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A2352B91-0BA7-46DA-A1A1-1BE7A5EE3076}" xr6:coauthVersionLast="36" xr6:coauthVersionMax="36" xr10:uidLastSave="{00000000-0000-0000-0000-000000000000}"/>
  <bookViews>
    <workbookView xWindow="-105" yWindow="-105" windowWidth="19425" windowHeight="10425" firstSheet="1" activeTab="1" xr2:uid="{00000000-000D-0000-FFFF-FFFF00000000}"/>
  </bookViews>
  <sheets>
    <sheet name="令和4年度契約状況調査票" sheetId="1" state="hidden" r:id="rId1"/>
    <sheet name="別紙様式１" sheetId="3" r:id="rId2"/>
    <sheet name="契約状況コード表"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2" hidden="1">契約状況コード表!#REF!</definedName>
    <definedName name="_xlnm._FilterDatabase" localSheetId="1" hidden="1">別紙様式１!$A$5:$N$108</definedName>
    <definedName name="_xlnm._FilterDatabase" localSheetId="0" hidden="1">令和4年度契約状況調査票!$A$5:$BP$994</definedName>
    <definedName name="aaa">[1]契約状況コード表!$F$5:$F$9</definedName>
    <definedName name="aaaa">[1]契約状況コード表!$G$5:$G$6</definedName>
    <definedName name="_xlnm.Print_Area" localSheetId="2">契約状況コード表!$A$1:$P$20</definedName>
    <definedName name="_xlnm.Print_Area" localSheetId="1">別紙様式１!$A$1:$N$6</definedName>
    <definedName name="_xlnm.Print_Area" localSheetId="0">令和4年度契約状況調査票!$G$1:$AZ$45</definedName>
    <definedName name="_xlnm.Print_Titles" localSheetId="0">令和4年度契約状況調査票!$5:$5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W15" i="1" l="1"/>
  <c r="BO15" i="1"/>
  <c r="BN15" i="1"/>
  <c r="BM15" i="1"/>
  <c r="BL15" i="1"/>
  <c r="BJ15" i="1"/>
  <c r="BI15" i="1"/>
  <c r="BE15" i="1" s="1"/>
  <c r="BC15" i="1"/>
  <c r="B16" i="1"/>
  <c r="F16" i="1" s="1"/>
  <c r="BM40" i="1"/>
  <c r="B40" i="1"/>
  <c r="F40" i="1" s="1"/>
  <c r="BM21" i="1"/>
  <c r="B21" i="1"/>
  <c r="F21" i="1" s="1"/>
  <c r="BM20" i="1"/>
  <c r="B20" i="1"/>
  <c r="F20" i="1" s="1"/>
  <c r="BM19" i="1"/>
  <c r="B19" i="1"/>
  <c r="F19" i="1" s="1"/>
  <c r="BO18" i="1"/>
  <c r="BN18" i="1"/>
  <c r="BM18" i="1"/>
  <c r="BL18" i="1"/>
  <c r="BJ18" i="1"/>
  <c r="BC18" i="1" s="1"/>
  <c r="BI18" i="1"/>
  <c r="BE18" i="1" s="1"/>
  <c r="W18" i="1"/>
  <c r="B18" i="1"/>
  <c r="F18" i="1" s="1"/>
  <c r="BM14" i="1"/>
  <c r="B14" i="1"/>
  <c r="F14" i="1" s="1"/>
  <c r="BM13" i="1"/>
  <c r="B13" i="1"/>
  <c r="F13" i="1" s="1"/>
  <c r="BM12" i="1"/>
  <c r="B12" i="1"/>
  <c r="F12" i="1" s="1"/>
  <c r="BM11" i="1"/>
  <c r="B11" i="1"/>
  <c r="F11" i="1" s="1"/>
  <c r="BM10" i="1"/>
  <c r="B10" i="1"/>
  <c r="F10" i="1" s="1"/>
  <c r="BM9" i="1"/>
  <c r="B9" i="1"/>
  <c r="F9" i="1" s="1"/>
  <c r="BM17" i="1"/>
  <c r="B17" i="1"/>
  <c r="F17" i="1" s="1"/>
  <c r="C18" i="1" l="1"/>
  <c r="D18" i="1"/>
  <c r="BG18" i="1"/>
  <c r="BH18" i="1" s="1"/>
  <c r="BD18" i="1"/>
  <c r="BG15" i="1"/>
  <c r="BF15" i="1" s="1"/>
  <c r="BD15" i="1"/>
  <c r="BF18" i="1" l="1"/>
  <c r="BH15" i="1"/>
  <c r="W32" i="1" l="1"/>
  <c r="W31" i="1"/>
  <c r="W30" i="1"/>
  <c r="W29" i="1"/>
  <c r="W28" i="1"/>
  <c r="W27" i="1"/>
  <c r="W26" i="1"/>
  <c r="W25" i="1"/>
  <c r="W24" i="1"/>
  <c r="W23" i="1"/>
  <c r="W22" i="1"/>
  <c r="W16" i="1"/>
  <c r="W40" i="1"/>
  <c r="W21" i="1"/>
  <c r="W20" i="1"/>
  <c r="W19" i="1"/>
  <c r="W14" i="1"/>
  <c r="W13" i="1"/>
  <c r="W12" i="1"/>
  <c r="W11" i="1"/>
  <c r="W10" i="1"/>
  <c r="W9" i="1"/>
  <c r="W17" i="1"/>
  <c r="BO16" i="1" l="1"/>
  <c r="BN16" i="1"/>
  <c r="BM16" i="1"/>
  <c r="BL16" i="1"/>
  <c r="BJ16" i="1"/>
  <c r="BC16" i="1" s="1"/>
  <c r="BI16" i="1"/>
  <c r="BE16" i="1" s="1"/>
  <c r="BD16" i="1" l="1"/>
  <c r="BG16" i="1" s="1"/>
  <c r="BF16" i="1" s="1"/>
  <c r="BH16" i="1" l="1"/>
  <c r="A40" i="1"/>
  <c r="A24" i="1"/>
  <c r="B24" i="1"/>
  <c r="D24" i="1" s="1"/>
  <c r="A25" i="1"/>
  <c r="B25" i="1"/>
  <c r="D25" i="1" s="1"/>
  <c r="A22" i="1"/>
  <c r="B22" i="1"/>
  <c r="A23" i="1"/>
  <c r="B23" i="1"/>
  <c r="A16" i="1"/>
  <c r="A26" i="1"/>
  <c r="B26" i="1"/>
  <c r="A27" i="1"/>
  <c r="B27" i="1"/>
  <c r="A17" i="1"/>
  <c r="A21" i="1"/>
  <c r="A10" i="1"/>
  <c r="A11" i="1"/>
  <c r="A12" i="1"/>
  <c r="A13" i="1"/>
  <c r="A14" i="1"/>
  <c r="A18" i="1"/>
  <c r="A9" i="1"/>
  <c r="A19" i="1"/>
  <c r="A20" i="1"/>
  <c r="A28" i="1"/>
  <c r="B28" i="1"/>
  <c r="A29" i="1"/>
  <c r="B29" i="1"/>
  <c r="A30" i="1"/>
  <c r="B30" i="1"/>
  <c r="A31" i="1"/>
  <c r="B31" i="1"/>
  <c r="A32" i="1"/>
  <c r="B32" i="1"/>
  <c r="A33" i="1"/>
  <c r="B33" i="1"/>
  <c r="A34" i="1"/>
  <c r="B34" i="1"/>
  <c r="A44" i="1"/>
  <c r="B44" i="1"/>
  <c r="A35" i="1"/>
  <c r="B35" i="1"/>
  <c r="A37" i="1"/>
  <c r="B37" i="1"/>
  <c r="F37" i="1" s="1"/>
  <c r="A38" i="1"/>
  <c r="B38" i="1"/>
  <c r="F38" i="1" s="1"/>
  <c r="A39" i="1"/>
  <c r="B39" i="1"/>
  <c r="F39" i="1" s="1"/>
  <c r="A41" i="1"/>
  <c r="B41" i="1"/>
  <c r="A42" i="1"/>
  <c r="B42" i="1"/>
  <c r="F42" i="1" s="1"/>
  <c r="A45" i="1"/>
  <c r="B45" i="1"/>
  <c r="F45" i="1" s="1"/>
  <c r="A36" i="1"/>
  <c r="B36" i="1"/>
  <c r="F36" i="1" s="1"/>
  <c r="A6" i="1"/>
  <c r="B6" i="1"/>
  <c r="A7" i="1"/>
  <c r="B7" i="1"/>
  <c r="F7" i="1" s="1"/>
  <c r="A8" i="1"/>
  <c r="B8" i="1"/>
  <c r="F8" i="1" s="1"/>
  <c r="A43" i="1"/>
  <c r="B43" i="1"/>
  <c r="F43" i="1" s="1"/>
  <c r="A46" i="1"/>
  <c r="B46" i="1"/>
  <c r="A47" i="1"/>
  <c r="B47" i="1"/>
  <c r="F47" i="1" s="1"/>
  <c r="A48" i="1"/>
  <c r="B48" i="1"/>
  <c r="F48" i="1" s="1"/>
  <c r="A49" i="1"/>
  <c r="B49" i="1"/>
  <c r="F49" i="1" s="1"/>
  <c r="A50" i="1"/>
  <c r="B50" i="1"/>
  <c r="A51" i="1"/>
  <c r="B51" i="1"/>
  <c r="F51" i="1" s="1"/>
  <c r="A52" i="1"/>
  <c r="B52" i="1"/>
  <c r="F52" i="1" s="1"/>
  <c r="A53" i="1"/>
  <c r="B53" i="1"/>
  <c r="F53" i="1" s="1"/>
  <c r="A54" i="1"/>
  <c r="B54" i="1"/>
  <c r="A55" i="1"/>
  <c r="B55" i="1"/>
  <c r="F55" i="1" s="1"/>
  <c r="A56" i="1"/>
  <c r="B56" i="1"/>
  <c r="F56" i="1" s="1"/>
  <c r="A57" i="1"/>
  <c r="B57" i="1"/>
  <c r="F57" i="1" s="1"/>
  <c r="A58" i="1"/>
  <c r="B58" i="1"/>
  <c r="A59" i="1"/>
  <c r="B59" i="1"/>
  <c r="F59" i="1" s="1"/>
  <c r="A60" i="1"/>
  <c r="B60" i="1"/>
  <c r="F60" i="1" s="1"/>
  <c r="A61" i="1"/>
  <c r="B61" i="1"/>
  <c r="F61" i="1" s="1"/>
  <c r="A62" i="1"/>
  <c r="B62" i="1"/>
  <c r="A63" i="1"/>
  <c r="B63" i="1"/>
  <c r="F63" i="1" s="1"/>
  <c r="A64" i="1"/>
  <c r="B64" i="1"/>
  <c r="F64" i="1" s="1"/>
  <c r="A65" i="1"/>
  <c r="B65" i="1"/>
  <c r="F65" i="1" s="1"/>
  <c r="A66" i="1"/>
  <c r="B66" i="1"/>
  <c r="F66" i="1" s="1"/>
  <c r="A67" i="1"/>
  <c r="B67" i="1"/>
  <c r="F67" i="1" s="1"/>
  <c r="A68" i="1"/>
  <c r="B68" i="1"/>
  <c r="F68" i="1" s="1"/>
  <c r="A69" i="1"/>
  <c r="B69" i="1"/>
  <c r="F69" i="1" s="1"/>
  <c r="A70" i="1"/>
  <c r="B70" i="1"/>
  <c r="F70" i="1" s="1"/>
  <c r="A71" i="1"/>
  <c r="B71" i="1"/>
  <c r="F71" i="1" s="1"/>
  <c r="A72" i="1"/>
  <c r="B72" i="1"/>
  <c r="F72" i="1" s="1"/>
  <c r="A73" i="1"/>
  <c r="B73" i="1"/>
  <c r="F73" i="1" s="1"/>
  <c r="A74" i="1"/>
  <c r="B74" i="1"/>
  <c r="D74" i="1" s="1"/>
  <c r="A75" i="1"/>
  <c r="B75" i="1"/>
  <c r="D75" i="1" s="1"/>
  <c r="A76" i="1"/>
  <c r="B76" i="1"/>
  <c r="D76" i="1" s="1"/>
  <c r="A77" i="1"/>
  <c r="B77" i="1"/>
  <c r="D77" i="1" s="1"/>
  <c r="A78" i="1"/>
  <c r="B78" i="1"/>
  <c r="D78" i="1" s="1"/>
  <c r="A79" i="1"/>
  <c r="B79" i="1"/>
  <c r="D79" i="1" s="1"/>
  <c r="A80" i="1"/>
  <c r="B80" i="1"/>
  <c r="A81" i="1"/>
  <c r="B81" i="1"/>
  <c r="A82" i="1"/>
  <c r="B82" i="1"/>
  <c r="F82" i="1" s="1"/>
  <c r="A83" i="1"/>
  <c r="B83" i="1"/>
  <c r="A84" i="1"/>
  <c r="B84" i="1"/>
  <c r="D84" i="1" s="1"/>
  <c r="A85" i="1"/>
  <c r="B85" i="1"/>
  <c r="A86" i="1"/>
  <c r="B86" i="1"/>
  <c r="F86" i="1" s="1"/>
  <c r="A87" i="1"/>
  <c r="B87" i="1"/>
  <c r="A88" i="1"/>
  <c r="B88" i="1"/>
  <c r="D88" i="1" s="1"/>
  <c r="A89" i="1"/>
  <c r="B89" i="1"/>
  <c r="A90" i="1"/>
  <c r="B90" i="1"/>
  <c r="F90" i="1" s="1"/>
  <c r="A91" i="1"/>
  <c r="B91" i="1"/>
  <c r="D91" i="1" s="1"/>
  <c r="A92" i="1"/>
  <c r="B92" i="1"/>
  <c r="A93" i="1"/>
  <c r="B93" i="1"/>
  <c r="A94" i="1"/>
  <c r="B94" i="1"/>
  <c r="F94" i="1" s="1"/>
  <c r="A95" i="1"/>
  <c r="B95" i="1"/>
  <c r="A96" i="1"/>
  <c r="B96" i="1"/>
  <c r="D96" i="1" s="1"/>
  <c r="A97" i="1"/>
  <c r="B97" i="1"/>
  <c r="A98" i="1"/>
  <c r="B98" i="1"/>
  <c r="F98" i="1" s="1"/>
  <c r="A99" i="1"/>
  <c r="B99" i="1"/>
  <c r="A100" i="1"/>
  <c r="B100" i="1"/>
  <c r="D100" i="1" s="1"/>
  <c r="A101" i="1"/>
  <c r="B101" i="1"/>
  <c r="A102" i="1"/>
  <c r="B102" i="1"/>
  <c r="F102" i="1" s="1"/>
  <c r="A103" i="1"/>
  <c r="B103" i="1"/>
  <c r="A104" i="1"/>
  <c r="B104" i="1"/>
  <c r="D104" i="1" s="1"/>
  <c r="A105" i="1"/>
  <c r="B105" i="1"/>
  <c r="A106" i="1"/>
  <c r="B106" i="1"/>
  <c r="F106" i="1" s="1"/>
  <c r="A107" i="1"/>
  <c r="B107" i="1"/>
  <c r="A108" i="1"/>
  <c r="B108" i="1"/>
  <c r="D108" i="1" s="1"/>
  <c r="A109" i="1"/>
  <c r="B109" i="1"/>
  <c r="A110" i="1"/>
  <c r="B110" i="1"/>
  <c r="F110" i="1" s="1"/>
  <c r="A111" i="1"/>
  <c r="B111" i="1"/>
  <c r="A112" i="1"/>
  <c r="B112" i="1"/>
  <c r="D112" i="1" s="1"/>
  <c r="A113" i="1"/>
  <c r="B113" i="1"/>
  <c r="E18" i="1" l="1"/>
  <c r="F33" i="1"/>
  <c r="F34" i="1"/>
  <c r="F30" i="1"/>
  <c r="F44" i="1"/>
  <c r="F31" i="1"/>
  <c r="F29" i="1"/>
  <c r="E40" i="1"/>
  <c r="D66" i="1"/>
  <c r="D70" i="1"/>
  <c r="D68" i="1"/>
  <c r="D72" i="1"/>
  <c r="D73" i="1"/>
  <c r="D69" i="1"/>
  <c r="D65" i="1"/>
  <c r="D71" i="1"/>
  <c r="D67" i="1"/>
  <c r="F24" i="1"/>
  <c r="D40" i="1"/>
  <c r="E113" i="1"/>
  <c r="C113" i="1"/>
  <c r="E109" i="1"/>
  <c r="C109" i="1"/>
  <c r="E105" i="1"/>
  <c r="C105" i="1"/>
  <c r="E101" i="1"/>
  <c r="C101" i="1"/>
  <c r="E97" i="1"/>
  <c r="C97" i="1"/>
  <c r="E93" i="1"/>
  <c r="C93" i="1"/>
  <c r="E89" i="1"/>
  <c r="C89" i="1"/>
  <c r="E85" i="1"/>
  <c r="C85" i="1"/>
  <c r="E81" i="1"/>
  <c r="C81" i="1"/>
  <c r="E58" i="1"/>
  <c r="C58" i="1"/>
  <c r="D58" i="1"/>
  <c r="E46" i="1"/>
  <c r="C46" i="1"/>
  <c r="D46" i="1"/>
  <c r="E111" i="1"/>
  <c r="C111" i="1"/>
  <c r="E107" i="1"/>
  <c r="C107" i="1"/>
  <c r="E103" i="1"/>
  <c r="C103" i="1"/>
  <c r="E99" i="1"/>
  <c r="C99" i="1"/>
  <c r="E95" i="1"/>
  <c r="C95" i="1"/>
  <c r="C92" i="1"/>
  <c r="E92" i="1"/>
  <c r="E87" i="1"/>
  <c r="C87" i="1"/>
  <c r="E83" i="1"/>
  <c r="C83" i="1"/>
  <c r="C80" i="1"/>
  <c r="E80" i="1"/>
  <c r="E50" i="1"/>
  <c r="C50" i="1"/>
  <c r="D50" i="1"/>
  <c r="E32" i="1"/>
  <c r="C32" i="1"/>
  <c r="D32" i="1"/>
  <c r="C12" i="1"/>
  <c r="E12" i="1"/>
  <c r="D12" i="1"/>
  <c r="C10" i="1"/>
  <c r="E10" i="1"/>
  <c r="D10" i="1"/>
  <c r="C17" i="1"/>
  <c r="E17" i="1"/>
  <c r="D17" i="1"/>
  <c r="C27" i="1"/>
  <c r="E27" i="1"/>
  <c r="D27" i="1"/>
  <c r="F27" i="1"/>
  <c r="C16" i="1"/>
  <c r="E16" i="1"/>
  <c r="D16" i="1"/>
  <c r="C22" i="1"/>
  <c r="E22" i="1"/>
  <c r="D22" i="1"/>
  <c r="F22" i="1"/>
  <c r="F113" i="1"/>
  <c r="F112" i="1"/>
  <c r="F111" i="1"/>
  <c r="F109" i="1"/>
  <c r="F108" i="1"/>
  <c r="F107" i="1"/>
  <c r="F105" i="1"/>
  <c r="F104" i="1"/>
  <c r="F103" i="1"/>
  <c r="F101" i="1"/>
  <c r="F100" i="1"/>
  <c r="F99" i="1"/>
  <c r="F97" i="1"/>
  <c r="F96" i="1"/>
  <c r="F95" i="1"/>
  <c r="F93" i="1"/>
  <c r="F92" i="1"/>
  <c r="F91" i="1"/>
  <c r="F89" i="1"/>
  <c r="F88" i="1"/>
  <c r="F87" i="1"/>
  <c r="F85" i="1"/>
  <c r="F84" i="1"/>
  <c r="F83" i="1"/>
  <c r="F81" i="1"/>
  <c r="F80" i="1"/>
  <c r="F79" i="1"/>
  <c r="F78" i="1"/>
  <c r="F77" i="1"/>
  <c r="F76" i="1"/>
  <c r="F75" i="1"/>
  <c r="F74" i="1"/>
  <c r="C63" i="1"/>
  <c r="E63" i="1"/>
  <c r="D63" i="1"/>
  <c r="C59" i="1"/>
  <c r="E59" i="1"/>
  <c r="D59" i="1"/>
  <c r="C55" i="1"/>
  <c r="E55" i="1"/>
  <c r="D55" i="1"/>
  <c r="C51" i="1"/>
  <c r="E51" i="1"/>
  <c r="D51" i="1"/>
  <c r="C47" i="1"/>
  <c r="E47" i="1"/>
  <c r="D47" i="1"/>
  <c r="C7" i="1"/>
  <c r="E7" i="1"/>
  <c r="D7" i="1"/>
  <c r="C42" i="1"/>
  <c r="E42" i="1"/>
  <c r="D42" i="1"/>
  <c r="C37" i="1"/>
  <c r="E37" i="1"/>
  <c r="D37" i="1"/>
  <c r="C33" i="1"/>
  <c r="E33" i="1"/>
  <c r="D33" i="1"/>
  <c r="C29" i="1"/>
  <c r="E29" i="1"/>
  <c r="D29" i="1"/>
  <c r="C9" i="1"/>
  <c r="E9" i="1"/>
  <c r="D9" i="1"/>
  <c r="C110" i="1"/>
  <c r="E110" i="1"/>
  <c r="C106" i="1"/>
  <c r="E106" i="1"/>
  <c r="C102" i="1"/>
  <c r="E102" i="1"/>
  <c r="C98" i="1"/>
  <c r="E98" i="1"/>
  <c r="C94" i="1"/>
  <c r="E94" i="1"/>
  <c r="C90" i="1"/>
  <c r="E90" i="1"/>
  <c r="C86" i="1"/>
  <c r="E86" i="1"/>
  <c r="C82" i="1"/>
  <c r="E82" i="1"/>
  <c r="E62" i="1"/>
  <c r="C62" i="1"/>
  <c r="D62" i="1"/>
  <c r="E54" i="1"/>
  <c r="C54" i="1"/>
  <c r="D54" i="1"/>
  <c r="E6" i="1"/>
  <c r="C6" i="1"/>
  <c r="D6" i="1"/>
  <c r="E41" i="1"/>
  <c r="C41" i="1"/>
  <c r="D41" i="1"/>
  <c r="E35" i="1"/>
  <c r="C35" i="1"/>
  <c r="D35" i="1"/>
  <c r="E28" i="1"/>
  <c r="C28" i="1"/>
  <c r="D28" i="1"/>
  <c r="D113" i="1"/>
  <c r="D111" i="1"/>
  <c r="D110" i="1"/>
  <c r="D109" i="1"/>
  <c r="D107" i="1"/>
  <c r="D106" i="1"/>
  <c r="D105" i="1"/>
  <c r="D103" i="1"/>
  <c r="D102" i="1"/>
  <c r="D101" i="1"/>
  <c r="D99" i="1"/>
  <c r="D98" i="1"/>
  <c r="D97" i="1"/>
  <c r="D95" i="1"/>
  <c r="D94" i="1"/>
  <c r="D93" i="1"/>
  <c r="D92" i="1"/>
  <c r="D90" i="1"/>
  <c r="D89" i="1"/>
  <c r="D87" i="1"/>
  <c r="D86" i="1"/>
  <c r="D85" i="1"/>
  <c r="D83" i="1"/>
  <c r="D82" i="1"/>
  <c r="D81" i="1"/>
  <c r="D80" i="1"/>
  <c r="E64" i="1"/>
  <c r="C64" i="1"/>
  <c r="D64" i="1"/>
  <c r="E60" i="1"/>
  <c r="C60" i="1"/>
  <c r="D60" i="1"/>
  <c r="E56" i="1"/>
  <c r="C56" i="1"/>
  <c r="D56" i="1"/>
  <c r="E52" i="1"/>
  <c r="C52" i="1"/>
  <c r="D52" i="1"/>
  <c r="E48" i="1"/>
  <c r="C48" i="1"/>
  <c r="D48" i="1"/>
  <c r="E8" i="1"/>
  <c r="C8" i="1"/>
  <c r="D8" i="1"/>
  <c r="E45" i="1"/>
  <c r="C45" i="1"/>
  <c r="D45" i="1"/>
  <c r="E38" i="1"/>
  <c r="C38" i="1"/>
  <c r="D38" i="1"/>
  <c r="E34" i="1"/>
  <c r="C34" i="1"/>
  <c r="D34" i="1"/>
  <c r="E30" i="1"/>
  <c r="C30" i="1"/>
  <c r="D30" i="1"/>
  <c r="E19" i="1"/>
  <c r="C19" i="1"/>
  <c r="D19" i="1"/>
  <c r="E13" i="1"/>
  <c r="C13" i="1"/>
  <c r="D13" i="1"/>
  <c r="E11" i="1"/>
  <c r="C11" i="1"/>
  <c r="D11" i="1"/>
  <c r="E21" i="1"/>
  <c r="C21" i="1"/>
  <c r="D21" i="1"/>
  <c r="E26" i="1"/>
  <c r="C26" i="1"/>
  <c r="D26" i="1"/>
  <c r="F26" i="1"/>
  <c r="E23" i="1"/>
  <c r="C23" i="1"/>
  <c r="D23" i="1"/>
  <c r="F23" i="1"/>
  <c r="C112" i="1"/>
  <c r="E112" i="1"/>
  <c r="C108" i="1"/>
  <c r="E108" i="1"/>
  <c r="C104" i="1"/>
  <c r="E104" i="1"/>
  <c r="C100" i="1"/>
  <c r="E100" i="1"/>
  <c r="C96" i="1"/>
  <c r="E96" i="1"/>
  <c r="E91" i="1"/>
  <c r="C91" i="1"/>
  <c r="C88" i="1"/>
  <c r="E88" i="1"/>
  <c r="C84" i="1"/>
  <c r="E84" i="1"/>
  <c r="E79" i="1"/>
  <c r="C79" i="1"/>
  <c r="C78" i="1"/>
  <c r="E78" i="1"/>
  <c r="E77" i="1"/>
  <c r="C77" i="1"/>
  <c r="C76" i="1"/>
  <c r="E76" i="1"/>
  <c r="E75" i="1"/>
  <c r="C75" i="1"/>
  <c r="C74" i="1"/>
  <c r="E74" i="1"/>
  <c r="E73" i="1"/>
  <c r="C73" i="1"/>
  <c r="C72" i="1"/>
  <c r="E72" i="1"/>
  <c r="E71" i="1"/>
  <c r="C71" i="1"/>
  <c r="C70" i="1"/>
  <c r="E70" i="1"/>
  <c r="E69" i="1"/>
  <c r="C69" i="1"/>
  <c r="C68" i="1"/>
  <c r="E68" i="1"/>
  <c r="E67" i="1"/>
  <c r="C67" i="1"/>
  <c r="C66" i="1"/>
  <c r="E66" i="1"/>
  <c r="E65" i="1"/>
  <c r="C65" i="1"/>
  <c r="F62" i="1"/>
  <c r="C61" i="1"/>
  <c r="E61" i="1"/>
  <c r="D61" i="1"/>
  <c r="F58" i="1"/>
  <c r="C57" i="1"/>
  <c r="E57" i="1"/>
  <c r="D57" i="1"/>
  <c r="F54" i="1"/>
  <c r="C53" i="1"/>
  <c r="E53" i="1"/>
  <c r="D53" i="1"/>
  <c r="F50" i="1"/>
  <c r="C49" i="1"/>
  <c r="E49" i="1"/>
  <c r="D49" i="1"/>
  <c r="F46" i="1"/>
  <c r="C43" i="1"/>
  <c r="E43" i="1"/>
  <c r="D43" i="1"/>
  <c r="F6" i="1"/>
  <c r="C36" i="1"/>
  <c r="E36" i="1"/>
  <c r="D36" i="1"/>
  <c r="F41" i="1"/>
  <c r="C39" i="1"/>
  <c r="E39" i="1"/>
  <c r="D39" i="1"/>
  <c r="F35" i="1"/>
  <c r="C44" i="1"/>
  <c r="E44" i="1"/>
  <c r="D44" i="1"/>
  <c r="F32" i="1"/>
  <c r="C31" i="1"/>
  <c r="E31" i="1"/>
  <c r="D31" i="1"/>
  <c r="F28" i="1"/>
  <c r="C20" i="1"/>
  <c r="E20" i="1"/>
  <c r="D20" i="1"/>
  <c r="C14" i="1"/>
  <c r="E14" i="1"/>
  <c r="D14" i="1"/>
  <c r="F25" i="1"/>
  <c r="C25" i="1"/>
  <c r="E25" i="1"/>
  <c r="C24" i="1"/>
  <c r="E24" i="1"/>
  <c r="C40" i="1"/>
  <c r="BI24" i="1"/>
  <c r="BD24" i="1" s="1"/>
  <c r="BJ24" i="1"/>
  <c r="BC24" i="1" s="1"/>
  <c r="BL24" i="1"/>
  <c r="BM24" i="1"/>
  <c r="BN24" i="1"/>
  <c r="BO24" i="1"/>
  <c r="BI25" i="1"/>
  <c r="BD25" i="1" s="1"/>
  <c r="BJ25" i="1"/>
  <c r="BC25" i="1" s="1"/>
  <c r="BL25" i="1"/>
  <c r="BM25" i="1"/>
  <c r="BN25" i="1"/>
  <c r="BO25" i="1"/>
  <c r="BE25" i="1" l="1"/>
  <c r="BG25" i="1" s="1"/>
  <c r="BF25" i="1" s="1"/>
  <c r="BE24" i="1"/>
  <c r="BG24" i="1" s="1"/>
  <c r="BH24" i="1" s="1"/>
  <c r="BI22" i="1"/>
  <c r="BD22" i="1" s="1"/>
  <c r="BJ22" i="1"/>
  <c r="BC22" i="1" s="1"/>
  <c r="BL22" i="1"/>
  <c r="BM22" i="1"/>
  <c r="BN22" i="1"/>
  <c r="BO22" i="1"/>
  <c r="BI23" i="1"/>
  <c r="BD23" i="1" s="1"/>
  <c r="BJ23" i="1"/>
  <c r="BC23" i="1" s="1"/>
  <c r="BL23" i="1"/>
  <c r="BM23" i="1"/>
  <c r="BN23" i="1"/>
  <c r="BO23" i="1"/>
  <c r="BI26" i="1"/>
  <c r="BD26" i="1" s="1"/>
  <c r="BJ26" i="1"/>
  <c r="BC26" i="1" s="1"/>
  <c r="BL26" i="1"/>
  <c r="BM26" i="1"/>
  <c r="BN26" i="1"/>
  <c r="BO26" i="1"/>
  <c r="BI27" i="1"/>
  <c r="BJ27" i="1"/>
  <c r="BC27" i="1" s="1"/>
  <c r="BL27" i="1"/>
  <c r="BM27" i="1"/>
  <c r="BN27" i="1"/>
  <c r="BO27" i="1"/>
  <c r="BI17" i="1"/>
  <c r="BJ17" i="1"/>
  <c r="BC17" i="1" s="1"/>
  <c r="BL17" i="1"/>
  <c r="BN17" i="1"/>
  <c r="BO17" i="1"/>
  <c r="BI21" i="1"/>
  <c r="BD21" i="1" s="1"/>
  <c r="BJ21" i="1"/>
  <c r="BC21" i="1" s="1"/>
  <c r="BL21" i="1"/>
  <c r="BN21" i="1"/>
  <c r="BO21" i="1"/>
  <c r="BI10" i="1"/>
  <c r="BJ10" i="1"/>
  <c r="BC10" i="1" s="1"/>
  <c r="BL10" i="1"/>
  <c r="BN10" i="1"/>
  <c r="BO10" i="1"/>
  <c r="BI11" i="1"/>
  <c r="BD11" i="1" s="1"/>
  <c r="BJ11" i="1"/>
  <c r="BC11" i="1" s="1"/>
  <c r="BL11" i="1"/>
  <c r="BN11" i="1"/>
  <c r="BO11" i="1"/>
  <c r="BI12" i="1"/>
  <c r="BJ12" i="1"/>
  <c r="BC12" i="1" s="1"/>
  <c r="BL12" i="1"/>
  <c r="BN12" i="1"/>
  <c r="BO12" i="1"/>
  <c r="BI13" i="1"/>
  <c r="BD13" i="1" s="1"/>
  <c r="BJ13" i="1"/>
  <c r="BC13" i="1" s="1"/>
  <c r="BL13" i="1"/>
  <c r="BN13" i="1"/>
  <c r="BO13" i="1"/>
  <c r="BI14" i="1"/>
  <c r="BJ14" i="1"/>
  <c r="BC14" i="1" s="1"/>
  <c r="BL14" i="1"/>
  <c r="BN14" i="1"/>
  <c r="BO14" i="1"/>
  <c r="BI9" i="1"/>
  <c r="BJ9" i="1"/>
  <c r="BC9" i="1" s="1"/>
  <c r="BL9" i="1"/>
  <c r="BN9" i="1"/>
  <c r="BO9" i="1"/>
  <c r="BI19" i="1"/>
  <c r="BD19" i="1" s="1"/>
  <c r="BJ19" i="1"/>
  <c r="BC19" i="1" s="1"/>
  <c r="BL19" i="1"/>
  <c r="BN19" i="1"/>
  <c r="BO19" i="1"/>
  <c r="BI20" i="1"/>
  <c r="BD20" i="1" s="1"/>
  <c r="BJ20" i="1"/>
  <c r="BC20" i="1" s="1"/>
  <c r="BL20" i="1"/>
  <c r="BN20" i="1"/>
  <c r="BO20" i="1"/>
  <c r="BI28" i="1"/>
  <c r="BD28" i="1" s="1"/>
  <c r="BJ28" i="1"/>
  <c r="BC28" i="1" s="1"/>
  <c r="BL28" i="1"/>
  <c r="BM28" i="1"/>
  <c r="BN28" i="1"/>
  <c r="BO28" i="1"/>
  <c r="BI29" i="1"/>
  <c r="BD29" i="1" s="1"/>
  <c r="BJ29" i="1"/>
  <c r="BC29" i="1" s="1"/>
  <c r="BL29" i="1"/>
  <c r="BM29" i="1"/>
  <c r="BN29" i="1"/>
  <c r="BO29" i="1"/>
  <c r="BI30" i="1"/>
  <c r="BJ30" i="1"/>
  <c r="BC30" i="1" s="1"/>
  <c r="BL30" i="1"/>
  <c r="BM30" i="1"/>
  <c r="BN30" i="1"/>
  <c r="BO30" i="1"/>
  <c r="BI31" i="1"/>
  <c r="BD31" i="1" s="1"/>
  <c r="BJ31" i="1"/>
  <c r="BC31" i="1" s="1"/>
  <c r="BL31" i="1"/>
  <c r="BM31" i="1"/>
  <c r="BN31" i="1"/>
  <c r="BO31" i="1"/>
  <c r="BI32" i="1"/>
  <c r="BJ32" i="1"/>
  <c r="BC32" i="1" s="1"/>
  <c r="BL32" i="1"/>
  <c r="BM32" i="1"/>
  <c r="BN32" i="1"/>
  <c r="BO32" i="1"/>
  <c r="BI33" i="1"/>
  <c r="BD33" i="1" s="1"/>
  <c r="BJ33" i="1"/>
  <c r="BC33" i="1" s="1"/>
  <c r="BL33" i="1"/>
  <c r="BM33" i="1"/>
  <c r="BN33" i="1"/>
  <c r="BO33" i="1"/>
  <c r="BI34" i="1"/>
  <c r="BJ34" i="1"/>
  <c r="BC34" i="1" s="1"/>
  <c r="BL34" i="1"/>
  <c r="BM34" i="1"/>
  <c r="BN34" i="1"/>
  <c r="BO34" i="1"/>
  <c r="BI44" i="1"/>
  <c r="BD44" i="1" s="1"/>
  <c r="BJ44" i="1"/>
  <c r="BC44" i="1" s="1"/>
  <c r="BL44" i="1"/>
  <c r="BM44" i="1"/>
  <c r="BN44" i="1"/>
  <c r="BO44" i="1"/>
  <c r="BI35" i="1"/>
  <c r="BD35" i="1" s="1"/>
  <c r="BJ35" i="1"/>
  <c r="BC35" i="1" s="1"/>
  <c r="BL35" i="1"/>
  <c r="BM35" i="1"/>
  <c r="BN35" i="1"/>
  <c r="BO35" i="1"/>
  <c r="BI37" i="1"/>
  <c r="BD37" i="1" s="1"/>
  <c r="BJ37" i="1"/>
  <c r="BC37" i="1" s="1"/>
  <c r="BL37" i="1"/>
  <c r="BM37" i="1"/>
  <c r="BN37" i="1"/>
  <c r="BO37" i="1"/>
  <c r="BI38" i="1"/>
  <c r="BD38" i="1" s="1"/>
  <c r="BJ38" i="1"/>
  <c r="BC38" i="1" s="1"/>
  <c r="BL38" i="1"/>
  <c r="BM38" i="1"/>
  <c r="BN38" i="1"/>
  <c r="BO38" i="1"/>
  <c r="BI39" i="1"/>
  <c r="BD39" i="1" s="1"/>
  <c r="BJ39" i="1"/>
  <c r="BC39" i="1" s="1"/>
  <c r="BL39" i="1"/>
  <c r="BM39" i="1"/>
  <c r="BN39" i="1"/>
  <c r="BO39" i="1"/>
  <c r="BI41" i="1"/>
  <c r="BD41" i="1" s="1"/>
  <c r="BJ41" i="1"/>
  <c r="BC41" i="1" s="1"/>
  <c r="BL41" i="1"/>
  <c r="BM41" i="1"/>
  <c r="BN41" i="1"/>
  <c r="BO41" i="1"/>
  <c r="BI42" i="1"/>
  <c r="BD42" i="1" s="1"/>
  <c r="BJ42" i="1"/>
  <c r="BC42" i="1" s="1"/>
  <c r="BL42" i="1"/>
  <c r="BM42" i="1"/>
  <c r="BN42" i="1"/>
  <c r="BO42" i="1"/>
  <c r="BI45" i="1"/>
  <c r="BD45" i="1" s="1"/>
  <c r="BJ45" i="1"/>
  <c r="BC45" i="1" s="1"/>
  <c r="BL45" i="1"/>
  <c r="BM45" i="1"/>
  <c r="BN45" i="1"/>
  <c r="BO45" i="1"/>
  <c r="BI36" i="1"/>
  <c r="BD36" i="1" s="1"/>
  <c r="BJ36" i="1"/>
  <c r="BC36" i="1" s="1"/>
  <c r="BL36" i="1"/>
  <c r="BM36" i="1"/>
  <c r="BN36" i="1"/>
  <c r="BO36" i="1"/>
  <c r="BI6" i="1"/>
  <c r="BD6" i="1" s="1"/>
  <c r="BJ6" i="1"/>
  <c r="BC6" i="1" s="1"/>
  <c r="BL6" i="1"/>
  <c r="BM6" i="1"/>
  <c r="BN6" i="1"/>
  <c r="BO6" i="1"/>
  <c r="BI7" i="1"/>
  <c r="BJ7" i="1"/>
  <c r="BC7" i="1" s="1"/>
  <c r="BL7" i="1"/>
  <c r="BM7" i="1"/>
  <c r="BN7" i="1"/>
  <c r="BO7" i="1"/>
  <c r="BI8" i="1"/>
  <c r="BD8" i="1" s="1"/>
  <c r="BJ8" i="1"/>
  <c r="BC8" i="1" s="1"/>
  <c r="BL8" i="1"/>
  <c r="BM8" i="1"/>
  <c r="BN8" i="1"/>
  <c r="BO8" i="1"/>
  <c r="BI43" i="1"/>
  <c r="BJ43" i="1"/>
  <c r="BC43" i="1" s="1"/>
  <c r="BL43" i="1"/>
  <c r="BM43" i="1"/>
  <c r="BN43" i="1"/>
  <c r="BO43" i="1"/>
  <c r="BI46" i="1"/>
  <c r="BD46" i="1" s="1"/>
  <c r="BJ46" i="1"/>
  <c r="BC46" i="1" s="1"/>
  <c r="BL46" i="1"/>
  <c r="BM46" i="1"/>
  <c r="BN46" i="1"/>
  <c r="BO46" i="1"/>
  <c r="BI47" i="1"/>
  <c r="BJ47" i="1"/>
  <c r="BC47" i="1" s="1"/>
  <c r="BL47" i="1"/>
  <c r="BM47" i="1"/>
  <c r="BN47" i="1"/>
  <c r="BO47" i="1"/>
  <c r="BI48" i="1"/>
  <c r="BD48" i="1" s="1"/>
  <c r="BJ48" i="1"/>
  <c r="BC48" i="1" s="1"/>
  <c r="BL48" i="1"/>
  <c r="BM48" i="1"/>
  <c r="BN48" i="1"/>
  <c r="BO48" i="1"/>
  <c r="BI49" i="1"/>
  <c r="BJ49" i="1"/>
  <c r="BC49" i="1" s="1"/>
  <c r="BL49" i="1"/>
  <c r="BM49" i="1"/>
  <c r="BN49" i="1"/>
  <c r="BO49" i="1"/>
  <c r="BI50" i="1"/>
  <c r="BD50" i="1" s="1"/>
  <c r="BJ50" i="1"/>
  <c r="BC50" i="1" s="1"/>
  <c r="BL50" i="1"/>
  <c r="BM50" i="1"/>
  <c r="BN50" i="1"/>
  <c r="BO50" i="1"/>
  <c r="BI51" i="1"/>
  <c r="BD51" i="1" s="1"/>
  <c r="BJ51" i="1"/>
  <c r="BC51" i="1" s="1"/>
  <c r="BL51" i="1"/>
  <c r="BM51" i="1"/>
  <c r="BN51" i="1"/>
  <c r="BO51" i="1"/>
  <c r="BI52" i="1"/>
  <c r="BD52" i="1" s="1"/>
  <c r="BJ52" i="1"/>
  <c r="BC52" i="1" s="1"/>
  <c r="BL52" i="1"/>
  <c r="BM52" i="1"/>
  <c r="BN52" i="1"/>
  <c r="BO52" i="1"/>
  <c r="BI53" i="1"/>
  <c r="BD53" i="1" s="1"/>
  <c r="BJ53" i="1"/>
  <c r="BC53" i="1" s="1"/>
  <c r="BL53" i="1"/>
  <c r="BM53" i="1"/>
  <c r="BN53" i="1"/>
  <c r="BO53" i="1"/>
  <c r="BI54" i="1"/>
  <c r="BD54" i="1" s="1"/>
  <c r="BJ54" i="1"/>
  <c r="BC54" i="1" s="1"/>
  <c r="BL54" i="1"/>
  <c r="BM54" i="1"/>
  <c r="BN54" i="1"/>
  <c r="BO54" i="1"/>
  <c r="BI55" i="1"/>
  <c r="BD55" i="1" s="1"/>
  <c r="BJ55" i="1"/>
  <c r="BC55" i="1" s="1"/>
  <c r="BL55" i="1"/>
  <c r="BM55" i="1"/>
  <c r="BN55" i="1"/>
  <c r="BO55" i="1"/>
  <c r="BI56" i="1"/>
  <c r="BD56" i="1" s="1"/>
  <c r="BJ56" i="1"/>
  <c r="BC56" i="1" s="1"/>
  <c r="BL56" i="1"/>
  <c r="BM56" i="1"/>
  <c r="BN56" i="1"/>
  <c r="BO56" i="1"/>
  <c r="BI57" i="1"/>
  <c r="BD57" i="1" s="1"/>
  <c r="BJ57" i="1"/>
  <c r="BC57" i="1" s="1"/>
  <c r="BL57" i="1"/>
  <c r="BM57" i="1"/>
  <c r="BN57" i="1"/>
  <c r="BO57" i="1"/>
  <c r="BI58" i="1"/>
  <c r="BD58" i="1" s="1"/>
  <c r="BJ58" i="1"/>
  <c r="BC58" i="1" s="1"/>
  <c r="BL58" i="1"/>
  <c r="BM58" i="1"/>
  <c r="BN58" i="1"/>
  <c r="BO58" i="1"/>
  <c r="BI59" i="1"/>
  <c r="BD59" i="1" s="1"/>
  <c r="BJ59" i="1"/>
  <c r="BC59" i="1" s="1"/>
  <c r="BL59" i="1"/>
  <c r="BM59" i="1"/>
  <c r="BN59" i="1"/>
  <c r="BO59" i="1"/>
  <c r="BI60" i="1"/>
  <c r="BD60" i="1" s="1"/>
  <c r="BJ60" i="1"/>
  <c r="BC60" i="1" s="1"/>
  <c r="BL60" i="1"/>
  <c r="BM60" i="1"/>
  <c r="BN60" i="1"/>
  <c r="BO60" i="1"/>
  <c r="BI61" i="1"/>
  <c r="BD61" i="1" s="1"/>
  <c r="BJ61" i="1"/>
  <c r="BC61" i="1" s="1"/>
  <c r="BL61" i="1"/>
  <c r="BM61" i="1"/>
  <c r="BN61" i="1"/>
  <c r="BO61" i="1"/>
  <c r="BI62" i="1"/>
  <c r="BD62" i="1" s="1"/>
  <c r="BJ62" i="1"/>
  <c r="BC62" i="1" s="1"/>
  <c r="BL62" i="1"/>
  <c r="BM62" i="1"/>
  <c r="BN62" i="1"/>
  <c r="BO62" i="1"/>
  <c r="BI63" i="1"/>
  <c r="BD63" i="1" s="1"/>
  <c r="BJ63" i="1"/>
  <c r="BC63" i="1" s="1"/>
  <c r="BL63" i="1"/>
  <c r="BM63" i="1"/>
  <c r="BN63" i="1"/>
  <c r="BO63" i="1"/>
  <c r="BI64" i="1"/>
  <c r="BD64" i="1" s="1"/>
  <c r="BJ64" i="1"/>
  <c r="BC64" i="1" s="1"/>
  <c r="BL64" i="1"/>
  <c r="BM64" i="1"/>
  <c r="BN64" i="1"/>
  <c r="BO64" i="1"/>
  <c r="BI65" i="1"/>
  <c r="BD65" i="1" s="1"/>
  <c r="BJ65" i="1"/>
  <c r="BC65" i="1" s="1"/>
  <c r="BL65" i="1"/>
  <c r="BM65" i="1"/>
  <c r="BN65" i="1"/>
  <c r="BO65" i="1"/>
  <c r="BI66" i="1"/>
  <c r="BD66" i="1" s="1"/>
  <c r="BJ66" i="1"/>
  <c r="BC66" i="1" s="1"/>
  <c r="BL66" i="1"/>
  <c r="BM66" i="1"/>
  <c r="BN66" i="1"/>
  <c r="BO66" i="1"/>
  <c r="BI67" i="1"/>
  <c r="BD67" i="1" s="1"/>
  <c r="BJ67" i="1"/>
  <c r="BC67" i="1" s="1"/>
  <c r="BL67" i="1"/>
  <c r="BM67" i="1"/>
  <c r="BN67" i="1"/>
  <c r="BO67" i="1"/>
  <c r="BI68" i="1"/>
  <c r="BD68" i="1" s="1"/>
  <c r="BJ68" i="1"/>
  <c r="BC68" i="1" s="1"/>
  <c r="BL68" i="1"/>
  <c r="BM68" i="1"/>
  <c r="BN68" i="1"/>
  <c r="BO68" i="1"/>
  <c r="BI69" i="1"/>
  <c r="BD69" i="1" s="1"/>
  <c r="BJ69" i="1"/>
  <c r="BC69" i="1" s="1"/>
  <c r="BL69" i="1"/>
  <c r="BM69" i="1"/>
  <c r="BN69" i="1"/>
  <c r="BO69" i="1"/>
  <c r="BI70" i="1"/>
  <c r="BD70" i="1" s="1"/>
  <c r="BJ70" i="1"/>
  <c r="BC70" i="1" s="1"/>
  <c r="BG70" i="1" s="1"/>
  <c r="BH70" i="1" s="1"/>
  <c r="BL70" i="1"/>
  <c r="BM70" i="1"/>
  <c r="BN70" i="1"/>
  <c r="BO70" i="1"/>
  <c r="BI71" i="1"/>
  <c r="BD71" i="1" s="1"/>
  <c r="BJ71" i="1"/>
  <c r="BC71" i="1" s="1"/>
  <c r="BL71" i="1"/>
  <c r="BM71" i="1"/>
  <c r="BN71" i="1"/>
  <c r="BO71" i="1"/>
  <c r="BI72" i="1"/>
  <c r="BD72" i="1" s="1"/>
  <c r="BJ72" i="1"/>
  <c r="BC72" i="1" s="1"/>
  <c r="BL72" i="1"/>
  <c r="BM72" i="1"/>
  <c r="BN72" i="1"/>
  <c r="BO72" i="1"/>
  <c r="BI73" i="1"/>
  <c r="BD73" i="1" s="1"/>
  <c r="BJ73" i="1"/>
  <c r="BC73" i="1" s="1"/>
  <c r="BL73" i="1"/>
  <c r="BM73" i="1"/>
  <c r="BN73" i="1"/>
  <c r="BO73" i="1"/>
  <c r="BI74" i="1"/>
  <c r="BD74" i="1" s="1"/>
  <c r="BJ74" i="1"/>
  <c r="BC74" i="1" s="1"/>
  <c r="BL74" i="1"/>
  <c r="BM74" i="1"/>
  <c r="BN74" i="1"/>
  <c r="BO74" i="1"/>
  <c r="BI75" i="1"/>
  <c r="BD75" i="1" s="1"/>
  <c r="BJ75" i="1"/>
  <c r="BC75" i="1" s="1"/>
  <c r="BL75" i="1"/>
  <c r="BM75" i="1"/>
  <c r="BN75" i="1"/>
  <c r="BO75" i="1"/>
  <c r="BI76" i="1"/>
  <c r="BJ76" i="1"/>
  <c r="BC76" i="1" s="1"/>
  <c r="BL76" i="1"/>
  <c r="BM76" i="1"/>
  <c r="BN76" i="1"/>
  <c r="BO76" i="1"/>
  <c r="BI77" i="1"/>
  <c r="BD77" i="1" s="1"/>
  <c r="BJ77" i="1"/>
  <c r="BC77" i="1" s="1"/>
  <c r="BL77" i="1"/>
  <c r="BM77" i="1"/>
  <c r="BN77" i="1"/>
  <c r="BO77" i="1"/>
  <c r="BI78" i="1"/>
  <c r="BJ78" i="1"/>
  <c r="BC78" i="1" s="1"/>
  <c r="BL78" i="1"/>
  <c r="BM78" i="1"/>
  <c r="BN78" i="1"/>
  <c r="BO78" i="1"/>
  <c r="BI79" i="1"/>
  <c r="BD79" i="1" s="1"/>
  <c r="BJ79" i="1"/>
  <c r="BC79" i="1" s="1"/>
  <c r="BL79" i="1"/>
  <c r="BM79" i="1"/>
  <c r="BN79" i="1"/>
  <c r="BO79" i="1"/>
  <c r="BI80" i="1"/>
  <c r="BJ80" i="1"/>
  <c r="BC80" i="1" s="1"/>
  <c r="BL80" i="1"/>
  <c r="BM80" i="1"/>
  <c r="BN80" i="1"/>
  <c r="BO80" i="1"/>
  <c r="BI81" i="1"/>
  <c r="BD81" i="1" s="1"/>
  <c r="BJ81" i="1"/>
  <c r="BC81" i="1" s="1"/>
  <c r="BL81" i="1"/>
  <c r="BM81" i="1"/>
  <c r="BN81" i="1"/>
  <c r="BO81" i="1"/>
  <c r="BI82" i="1"/>
  <c r="BD82" i="1" s="1"/>
  <c r="BJ82" i="1"/>
  <c r="BC82" i="1" s="1"/>
  <c r="BG82" i="1" s="1"/>
  <c r="BH82" i="1" s="1"/>
  <c r="BL82" i="1"/>
  <c r="BM82" i="1"/>
  <c r="BN82" i="1"/>
  <c r="BO82" i="1"/>
  <c r="BI83" i="1"/>
  <c r="BD83" i="1" s="1"/>
  <c r="BJ83" i="1"/>
  <c r="BC83" i="1" s="1"/>
  <c r="BL83" i="1"/>
  <c r="BM83" i="1"/>
  <c r="BN83" i="1"/>
  <c r="BO83" i="1"/>
  <c r="BI84" i="1"/>
  <c r="BD84" i="1" s="1"/>
  <c r="BJ84" i="1"/>
  <c r="BC84" i="1" s="1"/>
  <c r="BL84" i="1"/>
  <c r="BM84" i="1"/>
  <c r="BN84" i="1"/>
  <c r="BO84" i="1"/>
  <c r="BI85" i="1"/>
  <c r="BD85" i="1" s="1"/>
  <c r="BJ85" i="1"/>
  <c r="BC85" i="1" s="1"/>
  <c r="BL85" i="1"/>
  <c r="BM85" i="1"/>
  <c r="BN85" i="1"/>
  <c r="BO85" i="1"/>
  <c r="BI86" i="1"/>
  <c r="BD86" i="1" s="1"/>
  <c r="BJ86" i="1"/>
  <c r="BC86" i="1" s="1"/>
  <c r="BG86" i="1" s="1"/>
  <c r="BH86" i="1" s="1"/>
  <c r="BL86" i="1"/>
  <c r="BM86" i="1"/>
  <c r="BN86" i="1"/>
  <c r="BO86" i="1"/>
  <c r="BI87" i="1"/>
  <c r="BD87" i="1" s="1"/>
  <c r="BJ87" i="1"/>
  <c r="BC87" i="1" s="1"/>
  <c r="BL87" i="1"/>
  <c r="BM87" i="1"/>
  <c r="BN87" i="1"/>
  <c r="BO87" i="1"/>
  <c r="BI88" i="1"/>
  <c r="BD88" i="1" s="1"/>
  <c r="BJ88" i="1"/>
  <c r="BC88" i="1" s="1"/>
  <c r="BL88" i="1"/>
  <c r="BM88" i="1"/>
  <c r="BN88" i="1"/>
  <c r="BO88" i="1"/>
  <c r="BI89" i="1"/>
  <c r="BD89" i="1" s="1"/>
  <c r="BJ89" i="1"/>
  <c r="BC89" i="1" s="1"/>
  <c r="BL89" i="1"/>
  <c r="BM89" i="1"/>
  <c r="BN89" i="1"/>
  <c r="BO89" i="1"/>
  <c r="BI90" i="1"/>
  <c r="BD90" i="1" s="1"/>
  <c r="BJ90" i="1"/>
  <c r="BC90" i="1" s="1"/>
  <c r="BL90" i="1"/>
  <c r="BM90" i="1"/>
  <c r="BN90" i="1"/>
  <c r="BO90" i="1"/>
  <c r="BI91" i="1"/>
  <c r="BD91" i="1" s="1"/>
  <c r="BJ91" i="1"/>
  <c r="BC91" i="1" s="1"/>
  <c r="BL91" i="1"/>
  <c r="BM91" i="1"/>
  <c r="BN91" i="1"/>
  <c r="BO91" i="1"/>
  <c r="BI92" i="1"/>
  <c r="BJ92" i="1"/>
  <c r="BC92" i="1" s="1"/>
  <c r="BL92" i="1"/>
  <c r="BM92" i="1"/>
  <c r="BN92" i="1"/>
  <c r="BO92" i="1"/>
  <c r="BI93" i="1"/>
  <c r="BD93" i="1" s="1"/>
  <c r="BJ93" i="1"/>
  <c r="BC93" i="1" s="1"/>
  <c r="BL93" i="1"/>
  <c r="BM93" i="1"/>
  <c r="BN93" i="1"/>
  <c r="BO93" i="1"/>
  <c r="BI94" i="1"/>
  <c r="BD94" i="1" s="1"/>
  <c r="BJ94" i="1"/>
  <c r="BC94" i="1" s="1"/>
  <c r="BL94" i="1"/>
  <c r="BM94" i="1"/>
  <c r="BN94" i="1"/>
  <c r="BO94" i="1"/>
  <c r="BI95" i="1"/>
  <c r="BD95" i="1" s="1"/>
  <c r="BJ95" i="1"/>
  <c r="BC95" i="1" s="1"/>
  <c r="BL95" i="1"/>
  <c r="BM95" i="1"/>
  <c r="BN95" i="1"/>
  <c r="BO95" i="1"/>
  <c r="BI96" i="1"/>
  <c r="BD96" i="1" s="1"/>
  <c r="BJ96" i="1"/>
  <c r="BC96" i="1" s="1"/>
  <c r="BL96" i="1"/>
  <c r="BM96" i="1"/>
  <c r="BN96" i="1"/>
  <c r="BO96" i="1"/>
  <c r="BI97" i="1"/>
  <c r="BD97" i="1" s="1"/>
  <c r="BJ97" i="1"/>
  <c r="BC97" i="1" s="1"/>
  <c r="BL97" i="1"/>
  <c r="BM97" i="1"/>
  <c r="BN97" i="1"/>
  <c r="BO97" i="1"/>
  <c r="BI98" i="1"/>
  <c r="BD98" i="1" s="1"/>
  <c r="BJ98" i="1"/>
  <c r="BC98" i="1" s="1"/>
  <c r="BL98" i="1"/>
  <c r="BM98" i="1"/>
  <c r="BN98" i="1"/>
  <c r="BO98" i="1"/>
  <c r="BI99" i="1"/>
  <c r="BD99" i="1" s="1"/>
  <c r="BJ99" i="1"/>
  <c r="BC99" i="1" s="1"/>
  <c r="BL99" i="1"/>
  <c r="BM99" i="1"/>
  <c r="BN99" i="1"/>
  <c r="BO99" i="1"/>
  <c r="BI100" i="1"/>
  <c r="BD100" i="1" s="1"/>
  <c r="BJ100" i="1"/>
  <c r="BC100" i="1" s="1"/>
  <c r="BG100" i="1" s="1"/>
  <c r="BH100" i="1" s="1"/>
  <c r="BL100" i="1"/>
  <c r="BM100" i="1"/>
  <c r="BN100" i="1"/>
  <c r="BO100" i="1"/>
  <c r="BI101" i="1"/>
  <c r="BD101" i="1" s="1"/>
  <c r="BJ101" i="1"/>
  <c r="BC101" i="1" s="1"/>
  <c r="BL101" i="1"/>
  <c r="BM101" i="1"/>
  <c r="BN101" i="1"/>
  <c r="BO101" i="1"/>
  <c r="BI102" i="1"/>
  <c r="BD102" i="1" s="1"/>
  <c r="BJ102" i="1"/>
  <c r="BC102" i="1" s="1"/>
  <c r="BG102" i="1" s="1"/>
  <c r="BH102" i="1" s="1"/>
  <c r="BL102" i="1"/>
  <c r="BM102" i="1"/>
  <c r="BN102" i="1"/>
  <c r="BO102" i="1"/>
  <c r="BI103" i="1"/>
  <c r="BD103" i="1" s="1"/>
  <c r="BJ103" i="1"/>
  <c r="BC103" i="1" s="1"/>
  <c r="BL103" i="1"/>
  <c r="BM103" i="1"/>
  <c r="BN103" i="1"/>
  <c r="BO103" i="1"/>
  <c r="BI104" i="1"/>
  <c r="BD104" i="1" s="1"/>
  <c r="BJ104" i="1"/>
  <c r="BC104" i="1" s="1"/>
  <c r="BL104" i="1"/>
  <c r="BM104" i="1"/>
  <c r="BN104" i="1"/>
  <c r="BO104" i="1"/>
  <c r="BI105" i="1"/>
  <c r="BD105" i="1" s="1"/>
  <c r="BJ105" i="1"/>
  <c r="BC105" i="1" s="1"/>
  <c r="BL105" i="1"/>
  <c r="BM105" i="1"/>
  <c r="BN105" i="1"/>
  <c r="BO105" i="1"/>
  <c r="BI106" i="1"/>
  <c r="BD106" i="1" s="1"/>
  <c r="BJ106" i="1"/>
  <c r="BC106" i="1" s="1"/>
  <c r="BL106" i="1"/>
  <c r="BM106" i="1"/>
  <c r="BN106" i="1"/>
  <c r="BO106" i="1"/>
  <c r="BI107" i="1"/>
  <c r="BD107" i="1" s="1"/>
  <c r="BJ107" i="1"/>
  <c r="BC107" i="1" s="1"/>
  <c r="BL107" i="1"/>
  <c r="BM107" i="1"/>
  <c r="BN107" i="1"/>
  <c r="BO107" i="1"/>
  <c r="BI108" i="1"/>
  <c r="BD108" i="1" s="1"/>
  <c r="BJ108" i="1"/>
  <c r="BC108" i="1" s="1"/>
  <c r="BL108" i="1"/>
  <c r="BM108" i="1"/>
  <c r="BN108" i="1"/>
  <c r="BO108" i="1"/>
  <c r="BI109" i="1"/>
  <c r="BD109" i="1" s="1"/>
  <c r="BJ109" i="1"/>
  <c r="BC109" i="1" s="1"/>
  <c r="BL109" i="1"/>
  <c r="BM109" i="1"/>
  <c r="BN109" i="1"/>
  <c r="BO109" i="1"/>
  <c r="BI110" i="1"/>
  <c r="BD110" i="1" s="1"/>
  <c r="BJ110" i="1"/>
  <c r="BC110" i="1" s="1"/>
  <c r="BL110" i="1"/>
  <c r="BM110" i="1"/>
  <c r="BN110" i="1"/>
  <c r="BO110" i="1"/>
  <c r="BI111" i="1"/>
  <c r="BD111" i="1" s="1"/>
  <c r="BJ111" i="1"/>
  <c r="BC111" i="1" s="1"/>
  <c r="BL111" i="1"/>
  <c r="BM111" i="1"/>
  <c r="BN111" i="1"/>
  <c r="BO111" i="1"/>
  <c r="BI112" i="1"/>
  <c r="BD112" i="1" s="1"/>
  <c r="BJ112" i="1"/>
  <c r="BC112" i="1" s="1"/>
  <c r="BL112" i="1"/>
  <c r="BM112" i="1"/>
  <c r="BN112" i="1"/>
  <c r="BO112" i="1"/>
  <c r="BI113" i="1"/>
  <c r="BD113" i="1" s="1"/>
  <c r="BJ113" i="1"/>
  <c r="BC113" i="1" s="1"/>
  <c r="BL113" i="1"/>
  <c r="BM113" i="1"/>
  <c r="BN113" i="1"/>
  <c r="BO113" i="1"/>
  <c r="BI114" i="1"/>
  <c r="BD114" i="1" s="1"/>
  <c r="BJ114" i="1"/>
  <c r="BC114" i="1" s="1"/>
  <c r="BL114" i="1"/>
  <c r="BM114" i="1"/>
  <c r="BN114" i="1"/>
  <c r="BO114" i="1"/>
  <c r="BI115" i="1"/>
  <c r="BD115" i="1" s="1"/>
  <c r="BJ115" i="1"/>
  <c r="BC115" i="1" s="1"/>
  <c r="BL115" i="1"/>
  <c r="BM115" i="1"/>
  <c r="BN115" i="1"/>
  <c r="BO115" i="1"/>
  <c r="BI116" i="1"/>
  <c r="BD116" i="1" s="1"/>
  <c r="BJ116" i="1"/>
  <c r="BC116" i="1" s="1"/>
  <c r="BL116" i="1"/>
  <c r="BM116" i="1"/>
  <c r="BN116" i="1"/>
  <c r="BO116" i="1"/>
  <c r="BI117" i="1"/>
  <c r="BD117" i="1" s="1"/>
  <c r="BJ117" i="1"/>
  <c r="BC117" i="1" s="1"/>
  <c r="BL117" i="1"/>
  <c r="BM117" i="1"/>
  <c r="BN117" i="1"/>
  <c r="BO117" i="1"/>
  <c r="BI118" i="1"/>
  <c r="BD118" i="1" s="1"/>
  <c r="BJ118" i="1"/>
  <c r="BC118" i="1" s="1"/>
  <c r="BL118" i="1"/>
  <c r="BM118" i="1"/>
  <c r="BN118" i="1"/>
  <c r="BO118" i="1"/>
  <c r="BI119" i="1"/>
  <c r="BD119" i="1" s="1"/>
  <c r="BJ119" i="1"/>
  <c r="BC119" i="1" s="1"/>
  <c r="BL119" i="1"/>
  <c r="BM119" i="1"/>
  <c r="BN119" i="1"/>
  <c r="BO119" i="1"/>
  <c r="BI120" i="1"/>
  <c r="BD120" i="1" s="1"/>
  <c r="BJ120" i="1"/>
  <c r="BC120" i="1" s="1"/>
  <c r="BL120" i="1"/>
  <c r="BM120" i="1"/>
  <c r="BN120" i="1"/>
  <c r="BO120" i="1"/>
  <c r="BI121" i="1"/>
  <c r="BD121" i="1" s="1"/>
  <c r="BJ121" i="1"/>
  <c r="BC121" i="1" s="1"/>
  <c r="BL121" i="1"/>
  <c r="BM121" i="1"/>
  <c r="BN121" i="1"/>
  <c r="BO121" i="1"/>
  <c r="BI122" i="1"/>
  <c r="BD122" i="1" s="1"/>
  <c r="BJ122" i="1"/>
  <c r="BC122" i="1" s="1"/>
  <c r="BL122" i="1"/>
  <c r="BM122" i="1"/>
  <c r="BN122" i="1"/>
  <c r="BO122" i="1"/>
  <c r="BI123" i="1"/>
  <c r="BD123" i="1" s="1"/>
  <c r="BJ123" i="1"/>
  <c r="BC123" i="1" s="1"/>
  <c r="BL123" i="1"/>
  <c r="BM123" i="1"/>
  <c r="BN123" i="1"/>
  <c r="BO123" i="1"/>
  <c r="BI124" i="1"/>
  <c r="BD124" i="1" s="1"/>
  <c r="BJ124" i="1"/>
  <c r="BC124" i="1" s="1"/>
  <c r="BL124" i="1"/>
  <c r="BM124" i="1"/>
  <c r="BN124" i="1"/>
  <c r="BO124" i="1"/>
  <c r="BI125" i="1"/>
  <c r="BD125" i="1" s="1"/>
  <c r="BJ125" i="1"/>
  <c r="BC125" i="1" s="1"/>
  <c r="BL125" i="1"/>
  <c r="BM125" i="1"/>
  <c r="BN125" i="1"/>
  <c r="BO125" i="1"/>
  <c r="BI126" i="1"/>
  <c r="BD126" i="1" s="1"/>
  <c r="BJ126" i="1"/>
  <c r="BC126" i="1" s="1"/>
  <c r="BL126" i="1"/>
  <c r="BM126" i="1"/>
  <c r="BN126" i="1"/>
  <c r="BO126" i="1"/>
  <c r="BI127" i="1"/>
  <c r="BD127" i="1" s="1"/>
  <c r="BJ127" i="1"/>
  <c r="BC127" i="1" s="1"/>
  <c r="BL127" i="1"/>
  <c r="BM127" i="1"/>
  <c r="BN127" i="1"/>
  <c r="BO127" i="1"/>
  <c r="BI128" i="1"/>
  <c r="BD128" i="1" s="1"/>
  <c r="BJ128" i="1"/>
  <c r="BC128" i="1" s="1"/>
  <c r="BL128" i="1"/>
  <c r="BM128" i="1"/>
  <c r="BN128" i="1"/>
  <c r="BO128" i="1"/>
  <c r="BI129" i="1"/>
  <c r="BD129" i="1" s="1"/>
  <c r="BJ129" i="1"/>
  <c r="BC129" i="1" s="1"/>
  <c r="BL129" i="1"/>
  <c r="BM129" i="1"/>
  <c r="BN129" i="1"/>
  <c r="BO129" i="1"/>
  <c r="BI130" i="1"/>
  <c r="BD130" i="1" s="1"/>
  <c r="BJ130" i="1"/>
  <c r="BC130" i="1" s="1"/>
  <c r="BL130" i="1"/>
  <c r="BM130" i="1"/>
  <c r="BN130" i="1"/>
  <c r="BO130" i="1"/>
  <c r="BI131" i="1"/>
  <c r="BD131" i="1" s="1"/>
  <c r="BJ131" i="1"/>
  <c r="BC131" i="1" s="1"/>
  <c r="BL131" i="1"/>
  <c r="BM131" i="1"/>
  <c r="BN131" i="1"/>
  <c r="BO131" i="1"/>
  <c r="BI132" i="1"/>
  <c r="BD132" i="1" s="1"/>
  <c r="BJ132" i="1"/>
  <c r="BC132" i="1" s="1"/>
  <c r="BL132" i="1"/>
  <c r="BM132" i="1"/>
  <c r="BN132" i="1"/>
  <c r="BO132" i="1"/>
  <c r="BI133" i="1"/>
  <c r="BD133" i="1" s="1"/>
  <c r="BJ133" i="1"/>
  <c r="BC133" i="1" s="1"/>
  <c r="BL133" i="1"/>
  <c r="BM133" i="1"/>
  <c r="BN133" i="1"/>
  <c r="BO133" i="1"/>
  <c r="BI134" i="1"/>
  <c r="BD134" i="1" s="1"/>
  <c r="BJ134" i="1"/>
  <c r="BC134" i="1" s="1"/>
  <c r="BL134" i="1"/>
  <c r="BM134" i="1"/>
  <c r="BN134" i="1"/>
  <c r="BO134" i="1"/>
  <c r="BI135" i="1"/>
  <c r="BD135" i="1" s="1"/>
  <c r="BJ135" i="1"/>
  <c r="BC135" i="1" s="1"/>
  <c r="BL135" i="1"/>
  <c r="BM135" i="1"/>
  <c r="BN135" i="1"/>
  <c r="BO135" i="1"/>
  <c r="BI136" i="1"/>
  <c r="BD136" i="1" s="1"/>
  <c r="BJ136" i="1"/>
  <c r="BC136" i="1" s="1"/>
  <c r="BL136" i="1"/>
  <c r="BM136" i="1"/>
  <c r="BN136" i="1"/>
  <c r="BO136" i="1"/>
  <c r="BI137" i="1"/>
  <c r="BD137" i="1" s="1"/>
  <c r="BJ137" i="1"/>
  <c r="BC137" i="1" s="1"/>
  <c r="BL137" i="1"/>
  <c r="BM137" i="1"/>
  <c r="BN137" i="1"/>
  <c r="BO137" i="1"/>
  <c r="BI138" i="1"/>
  <c r="BD138" i="1" s="1"/>
  <c r="BJ138" i="1"/>
  <c r="BC138" i="1" s="1"/>
  <c r="BL138" i="1"/>
  <c r="BM138" i="1"/>
  <c r="BN138" i="1"/>
  <c r="BO138" i="1"/>
  <c r="BI139" i="1"/>
  <c r="BD139" i="1" s="1"/>
  <c r="BJ139" i="1"/>
  <c r="BC139" i="1" s="1"/>
  <c r="BL139" i="1"/>
  <c r="BM139" i="1"/>
  <c r="BN139" i="1"/>
  <c r="BO139" i="1"/>
  <c r="BI140" i="1"/>
  <c r="BD140" i="1" s="1"/>
  <c r="BJ140" i="1"/>
  <c r="BC140" i="1" s="1"/>
  <c r="BL140" i="1"/>
  <c r="BM140" i="1"/>
  <c r="BN140" i="1"/>
  <c r="BO140" i="1"/>
  <c r="BI141" i="1"/>
  <c r="BD141" i="1" s="1"/>
  <c r="BJ141" i="1"/>
  <c r="BC141" i="1" s="1"/>
  <c r="BL141" i="1"/>
  <c r="BM141" i="1"/>
  <c r="BN141" i="1"/>
  <c r="BO141" i="1"/>
  <c r="BI142" i="1"/>
  <c r="BD142" i="1" s="1"/>
  <c r="BJ142" i="1"/>
  <c r="BC142" i="1" s="1"/>
  <c r="BL142" i="1"/>
  <c r="BM142" i="1"/>
  <c r="BN142" i="1"/>
  <c r="BO142" i="1"/>
  <c r="BI143" i="1"/>
  <c r="BD143" i="1" s="1"/>
  <c r="BJ143" i="1"/>
  <c r="BC143" i="1" s="1"/>
  <c r="BL143" i="1"/>
  <c r="BM143" i="1"/>
  <c r="BN143" i="1"/>
  <c r="BO143" i="1"/>
  <c r="BG42" i="1" l="1"/>
  <c r="BH42" i="1" s="1"/>
  <c r="BG64" i="1"/>
  <c r="BG56" i="1"/>
  <c r="BG50" i="1"/>
  <c r="BG142" i="1"/>
  <c r="BF142" i="1" s="1"/>
  <c r="BG140" i="1"/>
  <c r="BG138" i="1"/>
  <c r="BG136" i="1"/>
  <c r="BF136" i="1" s="1"/>
  <c r="BG134" i="1"/>
  <c r="BF134" i="1" s="1"/>
  <c r="BE109" i="1"/>
  <c r="BG63" i="1"/>
  <c r="BG143" i="1"/>
  <c r="BH143" i="1" s="1"/>
  <c r="BG135" i="1"/>
  <c r="BH135" i="1" s="1"/>
  <c r="BG127" i="1"/>
  <c r="BE117" i="1"/>
  <c r="BG6" i="1"/>
  <c r="BH6" i="1" s="1"/>
  <c r="BE37" i="1"/>
  <c r="BG31" i="1"/>
  <c r="BH31" i="1" s="1"/>
  <c r="BG75" i="1"/>
  <c r="BG128" i="1"/>
  <c r="BH128" i="1" s="1"/>
  <c r="BG37" i="1"/>
  <c r="BH37" i="1" s="1"/>
  <c r="BE29" i="1"/>
  <c r="BG68" i="1"/>
  <c r="BH68" i="1" s="1"/>
  <c r="BG61" i="1"/>
  <c r="BG59" i="1"/>
  <c r="BF59" i="1" s="1"/>
  <c r="BG52" i="1"/>
  <c r="BH52" i="1" s="1"/>
  <c r="BE51" i="1"/>
  <c r="BG130" i="1"/>
  <c r="BF130" i="1" s="1"/>
  <c r="BE129" i="1"/>
  <c r="BG119" i="1"/>
  <c r="BG116" i="1"/>
  <c r="BG105" i="1"/>
  <c r="BH105" i="1" s="1"/>
  <c r="BE101" i="1"/>
  <c r="BE11" i="1"/>
  <c r="BG11" i="1" s="1"/>
  <c r="BH11" i="1" s="1"/>
  <c r="BG69" i="1"/>
  <c r="BG67" i="1"/>
  <c r="BH67" i="1" s="1"/>
  <c r="BG57" i="1"/>
  <c r="BG131" i="1"/>
  <c r="BG111" i="1"/>
  <c r="BF111" i="1" s="1"/>
  <c r="BG108" i="1"/>
  <c r="BH108" i="1" s="1"/>
  <c r="BG72" i="1"/>
  <c r="BH72" i="1" s="1"/>
  <c r="BG36" i="1"/>
  <c r="BH36" i="1" s="1"/>
  <c r="BG35" i="1"/>
  <c r="BH35" i="1" s="1"/>
  <c r="BE28" i="1"/>
  <c r="BG28" i="1" s="1"/>
  <c r="BH28" i="1" s="1"/>
  <c r="BG132" i="1"/>
  <c r="BH132" i="1" s="1"/>
  <c r="BE113" i="1"/>
  <c r="BE71" i="1"/>
  <c r="BG65" i="1"/>
  <c r="BF65" i="1" s="1"/>
  <c r="BE121" i="1"/>
  <c r="BE133" i="1"/>
  <c r="BG126" i="1"/>
  <c r="BH126" i="1" s="1"/>
  <c r="BE125" i="1"/>
  <c r="BG123" i="1"/>
  <c r="BG120" i="1"/>
  <c r="BH120" i="1" s="1"/>
  <c r="BG115" i="1"/>
  <c r="BF115" i="1" s="1"/>
  <c r="BG112" i="1"/>
  <c r="BF112" i="1" s="1"/>
  <c r="BG106" i="1"/>
  <c r="BH106" i="1" s="1"/>
  <c r="BG104" i="1"/>
  <c r="BH104" i="1" s="1"/>
  <c r="BE75" i="1"/>
  <c r="BG38" i="1"/>
  <c r="BH38" i="1" s="1"/>
  <c r="BE44" i="1"/>
  <c r="BG124" i="1"/>
  <c r="BH124" i="1" s="1"/>
  <c r="BE107" i="1"/>
  <c r="BG139" i="1"/>
  <c r="BH139" i="1" s="1"/>
  <c r="BG107" i="1"/>
  <c r="BH107" i="1" s="1"/>
  <c r="BG91" i="1"/>
  <c r="BH91" i="1" s="1"/>
  <c r="BG89" i="1"/>
  <c r="BH89" i="1" s="1"/>
  <c r="BG87" i="1"/>
  <c r="BH87" i="1" s="1"/>
  <c r="BG79" i="1"/>
  <c r="BH79" i="1" s="1"/>
  <c r="BG74" i="1"/>
  <c r="BE69" i="1"/>
  <c r="BE53" i="1"/>
  <c r="BG51" i="1"/>
  <c r="BH51" i="1" s="1"/>
  <c r="BE6" i="1"/>
  <c r="BE42" i="1"/>
  <c r="BG60" i="1"/>
  <c r="BH60" i="1" s="1"/>
  <c r="BG55" i="1"/>
  <c r="BH55" i="1" s="1"/>
  <c r="BG41" i="1"/>
  <c r="BF41" i="1" s="1"/>
  <c r="BG44" i="1"/>
  <c r="BH44" i="1" s="1"/>
  <c r="BE31" i="1"/>
  <c r="BE23" i="1"/>
  <c r="BG23" i="1" s="1"/>
  <c r="BH23" i="1" s="1"/>
  <c r="BH25" i="1"/>
  <c r="BF24" i="1"/>
  <c r="BE137" i="1"/>
  <c r="BG122" i="1"/>
  <c r="BH122" i="1" s="1"/>
  <c r="BG114" i="1"/>
  <c r="BH114" i="1" s="1"/>
  <c r="BG110" i="1"/>
  <c r="BH110" i="1" s="1"/>
  <c r="BE77" i="1"/>
  <c r="BE73" i="1"/>
  <c r="BG66" i="1"/>
  <c r="BH66" i="1" s="1"/>
  <c r="BG62" i="1"/>
  <c r="BH62" i="1" s="1"/>
  <c r="BG58" i="1"/>
  <c r="BF58" i="1" s="1"/>
  <c r="BG54" i="1"/>
  <c r="BH54" i="1" s="1"/>
  <c r="BE46" i="1"/>
  <c r="BE39" i="1"/>
  <c r="BE33" i="1"/>
  <c r="BE19" i="1"/>
  <c r="BG19" i="1" s="1"/>
  <c r="BH19" i="1" s="1"/>
  <c r="BE13" i="1"/>
  <c r="BE21" i="1"/>
  <c r="BG21" i="1" s="1"/>
  <c r="BH21" i="1" s="1"/>
  <c r="BE26" i="1"/>
  <c r="BE141" i="1"/>
  <c r="BG118" i="1"/>
  <c r="BH118" i="1" s="1"/>
  <c r="BE103" i="1"/>
  <c r="BE143" i="1"/>
  <c r="BG141" i="1"/>
  <c r="BH141" i="1" s="1"/>
  <c r="BE139" i="1"/>
  <c r="BG137" i="1"/>
  <c r="BH137" i="1" s="1"/>
  <c r="BE135" i="1"/>
  <c r="BG133" i="1"/>
  <c r="BH133" i="1" s="1"/>
  <c r="BE131" i="1"/>
  <c r="BG129" i="1"/>
  <c r="BF129" i="1" s="1"/>
  <c r="BE127" i="1"/>
  <c r="BG125" i="1"/>
  <c r="BH125" i="1" s="1"/>
  <c r="BE123" i="1"/>
  <c r="BG121" i="1"/>
  <c r="BH121" i="1" s="1"/>
  <c r="BE119" i="1"/>
  <c r="BG117" i="1"/>
  <c r="BH117" i="1" s="1"/>
  <c r="BE115" i="1"/>
  <c r="BG113" i="1"/>
  <c r="BH113" i="1" s="1"/>
  <c r="BE111" i="1"/>
  <c r="BG109" i="1"/>
  <c r="BH109" i="1" s="1"/>
  <c r="BE105" i="1"/>
  <c r="BG101" i="1"/>
  <c r="BH101" i="1" s="1"/>
  <c r="BG85" i="1"/>
  <c r="BH85" i="1" s="1"/>
  <c r="BG83" i="1"/>
  <c r="BG71" i="1"/>
  <c r="BF71" i="1" s="1"/>
  <c r="BG53" i="1"/>
  <c r="BH53" i="1" s="1"/>
  <c r="BE50" i="1"/>
  <c r="BG48" i="1"/>
  <c r="BH48" i="1" s="1"/>
  <c r="BE35" i="1"/>
  <c r="BG29" i="1"/>
  <c r="BF29" i="1" s="1"/>
  <c r="BE20" i="1"/>
  <c r="BG20" i="1" s="1"/>
  <c r="BG103" i="1"/>
  <c r="BH103" i="1" s="1"/>
  <c r="BG90" i="1"/>
  <c r="BH90" i="1" s="1"/>
  <c r="BG81" i="1"/>
  <c r="BH81" i="1" s="1"/>
  <c r="BE79" i="1"/>
  <c r="BG77" i="1"/>
  <c r="BH77" i="1" s="1"/>
  <c r="BG73" i="1"/>
  <c r="BH73" i="1" s="1"/>
  <c r="BG46" i="1"/>
  <c r="BH46" i="1" s="1"/>
  <c r="BG39" i="1"/>
  <c r="BF39" i="1" s="1"/>
  <c r="BG33" i="1"/>
  <c r="BH33" i="1" s="1"/>
  <c r="BG13" i="1"/>
  <c r="BH13" i="1" s="1"/>
  <c r="BG26" i="1"/>
  <c r="BH26" i="1" s="1"/>
  <c r="BF143" i="1"/>
  <c r="BH127" i="1"/>
  <c r="BF127" i="1"/>
  <c r="BH119" i="1"/>
  <c r="BF119" i="1"/>
  <c r="BH142" i="1"/>
  <c r="BH138" i="1"/>
  <c r="BF138" i="1"/>
  <c r="BH134" i="1"/>
  <c r="BF122" i="1"/>
  <c r="BH140" i="1"/>
  <c r="BF140" i="1"/>
  <c r="BH136" i="1"/>
  <c r="BF132" i="1"/>
  <c r="BF120" i="1"/>
  <c r="BH116" i="1"/>
  <c r="BF116" i="1"/>
  <c r="BF139" i="1"/>
  <c r="BH131" i="1"/>
  <c r="BF131" i="1"/>
  <c r="BH123" i="1"/>
  <c r="BF123" i="1"/>
  <c r="BH111" i="1"/>
  <c r="BH69" i="1"/>
  <c r="BF69" i="1"/>
  <c r="BF106" i="1"/>
  <c r="BF104" i="1"/>
  <c r="BF102" i="1"/>
  <c r="BF100" i="1"/>
  <c r="BH74" i="1"/>
  <c r="BF74" i="1"/>
  <c r="BH63" i="1"/>
  <c r="BF63" i="1"/>
  <c r="BH59" i="1"/>
  <c r="BD92" i="1"/>
  <c r="BG92" i="1" s="1"/>
  <c r="BE92" i="1"/>
  <c r="BD80" i="1"/>
  <c r="BG80" i="1" s="1"/>
  <c r="BE80" i="1"/>
  <c r="BH75" i="1"/>
  <c r="BF75" i="1"/>
  <c r="BE142" i="1"/>
  <c r="BE140" i="1"/>
  <c r="BE138" i="1"/>
  <c r="BE136" i="1"/>
  <c r="BE134" i="1"/>
  <c r="BE132" i="1"/>
  <c r="BE130" i="1"/>
  <c r="BE128" i="1"/>
  <c r="BE126" i="1"/>
  <c r="BE124" i="1"/>
  <c r="BE122" i="1"/>
  <c r="BE120" i="1"/>
  <c r="BE118" i="1"/>
  <c r="BE116" i="1"/>
  <c r="BE114" i="1"/>
  <c r="BE112" i="1"/>
  <c r="BE110" i="1"/>
  <c r="BE108" i="1"/>
  <c r="BE106" i="1"/>
  <c r="BE104" i="1"/>
  <c r="BE102" i="1"/>
  <c r="BE100" i="1"/>
  <c r="BE99" i="1"/>
  <c r="BE98" i="1"/>
  <c r="BE97" i="1"/>
  <c r="BE96" i="1"/>
  <c r="BE95" i="1"/>
  <c r="BE94" i="1"/>
  <c r="BE93" i="1"/>
  <c r="BD76" i="1"/>
  <c r="BG76" i="1" s="1"/>
  <c r="BE76" i="1"/>
  <c r="BH64" i="1"/>
  <c r="BF64" i="1"/>
  <c r="BH56" i="1"/>
  <c r="BF56" i="1"/>
  <c r="BG99" i="1"/>
  <c r="BG98" i="1"/>
  <c r="BG97" i="1"/>
  <c r="BG96" i="1"/>
  <c r="BG95" i="1"/>
  <c r="BG94" i="1"/>
  <c r="BG93" i="1"/>
  <c r="BG88" i="1"/>
  <c r="BF86" i="1"/>
  <c r="BG84" i="1"/>
  <c r="BF82" i="1"/>
  <c r="BD78" i="1"/>
  <c r="BG78" i="1" s="1"/>
  <c r="BE78" i="1"/>
  <c r="BH65" i="1"/>
  <c r="BH61" i="1"/>
  <c r="BF61" i="1"/>
  <c r="BH57" i="1"/>
  <c r="BF57" i="1"/>
  <c r="BH50" i="1"/>
  <c r="BF50" i="1"/>
  <c r="BE91" i="1"/>
  <c r="BE90" i="1"/>
  <c r="BE89" i="1"/>
  <c r="BE88" i="1"/>
  <c r="BE87" i="1"/>
  <c r="BE86" i="1"/>
  <c r="BE85" i="1"/>
  <c r="BE84" i="1"/>
  <c r="BE83" i="1"/>
  <c r="BE82" i="1"/>
  <c r="BE81" i="1"/>
  <c r="BF70" i="1"/>
  <c r="BF68" i="1"/>
  <c r="BE45" i="1"/>
  <c r="BD30" i="1"/>
  <c r="BG30" i="1" s="1"/>
  <c r="BE30" i="1"/>
  <c r="BE74" i="1"/>
  <c r="BE72" i="1"/>
  <c r="BE70" i="1"/>
  <c r="BE68" i="1"/>
  <c r="BE66" i="1"/>
  <c r="BE64" i="1"/>
  <c r="BE62" i="1"/>
  <c r="BE60" i="1"/>
  <c r="BE58" i="1"/>
  <c r="BE56" i="1"/>
  <c r="BE54" i="1"/>
  <c r="BE52" i="1"/>
  <c r="BD47" i="1"/>
  <c r="BG47" i="1" s="1"/>
  <c r="BE47" i="1"/>
  <c r="BD7" i="1"/>
  <c r="BG7" i="1" s="1"/>
  <c r="BE7" i="1"/>
  <c r="BG45" i="1"/>
  <c r="BF42" i="1"/>
  <c r="BE41" i="1"/>
  <c r="BD32" i="1"/>
  <c r="BG32" i="1" s="1"/>
  <c r="BE32" i="1"/>
  <c r="BE48" i="1"/>
  <c r="BE8" i="1"/>
  <c r="BG8" i="1" s="1"/>
  <c r="BH8" i="1" s="1"/>
  <c r="BE38" i="1"/>
  <c r="BD34" i="1"/>
  <c r="BG34" i="1" s="1"/>
  <c r="BE34" i="1"/>
  <c r="BE67" i="1"/>
  <c r="BE65" i="1"/>
  <c r="BE63" i="1"/>
  <c r="BE61" i="1"/>
  <c r="BE59" i="1"/>
  <c r="BE57" i="1"/>
  <c r="BE55" i="1"/>
  <c r="BD49" i="1"/>
  <c r="BG49" i="1" s="1"/>
  <c r="BE49" i="1"/>
  <c r="BD43" i="1"/>
  <c r="BE43" i="1"/>
  <c r="BE36" i="1"/>
  <c r="BD9" i="1"/>
  <c r="BE9" i="1"/>
  <c r="BD14" i="1"/>
  <c r="BE14" i="1"/>
  <c r="BD12" i="1"/>
  <c r="BE12" i="1"/>
  <c r="BD10" i="1"/>
  <c r="BE10" i="1"/>
  <c r="BD17" i="1"/>
  <c r="BE17" i="1"/>
  <c r="BD27" i="1"/>
  <c r="BE27" i="1"/>
  <c r="BE22" i="1"/>
  <c r="BG22" i="1" s="1"/>
  <c r="BF89" i="1" l="1"/>
  <c r="BF128" i="1"/>
  <c r="BG43" i="1"/>
  <c r="BH43" i="1" s="1"/>
  <c r="BF6" i="1"/>
  <c r="BH41" i="1"/>
  <c r="BG14" i="1"/>
  <c r="BF14" i="1" s="1"/>
  <c r="BG12" i="1"/>
  <c r="BH12" i="1" s="1"/>
  <c r="BG9" i="1"/>
  <c r="BH9" i="1" s="1"/>
  <c r="BF54" i="1"/>
  <c r="BF8" i="1"/>
  <c r="BG17" i="1"/>
  <c r="BH17" i="1" s="1"/>
  <c r="BF20" i="1"/>
  <c r="BH20" i="1"/>
  <c r="BF108" i="1"/>
  <c r="BF85" i="1"/>
  <c r="BH58" i="1"/>
  <c r="BF52" i="1"/>
  <c r="BF36" i="1"/>
  <c r="BF31" i="1"/>
  <c r="BH29" i="1"/>
  <c r="BF11" i="1"/>
  <c r="BF19" i="1"/>
  <c r="BH115" i="1"/>
  <c r="BG27" i="1"/>
  <c r="BF27" i="1" s="1"/>
  <c r="BF60" i="1"/>
  <c r="BF73" i="1"/>
  <c r="BF126" i="1"/>
  <c r="BF87" i="1"/>
  <c r="BF22" i="1"/>
  <c r="BH22" i="1"/>
  <c r="BF37" i="1"/>
  <c r="BF113" i="1"/>
  <c r="BF135" i="1"/>
  <c r="BF72" i="1"/>
  <c r="BF55" i="1"/>
  <c r="BH112" i="1"/>
  <c r="BF107" i="1"/>
  <c r="BG10" i="1"/>
  <c r="BH10" i="1" s="1"/>
  <c r="BF110" i="1"/>
  <c r="BF118" i="1"/>
  <c r="BF44" i="1"/>
  <c r="BF124" i="1"/>
  <c r="BF66" i="1"/>
  <c r="BF114" i="1"/>
  <c r="BF91" i="1"/>
  <c r="BF23" i="1"/>
  <c r="BF33" i="1"/>
  <c r="BF13" i="1"/>
  <c r="BF46" i="1"/>
  <c r="BF81" i="1"/>
  <c r="BF109" i="1"/>
  <c r="BH130" i="1"/>
  <c r="BF28" i="1"/>
  <c r="BF35" i="1"/>
  <c r="BF62" i="1"/>
  <c r="BF105" i="1"/>
  <c r="BH129" i="1"/>
  <c r="BF67" i="1"/>
  <c r="BF48" i="1"/>
  <c r="BF121" i="1"/>
  <c r="BF137" i="1"/>
  <c r="BF101" i="1"/>
  <c r="BH71" i="1"/>
  <c r="BF21" i="1"/>
  <c r="BH39" i="1"/>
  <c r="BF103" i="1"/>
  <c r="BF90" i="1"/>
  <c r="BF117" i="1"/>
  <c r="BF26" i="1"/>
  <c r="BF38" i="1"/>
  <c r="BF77" i="1"/>
  <c r="BF51" i="1"/>
  <c r="BF141" i="1"/>
  <c r="BF125" i="1"/>
  <c r="BF79" i="1"/>
  <c r="BF53" i="1"/>
  <c r="BF133" i="1"/>
  <c r="BH83" i="1"/>
  <c r="BF83" i="1"/>
  <c r="BF12" i="1"/>
  <c r="BH78" i="1"/>
  <c r="BF78" i="1"/>
  <c r="BH80" i="1"/>
  <c r="BF80" i="1"/>
  <c r="BH47" i="1"/>
  <c r="BF47" i="1"/>
  <c r="BH14" i="1"/>
  <c r="BH30" i="1"/>
  <c r="BF30" i="1"/>
  <c r="BH84" i="1"/>
  <c r="BF84" i="1"/>
  <c r="BH92" i="1"/>
  <c r="BF92" i="1"/>
  <c r="BH96" i="1"/>
  <c r="BF96" i="1"/>
  <c r="BH34" i="1"/>
  <c r="BF34" i="1"/>
  <c r="BH7" i="1"/>
  <c r="BF7" i="1"/>
  <c r="BH93" i="1"/>
  <c r="BF93" i="1"/>
  <c r="BH97" i="1"/>
  <c r="BF97" i="1"/>
  <c r="BH88" i="1"/>
  <c r="BF88" i="1"/>
  <c r="BH94" i="1"/>
  <c r="BF94" i="1"/>
  <c r="BH98" i="1"/>
  <c r="BF98" i="1"/>
  <c r="BH49" i="1"/>
  <c r="BF49" i="1"/>
  <c r="BH32" i="1"/>
  <c r="BF32" i="1"/>
  <c r="BH45" i="1"/>
  <c r="BF45" i="1"/>
  <c r="BH76" i="1"/>
  <c r="BF76" i="1"/>
  <c r="BH95" i="1"/>
  <c r="BF95" i="1"/>
  <c r="BH99" i="1"/>
  <c r="BF99" i="1"/>
  <c r="BF43" i="1" l="1"/>
  <c r="BF9" i="1"/>
  <c r="BF17" i="1"/>
  <c r="BH27" i="1"/>
  <c r="BF10" i="1"/>
  <c r="BI40" i="1"/>
  <c r="BD40" i="1" s="1"/>
  <c r="BJ40" i="1"/>
  <c r="BC40" i="1" s="1"/>
  <c r="BL40" i="1"/>
  <c r="BN40" i="1"/>
  <c r="BO40" i="1"/>
  <c r="BE40" i="1" l="1"/>
  <c r="BG40" i="1" l="1"/>
  <c r="BF40" i="1" l="1"/>
  <c r="BH40" i="1"/>
  <c r="W64" i="1"/>
  <c r="W63" i="1"/>
  <c r="A114" i="1" l="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C146" i="1" l="1"/>
  <c r="E146" i="1"/>
  <c r="C142" i="1"/>
  <c r="E142" i="1"/>
  <c r="E137" i="1"/>
  <c r="C137" i="1"/>
  <c r="E133" i="1"/>
  <c r="C133" i="1"/>
  <c r="E129" i="1"/>
  <c r="C129" i="1"/>
  <c r="C124" i="1"/>
  <c r="E124" i="1"/>
  <c r="C120" i="1"/>
  <c r="E120" i="1"/>
  <c r="C116" i="1"/>
  <c r="E116" i="1"/>
  <c r="C144" i="1"/>
  <c r="E144" i="1"/>
  <c r="C140" i="1"/>
  <c r="E140" i="1"/>
  <c r="E135" i="1"/>
  <c r="C135" i="1"/>
  <c r="E131" i="1"/>
  <c r="C131" i="1"/>
  <c r="E127" i="1"/>
  <c r="C127" i="1"/>
  <c r="E123" i="1"/>
  <c r="C123" i="1"/>
  <c r="E119" i="1"/>
  <c r="C119" i="1"/>
  <c r="E115" i="1"/>
  <c r="C115" i="1"/>
  <c r="E145" i="1"/>
  <c r="C145" i="1"/>
  <c r="E141" i="1"/>
  <c r="C141" i="1"/>
  <c r="C138" i="1"/>
  <c r="E138" i="1"/>
  <c r="C134" i="1"/>
  <c r="E134" i="1"/>
  <c r="C130" i="1"/>
  <c r="E130" i="1"/>
  <c r="C126" i="1"/>
  <c r="E126" i="1"/>
  <c r="C122" i="1"/>
  <c r="E122" i="1"/>
  <c r="C118" i="1"/>
  <c r="E118" i="1"/>
  <c r="C114" i="1"/>
  <c r="E114" i="1"/>
  <c r="E143" i="1"/>
  <c r="C143" i="1"/>
  <c r="E139" i="1"/>
  <c r="C139" i="1"/>
  <c r="C136" i="1"/>
  <c r="E136" i="1"/>
  <c r="C132" i="1"/>
  <c r="E132" i="1"/>
  <c r="C128" i="1"/>
  <c r="E128" i="1"/>
  <c r="E125" i="1"/>
  <c r="C125" i="1"/>
  <c r="E121" i="1"/>
  <c r="C121" i="1"/>
  <c r="E117" i="1"/>
  <c r="C11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W65" i="1" l="1"/>
  <c r="W33" i="1" l="1"/>
  <c r="W34" i="1"/>
  <c r="W44" i="1"/>
  <c r="W35" i="1"/>
  <c r="W37" i="1"/>
  <c r="W38" i="1"/>
  <c r="W39" i="1"/>
  <c r="W41" i="1"/>
  <c r="W42" i="1"/>
  <c r="W45" i="1"/>
  <c r="W36" i="1"/>
  <c r="W6" i="1"/>
  <c r="W7" i="1"/>
  <c r="W8" i="1"/>
  <c r="W43" i="1"/>
  <c r="W46" i="1"/>
  <c r="W47" i="1"/>
  <c r="W48" i="1"/>
  <c r="W49" i="1"/>
  <c r="W50" i="1"/>
  <c r="W51" i="1"/>
  <c r="W52" i="1"/>
  <c r="W53" i="1"/>
  <c r="W54" i="1"/>
  <c r="W55" i="1"/>
  <c r="W56" i="1"/>
  <c r="W57" i="1"/>
  <c r="W58" i="1"/>
  <c r="W59" i="1"/>
  <c r="W60" i="1"/>
  <c r="W61" i="1"/>
  <c r="W62"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BI144" i="1"/>
  <c r="BD144" i="1" s="1"/>
  <c r="BJ144" i="1"/>
  <c r="BC144" i="1" s="1"/>
  <c r="BL144" i="1"/>
  <c r="BM144" i="1"/>
  <c r="BN144" i="1"/>
  <c r="BO144" i="1"/>
  <c r="W145" i="1"/>
  <c r="BI145" i="1"/>
  <c r="BD145" i="1" s="1"/>
  <c r="BJ145" i="1"/>
  <c r="BC145" i="1" s="1"/>
  <c r="BL145" i="1"/>
  <c r="BM145" i="1"/>
  <c r="BN145" i="1"/>
  <c r="BO145" i="1"/>
  <c r="W146" i="1"/>
  <c r="BI146" i="1"/>
  <c r="BE146" i="1" s="1"/>
  <c r="BJ146" i="1"/>
  <c r="BC146" i="1" s="1"/>
  <c r="BL146" i="1"/>
  <c r="BM146" i="1"/>
  <c r="BN146" i="1"/>
  <c r="BO146" i="1"/>
  <c r="W147" i="1"/>
  <c r="BI147" i="1"/>
  <c r="BD147" i="1" s="1"/>
  <c r="BJ147" i="1"/>
  <c r="BC147" i="1" s="1"/>
  <c r="BL147" i="1"/>
  <c r="BM147" i="1"/>
  <c r="BN147" i="1"/>
  <c r="BO147" i="1"/>
  <c r="W148" i="1"/>
  <c r="BI148" i="1"/>
  <c r="BD148" i="1" s="1"/>
  <c r="BJ148" i="1"/>
  <c r="BC148" i="1" s="1"/>
  <c r="BL148" i="1"/>
  <c r="BM148" i="1"/>
  <c r="BN148" i="1"/>
  <c r="BO148" i="1"/>
  <c r="W149" i="1"/>
  <c r="BI149" i="1"/>
  <c r="BD149" i="1" s="1"/>
  <c r="BJ149" i="1"/>
  <c r="BC149" i="1" s="1"/>
  <c r="BL149" i="1"/>
  <c r="BM149" i="1"/>
  <c r="BN149" i="1"/>
  <c r="BO149" i="1"/>
  <c r="W150" i="1"/>
  <c r="BI150" i="1"/>
  <c r="BE150" i="1" s="1"/>
  <c r="BJ150" i="1"/>
  <c r="BC150" i="1" s="1"/>
  <c r="BL150" i="1"/>
  <c r="BM150" i="1"/>
  <c r="BN150" i="1"/>
  <c r="BO150" i="1"/>
  <c r="W151" i="1"/>
  <c r="BI151" i="1"/>
  <c r="BD151" i="1" s="1"/>
  <c r="BJ151" i="1"/>
  <c r="BC151" i="1" s="1"/>
  <c r="BL151" i="1"/>
  <c r="BM151" i="1"/>
  <c r="BN151" i="1"/>
  <c r="BO151" i="1"/>
  <c r="W152" i="1"/>
  <c r="BI152" i="1"/>
  <c r="BD152" i="1" s="1"/>
  <c r="BJ152" i="1"/>
  <c r="BC152" i="1" s="1"/>
  <c r="BL152" i="1"/>
  <c r="BM152" i="1"/>
  <c r="BN152" i="1"/>
  <c r="BO152" i="1"/>
  <c r="W153" i="1"/>
  <c r="BI153" i="1"/>
  <c r="BD153" i="1" s="1"/>
  <c r="BJ153" i="1"/>
  <c r="BC153" i="1" s="1"/>
  <c r="BL153" i="1"/>
  <c r="BM153" i="1"/>
  <c r="BN153" i="1"/>
  <c r="BO153" i="1"/>
  <c r="W154" i="1"/>
  <c r="BI154" i="1"/>
  <c r="BE154" i="1" s="1"/>
  <c r="BJ154" i="1"/>
  <c r="BC154" i="1" s="1"/>
  <c r="BL154" i="1"/>
  <c r="BM154" i="1"/>
  <c r="BN154" i="1"/>
  <c r="BO154" i="1"/>
  <c r="W155" i="1"/>
  <c r="BI155" i="1"/>
  <c r="BJ155" i="1"/>
  <c r="BC155" i="1" s="1"/>
  <c r="BL155" i="1"/>
  <c r="BM155" i="1"/>
  <c r="BN155" i="1"/>
  <c r="BO155" i="1"/>
  <c r="W156" i="1"/>
  <c r="BI156" i="1"/>
  <c r="BD156" i="1" s="1"/>
  <c r="BJ156" i="1"/>
  <c r="BC156" i="1" s="1"/>
  <c r="BL156" i="1"/>
  <c r="BM156" i="1"/>
  <c r="BN156" i="1"/>
  <c r="BO156" i="1"/>
  <c r="W157" i="1"/>
  <c r="BI157" i="1"/>
  <c r="BD157" i="1" s="1"/>
  <c r="BJ157" i="1"/>
  <c r="BC157" i="1" s="1"/>
  <c r="BL157" i="1"/>
  <c r="BM157" i="1"/>
  <c r="BN157" i="1"/>
  <c r="BO157" i="1"/>
  <c r="W158" i="1"/>
  <c r="BI158" i="1"/>
  <c r="BE158" i="1" s="1"/>
  <c r="BJ158" i="1"/>
  <c r="BC158" i="1" s="1"/>
  <c r="BL158" i="1"/>
  <c r="BM158" i="1"/>
  <c r="BN158" i="1"/>
  <c r="BO158" i="1"/>
  <c r="W159" i="1"/>
  <c r="BI159" i="1"/>
  <c r="BD159" i="1" s="1"/>
  <c r="BJ159" i="1"/>
  <c r="BC159" i="1" s="1"/>
  <c r="BL159" i="1"/>
  <c r="BM159" i="1"/>
  <c r="BN159" i="1"/>
  <c r="BO159" i="1"/>
  <c r="W160" i="1"/>
  <c r="BI160" i="1"/>
  <c r="BD160" i="1" s="1"/>
  <c r="BJ160" i="1"/>
  <c r="BC160" i="1" s="1"/>
  <c r="BL160" i="1"/>
  <c r="BM160" i="1"/>
  <c r="BN160" i="1"/>
  <c r="BO160" i="1"/>
  <c r="W161" i="1"/>
  <c r="BI161" i="1"/>
  <c r="BD161" i="1" s="1"/>
  <c r="BJ161" i="1"/>
  <c r="BC161" i="1" s="1"/>
  <c r="BL161" i="1"/>
  <c r="BM161" i="1"/>
  <c r="BN161" i="1"/>
  <c r="BO161" i="1"/>
  <c r="W162" i="1"/>
  <c r="BI162" i="1"/>
  <c r="BE162" i="1" s="1"/>
  <c r="BJ162" i="1"/>
  <c r="BC162" i="1" s="1"/>
  <c r="BL162" i="1"/>
  <c r="BM162" i="1"/>
  <c r="BN162" i="1"/>
  <c r="BO162" i="1"/>
  <c r="W163" i="1"/>
  <c r="BI163" i="1"/>
  <c r="BJ163" i="1"/>
  <c r="BC163" i="1" s="1"/>
  <c r="BL163" i="1"/>
  <c r="BM163" i="1"/>
  <c r="BN163" i="1"/>
  <c r="BO163" i="1"/>
  <c r="W164" i="1"/>
  <c r="BI164" i="1"/>
  <c r="BD164" i="1" s="1"/>
  <c r="BJ164" i="1"/>
  <c r="BC164" i="1" s="1"/>
  <c r="BL164" i="1"/>
  <c r="BM164" i="1"/>
  <c r="BN164" i="1"/>
  <c r="BO164" i="1"/>
  <c r="W165" i="1"/>
  <c r="BI165" i="1"/>
  <c r="BD165" i="1" s="1"/>
  <c r="BJ165" i="1"/>
  <c r="BC165" i="1" s="1"/>
  <c r="BL165" i="1"/>
  <c r="BM165" i="1"/>
  <c r="BN165" i="1"/>
  <c r="BO165" i="1"/>
  <c r="W166" i="1"/>
  <c r="BI166" i="1"/>
  <c r="BE166" i="1" s="1"/>
  <c r="BJ166" i="1"/>
  <c r="BC166" i="1" s="1"/>
  <c r="BL166" i="1"/>
  <c r="BM166" i="1"/>
  <c r="BN166" i="1"/>
  <c r="BO166" i="1"/>
  <c r="W167" i="1"/>
  <c r="BI167" i="1"/>
  <c r="BD167" i="1" s="1"/>
  <c r="BJ167" i="1"/>
  <c r="BC167" i="1" s="1"/>
  <c r="BL167" i="1"/>
  <c r="BM167" i="1"/>
  <c r="BN167" i="1"/>
  <c r="BO167" i="1"/>
  <c r="W168" i="1"/>
  <c r="BI168" i="1"/>
  <c r="BD168" i="1" s="1"/>
  <c r="BJ168" i="1"/>
  <c r="BC168" i="1" s="1"/>
  <c r="BL168" i="1"/>
  <c r="BM168" i="1"/>
  <c r="BN168" i="1"/>
  <c r="BO168" i="1"/>
  <c r="W169" i="1"/>
  <c r="BI169" i="1"/>
  <c r="BE169" i="1" s="1"/>
  <c r="BJ169" i="1"/>
  <c r="BC169" i="1" s="1"/>
  <c r="BL169" i="1"/>
  <c r="BM169" i="1"/>
  <c r="BN169" i="1"/>
  <c r="BO169" i="1"/>
  <c r="W170" i="1"/>
  <c r="BI170" i="1"/>
  <c r="BD170" i="1" s="1"/>
  <c r="BJ170" i="1"/>
  <c r="BC170" i="1" s="1"/>
  <c r="BL170" i="1"/>
  <c r="BM170" i="1"/>
  <c r="BN170" i="1"/>
  <c r="BO170" i="1"/>
  <c r="W171" i="1"/>
  <c r="BI171" i="1"/>
  <c r="BE171" i="1" s="1"/>
  <c r="BJ171" i="1"/>
  <c r="BC171" i="1" s="1"/>
  <c r="BL171" i="1"/>
  <c r="BM171" i="1"/>
  <c r="BN171" i="1"/>
  <c r="BO171" i="1"/>
  <c r="W172" i="1"/>
  <c r="BI172" i="1"/>
  <c r="BD172" i="1" s="1"/>
  <c r="BJ172" i="1"/>
  <c r="BC172" i="1" s="1"/>
  <c r="BL172" i="1"/>
  <c r="BM172" i="1"/>
  <c r="BN172" i="1"/>
  <c r="BO172" i="1"/>
  <c r="W173" i="1"/>
  <c r="BI173" i="1"/>
  <c r="BE173" i="1" s="1"/>
  <c r="BJ173" i="1"/>
  <c r="BC173" i="1" s="1"/>
  <c r="BL173" i="1"/>
  <c r="BM173" i="1"/>
  <c r="BN173" i="1"/>
  <c r="BO173" i="1"/>
  <c r="W174" i="1"/>
  <c r="BI174" i="1"/>
  <c r="BD174" i="1" s="1"/>
  <c r="BJ174" i="1"/>
  <c r="BC174" i="1" s="1"/>
  <c r="BL174" i="1"/>
  <c r="BM174" i="1"/>
  <c r="BN174" i="1"/>
  <c r="BO174" i="1"/>
  <c r="W175" i="1"/>
  <c r="BI175" i="1"/>
  <c r="BE175" i="1" s="1"/>
  <c r="BJ175" i="1"/>
  <c r="BC175" i="1" s="1"/>
  <c r="BL175" i="1"/>
  <c r="BM175" i="1"/>
  <c r="BN175" i="1"/>
  <c r="BO175" i="1"/>
  <c r="W176" i="1"/>
  <c r="BI176" i="1"/>
  <c r="BD176" i="1" s="1"/>
  <c r="BJ176" i="1"/>
  <c r="BC176" i="1" s="1"/>
  <c r="BL176" i="1"/>
  <c r="BM176" i="1"/>
  <c r="BN176" i="1"/>
  <c r="BO176" i="1"/>
  <c r="W177" i="1"/>
  <c r="BI177" i="1"/>
  <c r="BE177" i="1" s="1"/>
  <c r="BJ177" i="1"/>
  <c r="BC177" i="1" s="1"/>
  <c r="BL177" i="1"/>
  <c r="BM177" i="1"/>
  <c r="BN177" i="1"/>
  <c r="BO177" i="1"/>
  <c r="BG176" i="1" l="1"/>
  <c r="BH176" i="1" s="1"/>
  <c r="BG172" i="1"/>
  <c r="BD162" i="1"/>
  <c r="BG162" i="1" s="1"/>
  <c r="BD146" i="1"/>
  <c r="BG146" i="1" s="1"/>
  <c r="BH146" i="1" s="1"/>
  <c r="BE148" i="1"/>
  <c r="BG147" i="1"/>
  <c r="BH147" i="1" s="1"/>
  <c r="BE144" i="1"/>
  <c r="BE164" i="1"/>
  <c r="BD158" i="1"/>
  <c r="BG158" i="1" s="1"/>
  <c r="BE157" i="1"/>
  <c r="BG161" i="1"/>
  <c r="BH161" i="1" s="1"/>
  <c r="BE153" i="1"/>
  <c r="BG148" i="1"/>
  <c r="BH148" i="1" s="1"/>
  <c r="BG167" i="1"/>
  <c r="BH167" i="1" s="1"/>
  <c r="BG159" i="1"/>
  <c r="BH159" i="1" s="1"/>
  <c r="BG151" i="1"/>
  <c r="BF151" i="1" s="1"/>
  <c r="BG168" i="1"/>
  <c r="BF168" i="1" s="1"/>
  <c r="BE161" i="1"/>
  <c r="BD177" i="1"/>
  <c r="BG177" i="1" s="1"/>
  <c r="BD175" i="1"/>
  <c r="BG175" i="1" s="1"/>
  <c r="BD173" i="1"/>
  <c r="BG173" i="1" s="1"/>
  <c r="BD171" i="1"/>
  <c r="BG171" i="1" s="1"/>
  <c r="BD169" i="1"/>
  <c r="BG169" i="1" s="1"/>
  <c r="BH169" i="1" s="1"/>
  <c r="BD166" i="1"/>
  <c r="BG166" i="1" s="1"/>
  <c r="BE165" i="1"/>
  <c r="BE160" i="1"/>
  <c r="BE152" i="1"/>
  <c r="BD150" i="1"/>
  <c r="BG150" i="1" s="1"/>
  <c r="BE149" i="1"/>
  <c r="BE156" i="1"/>
  <c r="BD154" i="1"/>
  <c r="BG154" i="1" s="1"/>
  <c r="BE145" i="1"/>
  <c r="BG145" i="1"/>
  <c r="BF145" i="1" s="1"/>
  <c r="BH172" i="1"/>
  <c r="BF172" i="1"/>
  <c r="BD163" i="1"/>
  <c r="BG163" i="1" s="1"/>
  <c r="BE163" i="1"/>
  <c r="BG174" i="1"/>
  <c r="BG165" i="1"/>
  <c r="BG157" i="1"/>
  <c r="BG153" i="1"/>
  <c r="BE174" i="1"/>
  <c r="BE170" i="1"/>
  <c r="BD155" i="1"/>
  <c r="BG155" i="1" s="1"/>
  <c r="BE155" i="1"/>
  <c r="BG170" i="1"/>
  <c r="BG149" i="1"/>
  <c r="BG164" i="1"/>
  <c r="BG156" i="1"/>
  <c r="BE167" i="1"/>
  <c r="BE159" i="1"/>
  <c r="BE151" i="1"/>
  <c r="BE176" i="1"/>
  <c r="BE168" i="1"/>
  <c r="BG152" i="1"/>
  <c r="BG144" i="1"/>
  <c r="BE172" i="1"/>
  <c r="BG160" i="1"/>
  <c r="BE147" i="1"/>
  <c r="BI178" i="1"/>
  <c r="BE178" i="1" s="1"/>
  <c r="BJ178" i="1"/>
  <c r="BC178" i="1" s="1"/>
  <c r="BL178" i="1"/>
  <c r="BM178" i="1"/>
  <c r="BN178" i="1"/>
  <c r="BO178" i="1"/>
  <c r="BI179" i="1"/>
  <c r="BE179" i="1" s="1"/>
  <c r="BJ179" i="1"/>
  <c r="BC179" i="1" s="1"/>
  <c r="BL179" i="1"/>
  <c r="BM179" i="1"/>
  <c r="BN179" i="1"/>
  <c r="BO179" i="1"/>
  <c r="BI180" i="1"/>
  <c r="BE180" i="1" s="1"/>
  <c r="BJ180" i="1"/>
  <c r="BC180" i="1" s="1"/>
  <c r="BL180" i="1"/>
  <c r="BM180" i="1"/>
  <c r="BN180" i="1"/>
  <c r="BO180" i="1"/>
  <c r="BI181" i="1"/>
  <c r="BE181" i="1" s="1"/>
  <c r="BJ181" i="1"/>
  <c r="BC181" i="1" s="1"/>
  <c r="BL181" i="1"/>
  <c r="BM181" i="1"/>
  <c r="BN181" i="1"/>
  <c r="BO181" i="1"/>
  <c r="BI182" i="1"/>
  <c r="BE182" i="1" s="1"/>
  <c r="BJ182" i="1"/>
  <c r="BC182" i="1" s="1"/>
  <c r="BL182" i="1"/>
  <c r="BM182" i="1"/>
  <c r="BN182" i="1"/>
  <c r="BO182" i="1"/>
  <c r="BI183" i="1"/>
  <c r="BE183" i="1" s="1"/>
  <c r="BJ183" i="1"/>
  <c r="BC183" i="1" s="1"/>
  <c r="BL183" i="1"/>
  <c r="BM183" i="1"/>
  <c r="BN183" i="1"/>
  <c r="BO183" i="1"/>
  <c r="BI184" i="1"/>
  <c r="BE184" i="1" s="1"/>
  <c r="BJ184" i="1"/>
  <c r="BC184" i="1" s="1"/>
  <c r="BL184" i="1"/>
  <c r="BM184" i="1"/>
  <c r="BN184" i="1"/>
  <c r="BO184" i="1"/>
  <c r="BF147" i="1" l="1"/>
  <c r="BF148" i="1"/>
  <c r="BF176" i="1"/>
  <c r="BH168" i="1"/>
  <c r="BF159" i="1"/>
  <c r="BF146" i="1"/>
  <c r="BH151" i="1"/>
  <c r="BF167" i="1"/>
  <c r="BF161" i="1"/>
  <c r="BF162" i="1"/>
  <c r="BH162" i="1"/>
  <c r="BF150" i="1"/>
  <c r="BH150" i="1"/>
  <c r="BH145" i="1"/>
  <c r="BF154" i="1"/>
  <c r="BH154" i="1"/>
  <c r="BH177" i="1"/>
  <c r="BF177" i="1"/>
  <c r="BH173" i="1"/>
  <c r="BF173" i="1"/>
  <c r="BH158" i="1"/>
  <c r="BF158" i="1"/>
  <c r="BF169" i="1"/>
  <c r="BH166" i="1"/>
  <c r="BF166" i="1"/>
  <c r="BH155" i="1"/>
  <c r="BF155" i="1"/>
  <c r="BH163" i="1"/>
  <c r="BF163" i="1"/>
  <c r="BF170" i="1"/>
  <c r="BH170" i="1"/>
  <c r="BF171" i="1"/>
  <c r="BH171" i="1"/>
  <c r="BF174" i="1"/>
  <c r="BH174" i="1"/>
  <c r="BF144" i="1"/>
  <c r="BH144" i="1"/>
  <c r="BF156" i="1"/>
  <c r="BH156" i="1"/>
  <c r="BF149" i="1"/>
  <c r="BH149" i="1"/>
  <c r="BF157" i="1"/>
  <c r="BH157" i="1"/>
  <c r="BF175" i="1"/>
  <c r="BH175" i="1"/>
  <c r="BF160" i="1"/>
  <c r="BH160" i="1"/>
  <c r="BF152" i="1"/>
  <c r="BH152" i="1"/>
  <c r="BF164" i="1"/>
  <c r="BH164" i="1"/>
  <c r="BF153" i="1"/>
  <c r="BH153" i="1"/>
  <c r="BF165" i="1"/>
  <c r="BH165" i="1"/>
  <c r="BD179" i="1"/>
  <c r="BG179" i="1" s="1"/>
  <c r="BD182" i="1"/>
  <c r="BG182" i="1" s="1"/>
  <c r="BD181" i="1"/>
  <c r="BG181" i="1" s="1"/>
  <c r="BD178" i="1"/>
  <c r="BG178" i="1" s="1"/>
  <c r="BD180" i="1"/>
  <c r="BG180" i="1" s="1"/>
  <c r="BF180" i="1" s="1"/>
  <c r="BD183" i="1"/>
  <c r="BG183" i="1" s="1"/>
  <c r="BD184" i="1"/>
  <c r="BG184" i="1" s="1"/>
  <c r="BH180" i="1" l="1"/>
  <c r="BF181" i="1"/>
  <c r="BH181" i="1"/>
  <c r="BH179" i="1"/>
  <c r="BF179" i="1"/>
  <c r="BF182" i="1"/>
  <c r="BH182" i="1"/>
  <c r="BF178" i="1"/>
  <c r="BH178" i="1"/>
  <c r="BH183" i="1"/>
  <c r="BF183" i="1"/>
  <c r="BF184" i="1"/>
  <c r="BH184" i="1"/>
  <c r="A147" i="1" l="1"/>
  <c r="B147" i="1"/>
  <c r="A148" i="1"/>
  <c r="B148" i="1"/>
  <c r="A149" i="1"/>
  <c r="B149" i="1"/>
  <c r="E149" i="1" s="1"/>
  <c r="A150" i="1"/>
  <c r="B150" i="1"/>
  <c r="A151" i="1"/>
  <c r="B151" i="1"/>
  <c r="E151" i="1" s="1"/>
  <c r="A152" i="1"/>
  <c r="B152" i="1"/>
  <c r="C152" i="1" s="1"/>
  <c r="A153" i="1"/>
  <c r="B153" i="1"/>
  <c r="A154" i="1"/>
  <c r="B154" i="1"/>
  <c r="A155" i="1"/>
  <c r="B155" i="1"/>
  <c r="E155" i="1" s="1"/>
  <c r="A156" i="1"/>
  <c r="B156" i="1"/>
  <c r="C156" i="1" s="1"/>
  <c r="A157" i="1"/>
  <c r="B157" i="1"/>
  <c r="E157" i="1" s="1"/>
  <c r="A158" i="1"/>
  <c r="B158" i="1"/>
  <c r="A159" i="1"/>
  <c r="B159" i="1"/>
  <c r="E159" i="1" s="1"/>
  <c r="A160" i="1"/>
  <c r="B160" i="1"/>
  <c r="C160" i="1" s="1"/>
  <c r="A161" i="1"/>
  <c r="B161" i="1"/>
  <c r="E161" i="1" s="1"/>
  <c r="A162" i="1"/>
  <c r="B162" i="1"/>
  <c r="A163" i="1"/>
  <c r="B163" i="1"/>
  <c r="A164" i="1"/>
  <c r="B164" i="1"/>
  <c r="A165" i="1"/>
  <c r="B165" i="1"/>
  <c r="E165" i="1" s="1"/>
  <c r="A166" i="1"/>
  <c r="B166" i="1"/>
  <c r="A167" i="1"/>
  <c r="B167" i="1"/>
  <c r="D167" i="1" s="1"/>
  <c r="A168" i="1"/>
  <c r="B168" i="1"/>
  <c r="D168" i="1" s="1"/>
  <c r="A169" i="1"/>
  <c r="B169" i="1"/>
  <c r="D169" i="1" s="1"/>
  <c r="A170" i="1"/>
  <c r="B170" i="1"/>
  <c r="E170" i="1" s="1"/>
  <c r="A171" i="1"/>
  <c r="B171" i="1"/>
  <c r="A172" i="1"/>
  <c r="B172" i="1"/>
  <c r="E172" i="1" s="1"/>
  <c r="A173" i="1"/>
  <c r="B173" i="1"/>
  <c r="C173" i="1" s="1"/>
  <c r="A174" i="1"/>
  <c r="B174" i="1"/>
  <c r="D174" i="1" s="1"/>
  <c r="A175" i="1"/>
  <c r="B175" i="1"/>
  <c r="C175" i="1" s="1"/>
  <c r="A176" i="1"/>
  <c r="B176" i="1"/>
  <c r="C176" i="1" s="1"/>
  <c r="A177" i="1"/>
  <c r="B177" i="1"/>
  <c r="C177" i="1" s="1"/>
  <c r="A178" i="1"/>
  <c r="B178" i="1"/>
  <c r="D178" i="1" s="1"/>
  <c r="A179" i="1"/>
  <c r="B179" i="1"/>
  <c r="A180" i="1"/>
  <c r="B180" i="1"/>
  <c r="D180" i="1" s="1"/>
  <c r="A181" i="1"/>
  <c r="B181" i="1"/>
  <c r="E181" i="1" s="1"/>
  <c r="A182" i="1"/>
  <c r="B182" i="1"/>
  <c r="C182" i="1" s="1"/>
  <c r="A183" i="1"/>
  <c r="B183" i="1"/>
  <c r="A184" i="1"/>
  <c r="B184" i="1"/>
  <c r="E184" i="1" s="1"/>
  <c r="A185" i="1"/>
  <c r="B185" i="1"/>
  <c r="E185" i="1" s="1"/>
  <c r="A186" i="1"/>
  <c r="B186" i="1"/>
  <c r="A187" i="1"/>
  <c r="B187" i="1"/>
  <c r="C187" i="1" s="1"/>
  <c r="A188" i="1"/>
  <c r="B188" i="1"/>
  <c r="E188" i="1" s="1"/>
  <c r="A189" i="1"/>
  <c r="B189" i="1"/>
  <c r="C189" i="1" s="1"/>
  <c r="A190" i="1"/>
  <c r="B190" i="1"/>
  <c r="E190" i="1" s="1"/>
  <c r="A191" i="1"/>
  <c r="B191" i="1"/>
  <c r="C191" i="1" s="1"/>
  <c r="A192" i="1"/>
  <c r="B192" i="1"/>
  <c r="E192" i="1" s="1"/>
  <c r="A193" i="1"/>
  <c r="B193" i="1"/>
  <c r="C193" i="1" s="1"/>
  <c r="A194" i="1"/>
  <c r="B194" i="1"/>
  <c r="A195" i="1"/>
  <c r="B195" i="1"/>
  <c r="E195" i="1" s="1"/>
  <c r="A196" i="1"/>
  <c r="B196" i="1"/>
  <c r="C196" i="1" s="1"/>
  <c r="A197" i="1"/>
  <c r="B197" i="1"/>
  <c r="C197" i="1" s="1"/>
  <c r="A198" i="1"/>
  <c r="B198" i="1"/>
  <c r="E198" i="1" s="1"/>
  <c r="A199" i="1"/>
  <c r="B199" i="1"/>
  <c r="A200" i="1"/>
  <c r="B200" i="1"/>
  <c r="A201" i="1"/>
  <c r="B201" i="1"/>
  <c r="C201" i="1" s="1"/>
  <c r="A202" i="1"/>
  <c r="B202" i="1"/>
  <c r="E202" i="1" s="1"/>
  <c r="A203" i="1"/>
  <c r="B203" i="1"/>
  <c r="C203" i="1" s="1"/>
  <c r="A204" i="1"/>
  <c r="B204" i="1"/>
  <c r="E204" i="1" s="1"/>
  <c r="A205" i="1"/>
  <c r="B205" i="1"/>
  <c r="C205" i="1" s="1"/>
  <c r="A206" i="1"/>
  <c r="B206" i="1"/>
  <c r="E206" i="1" s="1"/>
  <c r="A207" i="1"/>
  <c r="B207" i="1"/>
  <c r="C207" i="1" s="1"/>
  <c r="A208" i="1"/>
  <c r="B208" i="1"/>
  <c r="E208" i="1" s="1"/>
  <c r="A209" i="1"/>
  <c r="B209" i="1"/>
  <c r="C209" i="1" s="1"/>
  <c r="A210" i="1"/>
  <c r="B210" i="1"/>
  <c r="A211" i="1"/>
  <c r="B211" i="1"/>
  <c r="A212" i="1"/>
  <c r="B212" i="1"/>
  <c r="C212" i="1" s="1"/>
  <c r="A213" i="1"/>
  <c r="B213" i="1"/>
  <c r="C213" i="1" s="1"/>
  <c r="A214" i="1"/>
  <c r="B214" i="1"/>
  <c r="E214" i="1" s="1"/>
  <c r="A215" i="1"/>
  <c r="B215" i="1"/>
  <c r="A216" i="1"/>
  <c r="B216" i="1"/>
  <c r="A217" i="1"/>
  <c r="B217" i="1"/>
  <c r="C217" i="1" s="1"/>
  <c r="A218" i="1"/>
  <c r="B218" i="1"/>
  <c r="E218" i="1" s="1"/>
  <c r="A219" i="1"/>
  <c r="B219" i="1"/>
  <c r="C219" i="1" s="1"/>
  <c r="A220" i="1"/>
  <c r="B220" i="1"/>
  <c r="E220" i="1" s="1"/>
  <c r="A221" i="1"/>
  <c r="B221" i="1"/>
  <c r="C221" i="1" s="1"/>
  <c r="A222" i="1"/>
  <c r="B222" i="1"/>
  <c r="A223" i="1"/>
  <c r="B223" i="1"/>
  <c r="D223" i="1" s="1"/>
  <c r="A224" i="1"/>
  <c r="B224" i="1"/>
  <c r="A225" i="1"/>
  <c r="B225" i="1"/>
  <c r="C225" i="1" s="1"/>
  <c r="A226" i="1"/>
  <c r="B226" i="1"/>
  <c r="E226" i="1" s="1"/>
  <c r="A227" i="1"/>
  <c r="B227" i="1"/>
  <c r="C227" i="1" s="1"/>
  <c r="A228" i="1"/>
  <c r="B228" i="1"/>
  <c r="E228" i="1" s="1"/>
  <c r="A229" i="1"/>
  <c r="B229" i="1"/>
  <c r="C229" i="1" s="1"/>
  <c r="A230" i="1"/>
  <c r="B230" i="1"/>
  <c r="D230" i="1" s="1"/>
  <c r="A231" i="1"/>
  <c r="B231" i="1"/>
  <c r="D231" i="1" s="1"/>
  <c r="A232" i="1"/>
  <c r="B232" i="1"/>
  <c r="A233" i="1"/>
  <c r="B233" i="1"/>
  <c r="C233" i="1" s="1"/>
  <c r="A234" i="1"/>
  <c r="B234" i="1"/>
  <c r="E234" i="1" s="1"/>
  <c r="A235" i="1"/>
  <c r="B235" i="1"/>
  <c r="C235" i="1" s="1"/>
  <c r="A236" i="1"/>
  <c r="B236" i="1"/>
  <c r="E236" i="1" s="1"/>
  <c r="A237" i="1"/>
  <c r="B237" i="1"/>
  <c r="C237" i="1" s="1"/>
  <c r="A238" i="1"/>
  <c r="B238" i="1"/>
  <c r="A239" i="1"/>
  <c r="B239" i="1"/>
  <c r="D239" i="1" s="1"/>
  <c r="A240" i="1"/>
  <c r="B240" i="1"/>
  <c r="A241" i="1"/>
  <c r="B241" i="1"/>
  <c r="C241" i="1" s="1"/>
  <c r="A242" i="1"/>
  <c r="B242" i="1"/>
  <c r="E242" i="1" s="1"/>
  <c r="A243" i="1"/>
  <c r="B243" i="1"/>
  <c r="C243" i="1" s="1"/>
  <c r="A244" i="1"/>
  <c r="B244" i="1"/>
  <c r="E244" i="1" s="1"/>
  <c r="A245" i="1"/>
  <c r="B245" i="1"/>
  <c r="C245" i="1" s="1"/>
  <c r="A246" i="1"/>
  <c r="B246" i="1"/>
  <c r="D246" i="1" s="1"/>
  <c r="A247" i="1"/>
  <c r="B247" i="1"/>
  <c r="D247" i="1" s="1"/>
  <c r="A248" i="1"/>
  <c r="B248" i="1"/>
  <c r="A249" i="1"/>
  <c r="B249" i="1"/>
  <c r="C249" i="1" s="1"/>
  <c r="A250" i="1"/>
  <c r="B250" i="1"/>
  <c r="E250" i="1" s="1"/>
  <c r="A251" i="1"/>
  <c r="B251" i="1"/>
  <c r="C251" i="1" s="1"/>
  <c r="A252" i="1"/>
  <c r="B252" i="1"/>
  <c r="E252" i="1" s="1"/>
  <c r="A253" i="1"/>
  <c r="B253" i="1"/>
  <c r="C253" i="1" s="1"/>
  <c r="A254" i="1"/>
  <c r="B254" i="1"/>
  <c r="A255" i="1"/>
  <c r="B255" i="1"/>
  <c r="D255" i="1" s="1"/>
  <c r="A256" i="1"/>
  <c r="B256" i="1"/>
  <c r="A257" i="1"/>
  <c r="B257" i="1"/>
  <c r="C257" i="1" s="1"/>
  <c r="A258" i="1"/>
  <c r="B258" i="1"/>
  <c r="E258" i="1" s="1"/>
  <c r="A259" i="1"/>
  <c r="B259" i="1"/>
  <c r="C259" i="1" s="1"/>
  <c r="A260" i="1"/>
  <c r="B260" i="1"/>
  <c r="E260" i="1" s="1"/>
  <c r="A261" i="1"/>
  <c r="B261" i="1"/>
  <c r="C261" i="1" s="1"/>
  <c r="A262" i="1"/>
  <c r="B262" i="1"/>
  <c r="D262" i="1" s="1"/>
  <c r="A263" i="1"/>
  <c r="B263" i="1"/>
  <c r="D263" i="1" s="1"/>
  <c r="A264" i="1"/>
  <c r="B264" i="1"/>
  <c r="A265" i="1"/>
  <c r="B265" i="1"/>
  <c r="C265" i="1" s="1"/>
  <c r="A266" i="1"/>
  <c r="B266" i="1"/>
  <c r="E266" i="1" s="1"/>
  <c r="A267" i="1"/>
  <c r="B267" i="1"/>
  <c r="E267" i="1" s="1"/>
  <c r="A268" i="1"/>
  <c r="B268" i="1"/>
  <c r="E268" i="1" s="1"/>
  <c r="A269" i="1"/>
  <c r="B269" i="1"/>
  <c r="C269" i="1" s="1"/>
  <c r="A270" i="1"/>
  <c r="B270" i="1"/>
  <c r="A271" i="1"/>
  <c r="B271" i="1"/>
  <c r="A272" i="1"/>
  <c r="B272" i="1"/>
  <c r="A273" i="1"/>
  <c r="B273" i="1"/>
  <c r="C273" i="1" s="1"/>
  <c r="A274" i="1"/>
  <c r="B274" i="1"/>
  <c r="F274" i="1" s="1"/>
  <c r="A275" i="1"/>
  <c r="B275" i="1"/>
  <c r="A276" i="1"/>
  <c r="B276" i="1"/>
  <c r="E276" i="1" s="1"/>
  <c r="A277" i="1"/>
  <c r="B277" i="1"/>
  <c r="C277" i="1" s="1"/>
  <c r="A278" i="1"/>
  <c r="B278" i="1"/>
  <c r="E278" i="1" s="1"/>
  <c r="A279" i="1"/>
  <c r="B279" i="1"/>
  <c r="D279" i="1" s="1"/>
  <c r="A280" i="1"/>
  <c r="B280" i="1"/>
  <c r="E280" i="1" s="1"/>
  <c r="A281" i="1"/>
  <c r="B281" i="1"/>
  <c r="C281" i="1" s="1"/>
  <c r="A282" i="1"/>
  <c r="B282" i="1"/>
  <c r="F282" i="1" s="1"/>
  <c r="A283" i="1"/>
  <c r="B283" i="1"/>
  <c r="E283" i="1" s="1"/>
  <c r="A284" i="1"/>
  <c r="B284" i="1"/>
  <c r="E284" i="1" s="1"/>
  <c r="A285" i="1"/>
  <c r="B285" i="1"/>
  <c r="C285" i="1" s="1"/>
  <c r="A286" i="1"/>
  <c r="B286" i="1"/>
  <c r="E286" i="1" s="1"/>
  <c r="A287" i="1"/>
  <c r="B287" i="1"/>
  <c r="D287" i="1" s="1"/>
  <c r="A288" i="1"/>
  <c r="B288" i="1"/>
  <c r="E288" i="1" s="1"/>
  <c r="A289" i="1"/>
  <c r="B289" i="1"/>
  <c r="C289" i="1" s="1"/>
  <c r="A290" i="1"/>
  <c r="B290" i="1"/>
  <c r="F290" i="1" s="1"/>
  <c r="A291" i="1"/>
  <c r="B291" i="1"/>
  <c r="E291" i="1" s="1"/>
  <c r="A292" i="1"/>
  <c r="B292" i="1"/>
  <c r="E292" i="1" s="1"/>
  <c r="A293" i="1"/>
  <c r="B293" i="1"/>
  <c r="A294" i="1"/>
  <c r="B294" i="1"/>
  <c r="E294" i="1" s="1"/>
  <c r="A295" i="1"/>
  <c r="B295" i="1"/>
  <c r="C295" i="1" s="1"/>
  <c r="A296" i="1"/>
  <c r="B296" i="1"/>
  <c r="E296" i="1" s="1"/>
  <c r="A297" i="1"/>
  <c r="B297" i="1"/>
  <c r="F297" i="1" s="1"/>
  <c r="A298" i="1"/>
  <c r="B298" i="1"/>
  <c r="A299" i="1"/>
  <c r="B299" i="1"/>
  <c r="D299" i="1" s="1"/>
  <c r="A300" i="1"/>
  <c r="B300" i="1"/>
  <c r="A301" i="1"/>
  <c r="B301" i="1"/>
  <c r="F301" i="1" s="1"/>
  <c r="A302" i="1"/>
  <c r="B302" i="1"/>
  <c r="F302" i="1" s="1"/>
  <c r="A303" i="1"/>
  <c r="B303" i="1"/>
  <c r="E303" i="1" s="1"/>
  <c r="A304" i="1"/>
  <c r="B304" i="1"/>
  <c r="C304" i="1" s="1"/>
  <c r="A305" i="1"/>
  <c r="B305" i="1"/>
  <c r="F305" i="1" s="1"/>
  <c r="A306" i="1"/>
  <c r="B306" i="1"/>
  <c r="D306" i="1" s="1"/>
  <c r="A307" i="1"/>
  <c r="B307" i="1"/>
  <c r="D307" i="1" s="1"/>
  <c r="A308" i="1"/>
  <c r="B308" i="1"/>
  <c r="C308" i="1" s="1"/>
  <c r="A309" i="1"/>
  <c r="B309" i="1"/>
  <c r="F309" i="1" s="1"/>
  <c r="A310" i="1"/>
  <c r="B310" i="1"/>
  <c r="E310" i="1" s="1"/>
  <c r="A311" i="1"/>
  <c r="B311" i="1"/>
  <c r="C311" i="1" s="1"/>
  <c r="A312" i="1"/>
  <c r="B312" i="1"/>
  <c r="C312" i="1" s="1"/>
  <c r="A313" i="1"/>
  <c r="B313" i="1"/>
  <c r="A314" i="1"/>
  <c r="B314" i="1"/>
  <c r="E314" i="1" s="1"/>
  <c r="A315" i="1"/>
  <c r="B315" i="1"/>
  <c r="D315" i="1" s="1"/>
  <c r="A316" i="1"/>
  <c r="B316" i="1"/>
  <c r="A317" i="1"/>
  <c r="B317" i="1"/>
  <c r="F317" i="1" s="1"/>
  <c r="A318" i="1"/>
  <c r="B318" i="1"/>
  <c r="A319" i="1"/>
  <c r="B319" i="1"/>
  <c r="E319" i="1" s="1"/>
  <c r="A320" i="1"/>
  <c r="B320" i="1"/>
  <c r="C320" i="1" s="1"/>
  <c r="A321" i="1"/>
  <c r="B321" i="1"/>
  <c r="F321" i="1" s="1"/>
  <c r="A322" i="1"/>
  <c r="B322" i="1"/>
  <c r="A323" i="1"/>
  <c r="B323" i="1"/>
  <c r="D323" i="1" s="1"/>
  <c r="A324" i="1"/>
  <c r="B324" i="1"/>
  <c r="C324" i="1" s="1"/>
  <c r="A325" i="1"/>
  <c r="B325" i="1"/>
  <c r="F325" i="1" s="1"/>
  <c r="A326" i="1"/>
  <c r="B326" i="1"/>
  <c r="E326" i="1" s="1"/>
  <c r="A327" i="1"/>
  <c r="B327" i="1"/>
  <c r="C327" i="1" s="1"/>
  <c r="A328" i="1"/>
  <c r="B328" i="1"/>
  <c r="F328" i="1" s="1"/>
  <c r="A329" i="1"/>
  <c r="B329" i="1"/>
  <c r="C329" i="1" s="1"/>
  <c r="A330" i="1"/>
  <c r="B330" i="1"/>
  <c r="E330" i="1" s="1"/>
  <c r="A331" i="1"/>
  <c r="B331" i="1"/>
  <c r="E331" i="1" s="1"/>
  <c r="A332" i="1"/>
  <c r="B332" i="1"/>
  <c r="E332" i="1" s="1"/>
  <c r="A333" i="1"/>
  <c r="B333" i="1"/>
  <c r="F333" i="1" s="1"/>
  <c r="A334" i="1"/>
  <c r="B334" i="1"/>
  <c r="E334" i="1" s="1"/>
  <c r="A335" i="1"/>
  <c r="B335" i="1"/>
  <c r="C335" i="1" s="1"/>
  <c r="A336" i="1"/>
  <c r="B336" i="1"/>
  <c r="A337" i="1"/>
  <c r="B337" i="1"/>
  <c r="C337" i="1" s="1"/>
  <c r="A338" i="1"/>
  <c r="B338" i="1"/>
  <c r="E338" i="1" s="1"/>
  <c r="A339" i="1"/>
  <c r="B339" i="1"/>
  <c r="C339" i="1" s="1"/>
  <c r="A340" i="1"/>
  <c r="B340" i="1"/>
  <c r="E340" i="1" s="1"/>
  <c r="A341" i="1"/>
  <c r="B341" i="1"/>
  <c r="C341" i="1" s="1"/>
  <c r="A342" i="1"/>
  <c r="B342" i="1"/>
  <c r="E342" i="1" s="1"/>
  <c r="A343" i="1"/>
  <c r="B343" i="1"/>
  <c r="C343" i="1" s="1"/>
  <c r="A344" i="1"/>
  <c r="B344" i="1"/>
  <c r="A345" i="1"/>
  <c r="B345" i="1"/>
  <c r="C345" i="1" s="1"/>
  <c r="A346" i="1"/>
  <c r="B346" i="1"/>
  <c r="E346" i="1" s="1"/>
  <c r="A347" i="1"/>
  <c r="B347" i="1"/>
  <c r="C347" i="1" s="1"/>
  <c r="A348" i="1"/>
  <c r="B348" i="1"/>
  <c r="E348" i="1" s="1"/>
  <c r="A349" i="1"/>
  <c r="B349" i="1"/>
  <c r="C349" i="1" s="1"/>
  <c r="A350" i="1"/>
  <c r="B350" i="1"/>
  <c r="E350" i="1" s="1"/>
  <c r="A351" i="1"/>
  <c r="B351" i="1"/>
  <c r="C351" i="1" s="1"/>
  <c r="A352" i="1"/>
  <c r="B352" i="1"/>
  <c r="A353" i="1"/>
  <c r="B353" i="1"/>
  <c r="C353" i="1" s="1"/>
  <c r="A354" i="1"/>
  <c r="B354" i="1"/>
  <c r="E354" i="1" s="1"/>
  <c r="A355" i="1"/>
  <c r="B355" i="1"/>
  <c r="C355" i="1" s="1"/>
  <c r="A356" i="1"/>
  <c r="B356" i="1"/>
  <c r="E356" i="1" s="1"/>
  <c r="A357" i="1"/>
  <c r="B357" i="1"/>
  <c r="A358" i="1"/>
  <c r="B358" i="1"/>
  <c r="E358" i="1" s="1"/>
  <c r="A359" i="1"/>
  <c r="B359" i="1"/>
  <c r="C359" i="1" s="1"/>
  <c r="A360" i="1"/>
  <c r="B360" i="1"/>
  <c r="E360" i="1" s="1"/>
  <c r="A361" i="1"/>
  <c r="B361" i="1"/>
  <c r="C361" i="1" s="1"/>
  <c r="A362" i="1"/>
  <c r="B362" i="1"/>
  <c r="E362" i="1" s="1"/>
  <c r="A363" i="1"/>
  <c r="B363" i="1"/>
  <c r="C363" i="1" s="1"/>
  <c r="A364" i="1"/>
  <c r="B364" i="1"/>
  <c r="E364" i="1" s="1"/>
  <c r="A365" i="1"/>
  <c r="B365" i="1"/>
  <c r="C365" i="1" s="1"/>
  <c r="A366" i="1"/>
  <c r="B366" i="1"/>
  <c r="E366" i="1" s="1"/>
  <c r="A367" i="1"/>
  <c r="B367" i="1"/>
  <c r="A368" i="1"/>
  <c r="B368" i="1"/>
  <c r="E368" i="1" s="1"/>
  <c r="A369" i="1"/>
  <c r="B369" i="1"/>
  <c r="C369" i="1" s="1"/>
  <c r="A370" i="1"/>
  <c r="B370" i="1"/>
  <c r="E370" i="1" s="1"/>
  <c r="A371" i="1"/>
  <c r="B371" i="1"/>
  <c r="C371" i="1" s="1"/>
  <c r="A372" i="1"/>
  <c r="B372" i="1"/>
  <c r="E372" i="1" s="1"/>
  <c r="A373" i="1"/>
  <c r="B373" i="1"/>
  <c r="C373" i="1" s="1"/>
  <c r="A374" i="1"/>
  <c r="B374" i="1"/>
  <c r="E374" i="1" s="1"/>
  <c r="A375" i="1"/>
  <c r="B375" i="1"/>
  <c r="C375" i="1" s="1"/>
  <c r="A376" i="1"/>
  <c r="B376" i="1"/>
  <c r="A377" i="1"/>
  <c r="B377" i="1"/>
  <c r="C377" i="1" s="1"/>
  <c r="A378" i="1"/>
  <c r="B378" i="1"/>
  <c r="E378" i="1" s="1"/>
  <c r="A379" i="1"/>
  <c r="B379" i="1"/>
  <c r="C379" i="1" s="1"/>
  <c r="A380" i="1"/>
  <c r="B380" i="1"/>
  <c r="E380" i="1" s="1"/>
  <c r="A381" i="1"/>
  <c r="B381" i="1"/>
  <c r="C381" i="1" s="1"/>
  <c r="A382" i="1"/>
  <c r="B382" i="1"/>
  <c r="E382" i="1" s="1"/>
  <c r="A383" i="1"/>
  <c r="B383" i="1"/>
  <c r="C383" i="1" s="1"/>
  <c r="A384" i="1"/>
  <c r="B384" i="1"/>
  <c r="A385" i="1"/>
  <c r="B385" i="1"/>
  <c r="C385" i="1" s="1"/>
  <c r="A386" i="1"/>
  <c r="B386" i="1"/>
  <c r="E386" i="1" s="1"/>
  <c r="A387" i="1"/>
  <c r="B387" i="1"/>
  <c r="C387" i="1" s="1"/>
  <c r="A388" i="1"/>
  <c r="B388" i="1"/>
  <c r="E388" i="1" s="1"/>
  <c r="A389" i="1"/>
  <c r="B389" i="1"/>
  <c r="C389" i="1" s="1"/>
  <c r="A390" i="1"/>
  <c r="B390" i="1"/>
  <c r="E390" i="1" s="1"/>
  <c r="A391" i="1"/>
  <c r="B391" i="1"/>
  <c r="D391" i="1" s="1"/>
  <c r="A392" i="1"/>
  <c r="B392" i="1"/>
  <c r="A393" i="1"/>
  <c r="B393" i="1"/>
  <c r="A394" i="1"/>
  <c r="B394" i="1"/>
  <c r="E394" i="1" s="1"/>
  <c r="A395" i="1"/>
  <c r="B395" i="1"/>
  <c r="C395" i="1" s="1"/>
  <c r="A396" i="1"/>
  <c r="B396" i="1"/>
  <c r="E396" i="1" s="1"/>
  <c r="A397" i="1"/>
  <c r="B397" i="1"/>
  <c r="C397" i="1" s="1"/>
  <c r="A398" i="1"/>
  <c r="B398" i="1"/>
  <c r="E398" i="1" s="1"/>
  <c r="A399" i="1"/>
  <c r="B399" i="1"/>
  <c r="D399" i="1" s="1"/>
  <c r="A400" i="1"/>
  <c r="B400" i="1"/>
  <c r="A401" i="1"/>
  <c r="B401" i="1"/>
  <c r="D401" i="1" s="1"/>
  <c r="A402" i="1"/>
  <c r="B402" i="1"/>
  <c r="A403" i="1"/>
  <c r="B403" i="1"/>
  <c r="C403" i="1" s="1"/>
  <c r="A404" i="1"/>
  <c r="B404" i="1"/>
  <c r="E404" i="1" s="1"/>
  <c r="A405" i="1"/>
  <c r="B405" i="1"/>
  <c r="C405" i="1" s="1"/>
  <c r="A406" i="1"/>
  <c r="B406" i="1"/>
  <c r="A407" i="1"/>
  <c r="B407" i="1"/>
  <c r="D407" i="1" s="1"/>
  <c r="A408" i="1"/>
  <c r="B408" i="1"/>
  <c r="A409" i="1"/>
  <c r="B409" i="1"/>
  <c r="A410" i="1"/>
  <c r="B410" i="1"/>
  <c r="D410" i="1" s="1"/>
  <c r="A411" i="1"/>
  <c r="B411" i="1"/>
  <c r="A412" i="1"/>
  <c r="B412" i="1"/>
  <c r="D412" i="1" s="1"/>
  <c r="A413" i="1"/>
  <c r="B413" i="1"/>
  <c r="A414" i="1"/>
  <c r="B414" i="1"/>
  <c r="D414" i="1" s="1"/>
  <c r="A415" i="1"/>
  <c r="B415" i="1"/>
  <c r="D415" i="1" s="1"/>
  <c r="A416" i="1"/>
  <c r="B416" i="1"/>
  <c r="D416" i="1" s="1"/>
  <c r="A417" i="1"/>
  <c r="B417" i="1"/>
  <c r="A418" i="1"/>
  <c r="B418" i="1"/>
  <c r="A419" i="1"/>
  <c r="B419" i="1"/>
  <c r="C419" i="1" s="1"/>
  <c r="A420" i="1"/>
  <c r="B420" i="1"/>
  <c r="A421" i="1"/>
  <c r="B421" i="1"/>
  <c r="A422" i="1"/>
  <c r="B422" i="1"/>
  <c r="D422" i="1" s="1"/>
  <c r="A423" i="1"/>
  <c r="B423" i="1"/>
  <c r="D423" i="1" s="1"/>
  <c r="A424" i="1"/>
  <c r="B424" i="1"/>
  <c r="D424" i="1" s="1"/>
  <c r="A425" i="1"/>
  <c r="B425" i="1"/>
  <c r="A426" i="1"/>
  <c r="B426" i="1"/>
  <c r="D426" i="1" s="1"/>
  <c r="A427" i="1"/>
  <c r="B427" i="1"/>
  <c r="A428" i="1"/>
  <c r="B428" i="1"/>
  <c r="D428" i="1" s="1"/>
  <c r="A429" i="1"/>
  <c r="B429" i="1"/>
  <c r="A430" i="1"/>
  <c r="B430" i="1"/>
  <c r="D430" i="1" s="1"/>
  <c r="A431" i="1"/>
  <c r="B431" i="1"/>
  <c r="D431" i="1" s="1"/>
  <c r="A432" i="1"/>
  <c r="B432" i="1"/>
  <c r="D432" i="1" s="1"/>
  <c r="A433" i="1"/>
  <c r="B433" i="1"/>
  <c r="A434" i="1"/>
  <c r="B434" i="1"/>
  <c r="F434" i="1" s="1"/>
  <c r="A435" i="1"/>
  <c r="B435" i="1"/>
  <c r="D435" i="1" s="1"/>
  <c r="A436" i="1"/>
  <c r="B436" i="1"/>
  <c r="C436" i="1" s="1"/>
  <c r="A437" i="1"/>
  <c r="B437" i="1"/>
  <c r="D437" i="1" s="1"/>
  <c r="A438" i="1"/>
  <c r="B438" i="1"/>
  <c r="D438" i="1" s="1"/>
  <c r="A439" i="1"/>
  <c r="B439" i="1"/>
  <c r="C439" i="1" s="1"/>
  <c r="A440" i="1"/>
  <c r="B440" i="1"/>
  <c r="A441" i="1"/>
  <c r="B441" i="1"/>
  <c r="D441" i="1" s="1"/>
  <c r="A442" i="1"/>
  <c r="B442" i="1"/>
  <c r="A443" i="1"/>
  <c r="B443" i="1"/>
  <c r="C443" i="1" s="1"/>
  <c r="A444" i="1"/>
  <c r="B444" i="1"/>
  <c r="E444" i="1" s="1"/>
  <c r="A445" i="1"/>
  <c r="B445" i="1"/>
  <c r="A446" i="1"/>
  <c r="B446" i="1"/>
  <c r="A447" i="1"/>
  <c r="B447" i="1"/>
  <c r="C447" i="1" s="1"/>
  <c r="A448" i="1"/>
  <c r="B448" i="1"/>
  <c r="E448" i="1" s="1"/>
  <c r="A449" i="1"/>
  <c r="B449" i="1"/>
  <c r="C449" i="1" s="1"/>
  <c r="A450" i="1"/>
  <c r="B450" i="1"/>
  <c r="C450" i="1" s="1"/>
  <c r="A451" i="1"/>
  <c r="B451" i="1"/>
  <c r="C451" i="1" s="1"/>
  <c r="A452" i="1"/>
  <c r="B452" i="1"/>
  <c r="E452" i="1" s="1"/>
  <c r="A453" i="1"/>
  <c r="B453" i="1"/>
  <c r="F453" i="1" s="1"/>
  <c r="A454" i="1"/>
  <c r="B454" i="1"/>
  <c r="E454" i="1" s="1"/>
  <c r="A455" i="1"/>
  <c r="B455" i="1"/>
  <c r="C455" i="1" s="1"/>
  <c r="A456" i="1"/>
  <c r="B456" i="1"/>
  <c r="E456" i="1" s="1"/>
  <c r="A457" i="1"/>
  <c r="B457" i="1"/>
  <c r="E457" i="1" s="1"/>
  <c r="A458" i="1"/>
  <c r="B458" i="1"/>
  <c r="C458" i="1" s="1"/>
  <c r="A459" i="1"/>
  <c r="B459" i="1"/>
  <c r="A460" i="1"/>
  <c r="B460" i="1"/>
  <c r="E460" i="1" s="1"/>
  <c r="A461" i="1"/>
  <c r="B461" i="1"/>
  <c r="F461" i="1" s="1"/>
  <c r="A462" i="1"/>
  <c r="B462" i="1"/>
  <c r="A463" i="1"/>
  <c r="B463" i="1"/>
  <c r="C463" i="1" s="1"/>
  <c r="A464" i="1"/>
  <c r="B464" i="1"/>
  <c r="E464" i="1" s="1"/>
  <c r="A465" i="1"/>
  <c r="B465" i="1"/>
  <c r="C465" i="1" s="1"/>
  <c r="A466" i="1"/>
  <c r="B466" i="1"/>
  <c r="C466" i="1" s="1"/>
  <c r="A467" i="1"/>
  <c r="B467" i="1"/>
  <c r="C467" i="1" s="1"/>
  <c r="A468" i="1"/>
  <c r="B468" i="1"/>
  <c r="E468" i="1" s="1"/>
  <c r="A469" i="1"/>
  <c r="B469" i="1"/>
  <c r="F469" i="1" s="1"/>
  <c r="A470" i="1"/>
  <c r="B470" i="1"/>
  <c r="E470" i="1" s="1"/>
  <c r="A471" i="1"/>
  <c r="B471" i="1"/>
  <c r="C471" i="1" s="1"/>
  <c r="A472" i="1"/>
  <c r="B472" i="1"/>
  <c r="E472" i="1" s="1"/>
  <c r="A473" i="1"/>
  <c r="B473" i="1"/>
  <c r="D473" i="1" s="1"/>
  <c r="A474" i="1"/>
  <c r="B474" i="1"/>
  <c r="A475" i="1"/>
  <c r="B475" i="1"/>
  <c r="C475" i="1" s="1"/>
  <c r="A476" i="1"/>
  <c r="B476" i="1"/>
  <c r="E476" i="1" s="1"/>
  <c r="A477" i="1"/>
  <c r="B477" i="1"/>
  <c r="A478" i="1"/>
  <c r="B478" i="1"/>
  <c r="A479" i="1"/>
  <c r="B479" i="1"/>
  <c r="A480" i="1"/>
  <c r="B480" i="1"/>
  <c r="E480" i="1" s="1"/>
  <c r="A481" i="1"/>
  <c r="B481" i="1"/>
  <c r="C481" i="1" s="1"/>
  <c r="A482" i="1"/>
  <c r="B482" i="1"/>
  <c r="E482" i="1" s="1"/>
  <c r="A483" i="1"/>
  <c r="B483" i="1"/>
  <c r="C483" i="1" s="1"/>
  <c r="A484" i="1"/>
  <c r="B484" i="1"/>
  <c r="E484" i="1" s="1"/>
  <c r="A485" i="1"/>
  <c r="B485" i="1"/>
  <c r="F485" i="1" s="1"/>
  <c r="A486" i="1"/>
  <c r="B486" i="1"/>
  <c r="D486" i="1" s="1"/>
  <c r="A487" i="1"/>
  <c r="B487" i="1"/>
  <c r="A488" i="1"/>
  <c r="B488" i="1"/>
  <c r="E488" i="1" s="1"/>
  <c r="A489" i="1"/>
  <c r="B489" i="1"/>
  <c r="E489" i="1" s="1"/>
  <c r="A490" i="1"/>
  <c r="B490" i="1"/>
  <c r="A491" i="1"/>
  <c r="B491" i="1"/>
  <c r="A492" i="1"/>
  <c r="B492" i="1"/>
  <c r="E492" i="1" s="1"/>
  <c r="A493" i="1"/>
  <c r="B493" i="1"/>
  <c r="E493" i="1" s="1"/>
  <c r="A494" i="1"/>
  <c r="B494" i="1"/>
  <c r="C494" i="1" s="1"/>
  <c r="A495" i="1"/>
  <c r="B495" i="1"/>
  <c r="A496" i="1"/>
  <c r="B496" i="1"/>
  <c r="A497" i="1"/>
  <c r="B497" i="1"/>
  <c r="F497" i="1" s="1"/>
  <c r="A498" i="1"/>
  <c r="B498" i="1"/>
  <c r="A499" i="1"/>
  <c r="B499" i="1"/>
  <c r="C499" i="1" s="1"/>
  <c r="A500" i="1"/>
  <c r="B500" i="1"/>
  <c r="A501" i="1"/>
  <c r="B501" i="1"/>
  <c r="A502" i="1"/>
  <c r="B502" i="1"/>
  <c r="C502" i="1" s="1"/>
  <c r="A503" i="1"/>
  <c r="B503" i="1"/>
  <c r="A504" i="1"/>
  <c r="B504" i="1"/>
  <c r="A505" i="1"/>
  <c r="B505" i="1"/>
  <c r="C505" i="1" s="1"/>
  <c r="A506" i="1"/>
  <c r="B506" i="1"/>
  <c r="E506" i="1" s="1"/>
  <c r="A507" i="1"/>
  <c r="B507" i="1"/>
  <c r="C507" i="1" s="1"/>
  <c r="A508" i="1"/>
  <c r="B508" i="1"/>
  <c r="A509" i="1"/>
  <c r="B509" i="1"/>
  <c r="C509" i="1" s="1"/>
  <c r="A510" i="1"/>
  <c r="B510" i="1"/>
  <c r="E510" i="1" s="1"/>
  <c r="A511" i="1"/>
  <c r="B511" i="1"/>
  <c r="C511" i="1" s="1"/>
  <c r="A512" i="1"/>
  <c r="B512" i="1"/>
  <c r="A513" i="1"/>
  <c r="B513" i="1"/>
  <c r="C513" i="1" s="1"/>
  <c r="A514" i="1"/>
  <c r="B514" i="1"/>
  <c r="E514" i="1" s="1"/>
  <c r="A515" i="1"/>
  <c r="B515" i="1"/>
  <c r="C515" i="1" s="1"/>
  <c r="A516" i="1"/>
  <c r="B516" i="1"/>
  <c r="A517" i="1"/>
  <c r="B517" i="1"/>
  <c r="C517" i="1" s="1"/>
  <c r="A518" i="1"/>
  <c r="B518" i="1"/>
  <c r="E518" i="1" s="1"/>
  <c r="A519" i="1"/>
  <c r="B519" i="1"/>
  <c r="C519" i="1" s="1"/>
  <c r="A520" i="1"/>
  <c r="B520" i="1"/>
  <c r="A521" i="1"/>
  <c r="B521" i="1"/>
  <c r="C521" i="1" s="1"/>
  <c r="A522" i="1"/>
  <c r="B522" i="1"/>
  <c r="E522" i="1" s="1"/>
  <c r="A523" i="1"/>
  <c r="B523" i="1"/>
  <c r="C523" i="1" s="1"/>
  <c r="A524" i="1"/>
  <c r="B524" i="1"/>
  <c r="A525" i="1"/>
  <c r="B525" i="1"/>
  <c r="C525" i="1" s="1"/>
  <c r="A526" i="1"/>
  <c r="B526" i="1"/>
  <c r="E526" i="1" s="1"/>
  <c r="A527" i="1"/>
  <c r="B527" i="1"/>
  <c r="C527" i="1" s="1"/>
  <c r="A528" i="1"/>
  <c r="B528" i="1"/>
  <c r="A529" i="1"/>
  <c r="B529" i="1"/>
  <c r="C529" i="1" s="1"/>
  <c r="A530" i="1"/>
  <c r="B530" i="1"/>
  <c r="E530" i="1" s="1"/>
  <c r="A531" i="1"/>
  <c r="B531" i="1"/>
  <c r="C531" i="1" s="1"/>
  <c r="A532" i="1"/>
  <c r="B532" i="1"/>
  <c r="A533" i="1"/>
  <c r="B533" i="1"/>
  <c r="C533" i="1" s="1"/>
  <c r="A534" i="1"/>
  <c r="B534" i="1"/>
  <c r="E534" i="1" s="1"/>
  <c r="A535" i="1"/>
  <c r="B535" i="1"/>
  <c r="C535" i="1" s="1"/>
  <c r="A536" i="1"/>
  <c r="B536" i="1"/>
  <c r="A537" i="1"/>
  <c r="B537" i="1"/>
  <c r="C537" i="1" s="1"/>
  <c r="A538" i="1"/>
  <c r="B538" i="1"/>
  <c r="E538" i="1" s="1"/>
  <c r="A539" i="1"/>
  <c r="B539" i="1"/>
  <c r="C539" i="1" s="1"/>
  <c r="A540" i="1"/>
  <c r="B540" i="1"/>
  <c r="A541" i="1"/>
  <c r="B541" i="1"/>
  <c r="C541" i="1" s="1"/>
  <c r="A542" i="1"/>
  <c r="B542" i="1"/>
  <c r="E542" i="1" s="1"/>
  <c r="A543" i="1"/>
  <c r="B543" i="1"/>
  <c r="C543" i="1" s="1"/>
  <c r="A544" i="1"/>
  <c r="B544" i="1"/>
  <c r="A545" i="1"/>
  <c r="B545" i="1"/>
  <c r="C545" i="1" s="1"/>
  <c r="A546" i="1"/>
  <c r="B546" i="1"/>
  <c r="E546" i="1" s="1"/>
  <c r="A547" i="1"/>
  <c r="B547" i="1"/>
  <c r="C547" i="1" s="1"/>
  <c r="A548" i="1"/>
  <c r="B548" i="1"/>
  <c r="A549" i="1"/>
  <c r="B549" i="1"/>
  <c r="C549" i="1" s="1"/>
  <c r="A550" i="1"/>
  <c r="B550" i="1"/>
  <c r="E550" i="1" s="1"/>
  <c r="A551" i="1"/>
  <c r="B551" i="1"/>
  <c r="C551" i="1" s="1"/>
  <c r="A552" i="1"/>
  <c r="B552" i="1"/>
  <c r="A553" i="1"/>
  <c r="B553" i="1"/>
  <c r="A554" i="1"/>
  <c r="B554" i="1"/>
  <c r="E554" i="1" s="1"/>
  <c r="A555" i="1"/>
  <c r="B555" i="1"/>
  <c r="D555" i="1" s="1"/>
  <c r="A556" i="1"/>
  <c r="B556" i="1"/>
  <c r="C556" i="1" s="1"/>
  <c r="A557" i="1"/>
  <c r="B557" i="1"/>
  <c r="E557" i="1" s="1"/>
  <c r="A558" i="1"/>
  <c r="B558" i="1"/>
  <c r="E558" i="1" s="1"/>
  <c r="A559" i="1"/>
  <c r="B559" i="1"/>
  <c r="D559" i="1" s="1"/>
  <c r="A560" i="1"/>
  <c r="B560" i="1"/>
  <c r="D560" i="1" s="1"/>
  <c r="A561" i="1"/>
  <c r="B561" i="1"/>
  <c r="E561" i="1" s="1"/>
  <c r="A562" i="1"/>
  <c r="B562" i="1"/>
  <c r="A563" i="1"/>
  <c r="B563" i="1"/>
  <c r="C563" i="1" s="1"/>
  <c r="A564" i="1"/>
  <c r="B564" i="1"/>
  <c r="D564" i="1" s="1"/>
  <c r="A565" i="1"/>
  <c r="B565" i="1"/>
  <c r="C565" i="1" s="1"/>
  <c r="A566" i="1"/>
  <c r="B566" i="1"/>
  <c r="E566" i="1" s="1"/>
  <c r="A567" i="1"/>
  <c r="B567" i="1"/>
  <c r="C567" i="1" s="1"/>
  <c r="A568" i="1"/>
  <c r="B568" i="1"/>
  <c r="E568" i="1" s="1"/>
  <c r="A569" i="1"/>
  <c r="B569" i="1"/>
  <c r="C569" i="1" s="1"/>
  <c r="A570" i="1"/>
  <c r="B570" i="1"/>
  <c r="E570" i="1" s="1"/>
  <c r="A571" i="1"/>
  <c r="B571" i="1"/>
  <c r="C571" i="1" s="1"/>
  <c r="A572" i="1"/>
  <c r="B572" i="1"/>
  <c r="E572" i="1" s="1"/>
  <c r="A573" i="1"/>
  <c r="B573" i="1"/>
  <c r="C573" i="1" s="1"/>
  <c r="A574" i="1"/>
  <c r="B574" i="1"/>
  <c r="E574" i="1" s="1"/>
  <c r="A575" i="1"/>
  <c r="B575" i="1"/>
  <c r="C575" i="1" s="1"/>
  <c r="A576" i="1"/>
  <c r="B576" i="1"/>
  <c r="E576" i="1" s="1"/>
  <c r="A577" i="1"/>
  <c r="B577" i="1"/>
  <c r="C577" i="1" s="1"/>
  <c r="A578" i="1"/>
  <c r="B578" i="1"/>
  <c r="E578" i="1" s="1"/>
  <c r="A579" i="1"/>
  <c r="B579" i="1"/>
  <c r="C579" i="1" s="1"/>
  <c r="A580" i="1"/>
  <c r="B580" i="1"/>
  <c r="E580" i="1" s="1"/>
  <c r="A581" i="1"/>
  <c r="B581" i="1"/>
  <c r="C581" i="1" s="1"/>
  <c r="A582" i="1"/>
  <c r="B582" i="1"/>
  <c r="E582" i="1" s="1"/>
  <c r="A583" i="1"/>
  <c r="B583" i="1"/>
  <c r="C583" i="1" s="1"/>
  <c r="A584" i="1"/>
  <c r="B584" i="1"/>
  <c r="E584" i="1" s="1"/>
  <c r="A585" i="1"/>
  <c r="B585" i="1"/>
  <c r="C585" i="1" s="1"/>
  <c r="A586" i="1"/>
  <c r="B586" i="1"/>
  <c r="E586" i="1" s="1"/>
  <c r="A587" i="1"/>
  <c r="B587" i="1"/>
  <c r="C587" i="1" s="1"/>
  <c r="A588" i="1"/>
  <c r="B588" i="1"/>
  <c r="E588" i="1" s="1"/>
  <c r="A589" i="1"/>
  <c r="B589" i="1"/>
  <c r="C589" i="1" s="1"/>
  <c r="A590" i="1"/>
  <c r="B590" i="1"/>
  <c r="E590" i="1" s="1"/>
  <c r="A591" i="1"/>
  <c r="B591" i="1"/>
  <c r="C591" i="1" s="1"/>
  <c r="A592" i="1"/>
  <c r="B592" i="1"/>
  <c r="E592" i="1" s="1"/>
  <c r="A593" i="1"/>
  <c r="B593" i="1"/>
  <c r="C593" i="1" s="1"/>
  <c r="A594" i="1"/>
  <c r="B594" i="1"/>
  <c r="E594" i="1" s="1"/>
  <c r="A595" i="1"/>
  <c r="B595" i="1"/>
  <c r="C595" i="1" s="1"/>
  <c r="A596" i="1"/>
  <c r="B596" i="1"/>
  <c r="E596" i="1" s="1"/>
  <c r="A597" i="1"/>
  <c r="B597" i="1"/>
  <c r="C597" i="1" s="1"/>
  <c r="A598" i="1"/>
  <c r="B598" i="1"/>
  <c r="E598" i="1" s="1"/>
  <c r="A599" i="1"/>
  <c r="B599" i="1"/>
  <c r="C599" i="1" s="1"/>
  <c r="A600" i="1"/>
  <c r="B600" i="1"/>
  <c r="E600" i="1" s="1"/>
  <c r="A601" i="1"/>
  <c r="B601" i="1"/>
  <c r="C601" i="1" s="1"/>
  <c r="A602" i="1"/>
  <c r="B602" i="1"/>
  <c r="E602" i="1" s="1"/>
  <c r="A603" i="1"/>
  <c r="B603" i="1"/>
  <c r="C603" i="1" s="1"/>
  <c r="A604" i="1"/>
  <c r="B604" i="1"/>
  <c r="E604" i="1" s="1"/>
  <c r="A605" i="1"/>
  <c r="B605" i="1"/>
  <c r="C605" i="1" s="1"/>
  <c r="A606" i="1"/>
  <c r="B606" i="1"/>
  <c r="E606" i="1" s="1"/>
  <c r="A607" i="1"/>
  <c r="B607" i="1"/>
  <c r="C607" i="1" s="1"/>
  <c r="A608" i="1"/>
  <c r="B608" i="1"/>
  <c r="A609" i="1"/>
  <c r="B609" i="1"/>
  <c r="A610" i="1"/>
  <c r="B610" i="1"/>
  <c r="E610" i="1" s="1"/>
  <c r="A611" i="1"/>
  <c r="B611" i="1"/>
  <c r="C611" i="1" s="1"/>
  <c r="A612" i="1"/>
  <c r="B612" i="1"/>
  <c r="E612" i="1" s="1"/>
  <c r="A613" i="1"/>
  <c r="B613" i="1"/>
  <c r="C613" i="1" s="1"/>
  <c r="A614" i="1"/>
  <c r="B614" i="1"/>
  <c r="E614" i="1" s="1"/>
  <c r="A615" i="1"/>
  <c r="B615" i="1"/>
  <c r="C615" i="1" s="1"/>
  <c r="A616" i="1"/>
  <c r="B616" i="1"/>
  <c r="E616" i="1" s="1"/>
  <c r="A617" i="1"/>
  <c r="B617" i="1"/>
  <c r="C617" i="1" s="1"/>
  <c r="A618" i="1"/>
  <c r="B618" i="1"/>
  <c r="E618" i="1" s="1"/>
  <c r="A619" i="1"/>
  <c r="B619" i="1"/>
  <c r="A620" i="1"/>
  <c r="B620" i="1"/>
  <c r="E620" i="1" s="1"/>
  <c r="A621" i="1"/>
  <c r="B621" i="1"/>
  <c r="C621" i="1" s="1"/>
  <c r="A622" i="1"/>
  <c r="B622" i="1"/>
  <c r="E622" i="1" s="1"/>
  <c r="A623" i="1"/>
  <c r="B623" i="1"/>
  <c r="C623" i="1" s="1"/>
  <c r="A624" i="1"/>
  <c r="B624" i="1"/>
  <c r="A625" i="1"/>
  <c r="B625" i="1"/>
  <c r="A626" i="1"/>
  <c r="B626" i="1"/>
  <c r="E626" i="1" s="1"/>
  <c r="A627" i="1"/>
  <c r="B627" i="1"/>
  <c r="C627" i="1" s="1"/>
  <c r="A628" i="1"/>
  <c r="B628" i="1"/>
  <c r="E628" i="1" s="1"/>
  <c r="A629" i="1"/>
  <c r="B629" i="1"/>
  <c r="C629" i="1" s="1"/>
  <c r="A630" i="1"/>
  <c r="B630" i="1"/>
  <c r="E630" i="1" s="1"/>
  <c r="A631" i="1"/>
  <c r="B631" i="1"/>
  <c r="A632" i="1"/>
  <c r="B632" i="1"/>
  <c r="E632" i="1" s="1"/>
  <c r="A633" i="1"/>
  <c r="B633" i="1"/>
  <c r="C633" i="1" s="1"/>
  <c r="A634" i="1"/>
  <c r="B634" i="1"/>
  <c r="E634" i="1" s="1"/>
  <c r="A635" i="1"/>
  <c r="B635" i="1"/>
  <c r="C635" i="1" s="1"/>
  <c r="A636" i="1"/>
  <c r="B636" i="1"/>
  <c r="E636" i="1" s="1"/>
  <c r="A637" i="1"/>
  <c r="B637" i="1"/>
  <c r="C637" i="1" s="1"/>
  <c r="A638" i="1"/>
  <c r="B638" i="1"/>
  <c r="E638" i="1" s="1"/>
  <c r="A639" i="1"/>
  <c r="B639" i="1"/>
  <c r="C639" i="1" s="1"/>
  <c r="A640" i="1"/>
  <c r="B640" i="1"/>
  <c r="F640" i="1" s="1"/>
  <c r="A641" i="1"/>
  <c r="B641" i="1"/>
  <c r="E641" i="1" s="1"/>
  <c r="A642" i="1"/>
  <c r="B642" i="1"/>
  <c r="E642" i="1" s="1"/>
  <c r="A643" i="1"/>
  <c r="B643" i="1"/>
  <c r="A644" i="1"/>
  <c r="B644" i="1"/>
  <c r="E644" i="1" s="1"/>
  <c r="A645" i="1"/>
  <c r="B645" i="1"/>
  <c r="C645" i="1" s="1"/>
  <c r="A646" i="1"/>
  <c r="B646" i="1"/>
  <c r="E646" i="1" s="1"/>
  <c r="A647" i="1"/>
  <c r="B647" i="1"/>
  <c r="C647" i="1" s="1"/>
  <c r="A648" i="1"/>
  <c r="B648" i="1"/>
  <c r="D648" i="1" s="1"/>
  <c r="A649" i="1"/>
  <c r="B649" i="1"/>
  <c r="C649" i="1" s="1"/>
  <c r="A650" i="1"/>
  <c r="B650" i="1"/>
  <c r="E650" i="1" s="1"/>
  <c r="A651" i="1"/>
  <c r="B651" i="1"/>
  <c r="C651" i="1" s="1"/>
  <c r="A652" i="1"/>
  <c r="B652" i="1"/>
  <c r="A653" i="1"/>
  <c r="B653" i="1"/>
  <c r="C653" i="1" s="1"/>
  <c r="A654" i="1"/>
  <c r="B654" i="1"/>
  <c r="E654" i="1" s="1"/>
  <c r="A655" i="1"/>
  <c r="B655" i="1"/>
  <c r="C655" i="1" s="1"/>
  <c r="A656" i="1"/>
  <c r="B656" i="1"/>
  <c r="E656" i="1" s="1"/>
  <c r="A657" i="1"/>
  <c r="B657" i="1"/>
  <c r="A658" i="1"/>
  <c r="B658" i="1"/>
  <c r="E658" i="1" s="1"/>
  <c r="A659" i="1"/>
  <c r="B659" i="1"/>
  <c r="C659" i="1" s="1"/>
  <c r="A660" i="1"/>
  <c r="B660" i="1"/>
  <c r="D660" i="1" s="1"/>
  <c r="A661" i="1"/>
  <c r="B661" i="1"/>
  <c r="C661" i="1" s="1"/>
  <c r="A662" i="1"/>
  <c r="B662" i="1"/>
  <c r="E662" i="1" s="1"/>
  <c r="A663" i="1"/>
  <c r="B663" i="1"/>
  <c r="C663" i="1" s="1"/>
  <c r="A664" i="1"/>
  <c r="B664" i="1"/>
  <c r="E664" i="1" s="1"/>
  <c r="A665" i="1"/>
  <c r="B665" i="1"/>
  <c r="C665" i="1" s="1"/>
  <c r="A666" i="1"/>
  <c r="B666" i="1"/>
  <c r="E666" i="1" s="1"/>
  <c r="A667" i="1"/>
  <c r="B667" i="1"/>
  <c r="C667" i="1" s="1"/>
  <c r="A668" i="1"/>
  <c r="B668" i="1"/>
  <c r="E668" i="1" s="1"/>
  <c r="A669" i="1"/>
  <c r="B669" i="1"/>
  <c r="C669" i="1" s="1"/>
  <c r="A670" i="1"/>
  <c r="B670" i="1"/>
  <c r="E670" i="1" s="1"/>
  <c r="A671" i="1"/>
  <c r="B671" i="1"/>
  <c r="C671" i="1" s="1"/>
  <c r="A672" i="1"/>
  <c r="B672" i="1"/>
  <c r="F672" i="1" s="1"/>
  <c r="A673" i="1"/>
  <c r="B673" i="1"/>
  <c r="E673" i="1" s="1"/>
  <c r="A674" i="1"/>
  <c r="B674" i="1"/>
  <c r="A675" i="1"/>
  <c r="B675" i="1"/>
  <c r="C675" i="1" s="1"/>
  <c r="A676" i="1"/>
  <c r="B676" i="1"/>
  <c r="E676" i="1" s="1"/>
  <c r="A677" i="1"/>
  <c r="B677" i="1"/>
  <c r="C677" i="1" s="1"/>
  <c r="A678" i="1"/>
  <c r="B678" i="1"/>
  <c r="E678" i="1" s="1"/>
  <c r="A679" i="1"/>
  <c r="B679" i="1"/>
  <c r="C679" i="1" s="1"/>
  <c r="A680" i="1"/>
  <c r="B680" i="1"/>
  <c r="F680" i="1" s="1"/>
  <c r="A681" i="1"/>
  <c r="B681" i="1"/>
  <c r="A682" i="1"/>
  <c r="B682" i="1"/>
  <c r="A683" i="1"/>
  <c r="B683" i="1"/>
  <c r="C683" i="1" s="1"/>
  <c r="A684" i="1"/>
  <c r="B684" i="1"/>
  <c r="E684" i="1" s="1"/>
  <c r="A685" i="1"/>
  <c r="B685" i="1"/>
  <c r="C685" i="1" s="1"/>
  <c r="A686" i="1"/>
  <c r="B686" i="1"/>
  <c r="E686" i="1" s="1"/>
  <c r="A687" i="1"/>
  <c r="B687" i="1"/>
  <c r="A688" i="1"/>
  <c r="B688" i="1"/>
  <c r="F688" i="1" s="1"/>
  <c r="A689" i="1"/>
  <c r="B689" i="1"/>
  <c r="E689" i="1" s="1"/>
  <c r="A690" i="1"/>
  <c r="B690" i="1"/>
  <c r="E690" i="1" s="1"/>
  <c r="A691" i="1"/>
  <c r="B691" i="1"/>
  <c r="A692" i="1"/>
  <c r="B692" i="1"/>
  <c r="F692" i="1" s="1"/>
  <c r="A693" i="1"/>
  <c r="B693" i="1"/>
  <c r="A694" i="1"/>
  <c r="B694" i="1"/>
  <c r="E694" i="1" s="1"/>
  <c r="A695" i="1"/>
  <c r="B695" i="1"/>
  <c r="A696" i="1"/>
  <c r="B696" i="1"/>
  <c r="A697" i="1"/>
  <c r="B697" i="1"/>
  <c r="E697" i="1" s="1"/>
  <c r="A698" i="1"/>
  <c r="B698" i="1"/>
  <c r="E698" i="1" s="1"/>
  <c r="A699" i="1"/>
  <c r="B699" i="1"/>
  <c r="F699" i="1" s="1"/>
  <c r="A700" i="1"/>
  <c r="B700" i="1"/>
  <c r="F700" i="1" s="1"/>
  <c r="A701" i="1"/>
  <c r="B701" i="1"/>
  <c r="E701" i="1" s="1"/>
  <c r="A702" i="1"/>
  <c r="B702" i="1"/>
  <c r="C702" i="1" s="1"/>
  <c r="A703" i="1"/>
  <c r="B703" i="1"/>
  <c r="F703" i="1" s="1"/>
  <c r="A704" i="1"/>
  <c r="B704" i="1"/>
  <c r="F704" i="1" s="1"/>
  <c r="A705" i="1"/>
  <c r="B705" i="1"/>
  <c r="E705" i="1" s="1"/>
  <c r="A706" i="1"/>
  <c r="B706" i="1"/>
  <c r="C706" i="1" s="1"/>
  <c r="A707" i="1"/>
  <c r="B707" i="1"/>
  <c r="A708" i="1"/>
  <c r="B708" i="1"/>
  <c r="F708" i="1" s="1"/>
  <c r="A709" i="1"/>
  <c r="B709" i="1"/>
  <c r="A710" i="1"/>
  <c r="B710" i="1"/>
  <c r="C710" i="1" s="1"/>
  <c r="A711" i="1"/>
  <c r="B711" i="1"/>
  <c r="F711" i="1" s="1"/>
  <c r="A712" i="1"/>
  <c r="B712" i="1"/>
  <c r="E712" i="1" s="1"/>
  <c r="A713" i="1"/>
  <c r="B713" i="1"/>
  <c r="C713" i="1" s="1"/>
  <c r="A714" i="1"/>
  <c r="B714" i="1"/>
  <c r="C714" i="1" s="1"/>
  <c r="A715" i="1"/>
  <c r="B715" i="1"/>
  <c r="A716" i="1"/>
  <c r="B716" i="1"/>
  <c r="F716" i="1" s="1"/>
  <c r="A717" i="1"/>
  <c r="B717" i="1"/>
  <c r="E717" i="1" s="1"/>
  <c r="A718" i="1"/>
  <c r="B718" i="1"/>
  <c r="C718" i="1" s="1"/>
  <c r="A719" i="1"/>
  <c r="B719" i="1"/>
  <c r="F719" i="1" s="1"/>
  <c r="A720" i="1"/>
  <c r="B720" i="1"/>
  <c r="E720" i="1" s="1"/>
  <c r="A721" i="1"/>
  <c r="B721" i="1"/>
  <c r="C721" i="1" s="1"/>
  <c r="A722" i="1"/>
  <c r="B722" i="1"/>
  <c r="C722" i="1" s="1"/>
  <c r="A723" i="1"/>
  <c r="B723" i="1"/>
  <c r="A724" i="1"/>
  <c r="B724" i="1"/>
  <c r="F724" i="1" s="1"/>
  <c r="A725" i="1"/>
  <c r="B725" i="1"/>
  <c r="A726" i="1"/>
  <c r="B726" i="1"/>
  <c r="C726" i="1" s="1"/>
  <c r="A727" i="1"/>
  <c r="B727" i="1"/>
  <c r="E727" i="1" s="1"/>
  <c r="A728" i="1"/>
  <c r="B728" i="1"/>
  <c r="A729" i="1"/>
  <c r="B729" i="1"/>
  <c r="C729" i="1" s="1"/>
  <c r="A730" i="1"/>
  <c r="B730" i="1"/>
  <c r="E730" i="1" s="1"/>
  <c r="A731" i="1"/>
  <c r="B731" i="1"/>
  <c r="F731" i="1" s="1"/>
  <c r="A732" i="1"/>
  <c r="B732" i="1"/>
  <c r="A733" i="1"/>
  <c r="B733" i="1"/>
  <c r="C733" i="1" s="1"/>
  <c r="A734" i="1"/>
  <c r="B734" i="1"/>
  <c r="E734" i="1" s="1"/>
  <c r="A735" i="1"/>
  <c r="B735" i="1"/>
  <c r="F735" i="1" s="1"/>
  <c r="A736" i="1"/>
  <c r="B736" i="1"/>
  <c r="A737" i="1"/>
  <c r="B737" i="1"/>
  <c r="C737" i="1" s="1"/>
  <c r="A738" i="1"/>
  <c r="B738" i="1"/>
  <c r="E738" i="1" s="1"/>
  <c r="A739" i="1"/>
  <c r="B739" i="1"/>
  <c r="F739" i="1" s="1"/>
  <c r="A740" i="1"/>
  <c r="B740" i="1"/>
  <c r="A741" i="1"/>
  <c r="B741" i="1"/>
  <c r="C741" i="1" s="1"/>
  <c r="A742" i="1"/>
  <c r="B742" i="1"/>
  <c r="E742" i="1" s="1"/>
  <c r="A743" i="1"/>
  <c r="B743" i="1"/>
  <c r="C743" i="1" s="1"/>
  <c r="A744" i="1"/>
  <c r="B744" i="1"/>
  <c r="E744" i="1" s="1"/>
  <c r="A745" i="1"/>
  <c r="B745" i="1"/>
  <c r="F745" i="1" s="1"/>
  <c r="A746" i="1"/>
  <c r="B746" i="1"/>
  <c r="E746" i="1" s="1"/>
  <c r="A747" i="1"/>
  <c r="B747" i="1"/>
  <c r="F747" i="1" s="1"/>
  <c r="A748" i="1"/>
  <c r="B748" i="1"/>
  <c r="A749" i="1"/>
  <c r="B749" i="1"/>
  <c r="C749" i="1" s="1"/>
  <c r="A750" i="1"/>
  <c r="B750" i="1"/>
  <c r="E750" i="1" s="1"/>
  <c r="A751" i="1"/>
  <c r="B751" i="1"/>
  <c r="C751" i="1" s="1"/>
  <c r="A752" i="1"/>
  <c r="B752" i="1"/>
  <c r="E752" i="1" s="1"/>
  <c r="A753" i="1"/>
  <c r="B753" i="1"/>
  <c r="A754" i="1"/>
  <c r="B754" i="1"/>
  <c r="E754" i="1" s="1"/>
  <c r="A755" i="1"/>
  <c r="B755" i="1"/>
  <c r="C755" i="1" s="1"/>
  <c r="A756" i="1"/>
  <c r="B756" i="1"/>
  <c r="A757" i="1"/>
  <c r="B757" i="1"/>
  <c r="A758" i="1"/>
  <c r="B758" i="1"/>
  <c r="E758" i="1" s="1"/>
  <c r="A759" i="1"/>
  <c r="B759" i="1"/>
  <c r="C759" i="1" s="1"/>
  <c r="A760" i="1"/>
  <c r="B760" i="1"/>
  <c r="A761" i="1"/>
  <c r="B761" i="1"/>
  <c r="A762" i="1"/>
  <c r="B762" i="1"/>
  <c r="E762" i="1" s="1"/>
  <c r="A763" i="1"/>
  <c r="B763" i="1"/>
  <c r="C763" i="1" s="1"/>
  <c r="A764" i="1"/>
  <c r="B764" i="1"/>
  <c r="D764" i="1" s="1"/>
  <c r="A765" i="1"/>
  <c r="B765" i="1"/>
  <c r="A766" i="1"/>
  <c r="B766" i="1"/>
  <c r="E766" i="1" s="1"/>
  <c r="A767" i="1"/>
  <c r="B767" i="1"/>
  <c r="C767" i="1" s="1"/>
  <c r="A768" i="1"/>
  <c r="B768" i="1"/>
  <c r="D768" i="1" s="1"/>
  <c r="A769" i="1"/>
  <c r="B769" i="1"/>
  <c r="A770" i="1"/>
  <c r="B770" i="1"/>
  <c r="E770" i="1" s="1"/>
  <c r="A771" i="1"/>
  <c r="B771" i="1"/>
  <c r="C771" i="1" s="1"/>
  <c r="A772" i="1"/>
  <c r="B772" i="1"/>
  <c r="D772" i="1" s="1"/>
  <c r="A773" i="1"/>
  <c r="B773" i="1"/>
  <c r="A774" i="1"/>
  <c r="B774" i="1"/>
  <c r="E774" i="1" s="1"/>
  <c r="A775" i="1"/>
  <c r="B775" i="1"/>
  <c r="C775" i="1" s="1"/>
  <c r="A776" i="1"/>
  <c r="B776" i="1"/>
  <c r="E776" i="1" s="1"/>
  <c r="A777" i="1"/>
  <c r="B777" i="1"/>
  <c r="C777" i="1" s="1"/>
  <c r="A778" i="1"/>
  <c r="B778" i="1"/>
  <c r="E778" i="1" s="1"/>
  <c r="A779" i="1"/>
  <c r="B779" i="1"/>
  <c r="D779" i="1" s="1"/>
  <c r="A780" i="1"/>
  <c r="B780" i="1"/>
  <c r="D780" i="1" s="1"/>
  <c r="A781" i="1"/>
  <c r="B781" i="1"/>
  <c r="A782" i="1"/>
  <c r="B782" i="1"/>
  <c r="E782" i="1" s="1"/>
  <c r="A783" i="1"/>
  <c r="B783" i="1"/>
  <c r="E783" i="1" s="1"/>
  <c r="A784" i="1"/>
  <c r="B784" i="1"/>
  <c r="D784" i="1" s="1"/>
  <c r="A785" i="1"/>
  <c r="B785" i="1"/>
  <c r="E785" i="1" s="1"/>
  <c r="A786" i="1"/>
  <c r="B786" i="1"/>
  <c r="A787" i="1"/>
  <c r="B787" i="1"/>
  <c r="D787" i="1" s="1"/>
  <c r="A788" i="1"/>
  <c r="B788" i="1"/>
  <c r="D788" i="1" s="1"/>
  <c r="A789" i="1"/>
  <c r="B789" i="1"/>
  <c r="F789" i="1" s="1"/>
  <c r="A790" i="1"/>
  <c r="B790" i="1"/>
  <c r="D790" i="1" s="1"/>
  <c r="A791" i="1"/>
  <c r="B791" i="1"/>
  <c r="E791" i="1" s="1"/>
  <c r="A792" i="1"/>
  <c r="B792" i="1"/>
  <c r="D792" i="1" s="1"/>
  <c r="A793" i="1"/>
  <c r="B793" i="1"/>
  <c r="A794" i="1"/>
  <c r="B794" i="1"/>
  <c r="D794" i="1" s="1"/>
  <c r="A795" i="1"/>
  <c r="B795" i="1"/>
  <c r="E795" i="1" s="1"/>
  <c r="A796" i="1"/>
  <c r="B796" i="1"/>
  <c r="D796" i="1" s="1"/>
  <c r="A797" i="1"/>
  <c r="B797" i="1"/>
  <c r="F797" i="1" s="1"/>
  <c r="A798" i="1"/>
  <c r="B798" i="1"/>
  <c r="D798" i="1" s="1"/>
  <c r="A799" i="1"/>
  <c r="B799" i="1"/>
  <c r="E799" i="1" s="1"/>
  <c r="A800" i="1"/>
  <c r="B800" i="1"/>
  <c r="D800" i="1" s="1"/>
  <c r="A801" i="1"/>
  <c r="B801" i="1"/>
  <c r="A802" i="1"/>
  <c r="B802" i="1"/>
  <c r="D802" i="1" s="1"/>
  <c r="A803" i="1"/>
  <c r="B803" i="1"/>
  <c r="E803" i="1" s="1"/>
  <c r="A804" i="1"/>
  <c r="B804" i="1"/>
  <c r="D804" i="1" s="1"/>
  <c r="A805" i="1"/>
  <c r="B805" i="1"/>
  <c r="F805" i="1" s="1"/>
  <c r="A806" i="1"/>
  <c r="B806" i="1"/>
  <c r="D806" i="1" s="1"/>
  <c r="A807" i="1"/>
  <c r="B807" i="1"/>
  <c r="E807" i="1" s="1"/>
  <c r="A808" i="1"/>
  <c r="B808" i="1"/>
  <c r="D808" i="1" s="1"/>
  <c r="A809" i="1"/>
  <c r="B809" i="1"/>
  <c r="A810" i="1"/>
  <c r="B810" i="1"/>
  <c r="D810" i="1" s="1"/>
  <c r="A811" i="1"/>
  <c r="B811" i="1"/>
  <c r="E811" i="1" s="1"/>
  <c r="A812" i="1"/>
  <c r="B812" i="1"/>
  <c r="D812" i="1" s="1"/>
  <c r="A813" i="1"/>
  <c r="B813" i="1"/>
  <c r="F813" i="1" s="1"/>
  <c r="A814" i="1"/>
  <c r="B814" i="1"/>
  <c r="D814" i="1" s="1"/>
  <c r="A815" i="1"/>
  <c r="B815" i="1"/>
  <c r="E815" i="1" s="1"/>
  <c r="A816" i="1"/>
  <c r="B816" i="1"/>
  <c r="D816" i="1" s="1"/>
  <c r="A817" i="1"/>
  <c r="B817" i="1"/>
  <c r="A818" i="1"/>
  <c r="B818" i="1"/>
  <c r="D818" i="1" s="1"/>
  <c r="A819" i="1"/>
  <c r="B819" i="1"/>
  <c r="E819" i="1" s="1"/>
  <c r="A820" i="1"/>
  <c r="B820" i="1"/>
  <c r="D820" i="1" s="1"/>
  <c r="A821" i="1"/>
  <c r="B821" i="1"/>
  <c r="F821" i="1" s="1"/>
  <c r="A822" i="1"/>
  <c r="B822" i="1"/>
  <c r="D822" i="1" s="1"/>
  <c r="A823" i="1"/>
  <c r="B823" i="1"/>
  <c r="E823" i="1" s="1"/>
  <c r="A824" i="1"/>
  <c r="B824" i="1"/>
  <c r="D824" i="1" s="1"/>
  <c r="A825" i="1"/>
  <c r="B825" i="1"/>
  <c r="A826" i="1"/>
  <c r="B826" i="1"/>
  <c r="A827" i="1"/>
  <c r="B827" i="1"/>
  <c r="E827" i="1" s="1"/>
  <c r="A828" i="1"/>
  <c r="B828" i="1"/>
  <c r="A829" i="1"/>
  <c r="B829" i="1"/>
  <c r="E829" i="1" s="1"/>
  <c r="A830" i="1"/>
  <c r="B830" i="1"/>
  <c r="D830" i="1" s="1"/>
  <c r="A831" i="1"/>
  <c r="B831" i="1"/>
  <c r="C831" i="1" s="1"/>
  <c r="A832" i="1"/>
  <c r="B832" i="1"/>
  <c r="C832" i="1" s="1"/>
  <c r="A833" i="1"/>
  <c r="B833" i="1"/>
  <c r="E833" i="1" s="1"/>
  <c r="A834" i="1"/>
  <c r="B834" i="1"/>
  <c r="A835" i="1"/>
  <c r="B835" i="1"/>
  <c r="E835" i="1" s="1"/>
  <c r="A836" i="1"/>
  <c r="B836" i="1"/>
  <c r="C836" i="1" s="1"/>
  <c r="A837" i="1"/>
  <c r="B837" i="1"/>
  <c r="E837" i="1" s="1"/>
  <c r="A838" i="1"/>
  <c r="B838" i="1"/>
  <c r="A839" i="1"/>
  <c r="B839" i="1"/>
  <c r="E839" i="1" s="1"/>
  <c r="A840" i="1"/>
  <c r="B840" i="1"/>
  <c r="C840" i="1" s="1"/>
  <c r="A841" i="1"/>
  <c r="B841" i="1"/>
  <c r="E841" i="1" s="1"/>
  <c r="A842" i="1"/>
  <c r="B842" i="1"/>
  <c r="A843" i="1"/>
  <c r="B843" i="1"/>
  <c r="E843" i="1" s="1"/>
  <c r="A844" i="1"/>
  <c r="B844" i="1"/>
  <c r="C844" i="1" s="1"/>
  <c r="A845" i="1"/>
  <c r="B845" i="1"/>
  <c r="E845" i="1" s="1"/>
  <c r="A846" i="1"/>
  <c r="B846" i="1"/>
  <c r="A847" i="1"/>
  <c r="B847" i="1"/>
  <c r="E847" i="1" s="1"/>
  <c r="A848" i="1"/>
  <c r="B848" i="1"/>
  <c r="C848" i="1" s="1"/>
  <c r="A849" i="1"/>
  <c r="B849" i="1"/>
  <c r="E849" i="1" s="1"/>
  <c r="A850" i="1"/>
  <c r="B850" i="1"/>
  <c r="A851" i="1"/>
  <c r="B851" i="1"/>
  <c r="E851" i="1" s="1"/>
  <c r="A852" i="1"/>
  <c r="B852" i="1"/>
  <c r="C852" i="1" s="1"/>
  <c r="A853" i="1"/>
  <c r="B853" i="1"/>
  <c r="E853" i="1" s="1"/>
  <c r="A854" i="1"/>
  <c r="B854" i="1"/>
  <c r="A855" i="1"/>
  <c r="B855" i="1"/>
  <c r="E855" i="1" s="1"/>
  <c r="A856" i="1"/>
  <c r="B856" i="1"/>
  <c r="C856" i="1" s="1"/>
  <c r="A857" i="1"/>
  <c r="B857" i="1"/>
  <c r="E857" i="1" s="1"/>
  <c r="A858" i="1"/>
  <c r="B858" i="1"/>
  <c r="A859" i="1"/>
  <c r="B859" i="1"/>
  <c r="E859" i="1" s="1"/>
  <c r="A860" i="1"/>
  <c r="B860" i="1"/>
  <c r="C860" i="1" s="1"/>
  <c r="A861" i="1"/>
  <c r="B861" i="1"/>
  <c r="E861" i="1" s="1"/>
  <c r="A862" i="1"/>
  <c r="B862" i="1"/>
  <c r="A863" i="1"/>
  <c r="B863" i="1"/>
  <c r="E863" i="1" s="1"/>
  <c r="A864" i="1"/>
  <c r="B864" i="1"/>
  <c r="C864" i="1" s="1"/>
  <c r="A865" i="1"/>
  <c r="B865" i="1"/>
  <c r="E865" i="1" s="1"/>
  <c r="A866" i="1"/>
  <c r="B866" i="1"/>
  <c r="A867" i="1"/>
  <c r="B867" i="1"/>
  <c r="A868" i="1"/>
  <c r="B868" i="1"/>
  <c r="D868" i="1" s="1"/>
  <c r="A869" i="1"/>
  <c r="B869" i="1"/>
  <c r="F869" i="1" s="1"/>
  <c r="A870" i="1"/>
  <c r="B870" i="1"/>
  <c r="E870" i="1" s="1"/>
  <c r="A871" i="1"/>
  <c r="B871" i="1"/>
  <c r="C871" i="1" s="1"/>
  <c r="A872" i="1"/>
  <c r="B872" i="1"/>
  <c r="E872" i="1" s="1"/>
  <c r="A873" i="1"/>
  <c r="B873" i="1"/>
  <c r="C873" i="1" s="1"/>
  <c r="A874" i="1"/>
  <c r="B874" i="1"/>
  <c r="E874" i="1" s="1"/>
  <c r="A875" i="1"/>
  <c r="B875" i="1"/>
  <c r="C875" i="1" s="1"/>
  <c r="A876" i="1"/>
  <c r="B876" i="1"/>
  <c r="E876" i="1" s="1"/>
  <c r="A877" i="1"/>
  <c r="B877" i="1"/>
  <c r="C877" i="1" s="1"/>
  <c r="A878" i="1"/>
  <c r="B878" i="1"/>
  <c r="E878" i="1" s="1"/>
  <c r="A879" i="1"/>
  <c r="B879" i="1"/>
  <c r="C879" i="1" s="1"/>
  <c r="A880" i="1"/>
  <c r="B880" i="1"/>
  <c r="E880" i="1" s="1"/>
  <c r="A881" i="1"/>
  <c r="B881" i="1"/>
  <c r="C881" i="1" s="1"/>
  <c r="A882" i="1"/>
  <c r="B882" i="1"/>
  <c r="E882" i="1" s="1"/>
  <c r="A883" i="1"/>
  <c r="B883" i="1"/>
  <c r="C883" i="1" s="1"/>
  <c r="A884" i="1"/>
  <c r="B884" i="1"/>
  <c r="E884" i="1" s="1"/>
  <c r="A885" i="1"/>
  <c r="B885" i="1"/>
  <c r="C885" i="1" s="1"/>
  <c r="A886" i="1"/>
  <c r="B886" i="1"/>
  <c r="E886" i="1" s="1"/>
  <c r="A887" i="1"/>
  <c r="B887" i="1"/>
  <c r="C887" i="1" s="1"/>
  <c r="A888" i="1"/>
  <c r="B888" i="1"/>
  <c r="E888" i="1" s="1"/>
  <c r="A889" i="1"/>
  <c r="B889" i="1"/>
  <c r="C889" i="1" s="1"/>
  <c r="A890" i="1"/>
  <c r="B890" i="1"/>
  <c r="E890" i="1" s="1"/>
  <c r="A891" i="1"/>
  <c r="B891" i="1"/>
  <c r="C891" i="1" s="1"/>
  <c r="A892" i="1"/>
  <c r="B892" i="1"/>
  <c r="E892" i="1" s="1"/>
  <c r="A893" i="1"/>
  <c r="B893" i="1"/>
  <c r="C893" i="1" s="1"/>
  <c r="A894" i="1"/>
  <c r="B894" i="1"/>
  <c r="E894" i="1" s="1"/>
  <c r="A895" i="1"/>
  <c r="B895" i="1"/>
  <c r="C895" i="1" s="1"/>
  <c r="A896" i="1"/>
  <c r="B896" i="1"/>
  <c r="E896" i="1" s="1"/>
  <c r="A897" i="1"/>
  <c r="B897" i="1"/>
  <c r="C897" i="1" s="1"/>
  <c r="A898" i="1"/>
  <c r="B898" i="1"/>
  <c r="E898" i="1" s="1"/>
  <c r="A899" i="1"/>
  <c r="B899" i="1"/>
  <c r="C899" i="1" s="1"/>
  <c r="A900" i="1"/>
  <c r="B900" i="1"/>
  <c r="E900" i="1" s="1"/>
  <c r="A901" i="1"/>
  <c r="B901" i="1"/>
  <c r="C901" i="1" s="1"/>
  <c r="A902" i="1"/>
  <c r="B902" i="1"/>
  <c r="E902" i="1" s="1"/>
  <c r="A903" i="1"/>
  <c r="B903" i="1"/>
  <c r="C903" i="1" s="1"/>
  <c r="A904" i="1"/>
  <c r="B904" i="1"/>
  <c r="E904" i="1" s="1"/>
  <c r="A905" i="1"/>
  <c r="B905" i="1"/>
  <c r="C905" i="1" s="1"/>
  <c r="A906" i="1"/>
  <c r="B906" i="1"/>
  <c r="E906" i="1" s="1"/>
  <c r="A907" i="1"/>
  <c r="B907" i="1"/>
  <c r="C907" i="1" s="1"/>
  <c r="A908" i="1"/>
  <c r="B908" i="1"/>
  <c r="E908" i="1" s="1"/>
  <c r="A909" i="1"/>
  <c r="B909" i="1"/>
  <c r="C909" i="1" s="1"/>
  <c r="A910" i="1"/>
  <c r="B910" i="1"/>
  <c r="E910" i="1" s="1"/>
  <c r="A911" i="1"/>
  <c r="B911" i="1"/>
  <c r="C911" i="1" s="1"/>
  <c r="A912" i="1"/>
  <c r="B912" i="1"/>
  <c r="E912" i="1" s="1"/>
  <c r="A913" i="1"/>
  <c r="B913" i="1"/>
  <c r="C913" i="1" s="1"/>
  <c r="A914" i="1"/>
  <c r="B914" i="1"/>
  <c r="E914" i="1" s="1"/>
  <c r="A915" i="1"/>
  <c r="B915" i="1"/>
  <c r="C915" i="1" s="1"/>
  <c r="A916" i="1"/>
  <c r="B916" i="1"/>
  <c r="E916" i="1" s="1"/>
  <c r="A917" i="1"/>
  <c r="B917" i="1"/>
  <c r="C917" i="1" s="1"/>
  <c r="A918" i="1"/>
  <c r="B918" i="1"/>
  <c r="E918" i="1" s="1"/>
  <c r="A919" i="1"/>
  <c r="B919" i="1"/>
  <c r="C919" i="1" s="1"/>
  <c r="A920" i="1"/>
  <c r="B920" i="1"/>
  <c r="E920" i="1" s="1"/>
  <c r="A921" i="1"/>
  <c r="B921" i="1"/>
  <c r="C921" i="1" s="1"/>
  <c r="A922" i="1"/>
  <c r="B922" i="1"/>
  <c r="E922" i="1" s="1"/>
  <c r="A923" i="1"/>
  <c r="B923" i="1"/>
  <c r="C923" i="1" s="1"/>
  <c r="A924" i="1"/>
  <c r="B924" i="1"/>
  <c r="E924" i="1" s="1"/>
  <c r="A925" i="1"/>
  <c r="B925" i="1"/>
  <c r="C925" i="1" s="1"/>
  <c r="A926" i="1"/>
  <c r="B926" i="1"/>
  <c r="E926" i="1" s="1"/>
  <c r="A927" i="1"/>
  <c r="B927" i="1"/>
  <c r="C927" i="1" s="1"/>
  <c r="A928" i="1"/>
  <c r="B928" i="1"/>
  <c r="E928" i="1" s="1"/>
  <c r="A929" i="1"/>
  <c r="B929" i="1"/>
  <c r="C929" i="1" s="1"/>
  <c r="A930" i="1"/>
  <c r="B930" i="1"/>
  <c r="E930" i="1" s="1"/>
  <c r="A931" i="1"/>
  <c r="B931" i="1"/>
  <c r="C931" i="1" s="1"/>
  <c r="A932" i="1"/>
  <c r="B932" i="1"/>
  <c r="E932" i="1" s="1"/>
  <c r="A933" i="1"/>
  <c r="B933" i="1"/>
  <c r="C933" i="1" s="1"/>
  <c r="A934" i="1"/>
  <c r="B934" i="1"/>
  <c r="E934" i="1" s="1"/>
  <c r="A935" i="1"/>
  <c r="B935" i="1"/>
  <c r="C935" i="1" s="1"/>
  <c r="A936" i="1"/>
  <c r="B936" i="1"/>
  <c r="E936" i="1" s="1"/>
  <c r="A937" i="1"/>
  <c r="B937" i="1"/>
  <c r="C937" i="1" s="1"/>
  <c r="A938" i="1"/>
  <c r="B938" i="1"/>
  <c r="E938" i="1" s="1"/>
  <c r="A939" i="1"/>
  <c r="B939" i="1"/>
  <c r="C939" i="1" s="1"/>
  <c r="A940" i="1"/>
  <c r="B940" i="1"/>
  <c r="E940" i="1" s="1"/>
  <c r="A941" i="1"/>
  <c r="B941" i="1"/>
  <c r="C941" i="1" s="1"/>
  <c r="A942" i="1"/>
  <c r="B942" i="1"/>
  <c r="E942" i="1" s="1"/>
  <c r="A943" i="1"/>
  <c r="B943" i="1"/>
  <c r="F943" i="1" s="1"/>
  <c r="A944" i="1"/>
  <c r="B944" i="1"/>
  <c r="E944" i="1" s="1"/>
  <c r="A945" i="1"/>
  <c r="B945" i="1"/>
  <c r="C945" i="1" s="1"/>
  <c r="A946" i="1"/>
  <c r="B946" i="1"/>
  <c r="E946" i="1" s="1"/>
  <c r="A947" i="1"/>
  <c r="B947" i="1"/>
  <c r="C947" i="1" s="1"/>
  <c r="A948" i="1"/>
  <c r="B948" i="1"/>
  <c r="E948" i="1" s="1"/>
  <c r="A949" i="1"/>
  <c r="B949" i="1"/>
  <c r="C949" i="1" s="1"/>
  <c r="A950" i="1"/>
  <c r="B950" i="1"/>
  <c r="E950" i="1" s="1"/>
  <c r="A951" i="1"/>
  <c r="B951" i="1"/>
  <c r="F951" i="1" s="1"/>
  <c r="A952" i="1"/>
  <c r="B952" i="1"/>
  <c r="E952" i="1" s="1"/>
  <c r="A953" i="1"/>
  <c r="B953" i="1"/>
  <c r="C953" i="1" s="1"/>
  <c r="A954" i="1"/>
  <c r="B954" i="1"/>
  <c r="E954" i="1" s="1"/>
  <c r="A955" i="1"/>
  <c r="B955" i="1"/>
  <c r="C955" i="1" s="1"/>
  <c r="A956" i="1"/>
  <c r="B956" i="1"/>
  <c r="E956" i="1" s="1"/>
  <c r="A957" i="1"/>
  <c r="B957" i="1"/>
  <c r="C957" i="1" s="1"/>
  <c r="A958" i="1"/>
  <c r="B958" i="1"/>
  <c r="E958" i="1" s="1"/>
  <c r="A959" i="1"/>
  <c r="B959" i="1"/>
  <c r="F959" i="1" s="1"/>
  <c r="A960" i="1"/>
  <c r="B960" i="1"/>
  <c r="E960" i="1" s="1"/>
  <c r="A961" i="1"/>
  <c r="B961" i="1"/>
  <c r="C961" i="1" s="1"/>
  <c r="A962" i="1"/>
  <c r="B962" i="1"/>
  <c r="E962" i="1" s="1"/>
  <c r="A963" i="1"/>
  <c r="B963" i="1"/>
  <c r="C963" i="1" s="1"/>
  <c r="A964" i="1"/>
  <c r="B964" i="1"/>
  <c r="E964" i="1" s="1"/>
  <c r="A965" i="1"/>
  <c r="B965" i="1"/>
  <c r="C965" i="1" s="1"/>
  <c r="A966" i="1"/>
  <c r="B966" i="1"/>
  <c r="E966" i="1" s="1"/>
  <c r="A967" i="1"/>
  <c r="B967" i="1"/>
  <c r="F967" i="1" s="1"/>
  <c r="A968" i="1"/>
  <c r="B968" i="1"/>
  <c r="E968" i="1" s="1"/>
  <c r="A969" i="1"/>
  <c r="B969" i="1"/>
  <c r="C969" i="1" s="1"/>
  <c r="A970" i="1"/>
  <c r="B970" i="1"/>
  <c r="E970" i="1" s="1"/>
  <c r="A971" i="1"/>
  <c r="B971" i="1"/>
  <c r="C971" i="1" s="1"/>
  <c r="A972" i="1"/>
  <c r="B972" i="1"/>
  <c r="E972" i="1" s="1"/>
  <c r="A973" i="1"/>
  <c r="B973" i="1"/>
  <c r="C973" i="1" s="1"/>
  <c r="A974" i="1"/>
  <c r="B974" i="1"/>
  <c r="E974" i="1" s="1"/>
  <c r="A975" i="1"/>
  <c r="B975" i="1"/>
  <c r="F975" i="1" s="1"/>
  <c r="A976" i="1"/>
  <c r="B976" i="1"/>
  <c r="E976" i="1" s="1"/>
  <c r="A977" i="1"/>
  <c r="B977" i="1"/>
  <c r="C977" i="1" s="1"/>
  <c r="A978" i="1"/>
  <c r="B978" i="1"/>
  <c r="E978" i="1" s="1"/>
  <c r="A979" i="1"/>
  <c r="B979" i="1"/>
  <c r="C979" i="1" s="1"/>
  <c r="A980" i="1"/>
  <c r="B980" i="1"/>
  <c r="E980" i="1" s="1"/>
  <c r="A981" i="1"/>
  <c r="B981" i="1"/>
  <c r="C981" i="1" s="1"/>
  <c r="A982" i="1"/>
  <c r="B982" i="1"/>
  <c r="E982" i="1" s="1"/>
  <c r="A983" i="1"/>
  <c r="B983" i="1"/>
  <c r="C983" i="1" s="1"/>
  <c r="A984" i="1"/>
  <c r="B984" i="1"/>
  <c r="E984" i="1" s="1"/>
  <c r="A985" i="1"/>
  <c r="B985" i="1"/>
  <c r="C985" i="1" s="1"/>
  <c r="A986" i="1"/>
  <c r="B986" i="1"/>
  <c r="E986" i="1" s="1"/>
  <c r="A987" i="1"/>
  <c r="B987" i="1"/>
  <c r="C987" i="1" s="1"/>
  <c r="A988" i="1"/>
  <c r="B988" i="1"/>
  <c r="E988" i="1" s="1"/>
  <c r="A989" i="1"/>
  <c r="B989" i="1"/>
  <c r="C989" i="1" s="1"/>
  <c r="A990" i="1"/>
  <c r="B990" i="1"/>
  <c r="E990" i="1" s="1"/>
  <c r="A991" i="1"/>
  <c r="B991" i="1"/>
  <c r="F991" i="1" s="1"/>
  <c r="A992" i="1"/>
  <c r="B992" i="1"/>
  <c r="E992" i="1" s="1"/>
  <c r="A993" i="1"/>
  <c r="B993" i="1"/>
  <c r="C993" i="1" s="1"/>
  <c r="A994" i="1"/>
  <c r="B994" i="1"/>
  <c r="E994" i="1" s="1"/>
  <c r="D974" i="1" l="1"/>
  <c r="E759" i="1"/>
  <c r="C800" i="1"/>
  <c r="F550" i="1"/>
  <c r="D956" i="1"/>
  <c r="F534" i="1"/>
  <c r="F278" i="1"/>
  <c r="C822" i="1"/>
  <c r="F620" i="1"/>
  <c r="D192" i="1"/>
  <c r="D968" i="1"/>
  <c r="F873" i="1"/>
  <c r="F759" i="1"/>
  <c r="D653" i="1"/>
  <c r="F549" i="1"/>
  <c r="F517" i="1"/>
  <c r="F656" i="1"/>
  <c r="D518" i="1"/>
  <c r="C236" i="1"/>
  <c r="D777" i="1"/>
  <c r="D759" i="1"/>
  <c r="D565" i="1"/>
  <c r="F533" i="1"/>
  <c r="D454" i="1"/>
  <c r="D361" i="1"/>
  <c r="F286" i="1"/>
  <c r="D176" i="1"/>
  <c r="C814" i="1"/>
  <c r="F733" i="1"/>
  <c r="F592" i="1"/>
  <c r="D577" i="1"/>
  <c r="D554" i="1"/>
  <c r="D538" i="1"/>
  <c r="D522" i="1"/>
  <c r="D514" i="1"/>
  <c r="D613" i="1"/>
  <c r="E279" i="1"/>
  <c r="F190" i="1"/>
  <c r="C169" i="1"/>
  <c r="F980" i="1"/>
  <c r="D940" i="1"/>
  <c r="C792" i="1"/>
  <c r="D749" i="1"/>
  <c r="D665" i="1"/>
  <c r="E621" i="1"/>
  <c r="D589" i="1"/>
  <c r="E551" i="1"/>
  <c r="F537" i="1"/>
  <c r="F521" i="1"/>
  <c r="D475" i="1"/>
  <c r="D373" i="1"/>
  <c r="D340" i="1"/>
  <c r="C976" i="1"/>
  <c r="C962" i="1"/>
  <c r="D936" i="1"/>
  <c r="F875" i="1"/>
  <c r="C824" i="1"/>
  <c r="E821" i="1"/>
  <c r="C816" i="1"/>
  <c r="E813" i="1"/>
  <c r="C808" i="1"/>
  <c r="F767" i="1"/>
  <c r="C157" i="1"/>
  <c r="C806" i="1"/>
  <c r="E797" i="1"/>
  <c r="D767" i="1"/>
  <c r="D751" i="1"/>
  <c r="D661" i="1"/>
  <c r="C656" i="1"/>
  <c r="D649" i="1"/>
  <c r="D621" i="1"/>
  <c r="D620" i="1"/>
  <c r="D597" i="1"/>
  <c r="D576" i="1"/>
  <c r="E559" i="1"/>
  <c r="C554" i="1"/>
  <c r="D551" i="1"/>
  <c r="D550" i="1"/>
  <c r="D539" i="1"/>
  <c r="C538" i="1"/>
  <c r="D535" i="1"/>
  <c r="D534" i="1"/>
  <c r="D523" i="1"/>
  <c r="C522" i="1"/>
  <c r="D519" i="1"/>
  <c r="C518" i="1"/>
  <c r="E517" i="1"/>
  <c r="E403" i="1"/>
  <c r="F361" i="1"/>
  <c r="C328" i="1"/>
  <c r="C280" i="1"/>
  <c r="D278" i="1"/>
  <c r="F187" i="1"/>
  <c r="D172" i="1"/>
  <c r="F151" i="1"/>
  <c r="D988" i="1"/>
  <c r="C974" i="1"/>
  <c r="C946" i="1"/>
  <c r="E729" i="1"/>
  <c r="F494" i="1"/>
  <c r="C167" i="1"/>
  <c r="F877" i="1"/>
  <c r="C830" i="1"/>
  <c r="E789" i="1"/>
  <c r="C776" i="1"/>
  <c r="D771" i="1"/>
  <c r="E721" i="1"/>
  <c r="F633" i="1"/>
  <c r="F591" i="1"/>
  <c r="D588" i="1"/>
  <c r="E505" i="1"/>
  <c r="D451" i="1"/>
  <c r="D383" i="1"/>
  <c r="D345" i="1"/>
  <c r="D314" i="1"/>
  <c r="F218" i="1"/>
  <c r="F191" i="1"/>
  <c r="C168" i="1"/>
  <c r="C161" i="1"/>
  <c r="D992" i="1"/>
  <c r="C980" i="1"/>
  <c r="C968" i="1"/>
  <c r="C954" i="1"/>
  <c r="C944" i="1"/>
  <c r="C936" i="1"/>
  <c r="E805" i="1"/>
  <c r="C798" i="1"/>
  <c r="C790" i="1"/>
  <c r="F787" i="1"/>
  <c r="C690" i="1"/>
  <c r="E633" i="1"/>
  <c r="F632" i="1"/>
  <c r="F629" i="1"/>
  <c r="F572" i="1"/>
  <c r="F465" i="1"/>
  <c r="F449" i="1"/>
  <c r="F371" i="1"/>
  <c r="D208" i="1"/>
  <c r="F207" i="1"/>
  <c r="D204" i="1"/>
  <c r="C192" i="1"/>
  <c r="E191" i="1"/>
  <c r="D188" i="1"/>
  <c r="F180" i="1"/>
  <c r="C172" i="1"/>
  <c r="E169" i="1"/>
  <c r="F168" i="1"/>
  <c r="E167" i="1"/>
  <c r="C159" i="1"/>
  <c r="E152" i="1"/>
  <c r="C151" i="1"/>
  <c r="D978" i="1"/>
  <c r="D952" i="1"/>
  <c r="D984" i="1"/>
  <c r="C978" i="1"/>
  <c r="C970" i="1"/>
  <c r="C960" i="1"/>
  <c r="C952" i="1"/>
  <c r="C938" i="1"/>
  <c r="F871" i="1"/>
  <c r="D832" i="1"/>
  <c r="C787" i="1"/>
  <c r="F763" i="1"/>
  <c r="D755" i="1"/>
  <c r="D741" i="1"/>
  <c r="F727" i="1"/>
  <c r="F720" i="1"/>
  <c r="D713" i="1"/>
  <c r="C686" i="1"/>
  <c r="D633" i="1"/>
  <c r="D632" i="1"/>
  <c r="D629" i="1"/>
  <c r="F616" i="1"/>
  <c r="F607" i="1"/>
  <c r="D604" i="1"/>
  <c r="E593" i="1"/>
  <c r="C578" i="1"/>
  <c r="D572" i="1"/>
  <c r="F561" i="1"/>
  <c r="F560" i="1"/>
  <c r="D499" i="1"/>
  <c r="D482" i="1"/>
  <c r="E473" i="1"/>
  <c r="D470" i="1"/>
  <c r="E465" i="1"/>
  <c r="D449" i="1"/>
  <c r="D434" i="1"/>
  <c r="E419" i="1"/>
  <c r="D404" i="1"/>
  <c r="F397" i="1"/>
  <c r="F387" i="1"/>
  <c r="E379" i="1"/>
  <c r="D371" i="1"/>
  <c r="D359" i="1"/>
  <c r="D348" i="1"/>
  <c r="C292" i="1"/>
  <c r="F258" i="1"/>
  <c r="F251" i="1"/>
  <c r="F227" i="1"/>
  <c r="F226" i="1"/>
  <c r="C208" i="1"/>
  <c r="E207" i="1"/>
  <c r="F202" i="1"/>
  <c r="F181" i="1"/>
  <c r="C180" i="1"/>
  <c r="C174" i="1"/>
  <c r="C170" i="1"/>
  <c r="D684" i="1"/>
  <c r="D669" i="1"/>
  <c r="D637" i="1"/>
  <c r="F623" i="1"/>
  <c r="D605" i="1"/>
  <c r="D581" i="1"/>
  <c r="D561" i="1"/>
  <c r="F513" i="1"/>
  <c r="D465" i="1"/>
  <c r="F395" i="1"/>
  <c r="D388" i="1"/>
  <c r="E387" i="1"/>
  <c r="D380" i="1"/>
  <c r="D375" i="1"/>
  <c r="D363" i="1"/>
  <c r="D353" i="1"/>
  <c r="D337" i="1"/>
  <c r="F307" i="1"/>
  <c r="D295" i="1"/>
  <c r="F259" i="1"/>
  <c r="C252" i="1"/>
  <c r="E251" i="1"/>
  <c r="F242" i="1"/>
  <c r="E235" i="1"/>
  <c r="C228" i="1"/>
  <c r="E227" i="1"/>
  <c r="D184" i="1"/>
  <c r="C178" i="1"/>
  <c r="E175" i="1"/>
  <c r="F172" i="1"/>
  <c r="C165" i="1"/>
  <c r="D994" i="1"/>
  <c r="D990" i="1"/>
  <c r="D964" i="1"/>
  <c r="D948" i="1"/>
  <c r="D783" i="1"/>
  <c r="E775" i="1"/>
  <c r="F743" i="1"/>
  <c r="E737" i="1"/>
  <c r="E677" i="1"/>
  <c r="F676" i="1"/>
  <c r="E645" i="1"/>
  <c r="F644" i="1"/>
  <c r="E573" i="1"/>
  <c r="E498" i="1"/>
  <c r="C498" i="1"/>
  <c r="E490" i="1"/>
  <c r="C490" i="1"/>
  <c r="E462" i="1"/>
  <c r="D462" i="1"/>
  <c r="C427" i="1"/>
  <c r="E427" i="1"/>
  <c r="F783" i="1"/>
  <c r="D986" i="1"/>
  <c r="D982" i="1"/>
  <c r="C994" i="1"/>
  <c r="C990" i="1"/>
  <c r="C986" i="1"/>
  <c r="C982" i="1"/>
  <c r="C964" i="1"/>
  <c r="C958" i="1"/>
  <c r="C948" i="1"/>
  <c r="C942" i="1"/>
  <c r="D876" i="1"/>
  <c r="D872" i="1"/>
  <c r="F831" i="1"/>
  <c r="F823" i="1"/>
  <c r="C818" i="1"/>
  <c r="F815" i="1"/>
  <c r="C810" i="1"/>
  <c r="F807" i="1"/>
  <c r="C802" i="1"/>
  <c r="F799" i="1"/>
  <c r="C794" i="1"/>
  <c r="F791" i="1"/>
  <c r="C785" i="1"/>
  <c r="C783" i="1"/>
  <c r="D775" i="1"/>
  <c r="D744" i="1"/>
  <c r="D743" i="1"/>
  <c r="D737" i="1"/>
  <c r="F729" i="1"/>
  <c r="C698" i="1"/>
  <c r="D685" i="1"/>
  <c r="C678" i="1"/>
  <c r="D677" i="1"/>
  <c r="D676" i="1"/>
  <c r="D668" i="1"/>
  <c r="F651" i="1"/>
  <c r="D645" i="1"/>
  <c r="D644" i="1"/>
  <c r="F639" i="1"/>
  <c r="D636" i="1"/>
  <c r="D628" i="1"/>
  <c r="E617" i="1"/>
  <c r="C582" i="1"/>
  <c r="C574" i="1"/>
  <c r="D573" i="1"/>
  <c r="F558" i="1"/>
  <c r="C491" i="1"/>
  <c r="D491" i="1"/>
  <c r="C485" i="1"/>
  <c r="E485" i="1"/>
  <c r="C457" i="1"/>
  <c r="F457" i="1"/>
  <c r="D457" i="1"/>
  <c r="E563" i="1"/>
  <c r="C561" i="1"/>
  <c r="E560" i="1"/>
  <c r="D558" i="1"/>
  <c r="C550" i="1"/>
  <c r="D547" i="1"/>
  <c r="C542" i="1"/>
  <c r="C534" i="1"/>
  <c r="D531" i="1"/>
  <c r="C526" i="1"/>
  <c r="D515" i="1"/>
  <c r="C514" i="1"/>
  <c r="E513" i="1"/>
  <c r="C506" i="1"/>
  <c r="F498" i="1"/>
  <c r="E486" i="1"/>
  <c r="C486" i="1"/>
  <c r="F481" i="1"/>
  <c r="C473" i="1"/>
  <c r="F473" i="1"/>
  <c r="C411" i="1"/>
  <c r="E411" i="1"/>
  <c r="F411" i="1"/>
  <c r="C992" i="1"/>
  <c r="C988" i="1"/>
  <c r="C984" i="1"/>
  <c r="D980" i="1"/>
  <c r="D976" i="1"/>
  <c r="D972" i="1"/>
  <c r="C966" i="1"/>
  <c r="D960" i="1"/>
  <c r="C956" i="1"/>
  <c r="C950" i="1"/>
  <c r="D944" i="1"/>
  <c r="C940" i="1"/>
  <c r="C934" i="1"/>
  <c r="D874" i="1"/>
  <c r="D870" i="1"/>
  <c r="C820" i="1"/>
  <c r="C812" i="1"/>
  <c r="C804" i="1"/>
  <c r="C796" i="1"/>
  <c r="C788" i="1"/>
  <c r="E787" i="1"/>
  <c r="D776" i="1"/>
  <c r="F775" i="1"/>
  <c r="F771" i="1"/>
  <c r="E767" i="1"/>
  <c r="D763" i="1"/>
  <c r="F755" i="1"/>
  <c r="D752" i="1"/>
  <c r="F749" i="1"/>
  <c r="F737" i="1"/>
  <c r="D733" i="1"/>
  <c r="D729" i="1"/>
  <c r="D721" i="1"/>
  <c r="D720" i="1"/>
  <c r="D712" i="1"/>
  <c r="C694" i="1"/>
  <c r="C670" i="1"/>
  <c r="D664" i="1"/>
  <c r="D656" i="1"/>
  <c r="E653" i="1"/>
  <c r="F647" i="1"/>
  <c r="F615" i="1"/>
  <c r="D612" i="1"/>
  <c r="E605" i="1"/>
  <c r="F604" i="1"/>
  <c r="F599" i="1"/>
  <c r="D596" i="1"/>
  <c r="D593" i="1"/>
  <c r="D592" i="1"/>
  <c r="E589" i="1"/>
  <c r="F588" i="1"/>
  <c r="D580" i="1"/>
  <c r="E577" i="1"/>
  <c r="F576" i="1"/>
  <c r="C564" i="1"/>
  <c r="D563" i="1"/>
  <c r="C558" i="1"/>
  <c r="F545" i="1"/>
  <c r="F529" i="1"/>
  <c r="D507" i="1"/>
  <c r="D498" i="1"/>
  <c r="C497" i="1"/>
  <c r="E497" i="1"/>
  <c r="D490" i="1"/>
  <c r="C487" i="1"/>
  <c r="D487" i="1"/>
  <c r="C459" i="1"/>
  <c r="D459" i="1"/>
  <c r="E446" i="1"/>
  <c r="D446" i="1"/>
  <c r="F427" i="1"/>
  <c r="F365" i="1"/>
  <c r="E355" i="1"/>
  <c r="F349" i="1"/>
  <c r="E347" i="1"/>
  <c r="F341" i="1"/>
  <c r="E339" i="1"/>
  <c r="E329" i="1"/>
  <c r="E327" i="1"/>
  <c r="F326" i="1"/>
  <c r="E311" i="1"/>
  <c r="F310" i="1"/>
  <c r="F283" i="1"/>
  <c r="F243" i="1"/>
  <c r="F219" i="1"/>
  <c r="E182" i="1"/>
  <c r="F176" i="1"/>
  <c r="F170" i="1"/>
  <c r="F155" i="1"/>
  <c r="F419" i="1"/>
  <c r="F403" i="1"/>
  <c r="F389" i="1"/>
  <c r="D385" i="1"/>
  <c r="F379" i="1"/>
  <c r="F373" i="1"/>
  <c r="D372" i="1"/>
  <c r="E371" i="1"/>
  <c r="D365" i="1"/>
  <c r="E359" i="1"/>
  <c r="D355" i="1"/>
  <c r="D349" i="1"/>
  <c r="D347" i="1"/>
  <c r="D341" i="1"/>
  <c r="D339" i="1"/>
  <c r="D329" i="1"/>
  <c r="D327" i="1"/>
  <c r="D326" i="1"/>
  <c r="D311" i="1"/>
  <c r="D310" i="1"/>
  <c r="C296" i="1"/>
  <c r="E287" i="1"/>
  <c r="C284" i="1"/>
  <c r="C276" i="1"/>
  <c r="F266" i="1"/>
  <c r="C244" i="1"/>
  <c r="E243" i="1"/>
  <c r="F235" i="1"/>
  <c r="F234" i="1"/>
  <c r="C220" i="1"/>
  <c r="E219" i="1"/>
  <c r="F203" i="1"/>
  <c r="F184" i="1"/>
  <c r="D182" i="1"/>
  <c r="F178" i="1"/>
  <c r="E177" i="1"/>
  <c r="E176" i="1"/>
  <c r="F175" i="1"/>
  <c r="F174" i="1"/>
  <c r="E173" i="1"/>
  <c r="D170" i="1"/>
  <c r="F169" i="1"/>
  <c r="F161" i="1"/>
  <c r="E160" i="1"/>
  <c r="F157" i="1"/>
  <c r="E156" i="1"/>
  <c r="C155" i="1"/>
  <c r="C149" i="1"/>
  <c r="E449" i="1"/>
  <c r="F405" i="1"/>
  <c r="D396" i="1"/>
  <c r="E395" i="1"/>
  <c r="F381" i="1"/>
  <c r="D377" i="1"/>
  <c r="D369" i="1"/>
  <c r="F355" i="1"/>
  <c r="D351" i="1"/>
  <c r="F347" i="1"/>
  <c r="D343" i="1"/>
  <c r="F339" i="1"/>
  <c r="D335" i="1"/>
  <c r="D332" i="1"/>
  <c r="F329" i="1"/>
  <c r="F327" i="1"/>
  <c r="F311" i="1"/>
  <c r="F303" i="1"/>
  <c r="D294" i="1"/>
  <c r="F291" i="1"/>
  <c r="C268" i="1"/>
  <c r="C260" i="1"/>
  <c r="E259" i="1"/>
  <c r="F250" i="1"/>
  <c r="F182" i="1"/>
  <c r="C867" i="1"/>
  <c r="E867" i="1"/>
  <c r="E866" i="1"/>
  <c r="D866" i="1"/>
  <c r="E862" i="1"/>
  <c r="D862" i="1"/>
  <c r="E858" i="1"/>
  <c r="D858" i="1"/>
  <c r="E854" i="1"/>
  <c r="D854" i="1"/>
  <c r="E850" i="1"/>
  <c r="D850" i="1"/>
  <c r="E846" i="1"/>
  <c r="D846" i="1"/>
  <c r="E842" i="1"/>
  <c r="D842" i="1"/>
  <c r="E838" i="1"/>
  <c r="D838" i="1"/>
  <c r="E834" i="1"/>
  <c r="D834" i="1"/>
  <c r="E828" i="1"/>
  <c r="D828" i="1"/>
  <c r="C825" i="1"/>
  <c r="E825" i="1"/>
  <c r="C817" i="1"/>
  <c r="D817" i="1"/>
  <c r="C809" i="1"/>
  <c r="D809" i="1"/>
  <c r="C801" i="1"/>
  <c r="D801" i="1"/>
  <c r="C793" i="1"/>
  <c r="D793" i="1"/>
  <c r="D786" i="1"/>
  <c r="C786" i="1"/>
  <c r="E760" i="1"/>
  <c r="C760" i="1"/>
  <c r="E756" i="1"/>
  <c r="C756" i="1"/>
  <c r="C753" i="1"/>
  <c r="D753" i="1"/>
  <c r="E740" i="1"/>
  <c r="D740" i="1"/>
  <c r="E736" i="1"/>
  <c r="D736" i="1"/>
  <c r="E728" i="1"/>
  <c r="C728" i="1"/>
  <c r="F728" i="1"/>
  <c r="C725" i="1"/>
  <c r="D725" i="1"/>
  <c r="C709" i="1"/>
  <c r="D709" i="1"/>
  <c r="E696" i="1"/>
  <c r="D696" i="1"/>
  <c r="C693" i="1"/>
  <c r="F693" i="1"/>
  <c r="D693" i="1"/>
  <c r="C681" i="1"/>
  <c r="D681" i="1"/>
  <c r="E674" i="1"/>
  <c r="C674" i="1"/>
  <c r="C657" i="1"/>
  <c r="D657" i="1"/>
  <c r="E652" i="1"/>
  <c r="C652" i="1"/>
  <c r="F652" i="1"/>
  <c r="C631" i="1"/>
  <c r="F631" i="1"/>
  <c r="C619" i="1"/>
  <c r="F619" i="1"/>
  <c r="C972" i="1"/>
  <c r="D932" i="1"/>
  <c r="F931" i="1"/>
  <c r="D930" i="1"/>
  <c r="F929" i="1"/>
  <c r="D928" i="1"/>
  <c r="F927" i="1"/>
  <c r="D926" i="1"/>
  <c r="F925" i="1"/>
  <c r="D924" i="1"/>
  <c r="F923" i="1"/>
  <c r="D922" i="1"/>
  <c r="F921" i="1"/>
  <c r="D920" i="1"/>
  <c r="F919" i="1"/>
  <c r="D918" i="1"/>
  <c r="F917" i="1"/>
  <c r="D916" i="1"/>
  <c r="F915" i="1"/>
  <c r="D914" i="1"/>
  <c r="F913" i="1"/>
  <c r="D912" i="1"/>
  <c r="F911" i="1"/>
  <c r="D910" i="1"/>
  <c r="F909" i="1"/>
  <c r="D908" i="1"/>
  <c r="F907" i="1"/>
  <c r="D906" i="1"/>
  <c r="F905" i="1"/>
  <c r="D904" i="1"/>
  <c r="F903" i="1"/>
  <c r="D902" i="1"/>
  <c r="F901" i="1"/>
  <c r="D900" i="1"/>
  <c r="F899" i="1"/>
  <c r="D898" i="1"/>
  <c r="F897" i="1"/>
  <c r="D896" i="1"/>
  <c r="F895" i="1"/>
  <c r="D894" i="1"/>
  <c r="F893" i="1"/>
  <c r="D892" i="1"/>
  <c r="F891" i="1"/>
  <c r="D890" i="1"/>
  <c r="F889" i="1"/>
  <c r="D888" i="1"/>
  <c r="F887" i="1"/>
  <c r="D886" i="1"/>
  <c r="F885" i="1"/>
  <c r="D884" i="1"/>
  <c r="F883" i="1"/>
  <c r="D882" i="1"/>
  <c r="F881" i="1"/>
  <c r="D880" i="1"/>
  <c r="F879" i="1"/>
  <c r="D878" i="1"/>
  <c r="E868" i="1"/>
  <c r="C868" i="1"/>
  <c r="C863" i="1"/>
  <c r="F863" i="1"/>
  <c r="C859" i="1"/>
  <c r="F859" i="1"/>
  <c r="C855" i="1"/>
  <c r="F855" i="1"/>
  <c r="C851" i="1"/>
  <c r="F851" i="1"/>
  <c r="C847" i="1"/>
  <c r="F847" i="1"/>
  <c r="C843" i="1"/>
  <c r="F843" i="1"/>
  <c r="C839" i="1"/>
  <c r="F839" i="1"/>
  <c r="C835" i="1"/>
  <c r="F835" i="1"/>
  <c r="C829" i="1"/>
  <c r="F829" i="1"/>
  <c r="D826" i="1"/>
  <c r="C826" i="1"/>
  <c r="C819" i="1"/>
  <c r="D819" i="1"/>
  <c r="C811" i="1"/>
  <c r="D811" i="1"/>
  <c r="C803" i="1"/>
  <c r="D803" i="1"/>
  <c r="C795" i="1"/>
  <c r="D795" i="1"/>
  <c r="E780" i="1"/>
  <c r="C780" i="1"/>
  <c r="C779" i="1"/>
  <c r="E779" i="1"/>
  <c r="E768" i="1"/>
  <c r="C768" i="1"/>
  <c r="E764" i="1"/>
  <c r="C764" i="1"/>
  <c r="C761" i="1"/>
  <c r="D761" i="1"/>
  <c r="C757" i="1"/>
  <c r="D757" i="1"/>
  <c r="C747" i="1"/>
  <c r="D747" i="1"/>
  <c r="E700" i="1"/>
  <c r="D700" i="1"/>
  <c r="C697" i="1"/>
  <c r="D697" i="1"/>
  <c r="F697" i="1"/>
  <c r="E682" i="1"/>
  <c r="C682" i="1"/>
  <c r="E660" i="1"/>
  <c r="F660" i="1"/>
  <c r="C660" i="1"/>
  <c r="E624" i="1"/>
  <c r="D624" i="1"/>
  <c r="F624" i="1"/>
  <c r="C609" i="1"/>
  <c r="D609" i="1"/>
  <c r="E609" i="1"/>
  <c r="D970" i="1"/>
  <c r="D966" i="1"/>
  <c r="D962" i="1"/>
  <c r="D958" i="1"/>
  <c r="D954" i="1"/>
  <c r="D950" i="1"/>
  <c r="D946" i="1"/>
  <c r="D942" i="1"/>
  <c r="D938" i="1"/>
  <c r="D934" i="1"/>
  <c r="F933" i="1"/>
  <c r="C932" i="1"/>
  <c r="E931" i="1"/>
  <c r="C930" i="1"/>
  <c r="E929" i="1"/>
  <c r="C928" i="1"/>
  <c r="E927" i="1"/>
  <c r="C926" i="1"/>
  <c r="E925" i="1"/>
  <c r="C924" i="1"/>
  <c r="E923" i="1"/>
  <c r="C922" i="1"/>
  <c r="E921" i="1"/>
  <c r="C920" i="1"/>
  <c r="E919" i="1"/>
  <c r="C918" i="1"/>
  <c r="E917" i="1"/>
  <c r="C916" i="1"/>
  <c r="E915" i="1"/>
  <c r="C914" i="1"/>
  <c r="E913" i="1"/>
  <c r="C912" i="1"/>
  <c r="E911" i="1"/>
  <c r="C910" i="1"/>
  <c r="E909" i="1"/>
  <c r="C908" i="1"/>
  <c r="E907" i="1"/>
  <c r="C906" i="1"/>
  <c r="E905" i="1"/>
  <c r="C904" i="1"/>
  <c r="E903" i="1"/>
  <c r="C902" i="1"/>
  <c r="E901" i="1"/>
  <c r="C900" i="1"/>
  <c r="E899" i="1"/>
  <c r="C898" i="1"/>
  <c r="E897" i="1"/>
  <c r="C896" i="1"/>
  <c r="E895" i="1"/>
  <c r="C894" i="1"/>
  <c r="E893" i="1"/>
  <c r="C892" i="1"/>
  <c r="E891" i="1"/>
  <c r="C890" i="1"/>
  <c r="E889" i="1"/>
  <c r="C888" i="1"/>
  <c r="E887" i="1"/>
  <c r="C886" i="1"/>
  <c r="E885" i="1"/>
  <c r="C884" i="1"/>
  <c r="E883" i="1"/>
  <c r="C882" i="1"/>
  <c r="E881" i="1"/>
  <c r="C880" i="1"/>
  <c r="E879" i="1"/>
  <c r="C878" i="1"/>
  <c r="E877" i="1"/>
  <c r="C876" i="1"/>
  <c r="E875" i="1"/>
  <c r="C874" i="1"/>
  <c r="E873" i="1"/>
  <c r="C872" i="1"/>
  <c r="E871" i="1"/>
  <c r="C870" i="1"/>
  <c r="C869" i="1"/>
  <c r="E869" i="1"/>
  <c r="F866" i="1"/>
  <c r="E864" i="1"/>
  <c r="D864" i="1"/>
  <c r="E860" i="1"/>
  <c r="D860" i="1"/>
  <c r="E856" i="1"/>
  <c r="D856" i="1"/>
  <c r="E852" i="1"/>
  <c r="D852" i="1"/>
  <c r="E848" i="1"/>
  <c r="D848" i="1"/>
  <c r="E844" i="1"/>
  <c r="D844" i="1"/>
  <c r="E840" i="1"/>
  <c r="D840" i="1"/>
  <c r="E836" i="1"/>
  <c r="D836" i="1"/>
  <c r="E831" i="1"/>
  <c r="C821" i="1"/>
  <c r="D821" i="1"/>
  <c r="F817" i="1"/>
  <c r="C813" i="1"/>
  <c r="D813" i="1"/>
  <c r="F809" i="1"/>
  <c r="C805" i="1"/>
  <c r="D805" i="1"/>
  <c r="F801" i="1"/>
  <c r="C797" i="1"/>
  <c r="D797" i="1"/>
  <c r="F793" i="1"/>
  <c r="C789" i="1"/>
  <c r="D789" i="1"/>
  <c r="F785" i="1"/>
  <c r="C781" i="1"/>
  <c r="D781" i="1"/>
  <c r="E772" i="1"/>
  <c r="C772" i="1"/>
  <c r="C769" i="1"/>
  <c r="D769" i="1"/>
  <c r="C765" i="1"/>
  <c r="D765" i="1"/>
  <c r="E748" i="1"/>
  <c r="D748" i="1"/>
  <c r="C745" i="1"/>
  <c r="D745" i="1"/>
  <c r="C731" i="1"/>
  <c r="D731" i="1"/>
  <c r="E716" i="1"/>
  <c r="D716" i="1"/>
  <c r="E704" i="1"/>
  <c r="D704" i="1"/>
  <c r="C701" i="1"/>
  <c r="F701" i="1"/>
  <c r="D701" i="1"/>
  <c r="E688" i="1"/>
  <c r="D688" i="1"/>
  <c r="E672" i="1"/>
  <c r="D672" i="1"/>
  <c r="C643" i="1"/>
  <c r="F643" i="1"/>
  <c r="E640" i="1"/>
  <c r="D640" i="1"/>
  <c r="F867" i="1"/>
  <c r="C866" i="1"/>
  <c r="C865" i="1"/>
  <c r="F865" i="1"/>
  <c r="C862" i="1"/>
  <c r="C861" i="1"/>
  <c r="F861" i="1"/>
  <c r="C858" i="1"/>
  <c r="C857" i="1"/>
  <c r="F857" i="1"/>
  <c r="C854" i="1"/>
  <c r="C853" i="1"/>
  <c r="F853" i="1"/>
  <c r="C850" i="1"/>
  <c r="C849" i="1"/>
  <c r="F849" i="1"/>
  <c r="C846" i="1"/>
  <c r="C845" i="1"/>
  <c r="F845" i="1"/>
  <c r="C842" i="1"/>
  <c r="C841" i="1"/>
  <c r="F841" i="1"/>
  <c r="C838" i="1"/>
  <c r="C837" i="1"/>
  <c r="F837" i="1"/>
  <c r="C834" i="1"/>
  <c r="C833" i="1"/>
  <c r="F833" i="1"/>
  <c r="E832" i="1"/>
  <c r="F832" i="1"/>
  <c r="C828" i="1"/>
  <c r="C827" i="1"/>
  <c r="F827" i="1"/>
  <c r="F825" i="1"/>
  <c r="C823" i="1"/>
  <c r="D823" i="1"/>
  <c r="F819" i="1"/>
  <c r="E817" i="1"/>
  <c r="C815" i="1"/>
  <c r="D815" i="1"/>
  <c r="F811" i="1"/>
  <c r="E809" i="1"/>
  <c r="C807" i="1"/>
  <c r="D807" i="1"/>
  <c r="F803" i="1"/>
  <c r="E801" i="1"/>
  <c r="C799" i="1"/>
  <c r="D799" i="1"/>
  <c r="F795" i="1"/>
  <c r="E793" i="1"/>
  <c r="C791" i="1"/>
  <c r="D791" i="1"/>
  <c r="D785" i="1"/>
  <c r="C784" i="1"/>
  <c r="F779" i="1"/>
  <c r="C773" i="1"/>
  <c r="D773" i="1"/>
  <c r="D760" i="1"/>
  <c r="D756" i="1"/>
  <c r="C739" i="1"/>
  <c r="D739" i="1"/>
  <c r="C735" i="1"/>
  <c r="D735" i="1"/>
  <c r="E732" i="1"/>
  <c r="D732" i="1"/>
  <c r="D728" i="1"/>
  <c r="E725" i="1"/>
  <c r="E724" i="1"/>
  <c r="D724" i="1"/>
  <c r="C717" i="1"/>
  <c r="D717" i="1"/>
  <c r="E709" i="1"/>
  <c r="E708" i="1"/>
  <c r="D708" i="1"/>
  <c r="C705" i="1"/>
  <c r="D705" i="1"/>
  <c r="F705" i="1"/>
  <c r="F696" i="1"/>
  <c r="E693" i="1"/>
  <c r="E692" i="1"/>
  <c r="D692" i="1"/>
  <c r="C689" i="1"/>
  <c r="D689" i="1"/>
  <c r="F689" i="1"/>
  <c r="E681" i="1"/>
  <c r="E680" i="1"/>
  <c r="D680" i="1"/>
  <c r="C673" i="1"/>
  <c r="D673" i="1"/>
  <c r="E657" i="1"/>
  <c r="D652" i="1"/>
  <c r="E648" i="1"/>
  <c r="F648" i="1"/>
  <c r="C648" i="1"/>
  <c r="C641" i="1"/>
  <c r="D641" i="1"/>
  <c r="C625" i="1"/>
  <c r="D625" i="1"/>
  <c r="E625" i="1"/>
  <c r="E608" i="1"/>
  <c r="D608" i="1"/>
  <c r="F608" i="1"/>
  <c r="C501" i="1"/>
  <c r="F501" i="1"/>
  <c r="C479" i="1"/>
  <c r="D479" i="1"/>
  <c r="C477" i="1"/>
  <c r="E477" i="1"/>
  <c r="F477" i="1"/>
  <c r="E474" i="1"/>
  <c r="D474" i="1"/>
  <c r="C445" i="1"/>
  <c r="D445" i="1"/>
  <c r="E445" i="1"/>
  <c r="C433" i="1"/>
  <c r="F433" i="1"/>
  <c r="C425" i="1"/>
  <c r="F425" i="1"/>
  <c r="C417" i="1"/>
  <c r="F417" i="1"/>
  <c r="C409" i="1"/>
  <c r="F409" i="1"/>
  <c r="E400" i="1"/>
  <c r="D400" i="1"/>
  <c r="C393" i="1"/>
  <c r="F393" i="1"/>
  <c r="E384" i="1"/>
  <c r="D384" i="1"/>
  <c r="C367" i="1"/>
  <c r="D367" i="1"/>
  <c r="E367" i="1"/>
  <c r="F367" i="1"/>
  <c r="E322" i="1"/>
  <c r="F322" i="1"/>
  <c r="D322" i="1"/>
  <c r="C275" i="1"/>
  <c r="D275" i="1"/>
  <c r="E275" i="1"/>
  <c r="F275" i="1"/>
  <c r="E254" i="1"/>
  <c r="F254" i="1"/>
  <c r="D254" i="1"/>
  <c r="E248" i="1"/>
  <c r="C248" i="1"/>
  <c r="C211" i="1"/>
  <c r="F211" i="1"/>
  <c r="E211" i="1"/>
  <c r="F603" i="1"/>
  <c r="F546" i="1"/>
  <c r="F530" i="1"/>
  <c r="C503" i="1"/>
  <c r="D503" i="1"/>
  <c r="E502" i="1"/>
  <c r="D502" i="1"/>
  <c r="C493" i="1"/>
  <c r="F493" i="1"/>
  <c r="C489" i="1"/>
  <c r="F489" i="1"/>
  <c r="C453" i="1"/>
  <c r="D453" i="1"/>
  <c r="E453" i="1"/>
  <c r="E450" i="1"/>
  <c r="D450" i="1"/>
  <c r="C441" i="1"/>
  <c r="E441" i="1"/>
  <c r="F441" i="1"/>
  <c r="C431" i="1"/>
  <c r="E431" i="1"/>
  <c r="F431" i="1"/>
  <c r="C429" i="1"/>
  <c r="D429" i="1"/>
  <c r="F429" i="1"/>
  <c r="C423" i="1"/>
  <c r="E423" i="1"/>
  <c r="F423" i="1"/>
  <c r="C421" i="1"/>
  <c r="D421" i="1"/>
  <c r="F421" i="1"/>
  <c r="C415" i="1"/>
  <c r="E415" i="1"/>
  <c r="F415" i="1"/>
  <c r="C413" i="1"/>
  <c r="D413" i="1"/>
  <c r="F413" i="1"/>
  <c r="C407" i="1"/>
  <c r="E407" i="1"/>
  <c r="F407" i="1"/>
  <c r="C391" i="1"/>
  <c r="E391" i="1"/>
  <c r="F391" i="1"/>
  <c r="E352" i="1"/>
  <c r="D352" i="1"/>
  <c r="E344" i="1"/>
  <c r="D344" i="1"/>
  <c r="E336" i="1"/>
  <c r="D336" i="1"/>
  <c r="E298" i="1"/>
  <c r="F298" i="1"/>
  <c r="D298" i="1"/>
  <c r="C271" i="1"/>
  <c r="F271" i="1"/>
  <c r="D271" i="1"/>
  <c r="E271" i="1"/>
  <c r="E222" i="1"/>
  <c r="F222" i="1"/>
  <c r="D222" i="1"/>
  <c r="E216" i="1"/>
  <c r="C216" i="1"/>
  <c r="E186" i="1"/>
  <c r="C186" i="1"/>
  <c r="D186" i="1"/>
  <c r="F186" i="1"/>
  <c r="E163" i="1"/>
  <c r="C163" i="1"/>
  <c r="F163" i="1"/>
  <c r="E601" i="1"/>
  <c r="F600" i="1"/>
  <c r="E585" i="1"/>
  <c r="F584" i="1"/>
  <c r="E569" i="1"/>
  <c r="F568" i="1"/>
  <c r="F565" i="1"/>
  <c r="D546" i="1"/>
  <c r="F542" i="1"/>
  <c r="D530" i="1"/>
  <c r="F526" i="1"/>
  <c r="D510" i="1"/>
  <c r="F509" i="1"/>
  <c r="C495" i="1"/>
  <c r="D495" i="1"/>
  <c r="E494" i="1"/>
  <c r="D494" i="1"/>
  <c r="E478" i="1"/>
  <c r="C478" i="1"/>
  <c r="D478" i="1"/>
  <c r="C461" i="1"/>
  <c r="D461" i="1"/>
  <c r="E461" i="1"/>
  <c r="E458" i="1"/>
  <c r="D458" i="1"/>
  <c r="E442" i="1"/>
  <c r="C442" i="1"/>
  <c r="D442" i="1"/>
  <c r="C435" i="1"/>
  <c r="E435" i="1"/>
  <c r="F435" i="1"/>
  <c r="E408" i="1"/>
  <c r="D408" i="1"/>
  <c r="C401" i="1"/>
  <c r="F401" i="1"/>
  <c r="E392" i="1"/>
  <c r="D392" i="1"/>
  <c r="E376" i="1"/>
  <c r="D376" i="1"/>
  <c r="E318" i="1"/>
  <c r="D318" i="1"/>
  <c r="F318" i="1"/>
  <c r="E264" i="1"/>
  <c r="C264" i="1"/>
  <c r="E238" i="1"/>
  <c r="F238" i="1"/>
  <c r="D238" i="1"/>
  <c r="E232" i="1"/>
  <c r="C232" i="1"/>
  <c r="E194" i="1"/>
  <c r="F194" i="1"/>
  <c r="E771" i="1"/>
  <c r="E763" i="1"/>
  <c r="E755" i="1"/>
  <c r="F751" i="1"/>
  <c r="F741" i="1"/>
  <c r="E733" i="1"/>
  <c r="E713" i="1"/>
  <c r="F712" i="1"/>
  <c r="E685" i="1"/>
  <c r="F684" i="1"/>
  <c r="E669" i="1"/>
  <c r="F668" i="1"/>
  <c r="E665" i="1"/>
  <c r="F664" i="1"/>
  <c r="E661" i="1"/>
  <c r="E649" i="1"/>
  <c r="E637" i="1"/>
  <c r="F636" i="1"/>
  <c r="F635" i="1"/>
  <c r="E629" i="1"/>
  <c r="F628" i="1"/>
  <c r="F627" i="1"/>
  <c r="D617" i="1"/>
  <c r="D616" i="1"/>
  <c r="E613" i="1"/>
  <c r="F612" i="1"/>
  <c r="F611" i="1"/>
  <c r="D601" i="1"/>
  <c r="D600" i="1"/>
  <c r="E597" i="1"/>
  <c r="F596" i="1"/>
  <c r="F595" i="1"/>
  <c r="C586" i="1"/>
  <c r="D585" i="1"/>
  <c r="D584" i="1"/>
  <c r="E581" i="1"/>
  <c r="F580" i="1"/>
  <c r="C570" i="1"/>
  <c r="D569" i="1"/>
  <c r="D568" i="1"/>
  <c r="E565" i="1"/>
  <c r="F564" i="1"/>
  <c r="F563" i="1"/>
  <c r="F554" i="1"/>
  <c r="C546" i="1"/>
  <c r="D543" i="1"/>
  <c r="D542" i="1"/>
  <c r="F541" i="1"/>
  <c r="F538" i="1"/>
  <c r="C530" i="1"/>
  <c r="D527" i="1"/>
  <c r="D526" i="1"/>
  <c r="F525" i="1"/>
  <c r="F522" i="1"/>
  <c r="D511" i="1"/>
  <c r="C510" i="1"/>
  <c r="E509" i="1"/>
  <c r="D506" i="1"/>
  <c r="F505" i="1"/>
  <c r="F502" i="1"/>
  <c r="E501" i="1"/>
  <c r="C474" i="1"/>
  <c r="C469" i="1"/>
  <c r="D469" i="1"/>
  <c r="E469" i="1"/>
  <c r="D467" i="1"/>
  <c r="E466" i="1"/>
  <c r="D466" i="1"/>
  <c r="F445" i="1"/>
  <c r="E440" i="1"/>
  <c r="F440" i="1"/>
  <c r="D433" i="1"/>
  <c r="D425" i="1"/>
  <c r="D417" i="1"/>
  <c r="D409" i="1"/>
  <c r="C399" i="1"/>
  <c r="E399" i="1"/>
  <c r="F399" i="1"/>
  <c r="D393" i="1"/>
  <c r="C357" i="1"/>
  <c r="D357" i="1"/>
  <c r="F357" i="1"/>
  <c r="E272" i="1"/>
  <c r="C272" i="1"/>
  <c r="E270" i="1"/>
  <c r="D270" i="1"/>
  <c r="F270" i="1"/>
  <c r="C199" i="1"/>
  <c r="E199" i="1"/>
  <c r="F199" i="1"/>
  <c r="C331" i="1"/>
  <c r="D331" i="1"/>
  <c r="C323" i="1"/>
  <c r="E323" i="1"/>
  <c r="C319" i="1"/>
  <c r="D319" i="1"/>
  <c r="C315" i="1"/>
  <c r="F315" i="1"/>
  <c r="E306" i="1"/>
  <c r="F306" i="1"/>
  <c r="E302" i="1"/>
  <c r="D302" i="1"/>
  <c r="C299" i="1"/>
  <c r="E299" i="1"/>
  <c r="E290" i="1"/>
  <c r="D290" i="1"/>
  <c r="C288" i="1"/>
  <c r="D286" i="1"/>
  <c r="C267" i="1"/>
  <c r="D267" i="1"/>
  <c r="C255" i="1"/>
  <c r="E255" i="1"/>
  <c r="F255" i="1"/>
  <c r="C239" i="1"/>
  <c r="E239" i="1"/>
  <c r="F239" i="1"/>
  <c r="C223" i="1"/>
  <c r="E223" i="1"/>
  <c r="F223" i="1"/>
  <c r="E212" i="1"/>
  <c r="D212" i="1"/>
  <c r="D171" i="1"/>
  <c r="C171" i="1"/>
  <c r="E171" i="1"/>
  <c r="F171" i="1"/>
  <c r="E153" i="1"/>
  <c r="C153" i="1"/>
  <c r="F153" i="1"/>
  <c r="E147" i="1"/>
  <c r="C147" i="1"/>
  <c r="F147" i="1"/>
  <c r="D483" i="1"/>
  <c r="C482" i="1"/>
  <c r="E481" i="1"/>
  <c r="D471" i="1"/>
  <c r="C470" i="1"/>
  <c r="D463" i="1"/>
  <c r="C462" i="1"/>
  <c r="D455" i="1"/>
  <c r="C454" i="1"/>
  <c r="D447" i="1"/>
  <c r="C446" i="1"/>
  <c r="D427" i="1"/>
  <c r="D419" i="1"/>
  <c r="D411" i="1"/>
  <c r="D405" i="1"/>
  <c r="D403" i="1"/>
  <c r="D397" i="1"/>
  <c r="D395" i="1"/>
  <c r="D389" i="1"/>
  <c r="D387" i="1"/>
  <c r="F383" i="1"/>
  <c r="D381" i="1"/>
  <c r="D379" i="1"/>
  <c r="F375" i="1"/>
  <c r="F363" i="1"/>
  <c r="F351" i="1"/>
  <c r="F343" i="1"/>
  <c r="F335" i="1"/>
  <c r="C333" i="1"/>
  <c r="D333" i="1"/>
  <c r="C307" i="1"/>
  <c r="E307" i="1"/>
  <c r="C303" i="1"/>
  <c r="D303" i="1"/>
  <c r="C291" i="1"/>
  <c r="D291" i="1"/>
  <c r="C287" i="1"/>
  <c r="F287" i="1"/>
  <c r="E282" i="1"/>
  <c r="D282" i="1"/>
  <c r="E262" i="1"/>
  <c r="F262" i="1"/>
  <c r="E256" i="1"/>
  <c r="C256" i="1"/>
  <c r="E246" i="1"/>
  <c r="F246" i="1"/>
  <c r="E240" i="1"/>
  <c r="C240" i="1"/>
  <c r="E230" i="1"/>
  <c r="F230" i="1"/>
  <c r="E224" i="1"/>
  <c r="C224" i="1"/>
  <c r="C215" i="1"/>
  <c r="E215" i="1"/>
  <c r="F215" i="1"/>
  <c r="E210" i="1"/>
  <c r="F210" i="1"/>
  <c r="F206" i="1"/>
  <c r="E200" i="1"/>
  <c r="C200" i="1"/>
  <c r="D200" i="1"/>
  <c r="C195" i="1"/>
  <c r="F195" i="1"/>
  <c r="C164" i="1"/>
  <c r="E164" i="1"/>
  <c r="F385" i="1"/>
  <c r="E383" i="1"/>
  <c r="F377" i="1"/>
  <c r="E375" i="1"/>
  <c r="F369" i="1"/>
  <c r="E363" i="1"/>
  <c r="F359" i="1"/>
  <c r="F353" i="1"/>
  <c r="E351" i="1"/>
  <c r="F345" i="1"/>
  <c r="E343" i="1"/>
  <c r="F337" i="1"/>
  <c r="E335" i="1"/>
  <c r="F331" i="1"/>
  <c r="F323" i="1"/>
  <c r="F319" i="1"/>
  <c r="E315" i="1"/>
  <c r="F314" i="1"/>
  <c r="E295" i="1"/>
  <c r="F294" i="1"/>
  <c r="C283" i="1"/>
  <c r="D283" i="1"/>
  <c r="C279" i="1"/>
  <c r="F279" i="1"/>
  <c r="E274" i="1"/>
  <c r="D274" i="1"/>
  <c r="F267" i="1"/>
  <c r="C263" i="1"/>
  <c r="E263" i="1"/>
  <c r="F263" i="1"/>
  <c r="C247" i="1"/>
  <c r="E247" i="1"/>
  <c r="F247" i="1"/>
  <c r="C231" i="1"/>
  <c r="E231" i="1"/>
  <c r="F231" i="1"/>
  <c r="E196" i="1"/>
  <c r="D196" i="1"/>
  <c r="C148" i="1"/>
  <c r="E148" i="1"/>
  <c r="D266" i="1"/>
  <c r="D259" i="1"/>
  <c r="D258" i="1"/>
  <c r="D251" i="1"/>
  <c r="D250" i="1"/>
  <c r="D243" i="1"/>
  <c r="D242" i="1"/>
  <c r="D235" i="1"/>
  <c r="D234" i="1"/>
  <c r="D227" i="1"/>
  <c r="D226" i="1"/>
  <c r="D219" i="1"/>
  <c r="D218" i="1"/>
  <c r="F214" i="1"/>
  <c r="C204" i="1"/>
  <c r="E203" i="1"/>
  <c r="F198" i="1"/>
  <c r="C188" i="1"/>
  <c r="E187" i="1"/>
  <c r="C184" i="1"/>
  <c r="E180" i="1"/>
  <c r="E178" i="1"/>
  <c r="E174" i="1"/>
  <c r="E168" i="1"/>
  <c r="F165" i="1"/>
  <c r="F177" i="1"/>
  <c r="F173" i="1"/>
  <c r="F167" i="1"/>
  <c r="D165" i="1"/>
  <c r="F159" i="1"/>
  <c r="F149" i="1"/>
  <c r="F993" i="1"/>
  <c r="F985" i="1"/>
  <c r="F983" i="1"/>
  <c r="F977" i="1"/>
  <c r="F969" i="1"/>
  <c r="F961" i="1"/>
  <c r="F953" i="1"/>
  <c r="F945" i="1"/>
  <c r="F937" i="1"/>
  <c r="F935" i="1"/>
  <c r="E989" i="1"/>
  <c r="E987" i="1"/>
  <c r="E981" i="1"/>
  <c r="E975" i="1"/>
  <c r="E969" i="1"/>
  <c r="E967" i="1"/>
  <c r="E965" i="1"/>
  <c r="E959" i="1"/>
  <c r="E953" i="1"/>
  <c r="E947" i="1"/>
  <c r="E937" i="1"/>
  <c r="E933" i="1"/>
  <c r="C715" i="1"/>
  <c r="E715" i="1"/>
  <c r="D715" i="1"/>
  <c r="C707" i="1"/>
  <c r="E707" i="1"/>
  <c r="D707" i="1"/>
  <c r="C695" i="1"/>
  <c r="E695" i="1"/>
  <c r="F695" i="1"/>
  <c r="D695" i="1"/>
  <c r="C687" i="1"/>
  <c r="E687" i="1"/>
  <c r="F687" i="1"/>
  <c r="D687" i="1"/>
  <c r="F989" i="1"/>
  <c r="F981" i="1"/>
  <c r="F971" i="1"/>
  <c r="F963" i="1"/>
  <c r="F955" i="1"/>
  <c r="F949" i="1"/>
  <c r="F947" i="1"/>
  <c r="E983" i="1"/>
  <c r="E973" i="1"/>
  <c r="E963" i="1"/>
  <c r="E961" i="1"/>
  <c r="E951" i="1"/>
  <c r="E949" i="1"/>
  <c r="E943" i="1"/>
  <c r="E941" i="1"/>
  <c r="E935" i="1"/>
  <c r="C723" i="1"/>
  <c r="E723" i="1"/>
  <c r="D723" i="1"/>
  <c r="F994" i="1"/>
  <c r="D991" i="1"/>
  <c r="F990" i="1"/>
  <c r="D987" i="1"/>
  <c r="F986" i="1"/>
  <c r="D983" i="1"/>
  <c r="F982" i="1"/>
  <c r="D977" i="1"/>
  <c r="F976" i="1"/>
  <c r="D973" i="1"/>
  <c r="F972" i="1"/>
  <c r="D969" i="1"/>
  <c r="F968" i="1"/>
  <c r="D965" i="1"/>
  <c r="F964" i="1"/>
  <c r="D961" i="1"/>
  <c r="F960" i="1"/>
  <c r="D957" i="1"/>
  <c r="F956" i="1"/>
  <c r="D953" i="1"/>
  <c r="F952" i="1"/>
  <c r="D949" i="1"/>
  <c r="F948" i="1"/>
  <c r="D945" i="1"/>
  <c r="F944" i="1"/>
  <c r="D941" i="1"/>
  <c r="F940" i="1"/>
  <c r="D937" i="1"/>
  <c r="F936" i="1"/>
  <c r="D933" i="1"/>
  <c r="F932" i="1"/>
  <c r="D929" i="1"/>
  <c r="F928" i="1"/>
  <c r="D925" i="1"/>
  <c r="F924" i="1"/>
  <c r="D921" i="1"/>
  <c r="F920" i="1"/>
  <c r="D917" i="1"/>
  <c r="F916" i="1"/>
  <c r="D913" i="1"/>
  <c r="F912" i="1"/>
  <c r="D909" i="1"/>
  <c r="F908" i="1"/>
  <c r="D905" i="1"/>
  <c r="F904" i="1"/>
  <c r="D901" i="1"/>
  <c r="F900" i="1"/>
  <c r="D897" i="1"/>
  <c r="F896" i="1"/>
  <c r="D893" i="1"/>
  <c r="F892" i="1"/>
  <c r="D889" i="1"/>
  <c r="F888" i="1"/>
  <c r="D885" i="1"/>
  <c r="F884" i="1"/>
  <c r="D881" i="1"/>
  <c r="F880" i="1"/>
  <c r="D877" i="1"/>
  <c r="F876" i="1"/>
  <c r="D873" i="1"/>
  <c r="F872" i="1"/>
  <c r="D869" i="1"/>
  <c r="F868" i="1"/>
  <c r="D863" i="1"/>
  <c r="F862" i="1"/>
  <c r="D859" i="1"/>
  <c r="F858" i="1"/>
  <c r="D855" i="1"/>
  <c r="F854" i="1"/>
  <c r="D851" i="1"/>
  <c r="F850" i="1"/>
  <c r="D847" i="1"/>
  <c r="F846" i="1"/>
  <c r="D843" i="1"/>
  <c r="F842" i="1"/>
  <c r="D839" i="1"/>
  <c r="F838" i="1"/>
  <c r="D835" i="1"/>
  <c r="F834" i="1"/>
  <c r="D829" i="1"/>
  <c r="F828" i="1"/>
  <c r="D825" i="1"/>
  <c r="F824" i="1"/>
  <c r="F820" i="1"/>
  <c r="F816" i="1"/>
  <c r="F812" i="1"/>
  <c r="F808" i="1"/>
  <c r="F804" i="1"/>
  <c r="F800" i="1"/>
  <c r="F796" i="1"/>
  <c r="F792" i="1"/>
  <c r="F788" i="1"/>
  <c r="F784" i="1"/>
  <c r="F778" i="1"/>
  <c r="F770" i="1"/>
  <c r="F762" i="1"/>
  <c r="F758" i="1"/>
  <c r="F754" i="1"/>
  <c r="C752" i="1"/>
  <c r="E751" i="1"/>
  <c r="F750" i="1"/>
  <c r="C748" i="1"/>
  <c r="E747" i="1"/>
  <c r="F746" i="1"/>
  <c r="C744" i="1"/>
  <c r="E743" i="1"/>
  <c r="F742" i="1"/>
  <c r="C740" i="1"/>
  <c r="E739" i="1"/>
  <c r="F738" i="1"/>
  <c r="C736" i="1"/>
  <c r="E735" i="1"/>
  <c r="F734" i="1"/>
  <c r="C732" i="1"/>
  <c r="E731" i="1"/>
  <c r="F730" i="1"/>
  <c r="E726" i="1"/>
  <c r="F726" i="1"/>
  <c r="D726" i="1"/>
  <c r="E718" i="1"/>
  <c r="F718" i="1"/>
  <c r="D718" i="1"/>
  <c r="E710" i="1"/>
  <c r="F710" i="1"/>
  <c r="D710" i="1"/>
  <c r="F987" i="1"/>
  <c r="F979" i="1"/>
  <c r="F973" i="1"/>
  <c r="F965" i="1"/>
  <c r="F957" i="1"/>
  <c r="F941" i="1"/>
  <c r="F939" i="1"/>
  <c r="E993" i="1"/>
  <c r="E991" i="1"/>
  <c r="E985" i="1"/>
  <c r="E979" i="1"/>
  <c r="E977" i="1"/>
  <c r="E971" i="1"/>
  <c r="E957" i="1"/>
  <c r="E955" i="1"/>
  <c r="E945" i="1"/>
  <c r="E939" i="1"/>
  <c r="D993" i="1"/>
  <c r="F992" i="1"/>
  <c r="D989" i="1"/>
  <c r="F988" i="1"/>
  <c r="D985" i="1"/>
  <c r="F984" i="1"/>
  <c r="D981" i="1"/>
  <c r="D979" i="1"/>
  <c r="F978" i="1"/>
  <c r="D975" i="1"/>
  <c r="F974" i="1"/>
  <c r="D971" i="1"/>
  <c r="F970" i="1"/>
  <c r="D967" i="1"/>
  <c r="F966" i="1"/>
  <c r="D963" i="1"/>
  <c r="F962" i="1"/>
  <c r="D959" i="1"/>
  <c r="F958" i="1"/>
  <c r="D955" i="1"/>
  <c r="F954" i="1"/>
  <c r="D951" i="1"/>
  <c r="F950" i="1"/>
  <c r="D947" i="1"/>
  <c r="F946" i="1"/>
  <c r="D943" i="1"/>
  <c r="F942" i="1"/>
  <c r="D939" i="1"/>
  <c r="F938" i="1"/>
  <c r="D935" i="1"/>
  <c r="F934" i="1"/>
  <c r="D931" i="1"/>
  <c r="F930" i="1"/>
  <c r="D927" i="1"/>
  <c r="F926" i="1"/>
  <c r="D923" i="1"/>
  <c r="F922" i="1"/>
  <c r="D919" i="1"/>
  <c r="F918" i="1"/>
  <c r="D915" i="1"/>
  <c r="F914" i="1"/>
  <c r="D911" i="1"/>
  <c r="F910" i="1"/>
  <c r="D907" i="1"/>
  <c r="F906" i="1"/>
  <c r="D903" i="1"/>
  <c r="F902" i="1"/>
  <c r="D899" i="1"/>
  <c r="F898" i="1"/>
  <c r="D895" i="1"/>
  <c r="F894" i="1"/>
  <c r="D891" i="1"/>
  <c r="F890" i="1"/>
  <c r="D887" i="1"/>
  <c r="F886" i="1"/>
  <c r="D883" i="1"/>
  <c r="F882" i="1"/>
  <c r="D879" i="1"/>
  <c r="F878" i="1"/>
  <c r="D875" i="1"/>
  <c r="F874" i="1"/>
  <c r="D871" i="1"/>
  <c r="F870" i="1"/>
  <c r="D867" i="1"/>
  <c r="D865" i="1"/>
  <c r="F864" i="1"/>
  <c r="D861" i="1"/>
  <c r="F860" i="1"/>
  <c r="D857" i="1"/>
  <c r="F856" i="1"/>
  <c r="D853" i="1"/>
  <c r="F852" i="1"/>
  <c r="D849" i="1"/>
  <c r="F848" i="1"/>
  <c r="D845" i="1"/>
  <c r="F844" i="1"/>
  <c r="D841" i="1"/>
  <c r="F840" i="1"/>
  <c r="D837" i="1"/>
  <c r="F836" i="1"/>
  <c r="D833" i="1"/>
  <c r="D831" i="1"/>
  <c r="F830" i="1"/>
  <c r="D827" i="1"/>
  <c r="F826" i="1"/>
  <c r="F822" i="1"/>
  <c r="F818" i="1"/>
  <c r="F814" i="1"/>
  <c r="F810" i="1"/>
  <c r="F806" i="1"/>
  <c r="F802" i="1"/>
  <c r="F798" i="1"/>
  <c r="F794" i="1"/>
  <c r="F790" i="1"/>
  <c r="F786" i="1"/>
  <c r="F782" i="1"/>
  <c r="F774" i="1"/>
  <c r="F766" i="1"/>
  <c r="C991" i="1"/>
  <c r="C975" i="1"/>
  <c r="C967" i="1"/>
  <c r="C959" i="1"/>
  <c r="C951" i="1"/>
  <c r="C943" i="1"/>
  <c r="E830" i="1"/>
  <c r="E826" i="1"/>
  <c r="E824" i="1"/>
  <c r="E822" i="1"/>
  <c r="E820" i="1"/>
  <c r="E818" i="1"/>
  <c r="E816" i="1"/>
  <c r="E814" i="1"/>
  <c r="E812" i="1"/>
  <c r="E810" i="1"/>
  <c r="E808" i="1"/>
  <c r="E806" i="1"/>
  <c r="E804" i="1"/>
  <c r="E802" i="1"/>
  <c r="E800" i="1"/>
  <c r="E798" i="1"/>
  <c r="E796" i="1"/>
  <c r="E794" i="1"/>
  <c r="E792" i="1"/>
  <c r="E790" i="1"/>
  <c r="E788" i="1"/>
  <c r="E786" i="1"/>
  <c r="E784" i="1"/>
  <c r="D782" i="1"/>
  <c r="F781" i="1"/>
  <c r="D778" i="1"/>
  <c r="F777" i="1"/>
  <c r="D774" i="1"/>
  <c r="F773" i="1"/>
  <c r="D770" i="1"/>
  <c r="F769" i="1"/>
  <c r="D766" i="1"/>
  <c r="F765" i="1"/>
  <c r="D762" i="1"/>
  <c r="F761" i="1"/>
  <c r="D758" i="1"/>
  <c r="F757" i="1"/>
  <c r="D754" i="1"/>
  <c r="F753" i="1"/>
  <c r="D750" i="1"/>
  <c r="D746" i="1"/>
  <c r="D742" i="1"/>
  <c r="D738" i="1"/>
  <c r="D734" i="1"/>
  <c r="D730" i="1"/>
  <c r="D727" i="1"/>
  <c r="C727" i="1"/>
  <c r="C719" i="1"/>
  <c r="E719" i="1"/>
  <c r="D719" i="1"/>
  <c r="C711" i="1"/>
  <c r="E711" i="1"/>
  <c r="D711" i="1"/>
  <c r="E702" i="1"/>
  <c r="F702" i="1"/>
  <c r="D702" i="1"/>
  <c r="C699" i="1"/>
  <c r="E699" i="1"/>
  <c r="D699" i="1"/>
  <c r="C691" i="1"/>
  <c r="E691" i="1"/>
  <c r="F691" i="1"/>
  <c r="D691" i="1"/>
  <c r="C782" i="1"/>
  <c r="E781" i="1"/>
  <c r="F780" i="1"/>
  <c r="C778" i="1"/>
  <c r="E777" i="1"/>
  <c r="F776" i="1"/>
  <c r="C774" i="1"/>
  <c r="E773" i="1"/>
  <c r="F772" i="1"/>
  <c r="C770" i="1"/>
  <c r="E769" i="1"/>
  <c r="F768" i="1"/>
  <c r="C766" i="1"/>
  <c r="E765" i="1"/>
  <c r="F764" i="1"/>
  <c r="C762" i="1"/>
  <c r="E761" i="1"/>
  <c r="F760" i="1"/>
  <c r="C758" i="1"/>
  <c r="E757" i="1"/>
  <c r="F756" i="1"/>
  <c r="C754" i="1"/>
  <c r="E753" i="1"/>
  <c r="F752" i="1"/>
  <c r="C750" i="1"/>
  <c r="E749" i="1"/>
  <c r="F748" i="1"/>
  <c r="C746" i="1"/>
  <c r="E745" i="1"/>
  <c r="F744" i="1"/>
  <c r="C742" i="1"/>
  <c r="E741" i="1"/>
  <c r="F740" i="1"/>
  <c r="C738" i="1"/>
  <c r="F736" i="1"/>
  <c r="C734" i="1"/>
  <c r="F732" i="1"/>
  <c r="C730" i="1"/>
  <c r="F723" i="1"/>
  <c r="E722" i="1"/>
  <c r="F722" i="1"/>
  <c r="D722" i="1"/>
  <c r="F715" i="1"/>
  <c r="E714" i="1"/>
  <c r="F714" i="1"/>
  <c r="D714" i="1"/>
  <c r="F707" i="1"/>
  <c r="E706" i="1"/>
  <c r="F706" i="1"/>
  <c r="D706" i="1"/>
  <c r="C703" i="1"/>
  <c r="E703" i="1"/>
  <c r="D703" i="1"/>
  <c r="F725" i="1"/>
  <c r="F721" i="1"/>
  <c r="F717" i="1"/>
  <c r="F713" i="1"/>
  <c r="F709" i="1"/>
  <c r="D698" i="1"/>
  <c r="D694" i="1"/>
  <c r="D690" i="1"/>
  <c r="D686" i="1"/>
  <c r="F685" i="1"/>
  <c r="D683" i="1"/>
  <c r="D682" i="1"/>
  <c r="F681" i="1"/>
  <c r="D679" i="1"/>
  <c r="D678" i="1"/>
  <c r="F677" i="1"/>
  <c r="D675" i="1"/>
  <c r="D674" i="1"/>
  <c r="F673" i="1"/>
  <c r="D671" i="1"/>
  <c r="D670" i="1"/>
  <c r="F669" i="1"/>
  <c r="D667" i="1"/>
  <c r="D666" i="1"/>
  <c r="F665" i="1"/>
  <c r="D663" i="1"/>
  <c r="D662" i="1"/>
  <c r="F661" i="1"/>
  <c r="D659" i="1"/>
  <c r="D658" i="1"/>
  <c r="F657" i="1"/>
  <c r="D655" i="1"/>
  <c r="D654" i="1"/>
  <c r="F653" i="1"/>
  <c r="D651" i="1"/>
  <c r="D650" i="1"/>
  <c r="F649" i="1"/>
  <c r="D647" i="1"/>
  <c r="D646" i="1"/>
  <c r="F645" i="1"/>
  <c r="D643" i="1"/>
  <c r="D642" i="1"/>
  <c r="F641" i="1"/>
  <c r="D639" i="1"/>
  <c r="D638" i="1"/>
  <c r="F637" i="1"/>
  <c r="D635" i="1"/>
  <c r="D634" i="1"/>
  <c r="D631" i="1"/>
  <c r="D630" i="1"/>
  <c r="D627" i="1"/>
  <c r="D626" i="1"/>
  <c r="F625" i="1"/>
  <c r="D623" i="1"/>
  <c r="D622" i="1"/>
  <c r="F621" i="1"/>
  <c r="D619" i="1"/>
  <c r="D618" i="1"/>
  <c r="F617" i="1"/>
  <c r="D615" i="1"/>
  <c r="D614" i="1"/>
  <c r="F613" i="1"/>
  <c r="D611" i="1"/>
  <c r="D610" i="1"/>
  <c r="F609" i="1"/>
  <c r="D607" i="1"/>
  <c r="D606" i="1"/>
  <c r="F605" i="1"/>
  <c r="D603" i="1"/>
  <c r="D602" i="1"/>
  <c r="F601" i="1"/>
  <c r="D599" i="1"/>
  <c r="D598" i="1"/>
  <c r="F597" i="1"/>
  <c r="D595" i="1"/>
  <c r="D594" i="1"/>
  <c r="F593" i="1"/>
  <c r="D591" i="1"/>
  <c r="D590" i="1"/>
  <c r="F589" i="1"/>
  <c r="D587" i="1"/>
  <c r="D586" i="1"/>
  <c r="F585" i="1"/>
  <c r="D583" i="1"/>
  <c r="D582" i="1"/>
  <c r="F581" i="1"/>
  <c r="D579" i="1"/>
  <c r="D578" i="1"/>
  <c r="F577" i="1"/>
  <c r="D575" i="1"/>
  <c r="D574" i="1"/>
  <c r="F573" i="1"/>
  <c r="D571" i="1"/>
  <c r="D570" i="1"/>
  <c r="F569" i="1"/>
  <c r="D567" i="1"/>
  <c r="D566" i="1"/>
  <c r="C666" i="1"/>
  <c r="C662" i="1"/>
  <c r="C658" i="1"/>
  <c r="C654" i="1"/>
  <c r="C650" i="1"/>
  <c r="C646" i="1"/>
  <c r="C642" i="1"/>
  <c r="C638" i="1"/>
  <c r="C634" i="1"/>
  <c r="C630" i="1"/>
  <c r="C626" i="1"/>
  <c r="C622" i="1"/>
  <c r="C618" i="1"/>
  <c r="C614" i="1"/>
  <c r="C610" i="1"/>
  <c r="C606" i="1"/>
  <c r="C602" i="1"/>
  <c r="C598" i="1"/>
  <c r="C594" i="1"/>
  <c r="C590" i="1"/>
  <c r="C566" i="1"/>
  <c r="F683" i="1"/>
  <c r="F679" i="1"/>
  <c r="F675" i="1"/>
  <c r="F671" i="1"/>
  <c r="F667" i="1"/>
  <c r="F663" i="1"/>
  <c r="F659" i="1"/>
  <c r="F655" i="1"/>
  <c r="F587" i="1"/>
  <c r="F583" i="1"/>
  <c r="F579" i="1"/>
  <c r="F575" i="1"/>
  <c r="F571" i="1"/>
  <c r="F567" i="1"/>
  <c r="D562" i="1"/>
  <c r="C562" i="1"/>
  <c r="E562" i="1"/>
  <c r="F562" i="1"/>
  <c r="C724" i="1"/>
  <c r="C720" i="1"/>
  <c r="C716" i="1"/>
  <c r="C712" i="1"/>
  <c r="C708" i="1"/>
  <c r="C704" i="1"/>
  <c r="C700" i="1"/>
  <c r="F698" i="1"/>
  <c r="C696" i="1"/>
  <c r="F694" i="1"/>
  <c r="C692" i="1"/>
  <c r="F690" i="1"/>
  <c r="C688" i="1"/>
  <c r="F686" i="1"/>
  <c r="C684" i="1"/>
  <c r="E683" i="1"/>
  <c r="F682" i="1"/>
  <c r="C680" i="1"/>
  <c r="E679" i="1"/>
  <c r="F678" i="1"/>
  <c r="C676" i="1"/>
  <c r="E675" i="1"/>
  <c r="F674" i="1"/>
  <c r="C672" i="1"/>
  <c r="E671" i="1"/>
  <c r="F670" i="1"/>
  <c r="C668" i="1"/>
  <c r="E667" i="1"/>
  <c r="F666" i="1"/>
  <c r="C664" i="1"/>
  <c r="E663" i="1"/>
  <c r="F662" i="1"/>
  <c r="E659" i="1"/>
  <c r="F658" i="1"/>
  <c r="E655" i="1"/>
  <c r="F654" i="1"/>
  <c r="E651" i="1"/>
  <c r="F650" i="1"/>
  <c r="E647" i="1"/>
  <c r="F646" i="1"/>
  <c r="C644" i="1"/>
  <c r="E643" i="1"/>
  <c r="F642" i="1"/>
  <c r="C640" i="1"/>
  <c r="E639" i="1"/>
  <c r="F638" i="1"/>
  <c r="C636" i="1"/>
  <c r="E635" i="1"/>
  <c r="F634" i="1"/>
  <c r="C632" i="1"/>
  <c r="E631" i="1"/>
  <c r="F630" i="1"/>
  <c r="C628" i="1"/>
  <c r="E627" i="1"/>
  <c r="F626" i="1"/>
  <c r="C624" i="1"/>
  <c r="E623" i="1"/>
  <c r="F622" i="1"/>
  <c r="C620" i="1"/>
  <c r="E619" i="1"/>
  <c r="F618" i="1"/>
  <c r="C616" i="1"/>
  <c r="E615" i="1"/>
  <c r="F614" i="1"/>
  <c r="C612" i="1"/>
  <c r="E611" i="1"/>
  <c r="F610" i="1"/>
  <c r="C608" i="1"/>
  <c r="E607" i="1"/>
  <c r="F606" i="1"/>
  <c r="C604" i="1"/>
  <c r="E603" i="1"/>
  <c r="F602" i="1"/>
  <c r="C600" i="1"/>
  <c r="E599" i="1"/>
  <c r="F598" i="1"/>
  <c r="C596" i="1"/>
  <c r="E595" i="1"/>
  <c r="F594" i="1"/>
  <c r="C592" i="1"/>
  <c r="E591" i="1"/>
  <c r="F590" i="1"/>
  <c r="C588" i="1"/>
  <c r="E587" i="1"/>
  <c r="F586" i="1"/>
  <c r="C584" i="1"/>
  <c r="E583" i="1"/>
  <c r="F582" i="1"/>
  <c r="C580" i="1"/>
  <c r="E579" i="1"/>
  <c r="F578" i="1"/>
  <c r="C576" i="1"/>
  <c r="E575" i="1"/>
  <c r="F574" i="1"/>
  <c r="C572" i="1"/>
  <c r="E571" i="1"/>
  <c r="F570" i="1"/>
  <c r="C568" i="1"/>
  <c r="E567" i="1"/>
  <c r="F566" i="1"/>
  <c r="C553" i="1"/>
  <c r="D553" i="1"/>
  <c r="E552" i="1"/>
  <c r="D552" i="1"/>
  <c r="E540" i="1"/>
  <c r="F540" i="1"/>
  <c r="C540" i="1"/>
  <c r="D540" i="1"/>
  <c r="E524" i="1"/>
  <c r="F524" i="1"/>
  <c r="C524" i="1"/>
  <c r="D524" i="1"/>
  <c r="E508" i="1"/>
  <c r="F508" i="1"/>
  <c r="C508" i="1"/>
  <c r="D508" i="1"/>
  <c r="E564" i="1"/>
  <c r="C560" i="1"/>
  <c r="F557" i="1"/>
  <c r="F556" i="1"/>
  <c r="E555" i="1"/>
  <c r="E536" i="1"/>
  <c r="F536" i="1"/>
  <c r="C536" i="1"/>
  <c r="D536" i="1"/>
  <c r="E520" i="1"/>
  <c r="F520" i="1"/>
  <c r="C520" i="1"/>
  <c r="D520" i="1"/>
  <c r="E504" i="1"/>
  <c r="F504" i="1"/>
  <c r="C504" i="1"/>
  <c r="D504" i="1"/>
  <c r="E496" i="1"/>
  <c r="F496" i="1"/>
  <c r="C496" i="1"/>
  <c r="D496" i="1"/>
  <c r="C559" i="1"/>
  <c r="F559" i="1"/>
  <c r="F553" i="1"/>
  <c r="F552" i="1"/>
  <c r="E548" i="1"/>
  <c r="F548" i="1"/>
  <c r="C548" i="1"/>
  <c r="D548" i="1"/>
  <c r="E532" i="1"/>
  <c r="F532" i="1"/>
  <c r="C532" i="1"/>
  <c r="D532" i="1"/>
  <c r="E516" i="1"/>
  <c r="F516" i="1"/>
  <c r="C516" i="1"/>
  <c r="D516" i="1"/>
  <c r="C557" i="1"/>
  <c r="D557" i="1"/>
  <c r="E556" i="1"/>
  <c r="D556" i="1"/>
  <c r="C555" i="1"/>
  <c r="F555" i="1"/>
  <c r="E553" i="1"/>
  <c r="C552" i="1"/>
  <c r="E544" i="1"/>
  <c r="F544" i="1"/>
  <c r="C544" i="1"/>
  <c r="D544" i="1"/>
  <c r="E528" i="1"/>
  <c r="F528" i="1"/>
  <c r="C528" i="1"/>
  <c r="D528" i="1"/>
  <c r="E512" i="1"/>
  <c r="F512" i="1"/>
  <c r="C512" i="1"/>
  <c r="D512" i="1"/>
  <c r="E500" i="1"/>
  <c r="F500" i="1"/>
  <c r="C500" i="1"/>
  <c r="D500" i="1"/>
  <c r="F551" i="1"/>
  <c r="D549" i="1"/>
  <c r="F547" i="1"/>
  <c r="D545" i="1"/>
  <c r="F543" i="1"/>
  <c r="D541" i="1"/>
  <c r="F539" i="1"/>
  <c r="D537" i="1"/>
  <c r="F535" i="1"/>
  <c r="D533" i="1"/>
  <c r="F531" i="1"/>
  <c r="D529" i="1"/>
  <c r="F527" i="1"/>
  <c r="D525" i="1"/>
  <c r="F523" i="1"/>
  <c r="D521" i="1"/>
  <c r="F519" i="1"/>
  <c r="D517" i="1"/>
  <c r="F515" i="1"/>
  <c r="D513" i="1"/>
  <c r="F511" i="1"/>
  <c r="D509" i="1"/>
  <c r="F507" i="1"/>
  <c r="D505" i="1"/>
  <c r="F503" i="1"/>
  <c r="D501" i="1"/>
  <c r="F499" i="1"/>
  <c r="D497" i="1"/>
  <c r="F495" i="1"/>
  <c r="D493" i="1"/>
  <c r="D492" i="1"/>
  <c r="F491" i="1"/>
  <c r="D489" i="1"/>
  <c r="D488" i="1"/>
  <c r="F487" i="1"/>
  <c r="D485" i="1"/>
  <c r="D484" i="1"/>
  <c r="F483" i="1"/>
  <c r="D481" i="1"/>
  <c r="D480" i="1"/>
  <c r="F479" i="1"/>
  <c r="D477" i="1"/>
  <c r="D476" i="1"/>
  <c r="F475" i="1"/>
  <c r="D472" i="1"/>
  <c r="F471" i="1"/>
  <c r="D468" i="1"/>
  <c r="F467" i="1"/>
  <c r="D464" i="1"/>
  <c r="F463" i="1"/>
  <c r="D460" i="1"/>
  <c r="F459" i="1"/>
  <c r="D456" i="1"/>
  <c r="F455" i="1"/>
  <c r="D452" i="1"/>
  <c r="F451" i="1"/>
  <c r="D448" i="1"/>
  <c r="F447" i="1"/>
  <c r="D444" i="1"/>
  <c r="F443" i="1"/>
  <c r="D440" i="1"/>
  <c r="F439" i="1"/>
  <c r="E434" i="1"/>
  <c r="C434" i="1"/>
  <c r="E420" i="1"/>
  <c r="C420" i="1"/>
  <c r="F420" i="1"/>
  <c r="E418" i="1"/>
  <c r="F418" i="1"/>
  <c r="C418" i="1"/>
  <c r="E406" i="1"/>
  <c r="F406" i="1"/>
  <c r="C406" i="1"/>
  <c r="D406" i="1"/>
  <c r="E547" i="1"/>
  <c r="E543" i="1"/>
  <c r="E539" i="1"/>
  <c r="E535" i="1"/>
  <c r="E531" i="1"/>
  <c r="E527" i="1"/>
  <c r="E523" i="1"/>
  <c r="E519" i="1"/>
  <c r="F518" i="1"/>
  <c r="E515" i="1"/>
  <c r="F514" i="1"/>
  <c r="E511" i="1"/>
  <c r="F510" i="1"/>
  <c r="E507" i="1"/>
  <c r="F506" i="1"/>
  <c r="E503" i="1"/>
  <c r="E499" i="1"/>
  <c r="E495" i="1"/>
  <c r="C492" i="1"/>
  <c r="E491" i="1"/>
  <c r="F490" i="1"/>
  <c r="C488" i="1"/>
  <c r="E487" i="1"/>
  <c r="F486" i="1"/>
  <c r="C484" i="1"/>
  <c r="E483" i="1"/>
  <c r="F482" i="1"/>
  <c r="C480" i="1"/>
  <c r="E479" i="1"/>
  <c r="F478" i="1"/>
  <c r="C476" i="1"/>
  <c r="E475" i="1"/>
  <c r="F474" i="1"/>
  <c r="C472" i="1"/>
  <c r="E471" i="1"/>
  <c r="F470" i="1"/>
  <c r="C468" i="1"/>
  <c r="E467" i="1"/>
  <c r="F466" i="1"/>
  <c r="C464" i="1"/>
  <c r="E463" i="1"/>
  <c r="F462" i="1"/>
  <c r="C460" i="1"/>
  <c r="E459" i="1"/>
  <c r="F458" i="1"/>
  <c r="C456" i="1"/>
  <c r="E455" i="1"/>
  <c r="F454" i="1"/>
  <c r="C452" i="1"/>
  <c r="E451" i="1"/>
  <c r="F450" i="1"/>
  <c r="C448" i="1"/>
  <c r="E447" i="1"/>
  <c r="F446" i="1"/>
  <c r="C444" i="1"/>
  <c r="E443" i="1"/>
  <c r="F442" i="1"/>
  <c r="C440" i="1"/>
  <c r="E439" i="1"/>
  <c r="F438" i="1"/>
  <c r="F437" i="1"/>
  <c r="D436" i="1"/>
  <c r="E424" i="1"/>
  <c r="C424" i="1"/>
  <c r="F424" i="1"/>
  <c r="E422" i="1"/>
  <c r="F422" i="1"/>
  <c r="C422" i="1"/>
  <c r="D443" i="1"/>
  <c r="D439" i="1"/>
  <c r="E428" i="1"/>
  <c r="C428" i="1"/>
  <c r="F428" i="1"/>
  <c r="E426" i="1"/>
  <c r="F426" i="1"/>
  <c r="C426" i="1"/>
  <c r="E412" i="1"/>
  <c r="C412" i="1"/>
  <c r="F412" i="1"/>
  <c r="E410" i="1"/>
  <c r="F410" i="1"/>
  <c r="C410" i="1"/>
  <c r="E402" i="1"/>
  <c r="F402" i="1"/>
  <c r="C402" i="1"/>
  <c r="D402" i="1"/>
  <c r="E549" i="1"/>
  <c r="E545" i="1"/>
  <c r="E541" i="1"/>
  <c r="E537" i="1"/>
  <c r="E533" i="1"/>
  <c r="E529" i="1"/>
  <c r="E525" i="1"/>
  <c r="E521" i="1"/>
  <c r="F492" i="1"/>
  <c r="F488" i="1"/>
  <c r="F484" i="1"/>
  <c r="F480" i="1"/>
  <c r="F476" i="1"/>
  <c r="F472" i="1"/>
  <c r="F468" i="1"/>
  <c r="F464" i="1"/>
  <c r="F460" i="1"/>
  <c r="F456" i="1"/>
  <c r="F452" i="1"/>
  <c r="F448" i="1"/>
  <c r="F444" i="1"/>
  <c r="E438" i="1"/>
  <c r="C438" i="1"/>
  <c r="C437" i="1"/>
  <c r="E437" i="1"/>
  <c r="E436" i="1"/>
  <c r="F436" i="1"/>
  <c r="E432" i="1"/>
  <c r="C432" i="1"/>
  <c r="F432" i="1"/>
  <c r="E430" i="1"/>
  <c r="F430" i="1"/>
  <c r="C430" i="1"/>
  <c r="D420" i="1"/>
  <c r="D418" i="1"/>
  <c r="E416" i="1"/>
  <c r="C416" i="1"/>
  <c r="F416" i="1"/>
  <c r="E414" i="1"/>
  <c r="F414" i="1"/>
  <c r="C414" i="1"/>
  <c r="D398" i="1"/>
  <c r="D394" i="1"/>
  <c r="D390" i="1"/>
  <c r="D386" i="1"/>
  <c r="D382" i="1"/>
  <c r="D378" i="1"/>
  <c r="D374" i="1"/>
  <c r="D370" i="1"/>
  <c r="D366" i="1"/>
  <c r="D362" i="1"/>
  <c r="D358" i="1"/>
  <c r="D354" i="1"/>
  <c r="D350" i="1"/>
  <c r="D346" i="1"/>
  <c r="D342" i="1"/>
  <c r="D338" i="1"/>
  <c r="D334" i="1"/>
  <c r="D330" i="1"/>
  <c r="E316" i="1"/>
  <c r="D316" i="1"/>
  <c r="F316" i="1"/>
  <c r="C313" i="1"/>
  <c r="D313" i="1"/>
  <c r="E313" i="1"/>
  <c r="E300" i="1"/>
  <c r="D300" i="1"/>
  <c r="F300" i="1"/>
  <c r="C293" i="1"/>
  <c r="D293" i="1"/>
  <c r="E293" i="1"/>
  <c r="F293" i="1"/>
  <c r="E433" i="1"/>
  <c r="E429" i="1"/>
  <c r="E425" i="1"/>
  <c r="E421" i="1"/>
  <c r="E417" i="1"/>
  <c r="E413" i="1"/>
  <c r="E409" i="1"/>
  <c r="F408" i="1"/>
  <c r="E405" i="1"/>
  <c r="F404" i="1"/>
  <c r="E401" i="1"/>
  <c r="F400" i="1"/>
  <c r="C398" i="1"/>
  <c r="E397" i="1"/>
  <c r="F396" i="1"/>
  <c r="C394" i="1"/>
  <c r="E393" i="1"/>
  <c r="F392" i="1"/>
  <c r="C390" i="1"/>
  <c r="E389" i="1"/>
  <c r="F388" i="1"/>
  <c r="C386" i="1"/>
  <c r="E385" i="1"/>
  <c r="F384" i="1"/>
  <c r="C382" i="1"/>
  <c r="E381" i="1"/>
  <c r="F380" i="1"/>
  <c r="C378" i="1"/>
  <c r="E377" i="1"/>
  <c r="F376" i="1"/>
  <c r="C374" i="1"/>
  <c r="E373" i="1"/>
  <c r="F372" i="1"/>
  <c r="C370" i="1"/>
  <c r="E369" i="1"/>
  <c r="F368" i="1"/>
  <c r="C366" i="1"/>
  <c r="E365" i="1"/>
  <c r="F364" i="1"/>
  <c r="C362" i="1"/>
  <c r="E361" i="1"/>
  <c r="F360" i="1"/>
  <c r="C358" i="1"/>
  <c r="E357" i="1"/>
  <c r="F356" i="1"/>
  <c r="C354" i="1"/>
  <c r="E353" i="1"/>
  <c r="F352" i="1"/>
  <c r="C350" i="1"/>
  <c r="E349" i="1"/>
  <c r="F348" i="1"/>
  <c r="C346" i="1"/>
  <c r="E345" i="1"/>
  <c r="F344" i="1"/>
  <c r="C342" i="1"/>
  <c r="E341" i="1"/>
  <c r="F340" i="1"/>
  <c r="C338" i="1"/>
  <c r="E337" i="1"/>
  <c r="F336" i="1"/>
  <c r="C334" i="1"/>
  <c r="E333" i="1"/>
  <c r="F332" i="1"/>
  <c r="C330" i="1"/>
  <c r="E320" i="1"/>
  <c r="D320" i="1"/>
  <c r="F320" i="1"/>
  <c r="C317" i="1"/>
  <c r="D317" i="1"/>
  <c r="E317" i="1"/>
  <c r="E304" i="1"/>
  <c r="D304" i="1"/>
  <c r="F304" i="1"/>
  <c r="C301" i="1"/>
  <c r="D301" i="1"/>
  <c r="E301" i="1"/>
  <c r="D368" i="1"/>
  <c r="D364" i="1"/>
  <c r="D360" i="1"/>
  <c r="D356" i="1"/>
  <c r="E324" i="1"/>
  <c r="D324" i="1"/>
  <c r="F324" i="1"/>
  <c r="C321" i="1"/>
  <c r="D321" i="1"/>
  <c r="E321" i="1"/>
  <c r="E308" i="1"/>
  <c r="D308" i="1"/>
  <c r="F308" i="1"/>
  <c r="C305" i="1"/>
  <c r="D305" i="1"/>
  <c r="E305" i="1"/>
  <c r="C408" i="1"/>
  <c r="C404" i="1"/>
  <c r="C400" i="1"/>
  <c r="F398" i="1"/>
  <c r="C396" i="1"/>
  <c r="F394" i="1"/>
  <c r="C392" i="1"/>
  <c r="F390" i="1"/>
  <c r="C388" i="1"/>
  <c r="F386" i="1"/>
  <c r="C384" i="1"/>
  <c r="F382" i="1"/>
  <c r="C380" i="1"/>
  <c r="F378" i="1"/>
  <c r="C376" i="1"/>
  <c r="F374" i="1"/>
  <c r="C372" i="1"/>
  <c r="F370" i="1"/>
  <c r="C368" i="1"/>
  <c r="F366" i="1"/>
  <c r="C364" i="1"/>
  <c r="F362" i="1"/>
  <c r="C360" i="1"/>
  <c r="F358" i="1"/>
  <c r="C356" i="1"/>
  <c r="F354" i="1"/>
  <c r="C352" i="1"/>
  <c r="F350" i="1"/>
  <c r="C348" i="1"/>
  <c r="F346" i="1"/>
  <c r="C344" i="1"/>
  <c r="F342" i="1"/>
  <c r="C340" i="1"/>
  <c r="F338" i="1"/>
  <c r="C336" i="1"/>
  <c r="F334" i="1"/>
  <c r="C332" i="1"/>
  <c r="F330" i="1"/>
  <c r="D328" i="1"/>
  <c r="E328" i="1"/>
  <c r="C325" i="1"/>
  <c r="D325" i="1"/>
  <c r="E325" i="1"/>
  <c r="C316" i="1"/>
  <c r="F313" i="1"/>
  <c r="E312" i="1"/>
  <c r="D312" i="1"/>
  <c r="F312" i="1"/>
  <c r="C309" i="1"/>
  <c r="D309" i="1"/>
  <c r="E309" i="1"/>
  <c r="C300" i="1"/>
  <c r="C297" i="1"/>
  <c r="D297" i="1"/>
  <c r="E297" i="1"/>
  <c r="C183" i="1"/>
  <c r="D183" i="1"/>
  <c r="C179" i="1"/>
  <c r="D179" i="1"/>
  <c r="C158" i="1"/>
  <c r="D158" i="1"/>
  <c r="E158" i="1"/>
  <c r="F158" i="1"/>
  <c r="F289" i="1"/>
  <c r="F285" i="1"/>
  <c r="F281" i="1"/>
  <c r="F277" i="1"/>
  <c r="F273" i="1"/>
  <c r="F269" i="1"/>
  <c r="F265" i="1"/>
  <c r="F261" i="1"/>
  <c r="F257" i="1"/>
  <c r="F253" i="1"/>
  <c r="F249" i="1"/>
  <c r="F245" i="1"/>
  <c r="F241" i="1"/>
  <c r="F237" i="1"/>
  <c r="F233" i="1"/>
  <c r="F229" i="1"/>
  <c r="F225" i="1"/>
  <c r="F221" i="1"/>
  <c r="F217" i="1"/>
  <c r="D215" i="1"/>
  <c r="D214" i="1"/>
  <c r="F213" i="1"/>
  <c r="D211" i="1"/>
  <c r="D210" i="1"/>
  <c r="F209" i="1"/>
  <c r="D207" i="1"/>
  <c r="D206" i="1"/>
  <c r="F205" i="1"/>
  <c r="D203" i="1"/>
  <c r="D202" i="1"/>
  <c r="F201" i="1"/>
  <c r="D199" i="1"/>
  <c r="D198" i="1"/>
  <c r="F197" i="1"/>
  <c r="D195" i="1"/>
  <c r="D194" i="1"/>
  <c r="F193" i="1"/>
  <c r="D191" i="1"/>
  <c r="D190" i="1"/>
  <c r="F189" i="1"/>
  <c r="D187" i="1"/>
  <c r="F185" i="1"/>
  <c r="C166" i="1"/>
  <c r="D166" i="1"/>
  <c r="E166" i="1"/>
  <c r="F166" i="1"/>
  <c r="C154" i="1"/>
  <c r="D154" i="1"/>
  <c r="E154" i="1"/>
  <c r="F154" i="1"/>
  <c r="C326" i="1"/>
  <c r="C322" i="1"/>
  <c r="C318" i="1"/>
  <c r="C314" i="1"/>
  <c r="C310" i="1"/>
  <c r="C306" i="1"/>
  <c r="C302" i="1"/>
  <c r="C298" i="1"/>
  <c r="F296" i="1"/>
  <c r="C294" i="1"/>
  <c r="F292" i="1"/>
  <c r="C290" i="1"/>
  <c r="E289" i="1"/>
  <c r="F288" i="1"/>
  <c r="C286" i="1"/>
  <c r="E285" i="1"/>
  <c r="F284" i="1"/>
  <c r="C282" i="1"/>
  <c r="E281" i="1"/>
  <c r="F280" i="1"/>
  <c r="C278" i="1"/>
  <c r="E277" i="1"/>
  <c r="F276" i="1"/>
  <c r="C274" i="1"/>
  <c r="E273" i="1"/>
  <c r="F272" i="1"/>
  <c r="C270" i="1"/>
  <c r="E269" i="1"/>
  <c r="F268" i="1"/>
  <c r="C266" i="1"/>
  <c r="E265" i="1"/>
  <c r="F264" i="1"/>
  <c r="C262" i="1"/>
  <c r="E261" i="1"/>
  <c r="F260" i="1"/>
  <c r="C258" i="1"/>
  <c r="E257" i="1"/>
  <c r="F256" i="1"/>
  <c r="C254" i="1"/>
  <c r="E253" i="1"/>
  <c r="F252" i="1"/>
  <c r="C250" i="1"/>
  <c r="E249" i="1"/>
  <c r="F248" i="1"/>
  <c r="C246" i="1"/>
  <c r="E245" i="1"/>
  <c r="F244" i="1"/>
  <c r="C242" i="1"/>
  <c r="E241" i="1"/>
  <c r="F240" i="1"/>
  <c r="C238" i="1"/>
  <c r="E237" i="1"/>
  <c r="F236" i="1"/>
  <c r="C234" i="1"/>
  <c r="E233" i="1"/>
  <c r="F232" i="1"/>
  <c r="C230" i="1"/>
  <c r="E229" i="1"/>
  <c r="F228" i="1"/>
  <c r="C226" i="1"/>
  <c r="E225" i="1"/>
  <c r="F224" i="1"/>
  <c r="C222" i="1"/>
  <c r="E221" i="1"/>
  <c r="F220" i="1"/>
  <c r="C218" i="1"/>
  <c r="E217" i="1"/>
  <c r="F216" i="1"/>
  <c r="C214" i="1"/>
  <c r="E213" i="1"/>
  <c r="F212" i="1"/>
  <c r="C210" i="1"/>
  <c r="E209" i="1"/>
  <c r="F208" i="1"/>
  <c r="C206" i="1"/>
  <c r="E205" i="1"/>
  <c r="F204" i="1"/>
  <c r="C202" i="1"/>
  <c r="E201" i="1"/>
  <c r="F200" i="1"/>
  <c r="C198" i="1"/>
  <c r="E197" i="1"/>
  <c r="F196" i="1"/>
  <c r="C194" i="1"/>
  <c r="E193" i="1"/>
  <c r="F192" i="1"/>
  <c r="C190" i="1"/>
  <c r="E189" i="1"/>
  <c r="F188" i="1"/>
  <c r="F183" i="1"/>
  <c r="C181" i="1"/>
  <c r="D181" i="1"/>
  <c r="F179" i="1"/>
  <c r="C150" i="1"/>
  <c r="D150" i="1"/>
  <c r="E150" i="1"/>
  <c r="F150" i="1"/>
  <c r="F299" i="1"/>
  <c r="D296" i="1"/>
  <c r="F295" i="1"/>
  <c r="D292" i="1"/>
  <c r="D289" i="1"/>
  <c r="D288" i="1"/>
  <c r="D285" i="1"/>
  <c r="D284" i="1"/>
  <c r="D281" i="1"/>
  <c r="D280" i="1"/>
  <c r="D277" i="1"/>
  <c r="D276" i="1"/>
  <c r="D273" i="1"/>
  <c r="D272" i="1"/>
  <c r="D269" i="1"/>
  <c r="D268" i="1"/>
  <c r="D265" i="1"/>
  <c r="D264" i="1"/>
  <c r="D261" i="1"/>
  <c r="D260" i="1"/>
  <c r="D257" i="1"/>
  <c r="D256" i="1"/>
  <c r="D253" i="1"/>
  <c r="D252" i="1"/>
  <c r="D249" i="1"/>
  <c r="D248" i="1"/>
  <c r="D245" i="1"/>
  <c r="D244" i="1"/>
  <c r="D241" i="1"/>
  <c r="D240" i="1"/>
  <c r="D237" i="1"/>
  <c r="D236" i="1"/>
  <c r="D233" i="1"/>
  <c r="D232" i="1"/>
  <c r="D229" i="1"/>
  <c r="D228" i="1"/>
  <c r="D225" i="1"/>
  <c r="D224" i="1"/>
  <c r="D221" i="1"/>
  <c r="D220" i="1"/>
  <c r="D217" i="1"/>
  <c r="D216" i="1"/>
  <c r="D213" i="1"/>
  <c r="D209" i="1"/>
  <c r="D205" i="1"/>
  <c r="D201" i="1"/>
  <c r="D197" i="1"/>
  <c r="D193" i="1"/>
  <c r="D189" i="1"/>
  <c r="C185" i="1"/>
  <c r="D185" i="1"/>
  <c r="E183" i="1"/>
  <c r="E179" i="1"/>
  <c r="C162" i="1"/>
  <c r="D162" i="1"/>
  <c r="E162" i="1"/>
  <c r="F162" i="1"/>
  <c r="D177" i="1"/>
  <c r="D175" i="1"/>
  <c r="D173" i="1"/>
  <c r="D164" i="1"/>
  <c r="D163" i="1"/>
  <c r="D160" i="1"/>
  <c r="D159" i="1"/>
  <c r="D156" i="1"/>
  <c r="D155" i="1"/>
  <c r="D152" i="1"/>
  <c r="D151" i="1"/>
  <c r="D148" i="1"/>
  <c r="D147" i="1"/>
  <c r="F164" i="1"/>
  <c r="D161" i="1"/>
  <c r="F160" i="1"/>
  <c r="D157" i="1"/>
  <c r="F156" i="1"/>
  <c r="D153" i="1"/>
  <c r="F152" i="1"/>
  <c r="D149" i="1"/>
  <c r="F148" i="1"/>
  <c r="W178" i="1"/>
  <c r="W179" i="1"/>
  <c r="W180" i="1"/>
  <c r="W181" i="1"/>
  <c r="W182" i="1"/>
  <c r="W183" i="1"/>
  <c r="W184" i="1"/>
  <c r="W185" i="1"/>
  <c r="BI185" i="1"/>
  <c r="BE185" i="1" s="1"/>
  <c r="BJ185" i="1"/>
  <c r="BC185" i="1" s="1"/>
  <c r="BL185" i="1"/>
  <c r="BM185" i="1"/>
  <c r="BN185" i="1"/>
  <c r="BO185" i="1"/>
  <c r="W186" i="1"/>
  <c r="BI186" i="1"/>
  <c r="BE186" i="1" s="1"/>
  <c r="BJ186" i="1"/>
  <c r="BC186" i="1" s="1"/>
  <c r="BL186" i="1"/>
  <c r="BM186" i="1"/>
  <c r="BN186" i="1"/>
  <c r="BO186" i="1"/>
  <c r="W187" i="1"/>
  <c r="BI187" i="1"/>
  <c r="BE187" i="1" s="1"/>
  <c r="BJ187" i="1"/>
  <c r="BC187" i="1" s="1"/>
  <c r="BL187" i="1"/>
  <c r="BM187" i="1"/>
  <c r="BN187" i="1"/>
  <c r="BO187" i="1"/>
  <c r="W188" i="1"/>
  <c r="BI188" i="1"/>
  <c r="BD188" i="1" s="1"/>
  <c r="BJ188" i="1"/>
  <c r="BC188" i="1" s="1"/>
  <c r="BL188" i="1"/>
  <c r="BM188" i="1"/>
  <c r="BN188" i="1"/>
  <c r="BO188" i="1"/>
  <c r="W189" i="1"/>
  <c r="BI189" i="1"/>
  <c r="BE189" i="1" s="1"/>
  <c r="BJ189" i="1"/>
  <c r="BC189" i="1" s="1"/>
  <c r="BL189" i="1"/>
  <c r="BM189" i="1"/>
  <c r="BN189" i="1"/>
  <c r="BO189" i="1"/>
  <c r="W190" i="1"/>
  <c r="BI190" i="1"/>
  <c r="BD190" i="1" s="1"/>
  <c r="BJ190" i="1"/>
  <c r="BC190" i="1" s="1"/>
  <c r="BL190" i="1"/>
  <c r="BM190" i="1"/>
  <c r="BN190" i="1"/>
  <c r="BO190" i="1"/>
  <c r="W191" i="1"/>
  <c r="BI191" i="1"/>
  <c r="BJ191" i="1"/>
  <c r="BC191" i="1" s="1"/>
  <c r="BL191" i="1"/>
  <c r="BM191" i="1"/>
  <c r="BN191" i="1"/>
  <c r="BO191" i="1"/>
  <c r="W192" i="1"/>
  <c r="BI192" i="1"/>
  <c r="BE192" i="1" s="1"/>
  <c r="BJ192" i="1"/>
  <c r="BC192" i="1" s="1"/>
  <c r="BL192" i="1"/>
  <c r="BM192" i="1"/>
  <c r="BN192" i="1"/>
  <c r="BO192" i="1"/>
  <c r="W193" i="1"/>
  <c r="BI193" i="1"/>
  <c r="BE193" i="1" s="1"/>
  <c r="BJ193" i="1"/>
  <c r="BC193" i="1" s="1"/>
  <c r="BL193" i="1"/>
  <c r="BM193" i="1"/>
  <c r="BN193" i="1"/>
  <c r="BO193" i="1"/>
  <c r="W194" i="1"/>
  <c r="BI194" i="1"/>
  <c r="BE194" i="1" s="1"/>
  <c r="BJ194" i="1"/>
  <c r="BC194" i="1" s="1"/>
  <c r="BL194" i="1"/>
  <c r="BM194" i="1"/>
  <c r="BN194" i="1"/>
  <c r="BO194" i="1"/>
  <c r="W195" i="1"/>
  <c r="BI195" i="1"/>
  <c r="BE195" i="1" s="1"/>
  <c r="BJ195" i="1"/>
  <c r="BC195" i="1" s="1"/>
  <c r="BL195" i="1"/>
  <c r="BM195" i="1"/>
  <c r="BN195" i="1"/>
  <c r="BO195" i="1"/>
  <c r="W196" i="1"/>
  <c r="BI196" i="1"/>
  <c r="BE196" i="1" s="1"/>
  <c r="BJ196" i="1"/>
  <c r="BC196" i="1" s="1"/>
  <c r="BL196" i="1"/>
  <c r="BM196" i="1"/>
  <c r="BN196" i="1"/>
  <c r="BO196" i="1"/>
  <c r="W197" i="1"/>
  <c r="BI197" i="1"/>
  <c r="BD197" i="1" s="1"/>
  <c r="BJ197" i="1"/>
  <c r="BC197" i="1" s="1"/>
  <c r="BL197" i="1"/>
  <c r="BM197" i="1"/>
  <c r="BN197" i="1"/>
  <c r="BO197" i="1"/>
  <c r="W198" i="1"/>
  <c r="BI198" i="1"/>
  <c r="BD198" i="1" s="1"/>
  <c r="BJ198" i="1"/>
  <c r="BC198" i="1" s="1"/>
  <c r="BL198" i="1"/>
  <c r="BM198" i="1"/>
  <c r="BN198" i="1"/>
  <c r="BO198" i="1"/>
  <c r="W199" i="1"/>
  <c r="BI199" i="1"/>
  <c r="BD199" i="1" s="1"/>
  <c r="BJ199" i="1"/>
  <c r="BC199" i="1" s="1"/>
  <c r="BL199" i="1"/>
  <c r="BM199" i="1"/>
  <c r="BN199" i="1"/>
  <c r="BO199" i="1"/>
  <c r="W200" i="1"/>
  <c r="BI200" i="1"/>
  <c r="BD200" i="1" s="1"/>
  <c r="BJ200" i="1"/>
  <c r="BC200" i="1" s="1"/>
  <c r="BL200" i="1"/>
  <c r="BM200" i="1"/>
  <c r="BN200" i="1"/>
  <c r="BO200" i="1"/>
  <c r="W201" i="1"/>
  <c r="BI201" i="1"/>
  <c r="BE201" i="1" s="1"/>
  <c r="BJ201" i="1"/>
  <c r="BC201" i="1" s="1"/>
  <c r="BL201" i="1"/>
  <c r="BM201" i="1"/>
  <c r="BN201" i="1"/>
  <c r="BO201" i="1"/>
  <c r="W202" i="1"/>
  <c r="BI202" i="1"/>
  <c r="BE202" i="1" s="1"/>
  <c r="BJ202" i="1"/>
  <c r="BC202" i="1" s="1"/>
  <c r="BL202" i="1"/>
  <c r="BM202" i="1"/>
  <c r="BN202" i="1"/>
  <c r="BO202" i="1"/>
  <c r="W203" i="1"/>
  <c r="BI203" i="1"/>
  <c r="BD203" i="1" s="1"/>
  <c r="BJ203" i="1"/>
  <c r="BC203" i="1" s="1"/>
  <c r="BL203" i="1"/>
  <c r="BM203" i="1"/>
  <c r="BN203" i="1"/>
  <c r="BO203" i="1"/>
  <c r="W204" i="1"/>
  <c r="BI204" i="1"/>
  <c r="BJ204" i="1"/>
  <c r="BC204" i="1" s="1"/>
  <c r="BL204" i="1"/>
  <c r="BM204" i="1"/>
  <c r="BN204" i="1"/>
  <c r="BO204" i="1"/>
  <c r="W205" i="1"/>
  <c r="BI205" i="1"/>
  <c r="BD205" i="1" s="1"/>
  <c r="BJ205" i="1"/>
  <c r="BC205" i="1" s="1"/>
  <c r="BL205" i="1"/>
  <c r="BM205" i="1"/>
  <c r="BN205" i="1"/>
  <c r="BO205" i="1"/>
  <c r="W206" i="1"/>
  <c r="BI206" i="1"/>
  <c r="BD206" i="1" s="1"/>
  <c r="BJ206" i="1"/>
  <c r="BC206" i="1" s="1"/>
  <c r="BL206" i="1"/>
  <c r="BM206" i="1"/>
  <c r="BN206" i="1"/>
  <c r="BO206" i="1"/>
  <c r="W207" i="1"/>
  <c r="BI207" i="1"/>
  <c r="BD207" i="1" s="1"/>
  <c r="BJ207" i="1"/>
  <c r="BC207" i="1" s="1"/>
  <c r="BL207" i="1"/>
  <c r="BM207" i="1"/>
  <c r="BN207" i="1"/>
  <c r="BO207" i="1"/>
  <c r="W208" i="1"/>
  <c r="BI208" i="1"/>
  <c r="BD208" i="1" s="1"/>
  <c r="BJ208" i="1"/>
  <c r="BC208" i="1" s="1"/>
  <c r="BL208" i="1"/>
  <c r="BM208" i="1"/>
  <c r="BN208" i="1"/>
  <c r="BO208" i="1"/>
  <c r="W209" i="1"/>
  <c r="BI209" i="1"/>
  <c r="BE209" i="1" s="1"/>
  <c r="BJ209" i="1"/>
  <c r="BC209" i="1" s="1"/>
  <c r="BL209" i="1"/>
  <c r="BM209" i="1"/>
  <c r="BN209" i="1"/>
  <c r="BO209" i="1"/>
  <c r="W210" i="1"/>
  <c r="BI210" i="1"/>
  <c r="BE210" i="1" s="1"/>
  <c r="BJ210" i="1"/>
  <c r="BC210" i="1" s="1"/>
  <c r="BL210" i="1"/>
  <c r="BM210" i="1"/>
  <c r="BN210" i="1"/>
  <c r="BO210" i="1"/>
  <c r="W211" i="1"/>
  <c r="BI211" i="1"/>
  <c r="BD211" i="1" s="1"/>
  <c r="BJ211" i="1"/>
  <c r="BC211" i="1" s="1"/>
  <c r="BL211" i="1"/>
  <c r="BM211" i="1"/>
  <c r="BN211" i="1"/>
  <c r="BO211" i="1"/>
  <c r="W212" i="1"/>
  <c r="BI212" i="1"/>
  <c r="BE212" i="1" s="1"/>
  <c r="BJ212" i="1"/>
  <c r="BC212" i="1" s="1"/>
  <c r="BL212" i="1"/>
  <c r="BM212" i="1"/>
  <c r="BN212" i="1"/>
  <c r="BO212" i="1"/>
  <c r="W213" i="1"/>
  <c r="BI213" i="1"/>
  <c r="BD213" i="1" s="1"/>
  <c r="BJ213" i="1"/>
  <c r="BC213" i="1" s="1"/>
  <c r="BL213" i="1"/>
  <c r="BM213" i="1"/>
  <c r="BN213" i="1"/>
  <c r="BO213" i="1"/>
  <c r="W214" i="1"/>
  <c r="BI214" i="1"/>
  <c r="BD214" i="1" s="1"/>
  <c r="BJ214" i="1"/>
  <c r="BC214" i="1" s="1"/>
  <c r="BL214" i="1"/>
  <c r="BM214" i="1"/>
  <c r="BN214" i="1"/>
  <c r="BO214" i="1"/>
  <c r="W215" i="1"/>
  <c r="BI215" i="1"/>
  <c r="BD215" i="1" s="1"/>
  <c r="BJ215" i="1"/>
  <c r="BC215" i="1" s="1"/>
  <c r="BL215" i="1"/>
  <c r="BM215" i="1"/>
  <c r="BN215" i="1"/>
  <c r="BO215" i="1"/>
  <c r="W216" i="1"/>
  <c r="BI216" i="1"/>
  <c r="BD216" i="1" s="1"/>
  <c r="BJ216" i="1"/>
  <c r="BC216" i="1" s="1"/>
  <c r="BL216" i="1"/>
  <c r="BM216" i="1"/>
  <c r="BN216" i="1"/>
  <c r="BO216" i="1"/>
  <c r="W217" i="1"/>
  <c r="BI217" i="1"/>
  <c r="BE217" i="1" s="1"/>
  <c r="BJ217" i="1"/>
  <c r="BC217" i="1" s="1"/>
  <c r="BL217" i="1"/>
  <c r="BM217" i="1"/>
  <c r="BN217" i="1"/>
  <c r="BO217" i="1"/>
  <c r="W218" i="1"/>
  <c r="BI218" i="1"/>
  <c r="BD218" i="1" s="1"/>
  <c r="BJ218" i="1"/>
  <c r="BC218" i="1" s="1"/>
  <c r="BL218" i="1"/>
  <c r="BM218" i="1"/>
  <c r="BN218" i="1"/>
  <c r="BO218" i="1"/>
  <c r="W219" i="1"/>
  <c r="BI219" i="1"/>
  <c r="BD219" i="1" s="1"/>
  <c r="BJ219" i="1"/>
  <c r="BC219" i="1" s="1"/>
  <c r="BL219" i="1"/>
  <c r="BM219" i="1"/>
  <c r="BN219" i="1"/>
  <c r="BO219" i="1"/>
  <c r="W220" i="1"/>
  <c r="BI220" i="1"/>
  <c r="BD220" i="1" s="1"/>
  <c r="BJ220" i="1"/>
  <c r="BC220" i="1" s="1"/>
  <c r="BL220" i="1"/>
  <c r="BM220" i="1"/>
  <c r="BN220" i="1"/>
  <c r="BO220" i="1"/>
  <c r="W221" i="1"/>
  <c r="BI221" i="1"/>
  <c r="BD221" i="1" s="1"/>
  <c r="BJ221" i="1"/>
  <c r="BC221" i="1" s="1"/>
  <c r="BL221" i="1"/>
  <c r="BM221" i="1"/>
  <c r="BN221" i="1"/>
  <c r="BO221" i="1"/>
  <c r="W222" i="1"/>
  <c r="BI222" i="1"/>
  <c r="BD222" i="1" s="1"/>
  <c r="BJ222" i="1"/>
  <c r="BC222" i="1" s="1"/>
  <c r="BL222" i="1"/>
  <c r="BM222" i="1"/>
  <c r="BN222" i="1"/>
  <c r="BO222" i="1"/>
  <c r="W223" i="1"/>
  <c r="BI223" i="1"/>
  <c r="BD223" i="1" s="1"/>
  <c r="BJ223" i="1"/>
  <c r="BC223" i="1" s="1"/>
  <c r="BL223" i="1"/>
  <c r="BM223" i="1"/>
  <c r="BN223" i="1"/>
  <c r="BO223" i="1"/>
  <c r="W224" i="1"/>
  <c r="BI224" i="1"/>
  <c r="BJ224" i="1"/>
  <c r="BC224" i="1" s="1"/>
  <c r="BL224" i="1"/>
  <c r="BM224" i="1"/>
  <c r="BN224" i="1"/>
  <c r="BO224" i="1"/>
  <c r="W225" i="1"/>
  <c r="BI225" i="1"/>
  <c r="BE225" i="1" s="1"/>
  <c r="BJ225" i="1"/>
  <c r="BC225" i="1" s="1"/>
  <c r="BL225" i="1"/>
  <c r="BM225" i="1"/>
  <c r="BN225" i="1"/>
  <c r="BO225" i="1"/>
  <c r="W226" i="1"/>
  <c r="BI226" i="1"/>
  <c r="BJ226" i="1"/>
  <c r="BC226" i="1" s="1"/>
  <c r="BL226" i="1"/>
  <c r="BM226" i="1"/>
  <c r="BN226" i="1"/>
  <c r="BO226" i="1"/>
  <c r="W227" i="1"/>
  <c r="BI227" i="1"/>
  <c r="BD227" i="1" s="1"/>
  <c r="BJ227" i="1"/>
  <c r="BC227" i="1" s="1"/>
  <c r="BL227" i="1"/>
  <c r="BM227" i="1"/>
  <c r="BN227" i="1"/>
  <c r="BO227" i="1"/>
  <c r="W228" i="1"/>
  <c r="BI228" i="1"/>
  <c r="BD228" i="1" s="1"/>
  <c r="BJ228" i="1"/>
  <c r="BC228" i="1" s="1"/>
  <c r="BL228" i="1"/>
  <c r="BM228" i="1"/>
  <c r="BN228" i="1"/>
  <c r="BO228" i="1"/>
  <c r="W229" i="1"/>
  <c r="BI229" i="1"/>
  <c r="BD229" i="1" s="1"/>
  <c r="BJ229" i="1"/>
  <c r="BC229" i="1" s="1"/>
  <c r="BL229" i="1"/>
  <c r="BM229" i="1"/>
  <c r="BN229" i="1"/>
  <c r="BO229" i="1"/>
  <c r="W230" i="1"/>
  <c r="BI230" i="1"/>
  <c r="BD230" i="1" s="1"/>
  <c r="BJ230" i="1"/>
  <c r="BC230" i="1" s="1"/>
  <c r="BL230" i="1"/>
  <c r="BM230" i="1"/>
  <c r="BN230" i="1"/>
  <c r="BO230" i="1"/>
  <c r="W231" i="1"/>
  <c r="BI231" i="1"/>
  <c r="BJ231" i="1"/>
  <c r="BC231" i="1" s="1"/>
  <c r="BL231" i="1"/>
  <c r="BM231" i="1"/>
  <c r="BN231" i="1"/>
  <c r="BO231" i="1"/>
  <c r="W232" i="1"/>
  <c r="BI232" i="1"/>
  <c r="BE232" i="1" s="1"/>
  <c r="BJ232" i="1"/>
  <c r="BC232" i="1" s="1"/>
  <c r="BL232" i="1"/>
  <c r="BM232" i="1"/>
  <c r="BN232" i="1"/>
  <c r="BO232" i="1"/>
  <c r="W233" i="1"/>
  <c r="BI233" i="1"/>
  <c r="BJ233" i="1"/>
  <c r="BC233" i="1" s="1"/>
  <c r="BL233" i="1"/>
  <c r="BM233" i="1"/>
  <c r="BN233" i="1"/>
  <c r="BO233" i="1"/>
  <c r="W234" i="1"/>
  <c r="BI234" i="1"/>
  <c r="BD234" i="1" s="1"/>
  <c r="BJ234" i="1"/>
  <c r="BC234" i="1" s="1"/>
  <c r="BL234" i="1"/>
  <c r="BM234" i="1"/>
  <c r="BN234" i="1"/>
  <c r="BO234" i="1"/>
  <c r="W235" i="1"/>
  <c r="BI235" i="1"/>
  <c r="BD235" i="1" s="1"/>
  <c r="BJ235" i="1"/>
  <c r="BC235" i="1" s="1"/>
  <c r="BL235" i="1"/>
  <c r="BM235" i="1"/>
  <c r="BN235" i="1"/>
  <c r="BO235" i="1"/>
  <c r="W236" i="1"/>
  <c r="BI236" i="1"/>
  <c r="BD236" i="1" s="1"/>
  <c r="BJ236" i="1"/>
  <c r="BC236" i="1" s="1"/>
  <c r="BL236" i="1"/>
  <c r="BM236" i="1"/>
  <c r="BN236" i="1"/>
  <c r="BO236" i="1"/>
  <c r="W237" i="1"/>
  <c r="BI237" i="1"/>
  <c r="BD237" i="1" s="1"/>
  <c r="BJ237" i="1"/>
  <c r="BC237" i="1" s="1"/>
  <c r="BL237" i="1"/>
  <c r="BM237" i="1"/>
  <c r="BN237" i="1"/>
  <c r="BO237" i="1"/>
  <c r="W238" i="1"/>
  <c r="BI238" i="1"/>
  <c r="BD238" i="1" s="1"/>
  <c r="BJ238" i="1"/>
  <c r="BC238" i="1" s="1"/>
  <c r="BL238" i="1"/>
  <c r="BM238" i="1"/>
  <c r="BN238" i="1"/>
  <c r="BO238" i="1"/>
  <c r="W239" i="1"/>
  <c r="BI239" i="1"/>
  <c r="BJ239" i="1"/>
  <c r="BC239" i="1" s="1"/>
  <c r="BL239" i="1"/>
  <c r="BM239" i="1"/>
  <c r="BN239" i="1"/>
  <c r="BO239" i="1"/>
  <c r="W240" i="1"/>
  <c r="BI240" i="1"/>
  <c r="BE240" i="1" s="1"/>
  <c r="BJ240" i="1"/>
  <c r="BC240" i="1" s="1"/>
  <c r="BL240" i="1"/>
  <c r="BM240" i="1"/>
  <c r="BN240" i="1"/>
  <c r="BO240" i="1"/>
  <c r="W241" i="1"/>
  <c r="BI241" i="1"/>
  <c r="BJ241" i="1"/>
  <c r="BC241" i="1" s="1"/>
  <c r="BL241" i="1"/>
  <c r="BM241" i="1"/>
  <c r="BN241" i="1"/>
  <c r="BO241" i="1"/>
  <c r="W242" i="1"/>
  <c r="BI242" i="1"/>
  <c r="BD242" i="1" s="1"/>
  <c r="BJ242" i="1"/>
  <c r="BC242" i="1" s="1"/>
  <c r="BL242" i="1"/>
  <c r="BM242" i="1"/>
  <c r="BN242" i="1"/>
  <c r="BO242" i="1"/>
  <c r="W243" i="1"/>
  <c r="BI243" i="1"/>
  <c r="BD243" i="1" s="1"/>
  <c r="BJ243" i="1"/>
  <c r="BC243" i="1" s="1"/>
  <c r="BL243" i="1"/>
  <c r="BM243" i="1"/>
  <c r="BN243" i="1"/>
  <c r="BO243" i="1"/>
  <c r="W244" i="1"/>
  <c r="BI244" i="1"/>
  <c r="BD244" i="1" s="1"/>
  <c r="BJ244" i="1"/>
  <c r="BC244" i="1" s="1"/>
  <c r="BL244" i="1"/>
  <c r="BM244" i="1"/>
  <c r="BN244" i="1"/>
  <c r="BO244" i="1"/>
  <c r="W245" i="1"/>
  <c r="BI245" i="1"/>
  <c r="BD245" i="1" s="1"/>
  <c r="BJ245" i="1"/>
  <c r="BC245" i="1" s="1"/>
  <c r="BL245" i="1"/>
  <c r="BM245" i="1"/>
  <c r="BN245" i="1"/>
  <c r="BO245" i="1"/>
  <c r="W246" i="1"/>
  <c r="BI246" i="1"/>
  <c r="BJ246" i="1"/>
  <c r="BC246" i="1" s="1"/>
  <c r="BL246" i="1"/>
  <c r="BM246" i="1"/>
  <c r="BN246" i="1"/>
  <c r="BO246" i="1"/>
  <c r="W247" i="1"/>
  <c r="BI247" i="1"/>
  <c r="BE247" i="1" s="1"/>
  <c r="BJ247" i="1"/>
  <c r="BC247" i="1" s="1"/>
  <c r="BL247" i="1"/>
  <c r="BM247" i="1"/>
  <c r="BN247" i="1"/>
  <c r="BO247" i="1"/>
  <c r="W248" i="1"/>
  <c r="BI248" i="1"/>
  <c r="BE248" i="1" s="1"/>
  <c r="BJ248" i="1"/>
  <c r="BC248" i="1" s="1"/>
  <c r="BL248" i="1"/>
  <c r="BM248" i="1"/>
  <c r="BN248" i="1"/>
  <c r="BO248" i="1"/>
  <c r="W249" i="1"/>
  <c r="BI249" i="1"/>
  <c r="BD249" i="1" s="1"/>
  <c r="BJ249" i="1"/>
  <c r="BC249" i="1" s="1"/>
  <c r="BL249" i="1"/>
  <c r="BM249" i="1"/>
  <c r="BN249" i="1"/>
  <c r="BO249" i="1"/>
  <c r="W250" i="1"/>
  <c r="BI250" i="1"/>
  <c r="BD250" i="1" s="1"/>
  <c r="BJ250" i="1"/>
  <c r="BC250" i="1" s="1"/>
  <c r="BL250" i="1"/>
  <c r="BM250" i="1"/>
  <c r="BN250" i="1"/>
  <c r="BO250" i="1"/>
  <c r="W251" i="1"/>
  <c r="BI251" i="1"/>
  <c r="BD251" i="1" s="1"/>
  <c r="BJ251" i="1"/>
  <c r="BC251" i="1" s="1"/>
  <c r="BL251" i="1"/>
  <c r="BM251" i="1"/>
  <c r="BN251" i="1"/>
  <c r="BO251" i="1"/>
  <c r="W252" i="1"/>
  <c r="BI252" i="1"/>
  <c r="BE252" i="1" s="1"/>
  <c r="BJ252" i="1"/>
  <c r="BC252" i="1" s="1"/>
  <c r="BL252" i="1"/>
  <c r="BM252" i="1"/>
  <c r="BN252" i="1"/>
  <c r="BO252" i="1"/>
  <c r="W253" i="1"/>
  <c r="BI253" i="1"/>
  <c r="BD253" i="1" s="1"/>
  <c r="BJ253" i="1"/>
  <c r="BC253" i="1" s="1"/>
  <c r="BL253" i="1"/>
  <c r="BM253" i="1"/>
  <c r="BN253" i="1"/>
  <c r="BO253" i="1"/>
  <c r="W254" i="1"/>
  <c r="BI254" i="1"/>
  <c r="BE254" i="1" s="1"/>
  <c r="BJ254" i="1"/>
  <c r="BC254" i="1" s="1"/>
  <c r="BL254" i="1"/>
  <c r="BM254" i="1"/>
  <c r="BN254" i="1"/>
  <c r="BO254" i="1"/>
  <c r="W255" i="1"/>
  <c r="BI255" i="1"/>
  <c r="BE255" i="1" s="1"/>
  <c r="BJ255" i="1"/>
  <c r="BC255" i="1" s="1"/>
  <c r="BL255" i="1"/>
  <c r="BM255" i="1"/>
  <c r="BN255" i="1"/>
  <c r="BO255" i="1"/>
  <c r="W256" i="1"/>
  <c r="BI256" i="1"/>
  <c r="BE256" i="1" s="1"/>
  <c r="BJ256" i="1"/>
  <c r="BC256" i="1" s="1"/>
  <c r="BL256" i="1"/>
  <c r="BM256" i="1"/>
  <c r="BN256" i="1"/>
  <c r="BO256" i="1"/>
  <c r="W257" i="1"/>
  <c r="BI257" i="1"/>
  <c r="BD257" i="1" s="1"/>
  <c r="BJ257" i="1"/>
  <c r="BC257" i="1" s="1"/>
  <c r="BL257" i="1"/>
  <c r="BM257" i="1"/>
  <c r="BN257" i="1"/>
  <c r="BO257" i="1"/>
  <c r="W258" i="1"/>
  <c r="BI258" i="1"/>
  <c r="BD258" i="1" s="1"/>
  <c r="BJ258" i="1"/>
  <c r="BC258" i="1" s="1"/>
  <c r="BL258" i="1"/>
  <c r="BM258" i="1"/>
  <c r="BN258" i="1"/>
  <c r="BO258" i="1"/>
  <c r="W259" i="1"/>
  <c r="BI259" i="1"/>
  <c r="BD259" i="1" s="1"/>
  <c r="BJ259" i="1"/>
  <c r="BC259" i="1" s="1"/>
  <c r="BL259" i="1"/>
  <c r="BM259" i="1"/>
  <c r="BN259" i="1"/>
  <c r="BO259" i="1"/>
  <c r="W260" i="1"/>
  <c r="BI260" i="1"/>
  <c r="BD260" i="1" s="1"/>
  <c r="BJ260" i="1"/>
  <c r="BC260" i="1" s="1"/>
  <c r="BL260" i="1"/>
  <c r="BM260" i="1"/>
  <c r="BN260" i="1"/>
  <c r="BO260" i="1"/>
  <c r="W261" i="1"/>
  <c r="BI261" i="1"/>
  <c r="BD261" i="1" s="1"/>
  <c r="BJ261" i="1"/>
  <c r="BC261" i="1" s="1"/>
  <c r="BL261" i="1"/>
  <c r="BM261" i="1"/>
  <c r="BN261" i="1"/>
  <c r="BO261" i="1"/>
  <c r="W262" i="1"/>
  <c r="BI262" i="1"/>
  <c r="BE262" i="1" s="1"/>
  <c r="BJ262" i="1"/>
  <c r="BC262" i="1" s="1"/>
  <c r="BL262" i="1"/>
  <c r="BM262" i="1"/>
  <c r="BN262" i="1"/>
  <c r="BO262" i="1"/>
  <c r="W263" i="1"/>
  <c r="BI263" i="1"/>
  <c r="BJ263" i="1"/>
  <c r="BC263" i="1" s="1"/>
  <c r="BL263" i="1"/>
  <c r="BM263" i="1"/>
  <c r="BN263" i="1"/>
  <c r="BO263" i="1"/>
  <c r="W264" i="1"/>
  <c r="BI264" i="1"/>
  <c r="BE264" i="1" s="1"/>
  <c r="BJ264" i="1"/>
  <c r="BC264" i="1" s="1"/>
  <c r="BL264" i="1"/>
  <c r="BM264" i="1"/>
  <c r="BN264" i="1"/>
  <c r="BO264" i="1"/>
  <c r="W265" i="1"/>
  <c r="BI265" i="1"/>
  <c r="BD265" i="1" s="1"/>
  <c r="BJ265" i="1"/>
  <c r="BC265" i="1" s="1"/>
  <c r="BL265" i="1"/>
  <c r="BM265" i="1"/>
  <c r="BN265" i="1"/>
  <c r="BO265" i="1"/>
  <c r="W266" i="1"/>
  <c r="BI266" i="1"/>
  <c r="BE266" i="1" s="1"/>
  <c r="BJ266" i="1"/>
  <c r="BC266" i="1" s="1"/>
  <c r="BL266" i="1"/>
  <c r="BM266" i="1"/>
  <c r="BN266" i="1"/>
  <c r="BO266" i="1"/>
  <c r="W267" i="1"/>
  <c r="BI267" i="1"/>
  <c r="BD267" i="1" s="1"/>
  <c r="BJ267" i="1"/>
  <c r="BC267" i="1" s="1"/>
  <c r="BL267" i="1"/>
  <c r="BM267" i="1"/>
  <c r="BN267" i="1"/>
  <c r="BO267" i="1"/>
  <c r="W268" i="1"/>
  <c r="BI268" i="1"/>
  <c r="BD268" i="1" s="1"/>
  <c r="BJ268" i="1"/>
  <c r="BC268" i="1" s="1"/>
  <c r="BL268" i="1"/>
  <c r="BM268" i="1"/>
  <c r="BN268" i="1"/>
  <c r="BO268" i="1"/>
  <c r="W269" i="1"/>
  <c r="BI269" i="1"/>
  <c r="BJ269" i="1"/>
  <c r="BC269" i="1" s="1"/>
  <c r="BL269" i="1"/>
  <c r="BM269" i="1"/>
  <c r="BN269" i="1"/>
  <c r="BO269" i="1"/>
  <c r="W270" i="1"/>
  <c r="BI270" i="1"/>
  <c r="BE270" i="1" s="1"/>
  <c r="BJ270" i="1"/>
  <c r="BC270" i="1" s="1"/>
  <c r="BL270" i="1"/>
  <c r="BM270" i="1"/>
  <c r="BN270" i="1"/>
  <c r="BO270" i="1"/>
  <c r="W271" i="1"/>
  <c r="BI271" i="1"/>
  <c r="BE271" i="1" s="1"/>
  <c r="BJ271" i="1"/>
  <c r="BC271" i="1" s="1"/>
  <c r="BL271" i="1"/>
  <c r="BM271" i="1"/>
  <c r="BN271" i="1"/>
  <c r="BO271" i="1"/>
  <c r="W272" i="1"/>
  <c r="BI272" i="1"/>
  <c r="BE272" i="1" s="1"/>
  <c r="BJ272" i="1"/>
  <c r="BC272" i="1" s="1"/>
  <c r="BL272" i="1"/>
  <c r="BM272" i="1"/>
  <c r="BN272" i="1"/>
  <c r="BO272" i="1"/>
  <c r="W273" i="1"/>
  <c r="BI273" i="1"/>
  <c r="BD273" i="1" s="1"/>
  <c r="BJ273" i="1"/>
  <c r="BC273" i="1" s="1"/>
  <c r="BL273" i="1"/>
  <c r="BM273" i="1"/>
  <c r="BN273" i="1"/>
  <c r="BO273" i="1"/>
  <c r="W274" i="1"/>
  <c r="BI274" i="1"/>
  <c r="BD274" i="1" s="1"/>
  <c r="BJ274" i="1"/>
  <c r="BC274" i="1" s="1"/>
  <c r="BL274" i="1"/>
  <c r="BM274" i="1"/>
  <c r="BN274" i="1"/>
  <c r="BO274" i="1"/>
  <c r="W275" i="1"/>
  <c r="BI275" i="1"/>
  <c r="BJ275" i="1"/>
  <c r="BC275" i="1" s="1"/>
  <c r="BL275" i="1"/>
  <c r="BM275" i="1"/>
  <c r="BN275" i="1"/>
  <c r="BO275" i="1"/>
  <c r="W276" i="1"/>
  <c r="BI276" i="1"/>
  <c r="BD276" i="1" s="1"/>
  <c r="BJ276" i="1"/>
  <c r="BC276" i="1" s="1"/>
  <c r="BL276" i="1"/>
  <c r="BM276" i="1"/>
  <c r="BN276" i="1"/>
  <c r="BO276" i="1"/>
  <c r="W277" i="1"/>
  <c r="BI277" i="1"/>
  <c r="BJ277" i="1"/>
  <c r="BC277" i="1" s="1"/>
  <c r="BL277" i="1"/>
  <c r="BM277" i="1"/>
  <c r="BN277" i="1"/>
  <c r="BO277" i="1"/>
  <c r="W278" i="1"/>
  <c r="BI278" i="1"/>
  <c r="BE278" i="1" s="1"/>
  <c r="BJ278" i="1"/>
  <c r="BC278" i="1" s="1"/>
  <c r="BL278" i="1"/>
  <c r="BM278" i="1"/>
  <c r="BN278" i="1"/>
  <c r="BO278" i="1"/>
  <c r="W279" i="1"/>
  <c r="BI279" i="1"/>
  <c r="BD279" i="1" s="1"/>
  <c r="BJ279" i="1"/>
  <c r="BC279" i="1" s="1"/>
  <c r="BL279" i="1"/>
  <c r="BM279" i="1"/>
  <c r="BN279" i="1"/>
  <c r="BO279" i="1"/>
  <c r="W280" i="1"/>
  <c r="BI280" i="1"/>
  <c r="BE280" i="1" s="1"/>
  <c r="BJ280" i="1"/>
  <c r="BC280" i="1" s="1"/>
  <c r="BL280" i="1"/>
  <c r="BM280" i="1"/>
  <c r="BN280" i="1"/>
  <c r="BO280" i="1"/>
  <c r="W281" i="1"/>
  <c r="BI281" i="1"/>
  <c r="BD281" i="1" s="1"/>
  <c r="BJ281" i="1"/>
  <c r="BC281" i="1" s="1"/>
  <c r="BL281" i="1"/>
  <c r="BM281" i="1"/>
  <c r="BN281" i="1"/>
  <c r="BO281" i="1"/>
  <c r="W282" i="1"/>
  <c r="BI282" i="1"/>
  <c r="BD282" i="1" s="1"/>
  <c r="BJ282" i="1"/>
  <c r="BC282" i="1" s="1"/>
  <c r="BL282" i="1"/>
  <c r="BM282" i="1"/>
  <c r="BN282" i="1"/>
  <c r="BO282" i="1"/>
  <c r="W283" i="1"/>
  <c r="BI283" i="1"/>
  <c r="BD283" i="1" s="1"/>
  <c r="BJ283" i="1"/>
  <c r="BC283" i="1" s="1"/>
  <c r="BL283" i="1"/>
  <c r="BM283" i="1"/>
  <c r="BN283" i="1"/>
  <c r="BO283" i="1"/>
  <c r="W284" i="1"/>
  <c r="BI284" i="1"/>
  <c r="BD284" i="1" s="1"/>
  <c r="BJ284" i="1"/>
  <c r="BC284" i="1" s="1"/>
  <c r="BL284" i="1"/>
  <c r="BM284" i="1"/>
  <c r="BN284" i="1"/>
  <c r="BO284" i="1"/>
  <c r="W285" i="1"/>
  <c r="BI285" i="1"/>
  <c r="BD285" i="1" s="1"/>
  <c r="BJ285" i="1"/>
  <c r="BC285" i="1" s="1"/>
  <c r="BL285" i="1"/>
  <c r="BM285" i="1"/>
  <c r="BN285" i="1"/>
  <c r="BO285" i="1"/>
  <c r="W286" i="1"/>
  <c r="BI286" i="1"/>
  <c r="BE286" i="1" s="1"/>
  <c r="BJ286" i="1"/>
  <c r="BC286" i="1" s="1"/>
  <c r="BL286" i="1"/>
  <c r="BM286" i="1"/>
  <c r="BN286" i="1"/>
  <c r="BO286" i="1"/>
  <c r="W287" i="1"/>
  <c r="BI287" i="1"/>
  <c r="BJ287" i="1"/>
  <c r="BC287" i="1" s="1"/>
  <c r="BL287" i="1"/>
  <c r="BM287" i="1"/>
  <c r="BN287" i="1"/>
  <c r="BO287" i="1"/>
  <c r="W288" i="1"/>
  <c r="BI288" i="1"/>
  <c r="BE288" i="1" s="1"/>
  <c r="BJ288" i="1"/>
  <c r="BC288" i="1" s="1"/>
  <c r="BL288" i="1"/>
  <c r="BM288" i="1"/>
  <c r="BN288" i="1"/>
  <c r="BO288" i="1"/>
  <c r="W289" i="1"/>
  <c r="BI289" i="1"/>
  <c r="BJ289" i="1"/>
  <c r="BC289" i="1" s="1"/>
  <c r="BL289" i="1"/>
  <c r="BM289" i="1"/>
  <c r="BN289" i="1"/>
  <c r="BO289" i="1"/>
  <c r="W290" i="1"/>
  <c r="BI290" i="1"/>
  <c r="BD290" i="1" s="1"/>
  <c r="BJ290" i="1"/>
  <c r="BC290" i="1" s="1"/>
  <c r="BL290" i="1"/>
  <c r="BM290" i="1"/>
  <c r="BN290" i="1"/>
  <c r="BO290" i="1"/>
  <c r="W291" i="1"/>
  <c r="BI291" i="1"/>
  <c r="BJ291" i="1"/>
  <c r="BC291" i="1" s="1"/>
  <c r="BL291" i="1"/>
  <c r="BM291" i="1"/>
  <c r="BN291" i="1"/>
  <c r="BO291" i="1"/>
  <c r="W292" i="1"/>
  <c r="BI292" i="1"/>
  <c r="BD292" i="1" s="1"/>
  <c r="BJ292" i="1"/>
  <c r="BC292" i="1" s="1"/>
  <c r="BL292" i="1"/>
  <c r="BM292" i="1"/>
  <c r="BN292" i="1"/>
  <c r="BO292" i="1"/>
  <c r="W293" i="1"/>
  <c r="BI293" i="1"/>
  <c r="BJ293" i="1"/>
  <c r="BC293" i="1" s="1"/>
  <c r="BL293" i="1"/>
  <c r="BM293" i="1"/>
  <c r="BN293" i="1"/>
  <c r="BO293" i="1"/>
  <c r="W294" i="1"/>
  <c r="BI294" i="1"/>
  <c r="BE294" i="1" s="1"/>
  <c r="BJ294" i="1"/>
  <c r="BC294" i="1" s="1"/>
  <c r="BL294" i="1"/>
  <c r="BM294" i="1"/>
  <c r="BN294" i="1"/>
  <c r="BO294" i="1"/>
  <c r="W295" i="1"/>
  <c r="BI295" i="1"/>
  <c r="BD295" i="1" s="1"/>
  <c r="BJ295" i="1"/>
  <c r="BC295" i="1" s="1"/>
  <c r="BL295" i="1"/>
  <c r="BM295" i="1"/>
  <c r="BN295" i="1"/>
  <c r="BO295" i="1"/>
  <c r="W296" i="1"/>
  <c r="BI296" i="1"/>
  <c r="BJ296" i="1"/>
  <c r="BC296" i="1" s="1"/>
  <c r="BL296" i="1"/>
  <c r="BM296" i="1"/>
  <c r="BN296" i="1"/>
  <c r="BO296" i="1"/>
  <c r="W297" i="1"/>
  <c r="BI297" i="1"/>
  <c r="BD297" i="1" s="1"/>
  <c r="BJ297" i="1"/>
  <c r="BC297" i="1" s="1"/>
  <c r="BL297" i="1"/>
  <c r="BM297" i="1"/>
  <c r="BN297" i="1"/>
  <c r="BO297" i="1"/>
  <c r="W298" i="1"/>
  <c r="BI298" i="1"/>
  <c r="BD298" i="1" s="1"/>
  <c r="BJ298" i="1"/>
  <c r="BC298" i="1" s="1"/>
  <c r="BL298" i="1"/>
  <c r="BM298" i="1"/>
  <c r="BN298" i="1"/>
  <c r="BO298" i="1"/>
  <c r="W299" i="1"/>
  <c r="BI299" i="1"/>
  <c r="BJ299" i="1"/>
  <c r="BC299" i="1" s="1"/>
  <c r="BL299" i="1"/>
  <c r="BM299" i="1"/>
  <c r="BN299" i="1"/>
  <c r="BO299" i="1"/>
  <c r="W300" i="1"/>
  <c r="BI300" i="1"/>
  <c r="BD300" i="1" s="1"/>
  <c r="BJ300" i="1"/>
  <c r="BC300" i="1" s="1"/>
  <c r="BL300" i="1"/>
  <c r="BM300" i="1"/>
  <c r="BN300" i="1"/>
  <c r="BO300" i="1"/>
  <c r="W301" i="1"/>
  <c r="BI301" i="1"/>
  <c r="BJ301" i="1"/>
  <c r="BC301" i="1" s="1"/>
  <c r="BL301" i="1"/>
  <c r="BM301" i="1"/>
  <c r="BN301" i="1"/>
  <c r="BO301" i="1"/>
  <c r="W302" i="1"/>
  <c r="BI302" i="1"/>
  <c r="BJ302" i="1"/>
  <c r="BC302" i="1" s="1"/>
  <c r="BL302" i="1"/>
  <c r="BM302" i="1"/>
  <c r="BN302" i="1"/>
  <c r="BO302" i="1"/>
  <c r="W303" i="1"/>
  <c r="BI303" i="1"/>
  <c r="BE303" i="1" s="1"/>
  <c r="BJ303" i="1"/>
  <c r="BC303" i="1" s="1"/>
  <c r="BL303" i="1"/>
  <c r="BM303" i="1"/>
  <c r="BN303" i="1"/>
  <c r="BO303" i="1"/>
  <c r="W304" i="1"/>
  <c r="BI304" i="1"/>
  <c r="BJ304" i="1"/>
  <c r="BC304" i="1" s="1"/>
  <c r="BL304" i="1"/>
  <c r="BM304" i="1"/>
  <c r="BN304" i="1"/>
  <c r="BO304" i="1"/>
  <c r="W305" i="1"/>
  <c r="BI305" i="1"/>
  <c r="BD305" i="1" s="1"/>
  <c r="BJ305" i="1"/>
  <c r="BC305" i="1" s="1"/>
  <c r="BL305" i="1"/>
  <c r="BM305" i="1"/>
  <c r="BN305" i="1"/>
  <c r="BO305" i="1"/>
  <c r="W306" i="1"/>
  <c r="BI306" i="1"/>
  <c r="BD306" i="1" s="1"/>
  <c r="BJ306" i="1"/>
  <c r="BC306" i="1" s="1"/>
  <c r="BL306" i="1"/>
  <c r="BM306" i="1"/>
  <c r="BN306" i="1"/>
  <c r="BO306" i="1"/>
  <c r="W307" i="1"/>
  <c r="BI307" i="1"/>
  <c r="BJ307" i="1"/>
  <c r="BC307" i="1" s="1"/>
  <c r="BL307" i="1"/>
  <c r="BM307" i="1"/>
  <c r="BN307" i="1"/>
  <c r="BO307" i="1"/>
  <c r="W308" i="1"/>
  <c r="BI308" i="1"/>
  <c r="BD308" i="1" s="1"/>
  <c r="BJ308" i="1"/>
  <c r="BC308" i="1" s="1"/>
  <c r="BL308" i="1"/>
  <c r="BM308" i="1"/>
  <c r="BN308" i="1"/>
  <c r="BO308" i="1"/>
  <c r="W309" i="1"/>
  <c r="BI309" i="1"/>
  <c r="BJ309" i="1"/>
  <c r="BC309" i="1" s="1"/>
  <c r="BL309" i="1"/>
  <c r="BM309" i="1"/>
  <c r="BN309" i="1"/>
  <c r="BO309" i="1"/>
  <c r="W310" i="1"/>
  <c r="BI310" i="1"/>
  <c r="BJ310" i="1"/>
  <c r="BC310" i="1" s="1"/>
  <c r="BL310" i="1"/>
  <c r="BM310" i="1"/>
  <c r="BN310" i="1"/>
  <c r="BO310" i="1"/>
  <c r="W311" i="1"/>
  <c r="BI311" i="1"/>
  <c r="BD311" i="1" s="1"/>
  <c r="BJ311" i="1"/>
  <c r="BC311" i="1" s="1"/>
  <c r="BL311" i="1"/>
  <c r="BM311" i="1"/>
  <c r="BN311" i="1"/>
  <c r="BO311" i="1"/>
  <c r="W312" i="1"/>
  <c r="BI312" i="1"/>
  <c r="BJ312" i="1"/>
  <c r="BC312" i="1" s="1"/>
  <c r="BL312" i="1"/>
  <c r="BM312" i="1"/>
  <c r="BN312" i="1"/>
  <c r="BO312" i="1"/>
  <c r="W313" i="1"/>
  <c r="BI313" i="1"/>
  <c r="BD313" i="1" s="1"/>
  <c r="BJ313" i="1"/>
  <c r="BC313" i="1" s="1"/>
  <c r="BL313" i="1"/>
  <c r="BM313" i="1"/>
  <c r="BN313" i="1"/>
  <c r="BO313" i="1"/>
  <c r="W314" i="1"/>
  <c r="BI314" i="1"/>
  <c r="BD314" i="1" s="1"/>
  <c r="BJ314" i="1"/>
  <c r="BC314" i="1" s="1"/>
  <c r="BL314" i="1"/>
  <c r="BM314" i="1"/>
  <c r="BN314" i="1"/>
  <c r="BO314" i="1"/>
  <c r="W315" i="1"/>
  <c r="BI315" i="1"/>
  <c r="BJ315" i="1"/>
  <c r="BC315" i="1" s="1"/>
  <c r="BL315" i="1"/>
  <c r="BM315" i="1"/>
  <c r="BN315" i="1"/>
  <c r="BO315" i="1"/>
  <c r="W316" i="1"/>
  <c r="BI316" i="1"/>
  <c r="BD316" i="1" s="1"/>
  <c r="BJ316" i="1"/>
  <c r="BC316" i="1" s="1"/>
  <c r="BL316" i="1"/>
  <c r="BM316" i="1"/>
  <c r="BN316" i="1"/>
  <c r="BO316" i="1"/>
  <c r="W317" i="1"/>
  <c r="BI317" i="1"/>
  <c r="BJ317" i="1"/>
  <c r="BC317" i="1" s="1"/>
  <c r="BL317" i="1"/>
  <c r="BM317" i="1"/>
  <c r="BN317" i="1"/>
  <c r="BO317" i="1"/>
  <c r="W318" i="1"/>
  <c r="BI318" i="1"/>
  <c r="BJ318" i="1"/>
  <c r="BC318" i="1" s="1"/>
  <c r="BL318" i="1"/>
  <c r="BM318" i="1"/>
  <c r="BN318" i="1"/>
  <c r="BO318" i="1"/>
  <c r="W319" i="1"/>
  <c r="BI319" i="1"/>
  <c r="BD319" i="1" s="1"/>
  <c r="BJ319" i="1"/>
  <c r="BC319" i="1" s="1"/>
  <c r="BL319" i="1"/>
  <c r="BM319" i="1"/>
  <c r="BN319" i="1"/>
  <c r="BO319" i="1"/>
  <c r="W320" i="1"/>
  <c r="BI320" i="1"/>
  <c r="BJ320" i="1"/>
  <c r="BC320" i="1" s="1"/>
  <c r="BL320" i="1"/>
  <c r="BM320" i="1"/>
  <c r="BN320" i="1"/>
  <c r="BO320" i="1"/>
  <c r="W321" i="1"/>
  <c r="BI321" i="1"/>
  <c r="BE321" i="1" s="1"/>
  <c r="BJ321" i="1"/>
  <c r="BC321" i="1" s="1"/>
  <c r="BL321" i="1"/>
  <c r="BM321" i="1"/>
  <c r="BN321" i="1"/>
  <c r="BO321" i="1"/>
  <c r="W322" i="1"/>
  <c r="BI322" i="1"/>
  <c r="BD322" i="1" s="1"/>
  <c r="BJ322" i="1"/>
  <c r="BC322" i="1" s="1"/>
  <c r="BL322" i="1"/>
  <c r="BM322" i="1"/>
  <c r="BN322" i="1"/>
  <c r="BO322" i="1"/>
  <c r="W323" i="1"/>
  <c r="BI323" i="1"/>
  <c r="BE323" i="1" s="1"/>
  <c r="BJ323" i="1"/>
  <c r="BC323" i="1" s="1"/>
  <c r="BL323" i="1"/>
  <c r="BM323" i="1"/>
  <c r="BN323" i="1"/>
  <c r="BO323" i="1"/>
  <c r="W324" i="1"/>
  <c r="BI324" i="1"/>
  <c r="BD324" i="1" s="1"/>
  <c r="BJ324" i="1"/>
  <c r="BC324" i="1" s="1"/>
  <c r="BL324" i="1"/>
  <c r="BM324" i="1"/>
  <c r="BN324" i="1"/>
  <c r="BO324" i="1"/>
  <c r="W325" i="1"/>
  <c r="BI325" i="1"/>
  <c r="BJ325" i="1"/>
  <c r="BC325" i="1" s="1"/>
  <c r="BL325" i="1"/>
  <c r="BM325" i="1"/>
  <c r="BN325" i="1"/>
  <c r="BO325" i="1"/>
  <c r="W326" i="1"/>
  <c r="BI326" i="1"/>
  <c r="BD326" i="1" s="1"/>
  <c r="BJ326" i="1"/>
  <c r="BC326" i="1" s="1"/>
  <c r="BL326" i="1"/>
  <c r="BM326" i="1"/>
  <c r="BN326" i="1"/>
  <c r="BO326" i="1"/>
  <c r="W327" i="1"/>
  <c r="BI327" i="1"/>
  <c r="BD327" i="1" s="1"/>
  <c r="BJ327" i="1"/>
  <c r="BC327" i="1" s="1"/>
  <c r="BL327" i="1"/>
  <c r="BM327" i="1"/>
  <c r="BN327" i="1"/>
  <c r="BO327" i="1"/>
  <c r="W328" i="1"/>
  <c r="BI328" i="1"/>
  <c r="BJ328" i="1"/>
  <c r="BC328" i="1" s="1"/>
  <c r="BL328" i="1"/>
  <c r="BM328" i="1"/>
  <c r="BN328" i="1"/>
  <c r="BO328" i="1"/>
  <c r="W329" i="1"/>
  <c r="BI329" i="1"/>
  <c r="BD329" i="1" s="1"/>
  <c r="BJ329" i="1"/>
  <c r="BC329" i="1" s="1"/>
  <c r="BL329" i="1"/>
  <c r="BM329" i="1"/>
  <c r="BN329" i="1"/>
  <c r="BO329" i="1"/>
  <c r="W330" i="1"/>
  <c r="BI330" i="1"/>
  <c r="BJ330" i="1"/>
  <c r="BC330" i="1" s="1"/>
  <c r="BL330" i="1"/>
  <c r="BM330" i="1"/>
  <c r="BN330" i="1"/>
  <c r="BO330" i="1"/>
  <c r="W331" i="1"/>
  <c r="BI331" i="1"/>
  <c r="BE331" i="1" s="1"/>
  <c r="BJ331" i="1"/>
  <c r="BC331" i="1" s="1"/>
  <c r="BL331" i="1"/>
  <c r="BM331" i="1"/>
  <c r="BN331" i="1"/>
  <c r="BO331" i="1"/>
  <c r="W332" i="1"/>
  <c r="BI332" i="1"/>
  <c r="BE332" i="1" s="1"/>
  <c r="BJ332" i="1"/>
  <c r="BC332" i="1" s="1"/>
  <c r="BL332" i="1"/>
  <c r="BM332" i="1"/>
  <c r="BN332" i="1"/>
  <c r="BO332" i="1"/>
  <c r="W333" i="1"/>
  <c r="BI333" i="1"/>
  <c r="BJ333" i="1"/>
  <c r="BC333" i="1" s="1"/>
  <c r="BL333" i="1"/>
  <c r="BM333" i="1"/>
  <c r="BN333" i="1"/>
  <c r="BO333" i="1"/>
  <c r="W334" i="1"/>
  <c r="BI334" i="1"/>
  <c r="BE334" i="1" s="1"/>
  <c r="BJ334" i="1"/>
  <c r="BC334" i="1" s="1"/>
  <c r="BL334" i="1"/>
  <c r="BM334" i="1"/>
  <c r="BN334" i="1"/>
  <c r="BO334" i="1"/>
  <c r="W335" i="1"/>
  <c r="BI335" i="1"/>
  <c r="BD335" i="1" s="1"/>
  <c r="BJ335" i="1"/>
  <c r="BC335" i="1" s="1"/>
  <c r="BL335" i="1"/>
  <c r="BM335" i="1"/>
  <c r="BN335" i="1"/>
  <c r="BO335" i="1"/>
  <c r="W336" i="1"/>
  <c r="BI336" i="1"/>
  <c r="BJ336" i="1"/>
  <c r="BC336" i="1" s="1"/>
  <c r="BL336" i="1"/>
  <c r="BM336" i="1"/>
  <c r="BN336" i="1"/>
  <c r="BO336" i="1"/>
  <c r="W337" i="1"/>
  <c r="BI337" i="1"/>
  <c r="BD337" i="1" s="1"/>
  <c r="BJ337" i="1"/>
  <c r="BC337" i="1" s="1"/>
  <c r="BL337" i="1"/>
  <c r="BM337" i="1"/>
  <c r="BN337" i="1"/>
  <c r="BO337" i="1"/>
  <c r="W338" i="1"/>
  <c r="BI338" i="1"/>
  <c r="BD338" i="1" s="1"/>
  <c r="BJ338" i="1"/>
  <c r="BC338" i="1" s="1"/>
  <c r="BL338" i="1"/>
  <c r="BM338" i="1"/>
  <c r="BN338" i="1"/>
  <c r="BO338" i="1"/>
  <c r="W339" i="1"/>
  <c r="BI339" i="1"/>
  <c r="BJ339" i="1"/>
  <c r="BC339" i="1" s="1"/>
  <c r="BL339" i="1"/>
  <c r="BM339" i="1"/>
  <c r="BN339" i="1"/>
  <c r="BO339" i="1"/>
  <c r="W340" i="1"/>
  <c r="BI340" i="1"/>
  <c r="BD340" i="1" s="1"/>
  <c r="BJ340" i="1"/>
  <c r="BC340" i="1" s="1"/>
  <c r="BL340" i="1"/>
  <c r="BM340" i="1"/>
  <c r="BN340" i="1"/>
  <c r="BO340" i="1"/>
  <c r="W341" i="1"/>
  <c r="BI341" i="1"/>
  <c r="BJ341" i="1"/>
  <c r="BC341" i="1" s="1"/>
  <c r="BL341" i="1"/>
  <c r="BM341" i="1"/>
  <c r="BN341" i="1"/>
  <c r="BO341" i="1"/>
  <c r="W342" i="1"/>
  <c r="BI342" i="1"/>
  <c r="BJ342" i="1"/>
  <c r="BC342" i="1" s="1"/>
  <c r="BL342" i="1"/>
  <c r="BM342" i="1"/>
  <c r="BN342" i="1"/>
  <c r="BO342" i="1"/>
  <c r="W343" i="1"/>
  <c r="BI343" i="1"/>
  <c r="BD343" i="1" s="1"/>
  <c r="BJ343" i="1"/>
  <c r="BC343" i="1" s="1"/>
  <c r="BL343" i="1"/>
  <c r="BM343" i="1"/>
  <c r="BN343" i="1"/>
  <c r="BO343" i="1"/>
  <c r="W344" i="1"/>
  <c r="BI344" i="1"/>
  <c r="BJ344" i="1"/>
  <c r="BC344" i="1" s="1"/>
  <c r="BL344" i="1"/>
  <c r="BM344" i="1"/>
  <c r="BN344" i="1"/>
  <c r="BO344" i="1"/>
  <c r="W345" i="1"/>
  <c r="BI345" i="1"/>
  <c r="BE345" i="1" s="1"/>
  <c r="BJ345" i="1"/>
  <c r="BC345" i="1" s="1"/>
  <c r="BL345" i="1"/>
  <c r="BM345" i="1"/>
  <c r="BN345" i="1"/>
  <c r="BO345" i="1"/>
  <c r="W346" i="1"/>
  <c r="BI346" i="1"/>
  <c r="BD346" i="1" s="1"/>
  <c r="BJ346" i="1"/>
  <c r="BC346" i="1" s="1"/>
  <c r="BL346" i="1"/>
  <c r="BM346" i="1"/>
  <c r="BN346" i="1"/>
  <c r="BO346" i="1"/>
  <c r="W347" i="1"/>
  <c r="BI347" i="1"/>
  <c r="BE347" i="1" s="1"/>
  <c r="BJ347" i="1"/>
  <c r="BC347" i="1" s="1"/>
  <c r="BL347" i="1"/>
  <c r="BM347" i="1"/>
  <c r="BN347" i="1"/>
  <c r="BO347" i="1"/>
  <c r="W348" i="1"/>
  <c r="BI348" i="1"/>
  <c r="BE348" i="1" s="1"/>
  <c r="BJ348" i="1"/>
  <c r="BC348" i="1" s="1"/>
  <c r="BL348" i="1"/>
  <c r="BM348" i="1"/>
  <c r="BN348" i="1"/>
  <c r="BO348" i="1"/>
  <c r="W349" i="1"/>
  <c r="BI349" i="1"/>
  <c r="BJ349" i="1"/>
  <c r="BC349" i="1" s="1"/>
  <c r="BL349" i="1"/>
  <c r="BM349" i="1"/>
  <c r="BN349" i="1"/>
  <c r="BO349" i="1"/>
  <c r="W350" i="1"/>
  <c r="BI350" i="1"/>
  <c r="BD350" i="1" s="1"/>
  <c r="BJ350" i="1"/>
  <c r="BC350" i="1" s="1"/>
  <c r="BL350" i="1"/>
  <c r="BM350" i="1"/>
  <c r="BN350" i="1"/>
  <c r="BO350" i="1"/>
  <c r="W351" i="1"/>
  <c r="BI351" i="1"/>
  <c r="BD351" i="1" s="1"/>
  <c r="BJ351" i="1"/>
  <c r="BC351" i="1" s="1"/>
  <c r="BL351" i="1"/>
  <c r="BM351" i="1"/>
  <c r="BN351" i="1"/>
  <c r="BO351" i="1"/>
  <c r="W352" i="1"/>
  <c r="BI352" i="1"/>
  <c r="BE352" i="1" s="1"/>
  <c r="BJ352" i="1"/>
  <c r="BC352" i="1" s="1"/>
  <c r="BL352" i="1"/>
  <c r="BM352" i="1"/>
  <c r="BN352" i="1"/>
  <c r="BO352" i="1"/>
  <c r="W353" i="1"/>
  <c r="BI353" i="1"/>
  <c r="BE353" i="1" s="1"/>
  <c r="BJ353" i="1"/>
  <c r="BC353" i="1" s="1"/>
  <c r="BL353" i="1"/>
  <c r="BM353" i="1"/>
  <c r="BN353" i="1"/>
  <c r="BO353" i="1"/>
  <c r="W354" i="1"/>
  <c r="BI354" i="1"/>
  <c r="BD354" i="1" s="1"/>
  <c r="BJ354" i="1"/>
  <c r="BC354" i="1" s="1"/>
  <c r="BL354" i="1"/>
  <c r="BM354" i="1"/>
  <c r="BN354" i="1"/>
  <c r="BO354" i="1"/>
  <c r="W355" i="1"/>
  <c r="BI355" i="1"/>
  <c r="BJ355" i="1"/>
  <c r="BC355" i="1" s="1"/>
  <c r="BL355" i="1"/>
  <c r="BM355" i="1"/>
  <c r="BN355" i="1"/>
  <c r="BO355" i="1"/>
  <c r="W356" i="1"/>
  <c r="BI356" i="1"/>
  <c r="BD356" i="1" s="1"/>
  <c r="BJ356" i="1"/>
  <c r="BC356" i="1" s="1"/>
  <c r="BL356" i="1"/>
  <c r="BM356" i="1"/>
  <c r="BN356" i="1"/>
  <c r="BO356" i="1"/>
  <c r="W357" i="1"/>
  <c r="BI357" i="1"/>
  <c r="BJ357" i="1"/>
  <c r="BC357" i="1" s="1"/>
  <c r="BL357" i="1"/>
  <c r="BM357" i="1"/>
  <c r="BN357" i="1"/>
  <c r="BO357" i="1"/>
  <c r="W358" i="1"/>
  <c r="BI358" i="1"/>
  <c r="BD358" i="1" s="1"/>
  <c r="BJ358" i="1"/>
  <c r="BC358" i="1" s="1"/>
  <c r="BL358" i="1"/>
  <c r="BM358" i="1"/>
  <c r="BN358" i="1"/>
  <c r="BO358" i="1"/>
  <c r="W359" i="1"/>
  <c r="BI359" i="1"/>
  <c r="BD359" i="1" s="1"/>
  <c r="BJ359" i="1"/>
  <c r="BC359" i="1" s="1"/>
  <c r="BL359" i="1"/>
  <c r="BM359" i="1"/>
  <c r="BN359" i="1"/>
  <c r="BO359" i="1"/>
  <c r="W360" i="1"/>
  <c r="BI360" i="1"/>
  <c r="BE360" i="1" s="1"/>
  <c r="BJ360" i="1"/>
  <c r="BC360" i="1" s="1"/>
  <c r="BL360" i="1"/>
  <c r="BM360" i="1"/>
  <c r="BN360" i="1"/>
  <c r="BO360" i="1"/>
  <c r="W361" i="1"/>
  <c r="BI361" i="1"/>
  <c r="BE361" i="1" s="1"/>
  <c r="BJ361" i="1"/>
  <c r="BC361" i="1" s="1"/>
  <c r="BL361" i="1"/>
  <c r="BM361" i="1"/>
  <c r="BN361" i="1"/>
  <c r="BO361" i="1"/>
  <c r="W362" i="1"/>
  <c r="BI362" i="1"/>
  <c r="BD362" i="1" s="1"/>
  <c r="BJ362" i="1"/>
  <c r="BC362" i="1" s="1"/>
  <c r="BL362" i="1"/>
  <c r="BM362" i="1"/>
  <c r="BN362" i="1"/>
  <c r="BO362" i="1"/>
  <c r="W363" i="1"/>
  <c r="BI363" i="1"/>
  <c r="BD363" i="1" s="1"/>
  <c r="BJ363" i="1"/>
  <c r="BC363" i="1" s="1"/>
  <c r="BL363" i="1"/>
  <c r="BM363" i="1"/>
  <c r="BN363" i="1"/>
  <c r="BO363" i="1"/>
  <c r="W364" i="1"/>
  <c r="BI364" i="1"/>
  <c r="BD364" i="1" s="1"/>
  <c r="BJ364" i="1"/>
  <c r="BC364" i="1" s="1"/>
  <c r="BL364" i="1"/>
  <c r="BM364" i="1"/>
  <c r="BN364" i="1"/>
  <c r="BO364" i="1"/>
  <c r="W365" i="1"/>
  <c r="BI365" i="1"/>
  <c r="BJ365" i="1"/>
  <c r="BC365" i="1" s="1"/>
  <c r="BL365" i="1"/>
  <c r="BM365" i="1"/>
  <c r="BN365" i="1"/>
  <c r="BO365" i="1"/>
  <c r="W366" i="1"/>
  <c r="BI366" i="1"/>
  <c r="BD366" i="1" s="1"/>
  <c r="BJ366" i="1"/>
  <c r="BC366" i="1" s="1"/>
  <c r="BL366" i="1"/>
  <c r="BM366" i="1"/>
  <c r="BN366" i="1"/>
  <c r="BO366" i="1"/>
  <c r="W367" i="1"/>
  <c r="BI367" i="1"/>
  <c r="BD367" i="1" s="1"/>
  <c r="BJ367" i="1"/>
  <c r="BC367" i="1" s="1"/>
  <c r="BL367" i="1"/>
  <c r="BM367" i="1"/>
  <c r="BN367" i="1"/>
  <c r="BO367" i="1"/>
  <c r="W368" i="1"/>
  <c r="BI368" i="1"/>
  <c r="BE368" i="1" s="1"/>
  <c r="BJ368" i="1"/>
  <c r="BC368" i="1" s="1"/>
  <c r="BL368" i="1"/>
  <c r="BM368" i="1"/>
  <c r="BN368" i="1"/>
  <c r="BO368" i="1"/>
  <c r="W369" i="1"/>
  <c r="BI369" i="1"/>
  <c r="BD369" i="1" s="1"/>
  <c r="BJ369" i="1"/>
  <c r="BC369" i="1" s="1"/>
  <c r="BL369" i="1"/>
  <c r="BM369" i="1"/>
  <c r="BN369" i="1"/>
  <c r="BO369" i="1"/>
  <c r="W370" i="1"/>
  <c r="BI370" i="1"/>
  <c r="BD370" i="1" s="1"/>
  <c r="BJ370" i="1"/>
  <c r="BC370" i="1" s="1"/>
  <c r="BL370" i="1"/>
  <c r="BM370" i="1"/>
  <c r="BN370" i="1"/>
  <c r="BO370" i="1"/>
  <c r="W371" i="1"/>
  <c r="BI371" i="1"/>
  <c r="BD371" i="1" s="1"/>
  <c r="BJ371" i="1"/>
  <c r="BC371" i="1" s="1"/>
  <c r="BL371" i="1"/>
  <c r="BM371" i="1"/>
  <c r="BN371" i="1"/>
  <c r="BO371" i="1"/>
  <c r="W372" i="1"/>
  <c r="BI372" i="1"/>
  <c r="BE372" i="1" s="1"/>
  <c r="BJ372" i="1"/>
  <c r="BC372" i="1" s="1"/>
  <c r="BL372" i="1"/>
  <c r="BM372" i="1"/>
  <c r="BN372" i="1"/>
  <c r="BO372" i="1"/>
  <c r="W373" i="1"/>
  <c r="BI373" i="1"/>
  <c r="BJ373" i="1"/>
  <c r="BC373" i="1" s="1"/>
  <c r="BL373" i="1"/>
  <c r="BM373" i="1"/>
  <c r="BN373" i="1"/>
  <c r="BO373" i="1"/>
  <c r="W374" i="1"/>
  <c r="BI374" i="1"/>
  <c r="BD374" i="1" s="1"/>
  <c r="BJ374" i="1"/>
  <c r="BC374" i="1" s="1"/>
  <c r="BL374" i="1"/>
  <c r="BM374" i="1"/>
  <c r="BN374" i="1"/>
  <c r="BO374" i="1"/>
  <c r="W375" i="1"/>
  <c r="BI375" i="1"/>
  <c r="BD375" i="1" s="1"/>
  <c r="BJ375" i="1"/>
  <c r="BC375" i="1" s="1"/>
  <c r="BL375" i="1"/>
  <c r="BM375" i="1"/>
  <c r="BN375" i="1"/>
  <c r="BO375" i="1"/>
  <c r="W376" i="1"/>
  <c r="BI376" i="1"/>
  <c r="BE376" i="1" s="1"/>
  <c r="BJ376" i="1"/>
  <c r="BC376" i="1" s="1"/>
  <c r="BL376" i="1"/>
  <c r="BM376" i="1"/>
  <c r="BN376" i="1"/>
  <c r="BO376" i="1"/>
  <c r="W377" i="1"/>
  <c r="BI377" i="1"/>
  <c r="BD377" i="1" s="1"/>
  <c r="BJ377" i="1"/>
  <c r="BC377" i="1" s="1"/>
  <c r="BL377" i="1"/>
  <c r="BM377" i="1"/>
  <c r="BN377" i="1"/>
  <c r="BO377" i="1"/>
  <c r="W378" i="1"/>
  <c r="BI378" i="1"/>
  <c r="BD378" i="1" s="1"/>
  <c r="BJ378" i="1"/>
  <c r="BC378" i="1" s="1"/>
  <c r="BL378" i="1"/>
  <c r="BM378" i="1"/>
  <c r="BN378" i="1"/>
  <c r="BO378" i="1"/>
  <c r="W379" i="1"/>
  <c r="BI379" i="1"/>
  <c r="BE379" i="1" s="1"/>
  <c r="BJ379" i="1"/>
  <c r="BC379" i="1" s="1"/>
  <c r="BL379" i="1"/>
  <c r="BM379" i="1"/>
  <c r="BN379" i="1"/>
  <c r="BO379" i="1"/>
  <c r="W380" i="1"/>
  <c r="BI380" i="1"/>
  <c r="BJ380" i="1"/>
  <c r="BC380" i="1" s="1"/>
  <c r="BL380" i="1"/>
  <c r="BM380" i="1"/>
  <c r="BN380" i="1"/>
  <c r="BO380" i="1"/>
  <c r="W381" i="1"/>
  <c r="BI381" i="1"/>
  <c r="BJ381" i="1"/>
  <c r="BC381" i="1" s="1"/>
  <c r="BL381" i="1"/>
  <c r="BM381" i="1"/>
  <c r="BN381" i="1"/>
  <c r="BO381" i="1"/>
  <c r="W382" i="1"/>
  <c r="BI382" i="1"/>
  <c r="BE382" i="1" s="1"/>
  <c r="BJ382" i="1"/>
  <c r="BC382" i="1" s="1"/>
  <c r="BL382" i="1"/>
  <c r="BM382" i="1"/>
  <c r="BN382" i="1"/>
  <c r="BO382" i="1"/>
  <c r="W383" i="1"/>
  <c r="BI383" i="1"/>
  <c r="BD383" i="1" s="1"/>
  <c r="BJ383" i="1"/>
  <c r="BC383" i="1" s="1"/>
  <c r="BL383" i="1"/>
  <c r="BM383" i="1"/>
  <c r="BN383" i="1"/>
  <c r="BO383" i="1"/>
  <c r="W384" i="1"/>
  <c r="BI384" i="1"/>
  <c r="BE384" i="1" s="1"/>
  <c r="BJ384" i="1"/>
  <c r="BC384" i="1" s="1"/>
  <c r="BL384" i="1"/>
  <c r="BM384" i="1"/>
  <c r="BN384" i="1"/>
  <c r="BO384" i="1"/>
  <c r="W385" i="1"/>
  <c r="BI385" i="1"/>
  <c r="BD385" i="1" s="1"/>
  <c r="BJ385" i="1"/>
  <c r="BC385" i="1" s="1"/>
  <c r="BL385" i="1"/>
  <c r="BM385" i="1"/>
  <c r="BN385" i="1"/>
  <c r="BO385" i="1"/>
  <c r="W386" i="1"/>
  <c r="BI386" i="1"/>
  <c r="BD386" i="1" s="1"/>
  <c r="BJ386" i="1"/>
  <c r="BC386" i="1" s="1"/>
  <c r="BL386" i="1"/>
  <c r="BM386" i="1"/>
  <c r="BN386" i="1"/>
  <c r="BO386" i="1"/>
  <c r="W387" i="1"/>
  <c r="BI387" i="1"/>
  <c r="BE387" i="1" s="1"/>
  <c r="BJ387" i="1"/>
  <c r="BC387" i="1" s="1"/>
  <c r="BL387" i="1"/>
  <c r="BM387" i="1"/>
  <c r="BN387" i="1"/>
  <c r="BO387" i="1"/>
  <c r="W388" i="1"/>
  <c r="BI388" i="1"/>
  <c r="BD388" i="1" s="1"/>
  <c r="BJ388" i="1"/>
  <c r="BC388" i="1" s="1"/>
  <c r="BL388" i="1"/>
  <c r="BM388" i="1"/>
  <c r="BN388" i="1"/>
  <c r="BO388" i="1"/>
  <c r="W389" i="1"/>
  <c r="BI389" i="1"/>
  <c r="BE389" i="1" s="1"/>
  <c r="BJ389" i="1"/>
  <c r="BC389" i="1" s="1"/>
  <c r="BL389" i="1"/>
  <c r="BM389" i="1"/>
  <c r="BN389" i="1"/>
  <c r="BO389" i="1"/>
  <c r="W390" i="1"/>
  <c r="BI390" i="1"/>
  <c r="BD390" i="1" s="1"/>
  <c r="BJ390" i="1"/>
  <c r="BC390" i="1" s="1"/>
  <c r="BL390" i="1"/>
  <c r="BM390" i="1"/>
  <c r="BN390" i="1"/>
  <c r="BO390" i="1"/>
  <c r="W391" i="1"/>
  <c r="BI391" i="1"/>
  <c r="BD391" i="1" s="1"/>
  <c r="BJ391" i="1"/>
  <c r="BC391" i="1" s="1"/>
  <c r="BL391" i="1"/>
  <c r="BM391" i="1"/>
  <c r="BN391" i="1"/>
  <c r="BO391" i="1"/>
  <c r="W392" i="1"/>
  <c r="BI392" i="1"/>
  <c r="BD392" i="1" s="1"/>
  <c r="BJ392" i="1"/>
  <c r="BC392" i="1" s="1"/>
  <c r="BL392" i="1"/>
  <c r="BM392" i="1"/>
  <c r="BN392" i="1"/>
  <c r="BO392" i="1"/>
  <c r="W393" i="1"/>
  <c r="BI393" i="1"/>
  <c r="BJ393" i="1"/>
  <c r="BC393" i="1" s="1"/>
  <c r="BL393" i="1"/>
  <c r="BM393" i="1"/>
  <c r="BN393" i="1"/>
  <c r="BO393" i="1"/>
  <c r="W394" i="1"/>
  <c r="BI394" i="1"/>
  <c r="BJ394" i="1"/>
  <c r="BC394" i="1" s="1"/>
  <c r="BL394" i="1"/>
  <c r="BM394" i="1"/>
  <c r="BN394" i="1"/>
  <c r="BO394" i="1"/>
  <c r="W395" i="1"/>
  <c r="BI395" i="1"/>
  <c r="BJ395" i="1"/>
  <c r="BC395" i="1" s="1"/>
  <c r="BL395" i="1"/>
  <c r="BM395" i="1"/>
  <c r="BN395" i="1"/>
  <c r="BO395" i="1"/>
  <c r="W396" i="1"/>
  <c r="BI396" i="1"/>
  <c r="BJ396" i="1"/>
  <c r="BC396" i="1" s="1"/>
  <c r="BL396" i="1"/>
  <c r="BM396" i="1"/>
  <c r="BN396" i="1"/>
  <c r="BO396" i="1"/>
  <c r="W397" i="1"/>
  <c r="BI397" i="1"/>
  <c r="BE397" i="1" s="1"/>
  <c r="BJ397" i="1"/>
  <c r="BC397" i="1" s="1"/>
  <c r="BL397" i="1"/>
  <c r="BM397" i="1"/>
  <c r="BN397" i="1"/>
  <c r="BO397" i="1"/>
  <c r="W398" i="1"/>
  <c r="BI398" i="1"/>
  <c r="BD398" i="1" s="1"/>
  <c r="BJ398" i="1"/>
  <c r="BC398" i="1" s="1"/>
  <c r="BL398" i="1"/>
  <c r="BM398" i="1"/>
  <c r="BN398" i="1"/>
  <c r="BO398" i="1"/>
  <c r="W399" i="1"/>
  <c r="BI399" i="1"/>
  <c r="BD399" i="1" s="1"/>
  <c r="BJ399" i="1"/>
  <c r="BC399" i="1" s="1"/>
  <c r="BL399" i="1"/>
  <c r="BM399" i="1"/>
  <c r="BN399" i="1"/>
  <c r="BO399" i="1"/>
  <c r="W400" i="1"/>
  <c r="BI400" i="1"/>
  <c r="BD400" i="1" s="1"/>
  <c r="BJ400" i="1"/>
  <c r="BC400" i="1" s="1"/>
  <c r="BL400" i="1"/>
  <c r="BM400" i="1"/>
  <c r="BN400" i="1"/>
  <c r="BO400" i="1"/>
  <c r="W401" i="1"/>
  <c r="BI401" i="1"/>
  <c r="BJ401" i="1"/>
  <c r="BC401" i="1" s="1"/>
  <c r="BL401" i="1"/>
  <c r="BM401" i="1"/>
  <c r="BN401" i="1"/>
  <c r="BO401" i="1"/>
  <c r="W402" i="1"/>
  <c r="BI402" i="1"/>
  <c r="BD402" i="1" s="1"/>
  <c r="BJ402" i="1"/>
  <c r="BC402" i="1" s="1"/>
  <c r="BL402" i="1"/>
  <c r="BM402" i="1"/>
  <c r="BN402" i="1"/>
  <c r="BO402" i="1"/>
  <c r="W403" i="1"/>
  <c r="BI403" i="1"/>
  <c r="BE403" i="1" s="1"/>
  <c r="BJ403" i="1"/>
  <c r="BC403" i="1" s="1"/>
  <c r="BL403" i="1"/>
  <c r="BM403" i="1"/>
  <c r="BN403" i="1"/>
  <c r="BO403" i="1"/>
  <c r="W404" i="1"/>
  <c r="BI404" i="1"/>
  <c r="BD404" i="1" s="1"/>
  <c r="BJ404" i="1"/>
  <c r="BC404" i="1" s="1"/>
  <c r="BL404" i="1"/>
  <c r="BM404" i="1"/>
  <c r="BN404" i="1"/>
  <c r="BO404" i="1"/>
  <c r="W405" i="1"/>
  <c r="BI405" i="1"/>
  <c r="BE405" i="1" s="1"/>
  <c r="BJ405" i="1"/>
  <c r="BC405" i="1" s="1"/>
  <c r="BL405" i="1"/>
  <c r="BM405" i="1"/>
  <c r="BN405" i="1"/>
  <c r="BO405" i="1"/>
  <c r="W406" i="1"/>
  <c r="BI406" i="1"/>
  <c r="BD406" i="1" s="1"/>
  <c r="BJ406" i="1"/>
  <c r="BC406" i="1" s="1"/>
  <c r="BL406" i="1"/>
  <c r="BM406" i="1"/>
  <c r="BN406" i="1"/>
  <c r="BO406" i="1"/>
  <c r="W407" i="1"/>
  <c r="BI407" i="1"/>
  <c r="BE407" i="1" s="1"/>
  <c r="BJ407" i="1"/>
  <c r="BC407" i="1" s="1"/>
  <c r="BL407" i="1"/>
  <c r="BM407" i="1"/>
  <c r="BN407" i="1"/>
  <c r="BO407" i="1"/>
  <c r="W408" i="1"/>
  <c r="BI408" i="1"/>
  <c r="BJ408" i="1"/>
  <c r="BC408" i="1" s="1"/>
  <c r="BL408" i="1"/>
  <c r="BM408" i="1"/>
  <c r="BN408" i="1"/>
  <c r="BO408" i="1"/>
  <c r="W409" i="1"/>
  <c r="BI409" i="1"/>
  <c r="BE409" i="1" s="1"/>
  <c r="BJ409" i="1"/>
  <c r="BC409" i="1" s="1"/>
  <c r="BL409" i="1"/>
  <c r="BM409" i="1"/>
  <c r="BN409" i="1"/>
  <c r="BO409" i="1"/>
  <c r="W410" i="1"/>
  <c r="BI410" i="1"/>
  <c r="BE410" i="1" s="1"/>
  <c r="BJ410" i="1"/>
  <c r="BC410" i="1" s="1"/>
  <c r="BL410" i="1"/>
  <c r="BM410" i="1"/>
  <c r="BN410" i="1"/>
  <c r="BO410" i="1"/>
  <c r="W411" i="1"/>
  <c r="BI411" i="1"/>
  <c r="BE411" i="1" s="1"/>
  <c r="BJ411" i="1"/>
  <c r="BC411" i="1" s="1"/>
  <c r="BL411" i="1"/>
  <c r="BM411" i="1"/>
  <c r="BN411" i="1"/>
  <c r="BO411" i="1"/>
  <c r="W412" i="1"/>
  <c r="BI412" i="1"/>
  <c r="BD412" i="1" s="1"/>
  <c r="BJ412" i="1"/>
  <c r="BC412" i="1" s="1"/>
  <c r="BL412" i="1"/>
  <c r="BM412" i="1"/>
  <c r="BN412" i="1"/>
  <c r="BO412" i="1"/>
  <c r="W413" i="1"/>
  <c r="BI413" i="1"/>
  <c r="BD413" i="1" s="1"/>
  <c r="BJ413" i="1"/>
  <c r="BC413" i="1" s="1"/>
  <c r="BL413" i="1"/>
  <c r="BM413" i="1"/>
  <c r="BN413" i="1"/>
  <c r="BO413" i="1"/>
  <c r="W414" i="1"/>
  <c r="BI414" i="1"/>
  <c r="BD414" i="1" s="1"/>
  <c r="BJ414" i="1"/>
  <c r="BC414" i="1" s="1"/>
  <c r="BL414" i="1"/>
  <c r="BM414" i="1"/>
  <c r="BN414" i="1"/>
  <c r="BO414" i="1"/>
  <c r="W415" i="1"/>
  <c r="BI415" i="1"/>
  <c r="BD415" i="1" s="1"/>
  <c r="BJ415" i="1"/>
  <c r="BC415" i="1" s="1"/>
  <c r="BL415" i="1"/>
  <c r="BM415" i="1"/>
  <c r="BN415" i="1"/>
  <c r="BO415" i="1"/>
  <c r="W416" i="1"/>
  <c r="BI416" i="1"/>
  <c r="BJ416" i="1"/>
  <c r="BC416" i="1" s="1"/>
  <c r="BL416" i="1"/>
  <c r="BM416" i="1"/>
  <c r="BN416" i="1"/>
  <c r="BO416" i="1"/>
  <c r="W417" i="1"/>
  <c r="BI417" i="1"/>
  <c r="BJ417" i="1"/>
  <c r="BC417" i="1" s="1"/>
  <c r="BL417" i="1"/>
  <c r="BM417" i="1"/>
  <c r="BN417" i="1"/>
  <c r="BO417" i="1"/>
  <c r="W418" i="1"/>
  <c r="BI418" i="1"/>
  <c r="BD418" i="1" s="1"/>
  <c r="BJ418" i="1"/>
  <c r="BC418" i="1" s="1"/>
  <c r="BL418" i="1"/>
  <c r="BM418" i="1"/>
  <c r="BN418" i="1"/>
  <c r="BO418" i="1"/>
  <c r="W419" i="1"/>
  <c r="BI419" i="1"/>
  <c r="BE419" i="1" s="1"/>
  <c r="BJ419" i="1"/>
  <c r="BC419" i="1" s="1"/>
  <c r="BL419" i="1"/>
  <c r="BM419" i="1"/>
  <c r="BN419" i="1"/>
  <c r="BO419" i="1"/>
  <c r="W420" i="1"/>
  <c r="BI420" i="1"/>
  <c r="BD420" i="1" s="1"/>
  <c r="BJ420" i="1"/>
  <c r="BC420" i="1" s="1"/>
  <c r="BL420" i="1"/>
  <c r="BM420" i="1"/>
  <c r="BN420" i="1"/>
  <c r="BO420" i="1"/>
  <c r="W421" i="1"/>
  <c r="BI421" i="1"/>
  <c r="BD421" i="1" s="1"/>
  <c r="BJ421" i="1"/>
  <c r="BC421" i="1" s="1"/>
  <c r="BL421" i="1"/>
  <c r="BM421" i="1"/>
  <c r="BN421" i="1"/>
  <c r="BO421" i="1"/>
  <c r="W422" i="1"/>
  <c r="BI422" i="1"/>
  <c r="BJ422" i="1"/>
  <c r="BC422" i="1" s="1"/>
  <c r="BL422" i="1"/>
  <c r="BM422" i="1"/>
  <c r="BN422" i="1"/>
  <c r="BO422" i="1"/>
  <c r="W423" i="1"/>
  <c r="BI423" i="1"/>
  <c r="BD423" i="1" s="1"/>
  <c r="BJ423" i="1"/>
  <c r="BC423" i="1" s="1"/>
  <c r="BL423" i="1"/>
  <c r="BM423" i="1"/>
  <c r="BN423" i="1"/>
  <c r="BO423" i="1"/>
  <c r="W424" i="1"/>
  <c r="BI424" i="1"/>
  <c r="BJ424" i="1"/>
  <c r="BC424" i="1" s="1"/>
  <c r="BL424" i="1"/>
  <c r="BM424" i="1"/>
  <c r="BN424" i="1"/>
  <c r="BO424" i="1"/>
  <c r="W425" i="1"/>
  <c r="BI425" i="1"/>
  <c r="BE425" i="1" s="1"/>
  <c r="BJ425" i="1"/>
  <c r="BC425" i="1" s="1"/>
  <c r="BL425" i="1"/>
  <c r="BM425" i="1"/>
  <c r="BN425" i="1"/>
  <c r="BO425" i="1"/>
  <c r="W426" i="1"/>
  <c r="BI426" i="1"/>
  <c r="BD426" i="1" s="1"/>
  <c r="BJ426" i="1"/>
  <c r="BC426" i="1" s="1"/>
  <c r="BL426" i="1"/>
  <c r="BM426" i="1"/>
  <c r="BN426" i="1"/>
  <c r="BO426" i="1"/>
  <c r="W427" i="1"/>
  <c r="BI427" i="1"/>
  <c r="BE427" i="1" s="1"/>
  <c r="BJ427" i="1"/>
  <c r="BC427" i="1" s="1"/>
  <c r="BL427" i="1"/>
  <c r="BM427" i="1"/>
  <c r="BN427" i="1"/>
  <c r="BO427" i="1"/>
  <c r="W428" i="1"/>
  <c r="BI428" i="1"/>
  <c r="BD428" i="1" s="1"/>
  <c r="BJ428" i="1"/>
  <c r="BC428" i="1" s="1"/>
  <c r="BL428" i="1"/>
  <c r="BM428" i="1"/>
  <c r="BN428" i="1"/>
  <c r="BO428" i="1"/>
  <c r="W429" i="1"/>
  <c r="BI429" i="1"/>
  <c r="BD429" i="1" s="1"/>
  <c r="BJ429" i="1"/>
  <c r="BC429" i="1" s="1"/>
  <c r="BL429" i="1"/>
  <c r="BM429" i="1"/>
  <c r="BN429" i="1"/>
  <c r="BO429" i="1"/>
  <c r="W430" i="1"/>
  <c r="BI430" i="1"/>
  <c r="BJ430" i="1"/>
  <c r="BC430" i="1" s="1"/>
  <c r="BL430" i="1"/>
  <c r="BM430" i="1"/>
  <c r="BN430" i="1"/>
  <c r="BO430" i="1"/>
  <c r="W431" i="1"/>
  <c r="BI431" i="1"/>
  <c r="BD431" i="1" s="1"/>
  <c r="BJ431" i="1"/>
  <c r="BC431" i="1" s="1"/>
  <c r="BL431" i="1"/>
  <c r="BM431" i="1"/>
  <c r="BN431" i="1"/>
  <c r="BO431" i="1"/>
  <c r="W432" i="1"/>
  <c r="BI432" i="1"/>
  <c r="BD432" i="1" s="1"/>
  <c r="BJ432" i="1"/>
  <c r="BC432" i="1" s="1"/>
  <c r="BL432" i="1"/>
  <c r="BM432" i="1"/>
  <c r="BN432" i="1"/>
  <c r="BO432" i="1"/>
  <c r="W433" i="1"/>
  <c r="BI433" i="1"/>
  <c r="BJ433" i="1"/>
  <c r="BC433" i="1" s="1"/>
  <c r="BL433" i="1"/>
  <c r="BM433" i="1"/>
  <c r="BN433" i="1"/>
  <c r="BO433" i="1"/>
  <c r="W434" i="1"/>
  <c r="BI434" i="1"/>
  <c r="BD434" i="1" s="1"/>
  <c r="BJ434" i="1"/>
  <c r="BC434" i="1" s="1"/>
  <c r="BL434" i="1"/>
  <c r="BM434" i="1"/>
  <c r="BN434" i="1"/>
  <c r="BO434" i="1"/>
  <c r="W435" i="1"/>
  <c r="BI435" i="1"/>
  <c r="BE435" i="1" s="1"/>
  <c r="BJ435" i="1"/>
  <c r="BC435" i="1" s="1"/>
  <c r="BL435" i="1"/>
  <c r="BM435" i="1"/>
  <c r="BN435" i="1"/>
  <c r="BO435" i="1"/>
  <c r="W436" i="1"/>
  <c r="BI436" i="1"/>
  <c r="BD436" i="1" s="1"/>
  <c r="BJ436" i="1"/>
  <c r="BC436" i="1" s="1"/>
  <c r="BL436" i="1"/>
  <c r="BM436" i="1"/>
  <c r="BN436" i="1"/>
  <c r="BO436" i="1"/>
  <c r="W437" i="1"/>
  <c r="BI437" i="1"/>
  <c r="BD437" i="1" s="1"/>
  <c r="BJ437" i="1"/>
  <c r="BC437" i="1" s="1"/>
  <c r="BL437" i="1"/>
  <c r="BM437" i="1"/>
  <c r="BN437" i="1"/>
  <c r="BO437" i="1"/>
  <c r="W438" i="1"/>
  <c r="BI438" i="1"/>
  <c r="BJ438" i="1"/>
  <c r="BC438" i="1" s="1"/>
  <c r="BL438" i="1"/>
  <c r="BM438" i="1"/>
  <c r="BN438" i="1"/>
  <c r="BO438" i="1"/>
  <c r="W439" i="1"/>
  <c r="BI439" i="1"/>
  <c r="BE439" i="1" s="1"/>
  <c r="BJ439" i="1"/>
  <c r="BC439" i="1" s="1"/>
  <c r="BL439" i="1"/>
  <c r="BM439" i="1"/>
  <c r="BN439" i="1"/>
  <c r="BO439" i="1"/>
  <c r="W440" i="1"/>
  <c r="BI440" i="1"/>
  <c r="BD440" i="1" s="1"/>
  <c r="BJ440" i="1"/>
  <c r="BC440" i="1" s="1"/>
  <c r="BL440" i="1"/>
  <c r="BM440" i="1"/>
  <c r="BN440" i="1"/>
  <c r="BO440" i="1"/>
  <c r="W441" i="1"/>
  <c r="BI441" i="1"/>
  <c r="BE441" i="1" s="1"/>
  <c r="BJ441" i="1"/>
  <c r="BC441" i="1" s="1"/>
  <c r="BL441" i="1"/>
  <c r="BM441" i="1"/>
  <c r="BN441" i="1"/>
  <c r="BO441" i="1"/>
  <c r="W442" i="1"/>
  <c r="BI442" i="1"/>
  <c r="BD442" i="1" s="1"/>
  <c r="BJ442" i="1"/>
  <c r="BC442" i="1" s="1"/>
  <c r="BL442" i="1"/>
  <c r="BM442" i="1"/>
  <c r="BN442" i="1"/>
  <c r="BO442" i="1"/>
  <c r="W443" i="1"/>
  <c r="BI443" i="1"/>
  <c r="BE443" i="1" s="1"/>
  <c r="BJ443" i="1"/>
  <c r="BC443" i="1" s="1"/>
  <c r="BL443" i="1"/>
  <c r="BM443" i="1"/>
  <c r="BN443" i="1"/>
  <c r="BO443" i="1"/>
  <c r="W444" i="1"/>
  <c r="BI444" i="1"/>
  <c r="BD444" i="1" s="1"/>
  <c r="BJ444" i="1"/>
  <c r="BC444" i="1" s="1"/>
  <c r="BL444" i="1"/>
  <c r="BM444" i="1"/>
  <c r="BN444" i="1"/>
  <c r="BO444" i="1"/>
  <c r="W445" i="1"/>
  <c r="BI445" i="1"/>
  <c r="BJ445" i="1"/>
  <c r="BC445" i="1" s="1"/>
  <c r="BL445" i="1"/>
  <c r="BM445" i="1"/>
  <c r="BN445" i="1"/>
  <c r="BO445" i="1"/>
  <c r="W446" i="1"/>
  <c r="BI446" i="1"/>
  <c r="BD446" i="1" s="1"/>
  <c r="BJ446" i="1"/>
  <c r="BC446" i="1" s="1"/>
  <c r="BL446" i="1"/>
  <c r="BM446" i="1"/>
  <c r="BN446" i="1"/>
  <c r="BO446" i="1"/>
  <c r="W447" i="1"/>
  <c r="BI447" i="1"/>
  <c r="BJ447" i="1"/>
  <c r="BC447" i="1" s="1"/>
  <c r="BL447" i="1"/>
  <c r="BM447" i="1"/>
  <c r="BN447" i="1"/>
  <c r="BO447" i="1"/>
  <c r="W448" i="1"/>
  <c r="BI448" i="1"/>
  <c r="BD448" i="1" s="1"/>
  <c r="BJ448" i="1"/>
  <c r="BC448" i="1" s="1"/>
  <c r="BL448" i="1"/>
  <c r="BM448" i="1"/>
  <c r="BN448" i="1"/>
  <c r="BO448" i="1"/>
  <c r="W449" i="1"/>
  <c r="BI449" i="1"/>
  <c r="BE449" i="1" s="1"/>
  <c r="BJ449" i="1"/>
  <c r="BC449" i="1" s="1"/>
  <c r="BL449" i="1"/>
  <c r="BM449" i="1"/>
  <c r="BN449" i="1"/>
  <c r="BO449" i="1"/>
  <c r="W450" i="1"/>
  <c r="BI450" i="1"/>
  <c r="BD450" i="1" s="1"/>
  <c r="BJ450" i="1"/>
  <c r="BC450" i="1" s="1"/>
  <c r="BL450" i="1"/>
  <c r="BM450" i="1"/>
  <c r="BN450" i="1"/>
  <c r="BO450" i="1"/>
  <c r="W451" i="1"/>
  <c r="BI451" i="1"/>
  <c r="BE451" i="1" s="1"/>
  <c r="BJ451" i="1"/>
  <c r="BC451" i="1" s="1"/>
  <c r="BL451" i="1"/>
  <c r="BM451" i="1"/>
  <c r="BN451" i="1"/>
  <c r="BO451" i="1"/>
  <c r="W452" i="1"/>
  <c r="BI452" i="1"/>
  <c r="BJ452" i="1"/>
  <c r="BC452" i="1" s="1"/>
  <c r="BL452" i="1"/>
  <c r="BM452" i="1"/>
  <c r="BN452" i="1"/>
  <c r="BO452" i="1"/>
  <c r="W453" i="1"/>
  <c r="BI453" i="1"/>
  <c r="BD453" i="1" s="1"/>
  <c r="BJ453" i="1"/>
  <c r="BC453" i="1" s="1"/>
  <c r="BL453" i="1"/>
  <c r="BM453" i="1"/>
  <c r="BN453" i="1"/>
  <c r="BO453" i="1"/>
  <c r="W454" i="1"/>
  <c r="BI454" i="1"/>
  <c r="BD454" i="1" s="1"/>
  <c r="BJ454" i="1"/>
  <c r="BC454" i="1" s="1"/>
  <c r="BL454" i="1"/>
  <c r="BM454" i="1"/>
  <c r="BN454" i="1"/>
  <c r="BO454" i="1"/>
  <c r="W455" i="1"/>
  <c r="BI455" i="1"/>
  <c r="BE455" i="1" s="1"/>
  <c r="BJ455" i="1"/>
  <c r="BC455" i="1" s="1"/>
  <c r="BL455" i="1"/>
  <c r="BM455" i="1"/>
  <c r="BN455" i="1"/>
  <c r="BO455" i="1"/>
  <c r="W456" i="1"/>
  <c r="BI456" i="1"/>
  <c r="BJ456" i="1"/>
  <c r="BC456" i="1" s="1"/>
  <c r="BL456" i="1"/>
  <c r="BM456" i="1"/>
  <c r="BN456" i="1"/>
  <c r="BO456" i="1"/>
  <c r="W457" i="1"/>
  <c r="BI457" i="1"/>
  <c r="BE457" i="1" s="1"/>
  <c r="BJ457" i="1"/>
  <c r="BC457" i="1" s="1"/>
  <c r="BL457" i="1"/>
  <c r="BM457" i="1"/>
  <c r="BN457" i="1"/>
  <c r="BO457" i="1"/>
  <c r="W458" i="1"/>
  <c r="BI458" i="1"/>
  <c r="BE458" i="1" s="1"/>
  <c r="BJ458" i="1"/>
  <c r="BC458" i="1" s="1"/>
  <c r="BL458" i="1"/>
  <c r="BM458" i="1"/>
  <c r="BN458" i="1"/>
  <c r="BO458" i="1"/>
  <c r="W459" i="1"/>
  <c r="BI459" i="1"/>
  <c r="BE459" i="1" s="1"/>
  <c r="BJ459" i="1"/>
  <c r="BC459" i="1" s="1"/>
  <c r="BL459" i="1"/>
  <c r="BM459" i="1"/>
  <c r="BN459" i="1"/>
  <c r="BO459" i="1"/>
  <c r="W460" i="1"/>
  <c r="BI460" i="1"/>
  <c r="BJ460" i="1"/>
  <c r="BC460" i="1" s="1"/>
  <c r="BL460" i="1"/>
  <c r="BM460" i="1"/>
  <c r="BN460" i="1"/>
  <c r="BO460" i="1"/>
  <c r="W461" i="1"/>
  <c r="BI461" i="1"/>
  <c r="BD461" i="1" s="1"/>
  <c r="BJ461" i="1"/>
  <c r="BC461" i="1" s="1"/>
  <c r="BL461" i="1"/>
  <c r="BM461" i="1"/>
  <c r="BN461" i="1"/>
  <c r="BO461" i="1"/>
  <c r="W462" i="1"/>
  <c r="BI462" i="1"/>
  <c r="BJ462" i="1"/>
  <c r="BC462" i="1" s="1"/>
  <c r="BL462" i="1"/>
  <c r="BM462" i="1"/>
  <c r="BN462" i="1"/>
  <c r="BO462" i="1"/>
  <c r="W463" i="1"/>
  <c r="BI463" i="1"/>
  <c r="BE463" i="1" s="1"/>
  <c r="BJ463" i="1"/>
  <c r="BC463" i="1" s="1"/>
  <c r="BL463" i="1"/>
  <c r="BM463" i="1"/>
  <c r="BN463" i="1"/>
  <c r="BO463" i="1"/>
  <c r="W464" i="1"/>
  <c r="BI464" i="1"/>
  <c r="BD464" i="1" s="1"/>
  <c r="BJ464" i="1"/>
  <c r="BC464" i="1" s="1"/>
  <c r="BL464" i="1"/>
  <c r="BM464" i="1"/>
  <c r="BN464" i="1"/>
  <c r="BO464" i="1"/>
  <c r="W465" i="1"/>
  <c r="BI465" i="1"/>
  <c r="BE465" i="1" s="1"/>
  <c r="BJ465" i="1"/>
  <c r="BC465" i="1" s="1"/>
  <c r="BL465" i="1"/>
  <c r="BM465" i="1"/>
  <c r="BN465" i="1"/>
  <c r="BO465" i="1"/>
  <c r="W466" i="1"/>
  <c r="BI466" i="1"/>
  <c r="BJ466" i="1"/>
  <c r="BC466" i="1" s="1"/>
  <c r="BL466" i="1"/>
  <c r="BM466" i="1"/>
  <c r="BN466" i="1"/>
  <c r="BO466" i="1"/>
  <c r="W467" i="1"/>
  <c r="BI467" i="1"/>
  <c r="BJ467" i="1"/>
  <c r="BC467" i="1" s="1"/>
  <c r="BL467" i="1"/>
  <c r="BM467" i="1"/>
  <c r="BN467" i="1"/>
  <c r="BO467" i="1"/>
  <c r="W468" i="1"/>
  <c r="BI468" i="1"/>
  <c r="BD468" i="1" s="1"/>
  <c r="BJ468" i="1"/>
  <c r="BC468" i="1" s="1"/>
  <c r="BL468" i="1"/>
  <c r="BM468" i="1"/>
  <c r="BN468" i="1"/>
  <c r="BO468" i="1"/>
  <c r="W469" i="1"/>
  <c r="BI469" i="1"/>
  <c r="BE469" i="1" s="1"/>
  <c r="BJ469" i="1"/>
  <c r="BC469" i="1" s="1"/>
  <c r="BL469" i="1"/>
  <c r="BM469" i="1"/>
  <c r="BN469" i="1"/>
  <c r="BO469" i="1"/>
  <c r="W470" i="1"/>
  <c r="BI470" i="1"/>
  <c r="BD470" i="1" s="1"/>
  <c r="BJ470" i="1"/>
  <c r="BC470" i="1" s="1"/>
  <c r="BL470" i="1"/>
  <c r="BM470" i="1"/>
  <c r="BN470" i="1"/>
  <c r="BO470" i="1"/>
  <c r="W471" i="1"/>
  <c r="BI471" i="1"/>
  <c r="BD471" i="1" s="1"/>
  <c r="BJ471" i="1"/>
  <c r="BC471" i="1" s="1"/>
  <c r="BL471" i="1"/>
  <c r="BM471" i="1"/>
  <c r="BN471" i="1"/>
  <c r="BO471" i="1"/>
  <c r="W472" i="1"/>
  <c r="BI472" i="1"/>
  <c r="BD472" i="1" s="1"/>
  <c r="BJ472" i="1"/>
  <c r="BC472" i="1" s="1"/>
  <c r="BL472" i="1"/>
  <c r="BM472" i="1"/>
  <c r="BN472" i="1"/>
  <c r="BO472" i="1"/>
  <c r="W473" i="1"/>
  <c r="BI473" i="1"/>
  <c r="BJ473" i="1"/>
  <c r="BC473" i="1" s="1"/>
  <c r="BL473" i="1"/>
  <c r="BM473" i="1"/>
  <c r="BN473" i="1"/>
  <c r="BO473" i="1"/>
  <c r="W474" i="1"/>
  <c r="BI474" i="1"/>
  <c r="BJ474" i="1"/>
  <c r="BC474" i="1" s="1"/>
  <c r="BL474" i="1"/>
  <c r="BM474" i="1"/>
  <c r="BN474" i="1"/>
  <c r="BO474" i="1"/>
  <c r="W475" i="1"/>
  <c r="BI475" i="1"/>
  <c r="BE475" i="1" s="1"/>
  <c r="BJ475" i="1"/>
  <c r="BC475" i="1" s="1"/>
  <c r="BL475" i="1"/>
  <c r="BM475" i="1"/>
  <c r="BN475" i="1"/>
  <c r="BO475" i="1"/>
  <c r="W476" i="1"/>
  <c r="BI476" i="1"/>
  <c r="BD476" i="1" s="1"/>
  <c r="BJ476" i="1"/>
  <c r="BC476" i="1" s="1"/>
  <c r="BL476" i="1"/>
  <c r="BM476" i="1"/>
  <c r="BN476" i="1"/>
  <c r="BO476" i="1"/>
  <c r="W477" i="1"/>
  <c r="BI477" i="1"/>
  <c r="BD477" i="1" s="1"/>
  <c r="BJ477" i="1"/>
  <c r="BC477" i="1" s="1"/>
  <c r="BL477" i="1"/>
  <c r="BM477" i="1"/>
  <c r="BN477" i="1"/>
  <c r="BO477" i="1"/>
  <c r="W478" i="1"/>
  <c r="BI478" i="1"/>
  <c r="BD478" i="1" s="1"/>
  <c r="BJ478" i="1"/>
  <c r="BC478" i="1" s="1"/>
  <c r="BL478" i="1"/>
  <c r="BM478" i="1"/>
  <c r="BN478" i="1"/>
  <c r="BO478" i="1"/>
  <c r="W479" i="1"/>
  <c r="BI479" i="1"/>
  <c r="BE479" i="1" s="1"/>
  <c r="BJ479" i="1"/>
  <c r="BC479" i="1" s="1"/>
  <c r="BL479" i="1"/>
  <c r="BM479" i="1"/>
  <c r="BN479" i="1"/>
  <c r="BO479" i="1"/>
  <c r="W480" i="1"/>
  <c r="BI480" i="1"/>
  <c r="BD480" i="1" s="1"/>
  <c r="BJ480" i="1"/>
  <c r="BC480" i="1" s="1"/>
  <c r="BL480" i="1"/>
  <c r="BM480" i="1"/>
  <c r="BN480" i="1"/>
  <c r="BO480" i="1"/>
  <c r="W481" i="1"/>
  <c r="BI481" i="1"/>
  <c r="BE481" i="1" s="1"/>
  <c r="BJ481" i="1"/>
  <c r="BC481" i="1" s="1"/>
  <c r="BL481" i="1"/>
  <c r="BM481" i="1"/>
  <c r="BN481" i="1"/>
  <c r="BO481" i="1"/>
  <c r="W482" i="1"/>
  <c r="BI482" i="1"/>
  <c r="BJ482" i="1"/>
  <c r="BC482" i="1" s="1"/>
  <c r="BL482" i="1"/>
  <c r="BM482" i="1"/>
  <c r="BN482" i="1"/>
  <c r="BO482" i="1"/>
  <c r="W483" i="1"/>
  <c r="BI483" i="1"/>
  <c r="BE483" i="1" s="1"/>
  <c r="BJ483" i="1"/>
  <c r="BC483" i="1" s="1"/>
  <c r="BL483" i="1"/>
  <c r="BM483" i="1"/>
  <c r="BN483" i="1"/>
  <c r="BO483" i="1"/>
  <c r="W484" i="1"/>
  <c r="BI484" i="1"/>
  <c r="BD484" i="1" s="1"/>
  <c r="BJ484" i="1"/>
  <c r="BC484" i="1" s="1"/>
  <c r="BL484" i="1"/>
  <c r="BM484" i="1"/>
  <c r="BN484" i="1"/>
  <c r="BO484" i="1"/>
  <c r="W485" i="1"/>
  <c r="BI485" i="1"/>
  <c r="BD485" i="1" s="1"/>
  <c r="BJ485" i="1"/>
  <c r="BC485" i="1" s="1"/>
  <c r="BL485" i="1"/>
  <c r="BM485" i="1"/>
  <c r="BN485" i="1"/>
  <c r="BO485" i="1"/>
  <c r="W486" i="1"/>
  <c r="BI486" i="1"/>
  <c r="BD486" i="1" s="1"/>
  <c r="BJ486" i="1"/>
  <c r="BC486" i="1" s="1"/>
  <c r="BL486" i="1"/>
  <c r="BM486" i="1"/>
  <c r="BN486" i="1"/>
  <c r="BO486" i="1"/>
  <c r="W487" i="1"/>
  <c r="BI487" i="1"/>
  <c r="BJ487" i="1"/>
  <c r="BC487" i="1" s="1"/>
  <c r="BL487" i="1"/>
  <c r="BM487" i="1"/>
  <c r="BN487" i="1"/>
  <c r="BO487" i="1"/>
  <c r="W488" i="1"/>
  <c r="BI488" i="1"/>
  <c r="BD488" i="1" s="1"/>
  <c r="BJ488" i="1"/>
  <c r="BC488" i="1" s="1"/>
  <c r="BL488" i="1"/>
  <c r="BM488" i="1"/>
  <c r="BN488" i="1"/>
  <c r="BO488" i="1"/>
  <c r="W489" i="1"/>
  <c r="BI489" i="1"/>
  <c r="BJ489" i="1"/>
  <c r="BC489" i="1" s="1"/>
  <c r="BL489" i="1"/>
  <c r="BM489" i="1"/>
  <c r="BN489" i="1"/>
  <c r="BO489" i="1"/>
  <c r="W490" i="1"/>
  <c r="BI490" i="1"/>
  <c r="BE490" i="1" s="1"/>
  <c r="BJ490" i="1"/>
  <c r="BC490" i="1" s="1"/>
  <c r="BL490" i="1"/>
  <c r="BM490" i="1"/>
  <c r="BN490" i="1"/>
  <c r="BO490" i="1"/>
  <c r="W491" i="1"/>
  <c r="BI491" i="1"/>
  <c r="BJ491" i="1"/>
  <c r="BC491" i="1" s="1"/>
  <c r="BL491" i="1"/>
  <c r="BM491" i="1"/>
  <c r="BN491" i="1"/>
  <c r="BO491" i="1"/>
  <c r="W492" i="1"/>
  <c r="BI492" i="1"/>
  <c r="BE492" i="1" s="1"/>
  <c r="BJ492" i="1"/>
  <c r="BC492" i="1" s="1"/>
  <c r="BL492" i="1"/>
  <c r="BM492" i="1"/>
  <c r="BN492" i="1"/>
  <c r="BO492" i="1"/>
  <c r="W493" i="1"/>
  <c r="BI493" i="1"/>
  <c r="BJ493" i="1"/>
  <c r="BC493" i="1" s="1"/>
  <c r="BL493" i="1"/>
  <c r="BM493" i="1"/>
  <c r="BN493" i="1"/>
  <c r="BO493" i="1"/>
  <c r="W494" i="1"/>
  <c r="BI494" i="1"/>
  <c r="BE494" i="1" s="1"/>
  <c r="BJ494" i="1"/>
  <c r="BC494" i="1" s="1"/>
  <c r="BL494" i="1"/>
  <c r="BM494" i="1"/>
  <c r="BN494" i="1"/>
  <c r="BO494" i="1"/>
  <c r="W495" i="1"/>
  <c r="BI495" i="1"/>
  <c r="BJ495" i="1"/>
  <c r="BC495" i="1" s="1"/>
  <c r="BL495" i="1"/>
  <c r="BM495" i="1"/>
  <c r="BN495" i="1"/>
  <c r="BO495" i="1"/>
  <c r="W496" i="1"/>
  <c r="BI496" i="1"/>
  <c r="BD496" i="1" s="1"/>
  <c r="BJ496" i="1"/>
  <c r="BC496" i="1" s="1"/>
  <c r="BL496" i="1"/>
  <c r="BM496" i="1"/>
  <c r="BN496" i="1"/>
  <c r="BO496" i="1"/>
  <c r="W497" i="1"/>
  <c r="BI497" i="1"/>
  <c r="BJ497" i="1"/>
  <c r="BC497" i="1" s="1"/>
  <c r="BL497" i="1"/>
  <c r="BM497" i="1"/>
  <c r="BN497" i="1"/>
  <c r="BO497" i="1"/>
  <c r="W498" i="1"/>
  <c r="BI498" i="1"/>
  <c r="BD498" i="1" s="1"/>
  <c r="BJ498" i="1"/>
  <c r="BC498" i="1" s="1"/>
  <c r="BL498" i="1"/>
  <c r="BM498" i="1"/>
  <c r="BN498" i="1"/>
  <c r="BO498" i="1"/>
  <c r="W499" i="1"/>
  <c r="BI499" i="1"/>
  <c r="BE499" i="1" s="1"/>
  <c r="BJ499" i="1"/>
  <c r="BC499" i="1" s="1"/>
  <c r="BL499" i="1"/>
  <c r="BM499" i="1"/>
  <c r="BN499" i="1"/>
  <c r="BO499" i="1"/>
  <c r="W500" i="1"/>
  <c r="BI500" i="1"/>
  <c r="BE500" i="1" s="1"/>
  <c r="BJ500" i="1"/>
  <c r="BC500" i="1" s="1"/>
  <c r="BL500" i="1"/>
  <c r="BM500" i="1"/>
  <c r="BN500" i="1"/>
  <c r="BO500" i="1"/>
  <c r="W501" i="1"/>
  <c r="BI501" i="1"/>
  <c r="BD501" i="1" s="1"/>
  <c r="BJ501" i="1"/>
  <c r="BC501" i="1" s="1"/>
  <c r="BL501" i="1"/>
  <c r="BM501" i="1"/>
  <c r="BN501" i="1"/>
  <c r="BO501" i="1"/>
  <c r="W502" i="1"/>
  <c r="BI502" i="1"/>
  <c r="BJ502" i="1"/>
  <c r="BC502" i="1" s="1"/>
  <c r="BL502" i="1"/>
  <c r="BM502" i="1"/>
  <c r="BN502" i="1"/>
  <c r="BO502" i="1"/>
  <c r="W503" i="1"/>
  <c r="BI503" i="1"/>
  <c r="BE503" i="1" s="1"/>
  <c r="BJ503" i="1"/>
  <c r="BC503" i="1" s="1"/>
  <c r="BL503" i="1"/>
  <c r="BM503" i="1"/>
  <c r="BN503" i="1"/>
  <c r="BO503" i="1"/>
  <c r="W504" i="1"/>
  <c r="BI504" i="1"/>
  <c r="BJ504" i="1"/>
  <c r="BC504" i="1" s="1"/>
  <c r="BL504" i="1"/>
  <c r="BM504" i="1"/>
  <c r="BN504" i="1"/>
  <c r="BO504" i="1"/>
  <c r="W505" i="1"/>
  <c r="BI505" i="1"/>
  <c r="BD505" i="1" s="1"/>
  <c r="BJ505" i="1"/>
  <c r="BC505" i="1" s="1"/>
  <c r="BL505" i="1"/>
  <c r="BM505" i="1"/>
  <c r="BN505" i="1"/>
  <c r="BO505" i="1"/>
  <c r="W506" i="1"/>
  <c r="BI506" i="1"/>
  <c r="BJ506" i="1"/>
  <c r="BC506" i="1" s="1"/>
  <c r="BL506" i="1"/>
  <c r="BM506" i="1"/>
  <c r="BN506" i="1"/>
  <c r="BO506" i="1"/>
  <c r="W507" i="1"/>
  <c r="BI507" i="1"/>
  <c r="BE507" i="1" s="1"/>
  <c r="BJ507" i="1"/>
  <c r="BC507" i="1" s="1"/>
  <c r="BL507" i="1"/>
  <c r="BM507" i="1"/>
  <c r="BN507" i="1"/>
  <c r="BO507" i="1"/>
  <c r="W508" i="1"/>
  <c r="BI508" i="1"/>
  <c r="BD508" i="1" s="1"/>
  <c r="BJ508" i="1"/>
  <c r="BC508" i="1" s="1"/>
  <c r="BL508" i="1"/>
  <c r="BM508" i="1"/>
  <c r="BN508" i="1"/>
  <c r="BO508" i="1"/>
  <c r="W509" i="1"/>
  <c r="BI509" i="1"/>
  <c r="BJ509" i="1"/>
  <c r="BC509" i="1" s="1"/>
  <c r="BL509" i="1"/>
  <c r="BM509" i="1"/>
  <c r="BN509" i="1"/>
  <c r="BO509" i="1"/>
  <c r="W510" i="1"/>
  <c r="BI510" i="1"/>
  <c r="BE510" i="1" s="1"/>
  <c r="BJ510" i="1"/>
  <c r="BC510" i="1" s="1"/>
  <c r="BL510" i="1"/>
  <c r="BM510" i="1"/>
  <c r="BN510" i="1"/>
  <c r="BO510" i="1"/>
  <c r="W511" i="1"/>
  <c r="BI511" i="1"/>
  <c r="BJ511" i="1"/>
  <c r="BC511" i="1" s="1"/>
  <c r="BL511" i="1"/>
  <c r="BM511" i="1"/>
  <c r="BN511" i="1"/>
  <c r="BO511" i="1"/>
  <c r="W512" i="1"/>
  <c r="BI512" i="1"/>
  <c r="BJ512" i="1"/>
  <c r="BC512" i="1" s="1"/>
  <c r="BL512" i="1"/>
  <c r="BM512" i="1"/>
  <c r="BN512" i="1"/>
  <c r="BO512" i="1"/>
  <c r="W513" i="1"/>
  <c r="BI513" i="1"/>
  <c r="BD513" i="1" s="1"/>
  <c r="BJ513" i="1"/>
  <c r="BC513" i="1" s="1"/>
  <c r="BL513" i="1"/>
  <c r="BM513" i="1"/>
  <c r="BN513" i="1"/>
  <c r="BO513" i="1"/>
  <c r="W514" i="1"/>
  <c r="BI514" i="1"/>
  <c r="BJ514" i="1"/>
  <c r="BC514" i="1" s="1"/>
  <c r="BL514" i="1"/>
  <c r="BM514" i="1"/>
  <c r="BN514" i="1"/>
  <c r="BO514" i="1"/>
  <c r="W515" i="1"/>
  <c r="BI515" i="1"/>
  <c r="BD515" i="1" s="1"/>
  <c r="BJ515" i="1"/>
  <c r="BC515" i="1" s="1"/>
  <c r="BL515" i="1"/>
  <c r="BM515" i="1"/>
  <c r="BN515" i="1"/>
  <c r="BO515" i="1"/>
  <c r="W516" i="1"/>
  <c r="BI516" i="1"/>
  <c r="BD516" i="1" s="1"/>
  <c r="BJ516" i="1"/>
  <c r="BC516" i="1" s="1"/>
  <c r="BL516" i="1"/>
  <c r="BM516" i="1"/>
  <c r="BN516" i="1"/>
  <c r="BO516" i="1"/>
  <c r="W517" i="1"/>
  <c r="BI517" i="1"/>
  <c r="BJ517" i="1"/>
  <c r="BC517" i="1" s="1"/>
  <c r="BL517" i="1"/>
  <c r="BM517" i="1"/>
  <c r="BN517" i="1"/>
  <c r="BO517" i="1"/>
  <c r="W518" i="1"/>
  <c r="BI518" i="1"/>
  <c r="BD518" i="1" s="1"/>
  <c r="BJ518" i="1"/>
  <c r="BC518" i="1" s="1"/>
  <c r="BL518" i="1"/>
  <c r="BM518" i="1"/>
  <c r="BN518" i="1"/>
  <c r="BO518" i="1"/>
  <c r="W519" i="1"/>
  <c r="BI519" i="1"/>
  <c r="BJ519" i="1"/>
  <c r="BC519" i="1" s="1"/>
  <c r="BL519" i="1"/>
  <c r="BM519" i="1"/>
  <c r="BN519" i="1"/>
  <c r="BO519" i="1"/>
  <c r="W520" i="1"/>
  <c r="BI520" i="1"/>
  <c r="BJ520" i="1"/>
  <c r="BC520" i="1" s="1"/>
  <c r="BL520" i="1"/>
  <c r="BM520" i="1"/>
  <c r="BN520" i="1"/>
  <c r="BO520" i="1"/>
  <c r="W521" i="1"/>
  <c r="BI521" i="1"/>
  <c r="BE521" i="1" s="1"/>
  <c r="BJ521" i="1"/>
  <c r="BC521" i="1" s="1"/>
  <c r="BL521" i="1"/>
  <c r="BM521" i="1"/>
  <c r="BN521" i="1"/>
  <c r="BO521" i="1"/>
  <c r="W522" i="1"/>
  <c r="BI522" i="1"/>
  <c r="BJ522" i="1"/>
  <c r="BC522" i="1" s="1"/>
  <c r="BL522" i="1"/>
  <c r="BM522" i="1"/>
  <c r="BN522" i="1"/>
  <c r="BO522" i="1"/>
  <c r="W523" i="1"/>
  <c r="BI523" i="1"/>
  <c r="BD523" i="1" s="1"/>
  <c r="BJ523" i="1"/>
  <c r="BC523" i="1" s="1"/>
  <c r="BL523" i="1"/>
  <c r="BM523" i="1"/>
  <c r="BN523" i="1"/>
  <c r="BO523" i="1"/>
  <c r="W524" i="1"/>
  <c r="BI524" i="1"/>
  <c r="BE524" i="1" s="1"/>
  <c r="BJ524" i="1"/>
  <c r="BC524" i="1" s="1"/>
  <c r="BL524" i="1"/>
  <c r="BM524" i="1"/>
  <c r="BN524" i="1"/>
  <c r="BO524" i="1"/>
  <c r="W525" i="1"/>
  <c r="BI525" i="1"/>
  <c r="BJ525" i="1"/>
  <c r="BC525" i="1" s="1"/>
  <c r="BL525" i="1"/>
  <c r="BM525" i="1"/>
  <c r="BN525" i="1"/>
  <c r="BO525" i="1"/>
  <c r="W526" i="1"/>
  <c r="BI526" i="1"/>
  <c r="BE526" i="1" s="1"/>
  <c r="BJ526" i="1"/>
  <c r="BC526" i="1" s="1"/>
  <c r="BL526" i="1"/>
  <c r="BM526" i="1"/>
  <c r="BN526" i="1"/>
  <c r="BO526" i="1"/>
  <c r="W527" i="1"/>
  <c r="BI527" i="1"/>
  <c r="BJ527" i="1"/>
  <c r="BC527" i="1" s="1"/>
  <c r="BL527" i="1"/>
  <c r="BM527" i="1"/>
  <c r="BN527" i="1"/>
  <c r="BO527" i="1"/>
  <c r="W528" i="1"/>
  <c r="BI528" i="1"/>
  <c r="BE528" i="1" s="1"/>
  <c r="BJ528" i="1"/>
  <c r="BC528" i="1" s="1"/>
  <c r="BL528" i="1"/>
  <c r="BM528" i="1"/>
  <c r="BN528" i="1"/>
  <c r="BO528" i="1"/>
  <c r="W529" i="1"/>
  <c r="BI529" i="1"/>
  <c r="BD529" i="1" s="1"/>
  <c r="BJ529" i="1"/>
  <c r="BC529" i="1" s="1"/>
  <c r="BL529" i="1"/>
  <c r="BM529" i="1"/>
  <c r="BN529" i="1"/>
  <c r="BO529" i="1"/>
  <c r="W530" i="1"/>
  <c r="BI530" i="1"/>
  <c r="BE530" i="1" s="1"/>
  <c r="BJ530" i="1"/>
  <c r="BC530" i="1" s="1"/>
  <c r="BL530" i="1"/>
  <c r="BM530" i="1"/>
  <c r="BN530" i="1"/>
  <c r="BO530" i="1"/>
  <c r="W531" i="1"/>
  <c r="BI531" i="1"/>
  <c r="BD531" i="1" s="1"/>
  <c r="BJ531" i="1"/>
  <c r="BC531" i="1" s="1"/>
  <c r="BL531" i="1"/>
  <c r="BM531" i="1"/>
  <c r="BN531" i="1"/>
  <c r="BO531" i="1"/>
  <c r="W532" i="1"/>
  <c r="BI532" i="1"/>
  <c r="BD532" i="1" s="1"/>
  <c r="BJ532" i="1"/>
  <c r="BC532" i="1" s="1"/>
  <c r="BL532" i="1"/>
  <c r="BM532" i="1"/>
  <c r="BN532" i="1"/>
  <c r="BO532" i="1"/>
  <c r="W533" i="1"/>
  <c r="BI533" i="1"/>
  <c r="BD533" i="1" s="1"/>
  <c r="BJ533" i="1"/>
  <c r="BC533" i="1" s="1"/>
  <c r="BL533" i="1"/>
  <c r="BM533" i="1"/>
  <c r="BN533" i="1"/>
  <c r="BO533" i="1"/>
  <c r="W534" i="1"/>
  <c r="BI534" i="1"/>
  <c r="BD534" i="1" s="1"/>
  <c r="BJ534" i="1"/>
  <c r="BC534" i="1" s="1"/>
  <c r="BL534" i="1"/>
  <c r="BM534" i="1"/>
  <c r="BN534" i="1"/>
  <c r="BO534" i="1"/>
  <c r="W535" i="1"/>
  <c r="BI535" i="1"/>
  <c r="BJ535" i="1"/>
  <c r="BC535" i="1" s="1"/>
  <c r="BL535" i="1"/>
  <c r="BM535" i="1"/>
  <c r="BN535" i="1"/>
  <c r="BO535" i="1"/>
  <c r="W536" i="1"/>
  <c r="BI536" i="1"/>
  <c r="BE536" i="1" s="1"/>
  <c r="BJ536" i="1"/>
  <c r="BC536" i="1" s="1"/>
  <c r="BL536" i="1"/>
  <c r="BM536" i="1"/>
  <c r="BN536" i="1"/>
  <c r="BO536" i="1"/>
  <c r="W537" i="1"/>
  <c r="BI537" i="1"/>
  <c r="BD537" i="1" s="1"/>
  <c r="BJ537" i="1"/>
  <c r="BC537" i="1" s="1"/>
  <c r="BL537" i="1"/>
  <c r="BM537" i="1"/>
  <c r="BN537" i="1"/>
  <c r="BO537" i="1"/>
  <c r="W538" i="1"/>
  <c r="BI538" i="1"/>
  <c r="BE538" i="1" s="1"/>
  <c r="BJ538" i="1"/>
  <c r="BC538" i="1" s="1"/>
  <c r="BL538" i="1"/>
  <c r="BM538" i="1"/>
  <c r="BN538" i="1"/>
  <c r="BO538" i="1"/>
  <c r="W539" i="1"/>
  <c r="BI539" i="1"/>
  <c r="BD539" i="1" s="1"/>
  <c r="BJ539" i="1"/>
  <c r="BC539" i="1" s="1"/>
  <c r="BL539" i="1"/>
  <c r="BM539" i="1"/>
  <c r="BN539" i="1"/>
  <c r="BO539" i="1"/>
  <c r="W540" i="1"/>
  <c r="BI540" i="1"/>
  <c r="BE540" i="1" s="1"/>
  <c r="BJ540" i="1"/>
  <c r="BC540" i="1" s="1"/>
  <c r="BL540" i="1"/>
  <c r="BM540" i="1"/>
  <c r="BN540" i="1"/>
  <c r="BO540" i="1"/>
  <c r="W541" i="1"/>
  <c r="BI541" i="1"/>
  <c r="BJ541" i="1"/>
  <c r="BC541" i="1" s="1"/>
  <c r="BL541" i="1"/>
  <c r="BM541" i="1"/>
  <c r="BN541" i="1"/>
  <c r="BO541" i="1"/>
  <c r="W542" i="1"/>
  <c r="BI542" i="1"/>
  <c r="BE542" i="1" s="1"/>
  <c r="BJ542" i="1"/>
  <c r="BC542" i="1" s="1"/>
  <c r="BL542" i="1"/>
  <c r="BM542" i="1"/>
  <c r="BN542" i="1"/>
  <c r="BO542" i="1"/>
  <c r="W543" i="1"/>
  <c r="BI543" i="1"/>
  <c r="BJ543" i="1"/>
  <c r="BC543" i="1" s="1"/>
  <c r="BL543" i="1"/>
  <c r="BM543" i="1"/>
  <c r="BN543" i="1"/>
  <c r="BO543" i="1"/>
  <c r="W544" i="1"/>
  <c r="BI544" i="1"/>
  <c r="BE544" i="1" s="1"/>
  <c r="BJ544" i="1"/>
  <c r="BC544" i="1" s="1"/>
  <c r="BL544" i="1"/>
  <c r="BM544" i="1"/>
  <c r="BN544" i="1"/>
  <c r="BO544" i="1"/>
  <c r="W545" i="1"/>
  <c r="BI545" i="1"/>
  <c r="BD545" i="1" s="1"/>
  <c r="BJ545" i="1"/>
  <c r="BC545" i="1" s="1"/>
  <c r="BL545" i="1"/>
  <c r="BM545" i="1"/>
  <c r="BN545" i="1"/>
  <c r="BO545" i="1"/>
  <c r="W546" i="1"/>
  <c r="BI546" i="1"/>
  <c r="BE546" i="1" s="1"/>
  <c r="BJ546" i="1"/>
  <c r="BC546" i="1" s="1"/>
  <c r="BL546" i="1"/>
  <c r="BM546" i="1"/>
  <c r="BN546" i="1"/>
  <c r="BO546" i="1"/>
  <c r="W547" i="1"/>
  <c r="BI547" i="1"/>
  <c r="BD547" i="1" s="1"/>
  <c r="BJ547" i="1"/>
  <c r="BC547" i="1" s="1"/>
  <c r="BL547" i="1"/>
  <c r="BM547" i="1"/>
  <c r="BN547" i="1"/>
  <c r="BO547" i="1"/>
  <c r="W548" i="1"/>
  <c r="BI548" i="1"/>
  <c r="BD548" i="1" s="1"/>
  <c r="BJ548" i="1"/>
  <c r="BC548" i="1" s="1"/>
  <c r="BL548" i="1"/>
  <c r="BM548" i="1"/>
  <c r="BN548" i="1"/>
  <c r="BO548" i="1"/>
  <c r="W549" i="1"/>
  <c r="BI549" i="1"/>
  <c r="BD549" i="1" s="1"/>
  <c r="BJ549" i="1"/>
  <c r="BC549" i="1" s="1"/>
  <c r="BL549" i="1"/>
  <c r="BM549" i="1"/>
  <c r="BN549" i="1"/>
  <c r="BO549" i="1"/>
  <c r="W550" i="1"/>
  <c r="BI550" i="1"/>
  <c r="BE550" i="1" s="1"/>
  <c r="BJ550" i="1"/>
  <c r="BC550" i="1" s="1"/>
  <c r="BL550" i="1"/>
  <c r="BM550" i="1"/>
  <c r="BN550" i="1"/>
  <c r="BO550" i="1"/>
  <c r="W551" i="1"/>
  <c r="BI551" i="1"/>
  <c r="BD551" i="1" s="1"/>
  <c r="BJ551" i="1"/>
  <c r="BC551" i="1" s="1"/>
  <c r="BL551" i="1"/>
  <c r="BM551" i="1"/>
  <c r="BN551" i="1"/>
  <c r="BO551" i="1"/>
  <c r="W552" i="1"/>
  <c r="BI552" i="1"/>
  <c r="BE552" i="1" s="1"/>
  <c r="BJ552" i="1"/>
  <c r="BC552" i="1" s="1"/>
  <c r="BL552" i="1"/>
  <c r="BM552" i="1"/>
  <c r="BN552" i="1"/>
  <c r="BO552" i="1"/>
  <c r="W553" i="1"/>
  <c r="BI553" i="1"/>
  <c r="BD553" i="1" s="1"/>
  <c r="BJ553" i="1"/>
  <c r="BC553" i="1" s="1"/>
  <c r="BL553" i="1"/>
  <c r="BM553" i="1"/>
  <c r="BN553" i="1"/>
  <c r="BO553" i="1"/>
  <c r="W554" i="1"/>
  <c r="BI554" i="1"/>
  <c r="BE554" i="1" s="1"/>
  <c r="BJ554" i="1"/>
  <c r="BC554" i="1" s="1"/>
  <c r="BL554" i="1"/>
  <c r="BM554" i="1"/>
  <c r="BN554" i="1"/>
  <c r="BO554" i="1"/>
  <c r="W555" i="1"/>
  <c r="BI555" i="1"/>
  <c r="BD555" i="1" s="1"/>
  <c r="BJ555" i="1"/>
  <c r="BC555" i="1" s="1"/>
  <c r="BL555" i="1"/>
  <c r="BM555" i="1"/>
  <c r="BN555" i="1"/>
  <c r="BO555" i="1"/>
  <c r="W556" i="1"/>
  <c r="BI556" i="1"/>
  <c r="BD556" i="1" s="1"/>
  <c r="BJ556" i="1"/>
  <c r="BC556" i="1" s="1"/>
  <c r="BL556" i="1"/>
  <c r="BM556" i="1"/>
  <c r="BN556" i="1"/>
  <c r="BO556" i="1"/>
  <c r="W557" i="1"/>
  <c r="BI557" i="1"/>
  <c r="BJ557" i="1"/>
  <c r="BC557" i="1" s="1"/>
  <c r="BL557" i="1"/>
  <c r="BM557" i="1"/>
  <c r="BN557" i="1"/>
  <c r="BO557" i="1"/>
  <c r="W558" i="1"/>
  <c r="BI558" i="1"/>
  <c r="BD558" i="1" s="1"/>
  <c r="BJ558" i="1"/>
  <c r="BC558" i="1" s="1"/>
  <c r="BL558" i="1"/>
  <c r="BM558" i="1"/>
  <c r="BN558" i="1"/>
  <c r="BO558" i="1"/>
  <c r="W559" i="1"/>
  <c r="BI559" i="1"/>
  <c r="BJ559" i="1"/>
  <c r="BC559" i="1" s="1"/>
  <c r="BL559" i="1"/>
  <c r="BM559" i="1"/>
  <c r="BN559" i="1"/>
  <c r="BO559" i="1"/>
  <c r="W560" i="1"/>
  <c r="BI560" i="1"/>
  <c r="BD560" i="1" s="1"/>
  <c r="BJ560" i="1"/>
  <c r="BC560" i="1" s="1"/>
  <c r="BL560" i="1"/>
  <c r="BM560" i="1"/>
  <c r="BN560" i="1"/>
  <c r="BO560" i="1"/>
  <c r="W561" i="1"/>
  <c r="BI561" i="1"/>
  <c r="BD561" i="1" s="1"/>
  <c r="BJ561" i="1"/>
  <c r="BC561" i="1" s="1"/>
  <c r="BL561" i="1"/>
  <c r="BM561" i="1"/>
  <c r="BN561" i="1"/>
  <c r="BO561" i="1"/>
  <c r="W562" i="1"/>
  <c r="BI562" i="1"/>
  <c r="BE562" i="1" s="1"/>
  <c r="BJ562" i="1"/>
  <c r="BC562" i="1" s="1"/>
  <c r="BL562" i="1"/>
  <c r="BM562" i="1"/>
  <c r="BN562" i="1"/>
  <c r="BO562" i="1"/>
  <c r="W563" i="1"/>
  <c r="BI563" i="1"/>
  <c r="BD563" i="1" s="1"/>
  <c r="BJ563" i="1"/>
  <c r="BC563" i="1" s="1"/>
  <c r="BL563" i="1"/>
  <c r="BM563" i="1"/>
  <c r="BN563" i="1"/>
  <c r="BO563" i="1"/>
  <c r="W564" i="1"/>
  <c r="BI564" i="1"/>
  <c r="BD564" i="1" s="1"/>
  <c r="BJ564" i="1"/>
  <c r="BC564" i="1" s="1"/>
  <c r="BL564" i="1"/>
  <c r="BM564" i="1"/>
  <c r="BN564" i="1"/>
  <c r="BO564" i="1"/>
  <c r="W565" i="1"/>
  <c r="BI565" i="1"/>
  <c r="BD565" i="1" s="1"/>
  <c r="BJ565" i="1"/>
  <c r="BC565" i="1" s="1"/>
  <c r="BL565" i="1"/>
  <c r="BM565" i="1"/>
  <c r="BN565" i="1"/>
  <c r="BO565" i="1"/>
  <c r="W566" i="1"/>
  <c r="BI566" i="1"/>
  <c r="BD566" i="1" s="1"/>
  <c r="BJ566" i="1"/>
  <c r="BC566" i="1" s="1"/>
  <c r="BL566" i="1"/>
  <c r="BM566" i="1"/>
  <c r="BN566" i="1"/>
  <c r="BO566" i="1"/>
  <c r="W567" i="1"/>
  <c r="BI567" i="1"/>
  <c r="BE567" i="1" s="1"/>
  <c r="BJ567" i="1"/>
  <c r="BC567" i="1" s="1"/>
  <c r="BL567" i="1"/>
  <c r="BM567" i="1"/>
  <c r="BN567" i="1"/>
  <c r="BO567" i="1"/>
  <c r="W568" i="1"/>
  <c r="BI568" i="1"/>
  <c r="BD568" i="1" s="1"/>
  <c r="BJ568" i="1"/>
  <c r="BC568" i="1" s="1"/>
  <c r="BL568" i="1"/>
  <c r="BM568" i="1"/>
  <c r="BN568" i="1"/>
  <c r="BO568" i="1"/>
  <c r="W569" i="1"/>
  <c r="BI569" i="1"/>
  <c r="BJ569" i="1"/>
  <c r="BC569" i="1" s="1"/>
  <c r="BL569" i="1"/>
  <c r="BM569" i="1"/>
  <c r="BN569" i="1"/>
  <c r="BO569" i="1"/>
  <c r="W570" i="1"/>
  <c r="BI570" i="1"/>
  <c r="BD570" i="1" s="1"/>
  <c r="BJ570" i="1"/>
  <c r="BC570" i="1" s="1"/>
  <c r="BL570" i="1"/>
  <c r="BM570" i="1"/>
  <c r="BN570" i="1"/>
  <c r="BO570" i="1"/>
  <c r="W571" i="1"/>
  <c r="BI571" i="1"/>
  <c r="BD571" i="1" s="1"/>
  <c r="BJ571" i="1"/>
  <c r="BC571" i="1" s="1"/>
  <c r="BL571" i="1"/>
  <c r="BM571" i="1"/>
  <c r="BN571" i="1"/>
  <c r="BO571" i="1"/>
  <c r="W572" i="1"/>
  <c r="BI572" i="1"/>
  <c r="BD572" i="1" s="1"/>
  <c r="BJ572" i="1"/>
  <c r="BC572" i="1" s="1"/>
  <c r="BL572" i="1"/>
  <c r="BM572" i="1"/>
  <c r="BN572" i="1"/>
  <c r="BO572" i="1"/>
  <c r="W573" i="1"/>
  <c r="BI573" i="1"/>
  <c r="BD573" i="1" s="1"/>
  <c r="BJ573" i="1"/>
  <c r="BC573" i="1" s="1"/>
  <c r="BL573" i="1"/>
  <c r="BM573" i="1"/>
  <c r="BN573" i="1"/>
  <c r="BO573" i="1"/>
  <c r="W574" i="1"/>
  <c r="BI574" i="1"/>
  <c r="BD574" i="1" s="1"/>
  <c r="BJ574" i="1"/>
  <c r="BC574" i="1" s="1"/>
  <c r="BL574" i="1"/>
  <c r="BM574" i="1"/>
  <c r="BN574" i="1"/>
  <c r="BO574" i="1"/>
  <c r="W575" i="1"/>
  <c r="BI575" i="1"/>
  <c r="BE575" i="1" s="1"/>
  <c r="BJ575" i="1"/>
  <c r="BC575" i="1" s="1"/>
  <c r="BL575" i="1"/>
  <c r="BM575" i="1"/>
  <c r="BN575" i="1"/>
  <c r="BO575" i="1"/>
  <c r="W576" i="1"/>
  <c r="BI576" i="1"/>
  <c r="BE576" i="1" s="1"/>
  <c r="BJ576" i="1"/>
  <c r="BC576" i="1" s="1"/>
  <c r="BL576" i="1"/>
  <c r="BM576" i="1"/>
  <c r="BN576" i="1"/>
  <c r="BO576" i="1"/>
  <c r="W577" i="1"/>
  <c r="BI577" i="1"/>
  <c r="BJ577" i="1"/>
  <c r="BC577" i="1" s="1"/>
  <c r="BL577" i="1"/>
  <c r="BM577" i="1"/>
  <c r="BN577" i="1"/>
  <c r="BO577" i="1"/>
  <c r="W578" i="1"/>
  <c r="BI578" i="1"/>
  <c r="BD578" i="1" s="1"/>
  <c r="BJ578" i="1"/>
  <c r="BC578" i="1" s="1"/>
  <c r="BL578" i="1"/>
  <c r="BM578" i="1"/>
  <c r="BN578" i="1"/>
  <c r="BO578" i="1"/>
  <c r="W579" i="1"/>
  <c r="BI579" i="1"/>
  <c r="BD579" i="1" s="1"/>
  <c r="BJ579" i="1"/>
  <c r="BC579" i="1" s="1"/>
  <c r="BL579" i="1"/>
  <c r="BM579" i="1"/>
  <c r="BN579" i="1"/>
  <c r="BO579" i="1"/>
  <c r="W580" i="1"/>
  <c r="BI580" i="1"/>
  <c r="BD580" i="1" s="1"/>
  <c r="BJ580" i="1"/>
  <c r="BC580" i="1" s="1"/>
  <c r="BL580" i="1"/>
  <c r="BM580" i="1"/>
  <c r="BN580" i="1"/>
  <c r="BO580" i="1"/>
  <c r="W581" i="1"/>
  <c r="BI581" i="1"/>
  <c r="BE581" i="1" s="1"/>
  <c r="BJ581" i="1"/>
  <c r="BC581" i="1" s="1"/>
  <c r="BL581" i="1"/>
  <c r="BM581" i="1"/>
  <c r="BN581" i="1"/>
  <c r="BO581" i="1"/>
  <c r="W582" i="1"/>
  <c r="BI582" i="1"/>
  <c r="BD582" i="1" s="1"/>
  <c r="BJ582" i="1"/>
  <c r="BC582" i="1" s="1"/>
  <c r="BL582" i="1"/>
  <c r="BM582" i="1"/>
  <c r="BN582" i="1"/>
  <c r="BO582" i="1"/>
  <c r="W583" i="1"/>
  <c r="BI583" i="1"/>
  <c r="BE583" i="1" s="1"/>
  <c r="BJ583" i="1"/>
  <c r="BC583" i="1" s="1"/>
  <c r="BL583" i="1"/>
  <c r="BM583" i="1"/>
  <c r="BN583" i="1"/>
  <c r="BO583" i="1"/>
  <c r="W584" i="1"/>
  <c r="BI584" i="1"/>
  <c r="BE584" i="1" s="1"/>
  <c r="BJ584" i="1"/>
  <c r="BC584" i="1" s="1"/>
  <c r="BL584" i="1"/>
  <c r="BM584" i="1"/>
  <c r="BN584" i="1"/>
  <c r="BO584" i="1"/>
  <c r="W585" i="1"/>
  <c r="BI585" i="1"/>
  <c r="BJ585" i="1"/>
  <c r="BC585" i="1" s="1"/>
  <c r="BL585" i="1"/>
  <c r="BM585" i="1"/>
  <c r="BN585" i="1"/>
  <c r="BO585" i="1"/>
  <c r="W586" i="1"/>
  <c r="BI586" i="1"/>
  <c r="BD586" i="1" s="1"/>
  <c r="BJ586" i="1"/>
  <c r="BC586" i="1" s="1"/>
  <c r="BL586" i="1"/>
  <c r="BM586" i="1"/>
  <c r="BN586" i="1"/>
  <c r="BO586" i="1"/>
  <c r="W587" i="1"/>
  <c r="BI587" i="1"/>
  <c r="BD587" i="1" s="1"/>
  <c r="BJ587" i="1"/>
  <c r="BC587" i="1" s="1"/>
  <c r="BL587" i="1"/>
  <c r="BM587" i="1"/>
  <c r="BN587" i="1"/>
  <c r="BO587" i="1"/>
  <c r="W588" i="1"/>
  <c r="BI588" i="1"/>
  <c r="BD588" i="1" s="1"/>
  <c r="BJ588" i="1"/>
  <c r="BC588" i="1" s="1"/>
  <c r="BL588" i="1"/>
  <c r="BM588" i="1"/>
  <c r="BN588" i="1"/>
  <c r="BO588" i="1"/>
  <c r="W589" i="1"/>
  <c r="BI589" i="1"/>
  <c r="BE589" i="1" s="1"/>
  <c r="BJ589" i="1"/>
  <c r="BC589" i="1" s="1"/>
  <c r="BL589" i="1"/>
  <c r="BM589" i="1"/>
  <c r="BN589" i="1"/>
  <c r="BO589" i="1"/>
  <c r="W590" i="1"/>
  <c r="BI590" i="1"/>
  <c r="BD590" i="1" s="1"/>
  <c r="BJ590" i="1"/>
  <c r="BC590" i="1" s="1"/>
  <c r="BL590" i="1"/>
  <c r="BM590" i="1"/>
  <c r="BN590" i="1"/>
  <c r="BO590" i="1"/>
  <c r="W591" i="1"/>
  <c r="BI591" i="1"/>
  <c r="BE591" i="1" s="1"/>
  <c r="BJ591" i="1"/>
  <c r="BC591" i="1" s="1"/>
  <c r="BL591" i="1"/>
  <c r="BM591" i="1"/>
  <c r="BN591" i="1"/>
  <c r="BO591" i="1"/>
  <c r="W592" i="1"/>
  <c r="BI592" i="1"/>
  <c r="BE592" i="1" s="1"/>
  <c r="BJ592" i="1"/>
  <c r="BC592" i="1" s="1"/>
  <c r="BL592" i="1"/>
  <c r="BM592" i="1"/>
  <c r="BN592" i="1"/>
  <c r="BO592" i="1"/>
  <c r="W593" i="1"/>
  <c r="BI593" i="1"/>
  <c r="BJ593" i="1"/>
  <c r="BC593" i="1" s="1"/>
  <c r="BL593" i="1"/>
  <c r="BM593" i="1"/>
  <c r="BN593" i="1"/>
  <c r="BO593" i="1"/>
  <c r="W594" i="1"/>
  <c r="BI594" i="1"/>
  <c r="BD594" i="1" s="1"/>
  <c r="BJ594" i="1"/>
  <c r="BC594" i="1" s="1"/>
  <c r="BL594" i="1"/>
  <c r="BM594" i="1"/>
  <c r="BN594" i="1"/>
  <c r="BO594" i="1"/>
  <c r="W595" i="1"/>
  <c r="BI595" i="1"/>
  <c r="BE595" i="1" s="1"/>
  <c r="BJ595" i="1"/>
  <c r="BC595" i="1" s="1"/>
  <c r="BL595" i="1"/>
  <c r="BM595" i="1"/>
  <c r="BN595" i="1"/>
  <c r="BO595" i="1"/>
  <c r="W596" i="1"/>
  <c r="BI596" i="1"/>
  <c r="BD596" i="1" s="1"/>
  <c r="BJ596" i="1"/>
  <c r="BC596" i="1" s="1"/>
  <c r="BL596" i="1"/>
  <c r="BM596" i="1"/>
  <c r="BN596" i="1"/>
  <c r="BO596" i="1"/>
  <c r="W597" i="1"/>
  <c r="BI597" i="1"/>
  <c r="BD597" i="1" s="1"/>
  <c r="BJ597" i="1"/>
  <c r="BC597" i="1" s="1"/>
  <c r="BL597" i="1"/>
  <c r="BM597" i="1"/>
  <c r="BN597" i="1"/>
  <c r="BO597" i="1"/>
  <c r="W598" i="1"/>
  <c r="BI598" i="1"/>
  <c r="BD598" i="1" s="1"/>
  <c r="BJ598" i="1"/>
  <c r="BC598" i="1" s="1"/>
  <c r="BL598" i="1"/>
  <c r="BM598" i="1"/>
  <c r="BN598" i="1"/>
  <c r="BO598" i="1"/>
  <c r="W599" i="1"/>
  <c r="BI599" i="1"/>
  <c r="BE599" i="1" s="1"/>
  <c r="BJ599" i="1"/>
  <c r="BC599" i="1" s="1"/>
  <c r="BL599" i="1"/>
  <c r="BM599" i="1"/>
  <c r="BN599" i="1"/>
  <c r="BO599" i="1"/>
  <c r="W600" i="1"/>
  <c r="BI600" i="1"/>
  <c r="BD600" i="1" s="1"/>
  <c r="BJ600" i="1"/>
  <c r="BC600" i="1" s="1"/>
  <c r="BL600" i="1"/>
  <c r="BM600" i="1"/>
  <c r="BN600" i="1"/>
  <c r="BO600" i="1"/>
  <c r="W601" i="1"/>
  <c r="BI601" i="1"/>
  <c r="BJ601" i="1"/>
  <c r="BC601" i="1" s="1"/>
  <c r="BL601" i="1"/>
  <c r="BM601" i="1"/>
  <c r="BN601" i="1"/>
  <c r="BO601" i="1"/>
  <c r="W602" i="1"/>
  <c r="BI602" i="1"/>
  <c r="BE602" i="1" s="1"/>
  <c r="BJ602" i="1"/>
  <c r="BC602" i="1" s="1"/>
  <c r="BL602" i="1"/>
  <c r="BM602" i="1"/>
  <c r="BN602" i="1"/>
  <c r="BO602" i="1"/>
  <c r="W603" i="1"/>
  <c r="BI603" i="1"/>
  <c r="BD603" i="1" s="1"/>
  <c r="BJ603" i="1"/>
  <c r="BC603" i="1" s="1"/>
  <c r="BL603" i="1"/>
  <c r="BM603" i="1"/>
  <c r="BN603" i="1"/>
  <c r="BO603" i="1"/>
  <c r="W604" i="1"/>
  <c r="BI604" i="1"/>
  <c r="BD604" i="1" s="1"/>
  <c r="BJ604" i="1"/>
  <c r="BC604" i="1" s="1"/>
  <c r="BL604" i="1"/>
  <c r="BM604" i="1"/>
  <c r="BN604" i="1"/>
  <c r="BO604" i="1"/>
  <c r="W605" i="1"/>
  <c r="BI605" i="1"/>
  <c r="BD605" i="1" s="1"/>
  <c r="BJ605" i="1"/>
  <c r="BC605" i="1" s="1"/>
  <c r="BL605" i="1"/>
  <c r="BM605" i="1"/>
  <c r="BN605" i="1"/>
  <c r="BO605" i="1"/>
  <c r="W606" i="1"/>
  <c r="BI606" i="1"/>
  <c r="BD606" i="1" s="1"/>
  <c r="BJ606" i="1"/>
  <c r="BC606" i="1" s="1"/>
  <c r="BL606" i="1"/>
  <c r="BM606" i="1"/>
  <c r="BN606" i="1"/>
  <c r="BO606" i="1"/>
  <c r="W607" i="1"/>
  <c r="BI607" i="1"/>
  <c r="BE607" i="1" s="1"/>
  <c r="BJ607" i="1"/>
  <c r="BC607" i="1" s="1"/>
  <c r="BL607" i="1"/>
  <c r="BM607" i="1"/>
  <c r="BN607" i="1"/>
  <c r="BO607" i="1"/>
  <c r="W608" i="1"/>
  <c r="BI608" i="1"/>
  <c r="BD608" i="1" s="1"/>
  <c r="BJ608" i="1"/>
  <c r="BC608" i="1" s="1"/>
  <c r="BL608" i="1"/>
  <c r="BM608" i="1"/>
  <c r="BN608" i="1"/>
  <c r="BO608" i="1"/>
  <c r="W609" i="1"/>
  <c r="BI609" i="1"/>
  <c r="BJ609" i="1"/>
  <c r="BC609" i="1" s="1"/>
  <c r="BL609" i="1"/>
  <c r="BM609" i="1"/>
  <c r="BN609" i="1"/>
  <c r="BO609" i="1"/>
  <c r="W610" i="1"/>
  <c r="BI610" i="1"/>
  <c r="BD610" i="1" s="1"/>
  <c r="BJ610" i="1"/>
  <c r="BC610" i="1" s="1"/>
  <c r="BL610" i="1"/>
  <c r="BM610" i="1"/>
  <c r="BN610" i="1"/>
  <c r="BO610" i="1"/>
  <c r="W611" i="1"/>
  <c r="BI611" i="1"/>
  <c r="BE611" i="1" s="1"/>
  <c r="BJ611" i="1"/>
  <c r="BC611" i="1" s="1"/>
  <c r="BL611" i="1"/>
  <c r="BM611" i="1"/>
  <c r="BN611" i="1"/>
  <c r="BO611" i="1"/>
  <c r="W612" i="1"/>
  <c r="BI612" i="1"/>
  <c r="BD612" i="1" s="1"/>
  <c r="BJ612" i="1"/>
  <c r="BC612" i="1" s="1"/>
  <c r="BL612" i="1"/>
  <c r="BM612" i="1"/>
  <c r="BN612" i="1"/>
  <c r="BO612" i="1"/>
  <c r="W613" i="1"/>
  <c r="BI613" i="1"/>
  <c r="BE613" i="1" s="1"/>
  <c r="BJ613" i="1"/>
  <c r="BC613" i="1" s="1"/>
  <c r="BL613" i="1"/>
  <c r="BM613" i="1"/>
  <c r="BN613" i="1"/>
  <c r="BO613" i="1"/>
  <c r="W614" i="1"/>
  <c r="BI614" i="1"/>
  <c r="BD614" i="1" s="1"/>
  <c r="BJ614" i="1"/>
  <c r="BC614" i="1" s="1"/>
  <c r="BL614" i="1"/>
  <c r="BM614" i="1"/>
  <c r="BN614" i="1"/>
  <c r="BO614" i="1"/>
  <c r="W615" i="1"/>
  <c r="BI615" i="1"/>
  <c r="BE615" i="1" s="1"/>
  <c r="BJ615" i="1"/>
  <c r="BC615" i="1" s="1"/>
  <c r="BL615" i="1"/>
  <c r="BM615" i="1"/>
  <c r="BN615" i="1"/>
  <c r="BO615" i="1"/>
  <c r="W616" i="1"/>
  <c r="BI616" i="1"/>
  <c r="BD616" i="1" s="1"/>
  <c r="BJ616" i="1"/>
  <c r="BC616" i="1" s="1"/>
  <c r="BL616" i="1"/>
  <c r="BM616" i="1"/>
  <c r="BN616" i="1"/>
  <c r="BO616" i="1"/>
  <c r="W617" i="1"/>
  <c r="BI617" i="1"/>
  <c r="BJ617" i="1"/>
  <c r="BC617" i="1" s="1"/>
  <c r="BL617" i="1"/>
  <c r="BM617" i="1"/>
  <c r="BN617" i="1"/>
  <c r="BO617" i="1"/>
  <c r="W618" i="1"/>
  <c r="BI618" i="1"/>
  <c r="BD618" i="1" s="1"/>
  <c r="BJ618" i="1"/>
  <c r="BC618" i="1" s="1"/>
  <c r="BL618" i="1"/>
  <c r="BM618" i="1"/>
  <c r="BN618" i="1"/>
  <c r="BO618" i="1"/>
  <c r="W619" i="1"/>
  <c r="BI619" i="1"/>
  <c r="BD619" i="1" s="1"/>
  <c r="BJ619" i="1"/>
  <c r="BC619" i="1" s="1"/>
  <c r="BL619" i="1"/>
  <c r="BM619" i="1"/>
  <c r="BN619" i="1"/>
  <c r="BO619" i="1"/>
  <c r="W620" i="1"/>
  <c r="BI620" i="1"/>
  <c r="BD620" i="1" s="1"/>
  <c r="BJ620" i="1"/>
  <c r="BC620" i="1" s="1"/>
  <c r="BL620" i="1"/>
  <c r="BM620" i="1"/>
  <c r="BN620" i="1"/>
  <c r="BO620" i="1"/>
  <c r="W621" i="1"/>
  <c r="BI621" i="1"/>
  <c r="BD621" i="1" s="1"/>
  <c r="BJ621" i="1"/>
  <c r="BC621" i="1" s="1"/>
  <c r="BL621" i="1"/>
  <c r="BM621" i="1"/>
  <c r="BN621" i="1"/>
  <c r="BO621" i="1"/>
  <c r="W622" i="1"/>
  <c r="BI622" i="1"/>
  <c r="BD622" i="1" s="1"/>
  <c r="BJ622" i="1"/>
  <c r="BC622" i="1" s="1"/>
  <c r="BL622" i="1"/>
  <c r="BM622" i="1"/>
  <c r="BN622" i="1"/>
  <c r="BO622" i="1"/>
  <c r="W623" i="1"/>
  <c r="BI623" i="1"/>
  <c r="BE623" i="1" s="1"/>
  <c r="BJ623" i="1"/>
  <c r="BC623" i="1" s="1"/>
  <c r="BL623" i="1"/>
  <c r="BM623" i="1"/>
  <c r="BN623" i="1"/>
  <c r="BO623" i="1"/>
  <c r="W624" i="1"/>
  <c r="BI624" i="1"/>
  <c r="BD624" i="1" s="1"/>
  <c r="BJ624" i="1"/>
  <c r="BC624" i="1" s="1"/>
  <c r="BL624" i="1"/>
  <c r="BM624" i="1"/>
  <c r="BN624" i="1"/>
  <c r="BO624" i="1"/>
  <c r="W625" i="1"/>
  <c r="BI625" i="1"/>
  <c r="BJ625" i="1"/>
  <c r="BC625" i="1" s="1"/>
  <c r="BL625" i="1"/>
  <c r="BM625" i="1"/>
  <c r="BN625" i="1"/>
  <c r="BO625" i="1"/>
  <c r="W626" i="1"/>
  <c r="BI626" i="1"/>
  <c r="BD626" i="1" s="1"/>
  <c r="BJ626" i="1"/>
  <c r="BC626" i="1" s="1"/>
  <c r="BL626" i="1"/>
  <c r="BM626" i="1"/>
  <c r="BN626" i="1"/>
  <c r="BO626" i="1"/>
  <c r="W627" i="1"/>
  <c r="BI627" i="1"/>
  <c r="BD627" i="1" s="1"/>
  <c r="BJ627" i="1"/>
  <c r="BC627" i="1" s="1"/>
  <c r="BL627" i="1"/>
  <c r="BM627" i="1"/>
  <c r="BN627" i="1"/>
  <c r="BO627" i="1"/>
  <c r="W628" i="1"/>
  <c r="BI628" i="1"/>
  <c r="BD628" i="1" s="1"/>
  <c r="BJ628" i="1"/>
  <c r="BC628" i="1" s="1"/>
  <c r="BL628" i="1"/>
  <c r="BM628" i="1"/>
  <c r="BN628" i="1"/>
  <c r="BO628" i="1"/>
  <c r="W629" i="1"/>
  <c r="BI629" i="1"/>
  <c r="BD629" i="1" s="1"/>
  <c r="BJ629" i="1"/>
  <c r="BC629" i="1" s="1"/>
  <c r="BL629" i="1"/>
  <c r="BM629" i="1"/>
  <c r="BN629" i="1"/>
  <c r="BO629" i="1"/>
  <c r="W630" i="1"/>
  <c r="BI630" i="1"/>
  <c r="BD630" i="1" s="1"/>
  <c r="BJ630" i="1"/>
  <c r="BC630" i="1" s="1"/>
  <c r="BL630" i="1"/>
  <c r="BM630" i="1"/>
  <c r="BN630" i="1"/>
  <c r="BO630" i="1"/>
  <c r="W631" i="1"/>
  <c r="BI631" i="1"/>
  <c r="BE631" i="1" s="1"/>
  <c r="BJ631" i="1"/>
  <c r="BC631" i="1" s="1"/>
  <c r="BL631" i="1"/>
  <c r="BM631" i="1"/>
  <c r="BN631" i="1"/>
  <c r="BO631" i="1"/>
  <c r="W632" i="1"/>
  <c r="BI632" i="1"/>
  <c r="BE632" i="1" s="1"/>
  <c r="BJ632" i="1"/>
  <c r="BC632" i="1" s="1"/>
  <c r="BL632" i="1"/>
  <c r="BM632" i="1"/>
  <c r="BN632" i="1"/>
  <c r="BO632" i="1"/>
  <c r="W633" i="1"/>
  <c r="BI633" i="1"/>
  <c r="BJ633" i="1"/>
  <c r="BC633" i="1" s="1"/>
  <c r="BL633" i="1"/>
  <c r="BM633" i="1"/>
  <c r="BN633" i="1"/>
  <c r="BO633" i="1"/>
  <c r="W634" i="1"/>
  <c r="BI634" i="1"/>
  <c r="BD634" i="1" s="1"/>
  <c r="BJ634" i="1"/>
  <c r="BC634" i="1" s="1"/>
  <c r="BL634" i="1"/>
  <c r="BM634" i="1"/>
  <c r="BN634" i="1"/>
  <c r="BO634" i="1"/>
  <c r="W635" i="1"/>
  <c r="BI635" i="1"/>
  <c r="BD635" i="1" s="1"/>
  <c r="BJ635" i="1"/>
  <c r="BC635" i="1" s="1"/>
  <c r="BL635" i="1"/>
  <c r="BM635" i="1"/>
  <c r="BN635" i="1"/>
  <c r="BO635" i="1"/>
  <c r="W636" i="1"/>
  <c r="BI636" i="1"/>
  <c r="BJ636" i="1"/>
  <c r="BC636" i="1" s="1"/>
  <c r="BL636" i="1"/>
  <c r="BM636" i="1"/>
  <c r="BN636" i="1"/>
  <c r="BO636" i="1"/>
  <c r="W637" i="1"/>
  <c r="BI637" i="1"/>
  <c r="BE637" i="1" s="1"/>
  <c r="BJ637" i="1"/>
  <c r="BC637" i="1" s="1"/>
  <c r="BL637" i="1"/>
  <c r="BM637" i="1"/>
  <c r="BN637" i="1"/>
  <c r="BO637" i="1"/>
  <c r="W638" i="1"/>
  <c r="BI638" i="1"/>
  <c r="BD638" i="1" s="1"/>
  <c r="BJ638" i="1"/>
  <c r="BC638" i="1" s="1"/>
  <c r="BL638" i="1"/>
  <c r="BM638" i="1"/>
  <c r="BN638" i="1"/>
  <c r="BO638" i="1"/>
  <c r="W639" i="1"/>
  <c r="BI639" i="1"/>
  <c r="BJ639" i="1"/>
  <c r="BC639" i="1" s="1"/>
  <c r="BL639" i="1"/>
  <c r="BM639" i="1"/>
  <c r="BN639" i="1"/>
  <c r="BO639" i="1"/>
  <c r="W640" i="1"/>
  <c r="BI640" i="1"/>
  <c r="BD640" i="1" s="1"/>
  <c r="BJ640" i="1"/>
  <c r="BC640" i="1" s="1"/>
  <c r="BL640" i="1"/>
  <c r="BM640" i="1"/>
  <c r="BN640" i="1"/>
  <c r="BO640" i="1"/>
  <c r="W641" i="1"/>
  <c r="BI641" i="1"/>
  <c r="BJ641" i="1"/>
  <c r="BC641" i="1" s="1"/>
  <c r="BL641" i="1"/>
  <c r="BM641" i="1"/>
  <c r="BN641" i="1"/>
  <c r="BO641" i="1"/>
  <c r="W642" i="1"/>
  <c r="BI642" i="1"/>
  <c r="BD642" i="1" s="1"/>
  <c r="BJ642" i="1"/>
  <c r="BC642" i="1" s="1"/>
  <c r="BL642" i="1"/>
  <c r="BM642" i="1"/>
  <c r="BN642" i="1"/>
  <c r="BO642" i="1"/>
  <c r="W643" i="1"/>
  <c r="BI643" i="1"/>
  <c r="BD643" i="1" s="1"/>
  <c r="BJ643" i="1"/>
  <c r="BC643" i="1" s="1"/>
  <c r="BL643" i="1"/>
  <c r="BM643" i="1"/>
  <c r="BN643" i="1"/>
  <c r="BO643" i="1"/>
  <c r="W644" i="1"/>
  <c r="BI644" i="1"/>
  <c r="BJ644" i="1"/>
  <c r="BC644" i="1" s="1"/>
  <c r="BL644" i="1"/>
  <c r="BM644" i="1"/>
  <c r="BN644" i="1"/>
  <c r="BO644" i="1"/>
  <c r="W645" i="1"/>
  <c r="BI645" i="1"/>
  <c r="BJ645" i="1"/>
  <c r="BC645" i="1" s="1"/>
  <c r="BL645" i="1"/>
  <c r="BM645" i="1"/>
  <c r="BN645" i="1"/>
  <c r="BO645" i="1"/>
  <c r="W646" i="1"/>
  <c r="BI646" i="1"/>
  <c r="BJ646" i="1"/>
  <c r="BC646" i="1" s="1"/>
  <c r="BL646" i="1"/>
  <c r="BM646" i="1"/>
  <c r="BN646" i="1"/>
  <c r="BO646" i="1"/>
  <c r="W647" i="1"/>
  <c r="BI647" i="1"/>
  <c r="BE647" i="1" s="1"/>
  <c r="BJ647" i="1"/>
  <c r="BC647" i="1" s="1"/>
  <c r="BL647" i="1"/>
  <c r="BM647" i="1"/>
  <c r="BN647" i="1"/>
  <c r="BO647" i="1"/>
  <c r="W648" i="1"/>
  <c r="BI648" i="1"/>
  <c r="BE648" i="1" s="1"/>
  <c r="BJ648" i="1"/>
  <c r="BC648" i="1" s="1"/>
  <c r="BL648" i="1"/>
  <c r="BM648" i="1"/>
  <c r="BN648" i="1"/>
  <c r="BO648" i="1"/>
  <c r="W649" i="1"/>
  <c r="BI649" i="1"/>
  <c r="BJ649" i="1"/>
  <c r="BC649" i="1" s="1"/>
  <c r="BL649" i="1"/>
  <c r="BM649" i="1"/>
  <c r="BN649" i="1"/>
  <c r="BO649" i="1"/>
  <c r="W650" i="1"/>
  <c r="BI650" i="1"/>
  <c r="BD650" i="1" s="1"/>
  <c r="BJ650" i="1"/>
  <c r="BC650" i="1" s="1"/>
  <c r="BL650" i="1"/>
  <c r="BM650" i="1"/>
  <c r="BN650" i="1"/>
  <c r="BO650" i="1"/>
  <c r="W651" i="1"/>
  <c r="BI651" i="1"/>
  <c r="BE651" i="1" s="1"/>
  <c r="BJ651" i="1"/>
  <c r="BC651" i="1" s="1"/>
  <c r="BL651" i="1"/>
  <c r="BM651" i="1"/>
  <c r="BN651" i="1"/>
  <c r="BO651" i="1"/>
  <c r="W652" i="1"/>
  <c r="BI652" i="1"/>
  <c r="BJ652" i="1"/>
  <c r="BC652" i="1" s="1"/>
  <c r="BL652" i="1"/>
  <c r="BM652" i="1"/>
  <c r="BN652" i="1"/>
  <c r="BO652" i="1"/>
  <c r="W653" i="1"/>
  <c r="BI653" i="1"/>
  <c r="BJ653" i="1"/>
  <c r="BC653" i="1" s="1"/>
  <c r="BL653" i="1"/>
  <c r="BM653" i="1"/>
  <c r="BN653" i="1"/>
  <c r="BO653" i="1"/>
  <c r="W654" i="1"/>
  <c r="BI654" i="1"/>
  <c r="BJ654" i="1"/>
  <c r="BC654" i="1" s="1"/>
  <c r="BL654" i="1"/>
  <c r="BM654" i="1"/>
  <c r="BN654" i="1"/>
  <c r="BO654" i="1"/>
  <c r="W655" i="1"/>
  <c r="BI655" i="1"/>
  <c r="BE655" i="1" s="1"/>
  <c r="BJ655" i="1"/>
  <c r="BC655" i="1" s="1"/>
  <c r="BL655" i="1"/>
  <c r="BM655" i="1"/>
  <c r="BN655" i="1"/>
  <c r="BO655" i="1"/>
  <c r="W656" i="1"/>
  <c r="BI656" i="1"/>
  <c r="BE656" i="1" s="1"/>
  <c r="BJ656" i="1"/>
  <c r="BC656" i="1" s="1"/>
  <c r="BL656" i="1"/>
  <c r="BM656" i="1"/>
  <c r="BN656" i="1"/>
  <c r="BO656" i="1"/>
  <c r="W657" i="1"/>
  <c r="BI657" i="1"/>
  <c r="BJ657" i="1"/>
  <c r="BC657" i="1" s="1"/>
  <c r="BL657" i="1"/>
  <c r="BM657" i="1"/>
  <c r="BN657" i="1"/>
  <c r="BO657" i="1"/>
  <c r="W658" i="1"/>
  <c r="BI658" i="1"/>
  <c r="BD658" i="1" s="1"/>
  <c r="BJ658" i="1"/>
  <c r="BC658" i="1" s="1"/>
  <c r="BL658" i="1"/>
  <c r="BM658" i="1"/>
  <c r="BN658" i="1"/>
  <c r="BO658" i="1"/>
  <c r="W659" i="1"/>
  <c r="BI659" i="1"/>
  <c r="BE659" i="1" s="1"/>
  <c r="BJ659" i="1"/>
  <c r="BC659" i="1" s="1"/>
  <c r="BL659" i="1"/>
  <c r="BM659" i="1"/>
  <c r="BN659" i="1"/>
  <c r="BO659" i="1"/>
  <c r="W660" i="1"/>
  <c r="BI660" i="1"/>
  <c r="BJ660" i="1"/>
  <c r="BC660" i="1" s="1"/>
  <c r="BL660" i="1"/>
  <c r="BM660" i="1"/>
  <c r="BN660" i="1"/>
  <c r="BO660" i="1"/>
  <c r="W661" i="1"/>
  <c r="BI661" i="1"/>
  <c r="BJ661" i="1"/>
  <c r="BC661" i="1" s="1"/>
  <c r="BL661" i="1"/>
  <c r="BM661" i="1"/>
  <c r="BN661" i="1"/>
  <c r="BO661" i="1"/>
  <c r="W662" i="1"/>
  <c r="BI662" i="1"/>
  <c r="BJ662" i="1"/>
  <c r="BC662" i="1" s="1"/>
  <c r="BL662" i="1"/>
  <c r="BM662" i="1"/>
  <c r="BN662" i="1"/>
  <c r="BO662" i="1"/>
  <c r="W663" i="1"/>
  <c r="BI663" i="1"/>
  <c r="BJ663" i="1"/>
  <c r="BC663" i="1" s="1"/>
  <c r="BL663" i="1"/>
  <c r="BM663" i="1"/>
  <c r="BN663" i="1"/>
  <c r="BO663" i="1"/>
  <c r="W664" i="1"/>
  <c r="BI664" i="1"/>
  <c r="BE664" i="1" s="1"/>
  <c r="BJ664" i="1"/>
  <c r="BC664" i="1" s="1"/>
  <c r="BL664" i="1"/>
  <c r="BM664" i="1"/>
  <c r="BN664" i="1"/>
  <c r="BO664" i="1"/>
  <c r="W665" i="1"/>
  <c r="BI665" i="1"/>
  <c r="BJ665" i="1"/>
  <c r="BC665" i="1" s="1"/>
  <c r="BL665" i="1"/>
  <c r="BM665" i="1"/>
  <c r="BN665" i="1"/>
  <c r="BO665" i="1"/>
  <c r="W666" i="1"/>
  <c r="BI666" i="1"/>
  <c r="BD666" i="1" s="1"/>
  <c r="BJ666" i="1"/>
  <c r="BC666" i="1" s="1"/>
  <c r="BL666" i="1"/>
  <c r="BM666" i="1"/>
  <c r="BN666" i="1"/>
  <c r="BO666" i="1"/>
  <c r="W667" i="1"/>
  <c r="BI667" i="1"/>
  <c r="BD667" i="1" s="1"/>
  <c r="BJ667" i="1"/>
  <c r="BC667" i="1" s="1"/>
  <c r="BL667" i="1"/>
  <c r="BM667" i="1"/>
  <c r="BN667" i="1"/>
  <c r="BO667" i="1"/>
  <c r="W668" i="1"/>
  <c r="BI668" i="1"/>
  <c r="BJ668" i="1"/>
  <c r="BC668" i="1" s="1"/>
  <c r="BL668" i="1"/>
  <c r="BM668" i="1"/>
  <c r="BN668" i="1"/>
  <c r="BO668" i="1"/>
  <c r="W669" i="1"/>
  <c r="BI669" i="1"/>
  <c r="BD669" i="1" s="1"/>
  <c r="BJ669" i="1"/>
  <c r="BC669" i="1" s="1"/>
  <c r="BL669" i="1"/>
  <c r="BM669" i="1"/>
  <c r="BN669" i="1"/>
  <c r="BO669" i="1"/>
  <c r="W670" i="1"/>
  <c r="BI670" i="1"/>
  <c r="BJ670" i="1"/>
  <c r="BC670" i="1" s="1"/>
  <c r="BL670" i="1"/>
  <c r="BM670" i="1"/>
  <c r="BN670" i="1"/>
  <c r="BO670" i="1"/>
  <c r="W671" i="1"/>
  <c r="BI671" i="1"/>
  <c r="BJ671" i="1"/>
  <c r="BC671" i="1" s="1"/>
  <c r="BL671" i="1"/>
  <c r="BM671" i="1"/>
  <c r="BN671" i="1"/>
  <c r="BO671" i="1"/>
  <c r="W672" i="1"/>
  <c r="BI672" i="1"/>
  <c r="BD672" i="1" s="1"/>
  <c r="BJ672" i="1"/>
  <c r="BC672" i="1" s="1"/>
  <c r="BL672" i="1"/>
  <c r="BM672" i="1"/>
  <c r="BN672" i="1"/>
  <c r="BO672" i="1"/>
  <c r="W673" i="1"/>
  <c r="BI673" i="1"/>
  <c r="BJ673" i="1"/>
  <c r="BC673" i="1" s="1"/>
  <c r="BL673" i="1"/>
  <c r="BM673" i="1"/>
  <c r="BN673" i="1"/>
  <c r="BO673" i="1"/>
  <c r="W674" i="1"/>
  <c r="BI674" i="1"/>
  <c r="BD674" i="1" s="1"/>
  <c r="BJ674" i="1"/>
  <c r="BC674" i="1" s="1"/>
  <c r="BL674" i="1"/>
  <c r="BM674" i="1"/>
  <c r="BN674" i="1"/>
  <c r="BO674" i="1"/>
  <c r="W675" i="1"/>
  <c r="BI675" i="1"/>
  <c r="BE675" i="1" s="1"/>
  <c r="BJ675" i="1"/>
  <c r="BC675" i="1" s="1"/>
  <c r="BL675" i="1"/>
  <c r="BM675" i="1"/>
  <c r="BN675" i="1"/>
  <c r="BO675" i="1"/>
  <c r="W676" i="1"/>
  <c r="BI676" i="1"/>
  <c r="BJ676" i="1"/>
  <c r="BC676" i="1" s="1"/>
  <c r="BL676" i="1"/>
  <c r="BM676" i="1"/>
  <c r="BN676" i="1"/>
  <c r="BO676" i="1"/>
  <c r="W677" i="1"/>
  <c r="BI677" i="1"/>
  <c r="BJ677" i="1"/>
  <c r="BC677" i="1" s="1"/>
  <c r="BL677" i="1"/>
  <c r="BM677" i="1"/>
  <c r="BN677" i="1"/>
  <c r="BO677" i="1"/>
  <c r="W678" i="1"/>
  <c r="BI678" i="1"/>
  <c r="BJ678" i="1"/>
  <c r="BC678" i="1" s="1"/>
  <c r="BL678" i="1"/>
  <c r="BM678" i="1"/>
  <c r="BN678" i="1"/>
  <c r="BO678" i="1"/>
  <c r="W679" i="1"/>
  <c r="BI679" i="1"/>
  <c r="BE679" i="1" s="1"/>
  <c r="BJ679" i="1"/>
  <c r="BC679" i="1" s="1"/>
  <c r="BL679" i="1"/>
  <c r="BM679" i="1"/>
  <c r="BN679" i="1"/>
  <c r="BO679" i="1"/>
  <c r="W680" i="1"/>
  <c r="BI680" i="1"/>
  <c r="BD680" i="1" s="1"/>
  <c r="BJ680" i="1"/>
  <c r="BC680" i="1" s="1"/>
  <c r="BL680" i="1"/>
  <c r="BM680" i="1"/>
  <c r="BN680" i="1"/>
  <c r="BO680" i="1"/>
  <c r="W681" i="1"/>
  <c r="BI681" i="1"/>
  <c r="BE681" i="1" s="1"/>
  <c r="BJ681" i="1"/>
  <c r="BC681" i="1" s="1"/>
  <c r="BL681" i="1"/>
  <c r="BM681" i="1"/>
  <c r="BN681" i="1"/>
  <c r="BO681" i="1"/>
  <c r="W682" i="1"/>
  <c r="BI682" i="1"/>
  <c r="BE682" i="1" s="1"/>
  <c r="BJ682" i="1"/>
  <c r="BC682" i="1" s="1"/>
  <c r="BL682" i="1"/>
  <c r="BM682" i="1"/>
  <c r="BN682" i="1"/>
  <c r="BO682" i="1"/>
  <c r="W683" i="1"/>
  <c r="BI683" i="1"/>
  <c r="BE683" i="1" s="1"/>
  <c r="BJ683" i="1"/>
  <c r="BC683" i="1" s="1"/>
  <c r="BL683" i="1"/>
  <c r="BM683" i="1"/>
  <c r="BN683" i="1"/>
  <c r="BO683" i="1"/>
  <c r="W684" i="1"/>
  <c r="BI684" i="1"/>
  <c r="BD684" i="1" s="1"/>
  <c r="BJ684" i="1"/>
  <c r="BC684" i="1" s="1"/>
  <c r="BL684" i="1"/>
  <c r="BM684" i="1"/>
  <c r="BN684" i="1"/>
  <c r="BO684" i="1"/>
  <c r="W685" i="1"/>
  <c r="BI685" i="1"/>
  <c r="BD685" i="1" s="1"/>
  <c r="BJ685" i="1"/>
  <c r="BC685" i="1" s="1"/>
  <c r="BL685" i="1"/>
  <c r="BM685" i="1"/>
  <c r="BN685" i="1"/>
  <c r="BO685" i="1"/>
  <c r="W686" i="1"/>
  <c r="BI686" i="1"/>
  <c r="BJ686" i="1"/>
  <c r="BC686" i="1" s="1"/>
  <c r="BL686" i="1"/>
  <c r="BM686" i="1"/>
  <c r="BN686" i="1"/>
  <c r="BO686" i="1"/>
  <c r="W687" i="1"/>
  <c r="BI687" i="1"/>
  <c r="BE687" i="1" s="1"/>
  <c r="BJ687" i="1"/>
  <c r="BC687" i="1" s="1"/>
  <c r="BL687" i="1"/>
  <c r="BM687" i="1"/>
  <c r="BN687" i="1"/>
  <c r="BO687" i="1"/>
  <c r="W688" i="1"/>
  <c r="BI688" i="1"/>
  <c r="BD688" i="1" s="1"/>
  <c r="BJ688" i="1"/>
  <c r="BC688" i="1" s="1"/>
  <c r="BL688" i="1"/>
  <c r="BM688" i="1"/>
  <c r="BN688" i="1"/>
  <c r="BO688" i="1"/>
  <c r="W689" i="1"/>
  <c r="BI689" i="1"/>
  <c r="BE689" i="1" s="1"/>
  <c r="BJ689" i="1"/>
  <c r="BC689" i="1" s="1"/>
  <c r="BL689" i="1"/>
  <c r="BM689" i="1"/>
  <c r="BN689" i="1"/>
  <c r="BO689" i="1"/>
  <c r="W690" i="1"/>
  <c r="BI690" i="1"/>
  <c r="BD690" i="1" s="1"/>
  <c r="BJ690" i="1"/>
  <c r="BC690" i="1" s="1"/>
  <c r="BL690" i="1"/>
  <c r="BM690" i="1"/>
  <c r="BN690" i="1"/>
  <c r="BO690" i="1"/>
  <c r="W691" i="1"/>
  <c r="BI691" i="1"/>
  <c r="BJ691" i="1"/>
  <c r="BC691" i="1" s="1"/>
  <c r="BL691" i="1"/>
  <c r="BM691" i="1"/>
  <c r="BN691" i="1"/>
  <c r="BO691" i="1"/>
  <c r="W692" i="1"/>
  <c r="BI692" i="1"/>
  <c r="BD692" i="1" s="1"/>
  <c r="BJ692" i="1"/>
  <c r="BC692" i="1" s="1"/>
  <c r="BL692" i="1"/>
  <c r="BM692" i="1"/>
  <c r="BN692" i="1"/>
  <c r="BO692" i="1"/>
  <c r="W693" i="1"/>
  <c r="BI693" i="1"/>
  <c r="BD693" i="1" s="1"/>
  <c r="BJ693" i="1"/>
  <c r="BC693" i="1" s="1"/>
  <c r="BL693" i="1"/>
  <c r="BM693" i="1"/>
  <c r="BN693" i="1"/>
  <c r="BO693" i="1"/>
  <c r="W694" i="1"/>
  <c r="BI694" i="1"/>
  <c r="BD694" i="1" s="1"/>
  <c r="BJ694" i="1"/>
  <c r="BC694" i="1" s="1"/>
  <c r="BL694" i="1"/>
  <c r="BM694" i="1"/>
  <c r="BN694" i="1"/>
  <c r="BO694" i="1"/>
  <c r="W695" i="1"/>
  <c r="BI695" i="1"/>
  <c r="BE695" i="1" s="1"/>
  <c r="BJ695" i="1"/>
  <c r="BC695" i="1" s="1"/>
  <c r="BL695" i="1"/>
  <c r="BM695" i="1"/>
  <c r="BN695" i="1"/>
  <c r="BO695" i="1"/>
  <c r="W696" i="1"/>
  <c r="BI696" i="1"/>
  <c r="BD696" i="1" s="1"/>
  <c r="BJ696" i="1"/>
  <c r="BC696" i="1" s="1"/>
  <c r="BL696" i="1"/>
  <c r="BM696" i="1"/>
  <c r="BN696" i="1"/>
  <c r="BO696" i="1"/>
  <c r="W697" i="1"/>
  <c r="BI697" i="1"/>
  <c r="BE697" i="1" s="1"/>
  <c r="BJ697" i="1"/>
  <c r="BC697" i="1" s="1"/>
  <c r="BL697" i="1"/>
  <c r="BM697" i="1"/>
  <c r="BN697" i="1"/>
  <c r="BO697" i="1"/>
  <c r="W698" i="1"/>
  <c r="BI698" i="1"/>
  <c r="BD698" i="1" s="1"/>
  <c r="BJ698" i="1"/>
  <c r="BC698" i="1" s="1"/>
  <c r="BL698" i="1"/>
  <c r="BM698" i="1"/>
  <c r="BN698" i="1"/>
  <c r="BO698" i="1"/>
  <c r="W699" i="1"/>
  <c r="BI699" i="1"/>
  <c r="BE699" i="1" s="1"/>
  <c r="BJ699" i="1"/>
  <c r="BC699" i="1" s="1"/>
  <c r="BL699" i="1"/>
  <c r="BM699" i="1"/>
  <c r="BN699" i="1"/>
  <c r="BO699" i="1"/>
  <c r="W700" i="1"/>
  <c r="BI700" i="1"/>
  <c r="BJ700" i="1"/>
  <c r="BC700" i="1" s="1"/>
  <c r="BL700" i="1"/>
  <c r="BM700" i="1"/>
  <c r="BN700" i="1"/>
  <c r="BO700" i="1"/>
  <c r="W701" i="1"/>
  <c r="BI701" i="1"/>
  <c r="BD701" i="1" s="1"/>
  <c r="BJ701" i="1"/>
  <c r="BC701" i="1" s="1"/>
  <c r="BL701" i="1"/>
  <c r="BM701" i="1"/>
  <c r="BN701" i="1"/>
  <c r="BO701" i="1"/>
  <c r="W702" i="1"/>
  <c r="BI702" i="1"/>
  <c r="BJ702" i="1"/>
  <c r="BC702" i="1" s="1"/>
  <c r="BL702" i="1"/>
  <c r="BM702" i="1"/>
  <c r="BN702" i="1"/>
  <c r="BO702" i="1"/>
  <c r="W703" i="1"/>
  <c r="BI703" i="1"/>
  <c r="BE703" i="1" s="1"/>
  <c r="BJ703" i="1"/>
  <c r="BC703" i="1" s="1"/>
  <c r="BL703" i="1"/>
  <c r="BM703" i="1"/>
  <c r="BN703" i="1"/>
  <c r="BO703" i="1"/>
  <c r="W704" i="1"/>
  <c r="BI704" i="1"/>
  <c r="BD704" i="1" s="1"/>
  <c r="BJ704" i="1"/>
  <c r="BC704" i="1" s="1"/>
  <c r="BL704" i="1"/>
  <c r="BM704" i="1"/>
  <c r="BN704" i="1"/>
  <c r="BO704" i="1"/>
  <c r="W705" i="1"/>
  <c r="BI705" i="1"/>
  <c r="BJ705" i="1"/>
  <c r="BC705" i="1" s="1"/>
  <c r="BL705" i="1"/>
  <c r="BM705" i="1"/>
  <c r="BN705" i="1"/>
  <c r="BO705" i="1"/>
  <c r="W706" i="1"/>
  <c r="BI706" i="1"/>
  <c r="BD706" i="1" s="1"/>
  <c r="BJ706" i="1"/>
  <c r="BC706" i="1" s="1"/>
  <c r="BL706" i="1"/>
  <c r="BM706" i="1"/>
  <c r="BN706" i="1"/>
  <c r="BO706" i="1"/>
  <c r="W707" i="1"/>
  <c r="BI707" i="1"/>
  <c r="BD707" i="1" s="1"/>
  <c r="BJ707" i="1"/>
  <c r="BC707" i="1" s="1"/>
  <c r="BL707" i="1"/>
  <c r="BM707" i="1"/>
  <c r="BN707" i="1"/>
  <c r="BO707" i="1"/>
  <c r="W708" i="1"/>
  <c r="BI708" i="1"/>
  <c r="BD708" i="1" s="1"/>
  <c r="BJ708" i="1"/>
  <c r="BC708" i="1" s="1"/>
  <c r="BL708" i="1"/>
  <c r="BM708" i="1"/>
  <c r="BN708" i="1"/>
  <c r="BO708" i="1"/>
  <c r="W709" i="1"/>
  <c r="BI709" i="1"/>
  <c r="BD709" i="1" s="1"/>
  <c r="BJ709" i="1"/>
  <c r="BC709" i="1" s="1"/>
  <c r="BL709" i="1"/>
  <c r="BM709" i="1"/>
  <c r="BN709" i="1"/>
  <c r="BO709" i="1"/>
  <c r="W710" i="1"/>
  <c r="BI710" i="1"/>
  <c r="BD710" i="1" s="1"/>
  <c r="BJ710" i="1"/>
  <c r="BC710" i="1" s="1"/>
  <c r="BL710" i="1"/>
  <c r="BM710" i="1"/>
  <c r="BN710" i="1"/>
  <c r="BO710" i="1"/>
  <c r="W711" i="1"/>
  <c r="BI711" i="1"/>
  <c r="BE711" i="1" s="1"/>
  <c r="BJ711" i="1"/>
  <c r="BC711" i="1" s="1"/>
  <c r="BL711" i="1"/>
  <c r="BM711" i="1"/>
  <c r="BN711" i="1"/>
  <c r="BO711" i="1"/>
  <c r="W712" i="1"/>
  <c r="BI712" i="1"/>
  <c r="BD712" i="1" s="1"/>
  <c r="BJ712" i="1"/>
  <c r="BC712" i="1" s="1"/>
  <c r="BL712" i="1"/>
  <c r="BM712" i="1"/>
  <c r="BN712" i="1"/>
  <c r="BO712" i="1"/>
  <c r="W713" i="1"/>
  <c r="BI713" i="1"/>
  <c r="BE713" i="1" s="1"/>
  <c r="BJ713" i="1"/>
  <c r="BC713" i="1" s="1"/>
  <c r="BL713" i="1"/>
  <c r="BM713" i="1"/>
  <c r="BN713" i="1"/>
  <c r="BO713" i="1"/>
  <c r="W714" i="1"/>
  <c r="BI714" i="1"/>
  <c r="BD714" i="1" s="1"/>
  <c r="BJ714" i="1"/>
  <c r="BC714" i="1" s="1"/>
  <c r="BL714" i="1"/>
  <c r="BM714" i="1"/>
  <c r="BN714" i="1"/>
  <c r="BO714" i="1"/>
  <c r="W715" i="1"/>
  <c r="BI715" i="1"/>
  <c r="BJ715" i="1"/>
  <c r="BC715" i="1" s="1"/>
  <c r="BL715" i="1"/>
  <c r="BM715" i="1"/>
  <c r="BN715" i="1"/>
  <c r="BO715" i="1"/>
  <c r="W716" i="1"/>
  <c r="BI716" i="1"/>
  <c r="BJ716" i="1"/>
  <c r="BC716" i="1" s="1"/>
  <c r="BL716" i="1"/>
  <c r="BM716" i="1"/>
  <c r="BN716" i="1"/>
  <c r="BO716" i="1"/>
  <c r="W717" i="1"/>
  <c r="BI717" i="1"/>
  <c r="BD717" i="1" s="1"/>
  <c r="BJ717" i="1"/>
  <c r="BC717" i="1" s="1"/>
  <c r="BL717" i="1"/>
  <c r="BM717" i="1"/>
  <c r="BN717" i="1"/>
  <c r="BO717" i="1"/>
  <c r="W718" i="1"/>
  <c r="BI718" i="1"/>
  <c r="BJ718" i="1"/>
  <c r="BC718" i="1" s="1"/>
  <c r="BL718" i="1"/>
  <c r="BM718" i="1"/>
  <c r="BN718" i="1"/>
  <c r="BO718" i="1"/>
  <c r="W719" i="1"/>
  <c r="BI719" i="1"/>
  <c r="BE719" i="1" s="1"/>
  <c r="BJ719" i="1"/>
  <c r="BC719" i="1" s="1"/>
  <c r="BL719" i="1"/>
  <c r="BM719" i="1"/>
  <c r="BN719" i="1"/>
  <c r="BO719" i="1"/>
  <c r="W720" i="1"/>
  <c r="BI720" i="1"/>
  <c r="BD720" i="1" s="1"/>
  <c r="BJ720" i="1"/>
  <c r="BC720" i="1" s="1"/>
  <c r="BL720" i="1"/>
  <c r="BM720" i="1"/>
  <c r="BN720" i="1"/>
  <c r="BO720" i="1"/>
  <c r="W721" i="1"/>
  <c r="BI721" i="1"/>
  <c r="BJ721" i="1"/>
  <c r="BC721" i="1" s="1"/>
  <c r="BL721" i="1"/>
  <c r="BM721" i="1"/>
  <c r="BN721" i="1"/>
  <c r="BO721" i="1"/>
  <c r="W722" i="1"/>
  <c r="BI722" i="1"/>
  <c r="BD722" i="1" s="1"/>
  <c r="BJ722" i="1"/>
  <c r="BC722" i="1" s="1"/>
  <c r="BL722" i="1"/>
  <c r="BM722" i="1"/>
  <c r="BN722" i="1"/>
  <c r="BO722" i="1"/>
  <c r="W723" i="1"/>
  <c r="BI723" i="1"/>
  <c r="BD723" i="1" s="1"/>
  <c r="BJ723" i="1"/>
  <c r="BC723" i="1" s="1"/>
  <c r="BL723" i="1"/>
  <c r="BM723" i="1"/>
  <c r="BN723" i="1"/>
  <c r="BO723" i="1"/>
  <c r="W724" i="1"/>
  <c r="BI724" i="1"/>
  <c r="BJ724" i="1"/>
  <c r="BC724" i="1" s="1"/>
  <c r="BL724" i="1"/>
  <c r="BM724" i="1"/>
  <c r="BN724" i="1"/>
  <c r="BO724" i="1"/>
  <c r="W725" i="1"/>
  <c r="BI725" i="1"/>
  <c r="BE725" i="1" s="1"/>
  <c r="BJ725" i="1"/>
  <c r="BC725" i="1" s="1"/>
  <c r="BL725" i="1"/>
  <c r="BM725" i="1"/>
  <c r="BN725" i="1"/>
  <c r="BO725" i="1"/>
  <c r="W726" i="1"/>
  <c r="BI726" i="1"/>
  <c r="BD726" i="1" s="1"/>
  <c r="BJ726" i="1"/>
  <c r="BC726" i="1" s="1"/>
  <c r="BL726" i="1"/>
  <c r="BM726" i="1"/>
  <c r="BN726" i="1"/>
  <c r="BO726" i="1"/>
  <c r="W727" i="1"/>
  <c r="BI727" i="1"/>
  <c r="BE727" i="1" s="1"/>
  <c r="BJ727" i="1"/>
  <c r="BC727" i="1" s="1"/>
  <c r="BL727" i="1"/>
  <c r="BM727" i="1"/>
  <c r="BN727" i="1"/>
  <c r="BO727" i="1"/>
  <c r="W728" i="1"/>
  <c r="BI728" i="1"/>
  <c r="BE728" i="1" s="1"/>
  <c r="BJ728" i="1"/>
  <c r="BC728" i="1" s="1"/>
  <c r="BL728" i="1"/>
  <c r="BM728" i="1"/>
  <c r="BN728" i="1"/>
  <c r="BO728" i="1"/>
  <c r="W729" i="1"/>
  <c r="BI729" i="1"/>
  <c r="BE729" i="1" s="1"/>
  <c r="BJ729" i="1"/>
  <c r="BC729" i="1" s="1"/>
  <c r="BL729" i="1"/>
  <c r="BM729" i="1"/>
  <c r="BN729" i="1"/>
  <c r="BO729" i="1"/>
  <c r="W730" i="1"/>
  <c r="BI730" i="1"/>
  <c r="BE730" i="1" s="1"/>
  <c r="BJ730" i="1"/>
  <c r="BC730" i="1" s="1"/>
  <c r="BL730" i="1"/>
  <c r="BM730" i="1"/>
  <c r="BN730" i="1"/>
  <c r="BO730" i="1"/>
  <c r="W731" i="1"/>
  <c r="BI731" i="1"/>
  <c r="BD731" i="1" s="1"/>
  <c r="BJ731" i="1"/>
  <c r="BC731" i="1" s="1"/>
  <c r="BL731" i="1"/>
  <c r="BM731" i="1"/>
  <c r="BN731" i="1"/>
  <c r="BO731" i="1"/>
  <c r="W732" i="1"/>
  <c r="BI732" i="1"/>
  <c r="BJ732" i="1"/>
  <c r="BC732" i="1" s="1"/>
  <c r="BL732" i="1"/>
  <c r="BM732" i="1"/>
  <c r="BN732" i="1"/>
  <c r="BO732" i="1"/>
  <c r="W733" i="1"/>
  <c r="BI733" i="1"/>
  <c r="BJ733" i="1"/>
  <c r="BC733" i="1" s="1"/>
  <c r="BL733" i="1"/>
  <c r="BM733" i="1"/>
  <c r="BN733" i="1"/>
  <c r="BO733" i="1"/>
  <c r="W734" i="1"/>
  <c r="BI734" i="1"/>
  <c r="BJ734" i="1"/>
  <c r="BC734" i="1" s="1"/>
  <c r="BL734" i="1"/>
  <c r="BM734" i="1"/>
  <c r="BN734" i="1"/>
  <c r="BO734" i="1"/>
  <c r="W735" i="1"/>
  <c r="BI735" i="1"/>
  <c r="BE735" i="1" s="1"/>
  <c r="BJ735" i="1"/>
  <c r="BC735" i="1" s="1"/>
  <c r="BL735" i="1"/>
  <c r="BM735" i="1"/>
  <c r="BN735" i="1"/>
  <c r="BO735" i="1"/>
  <c r="W736" i="1"/>
  <c r="BI736" i="1"/>
  <c r="BD736" i="1" s="1"/>
  <c r="BJ736" i="1"/>
  <c r="BC736" i="1" s="1"/>
  <c r="BL736" i="1"/>
  <c r="BM736" i="1"/>
  <c r="BN736" i="1"/>
  <c r="BO736" i="1"/>
  <c r="W737" i="1"/>
  <c r="BI737" i="1"/>
  <c r="BE737" i="1" s="1"/>
  <c r="BJ737" i="1"/>
  <c r="BC737" i="1" s="1"/>
  <c r="BL737" i="1"/>
  <c r="BM737" i="1"/>
  <c r="BN737" i="1"/>
  <c r="BO737" i="1"/>
  <c r="W738" i="1"/>
  <c r="BI738" i="1"/>
  <c r="BD738" i="1" s="1"/>
  <c r="BJ738" i="1"/>
  <c r="BC738" i="1" s="1"/>
  <c r="BL738" i="1"/>
  <c r="BM738" i="1"/>
  <c r="BN738" i="1"/>
  <c r="BO738" i="1"/>
  <c r="W739" i="1"/>
  <c r="BI739" i="1"/>
  <c r="BD739" i="1" s="1"/>
  <c r="BJ739" i="1"/>
  <c r="BC739" i="1" s="1"/>
  <c r="BL739" i="1"/>
  <c r="BM739" i="1"/>
  <c r="BN739" i="1"/>
  <c r="BO739" i="1"/>
  <c r="W740" i="1"/>
  <c r="BI740" i="1"/>
  <c r="BD740" i="1" s="1"/>
  <c r="BJ740" i="1"/>
  <c r="BC740" i="1" s="1"/>
  <c r="BL740" i="1"/>
  <c r="BM740" i="1"/>
  <c r="BN740" i="1"/>
  <c r="BO740" i="1"/>
  <c r="W741" i="1"/>
  <c r="BI741" i="1"/>
  <c r="BD741" i="1" s="1"/>
  <c r="BJ741" i="1"/>
  <c r="BC741" i="1" s="1"/>
  <c r="BL741" i="1"/>
  <c r="BM741" i="1"/>
  <c r="BN741" i="1"/>
  <c r="BO741" i="1"/>
  <c r="W742" i="1"/>
  <c r="BI742" i="1"/>
  <c r="BD742" i="1" s="1"/>
  <c r="BJ742" i="1"/>
  <c r="BC742" i="1" s="1"/>
  <c r="BL742" i="1"/>
  <c r="BM742" i="1"/>
  <c r="BN742" i="1"/>
  <c r="BO742" i="1"/>
  <c r="W743" i="1"/>
  <c r="BI743" i="1"/>
  <c r="BJ743" i="1"/>
  <c r="BC743" i="1" s="1"/>
  <c r="BL743" i="1"/>
  <c r="BM743" i="1"/>
  <c r="BN743" i="1"/>
  <c r="BO743" i="1"/>
  <c r="W744" i="1"/>
  <c r="BI744" i="1"/>
  <c r="BJ744" i="1"/>
  <c r="BC744" i="1" s="1"/>
  <c r="BL744" i="1"/>
  <c r="BM744" i="1"/>
  <c r="BN744" i="1"/>
  <c r="BO744" i="1"/>
  <c r="W745" i="1"/>
  <c r="BI745" i="1"/>
  <c r="BE745" i="1" s="1"/>
  <c r="BJ745" i="1"/>
  <c r="BC745" i="1" s="1"/>
  <c r="BL745" i="1"/>
  <c r="BM745" i="1"/>
  <c r="BN745" i="1"/>
  <c r="BO745" i="1"/>
  <c r="W746" i="1"/>
  <c r="BI746" i="1"/>
  <c r="BJ746" i="1"/>
  <c r="BC746" i="1" s="1"/>
  <c r="BL746" i="1"/>
  <c r="BM746" i="1"/>
  <c r="BN746" i="1"/>
  <c r="BO746" i="1"/>
  <c r="W747" i="1"/>
  <c r="BI747" i="1"/>
  <c r="BE747" i="1" s="1"/>
  <c r="BJ747" i="1"/>
  <c r="BC747" i="1" s="1"/>
  <c r="BL747" i="1"/>
  <c r="BM747" i="1"/>
  <c r="BN747" i="1"/>
  <c r="BO747" i="1"/>
  <c r="W748" i="1"/>
  <c r="BI748" i="1"/>
  <c r="BD748" i="1" s="1"/>
  <c r="BJ748" i="1"/>
  <c r="BC748" i="1" s="1"/>
  <c r="BL748" i="1"/>
  <c r="BM748" i="1"/>
  <c r="BN748" i="1"/>
  <c r="BO748" i="1"/>
  <c r="W749" i="1"/>
  <c r="BI749" i="1"/>
  <c r="BJ749" i="1"/>
  <c r="BC749" i="1" s="1"/>
  <c r="BL749" i="1"/>
  <c r="BM749" i="1"/>
  <c r="BN749" i="1"/>
  <c r="BO749" i="1"/>
  <c r="W750" i="1"/>
  <c r="BI750" i="1"/>
  <c r="BD750" i="1" s="1"/>
  <c r="BJ750" i="1"/>
  <c r="BC750" i="1" s="1"/>
  <c r="BL750" i="1"/>
  <c r="BM750" i="1"/>
  <c r="BN750" i="1"/>
  <c r="BO750" i="1"/>
  <c r="W751" i="1"/>
  <c r="BI751" i="1"/>
  <c r="BD751" i="1" s="1"/>
  <c r="BJ751" i="1"/>
  <c r="BC751" i="1" s="1"/>
  <c r="BL751" i="1"/>
  <c r="BM751" i="1"/>
  <c r="BN751" i="1"/>
  <c r="BO751" i="1"/>
  <c r="W752" i="1"/>
  <c r="BI752" i="1"/>
  <c r="BD752" i="1" s="1"/>
  <c r="BJ752" i="1"/>
  <c r="BC752" i="1" s="1"/>
  <c r="BL752" i="1"/>
  <c r="BM752" i="1"/>
  <c r="BN752" i="1"/>
  <c r="BO752" i="1"/>
  <c r="W753" i="1"/>
  <c r="BI753" i="1"/>
  <c r="BD753" i="1" s="1"/>
  <c r="BJ753" i="1"/>
  <c r="BC753" i="1" s="1"/>
  <c r="BL753" i="1"/>
  <c r="BM753" i="1"/>
  <c r="BN753" i="1"/>
  <c r="BO753" i="1"/>
  <c r="W754" i="1"/>
  <c r="BI754" i="1"/>
  <c r="BJ754" i="1"/>
  <c r="BC754" i="1" s="1"/>
  <c r="BL754" i="1"/>
  <c r="BM754" i="1"/>
  <c r="BN754" i="1"/>
  <c r="BO754" i="1"/>
  <c r="W755" i="1"/>
  <c r="BI755" i="1"/>
  <c r="BD755" i="1" s="1"/>
  <c r="BJ755" i="1"/>
  <c r="BC755" i="1" s="1"/>
  <c r="BL755" i="1"/>
  <c r="BM755" i="1"/>
  <c r="BN755" i="1"/>
  <c r="BO755" i="1"/>
  <c r="W756" i="1"/>
  <c r="BI756" i="1"/>
  <c r="BD756" i="1" s="1"/>
  <c r="BJ756" i="1"/>
  <c r="BC756" i="1" s="1"/>
  <c r="BL756" i="1"/>
  <c r="BM756" i="1"/>
  <c r="BN756" i="1"/>
  <c r="BO756" i="1"/>
  <c r="W757" i="1"/>
  <c r="BI757" i="1"/>
  <c r="BJ757" i="1"/>
  <c r="BC757" i="1" s="1"/>
  <c r="BL757" i="1"/>
  <c r="BM757" i="1"/>
  <c r="BN757" i="1"/>
  <c r="BO757" i="1"/>
  <c r="W758" i="1"/>
  <c r="BI758" i="1"/>
  <c r="BD758" i="1" s="1"/>
  <c r="BJ758" i="1"/>
  <c r="BC758" i="1" s="1"/>
  <c r="BL758" i="1"/>
  <c r="BM758" i="1"/>
  <c r="BN758" i="1"/>
  <c r="BO758" i="1"/>
  <c r="W759" i="1"/>
  <c r="BI759" i="1"/>
  <c r="BD759" i="1" s="1"/>
  <c r="BJ759" i="1"/>
  <c r="BC759" i="1" s="1"/>
  <c r="BL759" i="1"/>
  <c r="BM759" i="1"/>
  <c r="BN759" i="1"/>
  <c r="BO759" i="1"/>
  <c r="W760" i="1"/>
  <c r="BI760" i="1"/>
  <c r="BJ760" i="1"/>
  <c r="BC760" i="1" s="1"/>
  <c r="BL760" i="1"/>
  <c r="BM760" i="1"/>
  <c r="BN760" i="1"/>
  <c r="BO760" i="1"/>
  <c r="W761" i="1"/>
  <c r="BI761" i="1"/>
  <c r="BD761" i="1" s="1"/>
  <c r="BJ761" i="1"/>
  <c r="BC761" i="1" s="1"/>
  <c r="BL761" i="1"/>
  <c r="BM761" i="1"/>
  <c r="BN761" i="1"/>
  <c r="BO761" i="1"/>
  <c r="W762" i="1"/>
  <c r="BI762" i="1"/>
  <c r="BJ762" i="1"/>
  <c r="BC762" i="1" s="1"/>
  <c r="BL762" i="1"/>
  <c r="BM762" i="1"/>
  <c r="BN762" i="1"/>
  <c r="BO762" i="1"/>
  <c r="W763" i="1"/>
  <c r="BI763" i="1"/>
  <c r="BE763" i="1" s="1"/>
  <c r="BJ763" i="1"/>
  <c r="BC763" i="1" s="1"/>
  <c r="BL763" i="1"/>
  <c r="BM763" i="1"/>
  <c r="BN763" i="1"/>
  <c r="BO763" i="1"/>
  <c r="W764" i="1"/>
  <c r="BI764" i="1"/>
  <c r="BJ764" i="1"/>
  <c r="BC764" i="1" s="1"/>
  <c r="BL764" i="1"/>
  <c r="BM764" i="1"/>
  <c r="BN764" i="1"/>
  <c r="BO764" i="1"/>
  <c r="W765" i="1"/>
  <c r="BI765" i="1"/>
  <c r="BJ765" i="1"/>
  <c r="BC765" i="1" s="1"/>
  <c r="BL765" i="1"/>
  <c r="BM765" i="1"/>
  <c r="BN765" i="1"/>
  <c r="BO765" i="1"/>
  <c r="W766" i="1"/>
  <c r="BI766" i="1"/>
  <c r="BD766" i="1" s="1"/>
  <c r="BJ766" i="1"/>
  <c r="BC766" i="1" s="1"/>
  <c r="BL766" i="1"/>
  <c r="BM766" i="1"/>
  <c r="BN766" i="1"/>
  <c r="BO766" i="1"/>
  <c r="W767" i="1"/>
  <c r="BI767" i="1"/>
  <c r="BD767" i="1" s="1"/>
  <c r="BJ767" i="1"/>
  <c r="BC767" i="1" s="1"/>
  <c r="BL767" i="1"/>
  <c r="BM767" i="1"/>
  <c r="BN767" i="1"/>
  <c r="BO767" i="1"/>
  <c r="W768" i="1"/>
  <c r="BI768" i="1"/>
  <c r="BJ768" i="1"/>
  <c r="BC768" i="1" s="1"/>
  <c r="BL768" i="1"/>
  <c r="BM768" i="1"/>
  <c r="BN768" i="1"/>
  <c r="BO768" i="1"/>
  <c r="W769" i="1"/>
  <c r="BI769" i="1"/>
  <c r="BJ769" i="1"/>
  <c r="BC769" i="1" s="1"/>
  <c r="BL769" i="1"/>
  <c r="BM769" i="1"/>
  <c r="BN769" i="1"/>
  <c r="BO769" i="1"/>
  <c r="W770" i="1"/>
  <c r="BI770" i="1"/>
  <c r="BE770" i="1" s="1"/>
  <c r="BJ770" i="1"/>
  <c r="BC770" i="1" s="1"/>
  <c r="BL770" i="1"/>
  <c r="BM770" i="1"/>
  <c r="BN770" i="1"/>
  <c r="BO770" i="1"/>
  <c r="W771" i="1"/>
  <c r="BI771" i="1"/>
  <c r="BE771" i="1" s="1"/>
  <c r="BJ771" i="1"/>
  <c r="BC771" i="1" s="1"/>
  <c r="BL771" i="1"/>
  <c r="BM771" i="1"/>
  <c r="BN771" i="1"/>
  <c r="BO771" i="1"/>
  <c r="W772" i="1"/>
  <c r="BI772" i="1"/>
  <c r="BJ772" i="1"/>
  <c r="BC772" i="1" s="1"/>
  <c r="BL772" i="1"/>
  <c r="BM772" i="1"/>
  <c r="BN772" i="1"/>
  <c r="BO772" i="1"/>
  <c r="W773" i="1"/>
  <c r="BI773" i="1"/>
  <c r="BJ773" i="1"/>
  <c r="BC773" i="1" s="1"/>
  <c r="BL773" i="1"/>
  <c r="BM773" i="1"/>
  <c r="BN773" i="1"/>
  <c r="BO773" i="1"/>
  <c r="W774" i="1"/>
  <c r="BI774" i="1"/>
  <c r="BE774" i="1" s="1"/>
  <c r="BJ774" i="1"/>
  <c r="BC774" i="1" s="1"/>
  <c r="BL774" i="1"/>
  <c r="BM774" i="1"/>
  <c r="BN774" i="1"/>
  <c r="BO774" i="1"/>
  <c r="W775" i="1"/>
  <c r="BI775" i="1"/>
  <c r="BD775" i="1" s="1"/>
  <c r="BJ775" i="1"/>
  <c r="BC775" i="1" s="1"/>
  <c r="BL775" i="1"/>
  <c r="BM775" i="1"/>
  <c r="BN775" i="1"/>
  <c r="BO775" i="1"/>
  <c r="W776" i="1"/>
  <c r="BI776" i="1"/>
  <c r="BJ776" i="1"/>
  <c r="BC776" i="1" s="1"/>
  <c r="BL776" i="1"/>
  <c r="BM776" i="1"/>
  <c r="BN776" i="1"/>
  <c r="BO776" i="1"/>
  <c r="W777" i="1"/>
  <c r="BI777" i="1"/>
  <c r="BD777" i="1" s="1"/>
  <c r="BJ777" i="1"/>
  <c r="BC777" i="1" s="1"/>
  <c r="BL777" i="1"/>
  <c r="BM777" i="1"/>
  <c r="BN777" i="1"/>
  <c r="BO777" i="1"/>
  <c r="W778" i="1"/>
  <c r="BI778" i="1"/>
  <c r="BE778" i="1" s="1"/>
  <c r="BJ778" i="1"/>
  <c r="BC778" i="1" s="1"/>
  <c r="BL778" i="1"/>
  <c r="BM778" i="1"/>
  <c r="BN778" i="1"/>
  <c r="BO778" i="1"/>
  <c r="W779" i="1"/>
  <c r="BI779" i="1"/>
  <c r="BD779" i="1" s="1"/>
  <c r="BJ779" i="1"/>
  <c r="BC779" i="1" s="1"/>
  <c r="BL779" i="1"/>
  <c r="BM779" i="1"/>
  <c r="BN779" i="1"/>
  <c r="BO779" i="1"/>
  <c r="W780" i="1"/>
  <c r="BI780" i="1"/>
  <c r="BD780" i="1" s="1"/>
  <c r="BJ780" i="1"/>
  <c r="BC780" i="1" s="1"/>
  <c r="BL780" i="1"/>
  <c r="BM780" i="1"/>
  <c r="BN780" i="1"/>
  <c r="BO780" i="1"/>
  <c r="W781" i="1"/>
  <c r="BI781" i="1"/>
  <c r="BD781" i="1" s="1"/>
  <c r="BJ781" i="1"/>
  <c r="BC781" i="1" s="1"/>
  <c r="BL781" i="1"/>
  <c r="BM781" i="1"/>
  <c r="BN781" i="1"/>
  <c r="BO781" i="1"/>
  <c r="W782" i="1"/>
  <c r="BI782" i="1"/>
  <c r="BE782" i="1" s="1"/>
  <c r="BJ782" i="1"/>
  <c r="BC782" i="1" s="1"/>
  <c r="BL782" i="1"/>
  <c r="BM782" i="1"/>
  <c r="BN782" i="1"/>
  <c r="BO782" i="1"/>
  <c r="W783" i="1"/>
  <c r="BI783" i="1"/>
  <c r="BD783" i="1" s="1"/>
  <c r="BJ783" i="1"/>
  <c r="BC783" i="1" s="1"/>
  <c r="BL783" i="1"/>
  <c r="BM783" i="1"/>
  <c r="BN783" i="1"/>
  <c r="BO783" i="1"/>
  <c r="W784" i="1"/>
  <c r="BI784" i="1"/>
  <c r="BJ784" i="1"/>
  <c r="BC784" i="1" s="1"/>
  <c r="BL784" i="1"/>
  <c r="BM784" i="1"/>
  <c r="BN784" i="1"/>
  <c r="BO784" i="1"/>
  <c r="W785" i="1"/>
  <c r="BI785" i="1"/>
  <c r="BD785" i="1" s="1"/>
  <c r="BJ785" i="1"/>
  <c r="BC785" i="1" s="1"/>
  <c r="BL785" i="1"/>
  <c r="BM785" i="1"/>
  <c r="BN785" i="1"/>
  <c r="BO785" i="1"/>
  <c r="W786" i="1"/>
  <c r="BI786" i="1"/>
  <c r="BE786" i="1" s="1"/>
  <c r="BJ786" i="1"/>
  <c r="BC786" i="1" s="1"/>
  <c r="BL786" i="1"/>
  <c r="BM786" i="1"/>
  <c r="BN786" i="1"/>
  <c r="BO786" i="1"/>
  <c r="W787" i="1"/>
  <c r="BI787" i="1"/>
  <c r="BE787" i="1" s="1"/>
  <c r="BJ787" i="1"/>
  <c r="BC787" i="1" s="1"/>
  <c r="BL787" i="1"/>
  <c r="BM787" i="1"/>
  <c r="BN787" i="1"/>
  <c r="BO787" i="1"/>
  <c r="W788" i="1"/>
  <c r="BI788" i="1"/>
  <c r="BD788" i="1" s="1"/>
  <c r="BJ788" i="1"/>
  <c r="BC788" i="1" s="1"/>
  <c r="BL788" i="1"/>
  <c r="BM788" i="1"/>
  <c r="BN788" i="1"/>
  <c r="BO788" i="1"/>
  <c r="W789" i="1"/>
  <c r="BI789" i="1"/>
  <c r="BE789" i="1" s="1"/>
  <c r="BJ789" i="1"/>
  <c r="BC789" i="1" s="1"/>
  <c r="BL789" i="1"/>
  <c r="BM789" i="1"/>
  <c r="BN789" i="1"/>
  <c r="BO789" i="1"/>
  <c r="W790" i="1"/>
  <c r="BI790" i="1"/>
  <c r="BD790" i="1" s="1"/>
  <c r="BJ790" i="1"/>
  <c r="BC790" i="1" s="1"/>
  <c r="BL790" i="1"/>
  <c r="BM790" i="1"/>
  <c r="BN790" i="1"/>
  <c r="BO790" i="1"/>
  <c r="W791" i="1"/>
  <c r="BI791" i="1"/>
  <c r="BD791" i="1" s="1"/>
  <c r="BJ791" i="1"/>
  <c r="BC791" i="1" s="1"/>
  <c r="BL791" i="1"/>
  <c r="BM791" i="1"/>
  <c r="BN791" i="1"/>
  <c r="BO791" i="1"/>
  <c r="W792" i="1"/>
  <c r="BI792" i="1"/>
  <c r="BD792" i="1" s="1"/>
  <c r="BJ792" i="1"/>
  <c r="BC792" i="1" s="1"/>
  <c r="BL792" i="1"/>
  <c r="BM792" i="1"/>
  <c r="BN792" i="1"/>
  <c r="BO792" i="1"/>
  <c r="W793" i="1"/>
  <c r="BI793" i="1"/>
  <c r="BD793" i="1" s="1"/>
  <c r="BJ793" i="1"/>
  <c r="BC793" i="1" s="1"/>
  <c r="BL793" i="1"/>
  <c r="BM793" i="1"/>
  <c r="BN793" i="1"/>
  <c r="BO793" i="1"/>
  <c r="W794" i="1"/>
  <c r="BI794" i="1"/>
  <c r="BE794" i="1" s="1"/>
  <c r="BJ794" i="1"/>
  <c r="BC794" i="1" s="1"/>
  <c r="BL794" i="1"/>
  <c r="BM794" i="1"/>
  <c r="BN794" i="1"/>
  <c r="BO794" i="1"/>
  <c r="W795" i="1"/>
  <c r="BI795" i="1"/>
  <c r="BD795" i="1" s="1"/>
  <c r="BJ795" i="1"/>
  <c r="BC795" i="1" s="1"/>
  <c r="BL795" i="1"/>
  <c r="BM795" i="1"/>
  <c r="BN795" i="1"/>
  <c r="BO795" i="1"/>
  <c r="W796" i="1"/>
  <c r="BI796" i="1"/>
  <c r="BD796" i="1" s="1"/>
  <c r="BJ796" i="1"/>
  <c r="BC796" i="1" s="1"/>
  <c r="BL796" i="1"/>
  <c r="BM796" i="1"/>
  <c r="BN796" i="1"/>
  <c r="BO796" i="1"/>
  <c r="W797" i="1"/>
  <c r="BI797" i="1"/>
  <c r="BD797" i="1" s="1"/>
  <c r="BJ797" i="1"/>
  <c r="BC797" i="1" s="1"/>
  <c r="BL797" i="1"/>
  <c r="BM797" i="1"/>
  <c r="BN797" i="1"/>
  <c r="BO797" i="1"/>
  <c r="W798" i="1"/>
  <c r="BI798" i="1"/>
  <c r="BD798" i="1" s="1"/>
  <c r="BJ798" i="1"/>
  <c r="BC798" i="1" s="1"/>
  <c r="BL798" i="1"/>
  <c r="BM798" i="1"/>
  <c r="BN798" i="1"/>
  <c r="BO798" i="1"/>
  <c r="W799" i="1"/>
  <c r="BI799" i="1"/>
  <c r="BD799" i="1" s="1"/>
  <c r="BJ799" i="1"/>
  <c r="BC799" i="1" s="1"/>
  <c r="BL799" i="1"/>
  <c r="BM799" i="1"/>
  <c r="BN799" i="1"/>
  <c r="BO799" i="1"/>
  <c r="W800" i="1"/>
  <c r="BI800" i="1"/>
  <c r="BD800" i="1" s="1"/>
  <c r="BJ800" i="1"/>
  <c r="BC800" i="1" s="1"/>
  <c r="BL800" i="1"/>
  <c r="BM800" i="1"/>
  <c r="BN800" i="1"/>
  <c r="BO800" i="1"/>
  <c r="W801" i="1"/>
  <c r="BI801" i="1"/>
  <c r="BD801" i="1" s="1"/>
  <c r="BJ801" i="1"/>
  <c r="BC801" i="1" s="1"/>
  <c r="BL801" i="1"/>
  <c r="BM801" i="1"/>
  <c r="BN801" i="1"/>
  <c r="BO801" i="1"/>
  <c r="W802" i="1"/>
  <c r="BI802" i="1"/>
  <c r="BE802" i="1" s="1"/>
  <c r="BJ802" i="1"/>
  <c r="BC802" i="1" s="1"/>
  <c r="BL802" i="1"/>
  <c r="BM802" i="1"/>
  <c r="BN802" i="1"/>
  <c r="BO802" i="1"/>
  <c r="W803" i="1"/>
  <c r="BI803" i="1"/>
  <c r="BD803" i="1" s="1"/>
  <c r="BJ803" i="1"/>
  <c r="BC803" i="1" s="1"/>
  <c r="BL803" i="1"/>
  <c r="BM803" i="1"/>
  <c r="BN803" i="1"/>
  <c r="BO803" i="1"/>
  <c r="W804" i="1"/>
  <c r="BI804" i="1"/>
  <c r="BD804" i="1" s="1"/>
  <c r="BJ804" i="1"/>
  <c r="BC804" i="1" s="1"/>
  <c r="BL804" i="1"/>
  <c r="BM804" i="1"/>
  <c r="BN804" i="1"/>
  <c r="BO804" i="1"/>
  <c r="W805" i="1"/>
  <c r="BI805" i="1"/>
  <c r="BD805" i="1" s="1"/>
  <c r="BJ805" i="1"/>
  <c r="BC805" i="1" s="1"/>
  <c r="BL805" i="1"/>
  <c r="BM805" i="1"/>
  <c r="BN805" i="1"/>
  <c r="BO805" i="1"/>
  <c r="W806" i="1"/>
  <c r="BI806" i="1"/>
  <c r="BD806" i="1" s="1"/>
  <c r="BJ806" i="1"/>
  <c r="BC806" i="1" s="1"/>
  <c r="BL806" i="1"/>
  <c r="BM806" i="1"/>
  <c r="BN806" i="1"/>
  <c r="BO806" i="1"/>
  <c r="W807" i="1"/>
  <c r="BI807" i="1"/>
  <c r="BD807" i="1" s="1"/>
  <c r="BJ807" i="1"/>
  <c r="BC807" i="1" s="1"/>
  <c r="BL807" i="1"/>
  <c r="BM807" i="1"/>
  <c r="BN807" i="1"/>
  <c r="BO807" i="1"/>
  <c r="W808" i="1"/>
  <c r="BI808" i="1"/>
  <c r="BD808" i="1" s="1"/>
  <c r="BJ808" i="1"/>
  <c r="BC808" i="1" s="1"/>
  <c r="BL808" i="1"/>
  <c r="BM808" i="1"/>
  <c r="BN808" i="1"/>
  <c r="BO808" i="1"/>
  <c r="W809" i="1"/>
  <c r="BI809" i="1"/>
  <c r="BE809" i="1" s="1"/>
  <c r="BJ809" i="1"/>
  <c r="BC809" i="1" s="1"/>
  <c r="BL809" i="1"/>
  <c r="BM809" i="1"/>
  <c r="BN809" i="1"/>
  <c r="BO809" i="1"/>
  <c r="W810" i="1"/>
  <c r="BI810" i="1"/>
  <c r="BE810" i="1" s="1"/>
  <c r="BJ810" i="1"/>
  <c r="BC810" i="1" s="1"/>
  <c r="BL810" i="1"/>
  <c r="BM810" i="1"/>
  <c r="BN810" i="1"/>
  <c r="BO810" i="1"/>
  <c r="W811" i="1"/>
  <c r="BI811" i="1"/>
  <c r="BE811" i="1" s="1"/>
  <c r="BJ811" i="1"/>
  <c r="BC811" i="1" s="1"/>
  <c r="BL811" i="1"/>
  <c r="BM811" i="1"/>
  <c r="BN811" i="1"/>
  <c r="BO811" i="1"/>
  <c r="W812" i="1"/>
  <c r="BI812" i="1"/>
  <c r="BD812" i="1" s="1"/>
  <c r="BJ812" i="1"/>
  <c r="BC812" i="1" s="1"/>
  <c r="BL812" i="1"/>
  <c r="BM812" i="1"/>
  <c r="BN812" i="1"/>
  <c r="BO812" i="1"/>
  <c r="W813" i="1"/>
  <c r="BI813" i="1"/>
  <c r="BD813" i="1" s="1"/>
  <c r="BJ813" i="1"/>
  <c r="BC813" i="1" s="1"/>
  <c r="BL813" i="1"/>
  <c r="BM813" i="1"/>
  <c r="BN813" i="1"/>
  <c r="BO813" i="1"/>
  <c r="W814" i="1"/>
  <c r="BI814" i="1"/>
  <c r="BE814" i="1" s="1"/>
  <c r="BJ814" i="1"/>
  <c r="BC814" i="1" s="1"/>
  <c r="BL814" i="1"/>
  <c r="BM814" i="1"/>
  <c r="BN814" i="1"/>
  <c r="BO814" i="1"/>
  <c r="W815" i="1"/>
  <c r="BI815" i="1"/>
  <c r="BJ815" i="1"/>
  <c r="BC815" i="1" s="1"/>
  <c r="BL815" i="1"/>
  <c r="BM815" i="1"/>
  <c r="BN815" i="1"/>
  <c r="BO815" i="1"/>
  <c r="W816" i="1"/>
  <c r="BI816" i="1"/>
  <c r="BE816" i="1" s="1"/>
  <c r="BJ816" i="1"/>
  <c r="BC816" i="1" s="1"/>
  <c r="BL816" i="1"/>
  <c r="BM816" i="1"/>
  <c r="BN816" i="1"/>
  <c r="BO816" i="1"/>
  <c r="W817" i="1"/>
  <c r="BI817" i="1"/>
  <c r="BD817" i="1" s="1"/>
  <c r="BJ817" i="1"/>
  <c r="BC817" i="1" s="1"/>
  <c r="BL817" i="1"/>
  <c r="BM817" i="1"/>
  <c r="BN817" i="1"/>
  <c r="BO817" i="1"/>
  <c r="W818" i="1"/>
  <c r="BI818" i="1"/>
  <c r="BE818" i="1" s="1"/>
  <c r="BJ818" i="1"/>
  <c r="BC818" i="1" s="1"/>
  <c r="BL818" i="1"/>
  <c r="BM818" i="1"/>
  <c r="BN818" i="1"/>
  <c r="BO818" i="1"/>
  <c r="W819" i="1"/>
  <c r="BI819" i="1"/>
  <c r="BD819" i="1" s="1"/>
  <c r="BJ819" i="1"/>
  <c r="BC819" i="1" s="1"/>
  <c r="BL819" i="1"/>
  <c r="BM819" i="1"/>
  <c r="BN819" i="1"/>
  <c r="BO819" i="1"/>
  <c r="W820" i="1"/>
  <c r="BI820" i="1"/>
  <c r="BD820" i="1" s="1"/>
  <c r="BJ820" i="1"/>
  <c r="BC820" i="1" s="1"/>
  <c r="BL820" i="1"/>
  <c r="BM820" i="1"/>
  <c r="BN820" i="1"/>
  <c r="BO820" i="1"/>
  <c r="W821" i="1"/>
  <c r="BI821" i="1"/>
  <c r="BE821" i="1" s="1"/>
  <c r="BJ821" i="1"/>
  <c r="BC821" i="1" s="1"/>
  <c r="BL821" i="1"/>
  <c r="BM821" i="1"/>
  <c r="BN821" i="1"/>
  <c r="BO821" i="1"/>
  <c r="W822" i="1"/>
  <c r="BI822" i="1"/>
  <c r="BD822" i="1" s="1"/>
  <c r="BJ822" i="1"/>
  <c r="BC822" i="1" s="1"/>
  <c r="BL822" i="1"/>
  <c r="BM822" i="1"/>
  <c r="BN822" i="1"/>
  <c r="BO822" i="1"/>
  <c r="W823" i="1"/>
  <c r="BI823" i="1"/>
  <c r="BJ823" i="1"/>
  <c r="BC823" i="1" s="1"/>
  <c r="BL823" i="1"/>
  <c r="BM823" i="1"/>
  <c r="BN823" i="1"/>
  <c r="BO823" i="1"/>
  <c r="W824" i="1"/>
  <c r="BI824" i="1"/>
  <c r="BE824" i="1" s="1"/>
  <c r="BJ824" i="1"/>
  <c r="BC824" i="1" s="1"/>
  <c r="BL824" i="1"/>
  <c r="BM824" i="1"/>
  <c r="BN824" i="1"/>
  <c r="BO824" i="1"/>
  <c r="W825" i="1"/>
  <c r="BI825" i="1"/>
  <c r="BD825" i="1" s="1"/>
  <c r="BJ825" i="1"/>
  <c r="BC825" i="1" s="1"/>
  <c r="BL825" i="1"/>
  <c r="BM825" i="1"/>
  <c r="BN825" i="1"/>
  <c r="BO825" i="1"/>
  <c r="W826" i="1"/>
  <c r="BI826" i="1"/>
  <c r="BE826" i="1" s="1"/>
  <c r="BJ826" i="1"/>
  <c r="BC826" i="1" s="1"/>
  <c r="BL826" i="1"/>
  <c r="BM826" i="1"/>
  <c r="BN826" i="1"/>
  <c r="BO826" i="1"/>
  <c r="W827" i="1"/>
  <c r="BI827" i="1"/>
  <c r="BD827" i="1" s="1"/>
  <c r="BJ827" i="1"/>
  <c r="BC827" i="1" s="1"/>
  <c r="BL827" i="1"/>
  <c r="BM827" i="1"/>
  <c r="BN827" i="1"/>
  <c r="BO827" i="1"/>
  <c r="W828" i="1"/>
  <c r="BI828" i="1"/>
  <c r="BD828" i="1" s="1"/>
  <c r="BJ828" i="1"/>
  <c r="BC828" i="1" s="1"/>
  <c r="BL828" i="1"/>
  <c r="BM828" i="1"/>
  <c r="BN828" i="1"/>
  <c r="BO828" i="1"/>
  <c r="W829" i="1"/>
  <c r="BI829" i="1"/>
  <c r="BD829" i="1" s="1"/>
  <c r="BJ829" i="1"/>
  <c r="BC829" i="1" s="1"/>
  <c r="BL829" i="1"/>
  <c r="BM829" i="1"/>
  <c r="BN829" i="1"/>
  <c r="BO829" i="1"/>
  <c r="W830" i="1"/>
  <c r="BI830" i="1"/>
  <c r="BD830" i="1" s="1"/>
  <c r="BJ830" i="1"/>
  <c r="BC830" i="1" s="1"/>
  <c r="BL830" i="1"/>
  <c r="BM830" i="1"/>
  <c r="BN830" i="1"/>
  <c r="BO830" i="1"/>
  <c r="W831" i="1"/>
  <c r="BI831" i="1"/>
  <c r="BJ831" i="1"/>
  <c r="BC831" i="1" s="1"/>
  <c r="BL831" i="1"/>
  <c r="BM831" i="1"/>
  <c r="BN831" i="1"/>
  <c r="BO831" i="1"/>
  <c r="W832" i="1"/>
  <c r="BI832" i="1"/>
  <c r="BD832" i="1" s="1"/>
  <c r="BJ832" i="1"/>
  <c r="BC832" i="1" s="1"/>
  <c r="BL832" i="1"/>
  <c r="BM832" i="1"/>
  <c r="BN832" i="1"/>
  <c r="BO832" i="1"/>
  <c r="W833" i="1"/>
  <c r="BI833" i="1"/>
  <c r="BD833" i="1" s="1"/>
  <c r="BJ833" i="1"/>
  <c r="BC833" i="1" s="1"/>
  <c r="BL833" i="1"/>
  <c r="BM833" i="1"/>
  <c r="BN833" i="1"/>
  <c r="BO833" i="1"/>
  <c r="W834" i="1"/>
  <c r="BI834" i="1"/>
  <c r="BE834" i="1" s="1"/>
  <c r="BJ834" i="1"/>
  <c r="BC834" i="1" s="1"/>
  <c r="BL834" i="1"/>
  <c r="BM834" i="1"/>
  <c r="BN834" i="1"/>
  <c r="BO834" i="1"/>
  <c r="W835" i="1"/>
  <c r="BI835" i="1"/>
  <c r="BD835" i="1" s="1"/>
  <c r="BJ835" i="1"/>
  <c r="BC835" i="1" s="1"/>
  <c r="BL835" i="1"/>
  <c r="BM835" i="1"/>
  <c r="BN835" i="1"/>
  <c r="BO835" i="1"/>
  <c r="W836" i="1"/>
  <c r="BI836" i="1"/>
  <c r="BD836" i="1" s="1"/>
  <c r="BJ836" i="1"/>
  <c r="BC836" i="1" s="1"/>
  <c r="BL836" i="1"/>
  <c r="BM836" i="1"/>
  <c r="BN836" i="1"/>
  <c r="BO836" i="1"/>
  <c r="W837" i="1"/>
  <c r="BI837" i="1"/>
  <c r="BE837" i="1" s="1"/>
  <c r="BJ837" i="1"/>
  <c r="BC837" i="1" s="1"/>
  <c r="BL837" i="1"/>
  <c r="BM837" i="1"/>
  <c r="BN837" i="1"/>
  <c r="BO837" i="1"/>
  <c r="W838" i="1"/>
  <c r="BI838" i="1"/>
  <c r="BE838" i="1" s="1"/>
  <c r="BJ838" i="1"/>
  <c r="BC838" i="1" s="1"/>
  <c r="BL838" i="1"/>
  <c r="BM838" i="1"/>
  <c r="BN838" i="1"/>
  <c r="BO838" i="1"/>
  <c r="W839" i="1"/>
  <c r="BI839" i="1"/>
  <c r="BJ839" i="1"/>
  <c r="BC839" i="1" s="1"/>
  <c r="BL839" i="1"/>
  <c r="BM839" i="1"/>
  <c r="BN839" i="1"/>
  <c r="BO839" i="1"/>
  <c r="W840" i="1"/>
  <c r="BI840" i="1"/>
  <c r="BJ840" i="1"/>
  <c r="BC840" i="1" s="1"/>
  <c r="BL840" i="1"/>
  <c r="BM840" i="1"/>
  <c r="BN840" i="1"/>
  <c r="BO840" i="1"/>
  <c r="W841" i="1"/>
  <c r="BI841" i="1"/>
  <c r="BD841" i="1" s="1"/>
  <c r="BJ841" i="1"/>
  <c r="BC841" i="1" s="1"/>
  <c r="BL841" i="1"/>
  <c r="BM841" i="1"/>
  <c r="BN841" i="1"/>
  <c r="BO841" i="1"/>
  <c r="W842" i="1"/>
  <c r="BI842" i="1"/>
  <c r="BE842" i="1" s="1"/>
  <c r="BJ842" i="1"/>
  <c r="BC842" i="1" s="1"/>
  <c r="BL842" i="1"/>
  <c r="BM842" i="1"/>
  <c r="BN842" i="1"/>
  <c r="BO842" i="1"/>
  <c r="W843" i="1"/>
  <c r="BI843" i="1"/>
  <c r="BD843" i="1" s="1"/>
  <c r="BJ843" i="1"/>
  <c r="BC843" i="1" s="1"/>
  <c r="BL843" i="1"/>
  <c r="BM843" i="1"/>
  <c r="BN843" i="1"/>
  <c r="BO843" i="1"/>
  <c r="W844" i="1"/>
  <c r="BI844" i="1"/>
  <c r="BD844" i="1" s="1"/>
  <c r="BJ844" i="1"/>
  <c r="BC844" i="1" s="1"/>
  <c r="BL844" i="1"/>
  <c r="BM844" i="1"/>
  <c r="BN844" i="1"/>
  <c r="BO844" i="1"/>
  <c r="W845" i="1"/>
  <c r="BI845" i="1"/>
  <c r="BD845" i="1" s="1"/>
  <c r="BJ845" i="1"/>
  <c r="BC845" i="1" s="1"/>
  <c r="BL845" i="1"/>
  <c r="BM845" i="1"/>
  <c r="BN845" i="1"/>
  <c r="BO845" i="1"/>
  <c r="W846" i="1"/>
  <c r="BI846" i="1"/>
  <c r="BD846" i="1" s="1"/>
  <c r="BJ846" i="1"/>
  <c r="BC846" i="1" s="1"/>
  <c r="BL846" i="1"/>
  <c r="BM846" i="1"/>
  <c r="BN846" i="1"/>
  <c r="BO846" i="1"/>
  <c r="W847" i="1"/>
  <c r="BI847" i="1"/>
  <c r="BJ847" i="1"/>
  <c r="BC847" i="1" s="1"/>
  <c r="BL847" i="1"/>
  <c r="BM847" i="1"/>
  <c r="BN847" i="1"/>
  <c r="BO847" i="1"/>
  <c r="W848" i="1"/>
  <c r="BI848" i="1"/>
  <c r="BD848" i="1" s="1"/>
  <c r="BJ848" i="1"/>
  <c r="BC848" i="1" s="1"/>
  <c r="BL848" i="1"/>
  <c r="BM848" i="1"/>
  <c r="BN848" i="1"/>
  <c r="BO848" i="1"/>
  <c r="W849" i="1"/>
  <c r="BI849" i="1"/>
  <c r="BD849" i="1" s="1"/>
  <c r="BJ849" i="1"/>
  <c r="BC849" i="1" s="1"/>
  <c r="BL849" i="1"/>
  <c r="BM849" i="1"/>
  <c r="BN849" i="1"/>
  <c r="BO849" i="1"/>
  <c r="W850" i="1"/>
  <c r="BI850" i="1"/>
  <c r="BE850" i="1" s="1"/>
  <c r="BJ850" i="1"/>
  <c r="BC850" i="1" s="1"/>
  <c r="BL850" i="1"/>
  <c r="BM850" i="1"/>
  <c r="BN850" i="1"/>
  <c r="BO850" i="1"/>
  <c r="W851" i="1"/>
  <c r="BI851" i="1"/>
  <c r="BD851" i="1" s="1"/>
  <c r="BJ851" i="1"/>
  <c r="BC851" i="1" s="1"/>
  <c r="BL851" i="1"/>
  <c r="BM851" i="1"/>
  <c r="BN851" i="1"/>
  <c r="BO851" i="1"/>
  <c r="W852" i="1"/>
  <c r="BI852" i="1"/>
  <c r="BJ852" i="1"/>
  <c r="BC852" i="1" s="1"/>
  <c r="BL852" i="1"/>
  <c r="BM852" i="1"/>
  <c r="BN852" i="1"/>
  <c r="BO852" i="1"/>
  <c r="W853" i="1"/>
  <c r="BI853" i="1"/>
  <c r="BE853" i="1" s="1"/>
  <c r="BJ853" i="1"/>
  <c r="BC853" i="1" s="1"/>
  <c r="BL853" i="1"/>
  <c r="BM853" i="1"/>
  <c r="BN853" i="1"/>
  <c r="BO853" i="1"/>
  <c r="W854" i="1"/>
  <c r="BI854" i="1"/>
  <c r="BD854" i="1" s="1"/>
  <c r="BJ854" i="1"/>
  <c r="BC854" i="1" s="1"/>
  <c r="BL854" i="1"/>
  <c r="BM854" i="1"/>
  <c r="BN854" i="1"/>
  <c r="BO854" i="1"/>
  <c r="W855" i="1"/>
  <c r="BI855" i="1"/>
  <c r="BJ855" i="1"/>
  <c r="BC855" i="1" s="1"/>
  <c r="BL855" i="1"/>
  <c r="BM855" i="1"/>
  <c r="BN855" i="1"/>
  <c r="BO855" i="1"/>
  <c r="W856" i="1"/>
  <c r="BI856" i="1"/>
  <c r="BE856" i="1" s="1"/>
  <c r="BJ856" i="1"/>
  <c r="BC856" i="1" s="1"/>
  <c r="BL856" i="1"/>
  <c r="BM856" i="1"/>
  <c r="BN856" i="1"/>
  <c r="BO856" i="1"/>
  <c r="W857" i="1"/>
  <c r="BI857" i="1"/>
  <c r="BD857" i="1" s="1"/>
  <c r="BJ857" i="1"/>
  <c r="BC857" i="1" s="1"/>
  <c r="BL857" i="1"/>
  <c r="BM857" i="1"/>
  <c r="BN857" i="1"/>
  <c r="BO857" i="1"/>
  <c r="W858" i="1"/>
  <c r="BI858" i="1"/>
  <c r="BD858" i="1" s="1"/>
  <c r="BJ858" i="1"/>
  <c r="BC858" i="1" s="1"/>
  <c r="BL858" i="1"/>
  <c r="BM858" i="1"/>
  <c r="BN858" i="1"/>
  <c r="BO858" i="1"/>
  <c r="W859" i="1"/>
  <c r="BI859" i="1"/>
  <c r="BD859" i="1" s="1"/>
  <c r="BJ859" i="1"/>
  <c r="BC859" i="1" s="1"/>
  <c r="BL859" i="1"/>
  <c r="BM859" i="1"/>
  <c r="BN859" i="1"/>
  <c r="BO859" i="1"/>
  <c r="W860" i="1"/>
  <c r="BI860" i="1"/>
  <c r="BD860" i="1" s="1"/>
  <c r="BJ860" i="1"/>
  <c r="BC860" i="1" s="1"/>
  <c r="BL860" i="1"/>
  <c r="BM860" i="1"/>
  <c r="BN860" i="1"/>
  <c r="BO860" i="1"/>
  <c r="W861" i="1"/>
  <c r="BI861" i="1"/>
  <c r="BD861" i="1" s="1"/>
  <c r="BJ861" i="1"/>
  <c r="BC861" i="1" s="1"/>
  <c r="BL861" i="1"/>
  <c r="BM861" i="1"/>
  <c r="BN861" i="1"/>
  <c r="BO861" i="1"/>
  <c r="W862" i="1"/>
  <c r="BI862" i="1"/>
  <c r="BJ862" i="1"/>
  <c r="BC862" i="1" s="1"/>
  <c r="BL862" i="1"/>
  <c r="BM862" i="1"/>
  <c r="BN862" i="1"/>
  <c r="BO862" i="1"/>
  <c r="W863" i="1"/>
  <c r="BI863" i="1"/>
  <c r="BJ863" i="1"/>
  <c r="BC863" i="1" s="1"/>
  <c r="BL863" i="1"/>
  <c r="BM863" i="1"/>
  <c r="BN863" i="1"/>
  <c r="BO863" i="1"/>
  <c r="W864" i="1"/>
  <c r="BI864" i="1"/>
  <c r="BJ864" i="1"/>
  <c r="BC864" i="1" s="1"/>
  <c r="BL864" i="1"/>
  <c r="BM864" i="1"/>
  <c r="BN864" i="1"/>
  <c r="BO864" i="1"/>
  <c r="W865" i="1"/>
  <c r="BI865" i="1"/>
  <c r="BJ865" i="1"/>
  <c r="BC865" i="1" s="1"/>
  <c r="BL865" i="1"/>
  <c r="BM865" i="1"/>
  <c r="BN865" i="1"/>
  <c r="BO865" i="1"/>
  <c r="W866" i="1"/>
  <c r="BI866" i="1"/>
  <c r="BJ866" i="1"/>
  <c r="BC866" i="1" s="1"/>
  <c r="BL866" i="1"/>
  <c r="BM866" i="1"/>
  <c r="BN866" i="1"/>
  <c r="BO866" i="1"/>
  <c r="W867" i="1"/>
  <c r="BI867" i="1"/>
  <c r="BD867" i="1" s="1"/>
  <c r="BJ867" i="1"/>
  <c r="BC867" i="1" s="1"/>
  <c r="BL867" i="1"/>
  <c r="BM867" i="1"/>
  <c r="BN867" i="1"/>
  <c r="BO867" i="1"/>
  <c r="W868" i="1"/>
  <c r="BI868" i="1"/>
  <c r="BD868" i="1" s="1"/>
  <c r="BJ868" i="1"/>
  <c r="BC868" i="1" s="1"/>
  <c r="BL868" i="1"/>
  <c r="BM868" i="1"/>
  <c r="BN868" i="1"/>
  <c r="BO868" i="1"/>
  <c r="W869" i="1"/>
  <c r="BI869" i="1"/>
  <c r="BD869" i="1" s="1"/>
  <c r="BJ869" i="1"/>
  <c r="BC869" i="1" s="1"/>
  <c r="BL869" i="1"/>
  <c r="BM869" i="1"/>
  <c r="BN869" i="1"/>
  <c r="BO869" i="1"/>
  <c r="W870" i="1"/>
  <c r="BI870" i="1"/>
  <c r="BD870" i="1" s="1"/>
  <c r="BJ870" i="1"/>
  <c r="BC870" i="1" s="1"/>
  <c r="BL870" i="1"/>
  <c r="BM870" i="1"/>
  <c r="BN870" i="1"/>
  <c r="BO870" i="1"/>
  <c r="W871" i="1"/>
  <c r="BI871" i="1"/>
  <c r="BE871" i="1" s="1"/>
  <c r="BJ871" i="1"/>
  <c r="BC871" i="1" s="1"/>
  <c r="BL871" i="1"/>
  <c r="BM871" i="1"/>
  <c r="BN871" i="1"/>
  <c r="BO871" i="1"/>
  <c r="W872" i="1"/>
  <c r="BI872" i="1"/>
  <c r="BE872" i="1" s="1"/>
  <c r="BJ872" i="1"/>
  <c r="BC872" i="1" s="1"/>
  <c r="BL872" i="1"/>
  <c r="BM872" i="1"/>
  <c r="BN872" i="1"/>
  <c r="BO872" i="1"/>
  <c r="W873" i="1"/>
  <c r="BI873" i="1"/>
  <c r="BD873" i="1" s="1"/>
  <c r="BJ873" i="1"/>
  <c r="BC873" i="1" s="1"/>
  <c r="BL873" i="1"/>
  <c r="BM873" i="1"/>
  <c r="BN873" i="1"/>
  <c r="BO873" i="1"/>
  <c r="W874" i="1"/>
  <c r="BI874" i="1"/>
  <c r="BE874" i="1" s="1"/>
  <c r="BJ874" i="1"/>
  <c r="BC874" i="1" s="1"/>
  <c r="BL874" i="1"/>
  <c r="BM874" i="1"/>
  <c r="BN874" i="1"/>
  <c r="BO874" i="1"/>
  <c r="W875" i="1"/>
  <c r="BI875" i="1"/>
  <c r="BD875" i="1" s="1"/>
  <c r="BJ875" i="1"/>
  <c r="BC875" i="1" s="1"/>
  <c r="BL875" i="1"/>
  <c r="BM875" i="1"/>
  <c r="BN875" i="1"/>
  <c r="BO875" i="1"/>
  <c r="W876" i="1"/>
  <c r="BI876" i="1"/>
  <c r="BD876" i="1" s="1"/>
  <c r="BJ876" i="1"/>
  <c r="BC876" i="1" s="1"/>
  <c r="BL876" i="1"/>
  <c r="BM876" i="1"/>
  <c r="BN876" i="1"/>
  <c r="BO876" i="1"/>
  <c r="W877" i="1"/>
  <c r="BI877" i="1"/>
  <c r="BE877" i="1" s="1"/>
  <c r="BJ877" i="1"/>
  <c r="BC877" i="1" s="1"/>
  <c r="BL877" i="1"/>
  <c r="BM877" i="1"/>
  <c r="BN877" i="1"/>
  <c r="BO877" i="1"/>
  <c r="W878" i="1"/>
  <c r="BI878" i="1"/>
  <c r="BD878" i="1" s="1"/>
  <c r="BJ878" i="1"/>
  <c r="BC878" i="1" s="1"/>
  <c r="BL878" i="1"/>
  <c r="BM878" i="1"/>
  <c r="BN878" i="1"/>
  <c r="BO878" i="1"/>
  <c r="W879" i="1"/>
  <c r="BI879" i="1"/>
  <c r="BJ879" i="1"/>
  <c r="BC879" i="1" s="1"/>
  <c r="BL879" i="1"/>
  <c r="BM879" i="1"/>
  <c r="BN879" i="1"/>
  <c r="BO879" i="1"/>
  <c r="W880" i="1"/>
  <c r="BI880" i="1"/>
  <c r="BJ880" i="1"/>
  <c r="BC880" i="1" s="1"/>
  <c r="BL880" i="1"/>
  <c r="BM880" i="1"/>
  <c r="BN880" i="1"/>
  <c r="BO880" i="1"/>
  <c r="W881" i="1"/>
  <c r="BI881" i="1"/>
  <c r="BJ881" i="1"/>
  <c r="BC881" i="1" s="1"/>
  <c r="BL881" i="1"/>
  <c r="BM881" i="1"/>
  <c r="BN881" i="1"/>
  <c r="BO881" i="1"/>
  <c r="W882" i="1"/>
  <c r="BI882" i="1"/>
  <c r="BE882" i="1" s="1"/>
  <c r="BJ882" i="1"/>
  <c r="BC882" i="1" s="1"/>
  <c r="BL882" i="1"/>
  <c r="BM882" i="1"/>
  <c r="BN882" i="1"/>
  <c r="BO882" i="1"/>
  <c r="W883" i="1"/>
  <c r="BI883" i="1"/>
  <c r="BD883" i="1" s="1"/>
  <c r="BJ883" i="1"/>
  <c r="BC883" i="1" s="1"/>
  <c r="BL883" i="1"/>
  <c r="BM883" i="1"/>
  <c r="BN883" i="1"/>
  <c r="BO883" i="1"/>
  <c r="W884" i="1"/>
  <c r="BI884" i="1"/>
  <c r="BD884" i="1" s="1"/>
  <c r="BJ884" i="1"/>
  <c r="BC884" i="1" s="1"/>
  <c r="BL884" i="1"/>
  <c r="BM884" i="1"/>
  <c r="BN884" i="1"/>
  <c r="BO884" i="1"/>
  <c r="W885" i="1"/>
  <c r="BI885" i="1"/>
  <c r="BE885" i="1" s="1"/>
  <c r="BJ885" i="1"/>
  <c r="BC885" i="1" s="1"/>
  <c r="BL885" i="1"/>
  <c r="BM885" i="1"/>
  <c r="BN885" i="1"/>
  <c r="BO885" i="1"/>
  <c r="W886" i="1"/>
  <c r="BI886" i="1"/>
  <c r="BD886" i="1" s="1"/>
  <c r="BJ886" i="1"/>
  <c r="BC886" i="1" s="1"/>
  <c r="BL886" i="1"/>
  <c r="BM886" i="1"/>
  <c r="BN886" i="1"/>
  <c r="BO886" i="1"/>
  <c r="W887" i="1"/>
  <c r="BI887" i="1"/>
  <c r="BE887" i="1" s="1"/>
  <c r="BJ887" i="1"/>
  <c r="BC887" i="1" s="1"/>
  <c r="BL887" i="1"/>
  <c r="BM887" i="1"/>
  <c r="BN887" i="1"/>
  <c r="BO887" i="1"/>
  <c r="W888" i="1"/>
  <c r="BI888" i="1"/>
  <c r="BD888" i="1" s="1"/>
  <c r="BJ888" i="1"/>
  <c r="BC888" i="1" s="1"/>
  <c r="BL888" i="1"/>
  <c r="BM888" i="1"/>
  <c r="BN888" i="1"/>
  <c r="BO888" i="1"/>
  <c r="W889" i="1"/>
  <c r="BI889" i="1"/>
  <c r="BD889" i="1" s="1"/>
  <c r="BJ889" i="1"/>
  <c r="BC889" i="1" s="1"/>
  <c r="BL889" i="1"/>
  <c r="BM889" i="1"/>
  <c r="BN889" i="1"/>
  <c r="BO889" i="1"/>
  <c r="W890" i="1"/>
  <c r="BI890" i="1"/>
  <c r="BD890" i="1" s="1"/>
  <c r="BJ890" i="1"/>
  <c r="BC890" i="1" s="1"/>
  <c r="BL890" i="1"/>
  <c r="BM890" i="1"/>
  <c r="BN890" i="1"/>
  <c r="BO890" i="1"/>
  <c r="W891" i="1"/>
  <c r="BI891" i="1"/>
  <c r="BJ891" i="1"/>
  <c r="BC891" i="1" s="1"/>
  <c r="BL891" i="1"/>
  <c r="BM891" i="1"/>
  <c r="BN891" i="1"/>
  <c r="BO891" i="1"/>
  <c r="W892" i="1"/>
  <c r="BI892" i="1"/>
  <c r="BJ892" i="1"/>
  <c r="BC892" i="1" s="1"/>
  <c r="BL892" i="1"/>
  <c r="BM892" i="1"/>
  <c r="BN892" i="1"/>
  <c r="BO892" i="1"/>
  <c r="W893" i="1"/>
  <c r="BI893" i="1"/>
  <c r="BD893" i="1" s="1"/>
  <c r="BJ893" i="1"/>
  <c r="BC893" i="1" s="1"/>
  <c r="BL893" i="1"/>
  <c r="BM893" i="1"/>
  <c r="BN893" i="1"/>
  <c r="BO893" i="1"/>
  <c r="W894" i="1"/>
  <c r="BI894" i="1"/>
  <c r="BE894" i="1" s="1"/>
  <c r="BJ894" i="1"/>
  <c r="BC894" i="1" s="1"/>
  <c r="BL894" i="1"/>
  <c r="BM894" i="1"/>
  <c r="BN894" i="1"/>
  <c r="BO894" i="1"/>
  <c r="W895" i="1"/>
  <c r="BI895" i="1"/>
  <c r="BE895" i="1" s="1"/>
  <c r="BJ895" i="1"/>
  <c r="BC895" i="1" s="1"/>
  <c r="BL895" i="1"/>
  <c r="BM895" i="1"/>
  <c r="BN895" i="1"/>
  <c r="BO895" i="1"/>
  <c r="W896" i="1"/>
  <c r="BI896" i="1"/>
  <c r="BJ896" i="1"/>
  <c r="BC896" i="1" s="1"/>
  <c r="BL896" i="1"/>
  <c r="BM896" i="1"/>
  <c r="BN896" i="1"/>
  <c r="BO896" i="1"/>
  <c r="W897" i="1"/>
  <c r="BI897" i="1"/>
  <c r="BD897" i="1" s="1"/>
  <c r="BJ897" i="1"/>
  <c r="BC897" i="1" s="1"/>
  <c r="BL897" i="1"/>
  <c r="BM897" i="1"/>
  <c r="BN897" i="1"/>
  <c r="BO897" i="1"/>
  <c r="W898" i="1"/>
  <c r="BI898" i="1"/>
  <c r="BJ898" i="1"/>
  <c r="BC898" i="1" s="1"/>
  <c r="BL898" i="1"/>
  <c r="BM898" i="1"/>
  <c r="BN898" i="1"/>
  <c r="BO898" i="1"/>
  <c r="W899" i="1"/>
  <c r="BI899" i="1"/>
  <c r="BD899" i="1" s="1"/>
  <c r="BJ899" i="1"/>
  <c r="BC899" i="1" s="1"/>
  <c r="BL899" i="1"/>
  <c r="BM899" i="1"/>
  <c r="BN899" i="1"/>
  <c r="BO899" i="1"/>
  <c r="W900" i="1"/>
  <c r="BI900" i="1"/>
  <c r="BD900" i="1" s="1"/>
  <c r="BJ900" i="1"/>
  <c r="BC900" i="1" s="1"/>
  <c r="BL900" i="1"/>
  <c r="BM900" i="1"/>
  <c r="BN900" i="1"/>
  <c r="BO900" i="1"/>
  <c r="W901" i="1"/>
  <c r="BI901" i="1"/>
  <c r="BD901" i="1" s="1"/>
  <c r="BJ901" i="1"/>
  <c r="BC901" i="1" s="1"/>
  <c r="BL901" i="1"/>
  <c r="BM901" i="1"/>
  <c r="BN901" i="1"/>
  <c r="BO901" i="1"/>
  <c r="W902" i="1"/>
  <c r="BI902" i="1"/>
  <c r="BD902" i="1" s="1"/>
  <c r="BJ902" i="1"/>
  <c r="BC902" i="1" s="1"/>
  <c r="BL902" i="1"/>
  <c r="BM902" i="1"/>
  <c r="BN902" i="1"/>
  <c r="BO902" i="1"/>
  <c r="W903" i="1"/>
  <c r="BI903" i="1"/>
  <c r="BE903" i="1" s="1"/>
  <c r="BJ903" i="1"/>
  <c r="BC903" i="1" s="1"/>
  <c r="BL903" i="1"/>
  <c r="BM903" i="1"/>
  <c r="BN903" i="1"/>
  <c r="BO903" i="1"/>
  <c r="W904" i="1"/>
  <c r="BI904" i="1"/>
  <c r="BD904" i="1" s="1"/>
  <c r="BJ904" i="1"/>
  <c r="BC904" i="1" s="1"/>
  <c r="BL904" i="1"/>
  <c r="BM904" i="1"/>
  <c r="BN904" i="1"/>
  <c r="BO904" i="1"/>
  <c r="W905" i="1"/>
  <c r="BI905" i="1"/>
  <c r="BD905" i="1" s="1"/>
  <c r="BJ905" i="1"/>
  <c r="BC905" i="1" s="1"/>
  <c r="BL905" i="1"/>
  <c r="BM905" i="1"/>
  <c r="BN905" i="1"/>
  <c r="BO905" i="1"/>
  <c r="W906" i="1"/>
  <c r="BI906" i="1"/>
  <c r="BD906" i="1" s="1"/>
  <c r="BJ906" i="1"/>
  <c r="BC906" i="1" s="1"/>
  <c r="BL906" i="1"/>
  <c r="BM906" i="1"/>
  <c r="BN906" i="1"/>
  <c r="BO906" i="1"/>
  <c r="W907" i="1"/>
  <c r="BI907" i="1"/>
  <c r="BD907" i="1" s="1"/>
  <c r="BJ907" i="1"/>
  <c r="BC907" i="1" s="1"/>
  <c r="BL907" i="1"/>
  <c r="BM907" i="1"/>
  <c r="BN907" i="1"/>
  <c r="BO907" i="1"/>
  <c r="W908" i="1"/>
  <c r="BI908" i="1"/>
  <c r="BD908" i="1" s="1"/>
  <c r="BJ908" i="1"/>
  <c r="BC908" i="1" s="1"/>
  <c r="BL908" i="1"/>
  <c r="BM908" i="1"/>
  <c r="BN908" i="1"/>
  <c r="BO908" i="1"/>
  <c r="W909" i="1"/>
  <c r="BI909" i="1"/>
  <c r="BE909" i="1" s="1"/>
  <c r="BJ909" i="1"/>
  <c r="BC909" i="1" s="1"/>
  <c r="BL909" i="1"/>
  <c r="BM909" i="1"/>
  <c r="BN909" i="1"/>
  <c r="BO909" i="1"/>
  <c r="W910" i="1"/>
  <c r="BI910" i="1"/>
  <c r="BE910" i="1" s="1"/>
  <c r="BJ910" i="1"/>
  <c r="BC910" i="1" s="1"/>
  <c r="BL910" i="1"/>
  <c r="BM910" i="1"/>
  <c r="BN910" i="1"/>
  <c r="BO910" i="1"/>
  <c r="W911" i="1"/>
  <c r="BI911" i="1"/>
  <c r="BD911" i="1" s="1"/>
  <c r="BJ911" i="1"/>
  <c r="BC911" i="1" s="1"/>
  <c r="BL911" i="1"/>
  <c r="BM911" i="1"/>
  <c r="BN911" i="1"/>
  <c r="BO911" i="1"/>
  <c r="W912" i="1"/>
  <c r="BI912" i="1"/>
  <c r="BD912" i="1" s="1"/>
  <c r="BJ912" i="1"/>
  <c r="BC912" i="1" s="1"/>
  <c r="BL912" i="1"/>
  <c r="BM912" i="1"/>
  <c r="BN912" i="1"/>
  <c r="BO912" i="1"/>
  <c r="W913" i="1"/>
  <c r="BI913" i="1"/>
  <c r="BD913" i="1" s="1"/>
  <c r="BJ913" i="1"/>
  <c r="BC913" i="1" s="1"/>
  <c r="BL913" i="1"/>
  <c r="BM913" i="1"/>
  <c r="BN913" i="1"/>
  <c r="BO913" i="1"/>
  <c r="W914" i="1"/>
  <c r="BI914" i="1"/>
  <c r="BD914" i="1" s="1"/>
  <c r="BJ914" i="1"/>
  <c r="BC914" i="1" s="1"/>
  <c r="BL914" i="1"/>
  <c r="BM914" i="1"/>
  <c r="BN914" i="1"/>
  <c r="BO914" i="1"/>
  <c r="W915" i="1"/>
  <c r="BI915" i="1"/>
  <c r="BD915" i="1" s="1"/>
  <c r="BJ915" i="1"/>
  <c r="BC915" i="1" s="1"/>
  <c r="BL915" i="1"/>
  <c r="BM915" i="1"/>
  <c r="BN915" i="1"/>
  <c r="BO915" i="1"/>
  <c r="W916" i="1"/>
  <c r="BI916" i="1"/>
  <c r="BD916" i="1" s="1"/>
  <c r="BJ916" i="1"/>
  <c r="BC916" i="1" s="1"/>
  <c r="BL916" i="1"/>
  <c r="BM916" i="1"/>
  <c r="BN916" i="1"/>
  <c r="BO916" i="1"/>
  <c r="W917" i="1"/>
  <c r="BI917" i="1"/>
  <c r="BE917" i="1" s="1"/>
  <c r="BJ917" i="1"/>
  <c r="BC917" i="1" s="1"/>
  <c r="BL917" i="1"/>
  <c r="BM917" i="1"/>
  <c r="BN917" i="1"/>
  <c r="BO917" i="1"/>
  <c r="W918" i="1"/>
  <c r="BI918" i="1"/>
  <c r="BE918" i="1" s="1"/>
  <c r="BJ918" i="1"/>
  <c r="BC918" i="1" s="1"/>
  <c r="BL918" i="1"/>
  <c r="BM918" i="1"/>
  <c r="BN918" i="1"/>
  <c r="BO918" i="1"/>
  <c r="W919" i="1"/>
  <c r="BI919" i="1"/>
  <c r="BD919" i="1" s="1"/>
  <c r="BJ919" i="1"/>
  <c r="BC919" i="1" s="1"/>
  <c r="BL919" i="1"/>
  <c r="BM919" i="1"/>
  <c r="BN919" i="1"/>
  <c r="BO919" i="1"/>
  <c r="W920" i="1"/>
  <c r="BI920" i="1"/>
  <c r="BD920" i="1" s="1"/>
  <c r="BJ920" i="1"/>
  <c r="BC920" i="1" s="1"/>
  <c r="BL920" i="1"/>
  <c r="BM920" i="1"/>
  <c r="BN920" i="1"/>
  <c r="BO920" i="1"/>
  <c r="W921" i="1"/>
  <c r="BI921" i="1"/>
  <c r="BD921" i="1" s="1"/>
  <c r="BJ921" i="1"/>
  <c r="BC921" i="1" s="1"/>
  <c r="BL921" i="1"/>
  <c r="BM921" i="1"/>
  <c r="BN921" i="1"/>
  <c r="BO921" i="1"/>
  <c r="W922" i="1"/>
  <c r="BI922" i="1"/>
  <c r="BD922" i="1" s="1"/>
  <c r="BJ922" i="1"/>
  <c r="BC922" i="1" s="1"/>
  <c r="BL922" i="1"/>
  <c r="BM922" i="1"/>
  <c r="BN922" i="1"/>
  <c r="BO922" i="1"/>
  <c r="W923" i="1"/>
  <c r="BI923" i="1"/>
  <c r="BD923" i="1" s="1"/>
  <c r="BJ923" i="1"/>
  <c r="BC923" i="1" s="1"/>
  <c r="BL923" i="1"/>
  <c r="BM923" i="1"/>
  <c r="BN923" i="1"/>
  <c r="BO923" i="1"/>
  <c r="W924" i="1"/>
  <c r="BI924" i="1"/>
  <c r="BD924" i="1" s="1"/>
  <c r="BJ924" i="1"/>
  <c r="BC924" i="1" s="1"/>
  <c r="BL924" i="1"/>
  <c r="BM924" i="1"/>
  <c r="BN924" i="1"/>
  <c r="BO924" i="1"/>
  <c r="W925" i="1"/>
  <c r="BI925" i="1"/>
  <c r="BE925" i="1" s="1"/>
  <c r="BJ925" i="1"/>
  <c r="BC925" i="1" s="1"/>
  <c r="BL925" i="1"/>
  <c r="BM925" i="1"/>
  <c r="BN925" i="1"/>
  <c r="BO925" i="1"/>
  <c r="W926" i="1"/>
  <c r="BI926" i="1"/>
  <c r="BE926" i="1" s="1"/>
  <c r="BJ926" i="1"/>
  <c r="BC926" i="1" s="1"/>
  <c r="BL926" i="1"/>
  <c r="BM926" i="1"/>
  <c r="BN926" i="1"/>
  <c r="BO926" i="1"/>
  <c r="W927" i="1"/>
  <c r="BI927" i="1"/>
  <c r="BD927" i="1" s="1"/>
  <c r="BJ927" i="1"/>
  <c r="BC927" i="1" s="1"/>
  <c r="BL927" i="1"/>
  <c r="BM927" i="1"/>
  <c r="BN927" i="1"/>
  <c r="BO927" i="1"/>
  <c r="W928" i="1"/>
  <c r="BI928" i="1"/>
  <c r="BD928" i="1" s="1"/>
  <c r="BJ928" i="1"/>
  <c r="BC928" i="1" s="1"/>
  <c r="BL928" i="1"/>
  <c r="BM928" i="1"/>
  <c r="BN928" i="1"/>
  <c r="BO928" i="1"/>
  <c r="W929" i="1"/>
  <c r="BI929" i="1"/>
  <c r="BD929" i="1" s="1"/>
  <c r="BJ929" i="1"/>
  <c r="BC929" i="1" s="1"/>
  <c r="BL929" i="1"/>
  <c r="BM929" i="1"/>
  <c r="BN929" i="1"/>
  <c r="BO929" i="1"/>
  <c r="W930" i="1"/>
  <c r="BI930" i="1"/>
  <c r="BE930" i="1" s="1"/>
  <c r="BJ930" i="1"/>
  <c r="BC930" i="1" s="1"/>
  <c r="BL930" i="1"/>
  <c r="BM930" i="1"/>
  <c r="BN930" i="1"/>
  <c r="BO930" i="1"/>
  <c r="W931" i="1"/>
  <c r="BI931" i="1"/>
  <c r="BD931" i="1" s="1"/>
  <c r="BJ931" i="1"/>
  <c r="BC931" i="1" s="1"/>
  <c r="BL931" i="1"/>
  <c r="BM931" i="1"/>
  <c r="BN931" i="1"/>
  <c r="BO931" i="1"/>
  <c r="W932" i="1"/>
  <c r="BI932" i="1"/>
  <c r="BD932" i="1" s="1"/>
  <c r="BJ932" i="1"/>
  <c r="BC932" i="1" s="1"/>
  <c r="BL932" i="1"/>
  <c r="BM932" i="1"/>
  <c r="BN932" i="1"/>
  <c r="BO932" i="1"/>
  <c r="W933" i="1"/>
  <c r="BI933" i="1"/>
  <c r="BJ933" i="1"/>
  <c r="BC933" i="1" s="1"/>
  <c r="BL933" i="1"/>
  <c r="BM933" i="1"/>
  <c r="BN933" i="1"/>
  <c r="BO933" i="1"/>
  <c r="W934" i="1"/>
  <c r="BI934" i="1"/>
  <c r="BE934" i="1" s="1"/>
  <c r="BJ934" i="1"/>
  <c r="BC934" i="1" s="1"/>
  <c r="BL934" i="1"/>
  <c r="BM934" i="1"/>
  <c r="BN934" i="1"/>
  <c r="BO934" i="1"/>
  <c r="W935" i="1"/>
  <c r="BI935" i="1"/>
  <c r="BD935" i="1" s="1"/>
  <c r="BJ935" i="1"/>
  <c r="BC935" i="1" s="1"/>
  <c r="BL935" i="1"/>
  <c r="BM935" i="1"/>
  <c r="BN935" i="1"/>
  <c r="BO935" i="1"/>
  <c r="W936" i="1"/>
  <c r="BI936" i="1"/>
  <c r="BD936" i="1" s="1"/>
  <c r="BJ936" i="1"/>
  <c r="BC936" i="1" s="1"/>
  <c r="BL936" i="1"/>
  <c r="BM936" i="1"/>
  <c r="BN936" i="1"/>
  <c r="BO936" i="1"/>
  <c r="W937" i="1"/>
  <c r="BI937" i="1"/>
  <c r="BD937" i="1" s="1"/>
  <c r="BJ937" i="1"/>
  <c r="BC937" i="1" s="1"/>
  <c r="BL937" i="1"/>
  <c r="BM937" i="1"/>
  <c r="BN937" i="1"/>
  <c r="BO937" i="1"/>
  <c r="W938" i="1"/>
  <c r="BI938" i="1"/>
  <c r="BD938" i="1" s="1"/>
  <c r="BJ938" i="1"/>
  <c r="BC938" i="1" s="1"/>
  <c r="BL938" i="1"/>
  <c r="BM938" i="1"/>
  <c r="BN938" i="1"/>
  <c r="BO938" i="1"/>
  <c r="W939" i="1"/>
  <c r="BI939" i="1"/>
  <c r="BD939" i="1" s="1"/>
  <c r="BJ939" i="1"/>
  <c r="BC939" i="1" s="1"/>
  <c r="BL939" i="1"/>
  <c r="BM939" i="1"/>
  <c r="BN939" i="1"/>
  <c r="BO939" i="1"/>
  <c r="W940" i="1"/>
  <c r="BI940" i="1"/>
  <c r="BJ940" i="1"/>
  <c r="BC940" i="1" s="1"/>
  <c r="BL940" i="1"/>
  <c r="BM940" i="1"/>
  <c r="BN940" i="1"/>
  <c r="BO940" i="1"/>
  <c r="W941" i="1"/>
  <c r="BI941" i="1"/>
  <c r="BE941" i="1" s="1"/>
  <c r="BJ941" i="1"/>
  <c r="BC941" i="1" s="1"/>
  <c r="BL941" i="1"/>
  <c r="BM941" i="1"/>
  <c r="BN941" i="1"/>
  <c r="BO941" i="1"/>
  <c r="W942" i="1"/>
  <c r="BI942" i="1"/>
  <c r="BJ942" i="1"/>
  <c r="BC942" i="1" s="1"/>
  <c r="BL942" i="1"/>
  <c r="BM942" i="1"/>
  <c r="BN942" i="1"/>
  <c r="BO942" i="1"/>
  <c r="W943" i="1"/>
  <c r="BI943" i="1"/>
  <c r="BJ943" i="1"/>
  <c r="BC943" i="1" s="1"/>
  <c r="BL943" i="1"/>
  <c r="BM943" i="1"/>
  <c r="BN943" i="1"/>
  <c r="BO943" i="1"/>
  <c r="W944" i="1"/>
  <c r="BI944" i="1"/>
  <c r="BD944" i="1" s="1"/>
  <c r="BJ944" i="1"/>
  <c r="BC944" i="1" s="1"/>
  <c r="BL944" i="1"/>
  <c r="BM944" i="1"/>
  <c r="BN944" i="1"/>
  <c r="BO944" i="1"/>
  <c r="W945" i="1"/>
  <c r="BI945" i="1"/>
  <c r="BJ945" i="1"/>
  <c r="BC945" i="1" s="1"/>
  <c r="BL945" i="1"/>
  <c r="BM945" i="1"/>
  <c r="BN945" i="1"/>
  <c r="BO945" i="1"/>
  <c r="W946" i="1"/>
  <c r="BI946" i="1"/>
  <c r="BD946" i="1" s="1"/>
  <c r="BJ946" i="1"/>
  <c r="BC946" i="1" s="1"/>
  <c r="BL946" i="1"/>
  <c r="BM946" i="1"/>
  <c r="BN946" i="1"/>
  <c r="BO946" i="1"/>
  <c r="W947" i="1"/>
  <c r="BI947" i="1"/>
  <c r="BD947" i="1" s="1"/>
  <c r="BJ947" i="1"/>
  <c r="BC947" i="1" s="1"/>
  <c r="BL947" i="1"/>
  <c r="BM947" i="1"/>
  <c r="BN947" i="1"/>
  <c r="BO947" i="1"/>
  <c r="W948" i="1"/>
  <c r="BI948" i="1"/>
  <c r="BJ948" i="1"/>
  <c r="BC948" i="1" s="1"/>
  <c r="BL948" i="1"/>
  <c r="BM948" i="1"/>
  <c r="BN948" i="1"/>
  <c r="BO948" i="1"/>
  <c r="W949" i="1"/>
  <c r="BI949" i="1"/>
  <c r="BE949" i="1" s="1"/>
  <c r="BJ949" i="1"/>
  <c r="BC949" i="1" s="1"/>
  <c r="BL949" i="1"/>
  <c r="BM949" i="1"/>
  <c r="BN949" i="1"/>
  <c r="BO949" i="1"/>
  <c r="W950" i="1"/>
  <c r="BI950" i="1"/>
  <c r="BE950" i="1" s="1"/>
  <c r="BJ950" i="1"/>
  <c r="BC950" i="1" s="1"/>
  <c r="BL950" i="1"/>
  <c r="BM950" i="1"/>
  <c r="BN950" i="1"/>
  <c r="BO950" i="1"/>
  <c r="W951" i="1"/>
  <c r="BI951" i="1"/>
  <c r="BD951" i="1" s="1"/>
  <c r="BJ951" i="1"/>
  <c r="BC951" i="1" s="1"/>
  <c r="BL951" i="1"/>
  <c r="BM951" i="1"/>
  <c r="BN951" i="1"/>
  <c r="BO951" i="1"/>
  <c r="W952" i="1"/>
  <c r="BI952" i="1"/>
  <c r="BJ952" i="1"/>
  <c r="BC952" i="1" s="1"/>
  <c r="BL952" i="1"/>
  <c r="BM952" i="1"/>
  <c r="BN952" i="1"/>
  <c r="BO952" i="1"/>
  <c r="W953" i="1"/>
  <c r="BI953" i="1"/>
  <c r="BE953" i="1" s="1"/>
  <c r="BJ953" i="1"/>
  <c r="BC953" i="1" s="1"/>
  <c r="BL953" i="1"/>
  <c r="BM953" i="1"/>
  <c r="BN953" i="1"/>
  <c r="BO953" i="1"/>
  <c r="W954" i="1"/>
  <c r="BI954" i="1"/>
  <c r="BJ954" i="1"/>
  <c r="BC954" i="1" s="1"/>
  <c r="BL954" i="1"/>
  <c r="BM954" i="1"/>
  <c r="BN954" i="1"/>
  <c r="BO954" i="1"/>
  <c r="W955" i="1"/>
  <c r="BI955" i="1"/>
  <c r="BJ955" i="1"/>
  <c r="BC955" i="1" s="1"/>
  <c r="BL955" i="1"/>
  <c r="BM955" i="1"/>
  <c r="BN955" i="1"/>
  <c r="BO955" i="1"/>
  <c r="W956" i="1"/>
  <c r="BI956" i="1"/>
  <c r="BJ956" i="1"/>
  <c r="BC956" i="1" s="1"/>
  <c r="BL956" i="1"/>
  <c r="BM956" i="1"/>
  <c r="BN956" i="1"/>
  <c r="BO956" i="1"/>
  <c r="W957" i="1"/>
  <c r="BI957" i="1"/>
  <c r="BE957" i="1" s="1"/>
  <c r="BJ957" i="1"/>
  <c r="BC957" i="1" s="1"/>
  <c r="BL957" i="1"/>
  <c r="BM957" i="1"/>
  <c r="BN957" i="1"/>
  <c r="BO957" i="1"/>
  <c r="W958" i="1"/>
  <c r="BI958" i="1"/>
  <c r="BJ958" i="1"/>
  <c r="BC958" i="1" s="1"/>
  <c r="BL958" i="1"/>
  <c r="BM958" i="1"/>
  <c r="BN958" i="1"/>
  <c r="BO958" i="1"/>
  <c r="W959" i="1"/>
  <c r="BI959" i="1"/>
  <c r="BJ959" i="1"/>
  <c r="BC959" i="1" s="1"/>
  <c r="BL959" i="1"/>
  <c r="BM959" i="1"/>
  <c r="BN959" i="1"/>
  <c r="BO959" i="1"/>
  <c r="W960" i="1"/>
  <c r="BI960" i="1"/>
  <c r="BD960" i="1" s="1"/>
  <c r="BJ960" i="1"/>
  <c r="BC960" i="1" s="1"/>
  <c r="BL960" i="1"/>
  <c r="BM960" i="1"/>
  <c r="BN960" i="1"/>
  <c r="BO960" i="1"/>
  <c r="W961" i="1"/>
  <c r="BI961" i="1"/>
  <c r="BD961" i="1" s="1"/>
  <c r="BJ961" i="1"/>
  <c r="BC961" i="1" s="1"/>
  <c r="BL961" i="1"/>
  <c r="BM961" i="1"/>
  <c r="BN961" i="1"/>
  <c r="BO961" i="1"/>
  <c r="W962" i="1"/>
  <c r="BI962" i="1"/>
  <c r="BD962" i="1" s="1"/>
  <c r="BJ962" i="1"/>
  <c r="BC962" i="1" s="1"/>
  <c r="BL962" i="1"/>
  <c r="BM962" i="1"/>
  <c r="BN962" i="1"/>
  <c r="BO962" i="1"/>
  <c r="W963" i="1"/>
  <c r="BI963" i="1"/>
  <c r="BJ963" i="1"/>
  <c r="BC963" i="1" s="1"/>
  <c r="BL963" i="1"/>
  <c r="BM963" i="1"/>
  <c r="BN963" i="1"/>
  <c r="BO963" i="1"/>
  <c r="W964" i="1"/>
  <c r="BI964" i="1"/>
  <c r="BJ964" i="1"/>
  <c r="BC964" i="1" s="1"/>
  <c r="BL964" i="1"/>
  <c r="BM964" i="1"/>
  <c r="BN964" i="1"/>
  <c r="BO964" i="1"/>
  <c r="W965" i="1"/>
  <c r="BI965" i="1"/>
  <c r="BE965" i="1" s="1"/>
  <c r="BJ965" i="1"/>
  <c r="BC965" i="1" s="1"/>
  <c r="BL965" i="1"/>
  <c r="BM965" i="1"/>
  <c r="BN965" i="1"/>
  <c r="BO965" i="1"/>
  <c r="W966" i="1"/>
  <c r="BI966" i="1"/>
  <c r="BE966" i="1" s="1"/>
  <c r="BJ966" i="1"/>
  <c r="BC966" i="1" s="1"/>
  <c r="BL966" i="1"/>
  <c r="BM966" i="1"/>
  <c r="BN966" i="1"/>
  <c r="BO966" i="1"/>
  <c r="W967" i="1"/>
  <c r="BI967" i="1"/>
  <c r="BJ967" i="1"/>
  <c r="BC967" i="1" s="1"/>
  <c r="BL967" i="1"/>
  <c r="BM967" i="1"/>
  <c r="BN967" i="1"/>
  <c r="BO967" i="1"/>
  <c r="W968" i="1"/>
  <c r="BI968" i="1"/>
  <c r="BD968" i="1" s="1"/>
  <c r="BJ968" i="1"/>
  <c r="BC968" i="1" s="1"/>
  <c r="BL968" i="1"/>
  <c r="BM968" i="1"/>
  <c r="BN968" i="1"/>
  <c r="BO968" i="1"/>
  <c r="W969" i="1"/>
  <c r="BI969" i="1"/>
  <c r="BD969" i="1" s="1"/>
  <c r="BJ969" i="1"/>
  <c r="BC969" i="1" s="1"/>
  <c r="BL969" i="1"/>
  <c r="BM969" i="1"/>
  <c r="BN969" i="1"/>
  <c r="BO969" i="1"/>
  <c r="W970" i="1"/>
  <c r="BI970" i="1"/>
  <c r="BD970" i="1" s="1"/>
  <c r="BJ970" i="1"/>
  <c r="BC970" i="1" s="1"/>
  <c r="BL970" i="1"/>
  <c r="BM970" i="1"/>
  <c r="BN970" i="1"/>
  <c r="BO970" i="1"/>
  <c r="W971" i="1"/>
  <c r="BI971" i="1"/>
  <c r="BD971" i="1" s="1"/>
  <c r="BJ971" i="1"/>
  <c r="BC971" i="1" s="1"/>
  <c r="BL971" i="1"/>
  <c r="BM971" i="1"/>
  <c r="BN971" i="1"/>
  <c r="BO971" i="1"/>
  <c r="W972" i="1"/>
  <c r="BI972" i="1"/>
  <c r="BE972" i="1" s="1"/>
  <c r="BJ972" i="1"/>
  <c r="BC972" i="1" s="1"/>
  <c r="BL972" i="1"/>
  <c r="BM972" i="1"/>
  <c r="BN972" i="1"/>
  <c r="BO972" i="1"/>
  <c r="W973" i="1"/>
  <c r="BI973" i="1"/>
  <c r="BE973" i="1" s="1"/>
  <c r="BJ973" i="1"/>
  <c r="BC973" i="1" s="1"/>
  <c r="BL973" i="1"/>
  <c r="BM973" i="1"/>
  <c r="BN973" i="1"/>
  <c r="BO973" i="1"/>
  <c r="W974" i="1"/>
  <c r="BI974" i="1"/>
  <c r="BE974" i="1" s="1"/>
  <c r="BJ974" i="1"/>
  <c r="BC974" i="1" s="1"/>
  <c r="BL974" i="1"/>
  <c r="BM974" i="1"/>
  <c r="BN974" i="1"/>
  <c r="BO974" i="1"/>
  <c r="W975" i="1"/>
  <c r="BI975" i="1"/>
  <c r="BD975" i="1" s="1"/>
  <c r="BJ975" i="1"/>
  <c r="BC975" i="1" s="1"/>
  <c r="BL975" i="1"/>
  <c r="BM975" i="1"/>
  <c r="BN975" i="1"/>
  <c r="BO975" i="1"/>
  <c r="W976" i="1"/>
  <c r="BI976" i="1"/>
  <c r="BD976" i="1" s="1"/>
  <c r="BJ976" i="1"/>
  <c r="BC976" i="1" s="1"/>
  <c r="BL976" i="1"/>
  <c r="BM976" i="1"/>
  <c r="BN976" i="1"/>
  <c r="BO976" i="1"/>
  <c r="W977" i="1"/>
  <c r="BI977" i="1"/>
  <c r="BD977" i="1" s="1"/>
  <c r="BJ977" i="1"/>
  <c r="BC977" i="1" s="1"/>
  <c r="BL977" i="1"/>
  <c r="BM977" i="1"/>
  <c r="BN977" i="1"/>
  <c r="BO977" i="1"/>
  <c r="W978" i="1"/>
  <c r="BI978" i="1"/>
  <c r="BE978" i="1" s="1"/>
  <c r="BJ978" i="1"/>
  <c r="BC978" i="1" s="1"/>
  <c r="BL978" i="1"/>
  <c r="BM978" i="1"/>
  <c r="BN978" i="1"/>
  <c r="BO978" i="1"/>
  <c r="W979" i="1"/>
  <c r="BI979" i="1"/>
  <c r="BD979" i="1" s="1"/>
  <c r="BJ979" i="1"/>
  <c r="BC979" i="1" s="1"/>
  <c r="BL979" i="1"/>
  <c r="BM979" i="1"/>
  <c r="BN979" i="1"/>
  <c r="BO979" i="1"/>
  <c r="W980" i="1"/>
  <c r="BI980" i="1"/>
  <c r="BD980" i="1" s="1"/>
  <c r="BJ980" i="1"/>
  <c r="BC980" i="1" s="1"/>
  <c r="BL980" i="1"/>
  <c r="BM980" i="1"/>
  <c r="BN980" i="1"/>
  <c r="BO980" i="1"/>
  <c r="W981" i="1"/>
  <c r="BI981" i="1"/>
  <c r="BE981" i="1" s="1"/>
  <c r="BJ981" i="1"/>
  <c r="BC981" i="1" s="1"/>
  <c r="BL981" i="1"/>
  <c r="BM981" i="1"/>
  <c r="BN981" i="1"/>
  <c r="BO981" i="1"/>
  <c r="W982" i="1"/>
  <c r="BI982" i="1"/>
  <c r="BE982" i="1" s="1"/>
  <c r="BJ982" i="1"/>
  <c r="BC982" i="1" s="1"/>
  <c r="BL982" i="1"/>
  <c r="BM982" i="1"/>
  <c r="BN982" i="1"/>
  <c r="BO982" i="1"/>
  <c r="W983" i="1"/>
  <c r="BI983" i="1"/>
  <c r="BE983" i="1" s="1"/>
  <c r="BJ983" i="1"/>
  <c r="BC983" i="1" s="1"/>
  <c r="BL983" i="1"/>
  <c r="BM983" i="1"/>
  <c r="BN983" i="1"/>
  <c r="BO983" i="1"/>
  <c r="W984" i="1"/>
  <c r="BI984" i="1"/>
  <c r="BD984" i="1" s="1"/>
  <c r="BJ984" i="1"/>
  <c r="BC984" i="1" s="1"/>
  <c r="BL984" i="1"/>
  <c r="BM984" i="1"/>
  <c r="BN984" i="1"/>
  <c r="BO984" i="1"/>
  <c r="W985" i="1"/>
  <c r="BI985" i="1"/>
  <c r="BE985" i="1" s="1"/>
  <c r="BJ985" i="1"/>
  <c r="BC985" i="1" s="1"/>
  <c r="BL985" i="1"/>
  <c r="BM985" i="1"/>
  <c r="BN985" i="1"/>
  <c r="BO985" i="1"/>
  <c r="W986" i="1"/>
  <c r="BI986" i="1"/>
  <c r="BD986" i="1" s="1"/>
  <c r="BJ986" i="1"/>
  <c r="BC986" i="1" s="1"/>
  <c r="BL986" i="1"/>
  <c r="BM986" i="1"/>
  <c r="BN986" i="1"/>
  <c r="BO986" i="1"/>
  <c r="W987" i="1"/>
  <c r="BI987" i="1"/>
  <c r="BD987" i="1" s="1"/>
  <c r="BJ987" i="1"/>
  <c r="BC987" i="1" s="1"/>
  <c r="BL987" i="1"/>
  <c r="BM987" i="1"/>
  <c r="BN987" i="1"/>
  <c r="BO987" i="1"/>
  <c r="W988" i="1"/>
  <c r="BI988" i="1"/>
  <c r="BD988" i="1" s="1"/>
  <c r="BJ988" i="1"/>
  <c r="BC988" i="1" s="1"/>
  <c r="BL988" i="1"/>
  <c r="BM988" i="1"/>
  <c r="BN988" i="1"/>
  <c r="BO988" i="1"/>
  <c r="W989" i="1"/>
  <c r="BI989" i="1"/>
  <c r="BE989" i="1" s="1"/>
  <c r="BJ989" i="1"/>
  <c r="BC989" i="1" s="1"/>
  <c r="BL989" i="1"/>
  <c r="BM989" i="1"/>
  <c r="BN989" i="1"/>
  <c r="BO989" i="1"/>
  <c r="W990" i="1"/>
  <c r="BI990" i="1"/>
  <c r="BE990" i="1" s="1"/>
  <c r="BJ990" i="1"/>
  <c r="BC990" i="1" s="1"/>
  <c r="BL990" i="1"/>
  <c r="BM990" i="1"/>
  <c r="BN990" i="1"/>
  <c r="BO990" i="1"/>
  <c r="W991" i="1"/>
  <c r="BI991" i="1"/>
  <c r="BE991" i="1" s="1"/>
  <c r="BJ991" i="1"/>
  <c r="BC991" i="1" s="1"/>
  <c r="BL991" i="1"/>
  <c r="BM991" i="1"/>
  <c r="BN991" i="1"/>
  <c r="BO991" i="1"/>
  <c r="W992" i="1"/>
  <c r="BI992" i="1"/>
  <c r="BD992" i="1" s="1"/>
  <c r="BJ992" i="1"/>
  <c r="BC992" i="1" s="1"/>
  <c r="BL992" i="1"/>
  <c r="BM992" i="1"/>
  <c r="BN992" i="1"/>
  <c r="BO992" i="1"/>
  <c r="W993" i="1"/>
  <c r="BI993" i="1"/>
  <c r="BE993" i="1" s="1"/>
  <c r="BJ993" i="1"/>
  <c r="BC993" i="1" s="1"/>
  <c r="BL993" i="1"/>
  <c r="BM993" i="1"/>
  <c r="BN993" i="1"/>
  <c r="BO993" i="1"/>
  <c r="W994" i="1"/>
  <c r="BI994" i="1"/>
  <c r="BD994" i="1" s="1"/>
  <c r="BJ994" i="1"/>
  <c r="BC994" i="1" s="1"/>
  <c r="BL994" i="1"/>
  <c r="BM994" i="1"/>
  <c r="BN994" i="1"/>
  <c r="BO994" i="1"/>
  <c r="BE723" i="1" l="1"/>
  <c r="BE875" i="1"/>
  <c r="BG285" i="1"/>
  <c r="BG265" i="1"/>
  <c r="BG261" i="1"/>
  <c r="BH261" i="1" s="1"/>
  <c r="BE868" i="1"/>
  <c r="BE867" i="1"/>
  <c r="BD850" i="1"/>
  <c r="BG850" i="1" s="1"/>
  <c r="BH850" i="1" s="1"/>
  <c r="BD821" i="1"/>
  <c r="BE756" i="1"/>
  <c r="BE755" i="1"/>
  <c r="BD735" i="1"/>
  <c r="BG259" i="1"/>
  <c r="BG190" i="1"/>
  <c r="BH190" i="1" s="1"/>
  <c r="BG216" i="1"/>
  <c r="BG844" i="1"/>
  <c r="BF844" i="1" s="1"/>
  <c r="BG828" i="1"/>
  <c r="BE753" i="1"/>
  <c r="BE750" i="1"/>
  <c r="BD584" i="1"/>
  <c r="BD449" i="1"/>
  <c r="BG406" i="1"/>
  <c r="BH406" i="1" s="1"/>
  <c r="BE228" i="1"/>
  <c r="BG227" i="1"/>
  <c r="BE306" i="1"/>
  <c r="BE305" i="1"/>
  <c r="BD252" i="1"/>
  <c r="BE251" i="1"/>
  <c r="BE250" i="1"/>
  <c r="BG243" i="1"/>
  <c r="BF243" i="1" s="1"/>
  <c r="BE223" i="1"/>
  <c r="BG207" i="1"/>
  <c r="BG199" i="1"/>
  <c r="BD271" i="1"/>
  <c r="BG271" i="1" s="1"/>
  <c r="BD266" i="1"/>
  <c r="BE265" i="1"/>
  <c r="BD264" i="1"/>
  <c r="BG264" i="1" s="1"/>
  <c r="BD195" i="1"/>
  <c r="BG195" i="1" s="1"/>
  <c r="BH195" i="1" s="1"/>
  <c r="BD194" i="1"/>
  <c r="BE935" i="1"/>
  <c r="BD934" i="1"/>
  <c r="BE929" i="1"/>
  <c r="BE924" i="1"/>
  <c r="BE900" i="1"/>
  <c r="BE899" i="1"/>
  <c r="BG790" i="1"/>
  <c r="BF790" i="1" s="1"/>
  <c r="BD789" i="1"/>
  <c r="BD782" i="1"/>
  <c r="BE726" i="1"/>
  <c r="BD599" i="1"/>
  <c r="BG599" i="1" s="1"/>
  <c r="BF599" i="1" s="1"/>
  <c r="BD494" i="1"/>
  <c r="BG454" i="1"/>
  <c r="BF454" i="1" s="1"/>
  <c r="BD303" i="1"/>
  <c r="BG303" i="1" s="1"/>
  <c r="BE298" i="1"/>
  <c r="BE297" i="1"/>
  <c r="BE260" i="1"/>
  <c r="BE919" i="1"/>
  <c r="BD918" i="1"/>
  <c r="BG918" i="1" s="1"/>
  <c r="BD728" i="1"/>
  <c r="BG728" i="1" s="1"/>
  <c r="BD699" i="1"/>
  <c r="BG699" i="1" s="1"/>
  <c r="BH699" i="1" s="1"/>
  <c r="BE698" i="1"/>
  <c r="BD664" i="1"/>
  <c r="BG664" i="1" s="1"/>
  <c r="BE605" i="1"/>
  <c r="BG928" i="1"/>
  <c r="BH928" i="1" s="1"/>
  <c r="BE921" i="1"/>
  <c r="BG897" i="1"/>
  <c r="BH897" i="1" s="1"/>
  <c r="BG748" i="1"/>
  <c r="BD747" i="1"/>
  <c r="BE717" i="1"/>
  <c r="BE627" i="1"/>
  <c r="BD455" i="1"/>
  <c r="BD345" i="1"/>
  <c r="BG345" i="1" s="1"/>
  <c r="BG314" i="1"/>
  <c r="BF314" i="1" s="1"/>
  <c r="BE308" i="1"/>
  <c r="BD192" i="1"/>
  <c r="BD974" i="1"/>
  <c r="BG974" i="1" s="1"/>
  <c r="BH974" i="1" s="1"/>
  <c r="BD973" i="1"/>
  <c r="BG973" i="1" s="1"/>
  <c r="BF973" i="1" s="1"/>
  <c r="BG977" i="1"/>
  <c r="BH977" i="1" s="1"/>
  <c r="BG916" i="1"/>
  <c r="BE914" i="1"/>
  <c r="BE913" i="1"/>
  <c r="BE908" i="1"/>
  <c r="BE907" i="1"/>
  <c r="BE902" i="1"/>
  <c r="BE897" i="1"/>
  <c r="BE806" i="1"/>
  <c r="BE804" i="1"/>
  <c r="BE803" i="1"/>
  <c r="BG792" i="1"/>
  <c r="BH792" i="1" s="1"/>
  <c r="BD737" i="1"/>
  <c r="BE731" i="1"/>
  <c r="BD611" i="1"/>
  <c r="BG611" i="1" s="1"/>
  <c r="BH611" i="1" s="1"/>
  <c r="BE426" i="1"/>
  <c r="BE423" i="1"/>
  <c r="BD410" i="1"/>
  <c r="BG399" i="1"/>
  <c r="BD353" i="1"/>
  <c r="BD352" i="1"/>
  <c r="BG352" i="1" s="1"/>
  <c r="BF352" i="1" s="1"/>
  <c r="BD321" i="1"/>
  <c r="BE316" i="1"/>
  <c r="BE962" i="1"/>
  <c r="BG198" i="1"/>
  <c r="BF198" i="1" s="1"/>
  <c r="BG860" i="1"/>
  <c r="BG446" i="1"/>
  <c r="BE335" i="1"/>
  <c r="BD334" i="1"/>
  <c r="BE329" i="1"/>
  <c r="BE242" i="1"/>
  <c r="BE237" i="1"/>
  <c r="BE236" i="1"/>
  <c r="BE994" i="1"/>
  <c r="BD989" i="1"/>
  <c r="BG989" i="1" s="1"/>
  <c r="BF989" i="1" s="1"/>
  <c r="BD985" i="1"/>
  <c r="BG985" i="1" s="1"/>
  <c r="BD966" i="1"/>
  <c r="BG966" i="1" s="1"/>
  <c r="BH966" i="1" s="1"/>
  <c r="BE922" i="1"/>
  <c r="BD894" i="1"/>
  <c r="BG894" i="1" s="1"/>
  <c r="BH894" i="1" s="1"/>
  <c r="BD885" i="1"/>
  <c r="BD874" i="1"/>
  <c r="BG874" i="1" s="1"/>
  <c r="BF874" i="1" s="1"/>
  <c r="BD872" i="1"/>
  <c r="BG868" i="1"/>
  <c r="BF868" i="1" s="1"/>
  <c r="BE860" i="1"/>
  <c r="BE859" i="1"/>
  <c r="BE848" i="1"/>
  <c r="BE846" i="1"/>
  <c r="BD837" i="1"/>
  <c r="BE835" i="1"/>
  <c r="BD814" i="1"/>
  <c r="BD811" i="1"/>
  <c r="BG811" i="1" s="1"/>
  <c r="BE766" i="1"/>
  <c r="BD745" i="1"/>
  <c r="BG745" i="1" s="1"/>
  <c r="BF745" i="1" s="1"/>
  <c r="BG707" i="1"/>
  <c r="BE696" i="1"/>
  <c r="BD682" i="1"/>
  <c r="BG682" i="1" s="1"/>
  <c r="BD681" i="1"/>
  <c r="BG681" i="1" s="1"/>
  <c r="BF681" i="1" s="1"/>
  <c r="BD675" i="1"/>
  <c r="BG675" i="1" s="1"/>
  <c r="BF675" i="1" s="1"/>
  <c r="BE674" i="1"/>
  <c r="BD656" i="1"/>
  <c r="BG656" i="1" s="1"/>
  <c r="BD655" i="1"/>
  <c r="BG655" i="1" s="1"/>
  <c r="BF655" i="1" s="1"/>
  <c r="BE619" i="1"/>
  <c r="BG584" i="1"/>
  <c r="BH584" i="1" s="1"/>
  <c r="BE570" i="1"/>
  <c r="BE568" i="1"/>
  <c r="BE558" i="1"/>
  <c r="BD540" i="1"/>
  <c r="BD524" i="1"/>
  <c r="BG524" i="1" s="1"/>
  <c r="BG518" i="1"/>
  <c r="BH518" i="1" s="1"/>
  <c r="BE477" i="1"/>
  <c r="BE437" i="1"/>
  <c r="BD435" i="1"/>
  <c r="BE434" i="1"/>
  <c r="BD407" i="1"/>
  <c r="BD397" i="1"/>
  <c r="BG397" i="1" s="1"/>
  <c r="BF397" i="1" s="1"/>
  <c r="BD372" i="1"/>
  <c r="BG372" i="1" s="1"/>
  <c r="BF372" i="1" s="1"/>
  <c r="BE215" i="1"/>
  <c r="BE213" i="1"/>
  <c r="BD187" i="1"/>
  <c r="BG187" i="1" s="1"/>
  <c r="BG992" i="1"/>
  <c r="BG970" i="1"/>
  <c r="BF970" i="1" s="1"/>
  <c r="BE844" i="1"/>
  <c r="BE690" i="1"/>
  <c r="BE621" i="1"/>
  <c r="BD576" i="1"/>
  <c r="BG576" i="1" s="1"/>
  <c r="BE563" i="1"/>
  <c r="BD562" i="1"/>
  <c r="BG562" i="1" s="1"/>
  <c r="BE560" i="1"/>
  <c r="BD542" i="1"/>
  <c r="BG542" i="1" s="1"/>
  <c r="BE531" i="1"/>
  <c r="BD526" i="1"/>
  <c r="BG515" i="1"/>
  <c r="BD492" i="1"/>
  <c r="BG485" i="1"/>
  <c r="BD479" i="1"/>
  <c r="BG479" i="1" s="1"/>
  <c r="BE476" i="1"/>
  <c r="BE446" i="1"/>
  <c r="BD441" i="1"/>
  <c r="BE440" i="1"/>
  <c r="BD439" i="1"/>
  <c r="BG439" i="1" s="1"/>
  <c r="BG391" i="1"/>
  <c r="BH391" i="1" s="1"/>
  <c r="BD389" i="1"/>
  <c r="BD384" i="1"/>
  <c r="BG384" i="1" s="1"/>
  <c r="BG354" i="1"/>
  <c r="BF354" i="1" s="1"/>
  <c r="BE350" i="1"/>
  <c r="BD262" i="1"/>
  <c r="BG262" i="1" s="1"/>
  <c r="BE261" i="1"/>
  <c r="BD254" i="1"/>
  <c r="BE253" i="1"/>
  <c r="BE243" i="1"/>
  <c r="BG206" i="1"/>
  <c r="BG188" i="1"/>
  <c r="BG922" i="1"/>
  <c r="BF922" i="1" s="1"/>
  <c r="BG215" i="1"/>
  <c r="BF215" i="1" s="1"/>
  <c r="BE971" i="1"/>
  <c r="BE946" i="1"/>
  <c r="BE883" i="1"/>
  <c r="BD882" i="1"/>
  <c r="BD877" i="1"/>
  <c r="BG877" i="1" s="1"/>
  <c r="BF877" i="1" s="1"/>
  <c r="BE870" i="1"/>
  <c r="BE832" i="1"/>
  <c r="BD818" i="1"/>
  <c r="BE812" i="1"/>
  <c r="BD809" i="1"/>
  <c r="BE808" i="1"/>
  <c r="BE795" i="1"/>
  <c r="BD770" i="1"/>
  <c r="BG770" i="1" s="1"/>
  <c r="BH770" i="1" s="1"/>
  <c r="BD763" i="1"/>
  <c r="BE758" i="1"/>
  <c r="BE739" i="1"/>
  <c r="BD730" i="1"/>
  <c r="BG730" i="1" s="1"/>
  <c r="BH730" i="1" s="1"/>
  <c r="BE694" i="1"/>
  <c r="BE693" i="1"/>
  <c r="BD683" i="1"/>
  <c r="BG683" i="1" s="1"/>
  <c r="BF683" i="1" s="1"/>
  <c r="BE672" i="1"/>
  <c r="BD648" i="1"/>
  <c r="BG648" i="1" s="1"/>
  <c r="BD647" i="1"/>
  <c r="BG647" i="1" s="1"/>
  <c r="BH647" i="1" s="1"/>
  <c r="BD613" i="1"/>
  <c r="BG613" i="1" s="1"/>
  <c r="BD607" i="1"/>
  <c r="BG607" i="1" s="1"/>
  <c r="BE586" i="1"/>
  <c r="BE534" i="1"/>
  <c r="BD521" i="1"/>
  <c r="BG521" i="1" s="1"/>
  <c r="BF521" i="1" s="1"/>
  <c r="BE518" i="1"/>
  <c r="BG516" i="1"/>
  <c r="BH516" i="1" s="1"/>
  <c r="BD457" i="1"/>
  <c r="BG457" i="1" s="1"/>
  <c r="BD405" i="1"/>
  <c r="BG405" i="1" s="1"/>
  <c r="BF405" i="1" s="1"/>
  <c r="BG350" i="1"/>
  <c r="BG326" i="1"/>
  <c r="BD189" i="1"/>
  <c r="BG189" i="1" s="1"/>
  <c r="BE188" i="1"/>
  <c r="BD959" i="1"/>
  <c r="BG959" i="1" s="1"/>
  <c r="BE959" i="1"/>
  <c r="BE942" i="1"/>
  <c r="BD942" i="1"/>
  <c r="BD892" i="1"/>
  <c r="BG892" i="1" s="1"/>
  <c r="BE892" i="1"/>
  <c r="BE863" i="1"/>
  <c r="BD863" i="1"/>
  <c r="BG986" i="1"/>
  <c r="BH986" i="1" s="1"/>
  <c r="BE968" i="1"/>
  <c r="BD965" i="1"/>
  <c r="BG965" i="1" s="1"/>
  <c r="BF965" i="1" s="1"/>
  <c r="BD956" i="1"/>
  <c r="BG956" i="1" s="1"/>
  <c r="BE956" i="1"/>
  <c r="BD948" i="1"/>
  <c r="BE948" i="1"/>
  <c r="BD943" i="1"/>
  <c r="BG943" i="1" s="1"/>
  <c r="BF943" i="1" s="1"/>
  <c r="BE943" i="1"/>
  <c r="BE938" i="1"/>
  <c r="BE937" i="1"/>
  <c r="BE911" i="1"/>
  <c r="BD910" i="1"/>
  <c r="BG910" i="1" s="1"/>
  <c r="BF910" i="1" s="1"/>
  <c r="BE865" i="1"/>
  <c r="BD865" i="1"/>
  <c r="BG865" i="1" s="1"/>
  <c r="BH865" i="1" s="1"/>
  <c r="BD940" i="1"/>
  <c r="BE940" i="1"/>
  <c r="BE958" i="1"/>
  <c r="BD958" i="1"/>
  <c r="BG958" i="1" s="1"/>
  <c r="BF958" i="1" s="1"/>
  <c r="BD954" i="1"/>
  <c r="BE954" i="1"/>
  <c r="BD945" i="1"/>
  <c r="BG945" i="1" s="1"/>
  <c r="BE945" i="1"/>
  <c r="BE933" i="1"/>
  <c r="BD933" i="1"/>
  <c r="BG933" i="1" s="1"/>
  <c r="BF933" i="1" s="1"/>
  <c r="BD891" i="1"/>
  <c r="BG891" i="1" s="1"/>
  <c r="BH891" i="1" s="1"/>
  <c r="BE891" i="1"/>
  <c r="BE880" i="1"/>
  <c r="BD880" i="1"/>
  <c r="BG880" i="1" s="1"/>
  <c r="BH880" i="1" s="1"/>
  <c r="BG819" i="1"/>
  <c r="BH819" i="1" s="1"/>
  <c r="BG800" i="1"/>
  <c r="BH800" i="1" s="1"/>
  <c r="BG741" i="1"/>
  <c r="BH741" i="1" s="1"/>
  <c r="BG712" i="1"/>
  <c r="BH712" i="1" s="1"/>
  <c r="BG710" i="1"/>
  <c r="BF710" i="1" s="1"/>
  <c r="BG709" i="1"/>
  <c r="BH709" i="1" s="1"/>
  <c r="BG685" i="1"/>
  <c r="BF685" i="1" s="1"/>
  <c r="BG640" i="1"/>
  <c r="BF640" i="1" s="1"/>
  <c r="BD632" i="1"/>
  <c r="BG632" i="1" s="1"/>
  <c r="BG624" i="1"/>
  <c r="BF624" i="1" s="1"/>
  <c r="BG616" i="1"/>
  <c r="BG608" i="1"/>
  <c r="BF608" i="1" s="1"/>
  <c r="BG533" i="1"/>
  <c r="BF533" i="1" s="1"/>
  <c r="BG498" i="1"/>
  <c r="BH498" i="1" s="1"/>
  <c r="BG472" i="1"/>
  <c r="BG428" i="1"/>
  <c r="BG300" i="1"/>
  <c r="BH300" i="1" s="1"/>
  <c r="BG290" i="1"/>
  <c r="BH290" i="1" s="1"/>
  <c r="BG244" i="1"/>
  <c r="BG208" i="1"/>
  <c r="BF208" i="1" s="1"/>
  <c r="BG197" i="1"/>
  <c r="BH197" i="1" s="1"/>
  <c r="BE843" i="1"/>
  <c r="BD361" i="1"/>
  <c r="BG361" i="1" s="1"/>
  <c r="BF361" i="1" s="1"/>
  <c r="BE340" i="1"/>
  <c r="BE324" i="1"/>
  <c r="BE311" i="1"/>
  <c r="BG297" i="1"/>
  <c r="BE284" i="1"/>
  <c r="BE276" i="1"/>
  <c r="BE274" i="1"/>
  <c r="BE235" i="1"/>
  <c r="BD225" i="1"/>
  <c r="BG225" i="1" s="1"/>
  <c r="BE222" i="1"/>
  <c r="BE221" i="1"/>
  <c r="BD212" i="1"/>
  <c r="BG212" i="1" s="1"/>
  <c r="BF212" i="1" s="1"/>
  <c r="BE211" i="1"/>
  <c r="BD201" i="1"/>
  <c r="BG201" i="1" s="1"/>
  <c r="BF201" i="1" s="1"/>
  <c r="BD186" i="1"/>
  <c r="BG186" i="1" s="1"/>
  <c r="BD185" i="1"/>
  <c r="BG846" i="1"/>
  <c r="BH846" i="1" s="1"/>
  <c r="BG962" i="1"/>
  <c r="BF962" i="1" s="1"/>
  <c r="BG961" i="1"/>
  <c r="BF961" i="1" s="1"/>
  <c r="BG900" i="1"/>
  <c r="BF900" i="1" s="1"/>
  <c r="BG876" i="1"/>
  <c r="BH876" i="1" s="1"/>
  <c r="BG870" i="1"/>
  <c r="BF870" i="1" s="1"/>
  <c r="BD842" i="1"/>
  <c r="BG842" i="1" s="1"/>
  <c r="BF842" i="1" s="1"/>
  <c r="BE841" i="1"/>
  <c r="BE830" i="1"/>
  <c r="BE819" i="1"/>
  <c r="BD816" i="1"/>
  <c r="BG816" i="1" s="1"/>
  <c r="BF816" i="1" s="1"/>
  <c r="BG812" i="1"/>
  <c r="BF812" i="1" s="1"/>
  <c r="BD794" i="1"/>
  <c r="BG794" i="1" s="1"/>
  <c r="BE793" i="1"/>
  <c r="BE790" i="1"/>
  <c r="BD787" i="1"/>
  <c r="BG787" i="1" s="1"/>
  <c r="BH787" i="1" s="1"/>
  <c r="BD786" i="1"/>
  <c r="BG786" i="1" s="1"/>
  <c r="BD774" i="1"/>
  <c r="BG774" i="1" s="1"/>
  <c r="BE761" i="1"/>
  <c r="BE741" i="1"/>
  <c r="BE714" i="1"/>
  <c r="BE712" i="1"/>
  <c r="BE710" i="1"/>
  <c r="BE709" i="1"/>
  <c r="BE708" i="1"/>
  <c r="BE707" i="1"/>
  <c r="BE701" i="1"/>
  <c r="BE692" i="1"/>
  <c r="BD689" i="1"/>
  <c r="BG689" i="1" s="1"/>
  <c r="BF689" i="1" s="1"/>
  <c r="BD687" i="1"/>
  <c r="BG687" i="1" s="1"/>
  <c r="BE642" i="1"/>
  <c r="BE640" i="1"/>
  <c r="BE634" i="1"/>
  <c r="BE626" i="1"/>
  <c r="BE624" i="1"/>
  <c r="BD623" i="1"/>
  <c r="BG623" i="1" s="1"/>
  <c r="BE618" i="1"/>
  <c r="BE573" i="1"/>
  <c r="BE553" i="1"/>
  <c r="BE537" i="1"/>
  <c r="BE516" i="1"/>
  <c r="BE505" i="1"/>
  <c r="BE498" i="1"/>
  <c r="BE488" i="1"/>
  <c r="BE486" i="1"/>
  <c r="BD443" i="1"/>
  <c r="BG443" i="1" s="1"/>
  <c r="BG426" i="1"/>
  <c r="BF426" i="1" s="1"/>
  <c r="BE420" i="1"/>
  <c r="BD419" i="1"/>
  <c r="BG419" i="1" s="1"/>
  <c r="BE418" i="1"/>
  <c r="BE415" i="1"/>
  <c r="BE413" i="1"/>
  <c r="BE364" i="1"/>
  <c r="BD348" i="1"/>
  <c r="BG348" i="1" s="1"/>
  <c r="BD332" i="1"/>
  <c r="BG332" i="1" s="1"/>
  <c r="BH332" i="1" s="1"/>
  <c r="BG319" i="1"/>
  <c r="BF319" i="1" s="1"/>
  <c r="BG316" i="1"/>
  <c r="BH316" i="1" s="1"/>
  <c r="BG308" i="1"/>
  <c r="BH308" i="1" s="1"/>
  <c r="BG305" i="1"/>
  <c r="BH305" i="1" s="1"/>
  <c r="BE300" i="1"/>
  <c r="BD294" i="1"/>
  <c r="BE292" i="1"/>
  <c r="BE290" i="1"/>
  <c r="BD286" i="1"/>
  <c r="BG286" i="1" s="1"/>
  <c r="BF286" i="1" s="1"/>
  <c r="BD278" i="1"/>
  <c r="BE273" i="1"/>
  <c r="BG260" i="1"/>
  <c r="BE259" i="1"/>
  <c r="BE258" i="1"/>
  <c r="BG257" i="1"/>
  <c r="BD256" i="1"/>
  <c r="BG256" i="1" s="1"/>
  <c r="BH256" i="1" s="1"/>
  <c r="BD255" i="1"/>
  <c r="BG255" i="1" s="1"/>
  <c r="BG251" i="1"/>
  <c r="BH251" i="1" s="1"/>
  <c r="BG250" i="1"/>
  <c r="BE244" i="1"/>
  <c r="BE227" i="1"/>
  <c r="BE220" i="1"/>
  <c r="BE218" i="1"/>
  <c r="BE216" i="1"/>
  <c r="BE208" i="1"/>
  <c r="BG205" i="1"/>
  <c r="BF205" i="1" s="1"/>
  <c r="BE203" i="1"/>
  <c r="BE200" i="1"/>
  <c r="BE199" i="1"/>
  <c r="BE198" i="1"/>
  <c r="BE197" i="1"/>
  <c r="BG946" i="1"/>
  <c r="BF946" i="1" s="1"/>
  <c r="BG938" i="1"/>
  <c r="BH938" i="1" s="1"/>
  <c r="BG914" i="1"/>
  <c r="BF914" i="1" s="1"/>
  <c r="BG908" i="1"/>
  <c r="BH908" i="1" s="1"/>
  <c r="BG814" i="1"/>
  <c r="BF814" i="1" s="1"/>
  <c r="BG752" i="1"/>
  <c r="BH752" i="1" s="1"/>
  <c r="BG696" i="1"/>
  <c r="BF696" i="1" s="1"/>
  <c r="BG694" i="1"/>
  <c r="BF694" i="1" s="1"/>
  <c r="BG621" i="1"/>
  <c r="BH621" i="1" s="1"/>
  <c r="BG594" i="1"/>
  <c r="BF594" i="1" s="1"/>
  <c r="BD592" i="1"/>
  <c r="BG592" i="1" s="1"/>
  <c r="BD591" i="1"/>
  <c r="BG591" i="1" s="1"/>
  <c r="BF591" i="1" s="1"/>
  <c r="BD544" i="1"/>
  <c r="BG544" i="1" s="1"/>
  <c r="BG539" i="1"/>
  <c r="BF539" i="1" s="1"/>
  <c r="BE515" i="1"/>
  <c r="BD500" i="1"/>
  <c r="BG500" i="1" s="1"/>
  <c r="BF500" i="1" s="1"/>
  <c r="BD490" i="1"/>
  <c r="BG490" i="1" s="1"/>
  <c r="BD469" i="1"/>
  <c r="BG469" i="1" s="1"/>
  <c r="BE468" i="1"/>
  <c r="BD463" i="1"/>
  <c r="BE461" i="1"/>
  <c r="BE453" i="1"/>
  <c r="BE431" i="1"/>
  <c r="BE399" i="1"/>
  <c r="BD382" i="1"/>
  <c r="BG382" i="1" s="1"/>
  <c r="BD376" i="1"/>
  <c r="BG376" i="1" s="1"/>
  <c r="BF376" i="1" s="1"/>
  <c r="BE354" i="1"/>
  <c r="BG324" i="1"/>
  <c r="BD272" i="1"/>
  <c r="BG272" i="1" s="1"/>
  <c r="BF272" i="1" s="1"/>
  <c r="BG235" i="1"/>
  <c r="BF235" i="1" s="1"/>
  <c r="BG222" i="1"/>
  <c r="BF222" i="1" s="1"/>
  <c r="BH215" i="1"/>
  <c r="BG214" i="1"/>
  <c r="BF214" i="1" s="1"/>
  <c r="BG211" i="1"/>
  <c r="BH211" i="1" s="1"/>
  <c r="BE207" i="1"/>
  <c r="BE206" i="1"/>
  <c r="BD196" i="1"/>
  <c r="BG196" i="1" s="1"/>
  <c r="BF196" i="1" s="1"/>
  <c r="BE190" i="1"/>
  <c r="BG931" i="1"/>
  <c r="BH931" i="1" s="1"/>
  <c r="BG884" i="1"/>
  <c r="BH884" i="1" s="1"/>
  <c r="BG857" i="1"/>
  <c r="BF857" i="1" s="1"/>
  <c r="BG836" i="1"/>
  <c r="BH836" i="1" s="1"/>
  <c r="BG797" i="1"/>
  <c r="BF797" i="1" s="1"/>
  <c r="BG775" i="1"/>
  <c r="BH775" i="1" s="1"/>
  <c r="BG738" i="1"/>
  <c r="BF738" i="1" s="1"/>
  <c r="BG669" i="1"/>
  <c r="BH669" i="1" s="1"/>
  <c r="BG590" i="1"/>
  <c r="BF590" i="1" s="1"/>
  <c r="BG586" i="1"/>
  <c r="BF586" i="1" s="1"/>
  <c r="BG573" i="1"/>
  <c r="BF573" i="1" s="1"/>
  <c r="BG555" i="1"/>
  <c r="BF555" i="1" s="1"/>
  <c r="BG547" i="1"/>
  <c r="BH547" i="1" s="1"/>
  <c r="BG480" i="1"/>
  <c r="BG418" i="1"/>
  <c r="BF418" i="1" s="1"/>
  <c r="BG971" i="1"/>
  <c r="BH971" i="1" s="1"/>
  <c r="BG934" i="1"/>
  <c r="BF934" i="1" s="1"/>
  <c r="BG924" i="1"/>
  <c r="BH924" i="1" s="1"/>
  <c r="BG854" i="1"/>
  <c r="BH854" i="1" s="1"/>
  <c r="BG841" i="1"/>
  <c r="BH841" i="1" s="1"/>
  <c r="BG820" i="1"/>
  <c r="BF820" i="1" s="1"/>
  <c r="BG803" i="1"/>
  <c r="BF803" i="1" s="1"/>
  <c r="BG726" i="1"/>
  <c r="BF726" i="1" s="1"/>
  <c r="BG672" i="1"/>
  <c r="BH672" i="1" s="1"/>
  <c r="BG622" i="1"/>
  <c r="BF622" i="1" s="1"/>
  <c r="BG529" i="1"/>
  <c r="BF529" i="1" s="1"/>
  <c r="BG987" i="1"/>
  <c r="BH987" i="1" s="1"/>
  <c r="BG979" i="1"/>
  <c r="BF979" i="1" s="1"/>
  <c r="BG975" i="1"/>
  <c r="BH975" i="1" s="1"/>
  <c r="BG951" i="1"/>
  <c r="BF951" i="1" s="1"/>
  <c r="BG889" i="1"/>
  <c r="BH889" i="1" s="1"/>
  <c r="BG883" i="1"/>
  <c r="BH883" i="1" s="1"/>
  <c r="BG799" i="1"/>
  <c r="BF799" i="1" s="1"/>
  <c r="BG795" i="1"/>
  <c r="BH795" i="1" s="1"/>
  <c r="BG780" i="1"/>
  <c r="BH780" i="1" s="1"/>
  <c r="BG753" i="1"/>
  <c r="BH753" i="1" s="1"/>
  <c r="BG742" i="1"/>
  <c r="BF742" i="1" s="1"/>
  <c r="BG731" i="1"/>
  <c r="BF731" i="1" s="1"/>
  <c r="BG723" i="1"/>
  <c r="BH723" i="1" s="1"/>
  <c r="BG714" i="1"/>
  <c r="BH714" i="1" s="1"/>
  <c r="BG708" i="1"/>
  <c r="BF708" i="1" s="1"/>
  <c r="BG684" i="1"/>
  <c r="BF684" i="1" s="1"/>
  <c r="BG667" i="1"/>
  <c r="BF667" i="1" s="1"/>
  <c r="BG600" i="1"/>
  <c r="BH600" i="1" s="1"/>
  <c r="BG597" i="1"/>
  <c r="BH597" i="1" s="1"/>
  <c r="BG588" i="1"/>
  <c r="BF588" i="1" s="1"/>
  <c r="BG579" i="1"/>
  <c r="BH579" i="1" s="1"/>
  <c r="BG568" i="1"/>
  <c r="BH568" i="1" s="1"/>
  <c r="BG563" i="1"/>
  <c r="BH563" i="1" s="1"/>
  <c r="BG549" i="1"/>
  <c r="BF549" i="1" s="1"/>
  <c r="BG494" i="1"/>
  <c r="BF494" i="1" s="1"/>
  <c r="BG488" i="1"/>
  <c r="BH488" i="1" s="1"/>
  <c r="BG486" i="1"/>
  <c r="BF486" i="1" s="1"/>
  <c r="BG468" i="1"/>
  <c r="BF468" i="1" s="1"/>
  <c r="BG448" i="1"/>
  <c r="BH448" i="1" s="1"/>
  <c r="BG455" i="1"/>
  <c r="BF455" i="1" s="1"/>
  <c r="BG444" i="1"/>
  <c r="BF444" i="1" s="1"/>
  <c r="BG420" i="1"/>
  <c r="BF420" i="1" s="1"/>
  <c r="BG414" i="1"/>
  <c r="BF414" i="1" s="1"/>
  <c r="BG407" i="1"/>
  <c r="BH407" i="1" s="1"/>
  <c r="BG402" i="1"/>
  <c r="BH402" i="1" s="1"/>
  <c r="BG390" i="1"/>
  <c r="BF390" i="1" s="1"/>
  <c r="BG385" i="1"/>
  <c r="BH385" i="1" s="1"/>
  <c r="BG377" i="1"/>
  <c r="BH377" i="1" s="1"/>
  <c r="BG370" i="1"/>
  <c r="BH370" i="1" s="1"/>
  <c r="BG363" i="1"/>
  <c r="BF363" i="1" s="1"/>
  <c r="BG362" i="1"/>
  <c r="BF362" i="1" s="1"/>
  <c r="BG346" i="1"/>
  <c r="BF346" i="1" s="1"/>
  <c r="BG322" i="1"/>
  <c r="BF322" i="1" s="1"/>
  <c r="BG311" i="1"/>
  <c r="BH311" i="1" s="1"/>
  <c r="BG306" i="1"/>
  <c r="BF306" i="1" s="1"/>
  <c r="BG292" i="1"/>
  <c r="BH292" i="1" s="1"/>
  <c r="BG281" i="1"/>
  <c r="BH281" i="1" s="1"/>
  <c r="BG228" i="1"/>
  <c r="BF228" i="1" s="1"/>
  <c r="BG410" i="1"/>
  <c r="BF410" i="1" s="1"/>
  <c r="BG375" i="1"/>
  <c r="BF375" i="1" s="1"/>
  <c r="BG532" i="1"/>
  <c r="BF532" i="1" s="1"/>
  <c r="BG476" i="1"/>
  <c r="BF476" i="1" s="1"/>
  <c r="BG471" i="1"/>
  <c r="BF471" i="1" s="1"/>
  <c r="BG413" i="1"/>
  <c r="BF413" i="1" s="1"/>
  <c r="BG386" i="1"/>
  <c r="BF386" i="1" s="1"/>
  <c r="BG329" i="1"/>
  <c r="BH329" i="1" s="1"/>
  <c r="BG298" i="1"/>
  <c r="BF298" i="1" s="1"/>
  <c r="BG295" i="1"/>
  <c r="BH295" i="1" s="1"/>
  <c r="BG249" i="1"/>
  <c r="BH249" i="1" s="1"/>
  <c r="BG219" i="1"/>
  <c r="BH219" i="1" s="1"/>
  <c r="BG213" i="1"/>
  <c r="BF213" i="1" s="1"/>
  <c r="BG867" i="1"/>
  <c r="BH867" i="1" s="1"/>
  <c r="BF828" i="1"/>
  <c r="BH828" i="1"/>
  <c r="BH916" i="1"/>
  <c r="BF916" i="1"/>
  <c r="BG969" i="1"/>
  <c r="BF969" i="1" s="1"/>
  <c r="BG878" i="1"/>
  <c r="BH878" i="1" s="1"/>
  <c r="BG872" i="1"/>
  <c r="BH872" i="1" s="1"/>
  <c r="BG859" i="1"/>
  <c r="BG851" i="1"/>
  <c r="BF851" i="1" s="1"/>
  <c r="BG843" i="1"/>
  <c r="BF843" i="1" s="1"/>
  <c r="BG818" i="1"/>
  <c r="BF818" i="1" s="1"/>
  <c r="BG793" i="1"/>
  <c r="BF793" i="1" s="1"/>
  <c r="BD653" i="1"/>
  <c r="BG653" i="1" s="1"/>
  <c r="BE653" i="1"/>
  <c r="BG944" i="1"/>
  <c r="BH944" i="1" s="1"/>
  <c r="BG919" i="1"/>
  <c r="BF919" i="1" s="1"/>
  <c r="BG907" i="1"/>
  <c r="BF907" i="1" s="1"/>
  <c r="BG899" i="1"/>
  <c r="BF899" i="1" s="1"/>
  <c r="BE890" i="1"/>
  <c r="BE889" i="1"/>
  <c r="BE888" i="1"/>
  <c r="BD887" i="1"/>
  <c r="BG887" i="1" s="1"/>
  <c r="BF887" i="1" s="1"/>
  <c r="BG886" i="1"/>
  <c r="BF886" i="1" s="1"/>
  <c r="BG873" i="1"/>
  <c r="BF873" i="1" s="1"/>
  <c r="BG863" i="1"/>
  <c r="BF863" i="1" s="1"/>
  <c r="BE861" i="1"/>
  <c r="BD838" i="1"/>
  <c r="BG838" i="1" s="1"/>
  <c r="BF838" i="1" s="1"/>
  <c r="BG832" i="1"/>
  <c r="BF832" i="1" s="1"/>
  <c r="BG808" i="1"/>
  <c r="BH808" i="1" s="1"/>
  <c r="BG807" i="1"/>
  <c r="BF807" i="1" s="1"/>
  <c r="BG791" i="1"/>
  <c r="BF791" i="1" s="1"/>
  <c r="BG789" i="1"/>
  <c r="BF789" i="1" s="1"/>
  <c r="BG756" i="1"/>
  <c r="BF756" i="1" s="1"/>
  <c r="BG737" i="1"/>
  <c r="BH737" i="1" s="1"/>
  <c r="BD715" i="1"/>
  <c r="BG715" i="1" s="1"/>
  <c r="BE715" i="1"/>
  <c r="BE685" i="1"/>
  <c r="BG635" i="1"/>
  <c r="BG994" i="1"/>
  <c r="BD983" i="1"/>
  <c r="BG983" i="1" s="1"/>
  <c r="BH983" i="1" s="1"/>
  <c r="BG920" i="1"/>
  <c r="BH920" i="1" s="1"/>
  <c r="BG906" i="1"/>
  <c r="BF906" i="1" s="1"/>
  <c r="BG904" i="1"/>
  <c r="BG858" i="1"/>
  <c r="BF858" i="1" s="1"/>
  <c r="BE840" i="1"/>
  <c r="BD840" i="1"/>
  <c r="BG840" i="1" s="1"/>
  <c r="BG833" i="1"/>
  <c r="BH833" i="1" s="1"/>
  <c r="BD764" i="1"/>
  <c r="BG764" i="1" s="1"/>
  <c r="BH764" i="1" s="1"/>
  <c r="BE764" i="1"/>
  <c r="BG759" i="1"/>
  <c r="BH759" i="1" s="1"/>
  <c r="BD733" i="1"/>
  <c r="BG733" i="1" s="1"/>
  <c r="BE733" i="1"/>
  <c r="BG680" i="1"/>
  <c r="BF680" i="1" s="1"/>
  <c r="BE677" i="1"/>
  <c r="BD677" i="1"/>
  <c r="BG677" i="1" s="1"/>
  <c r="BD661" i="1"/>
  <c r="BG661" i="1" s="1"/>
  <c r="BE661" i="1"/>
  <c r="BD981" i="1"/>
  <c r="BG981" i="1" s="1"/>
  <c r="BG942" i="1"/>
  <c r="BH942" i="1" s="1"/>
  <c r="BG798" i="1"/>
  <c r="BF798" i="1" s="1"/>
  <c r="BE769" i="1"/>
  <c r="BD769" i="1"/>
  <c r="BG769" i="1" s="1"/>
  <c r="BF741" i="1"/>
  <c r="BD724" i="1"/>
  <c r="BG724" i="1" s="1"/>
  <c r="BF724" i="1" s="1"/>
  <c r="BE724" i="1"/>
  <c r="BE663" i="1"/>
  <c r="BD663" i="1"/>
  <c r="BG663" i="1" s="1"/>
  <c r="BG643" i="1"/>
  <c r="BF643" i="1" s="1"/>
  <c r="BG988" i="1"/>
  <c r="BH988" i="1" s="1"/>
  <c r="BD993" i="1"/>
  <c r="BG993" i="1" s="1"/>
  <c r="BD978" i="1"/>
  <c r="BG978" i="1" s="1"/>
  <c r="BE992" i="1"/>
  <c r="BD990" i="1"/>
  <c r="BG990" i="1" s="1"/>
  <c r="BE986" i="1"/>
  <c r="BE977" i="1"/>
  <c r="BE970" i="1"/>
  <c r="BE961" i="1"/>
  <c r="BG960" i="1"/>
  <c r="BD953" i="1"/>
  <c r="BG953" i="1" s="1"/>
  <c r="BE951" i="1"/>
  <c r="BD950" i="1"/>
  <c r="BG950" i="1" s="1"/>
  <c r="BD941" i="1"/>
  <c r="BG941" i="1" s="1"/>
  <c r="BG939" i="1"/>
  <c r="BF939" i="1" s="1"/>
  <c r="BD930" i="1"/>
  <c r="BG930" i="1" s="1"/>
  <c r="BG927" i="1"/>
  <c r="BF927" i="1" s="1"/>
  <c r="BG915" i="1"/>
  <c r="BH915" i="1" s="1"/>
  <c r="BE906" i="1"/>
  <c r="BG902" i="1"/>
  <c r="BH902" i="1" s="1"/>
  <c r="BD895" i="1"/>
  <c r="BG895" i="1" s="1"/>
  <c r="BE869" i="1"/>
  <c r="BE858" i="1"/>
  <c r="BE857" i="1"/>
  <c r="BD856" i="1"/>
  <c r="BG856" i="1" s="1"/>
  <c r="BE854" i="1"/>
  <c r="BG835" i="1"/>
  <c r="BF835" i="1" s="1"/>
  <c r="BD834" i="1"/>
  <c r="BG834" i="1" s="1"/>
  <c r="BG827" i="1"/>
  <c r="BH827" i="1" s="1"/>
  <c r="BG806" i="1"/>
  <c r="BF806" i="1" s="1"/>
  <c r="BE781" i="1"/>
  <c r="BG779" i="1"/>
  <c r="BF779" i="1" s="1"/>
  <c r="BD772" i="1"/>
  <c r="BG772" i="1" s="1"/>
  <c r="BH772" i="1" s="1"/>
  <c r="BE772" i="1"/>
  <c r="BD771" i="1"/>
  <c r="BG771" i="1" s="1"/>
  <c r="BD725" i="1"/>
  <c r="BG725" i="1" s="1"/>
  <c r="BE721" i="1"/>
  <c r="BD721" i="1"/>
  <c r="BG721" i="1" s="1"/>
  <c r="BE987" i="1"/>
  <c r="BE932" i="1"/>
  <c r="BE916" i="1"/>
  <c r="BE904" i="1"/>
  <c r="BG848" i="1"/>
  <c r="BH848" i="1" s="1"/>
  <c r="BG830" i="1"/>
  <c r="BH830" i="1" s="1"/>
  <c r="BE801" i="1"/>
  <c r="BE800" i="1"/>
  <c r="BE798" i="1"/>
  <c r="BD773" i="1"/>
  <c r="BG773" i="1" s="1"/>
  <c r="BE773" i="1"/>
  <c r="BG751" i="1"/>
  <c r="BF751" i="1" s="1"/>
  <c r="BE743" i="1"/>
  <c r="BD743" i="1"/>
  <c r="BG743" i="1" s="1"/>
  <c r="BE722" i="1"/>
  <c r="BE669" i="1"/>
  <c r="BE639" i="1"/>
  <c r="BD639" i="1"/>
  <c r="BG639" i="1" s="1"/>
  <c r="BG548" i="1"/>
  <c r="BE976" i="1"/>
  <c r="BE969" i="1"/>
  <c r="BD949" i="1"/>
  <c r="BG949" i="1" s="1"/>
  <c r="BG947" i="1"/>
  <c r="BH947" i="1" s="1"/>
  <c r="BG935" i="1"/>
  <c r="BH935" i="1" s="1"/>
  <c r="BE927" i="1"/>
  <c r="BD926" i="1"/>
  <c r="BG926" i="1" s="1"/>
  <c r="BF926" i="1" s="1"/>
  <c r="BG911" i="1"/>
  <c r="BH911" i="1" s="1"/>
  <c r="BE901" i="1"/>
  <c r="BE893" i="1"/>
  <c r="BE878" i="1"/>
  <c r="BG875" i="1"/>
  <c r="BF875" i="1" s="1"/>
  <c r="BD853" i="1"/>
  <c r="BG853" i="1" s="1"/>
  <c r="BE851" i="1"/>
  <c r="BE828" i="1"/>
  <c r="BE827" i="1"/>
  <c r="BG825" i="1"/>
  <c r="BH825" i="1" s="1"/>
  <c r="BG822" i="1"/>
  <c r="BF822" i="1" s="1"/>
  <c r="BE797" i="1"/>
  <c r="BE780" i="1"/>
  <c r="BE779" i="1"/>
  <c r="BE705" i="1"/>
  <c r="BD705" i="1"/>
  <c r="BG705" i="1" s="1"/>
  <c r="BD645" i="1"/>
  <c r="BG645" i="1" s="1"/>
  <c r="BE645" i="1"/>
  <c r="BG610" i="1"/>
  <c r="BF610" i="1" s="1"/>
  <c r="BG954" i="1"/>
  <c r="BH954" i="1" s="1"/>
  <c r="BE960" i="1"/>
  <c r="BG936" i="1"/>
  <c r="BF936" i="1" s="1"/>
  <c r="BG923" i="1"/>
  <c r="BF923" i="1" s="1"/>
  <c r="BG912" i="1"/>
  <c r="BF912" i="1" s="1"/>
  <c r="BG890" i="1"/>
  <c r="BF890" i="1" s="1"/>
  <c r="BG888" i="1"/>
  <c r="BH888" i="1" s="1"/>
  <c r="BG885" i="1"/>
  <c r="BF885" i="1" s="1"/>
  <c r="BG845" i="1"/>
  <c r="BH845" i="1" s="1"/>
  <c r="BD826" i="1"/>
  <c r="BG826" i="1" s="1"/>
  <c r="BE825" i="1"/>
  <c r="BD824" i="1"/>
  <c r="BG824" i="1" s="1"/>
  <c r="BE822" i="1"/>
  <c r="BE777" i="1"/>
  <c r="BF707" i="1"/>
  <c r="BH707" i="1"/>
  <c r="BE706" i="1"/>
  <c r="BD691" i="1"/>
  <c r="BG691" i="1" s="1"/>
  <c r="BE691" i="1"/>
  <c r="BH616" i="1"/>
  <c r="BF616" i="1"/>
  <c r="BG796" i="1"/>
  <c r="BH796" i="1" s="1"/>
  <c r="BG788" i="1"/>
  <c r="BH788" i="1" s="1"/>
  <c r="BG740" i="1"/>
  <c r="BF740" i="1" s="1"/>
  <c r="BG739" i="1"/>
  <c r="BH739" i="1" s="1"/>
  <c r="BG736" i="1"/>
  <c r="BF736" i="1" s="1"/>
  <c r="BD719" i="1"/>
  <c r="BG719" i="1" s="1"/>
  <c r="BD703" i="1"/>
  <c r="BG703" i="1" s="1"/>
  <c r="BE684" i="1"/>
  <c r="BD659" i="1"/>
  <c r="BG659" i="1" s="1"/>
  <c r="BE658" i="1"/>
  <c r="BD651" i="1"/>
  <c r="BG651" i="1" s="1"/>
  <c r="BE650" i="1"/>
  <c r="BE643" i="1"/>
  <c r="BD637" i="1"/>
  <c r="BG637" i="1" s="1"/>
  <c r="BD631" i="1"/>
  <c r="BG631" i="1" s="1"/>
  <c r="BG630" i="1"/>
  <c r="BE616" i="1"/>
  <c r="BD602" i="1"/>
  <c r="BG602" i="1" s="1"/>
  <c r="BD595" i="1"/>
  <c r="BG595" i="1" s="1"/>
  <c r="BE594" i="1"/>
  <c r="BD589" i="1"/>
  <c r="BG589" i="1" s="1"/>
  <c r="BE587" i="1"/>
  <c r="BD581" i="1"/>
  <c r="BG581" i="1" s="1"/>
  <c r="BG571" i="1"/>
  <c r="BH571" i="1" s="1"/>
  <c r="BD567" i="1"/>
  <c r="BG567" i="1" s="1"/>
  <c r="BG566" i="1"/>
  <c r="BD550" i="1"/>
  <c r="BG550" i="1" s="1"/>
  <c r="BE549" i="1"/>
  <c r="BE532" i="1"/>
  <c r="BE513" i="1"/>
  <c r="BE508" i="1"/>
  <c r="BD507" i="1"/>
  <c r="BG507" i="1" s="1"/>
  <c r="BD487" i="1"/>
  <c r="BG487" i="1" s="1"/>
  <c r="BE487" i="1"/>
  <c r="BD460" i="1"/>
  <c r="BG460" i="1" s="1"/>
  <c r="BE460" i="1"/>
  <c r="BD445" i="1"/>
  <c r="BG445" i="1" s="1"/>
  <c r="BF445" i="1" s="1"/>
  <c r="BE445" i="1"/>
  <c r="BG698" i="1"/>
  <c r="BH698" i="1" s="1"/>
  <c r="BG690" i="1"/>
  <c r="BF690" i="1" s="1"/>
  <c r="BE667" i="1"/>
  <c r="BG627" i="1"/>
  <c r="BH627" i="1" s="1"/>
  <c r="BE608" i="1"/>
  <c r="BE579" i="1"/>
  <c r="BE548" i="1"/>
  <c r="BD502" i="1"/>
  <c r="BG502" i="1" s="1"/>
  <c r="BE502" i="1"/>
  <c r="BD466" i="1"/>
  <c r="BG466" i="1" s="1"/>
  <c r="BE466" i="1"/>
  <c r="BG356" i="1"/>
  <c r="BH356" i="1" s="1"/>
  <c r="BG804" i="1"/>
  <c r="BH804" i="1" s="1"/>
  <c r="BG783" i="1"/>
  <c r="BH783" i="1" s="1"/>
  <c r="BG781" i="1"/>
  <c r="BF781" i="1" s="1"/>
  <c r="BG767" i="1"/>
  <c r="BF767" i="1" s="1"/>
  <c r="BG763" i="1"/>
  <c r="BF763" i="1" s="1"/>
  <c r="BG674" i="1"/>
  <c r="BH674" i="1" s="1"/>
  <c r="BE666" i="1"/>
  <c r="BE635" i="1"/>
  <c r="BE629" i="1"/>
  <c r="BG619" i="1"/>
  <c r="BH619" i="1" s="1"/>
  <c r="BD615" i="1"/>
  <c r="BG615" i="1" s="1"/>
  <c r="BG614" i="1"/>
  <c r="BF614" i="1" s="1"/>
  <c r="BE600" i="1"/>
  <c r="BE578" i="1"/>
  <c r="BE571" i="1"/>
  <c r="BE565" i="1"/>
  <c r="BG545" i="1"/>
  <c r="BH545" i="1" s="1"/>
  <c r="BD530" i="1"/>
  <c r="BG530" i="1" s="1"/>
  <c r="BE529" i="1"/>
  <c r="BE523" i="1"/>
  <c r="BG505" i="1"/>
  <c r="BD503" i="1"/>
  <c r="BG503" i="1" s="1"/>
  <c r="BE496" i="1"/>
  <c r="BD495" i="1"/>
  <c r="BG495" i="1" s="1"/>
  <c r="BE495" i="1"/>
  <c r="BE467" i="1"/>
  <c r="BD467" i="1"/>
  <c r="BG467" i="1" s="1"/>
  <c r="BG693" i="1"/>
  <c r="BF693" i="1" s="1"/>
  <c r="BG620" i="1"/>
  <c r="BH620" i="1" s="1"/>
  <c r="BG606" i="1"/>
  <c r="BG561" i="1"/>
  <c r="BF561" i="1" s="1"/>
  <c r="BD546" i="1"/>
  <c r="BG546" i="1" s="1"/>
  <c r="BE520" i="1"/>
  <c r="BD520" i="1"/>
  <c r="BG520" i="1" s="1"/>
  <c r="BG496" i="1"/>
  <c r="BH496" i="1" s="1"/>
  <c r="BD394" i="1"/>
  <c r="BG394" i="1" s="1"/>
  <c r="BF394" i="1" s="1"/>
  <c r="BE394" i="1"/>
  <c r="BG374" i="1"/>
  <c r="BH374" i="1" s="1"/>
  <c r="BE748" i="1"/>
  <c r="BG722" i="1"/>
  <c r="BF722" i="1" s="1"/>
  <c r="BG706" i="1"/>
  <c r="BH706" i="1" s="1"/>
  <c r="BG688" i="1"/>
  <c r="BH688" i="1" s="1"/>
  <c r="BG629" i="1"/>
  <c r="BF629" i="1" s="1"/>
  <c r="BG603" i="1"/>
  <c r="BH603" i="1" s="1"/>
  <c r="BG598" i="1"/>
  <c r="BG578" i="1"/>
  <c r="BF578" i="1" s="1"/>
  <c r="BG565" i="1"/>
  <c r="BF565" i="1" s="1"/>
  <c r="BG537" i="1"/>
  <c r="BF537" i="1" s="1"/>
  <c r="BE395" i="1"/>
  <c r="BD395" i="1"/>
  <c r="BG395" i="1" s="1"/>
  <c r="BH395" i="1" s="1"/>
  <c r="BD396" i="1"/>
  <c r="BG396" i="1" s="1"/>
  <c r="BF396" i="1" s="1"/>
  <c r="BE396" i="1"/>
  <c r="BD380" i="1"/>
  <c r="BG380" i="1" s="1"/>
  <c r="BE380" i="1"/>
  <c r="BG638" i="1"/>
  <c r="BF638" i="1" s="1"/>
  <c r="BG626" i="1"/>
  <c r="BF626" i="1" s="1"/>
  <c r="BE610" i="1"/>
  <c r="BE603" i="1"/>
  <c r="BE597" i="1"/>
  <c r="BG587" i="1"/>
  <c r="BF587" i="1" s="1"/>
  <c r="BD583" i="1"/>
  <c r="BG583" i="1" s="1"/>
  <c r="BG582" i="1"/>
  <c r="BF582" i="1" s="1"/>
  <c r="BE556" i="1"/>
  <c r="BE551" i="1"/>
  <c r="BD474" i="1"/>
  <c r="BG474" i="1" s="1"/>
  <c r="BE474" i="1"/>
  <c r="BD447" i="1"/>
  <c r="BG447" i="1" s="1"/>
  <c r="BE447" i="1"/>
  <c r="BG720" i="1"/>
  <c r="BH720" i="1" s="1"/>
  <c r="BG704" i="1"/>
  <c r="BH704" i="1" s="1"/>
  <c r="BG692" i="1"/>
  <c r="BF692" i="1" s="1"/>
  <c r="BG618" i="1"/>
  <c r="BF618" i="1" s="1"/>
  <c r="BG605" i="1"/>
  <c r="BH605" i="1" s="1"/>
  <c r="BD575" i="1"/>
  <c r="BG575" i="1" s="1"/>
  <c r="BG574" i="1"/>
  <c r="BG553" i="1"/>
  <c r="BH553" i="1" s="1"/>
  <c r="BG551" i="1"/>
  <c r="BH551" i="1" s="1"/>
  <c r="BG534" i="1"/>
  <c r="BG531" i="1"/>
  <c r="BF531" i="1" s="1"/>
  <c r="BG513" i="1"/>
  <c r="BF513" i="1" s="1"/>
  <c r="BD510" i="1"/>
  <c r="BG510" i="1" s="1"/>
  <c r="BD452" i="1"/>
  <c r="BG452" i="1" s="1"/>
  <c r="BE452" i="1"/>
  <c r="BG367" i="1"/>
  <c r="BF367" i="1" s="1"/>
  <c r="BG313" i="1"/>
  <c r="BH313" i="1" s="1"/>
  <c r="BG369" i="1"/>
  <c r="BH369" i="1" s="1"/>
  <c r="BG194" i="1"/>
  <c r="BH194" i="1" s="1"/>
  <c r="BG477" i="1"/>
  <c r="BH477" i="1" s="1"/>
  <c r="BG464" i="1"/>
  <c r="BF464" i="1" s="1"/>
  <c r="BG435" i="1"/>
  <c r="BF435" i="1" s="1"/>
  <c r="BG392" i="1"/>
  <c r="BH392" i="1" s="1"/>
  <c r="BG378" i="1"/>
  <c r="BD360" i="1"/>
  <c r="BG360" i="1" s="1"/>
  <c r="BF360" i="1" s="1"/>
  <c r="BE359" i="1"/>
  <c r="BE358" i="1"/>
  <c r="BD347" i="1"/>
  <c r="BG347" i="1" s="1"/>
  <c r="BD331" i="1"/>
  <c r="BG331" i="1" s="1"/>
  <c r="BF331" i="1" s="1"/>
  <c r="BE327" i="1"/>
  <c r="BE319" i="1"/>
  <c r="BE283" i="1"/>
  <c r="BE268" i="1"/>
  <c r="BD248" i="1"/>
  <c r="BG248" i="1" s="1"/>
  <c r="BD247" i="1"/>
  <c r="BG247" i="1" s="1"/>
  <c r="BE245" i="1"/>
  <c r="BE234" i="1"/>
  <c r="BE229" i="1"/>
  <c r="BE205" i="1"/>
  <c r="BG501" i="1"/>
  <c r="BF501" i="1" s="1"/>
  <c r="BG478" i="1"/>
  <c r="BF478" i="1" s="1"/>
  <c r="BG436" i="1"/>
  <c r="BH436" i="1" s="1"/>
  <c r="BD427" i="1"/>
  <c r="BG427" i="1" s="1"/>
  <c r="BE391" i="1"/>
  <c r="BG389" i="1"/>
  <c r="BF389" i="1" s="1"/>
  <c r="BD379" i="1"/>
  <c r="BG379" i="1" s="1"/>
  <c r="BE377" i="1"/>
  <c r="BE370" i="1"/>
  <c r="BE369" i="1"/>
  <c r="BE367" i="1"/>
  <c r="BE356" i="1"/>
  <c r="BG353" i="1"/>
  <c r="BE346" i="1"/>
  <c r="BE326" i="1"/>
  <c r="BE314" i="1"/>
  <c r="BE313" i="1"/>
  <c r="BE295" i="1"/>
  <c r="BG282" i="1"/>
  <c r="BH282" i="1" s="1"/>
  <c r="BE281" i="1"/>
  <c r="BG267" i="1"/>
  <c r="BF267" i="1" s="1"/>
  <c r="BD232" i="1"/>
  <c r="BG232" i="1" s="1"/>
  <c r="BG432" i="1"/>
  <c r="BF432" i="1" s="1"/>
  <c r="BG415" i="1"/>
  <c r="BG412" i="1"/>
  <c r="BF412" i="1" s="1"/>
  <c r="BG404" i="1"/>
  <c r="BH404" i="1" s="1"/>
  <c r="BG343" i="1"/>
  <c r="BF343" i="1" s="1"/>
  <c r="BG338" i="1"/>
  <c r="BF338" i="1" s="1"/>
  <c r="BG283" i="1"/>
  <c r="BH283" i="1" s="1"/>
  <c r="BG268" i="1"/>
  <c r="BF268" i="1" s="1"/>
  <c r="BG221" i="1"/>
  <c r="BG429" i="1"/>
  <c r="BF429" i="1" s="1"/>
  <c r="BG421" i="1"/>
  <c r="BF421" i="1" s="1"/>
  <c r="BG335" i="1"/>
  <c r="BF335" i="1" s="1"/>
  <c r="BG252" i="1"/>
  <c r="BF252" i="1" s="1"/>
  <c r="BG236" i="1"/>
  <c r="BF236" i="1" s="1"/>
  <c r="BG492" i="1"/>
  <c r="BF492" i="1" s="1"/>
  <c r="BE485" i="1"/>
  <c r="BG434" i="1"/>
  <c r="BF434" i="1" s="1"/>
  <c r="BE412" i="1"/>
  <c r="BE404" i="1"/>
  <c r="BD403" i="1"/>
  <c r="BG403" i="1" s="1"/>
  <c r="BE402" i="1"/>
  <c r="BG400" i="1"/>
  <c r="BH400" i="1" s="1"/>
  <c r="BE388" i="1"/>
  <c r="BG364" i="1"/>
  <c r="BF364" i="1" s="1"/>
  <c r="BE363" i="1"/>
  <c r="BG351" i="1"/>
  <c r="BE343" i="1"/>
  <c r="BG340" i="1"/>
  <c r="BH340" i="1" s="1"/>
  <c r="BE338" i="1"/>
  <c r="BE337" i="1"/>
  <c r="BG334" i="1"/>
  <c r="BH334" i="1" s="1"/>
  <c r="BG321" i="1"/>
  <c r="BH321" i="1" s="1"/>
  <c r="BG284" i="1"/>
  <c r="BG220" i="1"/>
  <c r="BH220" i="1" s="1"/>
  <c r="BG218" i="1"/>
  <c r="BH218" i="1" s="1"/>
  <c r="BE484" i="1"/>
  <c r="BE471" i="1"/>
  <c r="BG470" i="1"/>
  <c r="BH470" i="1" s="1"/>
  <c r="BE444" i="1"/>
  <c r="BG431" i="1"/>
  <c r="BH431" i="1" s="1"/>
  <c r="BE429" i="1"/>
  <c r="BE421" i="1"/>
  <c r="BD411" i="1"/>
  <c r="BG411" i="1" s="1"/>
  <c r="BD387" i="1"/>
  <c r="BG387" i="1" s="1"/>
  <c r="BH387" i="1" s="1"/>
  <c r="BE386" i="1"/>
  <c r="BE374" i="1"/>
  <c r="BD323" i="1"/>
  <c r="BG323" i="1" s="1"/>
  <c r="BD288" i="1"/>
  <c r="BG288" i="1" s="1"/>
  <c r="BG273" i="1"/>
  <c r="BF273" i="1" s="1"/>
  <c r="BD240" i="1"/>
  <c r="BG240" i="1" s="1"/>
  <c r="BG508" i="1"/>
  <c r="BH508" i="1" s="1"/>
  <c r="BD483" i="1"/>
  <c r="BG483" i="1" s="1"/>
  <c r="BD481" i="1"/>
  <c r="BG481" i="1" s="1"/>
  <c r="BD459" i="1"/>
  <c r="BG459" i="1" s="1"/>
  <c r="BD458" i="1"/>
  <c r="BG458" i="1" s="1"/>
  <c r="BD451" i="1"/>
  <c r="BG451" i="1" s="1"/>
  <c r="BE450" i="1"/>
  <c r="BG442" i="1"/>
  <c r="BH442" i="1" s="1"/>
  <c r="BG440" i="1"/>
  <c r="BG359" i="1"/>
  <c r="BF359" i="1" s="1"/>
  <c r="BG327" i="1"/>
  <c r="BF327" i="1" s="1"/>
  <c r="BD952" i="1"/>
  <c r="BG952" i="1" s="1"/>
  <c r="BE952" i="1"/>
  <c r="BF992" i="1"/>
  <c r="BH992" i="1"/>
  <c r="BD967" i="1"/>
  <c r="BG967" i="1" s="1"/>
  <c r="BE967" i="1"/>
  <c r="BE964" i="1"/>
  <c r="BD964" i="1"/>
  <c r="BG964" i="1" s="1"/>
  <c r="BG984" i="1"/>
  <c r="BD991" i="1"/>
  <c r="BG991" i="1" s="1"/>
  <c r="BG980" i="1"/>
  <c r="BD972" i="1"/>
  <c r="BG972" i="1" s="1"/>
  <c r="BD963" i="1"/>
  <c r="BG963" i="1" s="1"/>
  <c r="BE963" i="1"/>
  <c r="BG905" i="1"/>
  <c r="BG869" i="1"/>
  <c r="BE988" i="1"/>
  <c r="BE984" i="1"/>
  <c r="BE979" i="1"/>
  <c r="BG976" i="1"/>
  <c r="BD957" i="1"/>
  <c r="BG957" i="1" s="1"/>
  <c r="BG901" i="1"/>
  <c r="BG968" i="1"/>
  <c r="BD866" i="1"/>
  <c r="BG866" i="1" s="1"/>
  <c r="BE866" i="1"/>
  <c r="BG817" i="1"/>
  <c r="BD864" i="1"/>
  <c r="BG864" i="1" s="1"/>
  <c r="BE864" i="1"/>
  <c r="BD955" i="1"/>
  <c r="BG955" i="1" s="1"/>
  <c r="BE955" i="1"/>
  <c r="BD925" i="1"/>
  <c r="BG925" i="1" s="1"/>
  <c r="BD917" i="1"/>
  <c r="BG917" i="1" s="1"/>
  <c r="BD909" i="1"/>
  <c r="BG909" i="1" s="1"/>
  <c r="BD862" i="1"/>
  <c r="BG862" i="1" s="1"/>
  <c r="BE862" i="1"/>
  <c r="BF860" i="1"/>
  <c r="BH860" i="1"/>
  <c r="BD852" i="1"/>
  <c r="BG852" i="1" s="1"/>
  <c r="BE852" i="1"/>
  <c r="BG849" i="1"/>
  <c r="BG829" i="1"/>
  <c r="BH748" i="1"/>
  <c r="BF748" i="1"/>
  <c r="BF928" i="1"/>
  <c r="BD898" i="1"/>
  <c r="BG898" i="1" s="1"/>
  <c r="BE898" i="1"/>
  <c r="BE980" i="1"/>
  <c r="BD881" i="1"/>
  <c r="BG881" i="1" s="1"/>
  <c r="BE881" i="1"/>
  <c r="BE879" i="1"/>
  <c r="BD879" i="1"/>
  <c r="BG879" i="1" s="1"/>
  <c r="BD982" i="1"/>
  <c r="BG982" i="1" s="1"/>
  <c r="BE975" i="1"/>
  <c r="BG948" i="1"/>
  <c r="BE944" i="1"/>
  <c r="BG940" i="1"/>
  <c r="BG937" i="1"/>
  <c r="BE936" i="1"/>
  <c r="BG932" i="1"/>
  <c r="BG929" i="1"/>
  <c r="BE928" i="1"/>
  <c r="BG921" i="1"/>
  <c r="BE920" i="1"/>
  <c r="BG913" i="1"/>
  <c r="BE912" i="1"/>
  <c r="BD896" i="1"/>
  <c r="BG896" i="1" s="1"/>
  <c r="BE896" i="1"/>
  <c r="BG882" i="1"/>
  <c r="BG813" i="1"/>
  <c r="BG785" i="1"/>
  <c r="BD734" i="1"/>
  <c r="BG734" i="1" s="1"/>
  <c r="BE734" i="1"/>
  <c r="BD718" i="1"/>
  <c r="BG718" i="1" s="1"/>
  <c r="BE718" i="1"/>
  <c r="BD657" i="1"/>
  <c r="BG657" i="1" s="1"/>
  <c r="BE657" i="1"/>
  <c r="BE876" i="1"/>
  <c r="BD847" i="1"/>
  <c r="BG847" i="1" s="1"/>
  <c r="BE847" i="1"/>
  <c r="BG837" i="1"/>
  <c r="BD831" i="1"/>
  <c r="BG831" i="1" s="1"/>
  <c r="BE831" i="1"/>
  <c r="BG821" i="1"/>
  <c r="BD815" i="1"/>
  <c r="BG815" i="1" s="1"/>
  <c r="BE815" i="1"/>
  <c r="BD762" i="1"/>
  <c r="BG762" i="1" s="1"/>
  <c r="BE762" i="1"/>
  <c r="BD746" i="1"/>
  <c r="BG746" i="1" s="1"/>
  <c r="BE746" i="1"/>
  <c r="BD702" i="1"/>
  <c r="BG702" i="1" s="1"/>
  <c r="BE702" i="1"/>
  <c r="BE671" i="1"/>
  <c r="BD671" i="1"/>
  <c r="BG671" i="1" s="1"/>
  <c r="BD649" i="1"/>
  <c r="BG649" i="1" s="1"/>
  <c r="BE649" i="1"/>
  <c r="BG893" i="1"/>
  <c r="BG861" i="1"/>
  <c r="BE805" i="1"/>
  <c r="BG801" i="1"/>
  <c r="BG777" i="1"/>
  <c r="BG761" i="1"/>
  <c r="BD757" i="1"/>
  <c r="BG757" i="1" s="1"/>
  <c r="BE757" i="1"/>
  <c r="BG747" i="1"/>
  <c r="BD732" i="1"/>
  <c r="BG732" i="1" s="1"/>
  <c r="BE732" i="1"/>
  <c r="BD716" i="1"/>
  <c r="BG716" i="1" s="1"/>
  <c r="BE716" i="1"/>
  <c r="BE845" i="1"/>
  <c r="BE829" i="1"/>
  <c r="BE813" i="1"/>
  <c r="BG809" i="1"/>
  <c r="BD802" i="1"/>
  <c r="BG802" i="1" s="1"/>
  <c r="BE788" i="1"/>
  <c r="BE785" i="1"/>
  <c r="BD784" i="1"/>
  <c r="BG784" i="1" s="1"/>
  <c r="BE784" i="1"/>
  <c r="BG782" i="1"/>
  <c r="BD778" i="1"/>
  <c r="BG778" i="1" s="1"/>
  <c r="BG758" i="1"/>
  <c r="BD744" i="1"/>
  <c r="BG744" i="1" s="1"/>
  <c r="BE744" i="1"/>
  <c r="BD700" i="1"/>
  <c r="BG700" i="1" s="1"/>
  <c r="BE700" i="1"/>
  <c r="BD641" i="1"/>
  <c r="BG641" i="1" s="1"/>
  <c r="BE641" i="1"/>
  <c r="BE836" i="1"/>
  <c r="BE820" i="1"/>
  <c r="BD810" i="1"/>
  <c r="BG810" i="1" s="1"/>
  <c r="BE796" i="1"/>
  <c r="BF515" i="1"/>
  <c r="BH515" i="1"/>
  <c r="BD855" i="1"/>
  <c r="BG855" i="1" s="1"/>
  <c r="BE855" i="1"/>
  <c r="BD839" i="1"/>
  <c r="BG839" i="1" s="1"/>
  <c r="BE839" i="1"/>
  <c r="BD823" i="1"/>
  <c r="BG823" i="1" s="1"/>
  <c r="BE823" i="1"/>
  <c r="BD776" i="1"/>
  <c r="BG776" i="1" s="1"/>
  <c r="BE776" i="1"/>
  <c r="BD765" i="1"/>
  <c r="BG765" i="1" s="1"/>
  <c r="BE765" i="1"/>
  <c r="BD760" i="1"/>
  <c r="BG760" i="1" s="1"/>
  <c r="BE760" i="1"/>
  <c r="BD522" i="1"/>
  <c r="BG522" i="1" s="1"/>
  <c r="BE522" i="1"/>
  <c r="BE947" i="1"/>
  <c r="BE939" i="1"/>
  <c r="BE931" i="1"/>
  <c r="BE923" i="1"/>
  <c r="BE915" i="1"/>
  <c r="BE905" i="1"/>
  <c r="BD903" i="1"/>
  <c r="BG903" i="1" s="1"/>
  <c r="BE886" i="1"/>
  <c r="BE873" i="1"/>
  <c r="BD871" i="1"/>
  <c r="BG871" i="1" s="1"/>
  <c r="BE849" i="1"/>
  <c r="BE833" i="1"/>
  <c r="BE817" i="1"/>
  <c r="BF792" i="1"/>
  <c r="BG766" i="1"/>
  <c r="BD754" i="1"/>
  <c r="BG754" i="1" s="1"/>
  <c r="BE754" i="1"/>
  <c r="BD749" i="1"/>
  <c r="BG749" i="1" s="1"/>
  <c r="BE749" i="1"/>
  <c r="BF712" i="1"/>
  <c r="BD559" i="1"/>
  <c r="BG559" i="1" s="1"/>
  <c r="BE559" i="1"/>
  <c r="BE884" i="1"/>
  <c r="BG805" i="1"/>
  <c r="BE792" i="1"/>
  <c r="BD768" i="1"/>
  <c r="BG768" i="1" s="1"/>
  <c r="BE768" i="1"/>
  <c r="BG755" i="1"/>
  <c r="BG750" i="1"/>
  <c r="BG735" i="1"/>
  <c r="BG717" i="1"/>
  <c r="BG701" i="1"/>
  <c r="BD670" i="1"/>
  <c r="BG670" i="1" s="1"/>
  <c r="BE670" i="1"/>
  <c r="BG658" i="1"/>
  <c r="BG650" i="1"/>
  <c r="BG642" i="1"/>
  <c r="BD636" i="1"/>
  <c r="BG636" i="1" s="1"/>
  <c r="BE636" i="1"/>
  <c r="BD617" i="1"/>
  <c r="BG617" i="1" s="1"/>
  <c r="BE617" i="1"/>
  <c r="BG604" i="1"/>
  <c r="BD585" i="1"/>
  <c r="BG585" i="1" s="1"/>
  <c r="BE585" i="1"/>
  <c r="BG572" i="1"/>
  <c r="BD557" i="1"/>
  <c r="BG557" i="1" s="1"/>
  <c r="BE557" i="1"/>
  <c r="BD543" i="1"/>
  <c r="BG543" i="1" s="1"/>
  <c r="BE543" i="1"/>
  <c r="BG540" i="1"/>
  <c r="BD660" i="1"/>
  <c r="BG660" i="1" s="1"/>
  <c r="BE660" i="1"/>
  <c r="BD652" i="1"/>
  <c r="BG652" i="1" s="1"/>
  <c r="BE652" i="1"/>
  <c r="BD644" i="1"/>
  <c r="BG644" i="1" s="1"/>
  <c r="BE644" i="1"/>
  <c r="BF446" i="1"/>
  <c r="BH446" i="1"/>
  <c r="BE807" i="1"/>
  <c r="BE799" i="1"/>
  <c r="BE791" i="1"/>
  <c r="BE783" i="1"/>
  <c r="BE775" i="1"/>
  <c r="BE767" i="1"/>
  <c r="BE759" i="1"/>
  <c r="BE751" i="1"/>
  <c r="BH685" i="1"/>
  <c r="BD673" i="1"/>
  <c r="BG673" i="1" s="1"/>
  <c r="BE673" i="1"/>
  <c r="BG628" i="1"/>
  <c r="BD609" i="1"/>
  <c r="BG609" i="1" s="1"/>
  <c r="BE609" i="1"/>
  <c r="BG596" i="1"/>
  <c r="BD577" i="1"/>
  <c r="BG577" i="1" s="1"/>
  <c r="BE577" i="1"/>
  <c r="BG564" i="1"/>
  <c r="BD541" i="1"/>
  <c r="BG541" i="1" s="1"/>
  <c r="BE541" i="1"/>
  <c r="BE512" i="1"/>
  <c r="BD512" i="1"/>
  <c r="BG512" i="1" s="1"/>
  <c r="BE736" i="1"/>
  <c r="BD727" i="1"/>
  <c r="BG727" i="1" s="1"/>
  <c r="BE720" i="1"/>
  <c r="BD711" i="1"/>
  <c r="BG711" i="1" s="1"/>
  <c r="BE704" i="1"/>
  <c r="BD695" i="1"/>
  <c r="BG695" i="1" s="1"/>
  <c r="BE688" i="1"/>
  <c r="BE680" i="1"/>
  <c r="BD676" i="1"/>
  <c r="BG676" i="1" s="1"/>
  <c r="BE676" i="1"/>
  <c r="BD662" i="1"/>
  <c r="BG662" i="1" s="1"/>
  <c r="BE662" i="1"/>
  <c r="BE742" i="1"/>
  <c r="BE740" i="1"/>
  <c r="BE738" i="1"/>
  <c r="BD654" i="1"/>
  <c r="BG654" i="1" s="1"/>
  <c r="BE654" i="1"/>
  <c r="BD646" i="1"/>
  <c r="BG646" i="1" s="1"/>
  <c r="BE646" i="1"/>
  <c r="BD633" i="1"/>
  <c r="BG633" i="1" s="1"/>
  <c r="BE633" i="1"/>
  <c r="BD601" i="1"/>
  <c r="BG601" i="1" s="1"/>
  <c r="BE601" i="1"/>
  <c r="BD569" i="1"/>
  <c r="BG569" i="1" s="1"/>
  <c r="BE569" i="1"/>
  <c r="BD482" i="1"/>
  <c r="BG482" i="1" s="1"/>
  <c r="BE482" i="1"/>
  <c r="BE752" i="1"/>
  <c r="BD729" i="1"/>
  <c r="BG729" i="1" s="1"/>
  <c r="BD713" i="1"/>
  <c r="BG713" i="1" s="1"/>
  <c r="BD697" i="1"/>
  <c r="BG697" i="1" s="1"/>
  <c r="BD679" i="1"/>
  <c r="BG679" i="1" s="1"/>
  <c r="BD678" i="1"/>
  <c r="BG678" i="1" s="1"/>
  <c r="BE678" i="1"/>
  <c r="BD665" i="1"/>
  <c r="BG665" i="1" s="1"/>
  <c r="BE665" i="1"/>
  <c r="BG634" i="1"/>
  <c r="BG570" i="1"/>
  <c r="BD686" i="1"/>
  <c r="BG686" i="1" s="1"/>
  <c r="BE686" i="1"/>
  <c r="BD668" i="1"/>
  <c r="BG668" i="1" s="1"/>
  <c r="BE668" i="1"/>
  <c r="BG666" i="1"/>
  <c r="BD625" i="1"/>
  <c r="BG625" i="1" s="1"/>
  <c r="BE625" i="1"/>
  <c r="BF621" i="1"/>
  <c r="BG612" i="1"/>
  <c r="BD593" i="1"/>
  <c r="BG593" i="1" s="1"/>
  <c r="BE593" i="1"/>
  <c r="BG580" i="1"/>
  <c r="BG556" i="1"/>
  <c r="BH533" i="1"/>
  <c r="BG560" i="1"/>
  <c r="BG558" i="1"/>
  <c r="BE555" i="1"/>
  <c r="BE539" i="1"/>
  <c r="BD525" i="1"/>
  <c r="BG525" i="1" s="1"/>
  <c r="BE525" i="1"/>
  <c r="BG523" i="1"/>
  <c r="BD511" i="1"/>
  <c r="BG511" i="1" s="1"/>
  <c r="BE511" i="1"/>
  <c r="BD493" i="1"/>
  <c r="BG493" i="1" s="1"/>
  <c r="BE493" i="1"/>
  <c r="BE491" i="1"/>
  <c r="BD491" i="1"/>
  <c r="BG491" i="1" s="1"/>
  <c r="BE473" i="1"/>
  <c r="BD473" i="1"/>
  <c r="BG473" i="1" s="1"/>
  <c r="BH472" i="1"/>
  <c r="BF472" i="1"/>
  <c r="BG526" i="1"/>
  <c r="BD504" i="1"/>
  <c r="BG504" i="1" s="1"/>
  <c r="BE504" i="1"/>
  <c r="BE489" i="1"/>
  <c r="BD489" i="1"/>
  <c r="BG489" i="1" s="1"/>
  <c r="BE433" i="1"/>
  <c r="BD433" i="1"/>
  <c r="BG433" i="1" s="1"/>
  <c r="BE638" i="1"/>
  <c r="BE630" i="1"/>
  <c r="BE622" i="1"/>
  <c r="BE614" i="1"/>
  <c r="BE606" i="1"/>
  <c r="BE598" i="1"/>
  <c r="BE590" i="1"/>
  <c r="BE582" i="1"/>
  <c r="BE574" i="1"/>
  <c r="BE566" i="1"/>
  <c r="BE561" i="1"/>
  <c r="BD536" i="1"/>
  <c r="BG536" i="1" s="1"/>
  <c r="BD535" i="1"/>
  <c r="BG535" i="1" s="1"/>
  <c r="BE535" i="1"/>
  <c r="BD528" i="1"/>
  <c r="BG528" i="1" s="1"/>
  <c r="BD527" i="1"/>
  <c r="BG527" i="1" s="1"/>
  <c r="BE527" i="1"/>
  <c r="BD514" i="1"/>
  <c r="BG514" i="1" s="1"/>
  <c r="BE514" i="1"/>
  <c r="BD552" i="1"/>
  <c r="BG552" i="1" s="1"/>
  <c r="BE545" i="1"/>
  <c r="BE533" i="1"/>
  <c r="BD517" i="1"/>
  <c r="BG517" i="1" s="1"/>
  <c r="BE517" i="1"/>
  <c r="BD456" i="1"/>
  <c r="BG456" i="1" s="1"/>
  <c r="BE456" i="1"/>
  <c r="BD422" i="1"/>
  <c r="BG422" i="1" s="1"/>
  <c r="BE422" i="1"/>
  <c r="BE628" i="1"/>
  <c r="BE620" i="1"/>
  <c r="BE612" i="1"/>
  <c r="BE604" i="1"/>
  <c r="BE596" i="1"/>
  <c r="BE588" i="1"/>
  <c r="BE580" i="1"/>
  <c r="BE572" i="1"/>
  <c r="BE564" i="1"/>
  <c r="BE547" i="1"/>
  <c r="BD497" i="1"/>
  <c r="BG497" i="1" s="1"/>
  <c r="BE497" i="1"/>
  <c r="BG450" i="1"/>
  <c r="BD554" i="1"/>
  <c r="BG554" i="1" s="1"/>
  <c r="BD538" i="1"/>
  <c r="BG538" i="1" s="1"/>
  <c r="BD519" i="1"/>
  <c r="BG519" i="1" s="1"/>
  <c r="BE519" i="1"/>
  <c r="BD506" i="1"/>
  <c r="BG506" i="1" s="1"/>
  <c r="BE506" i="1"/>
  <c r="BF498" i="1"/>
  <c r="BH485" i="1"/>
  <c r="BF485" i="1"/>
  <c r="BG484" i="1"/>
  <c r="BD416" i="1"/>
  <c r="BG416" i="1" s="1"/>
  <c r="BE416" i="1"/>
  <c r="BD336" i="1"/>
  <c r="BG336" i="1" s="1"/>
  <c r="BE336" i="1"/>
  <c r="BD509" i="1"/>
  <c r="BG509" i="1" s="1"/>
  <c r="BE509" i="1"/>
  <c r="BD462" i="1"/>
  <c r="BG462" i="1" s="1"/>
  <c r="BE462" i="1"/>
  <c r="BE417" i="1"/>
  <c r="BD417" i="1"/>
  <c r="BG417" i="1" s="1"/>
  <c r="BF399" i="1"/>
  <c r="BH399" i="1"/>
  <c r="BG463" i="1"/>
  <c r="BG453" i="1"/>
  <c r="BH426" i="1"/>
  <c r="BG423" i="1"/>
  <c r="BG398" i="1"/>
  <c r="BD333" i="1"/>
  <c r="BG333" i="1" s="1"/>
  <c r="BE333" i="1"/>
  <c r="BH324" i="1"/>
  <c r="BF324" i="1"/>
  <c r="BD231" i="1"/>
  <c r="BG231" i="1" s="1"/>
  <c r="BE231" i="1"/>
  <c r="BE478" i="1"/>
  <c r="BD465" i="1"/>
  <c r="BG465" i="1" s="1"/>
  <c r="BG461" i="1"/>
  <c r="BE454" i="1"/>
  <c r="BE448" i="1"/>
  <c r="BE436" i="1"/>
  <c r="BG366" i="1"/>
  <c r="BD330" i="1"/>
  <c r="BG330" i="1" s="1"/>
  <c r="BE330" i="1"/>
  <c r="BE310" i="1"/>
  <c r="BD310" i="1"/>
  <c r="BG310" i="1" s="1"/>
  <c r="BD293" i="1"/>
  <c r="BG293" i="1" s="1"/>
  <c r="BE293" i="1"/>
  <c r="BF259" i="1"/>
  <c r="BH259" i="1"/>
  <c r="BE501" i="1"/>
  <c r="BD499" i="1"/>
  <c r="BG499" i="1" s="1"/>
  <c r="BE480" i="1"/>
  <c r="BE442" i="1"/>
  <c r="BG441" i="1"/>
  <c r="BD424" i="1"/>
  <c r="BG424" i="1" s="1"/>
  <c r="BE424" i="1"/>
  <c r="BD408" i="1"/>
  <c r="BG408" i="1" s="1"/>
  <c r="BE408" i="1"/>
  <c r="BE470" i="1"/>
  <c r="BE464" i="1"/>
  <c r="BG449" i="1"/>
  <c r="BD438" i="1"/>
  <c r="BG438" i="1" s="1"/>
  <c r="BE438" i="1"/>
  <c r="BE432" i="1"/>
  <c r="BD425" i="1"/>
  <c r="BG425" i="1" s="1"/>
  <c r="BD409" i="1"/>
  <c r="BG409" i="1" s="1"/>
  <c r="BD393" i="1"/>
  <c r="BG393" i="1" s="1"/>
  <c r="BE393" i="1"/>
  <c r="BD357" i="1"/>
  <c r="BG357" i="1" s="1"/>
  <c r="BE357" i="1"/>
  <c r="BD275" i="1"/>
  <c r="BG275" i="1" s="1"/>
  <c r="BE275" i="1"/>
  <c r="BD475" i="1"/>
  <c r="BG475" i="1" s="1"/>
  <c r="BE472" i="1"/>
  <c r="BG437" i="1"/>
  <c r="BE428" i="1"/>
  <c r="BD401" i="1"/>
  <c r="BG401" i="1" s="1"/>
  <c r="BE401" i="1"/>
  <c r="BG383" i="1"/>
  <c r="BD355" i="1"/>
  <c r="BG355" i="1" s="1"/>
  <c r="BE355" i="1"/>
  <c r="BE318" i="1"/>
  <c r="BD318" i="1"/>
  <c r="BG318" i="1" s="1"/>
  <c r="BE302" i="1"/>
  <c r="BD302" i="1"/>
  <c r="BG302" i="1" s="1"/>
  <c r="BF428" i="1"/>
  <c r="BH428" i="1"/>
  <c r="BD381" i="1"/>
  <c r="BG381" i="1" s="1"/>
  <c r="BE381" i="1"/>
  <c r="BH350" i="1"/>
  <c r="BF350" i="1"/>
  <c r="BH314" i="1"/>
  <c r="BD430" i="1"/>
  <c r="BG430" i="1" s="1"/>
  <c r="BE430" i="1"/>
  <c r="BG388" i="1"/>
  <c r="BD342" i="1"/>
  <c r="BG342" i="1" s="1"/>
  <c r="BE342" i="1"/>
  <c r="BE339" i="1"/>
  <c r="BD339" i="1"/>
  <c r="BG339" i="1" s="1"/>
  <c r="BE400" i="1"/>
  <c r="BE392" i="1"/>
  <c r="BE378" i="1"/>
  <c r="BE371" i="1"/>
  <c r="BG358" i="1"/>
  <c r="BE351" i="1"/>
  <c r="BG337" i="1"/>
  <c r="BD317" i="1"/>
  <c r="BG317" i="1" s="1"/>
  <c r="BE317" i="1"/>
  <c r="BD309" i="1"/>
  <c r="BG309" i="1" s="1"/>
  <c r="BE309" i="1"/>
  <c r="BD301" i="1"/>
  <c r="BG301" i="1" s="1"/>
  <c r="BE301" i="1"/>
  <c r="BG294" i="1"/>
  <c r="BH257" i="1"/>
  <c r="BF257" i="1"/>
  <c r="BH205" i="1"/>
  <c r="BD204" i="1"/>
  <c r="BG204" i="1" s="1"/>
  <c r="BE204" i="1"/>
  <c r="BF199" i="1"/>
  <c r="BH199" i="1"/>
  <c r="BE385" i="1"/>
  <c r="BD344" i="1"/>
  <c r="BG344" i="1" s="1"/>
  <c r="BE344" i="1"/>
  <c r="BD341" i="1"/>
  <c r="BG341" i="1" s="1"/>
  <c r="BE341" i="1"/>
  <c r="BE322" i="1"/>
  <c r="BE414" i="1"/>
  <c r="BE406" i="1"/>
  <c r="BE398" i="1"/>
  <c r="BE390" i="1"/>
  <c r="BE383" i="1"/>
  <c r="BE375" i="1"/>
  <c r="BG371" i="1"/>
  <c r="BE366" i="1"/>
  <c r="BE362" i="1"/>
  <c r="BE263" i="1"/>
  <c r="BD263" i="1"/>
  <c r="BG263" i="1" s="1"/>
  <c r="BD239" i="1"/>
  <c r="BG239" i="1" s="1"/>
  <c r="BE239" i="1"/>
  <c r="BD368" i="1"/>
  <c r="BG368" i="1" s="1"/>
  <c r="BD365" i="1"/>
  <c r="BG365" i="1" s="1"/>
  <c r="BE365" i="1"/>
  <c r="BH354" i="1"/>
  <c r="BD349" i="1"/>
  <c r="BG349" i="1" s="1"/>
  <c r="BE349" i="1"/>
  <c r="BD320" i="1"/>
  <c r="BG320" i="1" s="1"/>
  <c r="BE320" i="1"/>
  <c r="BD312" i="1"/>
  <c r="BG312" i="1" s="1"/>
  <c r="BE312" i="1"/>
  <c r="BF308" i="1"/>
  <c r="BD304" i="1"/>
  <c r="BG304" i="1" s="1"/>
  <c r="BE304" i="1"/>
  <c r="BD296" i="1"/>
  <c r="BG296" i="1" s="1"/>
  <c r="BE296" i="1"/>
  <c r="BD291" i="1"/>
  <c r="BG291" i="1" s="1"/>
  <c r="BE291" i="1"/>
  <c r="BF290" i="1"/>
  <c r="BD269" i="1"/>
  <c r="BG269" i="1" s="1"/>
  <c r="BE269" i="1"/>
  <c r="BF305" i="1"/>
  <c r="BF297" i="1"/>
  <c r="BH297" i="1"/>
  <c r="BD289" i="1"/>
  <c r="BG289" i="1" s="1"/>
  <c r="BE289" i="1"/>
  <c r="BF244" i="1"/>
  <c r="BH244" i="1"/>
  <c r="BD328" i="1"/>
  <c r="BG328" i="1" s="1"/>
  <c r="BE328" i="1"/>
  <c r="BD325" i="1"/>
  <c r="BG325" i="1" s="1"/>
  <c r="BE325" i="1"/>
  <c r="BD315" i="1"/>
  <c r="BG315" i="1" s="1"/>
  <c r="BE315" i="1"/>
  <c r="BD307" i="1"/>
  <c r="BG307" i="1" s="1"/>
  <c r="BE307" i="1"/>
  <c r="BD299" i="1"/>
  <c r="BG299" i="1" s="1"/>
  <c r="BE299" i="1"/>
  <c r="BD287" i="1"/>
  <c r="BG287" i="1" s="1"/>
  <c r="BE287" i="1"/>
  <c r="BG279" i="1"/>
  <c r="BD277" i="1"/>
  <c r="BG277" i="1" s="1"/>
  <c r="BE277" i="1"/>
  <c r="BD373" i="1"/>
  <c r="BG373" i="1" s="1"/>
  <c r="BE373" i="1"/>
  <c r="BF326" i="1"/>
  <c r="BH326" i="1"/>
  <c r="BF285" i="1"/>
  <c r="BH285" i="1"/>
  <c r="BG278" i="1"/>
  <c r="BG276" i="1"/>
  <c r="BD270" i="1"/>
  <c r="BG270" i="1" s="1"/>
  <c r="BG266" i="1"/>
  <c r="BE257" i="1"/>
  <c r="BG253" i="1"/>
  <c r="BG245" i="1"/>
  <c r="BF211" i="1"/>
  <c r="BE282" i="1"/>
  <c r="BD280" i="1"/>
  <c r="BG280" i="1" s="1"/>
  <c r="BG274" i="1"/>
  <c r="BE267" i="1"/>
  <c r="BF188" i="1"/>
  <c r="BH188" i="1"/>
  <c r="BG254" i="1"/>
  <c r="BE249" i="1"/>
  <c r="BG237" i="1"/>
  <c r="BG229" i="1"/>
  <c r="BE279" i="1"/>
  <c r="BG258" i="1"/>
  <c r="BF207" i="1"/>
  <c r="BH207" i="1"/>
  <c r="BF197" i="1"/>
  <c r="BE285" i="1"/>
  <c r="BF261" i="1"/>
  <c r="BD246" i="1"/>
  <c r="BG246" i="1" s="1"/>
  <c r="BE246" i="1"/>
  <c r="BG242" i="1"/>
  <c r="BG234" i="1"/>
  <c r="BF227" i="1"/>
  <c r="BH227" i="1"/>
  <c r="BD226" i="1"/>
  <c r="BG226" i="1" s="1"/>
  <c r="BE226" i="1"/>
  <c r="BF216" i="1"/>
  <c r="BH216" i="1"/>
  <c r="BH265" i="1"/>
  <c r="BF265" i="1"/>
  <c r="BD224" i="1"/>
  <c r="BG224" i="1" s="1"/>
  <c r="BE224" i="1"/>
  <c r="BH222" i="1"/>
  <c r="BG203" i="1"/>
  <c r="BD241" i="1"/>
  <c r="BG241" i="1" s="1"/>
  <c r="BE241" i="1"/>
  <c r="BG238" i="1"/>
  <c r="BD233" i="1"/>
  <c r="BG233" i="1" s="1"/>
  <c r="BE233" i="1"/>
  <c r="BG230" i="1"/>
  <c r="BH214" i="1"/>
  <c r="BF206" i="1"/>
  <c r="BH206" i="1"/>
  <c r="BE238" i="1"/>
  <c r="BE230" i="1"/>
  <c r="BD209" i="1"/>
  <c r="BG209" i="1" s="1"/>
  <c r="BD202" i="1"/>
  <c r="BG202" i="1" s="1"/>
  <c r="BD193" i="1"/>
  <c r="BG193" i="1" s="1"/>
  <c r="BG223" i="1"/>
  <c r="BE219" i="1"/>
  <c r="BD217" i="1"/>
  <c r="BG217" i="1" s="1"/>
  <c r="BH208" i="1"/>
  <c r="BG200" i="1"/>
  <c r="BD191" i="1"/>
  <c r="BG191" i="1" s="1"/>
  <c r="BE191" i="1"/>
  <c r="BD210" i="1"/>
  <c r="BG210" i="1" s="1"/>
  <c r="BG192" i="1"/>
  <c r="BE214" i="1"/>
  <c r="BH198" i="1" l="1"/>
  <c r="BF977" i="1"/>
  <c r="BH196" i="1"/>
  <c r="BF391" i="1"/>
  <c r="BH814" i="1"/>
  <c r="BH922" i="1"/>
  <c r="BH243" i="1"/>
  <c r="BH946" i="1"/>
  <c r="BH689" i="1"/>
  <c r="BF764" i="1"/>
  <c r="BE4" i="1"/>
  <c r="BH994" i="1"/>
  <c r="BG4" i="1"/>
  <c r="BG185" i="1"/>
  <c r="BH185" i="1" s="1"/>
  <c r="BD4" i="1"/>
  <c r="BF251" i="1"/>
  <c r="BF316" i="1"/>
  <c r="BF262" i="1"/>
  <c r="BH262" i="1"/>
  <c r="BH696" i="1"/>
  <c r="BH914" i="1"/>
  <c r="BH362" i="1"/>
  <c r="BF516" i="1"/>
  <c r="BF846" i="1"/>
  <c r="BH870" i="1"/>
  <c r="BF406" i="1"/>
  <c r="BH970" i="1"/>
  <c r="BF897" i="1"/>
  <c r="BF720" i="1"/>
  <c r="BH591" i="1"/>
  <c r="BH626" i="1"/>
  <c r="BF271" i="1"/>
  <c r="BH271" i="1"/>
  <c r="BH235" i="1"/>
  <c r="BH710" i="1"/>
  <c r="BF190" i="1"/>
  <c r="BH874" i="1"/>
  <c r="BF938" i="1"/>
  <c r="BF518" i="1"/>
  <c r="BF300" i="1"/>
  <c r="BF674" i="1"/>
  <c r="BF827" i="1"/>
  <c r="BH790" i="1"/>
  <c r="BH319" i="1"/>
  <c r="BF876" i="1"/>
  <c r="BH728" i="1"/>
  <c r="BF728" i="1"/>
  <c r="BF800" i="1"/>
  <c r="BF752" i="1"/>
  <c r="BH962" i="1"/>
  <c r="BF584" i="1"/>
  <c r="BF709" i="1"/>
  <c r="BH624" i="1"/>
  <c r="BH868" i="1"/>
  <c r="BF195" i="1"/>
  <c r="BH858" i="1"/>
  <c r="BH832" i="1"/>
  <c r="BF377" i="1"/>
  <c r="BH586" i="1"/>
  <c r="BF983" i="1"/>
  <c r="BF194" i="1"/>
  <c r="BH607" i="1"/>
  <c r="BF607" i="1"/>
  <c r="BH352" i="1"/>
  <c r="BF888" i="1"/>
  <c r="BH936" i="1"/>
  <c r="BF935" i="1"/>
  <c r="BF975" i="1"/>
  <c r="BH640" i="1"/>
  <c r="BH608" i="1"/>
  <c r="BH675" i="1"/>
  <c r="BH418" i="1"/>
  <c r="BH444" i="1"/>
  <c r="BF597" i="1"/>
  <c r="BH539" i="1"/>
  <c r="BH599" i="1"/>
  <c r="BH594" i="1"/>
  <c r="BH961" i="1"/>
  <c r="BF986" i="1"/>
  <c r="BH694" i="1"/>
  <c r="BF819" i="1"/>
  <c r="BH812" i="1"/>
  <c r="BH454" i="1"/>
  <c r="BH228" i="1"/>
  <c r="BH361" i="1"/>
  <c r="BF488" i="1"/>
  <c r="BF553" i="1"/>
  <c r="BH643" i="1"/>
  <c r="BF994" i="1"/>
  <c r="BH857" i="1"/>
  <c r="BH363" i="1"/>
  <c r="BH738" i="1"/>
  <c r="BF385" i="1"/>
  <c r="BF219" i="1"/>
  <c r="BH414" i="1"/>
  <c r="BF865" i="1"/>
  <c r="BH322" i="1"/>
  <c r="BH386" i="1"/>
  <c r="BH410" i="1"/>
  <c r="BH494" i="1"/>
  <c r="BH390" i="1"/>
  <c r="BF547" i="1"/>
  <c r="BH298" i="1"/>
  <c r="BH500" i="1"/>
  <c r="BF329" i="1"/>
  <c r="BF795" i="1"/>
  <c r="BF185" i="1"/>
  <c r="BH286" i="1"/>
  <c r="BH537" i="1"/>
  <c r="BF971" i="1"/>
  <c r="BH803" i="1"/>
  <c r="BH588" i="1"/>
  <c r="BH965" i="1"/>
  <c r="BH343" i="1"/>
  <c r="BH420" i="1"/>
  <c r="BH549" i="1"/>
  <c r="BH468" i="1"/>
  <c r="BF611" i="1"/>
  <c r="BF672" i="1"/>
  <c r="BF966" i="1"/>
  <c r="BF370" i="1"/>
  <c r="BH912" i="1"/>
  <c r="BH213" i="1"/>
  <c r="BH590" i="1"/>
  <c r="BH394" i="1"/>
  <c r="BF884" i="1"/>
  <c r="BF894" i="1"/>
  <c r="BH919" i="1"/>
  <c r="BH811" i="1"/>
  <c r="BF811" i="1"/>
  <c r="BH742" i="1"/>
  <c r="BH863" i="1"/>
  <c r="BF783" i="1"/>
  <c r="BH899" i="1"/>
  <c r="BF988" i="1"/>
  <c r="BH405" i="1"/>
  <c r="BF220" i="1"/>
  <c r="BH306" i="1"/>
  <c r="BH486" i="1"/>
  <c r="BH789" i="1"/>
  <c r="BH555" i="1"/>
  <c r="BH818" i="1"/>
  <c r="BF908" i="1"/>
  <c r="BH471" i="1"/>
  <c r="BF369" i="1"/>
  <c r="BH900" i="1"/>
  <c r="BH927" i="1"/>
  <c r="BF576" i="1"/>
  <c r="BH576" i="1"/>
  <c r="BF470" i="1"/>
  <c r="BH573" i="1"/>
  <c r="BF706" i="1"/>
  <c r="BH907" i="1"/>
  <c r="BF833" i="1"/>
  <c r="BF568" i="1"/>
  <c r="BF620" i="1"/>
  <c r="BH638" i="1"/>
  <c r="BH835" i="1"/>
  <c r="BF836" i="1"/>
  <c r="BF944" i="1"/>
  <c r="BF545" i="1"/>
  <c r="BF796" i="1"/>
  <c r="BH939" i="1"/>
  <c r="BH529" i="1"/>
  <c r="BH476" i="1"/>
  <c r="BH610" i="1"/>
  <c r="BH683" i="1"/>
  <c r="BF669" i="1"/>
  <c r="BH885" i="1"/>
  <c r="BF942" i="1"/>
  <c r="BH375" i="1"/>
  <c r="BF753" i="1"/>
  <c r="BF883" i="1"/>
  <c r="BH807" i="1"/>
  <c r="BF714" i="1"/>
  <c r="BH906" i="1"/>
  <c r="BF496" i="1"/>
  <c r="BF407" i="1"/>
  <c r="BH629" i="1"/>
  <c r="BF867" i="1"/>
  <c r="BH943" i="1"/>
  <c r="BH225" i="1"/>
  <c r="BF225" i="1"/>
  <c r="BF189" i="1"/>
  <c r="BH189" i="1"/>
  <c r="BH439" i="1"/>
  <c r="BF439" i="1"/>
  <c r="BH264" i="1"/>
  <c r="BF264" i="1"/>
  <c r="BF402" i="1"/>
  <c r="BF321" i="1"/>
  <c r="BH455" i="1"/>
  <c r="BH492" i="1"/>
  <c r="BH684" i="1"/>
  <c r="BF605" i="1"/>
  <c r="BH667" i="1"/>
  <c r="BH793" i="1"/>
  <c r="BH842" i="1"/>
  <c r="BH851" i="1"/>
  <c r="BH951" i="1"/>
  <c r="BF915" i="1"/>
  <c r="BH969" i="1"/>
  <c r="BH979" i="1"/>
  <c r="BF931" i="1"/>
  <c r="BH722" i="1"/>
  <c r="BF739" i="1"/>
  <c r="BF256" i="1"/>
  <c r="BH335" i="1"/>
  <c r="BH389" i="1"/>
  <c r="BH478" i="1"/>
  <c r="BH531" i="1"/>
  <c r="BH692" i="1"/>
  <c r="BH435" i="1"/>
  <c r="BH268" i="1"/>
  <c r="BH331" i="1"/>
  <c r="BF404" i="1"/>
  <c r="BH771" i="1"/>
  <c r="BF771" i="1"/>
  <c r="BF345" i="1"/>
  <c r="BH345" i="1"/>
  <c r="BF431" i="1"/>
  <c r="BF283" i="1"/>
  <c r="BF723" i="1"/>
  <c r="BH212" i="1"/>
  <c r="BF281" i="1"/>
  <c r="BH367" i="1"/>
  <c r="BH372" i="1"/>
  <c r="BF448" i="1"/>
  <c r="BF619" i="1"/>
  <c r="BF775" i="1"/>
  <c r="BH731" i="1"/>
  <c r="BF759" i="1"/>
  <c r="BF830" i="1"/>
  <c r="BF854" i="1"/>
  <c r="BF249" i="1"/>
  <c r="BH397" i="1"/>
  <c r="BH346" i="1"/>
  <c r="BF292" i="1"/>
  <c r="BF477" i="1"/>
  <c r="BF579" i="1"/>
  <c r="BH680" i="1"/>
  <c r="BF730" i="1"/>
  <c r="BH934" i="1"/>
  <c r="BH532" i="1"/>
  <c r="BH844" i="1"/>
  <c r="BH303" i="1"/>
  <c r="BF303" i="1"/>
  <c r="BF186" i="1"/>
  <c r="BH186" i="1"/>
  <c r="BF218" i="1"/>
  <c r="BH364" i="1"/>
  <c r="BH236" i="1"/>
  <c r="BF356" i="1"/>
  <c r="BH767" i="1"/>
  <c r="BF374" i="1"/>
  <c r="BH201" i="1"/>
  <c r="BF334" i="1"/>
  <c r="BF442" i="1"/>
  <c r="BH434" i="1"/>
  <c r="BH655" i="1"/>
  <c r="BH521" i="1"/>
  <c r="BF737" i="1"/>
  <c r="BH726" i="1"/>
  <c r="BF627" i="1"/>
  <c r="BF872" i="1"/>
  <c r="BF808" i="1"/>
  <c r="BF848" i="1"/>
  <c r="BH886" i="1"/>
  <c r="BF841" i="1"/>
  <c r="BH875" i="1"/>
  <c r="BF889" i="1"/>
  <c r="BF902" i="1"/>
  <c r="BH413" i="1"/>
  <c r="BH622" i="1"/>
  <c r="BF600" i="1"/>
  <c r="BF987" i="1"/>
  <c r="BF313" i="1"/>
  <c r="BH464" i="1"/>
  <c r="BF772" i="1"/>
  <c r="BH816" i="1"/>
  <c r="BH933" i="1"/>
  <c r="BF780" i="1"/>
  <c r="BH187" i="1"/>
  <c r="BF187" i="1"/>
  <c r="BH664" i="1"/>
  <c r="BF664" i="1"/>
  <c r="BF918" i="1"/>
  <c r="BH918" i="1"/>
  <c r="BF311" i="1"/>
  <c r="BH681" i="1"/>
  <c r="BF698" i="1"/>
  <c r="BF380" i="1"/>
  <c r="BH380" i="1"/>
  <c r="BH466" i="1"/>
  <c r="BF466" i="1"/>
  <c r="BH267" i="1"/>
  <c r="BH412" i="1"/>
  <c r="BH338" i="1"/>
  <c r="BF332" i="1"/>
  <c r="BH614" i="1"/>
  <c r="BH565" i="1"/>
  <c r="BF954" i="1"/>
  <c r="BH252" i="1"/>
  <c r="BH327" i="1"/>
  <c r="BH561" i="1"/>
  <c r="BH690" i="1"/>
  <c r="BH724" i="1"/>
  <c r="BF571" i="1"/>
  <c r="BF825" i="1"/>
  <c r="BH887" i="1"/>
  <c r="BH467" i="1"/>
  <c r="BF467" i="1"/>
  <c r="BF524" i="1"/>
  <c r="BH524" i="1"/>
  <c r="BH656" i="1"/>
  <c r="BF656" i="1"/>
  <c r="BF682" i="1"/>
  <c r="BH682" i="1"/>
  <c r="BF985" i="1"/>
  <c r="BH985" i="1"/>
  <c r="BH715" i="1"/>
  <c r="BF715" i="1"/>
  <c r="BF384" i="1"/>
  <c r="BH384" i="1"/>
  <c r="BH479" i="1"/>
  <c r="BF479" i="1"/>
  <c r="BF562" i="1"/>
  <c r="BH562" i="1"/>
  <c r="BF981" i="1"/>
  <c r="BH981" i="1"/>
  <c r="BF892" i="1"/>
  <c r="BH892" i="1"/>
  <c r="BH959" i="1"/>
  <c r="BF959" i="1"/>
  <c r="BF295" i="1"/>
  <c r="BH272" i="1"/>
  <c r="BF400" i="1"/>
  <c r="BH421" i="1"/>
  <c r="BH618" i="1"/>
  <c r="BF603" i="1"/>
  <c r="BF563" i="1"/>
  <c r="BH799" i="1"/>
  <c r="BF845" i="1"/>
  <c r="BF850" i="1"/>
  <c r="BF924" i="1"/>
  <c r="BF340" i="1"/>
  <c r="BF392" i="1"/>
  <c r="BF282" i="1"/>
  <c r="BH578" i="1"/>
  <c r="BF436" i="1"/>
  <c r="BH708" i="1"/>
  <c r="BH791" i="1"/>
  <c r="BH806" i="1"/>
  <c r="BF770" i="1"/>
  <c r="BH873" i="1"/>
  <c r="BH820" i="1"/>
  <c r="BH838" i="1"/>
  <c r="BF974" i="1"/>
  <c r="BH973" i="1"/>
  <c r="BH797" i="1"/>
  <c r="BH989" i="1"/>
  <c r="BH582" i="1"/>
  <c r="BF804" i="1"/>
  <c r="BH923" i="1"/>
  <c r="BH648" i="1"/>
  <c r="BF648" i="1"/>
  <c r="BF613" i="1"/>
  <c r="BH613" i="1"/>
  <c r="BH376" i="1"/>
  <c r="BH740" i="1"/>
  <c r="BH877" i="1"/>
  <c r="BF880" i="1"/>
  <c r="BH779" i="1"/>
  <c r="BH890" i="1"/>
  <c r="BH822" i="1"/>
  <c r="BF911" i="1"/>
  <c r="BF947" i="1"/>
  <c r="BF387" i="1"/>
  <c r="BH360" i="1"/>
  <c r="BH396" i="1"/>
  <c r="BH445" i="1"/>
  <c r="BH693" i="1"/>
  <c r="BH781" i="1"/>
  <c r="BH501" i="1"/>
  <c r="BH926" i="1"/>
  <c r="BF647" i="1"/>
  <c r="BH751" i="1"/>
  <c r="BH419" i="1"/>
  <c r="BF419" i="1"/>
  <c r="BH687" i="1"/>
  <c r="BF687" i="1"/>
  <c r="BF774" i="1"/>
  <c r="BH774" i="1"/>
  <c r="BH632" i="1"/>
  <c r="BF632" i="1"/>
  <c r="BF956" i="1"/>
  <c r="BH956" i="1"/>
  <c r="BF520" i="1"/>
  <c r="BH520" i="1"/>
  <c r="BH592" i="1"/>
  <c r="BF592" i="1"/>
  <c r="BF786" i="1"/>
  <c r="BH786" i="1"/>
  <c r="BF794" i="1"/>
  <c r="BH794" i="1"/>
  <c r="BF460" i="1"/>
  <c r="BH460" i="1"/>
  <c r="BF347" i="1"/>
  <c r="BH347" i="1"/>
  <c r="BF255" i="1"/>
  <c r="BH255" i="1"/>
  <c r="BH348" i="1"/>
  <c r="BF348" i="1"/>
  <c r="BF550" i="1"/>
  <c r="BH550" i="1"/>
  <c r="BH595" i="1"/>
  <c r="BF595" i="1"/>
  <c r="BH639" i="1"/>
  <c r="BF639" i="1"/>
  <c r="BF663" i="1"/>
  <c r="BH663" i="1"/>
  <c r="BH490" i="1"/>
  <c r="BF490" i="1"/>
  <c r="BH443" i="1"/>
  <c r="BF443" i="1"/>
  <c r="BH623" i="1"/>
  <c r="BF623" i="1"/>
  <c r="BH273" i="1"/>
  <c r="BH359" i="1"/>
  <c r="BF395" i="1"/>
  <c r="BH429" i="1"/>
  <c r="BH432" i="1"/>
  <c r="BF508" i="1"/>
  <c r="BH513" i="1"/>
  <c r="BF551" i="1"/>
  <c r="BH587" i="1"/>
  <c r="BH736" i="1"/>
  <c r="BF688" i="1"/>
  <c r="BH745" i="1"/>
  <c r="BF699" i="1"/>
  <c r="BF704" i="1"/>
  <c r="BF787" i="1"/>
  <c r="BH756" i="1"/>
  <c r="BH843" i="1"/>
  <c r="BF920" i="1"/>
  <c r="BH763" i="1"/>
  <c r="BF788" i="1"/>
  <c r="BH798" i="1"/>
  <c r="BF878" i="1"/>
  <c r="BH910" i="1"/>
  <c r="BH958" i="1"/>
  <c r="BH260" i="1"/>
  <c r="BF260" i="1"/>
  <c r="BF891" i="1"/>
  <c r="BF250" i="1"/>
  <c r="BH250" i="1"/>
  <c r="BF481" i="1"/>
  <c r="BH481" i="1"/>
  <c r="BF589" i="1"/>
  <c r="BH589" i="1"/>
  <c r="BF659" i="1"/>
  <c r="BH659" i="1"/>
  <c r="BF247" i="1"/>
  <c r="BH247" i="1"/>
  <c r="BF452" i="1"/>
  <c r="BH452" i="1"/>
  <c r="BF530" i="1"/>
  <c r="BH530" i="1"/>
  <c r="BF993" i="1"/>
  <c r="BH993" i="1"/>
  <c r="BF480" i="1"/>
  <c r="BH480" i="1"/>
  <c r="BF447" i="1"/>
  <c r="BH447" i="1"/>
  <c r="BH403" i="1"/>
  <c r="BF403" i="1"/>
  <c r="BF637" i="1"/>
  <c r="BH637" i="1"/>
  <c r="BF451" i="1"/>
  <c r="BH451" i="1"/>
  <c r="BF379" i="1"/>
  <c r="BH379" i="1"/>
  <c r="BF495" i="1"/>
  <c r="BH495" i="1"/>
  <c r="BH721" i="1"/>
  <c r="BF721" i="1"/>
  <c r="BF978" i="1"/>
  <c r="BH978" i="1"/>
  <c r="BH240" i="1"/>
  <c r="BF240" i="1"/>
  <c r="BF826" i="1"/>
  <c r="BH826" i="1"/>
  <c r="BH705" i="1"/>
  <c r="BF705" i="1"/>
  <c r="BH856" i="1"/>
  <c r="BF856" i="1"/>
  <c r="BF458" i="1"/>
  <c r="BH458" i="1"/>
  <c r="BH459" i="1"/>
  <c r="BF459" i="1"/>
  <c r="BF725" i="1"/>
  <c r="BH725" i="1"/>
  <c r="BH930" i="1"/>
  <c r="BF930" i="1"/>
  <c r="BH503" i="1"/>
  <c r="BF503" i="1"/>
  <c r="BF651" i="1"/>
  <c r="BH651" i="1"/>
  <c r="BH411" i="1"/>
  <c r="BF411" i="1"/>
  <c r="BH510" i="1"/>
  <c r="BF510" i="1"/>
  <c r="BF575" i="1"/>
  <c r="BH575" i="1"/>
  <c r="BF507" i="1"/>
  <c r="BH507" i="1"/>
  <c r="BH567" i="1"/>
  <c r="BF567" i="1"/>
  <c r="BF288" i="1"/>
  <c r="BH288" i="1"/>
  <c r="BF248" i="1"/>
  <c r="BH248" i="1"/>
  <c r="BH546" i="1"/>
  <c r="BF546" i="1"/>
  <c r="BH615" i="1"/>
  <c r="BF615" i="1"/>
  <c r="BF895" i="1"/>
  <c r="BH895" i="1"/>
  <c r="BF950" i="1"/>
  <c r="BH950" i="1"/>
  <c r="BH990" i="1"/>
  <c r="BF990" i="1"/>
  <c r="BF583" i="1"/>
  <c r="BH583" i="1"/>
  <c r="BF502" i="1"/>
  <c r="BH502" i="1"/>
  <c r="BF581" i="1"/>
  <c r="BH581" i="1"/>
  <c r="BH631" i="1"/>
  <c r="BF631" i="1"/>
  <c r="BH834" i="1"/>
  <c r="BF834" i="1"/>
  <c r="BF323" i="1"/>
  <c r="BH323" i="1"/>
  <c r="BH824" i="1"/>
  <c r="BF824" i="1"/>
  <c r="BH840" i="1"/>
  <c r="BF840" i="1"/>
  <c r="BH378" i="1"/>
  <c r="BF378" i="1"/>
  <c r="BF949" i="1"/>
  <c r="BH949" i="1"/>
  <c r="BH859" i="1"/>
  <c r="BF859" i="1"/>
  <c r="BH440" i="1"/>
  <c r="BF440" i="1"/>
  <c r="BH483" i="1"/>
  <c r="BF483" i="1"/>
  <c r="BH221" i="1"/>
  <c r="BF221" i="1"/>
  <c r="BH505" i="1"/>
  <c r="BF505" i="1"/>
  <c r="BH691" i="1"/>
  <c r="BF691" i="1"/>
  <c r="BH904" i="1"/>
  <c r="BF904" i="1"/>
  <c r="BH635" i="1"/>
  <c r="BF635" i="1"/>
  <c r="BF487" i="1"/>
  <c r="BH487" i="1"/>
  <c r="BH353" i="1"/>
  <c r="BF353" i="1"/>
  <c r="BH534" i="1"/>
  <c r="BF534" i="1"/>
  <c r="BH677" i="1"/>
  <c r="BF677" i="1"/>
  <c r="BH284" i="1"/>
  <c r="BF284" i="1"/>
  <c r="BH351" i="1"/>
  <c r="BF351" i="1"/>
  <c r="BH427" i="1"/>
  <c r="BF427" i="1"/>
  <c r="BF598" i="1"/>
  <c r="BH598" i="1"/>
  <c r="BF566" i="1"/>
  <c r="BH566" i="1"/>
  <c r="BF941" i="1"/>
  <c r="BH941" i="1"/>
  <c r="BH415" i="1"/>
  <c r="BF415" i="1"/>
  <c r="BF606" i="1"/>
  <c r="BH606" i="1"/>
  <c r="BF574" i="1"/>
  <c r="BH574" i="1"/>
  <c r="BF630" i="1"/>
  <c r="BH630" i="1"/>
  <c r="BH232" i="1"/>
  <c r="BF232" i="1"/>
  <c r="BF548" i="1"/>
  <c r="BH548" i="1"/>
  <c r="BF960" i="1"/>
  <c r="BH960" i="1"/>
  <c r="BF291" i="1"/>
  <c r="BH291" i="1"/>
  <c r="BF489" i="1"/>
  <c r="BH489" i="1"/>
  <c r="BF711" i="1"/>
  <c r="BH711" i="1"/>
  <c r="BF302" i="1"/>
  <c r="BH302" i="1"/>
  <c r="BF697" i="1"/>
  <c r="BH697" i="1"/>
  <c r="BF879" i="1"/>
  <c r="BH879" i="1"/>
  <c r="BF299" i="1"/>
  <c r="BH299" i="1"/>
  <c r="BF365" i="1"/>
  <c r="BH365" i="1"/>
  <c r="BF309" i="1"/>
  <c r="BH309" i="1"/>
  <c r="BF355" i="1"/>
  <c r="BH355" i="1"/>
  <c r="BF401" i="1"/>
  <c r="BH401" i="1"/>
  <c r="BF475" i="1"/>
  <c r="BH475" i="1"/>
  <c r="BF333" i="1"/>
  <c r="BH333" i="1"/>
  <c r="BF509" i="1"/>
  <c r="BH509" i="1"/>
  <c r="BF491" i="1"/>
  <c r="BH491" i="1"/>
  <c r="BF593" i="1"/>
  <c r="BH593" i="1"/>
  <c r="BF713" i="1"/>
  <c r="BH713" i="1"/>
  <c r="BF569" i="1"/>
  <c r="BH569" i="1"/>
  <c r="BF765" i="1"/>
  <c r="BH765" i="1"/>
  <c r="BF757" i="1"/>
  <c r="BH757" i="1"/>
  <c r="BF847" i="1"/>
  <c r="BH847" i="1"/>
  <c r="BH896" i="1"/>
  <c r="BF896" i="1"/>
  <c r="BH991" i="1"/>
  <c r="BF991" i="1"/>
  <c r="BF312" i="1"/>
  <c r="BH312" i="1"/>
  <c r="BF296" i="1"/>
  <c r="BH296" i="1"/>
  <c r="BF318" i="1"/>
  <c r="BH318" i="1"/>
  <c r="BF554" i="1"/>
  <c r="BH554" i="1"/>
  <c r="BF535" i="1"/>
  <c r="BH535" i="1"/>
  <c r="BF525" i="1"/>
  <c r="BH525" i="1"/>
  <c r="BF727" i="1"/>
  <c r="BH727" i="1"/>
  <c r="BF541" i="1"/>
  <c r="BH541" i="1"/>
  <c r="BF557" i="1"/>
  <c r="BH557" i="1"/>
  <c r="BH855" i="1"/>
  <c r="BF855" i="1"/>
  <c r="BF952" i="1"/>
  <c r="BH952" i="1"/>
  <c r="BF344" i="1"/>
  <c r="BH344" i="1"/>
  <c r="BF293" i="1"/>
  <c r="BH293" i="1"/>
  <c r="BF317" i="1"/>
  <c r="BH317" i="1"/>
  <c r="BF552" i="1"/>
  <c r="BH552" i="1"/>
  <c r="BF577" i="1"/>
  <c r="BH577" i="1"/>
  <c r="BH776" i="1"/>
  <c r="BF776" i="1"/>
  <c r="BF700" i="1"/>
  <c r="BH700" i="1"/>
  <c r="BF815" i="1"/>
  <c r="BH815" i="1"/>
  <c r="BF341" i="1"/>
  <c r="BH341" i="1"/>
  <c r="BF330" i="1"/>
  <c r="BH330" i="1"/>
  <c r="BF609" i="1"/>
  <c r="BH609" i="1"/>
  <c r="BF224" i="1"/>
  <c r="BH224" i="1"/>
  <c r="BF368" i="1"/>
  <c r="BH368" i="1"/>
  <c r="BF393" i="1"/>
  <c r="BH393" i="1"/>
  <c r="BH210" i="1"/>
  <c r="BF210" i="1"/>
  <c r="BF307" i="1"/>
  <c r="BH307" i="1"/>
  <c r="BF310" i="1"/>
  <c r="BH310" i="1"/>
  <c r="BF342" i="1"/>
  <c r="BH342" i="1"/>
  <c r="BF465" i="1"/>
  <c r="BH465" i="1"/>
  <c r="BF493" i="1"/>
  <c r="BH493" i="1"/>
  <c r="BF512" i="1"/>
  <c r="BH512" i="1"/>
  <c r="BF617" i="1"/>
  <c r="BH617" i="1"/>
  <c r="BF716" i="1"/>
  <c r="BH716" i="1"/>
  <c r="BH202" i="1"/>
  <c r="BF202" i="1"/>
  <c r="BF315" i="1"/>
  <c r="BH315" i="1"/>
  <c r="BF304" i="1"/>
  <c r="BH304" i="1"/>
  <c r="BF357" i="1"/>
  <c r="BH357" i="1"/>
  <c r="BF409" i="1"/>
  <c r="BH409" i="1"/>
  <c r="BF462" i="1"/>
  <c r="BH462" i="1"/>
  <c r="BF514" i="1"/>
  <c r="BH514" i="1"/>
  <c r="BF633" i="1"/>
  <c r="BH633" i="1"/>
  <c r="BH209" i="1"/>
  <c r="BF209" i="1"/>
  <c r="BF425" i="1"/>
  <c r="BH425" i="1"/>
  <c r="BF695" i="1"/>
  <c r="BH695" i="1"/>
  <c r="BH823" i="1"/>
  <c r="BF823" i="1"/>
  <c r="BF732" i="1"/>
  <c r="BH732" i="1"/>
  <c r="BF349" i="1"/>
  <c r="BH349" i="1"/>
  <c r="BF625" i="1"/>
  <c r="BH625" i="1"/>
  <c r="BF636" i="1"/>
  <c r="BH636" i="1"/>
  <c r="BF831" i="1"/>
  <c r="BH831" i="1"/>
  <c r="BH963" i="1"/>
  <c r="BF963" i="1"/>
  <c r="BF339" i="1"/>
  <c r="BH339" i="1"/>
  <c r="BF422" i="1"/>
  <c r="BH422" i="1"/>
  <c r="BF679" i="1"/>
  <c r="BH679" i="1"/>
  <c r="BF673" i="1"/>
  <c r="BH673" i="1"/>
  <c r="BF585" i="1"/>
  <c r="BH585" i="1"/>
  <c r="BH903" i="1"/>
  <c r="BF903" i="1"/>
  <c r="BF522" i="1"/>
  <c r="BH522" i="1"/>
  <c r="BH955" i="1"/>
  <c r="BF955" i="1"/>
  <c r="BF972" i="1"/>
  <c r="BH972" i="1"/>
  <c r="BF223" i="1"/>
  <c r="BH223" i="1"/>
  <c r="BH289" i="1"/>
  <c r="BF289" i="1"/>
  <c r="BF453" i="1"/>
  <c r="BH453" i="1"/>
  <c r="BF628" i="1"/>
  <c r="BH628" i="1"/>
  <c r="BF572" i="1"/>
  <c r="BH572" i="1"/>
  <c r="BF957" i="1"/>
  <c r="BH957" i="1"/>
  <c r="BH193" i="1"/>
  <c r="BF193" i="1"/>
  <c r="BF238" i="1"/>
  <c r="BH238" i="1"/>
  <c r="BF231" i="1"/>
  <c r="BH231" i="1"/>
  <c r="BF278" i="1"/>
  <c r="BH278" i="1"/>
  <c r="BH325" i="1"/>
  <c r="BF325" i="1"/>
  <c r="BF263" i="1"/>
  <c r="BH263" i="1"/>
  <c r="BF294" i="1"/>
  <c r="BH294" i="1"/>
  <c r="BF417" i="1"/>
  <c r="BH417" i="1"/>
  <c r="BF450" i="1"/>
  <c r="BH450" i="1"/>
  <c r="BH456" i="1"/>
  <c r="BF456" i="1"/>
  <c r="BF580" i="1"/>
  <c r="BH580" i="1"/>
  <c r="BH645" i="1"/>
  <c r="BF645" i="1"/>
  <c r="BF543" i="1"/>
  <c r="BH543" i="1"/>
  <c r="BF670" i="1"/>
  <c r="BH670" i="1"/>
  <c r="BF813" i="1"/>
  <c r="BH813" i="1"/>
  <c r="BF913" i="1"/>
  <c r="BH913" i="1"/>
  <c r="BH940" i="1"/>
  <c r="BF940" i="1"/>
  <c r="BF829" i="1"/>
  <c r="BH829" i="1"/>
  <c r="BF817" i="1"/>
  <c r="BH817" i="1"/>
  <c r="BF191" i="1"/>
  <c r="BH191" i="1"/>
  <c r="BF398" i="1"/>
  <c r="BH398" i="1"/>
  <c r="BF277" i="1"/>
  <c r="BH277" i="1"/>
  <c r="BF504" i="1"/>
  <c r="BH504" i="1"/>
  <c r="BF733" i="1"/>
  <c r="BH733" i="1"/>
  <c r="BF802" i="1"/>
  <c r="BH802" i="1"/>
  <c r="BF200" i="1"/>
  <c r="BH200" i="1"/>
  <c r="BF274" i="1"/>
  <c r="BH274" i="1"/>
  <c r="BF239" i="1"/>
  <c r="BH239" i="1"/>
  <c r="BH358" i="1"/>
  <c r="BF358" i="1"/>
  <c r="BH408" i="1"/>
  <c r="BF408" i="1"/>
  <c r="BF469" i="1"/>
  <c r="BH469" i="1"/>
  <c r="BF511" i="1"/>
  <c r="BH511" i="1"/>
  <c r="BF558" i="1"/>
  <c r="BH558" i="1"/>
  <c r="BF634" i="1"/>
  <c r="BH634" i="1"/>
  <c r="BF665" i="1"/>
  <c r="BH665" i="1"/>
  <c r="BF646" i="1"/>
  <c r="BH646" i="1"/>
  <c r="BF596" i="1"/>
  <c r="BH596" i="1"/>
  <c r="BH653" i="1"/>
  <c r="BF653" i="1"/>
  <c r="BH769" i="1"/>
  <c r="BF769" i="1"/>
  <c r="BF758" i="1"/>
  <c r="BH758" i="1"/>
  <c r="BH761" i="1"/>
  <c r="BF761" i="1"/>
  <c r="BF837" i="1"/>
  <c r="BH837" i="1"/>
  <c r="BF909" i="1"/>
  <c r="BH909" i="1"/>
  <c r="BH203" i="1"/>
  <c r="BF203" i="1"/>
  <c r="BH474" i="1"/>
  <c r="BF474" i="1"/>
  <c r="BH270" i="1"/>
  <c r="BF270" i="1"/>
  <c r="BF473" i="1"/>
  <c r="BH473" i="1"/>
  <c r="BF301" i="1"/>
  <c r="BH301" i="1"/>
  <c r="BF463" i="1"/>
  <c r="BH463" i="1"/>
  <c r="BF668" i="1"/>
  <c r="BH668" i="1"/>
  <c r="BF861" i="1"/>
  <c r="BH861" i="1"/>
  <c r="BH192" i="1"/>
  <c r="BF192" i="1"/>
  <c r="BH241" i="1"/>
  <c r="BF241" i="1"/>
  <c r="BH226" i="1"/>
  <c r="BF226" i="1"/>
  <c r="BF242" i="1"/>
  <c r="BH242" i="1"/>
  <c r="BF246" i="1"/>
  <c r="BH246" i="1"/>
  <c r="BH280" i="1"/>
  <c r="BF280" i="1"/>
  <c r="BH245" i="1"/>
  <c r="BF245" i="1"/>
  <c r="BF287" i="1"/>
  <c r="BH287" i="1"/>
  <c r="BF328" i="1"/>
  <c r="BH328" i="1"/>
  <c r="BH269" i="1"/>
  <c r="BF269" i="1"/>
  <c r="BF336" i="1"/>
  <c r="BH336" i="1"/>
  <c r="BF381" i="1"/>
  <c r="BH381" i="1"/>
  <c r="BF430" i="1"/>
  <c r="BH430" i="1"/>
  <c r="BF383" i="1"/>
  <c r="BH383" i="1"/>
  <c r="BH437" i="1"/>
  <c r="BF437" i="1"/>
  <c r="BF438" i="1"/>
  <c r="BH438" i="1"/>
  <c r="BH423" i="1"/>
  <c r="BF423" i="1"/>
  <c r="BF523" i="1"/>
  <c r="BH523" i="1"/>
  <c r="BF560" i="1"/>
  <c r="BH560" i="1"/>
  <c r="BF641" i="1"/>
  <c r="BH641" i="1"/>
  <c r="BF676" i="1"/>
  <c r="BH676" i="1"/>
  <c r="BH661" i="1"/>
  <c r="BF661" i="1"/>
  <c r="BF642" i="1"/>
  <c r="BH642" i="1"/>
  <c r="BF701" i="1"/>
  <c r="BH701" i="1"/>
  <c r="BF773" i="1"/>
  <c r="BH773" i="1"/>
  <c r="BF762" i="1"/>
  <c r="BH762" i="1"/>
  <c r="BF718" i="1"/>
  <c r="BH718" i="1"/>
  <c r="BF921" i="1"/>
  <c r="BH921" i="1"/>
  <c r="BF945" i="1"/>
  <c r="BH945" i="1"/>
  <c r="BF881" i="1"/>
  <c r="BH881" i="1"/>
  <c r="BF849" i="1"/>
  <c r="BH849" i="1"/>
  <c r="BF862" i="1"/>
  <c r="BH862" i="1"/>
  <c r="BF917" i="1"/>
  <c r="BH917" i="1"/>
  <c r="BF976" i="1"/>
  <c r="BH976" i="1"/>
  <c r="BF230" i="1"/>
  <c r="BH230" i="1"/>
  <c r="BF601" i="1"/>
  <c r="BH601" i="1"/>
  <c r="BF644" i="1"/>
  <c r="BH644" i="1"/>
  <c r="BH217" i="1"/>
  <c r="BF217" i="1"/>
  <c r="BF258" i="1"/>
  <c r="BH258" i="1"/>
  <c r="BF229" i="1"/>
  <c r="BH229" i="1"/>
  <c r="BH253" i="1"/>
  <c r="BF253" i="1"/>
  <c r="BH279" i="1"/>
  <c r="BF279" i="1"/>
  <c r="BF388" i="1"/>
  <c r="BH388" i="1"/>
  <c r="BF433" i="1"/>
  <c r="BH433" i="1"/>
  <c r="BH457" i="1"/>
  <c r="BF457" i="1"/>
  <c r="BF449" i="1"/>
  <c r="BH449" i="1"/>
  <c r="BH366" i="1"/>
  <c r="BF366" i="1"/>
  <c r="BF649" i="1"/>
  <c r="BH649" i="1"/>
  <c r="BF686" i="1"/>
  <c r="BH686" i="1"/>
  <c r="BH482" i="1"/>
  <c r="BF482" i="1"/>
  <c r="BF654" i="1"/>
  <c r="BH654" i="1"/>
  <c r="BF604" i="1"/>
  <c r="BH604" i="1"/>
  <c r="BF650" i="1"/>
  <c r="BH650" i="1"/>
  <c r="BF703" i="1"/>
  <c r="BH703" i="1"/>
  <c r="BF805" i="1"/>
  <c r="BH805" i="1"/>
  <c r="BF754" i="1"/>
  <c r="BH754" i="1"/>
  <c r="BF778" i="1"/>
  <c r="BH778" i="1"/>
  <c r="BH777" i="1"/>
  <c r="BF777" i="1"/>
  <c r="BF702" i="1"/>
  <c r="BH702" i="1"/>
  <c r="BH948" i="1"/>
  <c r="BF948" i="1"/>
  <c r="BH864" i="1"/>
  <c r="BF864" i="1"/>
  <c r="BF925" i="1"/>
  <c r="BH925" i="1"/>
  <c r="BH905" i="1"/>
  <c r="BF905" i="1"/>
  <c r="BF237" i="1"/>
  <c r="BH237" i="1"/>
  <c r="BF497" i="1"/>
  <c r="BH497" i="1"/>
  <c r="BF441" i="1"/>
  <c r="BH441" i="1"/>
  <c r="BF542" i="1"/>
  <c r="BH542" i="1"/>
  <c r="BH536" i="1"/>
  <c r="BF536" i="1"/>
  <c r="BF540" i="1"/>
  <c r="BH540" i="1"/>
  <c r="BF734" i="1"/>
  <c r="BH734" i="1"/>
  <c r="BF953" i="1"/>
  <c r="BH953" i="1"/>
  <c r="BF320" i="1"/>
  <c r="BH320" i="1"/>
  <c r="BF204" i="1"/>
  <c r="BH204" i="1"/>
  <c r="BF382" i="1"/>
  <c r="BH382" i="1"/>
  <c r="BF461" i="1"/>
  <c r="BH461" i="1"/>
  <c r="BF484" i="1"/>
  <c r="BH484" i="1"/>
  <c r="BF506" i="1"/>
  <c r="BH506" i="1"/>
  <c r="BH526" i="1"/>
  <c r="BF526" i="1"/>
  <c r="BF657" i="1"/>
  <c r="BH657" i="1"/>
  <c r="BF602" i="1"/>
  <c r="BH602" i="1"/>
  <c r="BH678" i="1"/>
  <c r="BF678" i="1"/>
  <c r="BF564" i="1"/>
  <c r="BH564" i="1"/>
  <c r="BF671" i="1"/>
  <c r="BH671" i="1"/>
  <c r="BF658" i="1"/>
  <c r="BH658" i="1"/>
  <c r="BF717" i="1"/>
  <c r="BH717" i="1"/>
  <c r="BF750" i="1"/>
  <c r="BH750" i="1"/>
  <c r="BF760" i="1"/>
  <c r="BH760" i="1"/>
  <c r="BH784" i="1"/>
  <c r="BF784" i="1"/>
  <c r="BF809" i="1"/>
  <c r="BH809" i="1"/>
  <c r="BF801" i="1"/>
  <c r="BH801" i="1"/>
  <c r="BF853" i="1"/>
  <c r="BH853" i="1"/>
  <c r="BF882" i="1"/>
  <c r="BH882" i="1"/>
  <c r="BF929" i="1"/>
  <c r="BH929" i="1"/>
  <c r="BF866" i="1"/>
  <c r="BH866" i="1"/>
  <c r="BF266" i="1"/>
  <c r="BH266" i="1"/>
  <c r="BH424" i="1"/>
  <c r="BF424" i="1"/>
  <c r="BF612" i="1"/>
  <c r="BH612" i="1"/>
  <c r="BF666" i="1"/>
  <c r="BH666" i="1"/>
  <c r="BH528" i="1"/>
  <c r="BF528" i="1"/>
  <c r="BF662" i="1"/>
  <c r="BH662" i="1"/>
  <c r="BF538" i="1"/>
  <c r="BH538" i="1"/>
  <c r="BF743" i="1"/>
  <c r="BH743" i="1"/>
  <c r="BF719" i="1"/>
  <c r="BH719" i="1"/>
  <c r="BF755" i="1"/>
  <c r="BH755" i="1"/>
  <c r="BF652" i="1"/>
  <c r="BH652" i="1"/>
  <c r="BF766" i="1"/>
  <c r="BH766" i="1"/>
  <c r="BF660" i="1"/>
  <c r="BH660" i="1"/>
  <c r="BF749" i="1"/>
  <c r="BH749" i="1"/>
  <c r="BF729" i="1"/>
  <c r="BH729" i="1"/>
  <c r="BF782" i="1"/>
  <c r="BH782" i="1"/>
  <c r="BH932" i="1"/>
  <c r="BF932" i="1"/>
  <c r="BF898" i="1"/>
  <c r="BH898" i="1"/>
  <c r="BF810" i="1"/>
  <c r="BH810" i="1"/>
  <c r="BF968" i="1"/>
  <c r="BH968" i="1"/>
  <c r="BH839" i="1"/>
  <c r="BF839" i="1"/>
  <c r="BH901" i="1"/>
  <c r="BF901" i="1"/>
  <c r="BH416" i="1"/>
  <c r="BF416" i="1"/>
  <c r="BF821" i="1"/>
  <c r="BH821" i="1"/>
  <c r="BF852" i="1"/>
  <c r="BH852" i="1"/>
  <c r="BH768" i="1"/>
  <c r="BF768" i="1"/>
  <c r="BF869" i="1"/>
  <c r="BH869" i="1"/>
  <c r="BH967" i="1"/>
  <c r="BF967" i="1"/>
  <c r="BF517" i="1"/>
  <c r="BH517" i="1"/>
  <c r="BF373" i="1"/>
  <c r="BH373" i="1"/>
  <c r="BF556" i="1"/>
  <c r="BH556" i="1"/>
  <c r="BF499" i="1"/>
  <c r="BH499" i="1"/>
  <c r="BF747" i="1"/>
  <c r="BH747" i="1"/>
  <c r="BH982" i="1"/>
  <c r="BF982" i="1"/>
  <c r="BF871" i="1"/>
  <c r="BH871" i="1"/>
  <c r="BH233" i="1"/>
  <c r="BF233" i="1"/>
  <c r="BF234" i="1"/>
  <c r="BH234" i="1"/>
  <c r="BF254" i="1"/>
  <c r="BH254" i="1"/>
  <c r="BF276" i="1"/>
  <c r="BH276" i="1"/>
  <c r="BF371" i="1"/>
  <c r="BH371" i="1"/>
  <c r="BF275" i="1"/>
  <c r="BH275" i="1"/>
  <c r="BH337" i="1"/>
  <c r="BF337" i="1"/>
  <c r="BH519" i="1"/>
  <c r="BF519" i="1"/>
  <c r="BF527" i="1"/>
  <c r="BH527" i="1"/>
  <c r="BF544" i="1"/>
  <c r="BH544" i="1"/>
  <c r="BF559" i="1"/>
  <c r="BH559" i="1"/>
  <c r="BF570" i="1"/>
  <c r="BH570" i="1"/>
  <c r="BF735" i="1"/>
  <c r="BH735" i="1"/>
  <c r="BF744" i="1"/>
  <c r="BH744" i="1"/>
  <c r="BF893" i="1"/>
  <c r="BH893" i="1"/>
  <c r="BH746" i="1"/>
  <c r="BF746" i="1"/>
  <c r="BH785" i="1"/>
  <c r="BF785" i="1"/>
  <c r="BF937" i="1"/>
  <c r="BH937" i="1"/>
  <c r="BH964" i="1"/>
  <c r="BF964" i="1"/>
  <c r="BH980" i="1"/>
  <c r="BF980" i="1"/>
  <c r="BF984" i="1"/>
  <c r="BH984" i="1"/>
  <c r="BF4" i="1" l="1"/>
  <c r="I2" i="1" l="1"/>
  <c r="I3" i="1" l="1"/>
  <c r="BG3" i="1"/>
</calcChain>
</file>

<file path=xl/sharedStrings.xml><?xml version="1.0" encoding="utf-8"?>
<sst xmlns="http://schemas.openxmlformats.org/spreadsheetml/2006/main" count="749" uniqueCount="341">
  <si>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</si>
  <si>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</si>
  <si>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</si>
  <si>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</si>
  <si>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</si>
  <si>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</si>
  <si>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</si>
  <si>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</si>
  <si>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</si>
  <si>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</si>
  <si>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</si>
  <si>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</si>
  <si>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</si>
  <si>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</si>
  <si>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</si>
  <si>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</si>
  <si>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</si>
  <si>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</si>
  <si>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</si>
  <si>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</si>
  <si>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</si>
  <si>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</si>
  <si>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</si>
  <si>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</si>
  <si>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</si>
  <si>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</si>
  <si>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</si>
  <si>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</si>
  <si>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</si>
  <si>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</si>
  <si>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</si>
  <si>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</si>
  <si>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</si>
  <si>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</si>
  <si>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</si>
  <si>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</si>
  <si>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</si>
  <si>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</si>
  <si>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</si>
  <si>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</si>
  <si>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</si>
  <si>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</si>
  <si>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</si>
  <si>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</si>
  <si>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</si>
  <si>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</si>
  <si>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</si>
  <si>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</si>
  <si>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</si>
  <si>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</si>
  <si>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</si>
  <si>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</si>
  <si>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</si>
  <si>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</si>
  <si>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</si>
  <si>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</si>
  <si>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</si>
  <si>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</si>
  <si>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</si>
  <si>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</si>
  <si>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</si>
  <si>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</si>
  <si>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</si>
  <si>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</si>
  <si>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</si>
  <si>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</si>
  <si>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</si>
  <si>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</si>
  <si>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</si>
  <si>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</si>
  <si>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</si>
  <si>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</si>
  <si>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</si>
  <si>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</si>
  <si>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</si>
  <si>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</si>
  <si>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</si>
  <si>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</si>
  <si>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</si>
  <si>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</si>
  <si>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</si>
  <si>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</si>
  <si>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</si>
  <si>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</si>
  <si>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</si>
  <si>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</si>
  <si>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</si>
  <si>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</si>
  <si>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</si>
  <si>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</si>
  <si>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</si>
  <si>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</si>
  <si>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</si>
  <si>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</si>
  <si>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</si>
  <si>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</si>
  <si>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</si>
  <si>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</si>
  <si>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</si>
  <si>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</si>
  <si>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</si>
  <si>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</si>
  <si>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</si>
  <si>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</si>
  <si>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</si>
  <si>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</si>
  <si>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</si>
  <si>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</si>
  <si>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</si>
  <si>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</si>
  <si>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</si>
  <si>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</si>
  <si>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</si>
  <si>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</si>
  <si>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</si>
  <si>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</si>
  <si>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２９－２
２９に「×」を付したものについて、その理由を記載する</t>
    <rPh sb="12" eb="13">
      <t>フ</t>
    </rPh>
    <rPh sb="24" eb="26">
      <t>リユウ</t>
    </rPh>
    <rPh sb="27" eb="29">
      <t>キサイ</t>
    </rPh>
    <phoneticPr fontId="4"/>
  </si>
  <si>
    <t>３０
契約の統計
判定修正</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</si>
  <si>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</si>
  <si>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</si>
  <si>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</si>
  <si>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</si>
  <si>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</si>
  <si>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一者応札が改善できた理由を選択</t>
    <phoneticPr fontId="3"/>
  </si>
  <si>
    <t>前回又は前年度と比較して一者応札を改善できなかった理由又は当年度において一者応札となった理由</t>
    <phoneticPr fontId="3"/>
  </si>
  <si>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</si>
  <si>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</si>
  <si>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</si>
  <si>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</si>
  <si>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</si>
  <si>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</si>
  <si>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</si>
  <si>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b 環境配慮契約法に基づく自動車の購入または賃貸借</t>
    <phoneticPr fontId="4"/>
  </si>
  <si>
    <t>c その他</t>
    <phoneticPr fontId="4"/>
  </si>
  <si>
    <t>２５－２
２５で「c」を選択した場合に評価項目を設定しなかった理由を具体的に記載する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</si>
  <si>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</si>
  <si>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</si>
  <si>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</si>
  <si>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</si>
  <si>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</si>
  <si>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</si>
  <si>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公告による企画案募集の結果、契約相手方の提案内容が期待する最も優秀なものとして選定され、契約価格の競争による契約相手方の選定を許さなかったことから会計法29条の３第４項に該当するため。</t>
    <phoneticPr fontId="4"/>
  </si>
  <si>
    <t>公告による企画案募集の結果、応募者が１者のみであり、競争性がなく会計法29条の３第４項に該当するため。</t>
    <phoneticPr fontId="4"/>
  </si>
  <si>
    <t>公募を実施した結果、業務履行可能な者が契約相手方しかなく競争を許さないことから会計法29条の３第４項に該当するため。</t>
    <rPh sb="19" eb="24">
      <t>ケイヤクアイテガタ</t>
    </rPh>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</si>
  <si>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</si>
  <si>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公募を実施し、申し込みのあった者のうち要件を満たす全ての者と契約したものであり、競争を許さないことから会計法29条の３第４項に該当するため。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</si>
  <si>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</si>
  <si>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</si>
  <si>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</si>
  <si>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</si>
  <si>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</si>
  <si>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１２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</si>
  <si>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</si>
  <si>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</si>
  <si>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</si>
  <si>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</si>
  <si>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</si>
  <si>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</si>
  <si>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１７
特例政令該当の場合「○」、非該当の場合「×」を付す</t>
    <rPh sb="3" eb="5">
      <t>トクレイ</t>
    </rPh>
    <rPh sb="5" eb="7">
      <t>セイレイ</t>
    </rPh>
    <rPh sb="7" eb="9">
      <t>ガイトウ</t>
    </rPh>
    <rPh sb="10" eb="12">
      <t>バアイ</t>
    </rPh>
    <rPh sb="16" eb="19">
      <t>ヒガイトウ</t>
    </rPh>
    <rPh sb="20" eb="22">
      <t>バアイ</t>
    </rPh>
    <rPh sb="26" eb="27">
      <t>フ</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</si>
  <si>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</si>
  <si>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前年度又は前回に一者応札であった案件について、改善の有無にかかわらず記載する。
※26欄に「○」又は「×」が付されたものについて記載する。</t>
    <rPh sb="34" eb="36">
      <t>キサイ</t>
    </rPh>
    <rPh sb="43" eb="44">
      <t>ラン</t>
    </rPh>
    <rPh sb="48" eb="49">
      <t>マタ</t>
    </rPh>
    <rPh sb="54" eb="55">
      <t>フ</t>
    </rPh>
    <rPh sb="64" eb="66">
      <t>キサイ</t>
    </rPh>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</si>
  <si>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</si>
  <si>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</si>
  <si>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２５－１
評価項目が未設定の理由。
※10欄に「②総合評価」・「③随意契約(企画競争あり)」としたものについて記載</t>
    <rPh sb="14" eb="16">
      <t>リユウ</t>
    </rPh>
    <phoneticPr fontId="4"/>
  </si>
  <si>
    <t>２０－３
２０－２に「×」が付された場合に電子応札を認めていない理由を記載する</t>
    <rPh sb="14" eb="15">
      <t>フ</t>
    </rPh>
    <rPh sb="18" eb="20">
      <t>バアイ</t>
    </rPh>
    <rPh sb="30" eb="32">
      <t>リユウ</t>
    </rPh>
    <rPh sb="33" eb="35">
      <t>キサイ</t>
    </rPh>
    <phoneticPr fontId="4"/>
  </si>
  <si>
    <t>①長期継続契約（令和３年度以前）</t>
    <rPh sb="8" eb="10">
      <t>レイワ</t>
    </rPh>
    <rPh sb="11" eb="13">
      <t>ネンド</t>
    </rPh>
    <rPh sb="12" eb="13">
      <t>ド</t>
    </rPh>
    <phoneticPr fontId="4"/>
  </si>
  <si>
    <t>②長期継続契約（令和４年度）</t>
    <rPh sb="8" eb="10">
      <t>レイワ</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</si>
  <si>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</si>
  <si>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</si>
  <si>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</si>
  <si>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</si>
  <si>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</si>
  <si>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</si>
  <si>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２7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</si>
  <si>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２７－２
一者応札が改善できた理由を選択（１）
※27欄に「○」が付されたものについて必ず選択</t>
    <rPh sb="5" eb="7">
      <t>イチシャ</t>
    </rPh>
    <rPh sb="7" eb="9">
      <t>オウサツ</t>
    </rPh>
    <rPh sb="10" eb="12">
      <t>カイゼン</t>
    </rPh>
    <rPh sb="15" eb="17">
      <t>リユウ</t>
    </rPh>
    <rPh sb="18" eb="20">
      <t>センタク</t>
    </rPh>
    <rPh sb="27" eb="28">
      <t>ラン</t>
    </rPh>
    <rPh sb="33" eb="34">
      <t>フ</t>
    </rPh>
    <rPh sb="43" eb="44">
      <t>カナラ</t>
    </rPh>
    <rPh sb="45" eb="47">
      <t>センタク</t>
    </rPh>
    <phoneticPr fontId="4"/>
  </si>
  <si>
    <t>２７－３
一者応札が改善できた理由を選択（2）
※27欄に「○」が付されたものについて任意で選択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</si>
  <si>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２８－１
一者応札となった理由を選択（１）
※27欄に「△」又は「×」が付されたものについて必ず選択</t>
    <rPh sb="5" eb="7">
      <t>イチシャ</t>
    </rPh>
    <rPh sb="7" eb="9">
      <t>オウサツ</t>
    </rPh>
    <rPh sb="13" eb="15">
      <t>リユウ</t>
    </rPh>
    <rPh sb="16" eb="18">
      <t>センタク</t>
    </rPh>
    <rPh sb="25" eb="26">
      <t>ラン</t>
    </rPh>
    <rPh sb="30" eb="31">
      <t>マタ</t>
    </rPh>
    <rPh sb="36" eb="37">
      <t>フ</t>
    </rPh>
    <rPh sb="46" eb="47">
      <t>カナラ</t>
    </rPh>
    <rPh sb="48" eb="50">
      <t>センタク</t>
    </rPh>
    <phoneticPr fontId="4"/>
  </si>
  <si>
    <t>２８－２
一者応札となった理由を選択（2）
※27欄に「△」又は「×」が付されたものについて任意で選択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</si>
  <si>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２８－３
28-1欄又は28－2欄で「⑨その他」を選択したものについて個別に記載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</si>
  <si>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２５－３
２５-1で「a」を選択した場合に、技術点の合計点</t>
    <rPh sb="14" eb="16">
      <t>センタク</t>
    </rPh>
    <rPh sb="18" eb="20">
      <t>バアイ</t>
    </rPh>
    <rPh sb="22" eb="24">
      <t>ギジュツ</t>
    </rPh>
    <rPh sb="24" eb="25">
      <t>テン</t>
    </rPh>
    <rPh sb="26" eb="28">
      <t>ゴウケイ</t>
    </rPh>
    <rPh sb="28" eb="29">
      <t>テン</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</si>
  <si>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</si>
  <si>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</si>
  <si>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</si>
  <si>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t>
  </si>
  <si>
    <t>×</t>
  </si>
  <si>
    <t>①一般競争入札</t>
  </si>
  <si>
    <t>②同種の他の契約の予定価格を類推されるおそれがあるため公表しない</t>
  </si>
  <si>
    <t>支出負担行為担当官
大阪国税局総務部次長
浜野　靖史
大阪府大阪市中央区大手前１－５－６３</t>
  </si>
  <si>
    <t>支出負担行為担当官
大阪国税局総務部次長
浜野　靖史
大阪府大阪市中央区大手前１－５－６３</t>
    <rPh sb="21" eb="23">
      <t>ハマノ</t>
    </rPh>
    <rPh sb="24" eb="26">
      <t>ヤスフミ</t>
    </rPh>
    <phoneticPr fontId="0"/>
  </si>
  <si>
    <t>近畿税理士会
大阪府大阪市中央区谷町１－５－４</t>
    <rPh sb="7" eb="10">
      <t>オオサカフ</t>
    </rPh>
    <phoneticPr fontId="3"/>
  </si>
  <si>
    <t>④随意契約（企画競争無し）</t>
  </si>
  <si>
    <t>公募のため</t>
    <rPh sb="0" eb="2">
      <t>コウボ</t>
    </rPh>
    <phoneticPr fontId="3"/>
  </si>
  <si>
    <t>－</t>
  </si>
  <si>
    <t>支出負担行為担当官
大阪国税局総務部次長
浜野　靖史
大阪府大阪市中央区大手前１－５－６３</t>
    <rPh sb="21" eb="23">
      <t>ハマノ</t>
    </rPh>
    <rPh sb="24" eb="25">
      <t>ヤスシ</t>
    </rPh>
    <rPh sb="25" eb="26">
      <t>シ</t>
    </rPh>
    <phoneticPr fontId="3"/>
  </si>
  <si>
    <t>石元商事株式会社
大阪府大阪市都島区中野町１－７－２０</t>
    <rPh sb="0" eb="2">
      <t>イシモト</t>
    </rPh>
    <rPh sb="2" eb="4">
      <t>ショウジ</t>
    </rPh>
    <rPh sb="4" eb="8">
      <t>カブシキガイシャ</t>
    </rPh>
    <rPh sb="9" eb="12">
      <t>オオサカフ</t>
    </rPh>
    <rPh sb="12" eb="15">
      <t>オオサカシ</t>
    </rPh>
    <rPh sb="15" eb="18">
      <t>ミヤコジマク</t>
    </rPh>
    <rPh sb="18" eb="20">
      <t>ナカノ</t>
    </rPh>
    <rPh sb="20" eb="21">
      <t>マチ</t>
    </rPh>
    <phoneticPr fontId="3"/>
  </si>
  <si>
    <t>支出負担行為担当官
大阪国税局総務部次長
浜野　靖史
大阪府大阪市中央区大手前１－５－６３</t>
    <rPh sb="21" eb="23">
      <t>ハマノ</t>
    </rPh>
    <rPh sb="24" eb="26">
      <t>ヤスフミ</t>
    </rPh>
    <phoneticPr fontId="3"/>
  </si>
  <si>
    <t>（10月分）</t>
    <phoneticPr fontId="3"/>
  </si>
  <si>
    <t>令和４年分確定申告期における申告会場等の借上げ
（吹田）
R5.2.09～R5.3.16</t>
    <rPh sb="25" eb="27">
      <t>スイタ</t>
    </rPh>
    <phoneticPr fontId="3"/>
  </si>
  <si>
    <t>令和４年分確定申告期における申告会場等の借上げ
（門真）
R5.2.14～R5.3.16</t>
    <rPh sb="25" eb="27">
      <t>カドマ</t>
    </rPh>
    <phoneticPr fontId="3"/>
  </si>
  <si>
    <t>令和４年分確定申告期における申告会場等の借上げ
（西宮・区分２）
R51.30～R52.14</t>
    <rPh sb="25" eb="27">
      <t>ニシノミヤ</t>
    </rPh>
    <rPh sb="28" eb="30">
      <t>クブン</t>
    </rPh>
    <phoneticPr fontId="3"/>
  </si>
  <si>
    <t>株式会社グロップ
岡山県岡山市北区穝東町２－２－５</t>
    <rPh sb="0" eb="4">
      <t>カブシキガイシャ</t>
    </rPh>
    <rPh sb="9" eb="12">
      <t>オカヤマケン</t>
    </rPh>
    <rPh sb="12" eb="15">
      <t>オカヤマシ</t>
    </rPh>
    <rPh sb="15" eb="17">
      <t>キタク</t>
    </rPh>
    <rPh sb="17" eb="18">
      <t>サイ</t>
    </rPh>
    <rPh sb="18" eb="19">
      <t>トウ</t>
    </rPh>
    <rPh sb="19" eb="20">
      <t>チョウ</t>
    </rPh>
    <phoneticPr fontId="4"/>
  </si>
  <si>
    <t>株式会社プリント・キャリー
大阪府東大阪市荒本北２－６－２１</t>
    <rPh sb="0" eb="4">
      <t>カブシキガイシャ</t>
    </rPh>
    <rPh sb="14" eb="17">
      <t>オオサカフ</t>
    </rPh>
    <rPh sb="17" eb="21">
      <t>ヒガシオオサカシ</t>
    </rPh>
    <rPh sb="21" eb="23">
      <t>アラモト</t>
    </rPh>
    <rPh sb="23" eb="24">
      <t>キタ</t>
    </rPh>
    <phoneticPr fontId="4"/>
  </si>
  <si>
    <t>株式会社ジャスト・トレンド
大阪府大阪市北区中崎西１－２－１３－３０１</t>
    <rPh sb="0" eb="4">
      <t>カブシキガイシャ</t>
    </rPh>
    <rPh sb="14" eb="17">
      <t>オオサカフ</t>
    </rPh>
    <rPh sb="17" eb="20">
      <t>オオサカシ</t>
    </rPh>
    <rPh sb="20" eb="22">
      <t>キタク</t>
    </rPh>
    <rPh sb="22" eb="25">
      <t>ナカザキニシ</t>
    </rPh>
    <phoneticPr fontId="3"/>
  </si>
  <si>
    <t>コンピュータ・サプライ株式会社
大阪府枚方市出口2-38-8</t>
    <rPh sb="11" eb="15">
      <t>カブシキガイシャ</t>
    </rPh>
    <rPh sb="16" eb="19">
      <t>オオサカフ</t>
    </rPh>
    <rPh sb="19" eb="22">
      <t>ヒラカタシ</t>
    </rPh>
    <rPh sb="22" eb="24">
      <t>デグチ</t>
    </rPh>
    <phoneticPr fontId="4"/>
  </si>
  <si>
    <t>株式会社アテナ
東京都江戸川区臨海町５丁目２番２号</t>
    <rPh sb="0" eb="2">
      <t>カブシキ</t>
    </rPh>
    <rPh sb="2" eb="4">
      <t>カイシャ</t>
    </rPh>
    <rPh sb="8" eb="11">
      <t>トウキョウト</t>
    </rPh>
    <rPh sb="11" eb="15">
      <t>エドガワク</t>
    </rPh>
    <rPh sb="15" eb="18">
      <t>リンカイチョウ</t>
    </rPh>
    <rPh sb="19" eb="21">
      <t>チョウメ</t>
    </rPh>
    <rPh sb="22" eb="23">
      <t>バン</t>
    </rPh>
    <rPh sb="24" eb="25">
      <t>ゴウ</t>
    </rPh>
    <phoneticPr fontId="3"/>
  </si>
  <si>
    <t>成和緑地株式会社
大阪府堺市東区西野２８８－５９　ビレッジ西野１F</t>
    <rPh sb="0" eb="8">
      <t>セイワリョクチカブシキガイシャ</t>
    </rPh>
    <rPh sb="9" eb="12">
      <t>オオサカフ</t>
    </rPh>
    <rPh sb="12" eb="14">
      <t>サカイシ</t>
    </rPh>
    <rPh sb="14" eb="16">
      <t>ヒガシク</t>
    </rPh>
    <rPh sb="16" eb="18">
      <t>ニシノ</t>
    </rPh>
    <rPh sb="29" eb="31">
      <t>ニシノ</t>
    </rPh>
    <phoneticPr fontId="3"/>
  </si>
  <si>
    <t>彦根商工会議所
滋賀県彦根市中央町３－８</t>
    <rPh sb="0" eb="2">
      <t>ヒコネ</t>
    </rPh>
    <rPh sb="2" eb="4">
      <t>ショウコウ</t>
    </rPh>
    <rPh sb="4" eb="7">
      <t>カイギショ</t>
    </rPh>
    <rPh sb="8" eb="11">
      <t>シガケン</t>
    </rPh>
    <rPh sb="11" eb="14">
      <t>ヒコネシ</t>
    </rPh>
    <rPh sb="14" eb="16">
      <t>チュウオウ</t>
    </rPh>
    <rPh sb="16" eb="17">
      <t>マチ</t>
    </rPh>
    <phoneticPr fontId="4"/>
  </si>
  <si>
    <t>草津商工会議所
滋賀県草津市大路２－１－３５</t>
    <rPh sb="0" eb="7">
      <t>クサツショウコウカイギショ</t>
    </rPh>
    <rPh sb="8" eb="11">
      <t>シガケン</t>
    </rPh>
    <rPh sb="11" eb="14">
      <t>クサツシ</t>
    </rPh>
    <rPh sb="14" eb="16">
      <t>オオジ</t>
    </rPh>
    <phoneticPr fontId="4"/>
  </si>
  <si>
    <t>信和建設株式会社
大阪府大阪市中央区南船場１－１８－１１ＳＲビル長堀</t>
    <rPh sb="0" eb="8">
      <t>シンワケンセツカブシキガイシャ</t>
    </rPh>
    <rPh sb="9" eb="12">
      <t>オオサカフ</t>
    </rPh>
    <rPh sb="12" eb="21">
      <t>オオサカシチュウオウクミナミセンバ</t>
    </rPh>
    <rPh sb="32" eb="34">
      <t>ナガホリ</t>
    </rPh>
    <phoneticPr fontId="4"/>
  </si>
  <si>
    <t>泉大津商工会議所
大阪府泉大津市田中町１０－７</t>
  </si>
  <si>
    <t>公益財団法人富田林市文化振興事業団
大阪府富田林市桜ヶ丘町２－８</t>
  </si>
  <si>
    <t>有限会社守口門真商工会館
大阪府門真市殿島町６－４</t>
  </si>
  <si>
    <t>公益財団法人兵庫県勤労福祉協会　兵庫県立姫路労働会館
兵庫県姫路市北条１－９８</t>
  </si>
  <si>
    <t>株式会社エーリック
兵庫県尼崎市道意町７－１－３</t>
    <rPh sb="10" eb="12">
      <t>ヒョウゴ</t>
    </rPh>
    <rPh sb="12" eb="13">
      <t>ケン</t>
    </rPh>
    <rPh sb="13" eb="16">
      <t>アマガサキシ</t>
    </rPh>
    <rPh sb="16" eb="19">
      <t>ドウイチョウ</t>
    </rPh>
    <phoneticPr fontId="4"/>
  </si>
  <si>
    <t>西宮商工会議所
兵庫県西宮市櫨塚町２－２０</t>
    <rPh sb="0" eb="2">
      <t>ニシノミヤ</t>
    </rPh>
    <rPh sb="2" eb="4">
      <t>ショウコウ</t>
    </rPh>
    <rPh sb="4" eb="7">
      <t>カイギショ</t>
    </rPh>
    <rPh sb="8" eb="11">
      <t>ヒョウゴケン</t>
    </rPh>
    <rPh sb="11" eb="14">
      <t>ニシノミヤシ</t>
    </rPh>
    <rPh sb="14" eb="17">
      <t>ハゼツカチョウ</t>
    </rPh>
    <phoneticPr fontId="4"/>
  </si>
  <si>
    <t>逆瀬川都市開発株式会社
兵庫県宝塚市逆瀬川１－１１－１</t>
    <rPh sb="0" eb="7">
      <t>サカセガワトシカイハツ</t>
    </rPh>
    <rPh sb="7" eb="11">
      <t>カブシキガイシャ</t>
    </rPh>
    <rPh sb="12" eb="15">
      <t>ヒョウゴケン</t>
    </rPh>
    <rPh sb="15" eb="17">
      <t>タカラヅカシ</t>
    </rPh>
    <rPh sb="17" eb="18">
      <t>シ</t>
    </rPh>
    <rPh sb="18" eb="21">
      <t>サカセガワ</t>
    </rPh>
    <phoneticPr fontId="4"/>
  </si>
  <si>
    <t>芦屋都市管理株式会社
兵庫県芦屋市船戸町４－１－５０２</t>
  </si>
  <si>
    <t>伊丹商工会議所
兵庫県伊丹市宮ノ前２－２－２</t>
    <rPh sb="0" eb="7">
      <t>イタミショウコウカイギショ</t>
    </rPh>
    <rPh sb="8" eb="11">
      <t>ヒョウゴケン</t>
    </rPh>
    <rPh sb="11" eb="14">
      <t>イタミシ</t>
    </rPh>
    <rPh sb="14" eb="15">
      <t>ミヤ</t>
    </rPh>
    <rPh sb="16" eb="17">
      <t>マエ</t>
    </rPh>
    <phoneticPr fontId="4"/>
  </si>
  <si>
    <t>株式会社ケイミックスパブリックビジネス
東京都千代田区小川町１番２号</t>
    <rPh sb="0" eb="4">
      <t>カブシキガイシャ</t>
    </rPh>
    <rPh sb="20" eb="23">
      <t>トウキョウト</t>
    </rPh>
    <rPh sb="23" eb="27">
      <t>チヨダク</t>
    </rPh>
    <rPh sb="27" eb="30">
      <t>オガワマチ</t>
    </rPh>
    <rPh sb="31" eb="32">
      <t>バン</t>
    </rPh>
    <rPh sb="33" eb="34">
      <t>ゴウ</t>
    </rPh>
    <phoneticPr fontId="4"/>
  </si>
  <si>
    <t>`@19.8円ほか</t>
  </si>
  <si>
    <t>`@20.79円ほか</t>
  </si>
  <si>
    <t>`@20.9円ほか</t>
  </si>
  <si>
    <t>`@21.89円ほか</t>
  </si>
  <si>
    <t>＠18.7円ほか</t>
  </si>
  <si>
    <t>＠19.8円ほか</t>
  </si>
  <si>
    <t>＠13.2円ほか</t>
  </si>
  <si>
    <t>@63.8円ほか</t>
    <rPh sb="4" eb="5">
      <t>エン</t>
    </rPh>
    <phoneticPr fontId="3"/>
  </si>
  <si>
    <t>⑭予決令第99条の2（競争に付しても入札者がないとき、又は再度の入札をしても落札者がないとき）</t>
  </si>
  <si>
    <t>公募により募集を行ったところ、応募者がいなかったため条件を満たす相手方を選定したものであり、契約価格の競争による相手方の選定を許さず、会計法第29条の３第４項に該当するため。</t>
  </si>
  <si>
    <t>令和4年分確定申告期における申告会場等の借上げ
（彦根）
R5.2.14～R5.3.16</t>
    <rPh sb="25" eb="27">
      <t>ヒコネ</t>
    </rPh>
    <phoneticPr fontId="3"/>
  </si>
  <si>
    <t>令和4年分確定申告期における申告会場等の借上げ
（草津）
R5.2.15～R5.3.16</t>
    <rPh sb="25" eb="27">
      <t>クサツ</t>
    </rPh>
    <phoneticPr fontId="3"/>
  </si>
  <si>
    <t>令和4年分確定申告期における申告会場等の借上げ
（泉大津）
R5.2.08～R5.3.16</t>
    <rPh sb="25" eb="28">
      <t>イズミオオツ</t>
    </rPh>
    <phoneticPr fontId="3"/>
  </si>
  <si>
    <t>令和4年分確定申告期における申告会場等の借上げ
（富田林）
R5.2.02～R5.3.16</t>
    <rPh sb="25" eb="28">
      <t>トンダバヤシ</t>
    </rPh>
    <phoneticPr fontId="3"/>
  </si>
  <si>
    <t>令和4年分確定申告期における申告会場等の借上げ
（姫路）
R5.2.10～R5.3.16</t>
    <rPh sb="25" eb="27">
      <t>ヒメジ</t>
    </rPh>
    <phoneticPr fontId="3"/>
  </si>
  <si>
    <t>令和4年分確定申告期における申告会場等の借上げ
（西宮・区分１）
R5.2.14～R5.3.16</t>
    <rPh sb="25" eb="27">
      <t>ニシノミヤ</t>
    </rPh>
    <rPh sb="28" eb="30">
      <t>クブン</t>
    </rPh>
    <phoneticPr fontId="3"/>
  </si>
  <si>
    <t>令和4年度契約状況調査票</t>
  </si>
  <si>
    <t>様式4</t>
    <rPh sb="0" eb="2">
      <t>ヨウシキ</t>
    </rPh>
    <phoneticPr fontId="2"/>
  </si>
  <si>
    <t>4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</si>
  <si>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１4－１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</si>
  <si>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１4－２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</si>
  <si>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１６－１
１4－１の年間支払金額（円）（年度確定額）
(年度末のみ使用)
自官署の負担分を記載</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</si>
  <si>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２０－4
システム上で電磁的契約書により契約締結をした場合「○」、契約締結しなかった場合「×」を付す</t>
  </si>
  <si>
    <t>２4
備考</t>
    <rPh sb="3" eb="5">
      <t>ビコウ</t>
    </rPh>
    <phoneticPr fontId="4"/>
  </si>
  <si>
    <t>２５－4
２５-1で「a」を選択した場合に、WLB等推進企業に対する加点（最大値）</t>
  </si>
  <si>
    <t>２７－4
27-2欄又は27－3欄で「⑧その他」を選択したものについて個別に記載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</si>
  <si>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３4
契約の統計判定(金額)</t>
  </si>
  <si>
    <t>データゾーン株式会社
大阪府寝屋川市点野２－１２－１4</t>
    <rPh sb="6" eb="10">
      <t>カブシキガイシャ</t>
    </rPh>
    <rPh sb="11" eb="13">
      <t>オオサカ</t>
    </rPh>
    <rPh sb="13" eb="14">
      <t>フ</t>
    </rPh>
    <rPh sb="14" eb="18">
      <t>ネヤガワシ</t>
    </rPh>
    <rPh sb="18" eb="20">
      <t>シメノ</t>
    </rPh>
    <phoneticPr fontId="4"/>
  </si>
  <si>
    <t>令和4年分確定申告期における申告会場等の借上げ
（尼崎）
R5.2.15～R5.3.16</t>
    <rPh sb="25" eb="27">
      <t>アマガサキ</t>
    </rPh>
    <phoneticPr fontId="3"/>
  </si>
  <si>
    <t>令和4年分確定申告期における申告会場等の借上げ
（伊丹）
R5.2.01～R5.3.16</t>
    <rPh sb="25" eb="27">
      <t>イタミ</t>
    </rPh>
    <phoneticPr fontId="3"/>
  </si>
  <si>
    <t>令和4年分確定申告期における申告会場等の借上げ
（芦屋）
R5.2.03～R5.3.16</t>
    <rPh sb="25" eb="27">
      <t>アシヤ</t>
    </rPh>
    <phoneticPr fontId="3"/>
  </si>
  <si>
    <t>令和4年分確定申告期における申告会場等の借上げ
（加古川）
R5.2.09～R5.3.16</t>
    <rPh sb="25" eb="28">
      <t>カコガワ</t>
    </rPh>
    <phoneticPr fontId="3"/>
  </si>
  <si>
    <t>株式会社キャリアパワー
京都府京都市下京区塩小路通烏丸西入東塩小路町８4３－２日本生命京都ヤサカビル４階</t>
    <rPh sb="0" eb="4">
      <t>カブシキガイシャ</t>
    </rPh>
    <rPh sb="12" eb="14">
      <t>キョウト</t>
    </rPh>
    <rPh sb="14" eb="15">
      <t>フ</t>
    </rPh>
    <rPh sb="15" eb="18">
      <t>キョウトシ</t>
    </rPh>
    <rPh sb="18" eb="21">
      <t>シモギョウク</t>
    </rPh>
    <rPh sb="21" eb="22">
      <t>シオ</t>
    </rPh>
    <rPh sb="22" eb="24">
      <t>コジ</t>
    </rPh>
    <rPh sb="24" eb="25">
      <t>トオ</t>
    </rPh>
    <rPh sb="25" eb="27">
      <t>カラスマ</t>
    </rPh>
    <rPh sb="27" eb="28">
      <t>ニシ</t>
    </rPh>
    <rPh sb="28" eb="29">
      <t>イ</t>
    </rPh>
    <rPh sb="29" eb="30">
      <t>ヒガシ</t>
    </rPh>
    <rPh sb="30" eb="31">
      <t>シオ</t>
    </rPh>
    <rPh sb="31" eb="33">
      <t>コジ</t>
    </rPh>
    <rPh sb="33" eb="34">
      <t>チョウ</t>
    </rPh>
    <rPh sb="39" eb="41">
      <t>ニホン</t>
    </rPh>
    <rPh sb="41" eb="43">
      <t>セイメイ</t>
    </rPh>
    <rPh sb="43" eb="45">
      <t>キョウト</t>
    </rPh>
    <rPh sb="51" eb="52">
      <t>カイ</t>
    </rPh>
    <phoneticPr fontId="3"/>
  </si>
  <si>
    <t>確定申告コールセンターにおけるオペレーター業務委託
R5.1.12～R5.3.15</t>
    <rPh sb="0" eb="2">
      <t>カクテイ</t>
    </rPh>
    <rPh sb="2" eb="4">
      <t>シンコク</t>
    </rPh>
    <rPh sb="21" eb="23">
      <t>ギョウム</t>
    </rPh>
    <rPh sb="23" eb="25">
      <t>イタク</t>
    </rPh>
    <phoneticPr fontId="3"/>
  </si>
  <si>
    <t xml:space="preserve">令和4年分個人関係申告書用紙等の封入業務
（第1Ｇ）
⑴　所得税申告書単独封入 70,641件
⑵　所得税申告書・消費税申告書同時封入 6,212件
⑶　新規所得者用申告書封入 2,700件
</t>
    <phoneticPr fontId="3"/>
  </si>
  <si>
    <t>令和4年分個人関係申告書用紙等の封入業務
（第2Ｇ）
⑴　所得税申告書単独封入 71,862件
⑵　所得税申告書・消費税申告書同時封入 4,351件
⑶　新規所得者用申告書封入 2,600件</t>
    <phoneticPr fontId="3"/>
  </si>
  <si>
    <t>令和4年分個人関係申告書用紙等の封入業務
（第3Ｇ）
⑴　所得税申告書単独封入 74,668件
⑵　所得税申告書・消費税申告書同時封入 5,951件
⑶　新規所得者用申告書封入 2,300件</t>
    <phoneticPr fontId="3"/>
  </si>
  <si>
    <t>令和4年分個人関係申告書用紙等の封入業務
（第4Ｇ）
⑴　所得税申告書単独封入 69,348件
⑵　所得税申告書・消費税申告書同時封入 4,453件
⑶　新規所得者用申告書封入 2,900件</t>
    <phoneticPr fontId="3"/>
  </si>
  <si>
    <t>令和4年分個人関係申告書用紙等の封入業務
（第5Ｇ）
⑴　所得税申告書単独封入 72,404件
⑵　所得税申告書・消費税申告書同時封入 4,403件
⑶　新規所得者用申告書封入 2,800件</t>
    <phoneticPr fontId="3"/>
  </si>
  <si>
    <t>令和4年分個人関係申告書用紙等の封入業務
（第6Ｇ）
⑴　所得税申告書単独封入 67,245件
⑵　所得税申告書・消費税申告書同時封入 5,568件
⑶　新規所得者用申告書封入 3,000件</t>
    <phoneticPr fontId="3"/>
  </si>
  <si>
    <t>令和4年分個人関係申告書用紙等の封入業務
（第7Ｇ）
⑴　所得税申告書単独封入 82,544件
⑵　所得税申告書・消費税申告書同時封入 6,979件
⑶　新規所得者用申告書封入 4,000件</t>
    <phoneticPr fontId="3"/>
  </si>
  <si>
    <t>令和4年分所得税及び復興特別所得税並びに消費税及び地方消費税の確定申告に係るお知らせ通知書・納付書等封入業務（第1Ｇ）
(1)　所得税・消費税納付書単独封入 129,277件
(2)　所得税・消費税納付書同時封入　 4,140件</t>
    <phoneticPr fontId="3"/>
  </si>
  <si>
    <t xml:space="preserve">令和4年分所得税及び復興特別所得税並びに消費税及び地方消費税の確定申告に係るお知らせ通知書・納付書等封入業務（第2Ｇ）
(1)　所得税・消費税納付書単独封入 138,232件
(2)　所得税・消費税納付書同時封入 4,027件
</t>
    <phoneticPr fontId="3"/>
  </si>
  <si>
    <t>令和4年分所得税及び復興特別所得税並びに消費税及び地方消費税の確定申告に係るお知らせ通知書・納付書等封入業務（第3Ｇ）
(1)　所得税・消費税納付書単独封入 98,588件
(2)　所得税・消費税納付書同時封入 16,310件</t>
    <phoneticPr fontId="3"/>
  </si>
  <si>
    <t>令和4年分所得税及び復興特別所得税並びに消費税及び地方消費税の確定申告に係るお知らせ通知書・納付書等封入業務（第4Ｇ）
(1)　所得税・消費税納付書単独封入 89,581件
(2)　所得税・消費税納付書同時封入 11,597件</t>
    <phoneticPr fontId="3"/>
  </si>
  <si>
    <t>令和4年分所得税及び復興特別所得税並びに消費税及び地方消費税の確定申告に係る納付書発送代行業務
(1)　発送業務 216,076件
(2)　返戻業務 2,400件</t>
    <phoneticPr fontId="3"/>
  </si>
  <si>
    <t xml:space="preserve">大阪国税局管内税務署阪神分室（仮称）の除草、植木及び樹木剪定・伐採等業務委託
</t>
    <rPh sb="19" eb="21">
      <t>ジョソウ</t>
    </rPh>
    <rPh sb="22" eb="24">
      <t>ウエキ</t>
    </rPh>
    <rPh sb="24" eb="25">
      <t>オヨ</t>
    </rPh>
    <rPh sb="31" eb="33">
      <t>バッサイ</t>
    </rPh>
    <phoneticPr fontId="4"/>
  </si>
  <si>
    <t>確定申告コールセンターにおける税理士業務委託
予定従事人日数 2,084人日　</t>
    <phoneticPr fontId="3"/>
  </si>
  <si>
    <t>●</t>
  </si>
  <si>
    <t>一般競争入札において入札者がいない又は再度の入札を実施しても、落札者となるべき者がいないことから、会計法第29条の３第５項及び予決令第99の２に該当するため。</t>
  </si>
  <si>
    <t xml:space="preserve">インクジェットプリンタの購入
インクジェットプリンタ185台
</t>
    <rPh sb="12" eb="14">
      <t>コウニュウ</t>
    </rPh>
    <rPh sb="29" eb="30">
      <t>ダイ</t>
    </rPh>
    <phoneticPr fontId="3"/>
  </si>
  <si>
    <t>タイルカーペットの購入（区分１）
タイルカーペット青系292箱　ほか5品目</t>
    <rPh sb="9" eb="11">
      <t>コウニュウ</t>
    </rPh>
    <rPh sb="12" eb="14">
      <t>クブン</t>
    </rPh>
    <rPh sb="25" eb="26">
      <t>アオ</t>
    </rPh>
    <rPh sb="26" eb="27">
      <t>ケイ</t>
    </rPh>
    <rPh sb="30" eb="31">
      <t>ハコ</t>
    </rPh>
    <rPh sb="35" eb="36">
      <t>ヒン</t>
    </rPh>
    <rPh sb="36" eb="37">
      <t>メ</t>
    </rPh>
    <phoneticPr fontId="3"/>
  </si>
  <si>
    <t>パーティション等の購入
パーティション①10枚　ほか13品目</t>
    <rPh sb="7" eb="8">
      <t>トウ</t>
    </rPh>
    <rPh sb="9" eb="11">
      <t>コウニュウ</t>
    </rPh>
    <rPh sb="22" eb="23">
      <t>マイ</t>
    </rPh>
    <rPh sb="28" eb="29">
      <t>ヒン</t>
    </rPh>
    <rPh sb="29" eb="30">
      <t>メ</t>
    </rPh>
    <phoneticPr fontId="3"/>
  </si>
  <si>
    <t>編てつ用クラフトファイル等の購入
クラフトファイル59,300冊　ほか1品目</t>
    <rPh sb="0" eb="1">
      <t>ヘン</t>
    </rPh>
    <rPh sb="3" eb="4">
      <t>ヨウ</t>
    </rPh>
    <rPh sb="12" eb="13">
      <t>トウ</t>
    </rPh>
    <rPh sb="14" eb="16">
      <t>コウニュウ</t>
    </rPh>
    <rPh sb="31" eb="32">
      <t>サツ</t>
    </rPh>
    <rPh sb="36" eb="37">
      <t>ヒン</t>
    </rPh>
    <rPh sb="37" eb="38">
      <t>メ</t>
    </rPh>
    <phoneticPr fontId="3"/>
  </si>
  <si>
    <t>確定申告コールセンター等における通信回線サービス業務委託　一式</t>
    <rPh sb="0" eb="4">
      <t>カクテイシンコク</t>
    </rPh>
    <rPh sb="11" eb="12">
      <t>トウ</t>
    </rPh>
    <rPh sb="16" eb="20">
      <t>ツウシンカイセン</t>
    </rPh>
    <rPh sb="24" eb="26">
      <t>ギョウム</t>
    </rPh>
    <rPh sb="26" eb="28">
      <t>イタク</t>
    </rPh>
    <rPh sb="29" eb="31">
      <t>イッシキ</t>
    </rPh>
    <phoneticPr fontId="3"/>
  </si>
  <si>
    <t>パソコンの借上げ（区分2）
パソコン2台</t>
    <rPh sb="5" eb="6">
      <t>カ</t>
    </rPh>
    <rPh sb="6" eb="7">
      <t>ア</t>
    </rPh>
    <rPh sb="19" eb="20">
      <t>ダイ</t>
    </rPh>
    <phoneticPr fontId="3"/>
  </si>
  <si>
    <t>パソコンの借上げ（区分1）
パソコン2台</t>
    <rPh sb="5" eb="6">
      <t>カ</t>
    </rPh>
    <rPh sb="6" eb="7">
      <t>ア</t>
    </rPh>
    <rPh sb="19" eb="20">
      <t>ダイ</t>
    </rPh>
    <phoneticPr fontId="3"/>
  </si>
  <si>
    <t>石元商事株式会社
大阪府大阪市都島区中野町１－７－２０</t>
    <rPh sb="0" eb="2">
      <t>イシモト</t>
    </rPh>
    <rPh sb="2" eb="4">
      <t>ショウジ</t>
    </rPh>
    <rPh sb="4" eb="8">
      <t>カブシキガイシャ</t>
    </rPh>
    <rPh sb="9" eb="12">
      <t>オオサカフ</t>
    </rPh>
    <rPh sb="12" eb="15">
      <t>オオサカシ</t>
    </rPh>
    <rPh sb="15" eb="18">
      <t>ミヤコジマク</t>
    </rPh>
    <rPh sb="18" eb="21">
      <t>ナカノチョウ</t>
    </rPh>
    <phoneticPr fontId="3"/>
  </si>
  <si>
    <t>株式会社メーベル
大阪府大阪市旭区中宮１－１－２５</t>
    <rPh sb="15" eb="16">
      <t>アサヒ</t>
    </rPh>
    <rPh sb="17" eb="19">
      <t>ナカミヤ</t>
    </rPh>
    <phoneticPr fontId="3"/>
  </si>
  <si>
    <t>株式会社イノウエ商事
大阪府泉大津市我孫子２－４－２０</t>
    <rPh sb="0" eb="4">
      <t>カブシキガイシャ</t>
    </rPh>
    <rPh sb="8" eb="10">
      <t>ショウジ</t>
    </rPh>
    <rPh sb="11" eb="14">
      <t>オオサカフ</t>
    </rPh>
    <rPh sb="14" eb="17">
      <t>イズミオオツ</t>
    </rPh>
    <rPh sb="17" eb="18">
      <t>シ</t>
    </rPh>
    <rPh sb="18" eb="21">
      <t>アビコ</t>
    </rPh>
    <phoneticPr fontId="3"/>
  </si>
  <si>
    <t>日本通信ネットワーク株式会社
東京都千代田区内神田２－３－４</t>
    <rPh sb="0" eb="2">
      <t>ニホン</t>
    </rPh>
    <rPh sb="2" eb="4">
      <t>ツウシン</t>
    </rPh>
    <rPh sb="10" eb="14">
      <t>カブシキガイシャ</t>
    </rPh>
    <rPh sb="15" eb="18">
      <t>トウキョウト</t>
    </rPh>
    <rPh sb="18" eb="22">
      <t>チヨダク</t>
    </rPh>
    <rPh sb="22" eb="23">
      <t>ウチ</t>
    </rPh>
    <rPh sb="23" eb="25">
      <t>カンダ</t>
    </rPh>
    <phoneticPr fontId="3"/>
  </si>
  <si>
    <t>株式会社トーガシ
東京都江戸川区臨海町４－３－１</t>
    <rPh sb="0" eb="4">
      <t>カブシキガイシャ</t>
    </rPh>
    <rPh sb="9" eb="12">
      <t>トウキョウト</t>
    </rPh>
    <rPh sb="12" eb="16">
      <t>エドガワク</t>
    </rPh>
    <rPh sb="16" eb="19">
      <t>リンカイチョウ</t>
    </rPh>
    <phoneticPr fontId="3"/>
  </si>
  <si>
    <t>東通ネットワーク株式会社
東京都中央区築地３－１２－５</t>
    <rPh sb="0" eb="2">
      <t>トウツウ</t>
    </rPh>
    <rPh sb="8" eb="12">
      <t>カブシキガイシャ</t>
    </rPh>
    <rPh sb="13" eb="16">
      <t>トウキョウト</t>
    </rPh>
    <rPh sb="16" eb="19">
      <t>チュウオウク</t>
    </rPh>
    <rPh sb="19" eb="20">
      <t>チク</t>
    </rPh>
    <rPh sb="20" eb="21">
      <t>チ</t>
    </rPh>
    <phoneticPr fontId="3"/>
  </si>
  <si>
    <t>株式会社ＪＥＣＣ
東京都千代田区丸の内３－４－１</t>
    <rPh sb="9" eb="12">
      <t>トウキョウト</t>
    </rPh>
    <rPh sb="12" eb="16">
      <t>チヨダク</t>
    </rPh>
    <rPh sb="16" eb="17">
      <t>マル</t>
    </rPh>
    <rPh sb="18" eb="19">
      <t>ウチ</t>
    </rPh>
    <phoneticPr fontId="3"/>
  </si>
  <si>
    <t>デルテクノロジーズ株式会社
東京都千代田区大手町１－２－１</t>
    <rPh sb="9" eb="13">
      <t>カブシキガイシャ</t>
    </rPh>
    <rPh sb="14" eb="17">
      <t>トウキョウト</t>
    </rPh>
    <rPh sb="17" eb="21">
      <t>チヨダク</t>
    </rPh>
    <rPh sb="21" eb="24">
      <t>オオテマチ</t>
    </rPh>
    <phoneticPr fontId="3"/>
  </si>
  <si>
    <t>吉野税務署空調設備改修工事
吉野税務署
奈良県吉野郡吉野町丹治２００－１
令和4年10月3日～令和5年1月31日</t>
    <rPh sb="0" eb="2">
      <t>ヨシノ</t>
    </rPh>
    <rPh sb="2" eb="5">
      <t>ゼイムショ</t>
    </rPh>
    <rPh sb="5" eb="7">
      <t>クウチョウ</t>
    </rPh>
    <rPh sb="7" eb="9">
      <t>セツビ</t>
    </rPh>
    <rPh sb="9" eb="11">
      <t>カイシュウ</t>
    </rPh>
    <rPh sb="11" eb="13">
      <t>コウジ</t>
    </rPh>
    <rPh sb="14" eb="16">
      <t>ヨシノ</t>
    </rPh>
    <rPh sb="16" eb="19">
      <t>ゼイムショ</t>
    </rPh>
    <rPh sb="20" eb="23">
      <t>ナラケン</t>
    </rPh>
    <rPh sb="23" eb="26">
      <t>ヨシノグン</t>
    </rPh>
    <rPh sb="26" eb="29">
      <t>ヨシノチョウ</t>
    </rPh>
    <rPh sb="29" eb="31">
      <t>タンジ</t>
    </rPh>
    <rPh sb="37" eb="39">
      <t>レイワ</t>
    </rPh>
    <rPh sb="40" eb="41">
      <t>ネン</t>
    </rPh>
    <rPh sb="43" eb="44">
      <t>ガツ</t>
    </rPh>
    <rPh sb="45" eb="46">
      <t>ニチ</t>
    </rPh>
    <rPh sb="47" eb="49">
      <t>レイワ</t>
    </rPh>
    <rPh sb="50" eb="51">
      <t>ネン</t>
    </rPh>
    <rPh sb="52" eb="53">
      <t>ガツ</t>
    </rPh>
    <rPh sb="55" eb="56">
      <t>ニチ</t>
    </rPh>
    <phoneticPr fontId="3"/>
  </si>
  <si>
    <t>京都地方合同庁舎中央監視設備更新工事
京都地方合同庁舎
京都府京都市中京区西ノ京笠殿町３８
令和4年10月5日～令和5年3月31日</t>
    <rPh sb="0" eb="2">
      <t>キョウト</t>
    </rPh>
    <rPh sb="2" eb="4">
      <t>チホウ</t>
    </rPh>
    <rPh sb="4" eb="6">
      <t>ゴウドウ</t>
    </rPh>
    <rPh sb="6" eb="8">
      <t>チョウシャ</t>
    </rPh>
    <rPh sb="8" eb="10">
      <t>チュウオウ</t>
    </rPh>
    <rPh sb="10" eb="12">
      <t>カンシ</t>
    </rPh>
    <rPh sb="12" eb="14">
      <t>セツビ</t>
    </rPh>
    <rPh sb="14" eb="16">
      <t>コウシン</t>
    </rPh>
    <rPh sb="16" eb="18">
      <t>コウジ</t>
    </rPh>
    <rPh sb="19" eb="21">
      <t>キョウト</t>
    </rPh>
    <rPh sb="21" eb="23">
      <t>チホウ</t>
    </rPh>
    <rPh sb="23" eb="25">
      <t>ゴウドウ</t>
    </rPh>
    <rPh sb="25" eb="27">
      <t>チョウシャ</t>
    </rPh>
    <rPh sb="28" eb="31">
      <t>キョウトフ</t>
    </rPh>
    <rPh sb="31" eb="34">
      <t>キョウトシ</t>
    </rPh>
    <rPh sb="34" eb="37">
      <t>ナカギョウク</t>
    </rPh>
    <rPh sb="37" eb="38">
      <t>ニシ</t>
    </rPh>
    <rPh sb="39" eb="40">
      <t>キョウ</t>
    </rPh>
    <rPh sb="40" eb="41">
      <t>カサ</t>
    </rPh>
    <rPh sb="41" eb="42">
      <t>ドノ</t>
    </rPh>
    <rPh sb="42" eb="43">
      <t>マチ</t>
    </rPh>
    <rPh sb="46" eb="48">
      <t>レイワ</t>
    </rPh>
    <rPh sb="49" eb="50">
      <t>ネン</t>
    </rPh>
    <rPh sb="52" eb="53">
      <t>ガツ</t>
    </rPh>
    <rPh sb="54" eb="55">
      <t>ニチ</t>
    </rPh>
    <rPh sb="56" eb="58">
      <t>レイワ</t>
    </rPh>
    <rPh sb="59" eb="60">
      <t>ネン</t>
    </rPh>
    <rPh sb="61" eb="62">
      <t>ガツ</t>
    </rPh>
    <rPh sb="64" eb="65">
      <t>ニチ</t>
    </rPh>
    <phoneticPr fontId="3"/>
  </si>
  <si>
    <t>オリックス・ファシリティーズ株式会社
京都府京都市下京区大宮通仏光寺下る五坊大宮町９９</t>
    <rPh sb="14" eb="18">
      <t>カブシキガイシャ</t>
    </rPh>
    <rPh sb="19" eb="22">
      <t>キョウトフ</t>
    </rPh>
    <rPh sb="22" eb="24">
      <t>キョウト</t>
    </rPh>
    <rPh sb="24" eb="25">
      <t>シ</t>
    </rPh>
    <rPh sb="25" eb="28">
      <t>シモギョウク</t>
    </rPh>
    <rPh sb="28" eb="30">
      <t>オオミヤ</t>
    </rPh>
    <rPh sb="30" eb="31">
      <t>ドオリ</t>
    </rPh>
    <rPh sb="31" eb="34">
      <t>ブッコウジ</t>
    </rPh>
    <rPh sb="34" eb="35">
      <t>サガ</t>
    </rPh>
    <rPh sb="36" eb="37">
      <t>ゴ</t>
    </rPh>
    <rPh sb="37" eb="38">
      <t>ボウ</t>
    </rPh>
    <rPh sb="38" eb="40">
      <t>オオミヤ</t>
    </rPh>
    <rPh sb="40" eb="41">
      <t>マチ</t>
    </rPh>
    <phoneticPr fontId="3"/>
  </si>
  <si>
    <t>株式会社　鐵興
大阪府大阪市北区同心２－１１－１９－５０３</t>
    <rPh sb="0" eb="4">
      <t>カブシキガイシャ</t>
    </rPh>
    <rPh sb="5" eb="6">
      <t>テツ</t>
    </rPh>
    <rPh sb="6" eb="7">
      <t>オコ</t>
    </rPh>
    <rPh sb="8" eb="11">
      <t>オオサカフ</t>
    </rPh>
    <rPh sb="11" eb="14">
      <t>オオサカシ</t>
    </rPh>
    <rPh sb="14" eb="16">
      <t>キタク</t>
    </rPh>
    <rPh sb="16" eb="18">
      <t>ドウシン</t>
    </rPh>
    <phoneticPr fontId="3"/>
  </si>
  <si>
    <t>確定申告コールセンターにおける備品借上げ業務　
一式</t>
    <rPh sb="0" eb="4">
      <t>カクテイシンコク</t>
    </rPh>
    <rPh sb="15" eb="17">
      <t>ビヒン</t>
    </rPh>
    <rPh sb="17" eb="19">
      <t>カリア</t>
    </rPh>
    <rPh sb="20" eb="22">
      <t>ギョウム</t>
    </rPh>
    <rPh sb="24" eb="26">
      <t>イッシキ</t>
    </rPh>
    <phoneticPr fontId="3"/>
  </si>
  <si>
    <t>インターネット接続用回線及びLAN配線構築業務
一式</t>
    <rPh sb="7" eb="9">
      <t>セツゾク</t>
    </rPh>
    <rPh sb="9" eb="10">
      <t>ヨウ</t>
    </rPh>
    <rPh sb="10" eb="12">
      <t>カイセン</t>
    </rPh>
    <rPh sb="12" eb="13">
      <t>オヨ</t>
    </rPh>
    <rPh sb="17" eb="19">
      <t>ハイセン</t>
    </rPh>
    <rPh sb="19" eb="21">
      <t>コウチク</t>
    </rPh>
    <rPh sb="21" eb="23">
      <t>ギョウム</t>
    </rPh>
    <rPh sb="24" eb="26">
      <t>イッシキ</t>
    </rPh>
    <phoneticPr fontId="3"/>
  </si>
  <si>
    <t>支出負担行為担当官
大阪国税局総務部次長
浜野　靖史
大阪府大阪市中央区大手前１－５－６３</t>
    <rPh sb="21" eb="23">
      <t>ハマノ</t>
    </rPh>
    <rPh sb="24" eb="25">
      <t>ヤス</t>
    </rPh>
    <rPh sb="25" eb="26">
      <t>フミ</t>
    </rPh>
    <phoneticPr fontId="0"/>
  </si>
  <si>
    <t>大阪国税局管内税務署等の水銀使用製品産業廃棄物等の収集運搬処分業務</t>
  </si>
  <si>
    <t>支出負担行為担当官
大阪国税局総務部次長
浜野　靖史
大阪府大阪市中央区大手前１－５－６３</t>
    <rPh sb="21" eb="23">
      <t>ハマノ</t>
    </rPh>
    <rPh sb="24" eb="25">
      <t>ヤスシ</t>
    </rPh>
    <rPh sb="25" eb="26">
      <t>シ</t>
    </rPh>
    <phoneticPr fontId="0"/>
  </si>
  <si>
    <t>有限会社立脇商店
神戸市長田区苅藻島町１丁目１－51</t>
    <rPh sb="0" eb="6">
      <t>ユウゲンカイシャタテワキ</t>
    </rPh>
    <rPh sb="6" eb="8">
      <t>ショウテン</t>
    </rPh>
    <phoneticPr fontId="3"/>
  </si>
  <si>
    <t>＠500円</t>
  </si>
  <si>
    <t>Di292</t>
    <phoneticPr fontId="3"/>
  </si>
  <si>
    <t>Di293</t>
    <phoneticPr fontId="3"/>
  </si>
  <si>
    <t>Di294</t>
    <phoneticPr fontId="3"/>
  </si>
  <si>
    <t>Di295</t>
  </si>
  <si>
    <t>Di296</t>
  </si>
  <si>
    <t>Di297</t>
  </si>
  <si>
    <t>Di298</t>
  </si>
  <si>
    <t>Di299</t>
  </si>
  <si>
    <t>Di300</t>
  </si>
  <si>
    <t>Di301</t>
  </si>
  <si>
    <t>Di302</t>
  </si>
  <si>
    <t>Di303</t>
  </si>
  <si>
    <t>Di304</t>
  </si>
  <si>
    <t>Di305</t>
  </si>
  <si>
    <t>Di306</t>
  </si>
  <si>
    <t>Di307</t>
  </si>
  <si>
    <t>Di308</t>
  </si>
  <si>
    <t>Di309</t>
  </si>
  <si>
    <t>Di310</t>
  </si>
  <si>
    <t>Di311</t>
  </si>
  <si>
    <t>Di312</t>
  </si>
  <si>
    <t>Di313</t>
  </si>
  <si>
    <t>Di314</t>
  </si>
  <si>
    <t>Di315</t>
  </si>
  <si>
    <t>Di316</t>
  </si>
  <si>
    <t>Di317</t>
  </si>
  <si>
    <t>Di318</t>
  </si>
  <si>
    <t>Di319</t>
  </si>
  <si>
    <t>Di320</t>
  </si>
  <si>
    <t>Di321</t>
  </si>
  <si>
    <t>Di322</t>
  </si>
  <si>
    <t>Di323</t>
  </si>
  <si>
    <t>Di324</t>
  </si>
  <si>
    <t>Di325</t>
  </si>
  <si>
    <t>Di326</t>
  </si>
  <si>
    <t>Di327</t>
  </si>
  <si>
    <t>Di328</t>
  </si>
  <si>
    <t>Di329</t>
  </si>
  <si>
    <t>Di330</t>
  </si>
  <si>
    <t>Di331</t>
    <phoneticPr fontId="3"/>
  </si>
  <si>
    <t>京都地方合同庁舎中央監視設備更新工事
京都地方合同庁舎
京都府京都市中京区西ノ京笠殿町３８
令和4年10月5日～令和5年3月31日</t>
  </si>
  <si>
    <t>株式会社　鐵興
大阪府大阪市北区同心２－１１－１９－５０３</t>
  </si>
  <si>
    <t>一般競争入札</t>
  </si>
  <si>
    <t>28,807,900円
(A)</t>
  </si>
  <si>
    <t>59.6%
(B/A×100)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</si>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</sst>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3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11"/>
      <color theme="1"/>
      <name val="ＭＳ 明朝"/>
      <family val="1"/>
      <charset val="128"/>
    </font>
    <font>
      <sz val="8"/>
      <name val="ＭＳ Ｐゴシック"/>
      <family val="2"/>
    </font>
    <font>
      <sz val="11"/>
      <name val="ＭＳ Ｐ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1">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58">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0" fontId="8" fillId="0" borderId="0" xfId="2" applyFont="1" applyAlignment="1">
      <alignment vertical="center"/>
    </xf>
    <xf numFmtId="0" fontId="9" fillId="0" borderId="0" xfId="2" applyFont="1">
      <alignment vertical="center"/>
    </xf>
    <xf numFmtId="0" fontId="10" fillId="0" borderId="14" xfId="2" applyFont="1" applyBorder="1" applyAlignment="1">
      <alignment vertical="center"/>
    </xf>
    <xf numFmtId="0" fontId="10" fillId="0" borderId="0" xfId="2" applyFont="1" applyBorder="1" applyAlignme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0" xfId="2" applyFont="1" applyFill="1">
      <alignment vertical="center"/>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18" xfId="2" applyFont="1" applyFill="1" applyBorder="1" applyAlignment="1">
      <alignment vertical="center" wrapText="1"/>
    </xf>
    <xf numFmtId="0" fontId="10" fillId="0" borderId="0" xfId="2" applyFont="1" applyBorder="1" applyAlignment="1">
      <alignment vertical="center" wrapText="1"/>
    </xf>
    <xf numFmtId="0" fontId="10" fillId="0" borderId="0" xfId="2" applyFont="1" applyBorder="1">
      <alignment vertical="center"/>
    </xf>
    <xf numFmtId="0" fontId="10" fillId="0" borderId="0" xfId="2" applyFont="1">
      <alignment vertical="center"/>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19" xfId="2" applyFont="1" applyFill="1" applyBorder="1" applyAlignment="1">
      <alignment vertical="center" wrapText="1"/>
    </xf>
    <xf numFmtId="0" fontId="10" fillId="0" borderId="21" xfId="2" applyFont="1" applyBorder="1">
      <alignment vertical="center"/>
    </xf>
    <xf numFmtId="0" fontId="10" fillId="0" borderId="23" xfId="2" applyFont="1" applyBorder="1" applyAlignment="1">
      <alignment vertical="center" shrinkToFit="1"/>
    </xf>
    <xf numFmtId="0" fontId="10" fillId="0" borderId="21" xfId="2" applyFont="1" applyFill="1" applyBorder="1" applyAlignment="1">
      <alignment vertical="center" wrapTex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9" fillId="0" borderId="0" xfId="2" applyFont="1" applyBorder="1">
      <alignment vertical="center"/>
    </xf>
    <xf numFmtId="0" fontId="5" fillId="0" borderId="3" xfId="2" applyNumberFormat="1" applyFont="1" applyFill="1" applyBorder="1" applyAlignment="1" applyProtection="1">
      <alignment horizontal="center" vertical="center" wrapText="1"/>
      <protection locked="0"/>
    </xf>
    <xf numFmtId="0" fontId="1" fillId="0" borderId="0" xfId="8" applyAlignment="1">
      <alignment vertical="center"/>
    </xf>
    <xf numFmtId="0" fontId="10" fillId="0" borderId="0" xfId="2" applyFont="1" applyAlignment="1">
      <alignment vertical="center"/>
    </xf>
    <xf numFmtId="0" fontId="15" fillId="0" borderId="0" xfId="8"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3" fillId="0" borderId="0" xfId="0" applyFont="1" applyFill="1" applyAlignment="1" applyProtection="1">
      <alignment horizontal="center" vertical="center" wrapText="1"/>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16" fillId="0" borderId="0" xfId="2" applyFont="1" applyAlignment="1">
      <alignment vertical="center"/>
    </xf>
    <xf numFmtId="0" fontId="17" fillId="0" borderId="0" xfId="8" applyFont="1" applyAlignment="1">
      <alignment vertical="center"/>
    </xf>
    <xf numFmtId="0" fontId="18" fillId="0" borderId="0" xfId="8" applyFont="1" applyAlignment="1">
      <alignment vertical="center"/>
    </xf>
    <xf numFmtId="0" fontId="19" fillId="0" borderId="0" xfId="2" applyFont="1" applyAlignment="1">
      <alignment vertical="center"/>
    </xf>
    <xf numFmtId="0" fontId="19" fillId="0" borderId="0" xfId="2" applyFont="1">
      <alignment vertical="center"/>
    </xf>
    <xf numFmtId="0" fontId="19" fillId="0" borderId="0" xfId="2" applyFont="1" applyFill="1" applyAlignment="1">
      <alignment vertical="center"/>
    </xf>
    <xf numFmtId="38" fontId="19" fillId="0" borderId="0" xfId="1" applyFont="1" applyAlignment="1">
      <alignment vertical="center"/>
    </xf>
    <xf numFmtId="0" fontId="0" fillId="0" borderId="0" xfId="0" applyProtection="1">
      <protection locked="0"/>
    </xf>
    <xf numFmtId="0" fontId="0" fillId="0" borderId="0" xfId="0" applyAlignment="1" applyProtection="1">
      <alignment horizontal="center" vertical="center"/>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26" xfId="2" applyFont="1" applyFill="1" applyBorder="1" applyAlignment="1" applyProtection="1">
      <alignment vertical="top" wrapText="1"/>
      <protection locked="0"/>
    </xf>
    <xf numFmtId="0" fontId="5" fillId="0" borderId="9" xfId="2" applyNumberFormat="1" applyFont="1" applyFill="1" applyBorder="1" applyAlignment="1" applyProtection="1">
      <alignment horizontal="center" vertical="center"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pplyProtection="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Border="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10" fillId="7" borderId="3" xfId="2" applyFont="1" applyFill="1" applyBorder="1" applyAlignment="1">
      <alignment vertical="top" wrapText="1"/>
    </xf>
    <xf numFmtId="0" fontId="10" fillId="0" borderId="3" xfId="2" applyFont="1" applyBorder="1" applyAlignment="1">
      <alignment vertical="center" wrapText="1"/>
    </xf>
    <xf numFmtId="0" fontId="10" fillId="0" borderId="3" xfId="2" applyFont="1" applyBorder="1">
      <alignment vertical="center"/>
    </xf>
    <xf numFmtId="0" fontId="21" fillId="0" borderId="13" xfId="2" applyFont="1" applyFill="1" applyBorder="1" applyAlignment="1">
      <alignment vertical="center" wrapText="1"/>
    </xf>
    <xf numFmtId="0" fontId="23" fillId="0" borderId="0" xfId="9" applyFont="1" applyFill="1">
      <alignment vertical="center"/>
    </xf>
    <xf numFmtId="0" fontId="23" fillId="0" borderId="0" xfId="9" applyFont="1" applyFill="1" applyAlignment="1">
      <alignment horizontal="center" vertical="center"/>
    </xf>
    <xf numFmtId="0" fontId="25" fillId="0" borderId="0" xfId="9" applyFont="1" applyFill="1" applyAlignment="1">
      <alignment horizontal="center" vertical="center"/>
    </xf>
    <xf numFmtId="0" fontId="25" fillId="0" borderId="0" xfId="9" applyFont="1" applyFill="1">
      <alignment vertical="center"/>
    </xf>
    <xf numFmtId="38" fontId="25" fillId="0" borderId="0" xfId="5" applyFont="1" applyFill="1" applyAlignment="1">
      <alignment horizontal="center" vertical="center"/>
    </xf>
    <xf numFmtId="180" fontId="25" fillId="0" borderId="0" xfId="9" applyNumberFormat="1" applyFont="1" applyFill="1">
      <alignment vertical="center"/>
    </xf>
    <xf numFmtId="0" fontId="25" fillId="0" borderId="0" xfId="3" applyFont="1"/>
    <xf numFmtId="0" fontId="25" fillId="0" borderId="0" xfId="3" applyFont="1" applyAlignment="1">
      <alignment horizontal="right" vertical="center"/>
    </xf>
    <xf numFmtId="0" fontId="21" fillId="0" borderId="3" xfId="3" applyFont="1" applyFill="1" applyBorder="1" applyAlignment="1">
      <alignment vertical="center" wrapText="1"/>
    </xf>
    <xf numFmtId="180" fontId="21" fillId="0" borderId="3" xfId="3" applyNumberFormat="1" applyFont="1" applyFill="1" applyBorder="1" applyAlignment="1">
      <alignment vertical="center" wrapText="1"/>
    </xf>
    <xf numFmtId="0" fontId="25" fillId="0" borderId="0" xfId="9" applyFont="1" applyFill="1" applyAlignment="1">
      <alignment horizontal="center" vertical="center" wrapText="1"/>
    </xf>
    <xf numFmtId="0" fontId="23" fillId="0" borderId="3" xfId="9" applyFont="1" applyBorder="1" applyAlignment="1">
      <alignment horizontal="center" vertical="center" wrapText="1"/>
    </xf>
    <xf numFmtId="0" fontId="26" fillId="0" borderId="13" xfId="9" applyFont="1" applyFill="1" applyBorder="1" applyAlignment="1">
      <alignment vertical="center" wrapText="1"/>
    </xf>
    <xf numFmtId="184" fontId="21" fillId="0" borderId="13" xfId="2" applyNumberFormat="1" applyFont="1" applyFill="1" applyBorder="1" applyAlignment="1">
      <alignment horizontal="center" vertical="center" wrapText="1"/>
    </xf>
    <xf numFmtId="180" fontId="26" fillId="0" borderId="13" xfId="9" applyNumberFormat="1" applyFont="1" applyFill="1" applyBorder="1" applyAlignment="1">
      <alignment horizontal="center" vertical="center" wrapText="1"/>
    </xf>
    <xf numFmtId="178" fontId="21" fillId="0" borderId="13" xfId="2" applyNumberFormat="1" applyFont="1" applyFill="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5" applyNumberFormat="1" applyFont="1" applyFill="1" applyBorder="1" applyAlignment="1">
      <alignment horizontal="center" vertical="center" wrapText="1" shrinkToFit="1"/>
    </xf>
    <xf numFmtId="182" fontId="21" fillId="0" borderId="13" xfId="10" applyNumberFormat="1" applyFont="1" applyFill="1" applyBorder="1" applyAlignment="1">
      <alignment horizontal="center" vertical="center" wrapText="1"/>
    </xf>
    <xf numFmtId="180" fontId="21" fillId="0" borderId="13" xfId="10" applyNumberFormat="1" applyFont="1" applyFill="1" applyBorder="1" applyAlignment="1">
      <alignment horizontal="center" vertical="center" wrapText="1"/>
    </xf>
    <xf numFmtId="0" fontId="26" fillId="0" borderId="13" xfId="9" applyFont="1" applyFill="1" applyBorder="1" applyAlignment="1">
      <alignment horizontal="left" vertical="center" wrapText="1"/>
    </xf>
    <xf numFmtId="0" fontId="25" fillId="0" borderId="0" xfId="6" applyFont="1" applyFill="1" applyAlignment="1">
      <alignment vertical="center" wrapTex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pplyProtection="1">
      <alignment horizontal="center" vertical="center"/>
    </xf>
    <xf numFmtId="0" fontId="5" fillId="5" borderId="3" xfId="2" applyNumberFormat="1" applyFont="1" applyFill="1" applyBorder="1" applyAlignment="1" applyProtection="1">
      <alignment vertical="top" wrapText="1"/>
      <protection locked="0"/>
    </xf>
    <xf numFmtId="0" fontId="5" fillId="5" borderId="3" xfId="2" applyNumberFormat="1" applyFont="1" applyFill="1" applyBorder="1" applyAlignment="1" applyProtection="1">
      <alignment horizontal="left" vertical="top" wrapText="1"/>
      <protection locked="0"/>
    </xf>
    <xf numFmtId="0" fontId="27" fillId="0" borderId="15" xfId="0" applyFont="1" applyBorder="1" applyAlignment="1">
      <alignment horizontal="justify" vertical="center" wrapText="1"/>
    </xf>
    <xf numFmtId="0" fontId="27" fillId="0" borderId="30" xfId="0" applyFont="1" applyBorder="1" applyAlignment="1">
      <alignment horizontal="left" vertical="center" wrapText="1"/>
    </xf>
    <xf numFmtId="0" fontId="27" fillId="0" borderId="30" xfId="0" applyFont="1" applyBorder="1" applyAlignment="1">
      <alignment horizontal="justify" vertical="center" wrapText="1"/>
    </xf>
    <xf numFmtId="0" fontId="5" fillId="0" borderId="3" xfId="2" applyFont="1" applyBorder="1" applyAlignment="1" applyProtection="1">
      <alignment horizontal="center" vertical="center" wrapText="1"/>
      <protection locked="0"/>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5" borderId="3" xfId="2" applyFont="1" applyFill="1" applyBorder="1" applyAlignment="1" applyProtection="1">
      <alignment vertical="top" wrapText="1"/>
      <protection locked="0"/>
    </xf>
    <xf numFmtId="17" fontId="5" fillId="5" borderId="13" xfId="2" applyNumberFormat="1" applyFont="1" applyFill="1" applyBorder="1" applyAlignment="1" applyProtection="1">
      <alignment vertical="top" wrapText="1"/>
      <protection locked="0"/>
    </xf>
    <xf numFmtId="0" fontId="5" fillId="0" borderId="0" xfId="2" applyFont="1" applyAlignment="1" applyProtection="1">
      <alignment vertical="center" wrapText="1"/>
      <protection locked="0"/>
    </xf>
    <xf numFmtId="0" fontId="5" fillId="0" borderId="0" xfId="2" applyFont="1" applyProtection="1">
      <alignment vertical="center"/>
      <protection locked="0"/>
    </xf>
    <xf numFmtId="56" fontId="7" fillId="3" borderId="13" xfId="2" quotePrefix="1" applyNumberFormat="1" applyFont="1" applyFill="1" applyBorder="1" applyAlignment="1" applyProtection="1">
      <alignment vertical="top" wrapText="1"/>
      <protection locked="0"/>
    </xf>
    <xf numFmtId="0" fontId="7" fillId="3" borderId="13" xfId="2" quotePrefix="1" applyFont="1" applyFill="1" applyBorder="1" applyAlignment="1" applyProtection="1">
      <alignment vertical="top" wrapText="1"/>
      <protection locked="0"/>
    </xf>
    <xf numFmtId="17" fontId="7" fillId="13" borderId="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180" fontId="5" fillId="14" borderId="3" xfId="5" applyNumberFormat="1" applyFont="1" applyFill="1" applyBorder="1" applyAlignment="1" applyProtection="1">
      <alignment horizontal="center" vertical="center" wrapText="1"/>
      <protection locked="0"/>
    </xf>
    <xf numFmtId="0" fontId="5" fillId="14" borderId="3" xfId="2" applyNumberFormat="1" applyFont="1" applyFill="1" applyBorder="1" applyAlignment="1" applyProtection="1">
      <alignment vertical="center" wrapText="1"/>
      <protection locked="0"/>
    </xf>
    <xf numFmtId="0" fontId="28" fillId="0" borderId="3" xfId="2" applyNumberFormat="1" applyFont="1" applyFill="1" applyBorder="1" applyAlignment="1" applyProtection="1">
      <alignment horizontal="center" vertical="center"/>
      <protection locked="0"/>
    </xf>
    <xf numFmtId="0" fontId="29" fillId="0" borderId="0" xfId="0" applyFont="1" applyProtection="1">
      <protection locked="0"/>
    </xf>
    <xf numFmtId="0" fontId="0" fillId="0" borderId="0" xfId="0" applyAlignment="1" applyProtection="1">
      <alignment horizontal="center"/>
      <protection locked="0"/>
    </xf>
    <xf numFmtId="0" fontId="5" fillId="0" borderId="2"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6" borderId="3" xfId="2" applyNumberFormat="1" applyFont="1" applyFill="1" applyBorder="1" applyAlignment="1" applyProtection="1">
      <alignment horizontal="center" vertical="top" wrapText="1"/>
      <protection locked="0"/>
    </xf>
    <xf numFmtId="181" fontId="5" fillId="14" borderId="3" xfId="1" applyNumberFormat="1" applyFont="1" applyFill="1" applyBorder="1" applyAlignment="1" applyProtection="1">
      <alignment horizontal="center" vertical="center" wrapText="1"/>
      <protection locked="0"/>
    </xf>
    <xf numFmtId="181" fontId="5" fillId="14" borderId="3" xfId="1" quotePrefix="1" applyNumberFormat="1" applyFont="1" applyFill="1" applyBorder="1" applyAlignment="1" applyProtection="1">
      <alignment horizontal="center" vertical="center"/>
      <protection locked="0"/>
    </xf>
    <xf numFmtId="181" fontId="5" fillId="14" borderId="3" xfId="1" quotePrefix="1" applyNumberFormat="1" applyFont="1" applyFill="1" applyBorder="1" applyAlignment="1" applyProtection="1">
      <alignment horizontal="center" vertical="center" wrapText="1"/>
      <protection locked="0"/>
    </xf>
    <xf numFmtId="180" fontId="5" fillId="14" borderId="3" xfId="2" applyNumberFormat="1" applyFont="1" applyFill="1" applyBorder="1" applyAlignment="1" applyProtection="1">
      <alignment horizontal="center" vertical="center" wrapText="1"/>
      <protection locked="0"/>
    </xf>
    <xf numFmtId="0" fontId="28" fillId="0" borderId="3" xfId="2" applyNumberFormat="1" applyFont="1" applyFill="1" applyBorder="1" applyAlignment="1" applyProtection="1">
      <alignment horizontal="center" vertical="center" wrapText="1"/>
      <protection locked="0"/>
    </xf>
    <xf numFmtId="0" fontId="5" fillId="14" borderId="3" xfId="2" applyNumberFormat="1" applyFont="1" applyFill="1" applyBorder="1" applyAlignment="1" applyProtection="1">
      <alignment horizontal="center" vertical="center" wrapTex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7" fillId="13" borderId="4" xfId="2" applyFont="1" applyFill="1" applyBorder="1" applyAlignment="1" applyProtection="1">
      <alignment horizontal="left" vertical="center" wrapText="1"/>
      <protection locked="0"/>
    </xf>
    <xf numFmtId="0" fontId="7" fillId="13" borderId="9" xfId="2" applyFont="1" applyFill="1" applyBorder="1" applyAlignment="1" applyProtection="1">
      <alignment horizontal="left" vertical="center" wrapText="1"/>
      <protection locked="0"/>
    </xf>
    <xf numFmtId="0" fontId="7"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6" fillId="0" borderId="3" xfId="9" applyFont="1" applyFill="1" applyBorder="1" applyAlignment="1">
      <alignment horizontal="center" vertical="center" wrapText="1"/>
    </xf>
    <xf numFmtId="0" fontId="25" fillId="0" borderId="3" xfId="9" applyFont="1" applyFill="1" applyBorder="1" applyAlignment="1">
      <alignment horizontal="center" vertical="center"/>
    </xf>
    <xf numFmtId="0" fontId="22" fillId="0" borderId="0" xfId="9" applyFont="1" applyAlignment="1">
      <alignment horizontal="left" vertical="center" wrapText="1"/>
    </xf>
    <xf numFmtId="0" fontId="24" fillId="0" borderId="0" xfId="9" applyFont="1" applyAlignment="1">
      <alignment horizontal="left" vertical="center" wrapText="1"/>
    </xf>
    <xf numFmtId="0" fontId="24" fillId="0" borderId="1" xfId="9" applyFont="1" applyBorder="1" applyAlignment="1">
      <alignment horizontal="left" vertic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26" fillId="0" borderId="28" xfId="9" applyFont="1" applyFill="1" applyBorder="1" applyAlignment="1">
      <alignment horizontal="center" vertical="center" wrapText="1"/>
    </xf>
    <xf numFmtId="0" fontId="26" fillId="0" borderId="13" xfId="9" applyFont="1" applyFill="1" applyBorder="1" applyAlignment="1">
      <alignment horizontal="center" vertical="center" wrapText="1"/>
    </xf>
    <xf numFmtId="38" fontId="26" fillId="0" borderId="3" xfId="5" applyFont="1" applyFill="1" applyBorder="1" applyAlignment="1">
      <alignment horizontal="center" vertical="center" wrapText="1"/>
    </xf>
  </cellXfs>
  <cellStyles count="11">
    <cellStyle name="パーセント 2" xfId="10" xr:uid="{00000000-0005-0000-0000-000000000000}"/>
    <cellStyle name="桁区切り" xfId="1" builtinId="6"/>
    <cellStyle name="桁区切り 2" xfId="5" xr:uid="{00000000-0005-0000-0000-000002000000}"/>
    <cellStyle name="桁区切り 2 2" xfId="7" xr:uid="{00000000-0005-0000-0000-000003000000}"/>
    <cellStyle name="標準" xfId="0" builtinId="0"/>
    <cellStyle name="標準 2" xfId="3" xr:uid="{00000000-0005-0000-0000-000005000000}"/>
    <cellStyle name="標準 3" xfId="8" xr:uid="{00000000-0005-0000-0000-000006000000}"/>
    <cellStyle name="標準_１６７調査票４案件best100（再検討）0914提出用" xfId="6" xr:uid="{00000000-0005-0000-0000-000007000000}"/>
    <cellStyle name="標準_23.4月" xfId="9" xr:uid="{00000000-0005-0000-0000-000008000000}"/>
    <cellStyle name="標準_別紙３" xfId="2" xr:uid="{00000000-0005-0000-0000-000009000000}"/>
    <cellStyle name="標準_別紙３ 2" xfId="4" xr:uid="{00000000-0005-0000-0000-00000A000000}"/>
  </cellStyles>
  <dxfs count="101">
    <dxf>
      <fill>
        <patternFill>
          <bgColor theme="8" tint="0.59996337778862885"/>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externalLinks/externalLink9.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32076;&#65298;Di&#65288;&#65304;&#26376;&#20998;&#65289;&#20196;&#21644;4&#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efreshError="1">
        <row r="5">
          <cell r="D5" t="str">
            <v>①一括</v>
          </cell>
          <cell r="G5" t="str">
            <v>①長期継続契約（令和３年度以前）</v>
          </cell>
          <cell r="M5" t="str">
            <v>①工事</v>
          </cell>
          <cell r="N5">
            <v>2500000</v>
          </cell>
          <cell r="P5">
            <v>680000000</v>
          </cell>
        </row>
        <row r="6">
          <cell r="D6" t="str">
            <v>②共同</v>
          </cell>
          <cell r="G6" t="str">
            <v>②長期継続契約（令和４年度）</v>
          </cell>
          <cell r="M6" t="str">
            <v>②工事（調査及び設計業務等）</v>
          </cell>
          <cell r="N6">
            <v>1000000</v>
          </cell>
        </row>
        <row r="7">
          <cell r="D7" t="str">
            <v>③合庁</v>
          </cell>
          <cell r="G7" t="str">
            <v>③国庫債務負担行為</v>
          </cell>
          <cell r="M7" t="str">
            <v>④電力</v>
          </cell>
          <cell r="N7">
            <v>1600000</v>
          </cell>
        </row>
        <row r="8">
          <cell r="M8" t="str">
            <v>⑤ガス</v>
          </cell>
          <cell r="N8">
            <v>1600000</v>
          </cell>
        </row>
        <row r="9">
          <cell r="M9" t="str">
            <v>⑥調査研究</v>
          </cell>
          <cell r="N9">
            <v>1000000</v>
          </cell>
        </row>
        <row r="10">
          <cell r="M10" t="str">
            <v>⑦物品等購入</v>
          </cell>
          <cell r="N10">
            <v>1600000</v>
          </cell>
        </row>
        <row r="11">
          <cell r="M11" t="str">
            <v>⑧物品等製造</v>
          </cell>
          <cell r="N11">
            <v>2500000</v>
          </cell>
        </row>
        <row r="12">
          <cell r="M12" t="str">
            <v>⑨物品等賃借</v>
          </cell>
          <cell r="N12">
            <v>800000</v>
          </cell>
        </row>
        <row r="13">
          <cell r="M13" t="str">
            <v>⑩役務</v>
          </cell>
          <cell r="N13">
            <v>1000000</v>
          </cell>
          <cell r="P13">
            <v>15000000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994"/>
  <sheetViews>
    <sheetView view="pageBreakPreview" topLeftCell="G13" zoomScale="85" zoomScaleNormal="100" zoomScaleSheetLayoutView="85" workbookViewId="0">
      <selection activeCell="U15" sqref="U15"/>
    </sheetView>
  </sheetViews>
  <sheetFormatPr defaultColWidth="6.25" defaultRowHeight="13.5"/>
  <cols>
    <col min="1" max="1" width="6.375" style="100" hidden="1" customWidth="1"/>
    <col min="2" max="2" width="3.5" style="100" hidden="1" customWidth="1"/>
    <col min="3" max="3" width="4.875" style="100" hidden="1" customWidth="1"/>
    <col min="4" max="4" width="5.375" style="100" hidden="1" customWidth="1"/>
    <col min="5" max="5" width="3.875" style="100" hidden="1" customWidth="1"/>
    <col min="6" max="6" width="5.375" style="100" hidden="1" customWidth="1"/>
    <col min="7" max="7" width="6.25" style="100"/>
    <col min="8" max="8" width="6.25" style="205"/>
    <col min="9" max="9" width="30.5" style="100" customWidth="1"/>
    <col min="10" max="10" width="17.875" style="100" customWidth="1"/>
    <col min="11" max="12" width="6.25" style="100"/>
    <col min="13" max="13" width="12.875" style="100" customWidth="1"/>
    <col min="14" max="14" width="23.5" style="100" customWidth="1"/>
    <col min="15" max="15" width="12.125" style="88" customWidth="1"/>
    <col min="16" max="19" width="6.25" style="100"/>
    <col min="20" max="20" width="10.875" style="89" customWidth="1"/>
    <col min="21" max="21" width="12.75" style="100" customWidth="1"/>
    <col min="22" max="22" width="12" style="90" customWidth="1"/>
    <col min="23" max="27" width="6.25" style="100"/>
    <col min="28" max="29" width="6.25" style="88"/>
    <col min="30" max="33" width="6.25" style="100"/>
    <col min="34" max="34" width="18.125" style="100" customWidth="1"/>
    <col min="35" max="35" width="17.875" style="100" customWidth="1"/>
    <col min="36" max="36" width="11.75" style="100" customWidth="1"/>
    <col min="37" max="53" width="6.25" style="100"/>
    <col min="54" max="54" width="6.25" style="51"/>
    <col min="55" max="59" width="6.25" style="52"/>
    <col min="60" max="60" width="6.25" style="174"/>
    <col min="61" max="61" width="6.25" style="52"/>
    <col min="62" max="62" width="6.25" style="100"/>
    <col min="63" max="63" width="6.25" style="174"/>
    <col min="64" max="67" width="6.25" style="101"/>
    <col min="68" max="16384" width="6.25" style="100"/>
  </cols>
  <sheetData>
    <row r="1" spans="1:68" ht="27" customHeight="1">
      <c r="G1" s="117" t="s">
        <v>235</v>
      </c>
      <c r="J1" s="173" t="s">
        <v>196</v>
      </c>
      <c r="O1" s="100"/>
      <c r="T1" s="100"/>
      <c r="V1" s="100"/>
      <c r="AB1" s="100"/>
      <c r="AC1" s="106"/>
      <c r="AK1" s="46"/>
      <c r="AL1" s="46"/>
      <c r="AM1" s="195"/>
      <c r="AN1" s="195"/>
      <c r="AO1" s="195"/>
      <c r="AP1" s="195"/>
      <c r="AQ1" s="196"/>
      <c r="AR1" s="47"/>
      <c r="AS1" s="48"/>
      <c r="AT1" s="47"/>
      <c r="AU1" s="47"/>
      <c r="AV1" s="47"/>
      <c r="AW1" s="47"/>
      <c r="AX1" s="49"/>
      <c r="AY1" s="50"/>
      <c r="AZ1" s="50"/>
      <c r="BA1" s="60"/>
      <c r="BJ1" s="60"/>
    </row>
    <row r="2" spans="1:68" ht="14.25" customHeight="1" thickBot="1">
      <c r="G2" s="41"/>
      <c r="H2" s="206"/>
      <c r="I2" s="91">
        <f>SUBTOTAL(3,I6:I533)</f>
        <v>40</v>
      </c>
      <c r="J2" s="41"/>
      <c r="K2" s="105"/>
      <c r="L2" s="105"/>
      <c r="M2" s="60"/>
      <c r="N2" s="41"/>
      <c r="O2" s="42"/>
      <c r="P2" s="216" t="s">
        <v>128</v>
      </c>
      <c r="Q2" s="216"/>
      <c r="R2" s="41"/>
      <c r="S2" s="41"/>
      <c r="T2" s="43"/>
      <c r="U2" s="41"/>
      <c r="V2" s="44"/>
      <c r="W2" s="41"/>
      <c r="X2" s="41"/>
      <c r="Y2" s="41"/>
      <c r="Z2" s="41"/>
      <c r="AA2" s="41"/>
      <c r="AB2" s="45"/>
      <c r="AC2" s="217" t="s">
        <v>99</v>
      </c>
      <c r="AD2" s="217"/>
      <c r="AE2" s="217"/>
      <c r="AF2" s="217"/>
      <c r="AG2" s="41"/>
      <c r="AH2" s="41"/>
      <c r="AI2" s="41"/>
      <c r="AJ2" s="53"/>
      <c r="AK2" s="239" t="s">
        <v>182</v>
      </c>
      <c r="AL2" s="240"/>
      <c r="AM2" s="240"/>
      <c r="AN2" s="240"/>
      <c r="AO2" s="240"/>
      <c r="AP2" s="241"/>
      <c r="AQ2" s="236" t="s">
        <v>171</v>
      </c>
      <c r="AR2" s="54" t="s">
        <v>0</v>
      </c>
      <c r="AS2" s="55"/>
      <c r="AT2" s="55"/>
      <c r="AU2" s="55"/>
      <c r="AV2" s="55"/>
      <c r="AW2" s="55"/>
      <c r="AX2" s="56"/>
      <c r="AY2" s="219" t="s">
        <v>98</v>
      </c>
      <c r="AZ2" s="220"/>
      <c r="BA2" s="109"/>
      <c r="BB2" s="233" t="s">
        <v>112</v>
      </c>
      <c r="BC2" s="234"/>
      <c r="BD2" s="234"/>
      <c r="BE2" s="234"/>
      <c r="BF2" s="234"/>
      <c r="BG2" s="234"/>
      <c r="BH2" s="235"/>
      <c r="BI2" s="124"/>
      <c r="BJ2" s="165"/>
      <c r="BK2" s="123" t="s">
        <v>110</v>
      </c>
      <c r="BL2" s="175"/>
      <c r="BM2" s="176"/>
      <c r="BN2" s="176"/>
      <c r="BO2" s="176"/>
    </row>
    <row r="3" spans="1:68" ht="15" customHeight="1" thickTop="1" thickBot="1">
      <c r="G3" s="41"/>
      <c r="H3" s="207"/>
      <c r="I3" s="92">
        <f>SUBTOTAL(9,X6:X533)</f>
        <v>0</v>
      </c>
      <c r="J3" s="41"/>
      <c r="K3" s="105"/>
      <c r="L3" s="105"/>
      <c r="M3" s="60"/>
      <c r="N3" s="41"/>
      <c r="O3" s="42"/>
      <c r="P3" s="216"/>
      <c r="Q3" s="216"/>
      <c r="R3" s="41"/>
      <c r="S3" s="41"/>
      <c r="T3" s="43"/>
      <c r="U3" s="57"/>
      <c r="V3" s="58"/>
      <c r="W3" s="41"/>
      <c r="X3" s="57"/>
      <c r="Y3" s="57"/>
      <c r="Z3" s="41"/>
      <c r="AA3" s="41"/>
      <c r="AB3" s="45"/>
      <c r="AC3" s="217"/>
      <c r="AD3" s="217"/>
      <c r="AE3" s="217"/>
      <c r="AF3" s="217"/>
      <c r="AG3" s="41"/>
      <c r="AH3" s="41"/>
      <c r="AI3" s="41"/>
      <c r="AJ3" s="53"/>
      <c r="AK3" s="242"/>
      <c r="AL3" s="243"/>
      <c r="AM3" s="243"/>
      <c r="AN3" s="243"/>
      <c r="AO3" s="243"/>
      <c r="AP3" s="244"/>
      <c r="AQ3" s="237"/>
      <c r="AR3" s="221" t="s">
        <v>107</v>
      </c>
      <c r="AS3" s="223" t="s">
        <v>108</v>
      </c>
      <c r="AT3" s="224"/>
      <c r="AU3" s="225"/>
      <c r="AV3" s="223" t="s">
        <v>109</v>
      </c>
      <c r="AW3" s="224"/>
      <c r="AX3" s="225"/>
      <c r="AY3" s="229" t="s">
        <v>160</v>
      </c>
      <c r="AZ3" s="230"/>
      <c r="BA3" s="110"/>
      <c r="BB3" s="119"/>
      <c r="BC3" s="177"/>
      <c r="BD3" s="178"/>
      <c r="BE3" s="178"/>
      <c r="BF3" s="178"/>
      <c r="BG3" s="218">
        <f>SUM(BH:BH)</f>
        <v>0</v>
      </c>
      <c r="BH3" s="218"/>
      <c r="BI3" s="122"/>
      <c r="BJ3" s="166"/>
      <c r="BK3" s="121"/>
      <c r="BL3" s="179"/>
      <c r="BM3" s="180"/>
      <c r="BN3" s="180"/>
      <c r="BO3" s="180"/>
    </row>
    <row r="4" spans="1:68" ht="14.25" customHeight="1" thickTop="1">
      <c r="G4" s="59"/>
      <c r="H4" s="208"/>
      <c r="I4" s="59"/>
      <c r="J4" s="60"/>
      <c r="K4" s="65"/>
      <c r="L4" s="65"/>
      <c r="M4" s="50"/>
      <c r="N4" s="60"/>
      <c r="O4" s="61"/>
      <c r="P4" s="216"/>
      <c r="Q4" s="216"/>
      <c r="R4" s="41"/>
      <c r="S4" s="41"/>
      <c r="T4" s="62"/>
      <c r="U4" s="43"/>
      <c r="V4" s="43"/>
      <c r="W4" s="63"/>
      <c r="X4" s="43"/>
      <c r="Y4" s="43"/>
      <c r="Z4" s="63"/>
      <c r="AA4" s="41"/>
      <c r="AB4" s="64"/>
      <c r="AC4" s="217"/>
      <c r="AD4" s="217"/>
      <c r="AE4" s="217"/>
      <c r="AF4" s="217"/>
      <c r="AG4" s="41"/>
      <c r="AH4" s="41"/>
      <c r="AI4" s="41"/>
      <c r="AJ4" s="65"/>
      <c r="AK4" s="245"/>
      <c r="AL4" s="246"/>
      <c r="AM4" s="246"/>
      <c r="AN4" s="246"/>
      <c r="AO4" s="246"/>
      <c r="AP4" s="247"/>
      <c r="AQ4" s="238"/>
      <c r="AR4" s="222"/>
      <c r="AS4" s="226"/>
      <c r="AT4" s="227"/>
      <c r="AU4" s="228"/>
      <c r="AV4" s="226"/>
      <c r="AW4" s="227"/>
      <c r="AX4" s="228"/>
      <c r="AY4" s="231"/>
      <c r="AZ4" s="232"/>
      <c r="BA4" s="111"/>
      <c r="BB4" s="66"/>
      <c r="BC4" s="181"/>
      <c r="BD4" s="182">
        <f>COUNTIF(BD6:BD994,"○")</f>
        <v>40</v>
      </c>
      <c r="BE4" s="182">
        <f>COUNTIF(BE6:BE994,"○")</f>
        <v>0</v>
      </c>
      <c r="BF4" s="182">
        <f>COUNTIF(BF6:BF994,"○")</f>
        <v>26</v>
      </c>
      <c r="BG4" s="183">
        <f>COUNTIF(BG6:BG994,"○")</f>
        <v>26</v>
      </c>
      <c r="BH4" s="184"/>
      <c r="BI4" s="168"/>
      <c r="BJ4" s="169"/>
      <c r="BK4" s="167"/>
      <c r="BL4" s="179"/>
      <c r="BM4" s="185"/>
      <c r="BN4" s="185"/>
      <c r="BO4" s="185"/>
    </row>
    <row r="5" spans="1:68" ht="196.5" customHeight="1">
      <c r="A5" s="102" t="s">
        <v>54</v>
      </c>
      <c r="B5" s="102" t="s">
        <v>55</v>
      </c>
      <c r="C5" s="102" t="s">
        <v>56</v>
      </c>
      <c r="D5" s="102" t="s">
        <v>57</v>
      </c>
      <c r="E5" s="102" t="s">
        <v>58</v>
      </c>
      <c r="F5" s="102" t="s">
        <v>236</v>
      </c>
      <c r="G5" s="1" t="s">
        <v>1</v>
      </c>
      <c r="H5" s="209" t="s">
        <v>2</v>
      </c>
      <c r="I5" s="1" t="s">
        <v>3</v>
      </c>
      <c r="J5" s="2" t="s">
        <v>237</v>
      </c>
      <c r="K5" s="69" t="s">
        <v>100</v>
      </c>
      <c r="L5" s="69" t="s">
        <v>147</v>
      </c>
      <c r="M5" s="1" t="s">
        <v>101</v>
      </c>
      <c r="N5" s="2" t="s">
        <v>102</v>
      </c>
      <c r="O5" s="40" t="s">
        <v>103</v>
      </c>
      <c r="P5" s="156" t="s">
        <v>148</v>
      </c>
      <c r="Q5" s="157" t="s">
        <v>149</v>
      </c>
      <c r="R5" s="2" t="s">
        <v>150</v>
      </c>
      <c r="S5" s="2" t="s">
        <v>151</v>
      </c>
      <c r="T5" s="116" t="s">
        <v>152</v>
      </c>
      <c r="U5" s="3" t="s">
        <v>238</v>
      </c>
      <c r="V5" s="3" t="s">
        <v>239</v>
      </c>
      <c r="W5" s="1" t="s">
        <v>153</v>
      </c>
      <c r="X5" s="3" t="s">
        <v>240</v>
      </c>
      <c r="Y5" s="3" t="s">
        <v>154</v>
      </c>
      <c r="Z5" s="2" t="s">
        <v>158</v>
      </c>
      <c r="AA5" s="2" t="s">
        <v>155</v>
      </c>
      <c r="AB5" s="67" t="s">
        <v>156</v>
      </c>
      <c r="AC5" s="68" t="s">
        <v>157</v>
      </c>
      <c r="AD5" s="70" t="s">
        <v>159</v>
      </c>
      <c r="AE5" s="70" t="s">
        <v>164</v>
      </c>
      <c r="AF5" s="70" t="s">
        <v>241</v>
      </c>
      <c r="AG5" s="71" t="s">
        <v>104</v>
      </c>
      <c r="AH5" s="2" t="s">
        <v>106</v>
      </c>
      <c r="AI5" s="4" t="s">
        <v>105</v>
      </c>
      <c r="AJ5" s="2" t="s">
        <v>242</v>
      </c>
      <c r="AK5" s="5" t="s">
        <v>163</v>
      </c>
      <c r="AL5" s="5" t="s">
        <v>134</v>
      </c>
      <c r="AM5" s="197" t="s">
        <v>179</v>
      </c>
      <c r="AN5" s="198" t="s">
        <v>243</v>
      </c>
      <c r="AO5" s="198" t="s">
        <v>180</v>
      </c>
      <c r="AP5" s="198" t="s">
        <v>181</v>
      </c>
      <c r="AQ5" s="199" t="s">
        <v>172</v>
      </c>
      <c r="AR5" s="72" t="s">
        <v>173</v>
      </c>
      <c r="AS5" s="107" t="s">
        <v>174</v>
      </c>
      <c r="AT5" s="73" t="s">
        <v>175</v>
      </c>
      <c r="AU5" s="74" t="s">
        <v>244</v>
      </c>
      <c r="AV5" s="107" t="s">
        <v>176</v>
      </c>
      <c r="AW5" s="73" t="s">
        <v>177</v>
      </c>
      <c r="AX5" s="74" t="s">
        <v>178</v>
      </c>
      <c r="AY5" s="193" t="s">
        <v>161</v>
      </c>
      <c r="AZ5" s="194" t="s">
        <v>116</v>
      </c>
      <c r="BA5" s="112"/>
      <c r="BB5" s="120" t="s">
        <v>117</v>
      </c>
      <c r="BC5" s="186" t="s">
        <v>113</v>
      </c>
      <c r="BD5" s="187" t="s">
        <v>162</v>
      </c>
      <c r="BE5" s="187" t="s">
        <v>114</v>
      </c>
      <c r="BF5" s="187" t="s">
        <v>115</v>
      </c>
      <c r="BG5" s="187" t="s">
        <v>245</v>
      </c>
      <c r="BH5" s="188" t="s">
        <v>118</v>
      </c>
      <c r="BI5" s="163" t="s">
        <v>119</v>
      </c>
      <c r="BJ5" s="164" t="s">
        <v>120</v>
      </c>
      <c r="BK5" s="189" t="s">
        <v>146</v>
      </c>
      <c r="BL5" s="190" t="s">
        <v>111</v>
      </c>
      <c r="BM5" s="191" t="s">
        <v>125</v>
      </c>
      <c r="BN5" s="192" t="s">
        <v>126</v>
      </c>
      <c r="BO5" s="192" t="s">
        <v>127</v>
      </c>
    </row>
    <row r="6" spans="1:68" s="204" customFormat="1" ht="69.95" customHeight="1">
      <c r="A6" s="101">
        <f t="shared" ref="A6:A14" si="0">ROW()-5</f>
        <v>1</v>
      </c>
      <c r="B6" s="101">
        <f t="shared" ref="B6:B14" si="1">IF(AND(COUNTIF(H6,"*工事*"),COUNTIF(R6,"*入札*")),1,IF(AND(COUNTIF(H6,"*工事*"),COUNTIF(R6,"*随意契約*")),2,IF(AND(R6&lt;&gt;"*工事*",COUNTIF(R6,"*入札*")),3,IF(AND(H6&lt;&gt;"*工事*",COUNTIF(R6,"*随意契約*")),4,""))))</f>
        <v>4</v>
      </c>
      <c r="C6" s="101" t="str">
        <f>IF(B6&lt;&gt;1,"",COUNTIF($B$6:B6,1))</f>
        <v/>
      </c>
      <c r="D6" s="101" t="str">
        <f>IF(B6&lt;&gt;2,"",COUNTIF($B$6:B6,2))</f>
        <v/>
      </c>
      <c r="E6" s="101" t="str">
        <f>IF(B6&lt;&gt;3,"",COUNTIF($B$6:B6,3))</f>
        <v/>
      </c>
      <c r="F6" s="101">
        <f>IF(B6&lt;&gt;4,"",COUNTIF($B$6:B6,4))</f>
        <v>1</v>
      </c>
      <c r="G6" s="203" t="s">
        <v>295</v>
      </c>
      <c r="H6" s="36" t="s">
        <v>40</v>
      </c>
      <c r="I6" s="76" t="s">
        <v>275</v>
      </c>
      <c r="J6" s="76" t="s">
        <v>187</v>
      </c>
      <c r="K6" s="75"/>
      <c r="L6" s="161"/>
      <c r="M6" s="77">
        <v>44837</v>
      </c>
      <c r="N6" s="76" t="s">
        <v>283</v>
      </c>
      <c r="O6" s="78">
        <v>4020001134106</v>
      </c>
      <c r="P6" s="83" t="s">
        <v>77</v>
      </c>
      <c r="Q6" s="84"/>
      <c r="R6" s="76" t="s">
        <v>190</v>
      </c>
      <c r="S6" s="75"/>
      <c r="T6" s="85">
        <v>822250</v>
      </c>
      <c r="U6" s="154">
        <v>765600</v>
      </c>
      <c r="V6" s="87"/>
      <c r="W6" s="172">
        <f>IF(OR(T6="他官署で調達手続きを実施のため",AG6=契約状況コード表!G$5),"－",IF(V6&lt;&gt;"",ROUNDDOWN(V6/T6,3),(IFERROR(ROUNDDOWN(U6/T6,3),"－"))))</f>
        <v>0.93100000000000005</v>
      </c>
      <c r="X6" s="85"/>
      <c r="Y6" s="85"/>
      <c r="Z6" s="82" t="s">
        <v>184</v>
      </c>
      <c r="AA6" s="80" t="s">
        <v>186</v>
      </c>
      <c r="AB6" s="81">
        <v>0</v>
      </c>
      <c r="AC6" s="82">
        <v>0</v>
      </c>
      <c r="AD6" s="82" t="s">
        <v>183</v>
      </c>
      <c r="AE6" s="82"/>
      <c r="AF6" s="82" t="s">
        <v>184</v>
      </c>
      <c r="AG6" s="80"/>
      <c r="AH6" s="76" t="s">
        <v>227</v>
      </c>
      <c r="AI6" s="76" t="s">
        <v>268</v>
      </c>
      <c r="AJ6" s="76"/>
      <c r="AK6" s="36"/>
      <c r="AL6" s="36"/>
      <c r="AM6" s="200"/>
      <c r="AN6" s="200"/>
      <c r="AO6" s="200"/>
      <c r="AP6" s="200"/>
      <c r="AQ6" s="161"/>
      <c r="AR6" s="75"/>
      <c r="AS6" s="36"/>
      <c r="AT6" s="36"/>
      <c r="AU6" s="36"/>
      <c r="AV6" s="36"/>
      <c r="AW6" s="36"/>
      <c r="AX6" s="36"/>
      <c r="AY6" s="36"/>
      <c r="AZ6" s="36"/>
      <c r="BA6" s="104"/>
      <c r="BB6" s="113"/>
      <c r="BC6" s="114"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予定価格</v>
      </c>
      <c r="BD6" s="114"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114"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114" t="str">
        <f t="shared" ref="BF6:BF69" si="2">IF(AND(L6="×",BG6="○"),"×",BG6)</f>
        <v>○</v>
      </c>
      <c r="BG6" s="114" t="str">
        <f t="shared" ref="BG6:BG69" si="3">IF(BB6&lt;&gt;"",BB6,IF(COUNTIF(BC6,"*予定価格*"),BD6,BE6))</f>
        <v>○</v>
      </c>
      <c r="BH6" s="115">
        <f t="shared" ref="BH6:BH69" si="4">IF(BG6="○",X6,"")</f>
        <v>0</v>
      </c>
      <c r="BI6" s="170" t="str">
        <f t="shared" ref="BI6:BI69" si="5">IF(H6="③情報システム",IF(COUNTIF(I6,"*借入*")+COUNTIF(I6,"*賃貸*")+COUNTIF(I6,"*リース*"),"⑨物品等賃借",IF(COUNTIF(I6,"*購入*")+COUNTIF(DM6,"*調達*"),"⑦物品等購入",IF(COUNTIF(I6,"*製造*"),"⑧物品等製造","⑩役務"))),H6)</f>
        <v>⑨物品等賃借</v>
      </c>
      <c r="BJ6" s="36" t="str">
        <f>IF(AG6=契約状況コード表!G$5,"",IF(AND(K6&lt;&gt;"",ISTEXT(U6)),"分担契約/単価契約",IF(ISTEXT(U6),"単価契約",IF(K6&lt;&gt;"","分担契約",""))))</f>
        <v/>
      </c>
      <c r="BK6" s="171"/>
      <c r="BL6" s="118" t="str">
        <f>IF(COUNTIF(T6,"**"),"",IF(AND(T6&gt;=契約状況コード表!P$5,OR(H6=契約状況コード表!M$5,H6=契約状況コード表!M$6)),1,IF(AND(T6&gt;=契約状況コード表!P$13,H6&lt;&gt;契約状況コード表!M$5,H6&lt;&gt;契約状況コード表!M$6),1,"")))</f>
        <v/>
      </c>
      <c r="BM6" s="155" t="str">
        <f t="shared" ref="BM6:BM69" si="6">IF(LEN(O6)=0,"○",IF(LEN(O6)=1,"○",IF(LEN(O6)=13,"○",IF(LEN(O6)=27,"○",IF(LEN(O6)=41,"○","×")))))</f>
        <v>○</v>
      </c>
      <c r="BN6" s="118" t="b">
        <f t="shared" ref="BN6:BN69" si="7">_xlfn.ISFORMULA(BI6)</f>
        <v>1</v>
      </c>
      <c r="BO6" s="118" t="b">
        <f t="shared" ref="BO6:BO69" si="8">_xlfn.ISFORMULA(BJ6)</f>
        <v>1</v>
      </c>
      <c r="BP6" s="100"/>
    </row>
    <row r="7" spans="1:68" s="204" customFormat="1" ht="84.95" customHeight="1">
      <c r="A7" s="101">
        <f t="shared" si="0"/>
        <v>2</v>
      </c>
      <c r="B7" s="101">
        <f t="shared" si="1"/>
        <v>2</v>
      </c>
      <c r="C7" s="101" t="str">
        <f>IF(B7&lt;&gt;1,"",COUNTIF($B$6:B7,1))</f>
        <v/>
      </c>
      <c r="D7" s="101">
        <f>IF(B7&lt;&gt;2,"",COUNTIF($B$6:B7,2))</f>
        <v>1</v>
      </c>
      <c r="E7" s="101" t="str">
        <f>IF(B7&lt;&gt;3,"",COUNTIF($B$6:B7,3))</f>
        <v/>
      </c>
      <c r="F7" s="101" t="str">
        <f>IF(B7&lt;&gt;4,"",COUNTIF($B$6:B7,4))</f>
        <v/>
      </c>
      <c r="G7" s="203" t="s">
        <v>296</v>
      </c>
      <c r="H7" s="36" t="s">
        <v>13</v>
      </c>
      <c r="I7" s="76" t="s">
        <v>284</v>
      </c>
      <c r="J7" s="76" t="s">
        <v>195</v>
      </c>
      <c r="K7" s="75"/>
      <c r="L7" s="161"/>
      <c r="M7" s="77">
        <v>44837</v>
      </c>
      <c r="N7" s="76" t="s">
        <v>286</v>
      </c>
      <c r="O7" s="78">
        <v>8130001019358</v>
      </c>
      <c r="P7" s="83" t="s">
        <v>77</v>
      </c>
      <c r="Q7" s="84"/>
      <c r="R7" s="76" t="s">
        <v>190</v>
      </c>
      <c r="S7" s="75"/>
      <c r="T7" s="85">
        <v>39480100</v>
      </c>
      <c r="U7" s="154">
        <v>39479000</v>
      </c>
      <c r="V7" s="87"/>
      <c r="W7" s="172">
        <f>IF(OR(T7="他官署で調達手続きを実施のため",AG7=契約状況コード表!G$5),"－",IF(V7&lt;&gt;"",ROUNDDOWN(V7/T7,3),(IFERROR(ROUNDDOWN(U7/T7,3),"－"))))</f>
        <v>0.999</v>
      </c>
      <c r="X7" s="85"/>
      <c r="Y7" s="85"/>
      <c r="Z7" s="82" t="s">
        <v>184</v>
      </c>
      <c r="AA7" s="80" t="s">
        <v>15</v>
      </c>
      <c r="AB7" s="81">
        <v>10</v>
      </c>
      <c r="AC7" s="82">
        <v>9</v>
      </c>
      <c r="AD7" s="82" t="s">
        <v>183</v>
      </c>
      <c r="AE7" s="82"/>
      <c r="AF7" s="82" t="s">
        <v>184</v>
      </c>
      <c r="AG7" s="80"/>
      <c r="AH7" s="76" t="s">
        <v>227</v>
      </c>
      <c r="AI7" s="76" t="s">
        <v>268</v>
      </c>
      <c r="AJ7" s="76"/>
      <c r="AK7" s="36"/>
      <c r="AL7" s="36"/>
      <c r="AM7" s="200"/>
      <c r="AN7" s="200"/>
      <c r="AO7" s="200"/>
      <c r="AP7" s="200"/>
      <c r="AQ7" s="161"/>
      <c r="AR7" s="75"/>
      <c r="AS7" s="36"/>
      <c r="AT7" s="36"/>
      <c r="AU7" s="36"/>
      <c r="AV7" s="36"/>
      <c r="AW7" s="36"/>
      <c r="AX7" s="36"/>
      <c r="AY7" s="36"/>
      <c r="AZ7" s="36"/>
      <c r="BA7" s="104"/>
      <c r="BB7" s="113"/>
      <c r="BC7" s="114"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予定価格</v>
      </c>
      <c r="BD7" s="114"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114"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114" t="str">
        <f t="shared" si="2"/>
        <v>○</v>
      </c>
      <c r="BG7" s="114" t="str">
        <f t="shared" si="3"/>
        <v>○</v>
      </c>
      <c r="BH7" s="115">
        <f t="shared" si="4"/>
        <v>0</v>
      </c>
      <c r="BI7" s="170" t="str">
        <f t="shared" si="5"/>
        <v>①工事</v>
      </c>
      <c r="BJ7" s="36" t="str">
        <f>IF(AG7=契約状況コード表!G$5,"",IF(AND(K7&lt;&gt;"",ISTEXT(U7)),"分担契約/単価契約",IF(ISTEXT(U7),"単価契約",IF(K7&lt;&gt;"","分担契約",""))))</f>
        <v/>
      </c>
      <c r="BK7" s="171"/>
      <c r="BL7" s="118" t="str">
        <f>IF(COUNTIF(T7,"**"),"",IF(AND(T7&gt;=契約状況コード表!P$5,OR(H7=契約状況コード表!M$5,H7=契約状況コード表!M$6)),1,IF(AND(T7&gt;=契約状況コード表!P$13,H7&lt;&gt;契約状況コード表!M$5,H7&lt;&gt;契約状況コード表!M$6),1,"")))</f>
        <v/>
      </c>
      <c r="BM7" s="155" t="str">
        <f t="shared" si="6"/>
        <v>○</v>
      </c>
      <c r="BN7" s="118" t="b">
        <f t="shared" si="7"/>
        <v>1</v>
      </c>
      <c r="BO7" s="118" t="b">
        <f t="shared" si="8"/>
        <v>1</v>
      </c>
      <c r="BP7" s="100"/>
    </row>
    <row r="8" spans="1:68" s="204" customFormat="1" ht="84.95" customHeight="1">
      <c r="A8" s="101">
        <f t="shared" si="0"/>
        <v>3</v>
      </c>
      <c r="B8" s="101">
        <f t="shared" si="1"/>
        <v>1</v>
      </c>
      <c r="C8" s="101">
        <f>IF(B8&lt;&gt;1,"",COUNTIF($B$6:B8,1))</f>
        <v>1</v>
      </c>
      <c r="D8" s="101" t="str">
        <f>IF(B8&lt;&gt;2,"",COUNTIF($B$6:B8,2))</f>
        <v/>
      </c>
      <c r="E8" s="101" t="str">
        <f>IF(B8&lt;&gt;3,"",COUNTIF($B$6:B8,3))</f>
        <v/>
      </c>
      <c r="F8" s="101" t="str">
        <f>IF(B8&lt;&gt;4,"",COUNTIF($B$6:B8,4))</f>
        <v/>
      </c>
      <c r="G8" s="203" t="s">
        <v>297</v>
      </c>
      <c r="H8" s="36" t="s">
        <v>13</v>
      </c>
      <c r="I8" s="76" t="s">
        <v>285</v>
      </c>
      <c r="J8" s="76" t="s">
        <v>195</v>
      </c>
      <c r="K8" s="75" t="s">
        <v>26</v>
      </c>
      <c r="L8" s="161" t="s">
        <v>183</v>
      </c>
      <c r="M8" s="77">
        <v>44839</v>
      </c>
      <c r="N8" s="76" t="s">
        <v>287</v>
      </c>
      <c r="O8" s="78">
        <v>8120001020861</v>
      </c>
      <c r="P8" s="83" t="s">
        <v>77</v>
      </c>
      <c r="Q8" s="84"/>
      <c r="R8" s="76" t="s">
        <v>185</v>
      </c>
      <c r="S8" s="75"/>
      <c r="T8" s="85">
        <v>28807900</v>
      </c>
      <c r="U8" s="154">
        <v>17189700</v>
      </c>
      <c r="V8" s="87"/>
      <c r="W8" s="172">
        <f>IF(OR(T8="他官署で調達手続きを実施のため",AG8=契約状況コード表!G$5),"－",IF(V8&lt;&gt;"",ROUNDDOWN(V8/T8,3),(IFERROR(ROUNDDOWN(U8/T8,3),"－"))))</f>
        <v>0.59599999999999997</v>
      </c>
      <c r="X8" s="85"/>
      <c r="Y8" s="85"/>
      <c r="Z8" s="82" t="s">
        <v>184</v>
      </c>
      <c r="AA8" s="80" t="s">
        <v>15</v>
      </c>
      <c r="AB8" s="81">
        <v>9</v>
      </c>
      <c r="AC8" s="82">
        <v>8</v>
      </c>
      <c r="AD8" s="82" t="s">
        <v>183</v>
      </c>
      <c r="AE8" s="82"/>
      <c r="AF8" s="82" t="s">
        <v>183</v>
      </c>
      <c r="AG8" s="80"/>
      <c r="AH8" s="76"/>
      <c r="AI8" s="76"/>
      <c r="AJ8" s="76"/>
      <c r="AK8" s="36"/>
      <c r="AL8" s="36"/>
      <c r="AM8" s="200"/>
      <c r="AN8" s="200"/>
      <c r="AO8" s="200"/>
      <c r="AP8" s="200"/>
      <c r="AQ8" s="161"/>
      <c r="AR8" s="75"/>
      <c r="AS8" s="36"/>
      <c r="AT8" s="36"/>
      <c r="AU8" s="36"/>
      <c r="AV8" s="36"/>
      <c r="AW8" s="36"/>
      <c r="AX8" s="36"/>
      <c r="AY8" s="36"/>
      <c r="AZ8" s="36"/>
      <c r="BA8" s="104"/>
      <c r="BB8" s="113"/>
      <c r="BC8" s="114" t="str">
        <f>IF(AND(OR(K8=契約状況コード表!D$5,K8=契約状況コード表!D$6),OR(AG8=契約状況コード表!G$5,AG8=契約状況コード表!G$6)),"年間支払金額(全官署)",IF(OR(AG8=契約状況コード表!G$5,AG8=契約状況コード表!G$6),"年間支払金額",IF(AND(OR(COUNTIF(AI8,"*すべて*"),COUNTIF(AI8,"*全て*")),S8="●",OR(K8=契約状況コード表!D$5,K8=契約状況コード表!D$6)),"年間支払金額(全官署、契約相手方ごと)",IF(AND(OR(COUNTIF(AI8,"*すべて*"),COUNTIF(AI8,"*全て*")),S8="●"),"年間支払金額(契約相手方ごと)",IF(AND(OR(K8=契約状況コード表!D$5,K8=契約状況コード表!D$6),AG8=契約状況コード表!G$7),"契約総額(全官署)",IF(AND(K8=契約状況コード表!D$7,AG8=契約状況コード表!G$7),"契約総額(自官署のみ)",IF(K8=契約状況コード表!D$7,"年間支払金額(自官署のみ)",IF(AG8=契約状況コード表!G$7,"契約総額",IF(AND(COUNTIF(BJ8,"&lt;&gt;*単価*"),OR(K8=契約状況コード表!D$5,K8=契約状況コード表!D$6)),"全官署予定価格",IF(AND(COUNTIF(BJ8,"*単価*"),OR(K8=契約状況コード表!D$5,K8=契約状況コード表!D$6)),"全官署支払金額",IF(AND(COUNTIF(BJ8,"&lt;&gt;*単価*"),COUNTIF(BJ8,"*変更契約*")),"変更後予定価格",IF(COUNTIF(BJ8,"*単価*"),"年間支払金額","予定価格"))))))))))))</f>
        <v>年間支払金額(自官署のみ)</v>
      </c>
      <c r="BD8" s="114" t="str">
        <f>IF(AND(BI8=契約状況コード表!M$5,T8&gt;契約状況コード表!N$5),"○",IF(AND(BI8=契約状況コード表!M$6,T8&gt;=契約状況コード表!N$6),"○",IF(AND(BI8=契約状況コード表!M$7,T8&gt;=契約状況コード表!N$7),"○",IF(AND(BI8=契約状況コード表!M$8,T8&gt;=契約状況コード表!N$8),"○",IF(AND(BI8=契約状況コード表!M$9,T8&gt;=契約状況コード表!N$9),"○",IF(AND(BI8=契約状況コード表!M$10,T8&gt;=契約状況コード表!N$10),"○",IF(AND(BI8=契約状況コード表!M$11,T8&gt;=契約状況コード表!N$11),"○",IF(AND(BI8=契約状況コード表!M$12,T8&gt;=契約状況コード表!N$12),"○",IF(AND(BI8=契約状況コード表!M$13,T8&gt;=契約状況コード表!N$13),"○",IF(T8="他官署で調達手続き入札を実施のため","○","×"))))))))))</f>
        <v>○</v>
      </c>
      <c r="BE8" s="114" t="str">
        <f>IF(AND(BI8=契約状況コード表!M$5,Y8&gt;契約状況コード表!N$5),"○",IF(AND(BI8=契約状況コード表!M$6,Y8&gt;=契約状況コード表!N$6),"○",IF(AND(BI8=契約状況コード表!M$7,Y8&gt;=契約状況コード表!N$7),"○",IF(AND(BI8=契約状況コード表!M$8,Y8&gt;=契約状況コード表!N$8),"○",IF(AND(BI8=契約状況コード表!M$9,Y8&gt;=契約状況コード表!N$9),"○",IF(AND(BI8=契約状況コード表!M$10,Y8&gt;=契約状況コード表!N$10),"○",IF(AND(BI8=契約状況コード表!M$11,Y8&gt;=契約状況コード表!N$11),"○",IF(AND(BI8=契約状況コード表!M$12,Y8&gt;=契約状況コード表!N$12),"○",IF(AND(BI8=契約状況コード表!M$13,Y8&gt;=契約状況コード表!N$13),"○","×")))))))))</f>
        <v>×</v>
      </c>
      <c r="BF8" s="114" t="str">
        <f t="shared" si="2"/>
        <v>×</v>
      </c>
      <c r="BG8" s="114" t="str">
        <f t="shared" si="3"/>
        <v>×</v>
      </c>
      <c r="BH8" s="115" t="str">
        <f t="shared" si="4"/>
        <v/>
      </c>
      <c r="BI8" s="170" t="str">
        <f t="shared" si="5"/>
        <v>①工事</v>
      </c>
      <c r="BJ8" s="36" t="str">
        <f>IF(AG8=契約状況コード表!G$5,"",IF(AND(K8&lt;&gt;"",ISTEXT(U8)),"分担契約/単価契約",IF(ISTEXT(U8),"単価契約",IF(K8&lt;&gt;"","分担契約",""))))</f>
        <v>分担契約</v>
      </c>
      <c r="BK8" s="171"/>
      <c r="BL8" s="118" t="str">
        <f>IF(COUNTIF(T8,"**"),"",IF(AND(T8&gt;=契約状況コード表!P$5,OR(H8=契約状況コード表!M$5,H8=契約状況コード表!M$6)),1,IF(AND(T8&gt;=契約状況コード表!P$13,H8&lt;&gt;契約状況コード表!M$5,H8&lt;&gt;契約状況コード表!M$6),1,"")))</f>
        <v/>
      </c>
      <c r="BM8" s="155" t="str">
        <f t="shared" si="6"/>
        <v>○</v>
      </c>
      <c r="BN8" s="118" t="b">
        <f t="shared" si="7"/>
        <v>1</v>
      </c>
      <c r="BO8" s="118" t="b">
        <f t="shared" si="8"/>
        <v>1</v>
      </c>
      <c r="BP8" s="100"/>
    </row>
    <row r="9" spans="1:68" ht="84.95" customHeight="1">
      <c r="A9" s="101">
        <f t="shared" si="0"/>
        <v>4</v>
      </c>
      <c r="B9" s="101">
        <f t="shared" si="1"/>
        <v>3</v>
      </c>
      <c r="C9" s="101" t="str">
        <f>IF(B9&lt;&gt;1,"",COUNTIF($B$6:B9,1))</f>
        <v/>
      </c>
      <c r="D9" s="101" t="str">
        <f>IF(B9&lt;&gt;2,"",COUNTIF($B$6:B9,2))</f>
        <v/>
      </c>
      <c r="E9" s="101">
        <f>IF(B9&lt;&gt;3,"",COUNTIF($B$6:B9,3))</f>
        <v>1</v>
      </c>
      <c r="F9" s="101" t="str">
        <f>IF(B9&lt;&gt;4,"",COUNTIF($B$6:B9,4))</f>
        <v/>
      </c>
      <c r="G9" s="203" t="s">
        <v>298</v>
      </c>
      <c r="H9" s="36" t="s">
        <v>42</v>
      </c>
      <c r="I9" s="80" t="s">
        <v>253</v>
      </c>
      <c r="J9" s="76" t="s">
        <v>187</v>
      </c>
      <c r="K9" s="75"/>
      <c r="L9" s="161"/>
      <c r="M9" s="77">
        <v>44840</v>
      </c>
      <c r="N9" s="76" t="s">
        <v>200</v>
      </c>
      <c r="O9" s="78">
        <v>6260001002220</v>
      </c>
      <c r="P9" s="83" t="s">
        <v>77</v>
      </c>
      <c r="Q9" s="84"/>
      <c r="R9" s="76" t="s">
        <v>185</v>
      </c>
      <c r="S9" s="75"/>
      <c r="T9" s="85">
        <v>1812553</v>
      </c>
      <c r="U9" s="154" t="s">
        <v>219</v>
      </c>
      <c r="V9" s="87">
        <v>1575149</v>
      </c>
      <c r="W9" s="172">
        <f>IF(OR(T9="他官署で調達手続きを実施のため",AG9=契約状況コード表!G$5),"－",IF(V9&lt;&gt;"",ROUNDDOWN(V9/T9,3),(IFERROR(ROUNDDOWN(U9/T9,3),"－"))))</f>
        <v>0.86899999999999999</v>
      </c>
      <c r="X9" s="85"/>
      <c r="Y9" s="85"/>
      <c r="Z9" s="82" t="s">
        <v>184</v>
      </c>
      <c r="AA9" s="80" t="s">
        <v>186</v>
      </c>
      <c r="AB9" s="81">
        <v>3</v>
      </c>
      <c r="AC9" s="82">
        <v>1</v>
      </c>
      <c r="AD9" s="82" t="s">
        <v>183</v>
      </c>
      <c r="AE9" s="82"/>
      <c r="AF9" s="82" t="s">
        <v>183</v>
      </c>
      <c r="AG9" s="80"/>
      <c r="AH9" s="76"/>
      <c r="AI9" s="76"/>
      <c r="AJ9" s="76"/>
      <c r="AK9" s="36"/>
      <c r="AL9" s="36"/>
      <c r="AM9" s="200"/>
      <c r="AN9" s="200"/>
      <c r="AO9" s="200"/>
      <c r="AP9" s="200"/>
      <c r="AQ9" s="161"/>
      <c r="AR9" s="75"/>
      <c r="AS9" s="36"/>
      <c r="AT9" s="36"/>
      <c r="AU9" s="36"/>
      <c r="AV9" s="36"/>
      <c r="AW9" s="36"/>
      <c r="AX9" s="36"/>
      <c r="AY9" s="36"/>
      <c r="AZ9" s="36"/>
      <c r="BA9" s="104"/>
      <c r="BB9" s="113"/>
      <c r="BC9" s="114" t="str">
        <f>IF(AND(OR(K9=契約状況コード表!D$5,K9=契約状況コード表!D$6),OR(AG9=契約状況コード表!G$5,AG9=契約状況コード表!G$6)),"年間支払金額(全官署)",IF(OR(AG9=契約状況コード表!G$5,AG9=契約状況コード表!G$6),"年間支払金額",IF(AND(OR(COUNTIF(AI9,"*すべて*"),COUNTIF(AI9,"*全て*")),S9="●",OR(K9=契約状況コード表!D$5,K9=契約状況コード表!D$6)),"年間支払金額(全官署、契約相手方ごと)",IF(AND(OR(COUNTIF(AI9,"*すべて*"),COUNTIF(AI9,"*全て*")),S9="●"),"年間支払金額(契約相手方ごと)",IF(AND(OR(K9=契約状況コード表!D$5,K9=契約状況コード表!D$6),AG9=契約状況コード表!G$7),"契約総額(全官署)",IF(AND(K9=契約状況コード表!D$7,AG9=契約状況コード表!G$7),"契約総額(自官署のみ)",IF(K9=契約状況コード表!D$7,"年間支払金額(自官署のみ)",IF(AG9=契約状況コード表!G$7,"契約総額",IF(AND(COUNTIF(BJ9,"&lt;&gt;*単価*"),OR(K9=契約状況コード表!D$5,K9=契約状況コード表!D$6)),"全官署予定価格",IF(AND(COUNTIF(BJ9,"*単価*"),OR(K9=契約状況コード表!D$5,K9=契約状況コード表!D$6)),"全官署支払金額",IF(AND(COUNTIF(BJ9,"&lt;&gt;*単価*"),COUNTIF(BJ9,"*変更契約*")),"変更後予定価格",IF(COUNTIF(BJ9,"*単価*"),"年間支払金額","予定価格"))))))))))))</f>
        <v>年間支払金額</v>
      </c>
      <c r="BD9" s="114" t="str">
        <f>IF(AND(BI9=契約状況コード表!M$5,T9&gt;契約状況コード表!N$5),"○",IF(AND(BI9=契約状況コード表!M$6,T9&gt;=契約状況コード表!N$6),"○",IF(AND(BI9=契約状況コード表!M$7,T9&gt;=契約状況コード表!N$7),"○",IF(AND(BI9=契約状況コード表!M$8,T9&gt;=契約状況コード表!N$8),"○",IF(AND(BI9=契約状況コード表!M$9,T9&gt;=契約状況コード表!N$9),"○",IF(AND(BI9=契約状況コード表!M$10,T9&gt;=契約状況コード表!N$10),"○",IF(AND(BI9=契約状況コード表!M$11,T9&gt;=契約状況コード表!N$11),"○",IF(AND(BI9=契約状況コード表!M$12,T9&gt;=契約状況コード表!N$12),"○",IF(AND(BI9=契約状況コード表!M$13,T9&gt;=契約状況コード表!N$13),"○",IF(T9="他官署で調達手続き入札を実施のため","○","×"))))))))))</f>
        <v>○</v>
      </c>
      <c r="BE9" s="114" t="str">
        <f>IF(AND(BI9=契約状況コード表!M$5,Y9&gt;契約状況コード表!N$5),"○",IF(AND(BI9=契約状況コード表!M$6,Y9&gt;=契約状況コード表!N$6),"○",IF(AND(BI9=契約状況コード表!M$7,Y9&gt;=契約状況コード表!N$7),"○",IF(AND(BI9=契約状況コード表!M$8,Y9&gt;=契約状況コード表!N$8),"○",IF(AND(BI9=契約状況コード表!M$9,Y9&gt;=契約状況コード表!N$9),"○",IF(AND(BI9=契約状況コード表!M$10,Y9&gt;=契約状況コード表!N$10),"○",IF(AND(BI9=契約状況コード表!M$11,Y9&gt;=契約状況コード表!N$11),"○",IF(AND(BI9=契約状況コード表!M$12,Y9&gt;=契約状況コード表!N$12),"○",IF(AND(BI9=契約状況コード表!M$13,Y9&gt;=契約状況コード表!N$13),"○","×")))))))))</f>
        <v>×</v>
      </c>
      <c r="BF9" s="114" t="str">
        <f t="shared" si="2"/>
        <v>×</v>
      </c>
      <c r="BG9" s="114" t="str">
        <f t="shared" si="3"/>
        <v>×</v>
      </c>
      <c r="BH9" s="115" t="str">
        <f t="shared" si="4"/>
        <v/>
      </c>
      <c r="BI9" s="170" t="str">
        <f t="shared" si="5"/>
        <v>⑩役務</v>
      </c>
      <c r="BJ9" s="36" t="str">
        <f>IF(AG9=契約状況コード表!G$5,"",IF(AND(K9&lt;&gt;"",ISTEXT(U9)),"分担契約/単価契約",IF(ISTEXT(U9),"単価契約",IF(K9&lt;&gt;"","分担契約",""))))</f>
        <v>単価契約</v>
      </c>
      <c r="BK9" s="171"/>
      <c r="BL9" s="118" t="str">
        <f>IF(COUNTIF(T9,"**"),"",IF(AND(T9&gt;=契約状況コード表!P$5,OR(H9=契約状況コード表!M$5,H9=契約状況コード表!M$6)),1,IF(AND(T9&gt;=契約状況コード表!P$13,H9&lt;&gt;契約状況コード表!M$5,H9&lt;&gt;契約状況コード表!M$6),1,"")))</f>
        <v/>
      </c>
      <c r="BM9" s="155" t="str">
        <f t="shared" si="6"/>
        <v>○</v>
      </c>
      <c r="BN9" s="118" t="b">
        <f t="shared" si="7"/>
        <v>1</v>
      </c>
      <c r="BO9" s="118" t="b">
        <f t="shared" si="8"/>
        <v>1</v>
      </c>
    </row>
    <row r="10" spans="1:68" ht="84.95" customHeight="1">
      <c r="A10" s="101">
        <f t="shared" si="0"/>
        <v>5</v>
      </c>
      <c r="B10" s="101">
        <f t="shared" si="1"/>
        <v>3</v>
      </c>
      <c r="C10" s="101" t="str">
        <f>IF(B10&lt;&gt;1,"",COUNTIF($B$6:B10,1))</f>
        <v/>
      </c>
      <c r="D10" s="101" t="str">
        <f>IF(B10&lt;&gt;2,"",COUNTIF($B$6:B10,2))</f>
        <v/>
      </c>
      <c r="E10" s="101">
        <f>IF(B10&lt;&gt;3,"",COUNTIF($B$6:B10,3))</f>
        <v>2</v>
      </c>
      <c r="F10" s="101" t="str">
        <f>IF(B10&lt;&gt;4,"",COUNTIF($B$6:B10,4))</f>
        <v/>
      </c>
      <c r="G10" s="203" t="s">
        <v>299</v>
      </c>
      <c r="H10" s="36" t="s">
        <v>42</v>
      </c>
      <c r="I10" s="76" t="s">
        <v>254</v>
      </c>
      <c r="J10" s="76" t="s">
        <v>187</v>
      </c>
      <c r="K10" s="75"/>
      <c r="L10" s="161"/>
      <c r="M10" s="77">
        <v>44840</v>
      </c>
      <c r="N10" s="76" t="s">
        <v>200</v>
      </c>
      <c r="O10" s="78">
        <v>6260001002220</v>
      </c>
      <c r="P10" s="83" t="s">
        <v>77</v>
      </c>
      <c r="Q10" s="84"/>
      <c r="R10" s="76" t="s">
        <v>185</v>
      </c>
      <c r="S10" s="75"/>
      <c r="T10" s="210">
        <v>1706790</v>
      </c>
      <c r="U10" s="211" t="s">
        <v>219</v>
      </c>
      <c r="V10" s="87">
        <v>1560497</v>
      </c>
      <c r="W10" s="172">
        <f>IF(OR(T10="他官署で調達手続きを実施のため",AG10=契約状況コード表!G$5),"－",IF(V10&lt;&gt;"",ROUNDDOWN(V10/T10,3),(IFERROR(ROUNDDOWN(U10/T10,3),"－"))))</f>
        <v>0.91400000000000003</v>
      </c>
      <c r="X10" s="85"/>
      <c r="Y10" s="85"/>
      <c r="Z10" s="82" t="s">
        <v>184</v>
      </c>
      <c r="AA10" s="80" t="s">
        <v>186</v>
      </c>
      <c r="AB10" s="81">
        <v>3</v>
      </c>
      <c r="AC10" s="82">
        <v>1</v>
      </c>
      <c r="AD10" s="82" t="s">
        <v>183</v>
      </c>
      <c r="AE10" s="82"/>
      <c r="AF10" s="82" t="s">
        <v>183</v>
      </c>
      <c r="AG10" s="80"/>
      <c r="AH10" s="76"/>
      <c r="AI10" s="76"/>
      <c r="AJ10" s="76"/>
      <c r="AK10" s="36"/>
      <c r="AL10" s="36"/>
      <c r="AM10" s="200"/>
      <c r="AN10" s="200"/>
      <c r="AO10" s="200"/>
      <c r="AP10" s="200"/>
      <c r="AQ10" s="161"/>
      <c r="AR10" s="75"/>
      <c r="AS10" s="36"/>
      <c r="AT10" s="36"/>
      <c r="AU10" s="36"/>
      <c r="AV10" s="36"/>
      <c r="AW10" s="36"/>
      <c r="AX10" s="36"/>
      <c r="AY10" s="36"/>
      <c r="AZ10" s="36"/>
      <c r="BA10" s="104"/>
      <c r="BB10" s="113"/>
      <c r="BC10" s="114" t="str">
        <f>IF(AND(OR(K10=契約状況コード表!D$5,K10=契約状況コード表!D$6),OR(AG10=契約状況コード表!G$5,AG10=契約状況コード表!G$6)),"年間支払金額(全官署)",IF(OR(AG10=契約状況コード表!G$5,AG10=契約状況コード表!G$6),"年間支払金額",IF(AND(OR(COUNTIF(AI10,"*すべて*"),COUNTIF(AI10,"*全て*")),S10="●",OR(K10=契約状況コード表!D$5,K10=契約状況コード表!D$6)),"年間支払金額(全官署、契約相手方ごと)",IF(AND(OR(COUNTIF(AI10,"*すべて*"),COUNTIF(AI10,"*全て*")),S10="●"),"年間支払金額(契約相手方ごと)",IF(AND(OR(K10=契約状況コード表!D$5,K10=契約状況コード表!D$6),AG10=契約状況コード表!G$7),"契約総額(全官署)",IF(AND(K10=契約状況コード表!D$7,AG10=契約状況コード表!G$7),"契約総額(自官署のみ)",IF(K10=契約状況コード表!D$7,"年間支払金額(自官署のみ)",IF(AG10=契約状況コード表!G$7,"契約総額",IF(AND(COUNTIF(BJ10,"&lt;&gt;*単価*"),OR(K10=契約状況コード表!D$5,K10=契約状況コード表!D$6)),"全官署予定価格",IF(AND(COUNTIF(BJ10,"*単価*"),OR(K10=契約状況コード表!D$5,K10=契約状況コード表!D$6)),"全官署支払金額",IF(AND(COUNTIF(BJ10,"&lt;&gt;*単価*"),COUNTIF(BJ10,"*変更契約*")),"変更後予定価格",IF(COUNTIF(BJ10,"*単価*"),"年間支払金額","予定価格"))))))))))))</f>
        <v>年間支払金額</v>
      </c>
      <c r="BD10" s="114" t="str">
        <f>IF(AND(BI10=契約状況コード表!M$5,T10&gt;契約状況コード表!N$5),"○",IF(AND(BI10=契約状況コード表!M$6,T10&gt;=契約状況コード表!N$6),"○",IF(AND(BI10=契約状況コード表!M$7,T10&gt;=契約状況コード表!N$7),"○",IF(AND(BI10=契約状況コード表!M$8,T10&gt;=契約状況コード表!N$8),"○",IF(AND(BI10=契約状況コード表!M$9,T10&gt;=契約状況コード表!N$9),"○",IF(AND(BI10=契約状況コード表!M$10,T10&gt;=契約状況コード表!N$10),"○",IF(AND(BI10=契約状況コード表!M$11,T10&gt;=契約状況コード表!N$11),"○",IF(AND(BI10=契約状況コード表!M$12,T10&gt;=契約状況コード表!N$12),"○",IF(AND(BI10=契約状況コード表!M$13,T10&gt;=契約状況コード表!N$13),"○",IF(T10="他官署で調達手続き入札を実施のため","○","×"))))))))))</f>
        <v>○</v>
      </c>
      <c r="BE10" s="114" t="str">
        <f>IF(AND(BI10=契約状況コード表!M$5,Y10&gt;契約状況コード表!N$5),"○",IF(AND(BI10=契約状況コード表!M$6,Y10&gt;=契約状況コード表!N$6),"○",IF(AND(BI10=契約状況コード表!M$7,Y10&gt;=契約状況コード表!N$7),"○",IF(AND(BI10=契約状況コード表!M$8,Y10&gt;=契約状況コード表!N$8),"○",IF(AND(BI10=契約状況コード表!M$9,Y10&gt;=契約状況コード表!N$9),"○",IF(AND(BI10=契約状況コード表!M$10,Y10&gt;=契約状況コード表!N$10),"○",IF(AND(BI10=契約状況コード表!M$11,Y10&gt;=契約状況コード表!N$11),"○",IF(AND(BI10=契約状況コード表!M$12,Y10&gt;=契約状況コード表!N$12),"○",IF(AND(BI10=契約状況コード表!M$13,Y10&gt;=契約状況コード表!N$13),"○","×")))))))))</f>
        <v>×</v>
      </c>
      <c r="BF10" s="114" t="str">
        <f t="shared" si="2"/>
        <v>×</v>
      </c>
      <c r="BG10" s="114" t="str">
        <f t="shared" si="3"/>
        <v>×</v>
      </c>
      <c r="BH10" s="115" t="str">
        <f t="shared" si="4"/>
        <v/>
      </c>
      <c r="BI10" s="170" t="str">
        <f t="shared" si="5"/>
        <v>⑩役務</v>
      </c>
      <c r="BJ10" s="36" t="str">
        <f>IF(AG10=契約状況コード表!G$5,"",IF(AND(K10&lt;&gt;"",ISTEXT(U10)),"分担契約/単価契約",IF(ISTEXT(U10),"単価契約",IF(K10&lt;&gt;"","分担契約",""))))</f>
        <v>単価契約</v>
      </c>
      <c r="BK10" s="171"/>
      <c r="BL10" s="118" t="str">
        <f>IF(COUNTIF(T10,"**"),"",IF(AND(T10&gt;=契約状況コード表!P$5,OR(H10=契約状況コード表!M$5,H10=契約状況コード表!M$6)),1,IF(AND(T10&gt;=契約状況コード表!P$13,H10&lt;&gt;契約状況コード表!M$5,H10&lt;&gt;契約状況コード表!M$6),1,"")))</f>
        <v/>
      </c>
      <c r="BM10" s="155" t="str">
        <f t="shared" si="6"/>
        <v>○</v>
      </c>
      <c r="BN10" s="118" t="b">
        <f t="shared" si="7"/>
        <v>1</v>
      </c>
      <c r="BO10" s="118" t="b">
        <f t="shared" si="8"/>
        <v>1</v>
      </c>
    </row>
    <row r="11" spans="1:68" ht="84.95" customHeight="1">
      <c r="A11" s="101">
        <f t="shared" si="0"/>
        <v>6</v>
      </c>
      <c r="B11" s="101">
        <f t="shared" si="1"/>
        <v>3</v>
      </c>
      <c r="C11" s="101" t="str">
        <f>IF(B11&lt;&gt;1,"",COUNTIF($B$6:B11,1))</f>
        <v/>
      </c>
      <c r="D11" s="101" t="str">
        <f>IF(B11&lt;&gt;2,"",COUNTIF($B$6:B11,2))</f>
        <v/>
      </c>
      <c r="E11" s="101">
        <f>IF(B11&lt;&gt;3,"",COUNTIF($B$6:B11,3))</f>
        <v>3</v>
      </c>
      <c r="F11" s="101" t="str">
        <f>IF(B11&lt;&gt;4,"",COUNTIF($B$6:B11,4))</f>
        <v/>
      </c>
      <c r="G11" s="203" t="s">
        <v>300</v>
      </c>
      <c r="H11" s="36" t="s">
        <v>42</v>
      </c>
      <c r="I11" s="76" t="s">
        <v>255</v>
      </c>
      <c r="J11" s="76" t="s">
        <v>187</v>
      </c>
      <c r="K11" s="75"/>
      <c r="L11" s="161"/>
      <c r="M11" s="77">
        <v>44840</v>
      </c>
      <c r="N11" s="76" t="s">
        <v>201</v>
      </c>
      <c r="O11" s="78">
        <v>1122001006723</v>
      </c>
      <c r="P11" s="83" t="s">
        <v>77</v>
      </c>
      <c r="Q11" s="84"/>
      <c r="R11" s="76" t="s">
        <v>185</v>
      </c>
      <c r="S11" s="75"/>
      <c r="T11" s="210">
        <v>1777594</v>
      </c>
      <c r="U11" s="211" t="s">
        <v>220</v>
      </c>
      <c r="V11" s="87">
        <v>1723886</v>
      </c>
      <c r="W11" s="172">
        <f>IF(OR(T11="他官署で調達手続きを実施のため",AG11=契約状況コード表!G$5),"－",IF(V11&lt;&gt;"",ROUNDDOWN(V11/T11,3),(IFERROR(ROUNDDOWN(U11/T11,3),"－"))))</f>
        <v>0.96899999999999997</v>
      </c>
      <c r="X11" s="85"/>
      <c r="Y11" s="85"/>
      <c r="Z11" s="82" t="s">
        <v>184</v>
      </c>
      <c r="AA11" s="80" t="s">
        <v>186</v>
      </c>
      <c r="AB11" s="81">
        <v>3</v>
      </c>
      <c r="AC11" s="82">
        <v>1</v>
      </c>
      <c r="AD11" s="82" t="s">
        <v>183</v>
      </c>
      <c r="AE11" s="82"/>
      <c r="AF11" s="82" t="s">
        <v>184</v>
      </c>
      <c r="AG11" s="80"/>
      <c r="AH11" s="76"/>
      <c r="AI11" s="76"/>
      <c r="AJ11" s="76"/>
      <c r="AK11" s="36"/>
      <c r="AL11" s="36"/>
      <c r="AM11" s="200"/>
      <c r="AN11" s="200"/>
      <c r="AO11" s="200"/>
      <c r="AP11" s="200"/>
      <c r="AQ11" s="161"/>
      <c r="AR11" s="75"/>
      <c r="AS11" s="36"/>
      <c r="AT11" s="36"/>
      <c r="AU11" s="36"/>
      <c r="AV11" s="36"/>
      <c r="AW11" s="36"/>
      <c r="AX11" s="36"/>
      <c r="AY11" s="36"/>
      <c r="AZ11" s="36"/>
      <c r="BA11" s="104"/>
      <c r="BB11" s="113"/>
      <c r="BC11" s="114" t="str">
        <f>IF(AND(OR(K11=契約状況コード表!D$5,K11=契約状況コード表!D$6),OR(AG11=契約状況コード表!G$5,AG11=契約状況コード表!G$6)),"年間支払金額(全官署)",IF(OR(AG11=契約状況コード表!G$5,AG11=契約状況コード表!G$6),"年間支払金額",IF(AND(OR(COUNTIF(AI11,"*すべて*"),COUNTIF(AI11,"*全て*")),S11="●",OR(K11=契約状況コード表!D$5,K11=契約状況コード表!D$6)),"年間支払金額(全官署、契約相手方ごと)",IF(AND(OR(COUNTIF(AI11,"*すべて*"),COUNTIF(AI11,"*全て*")),S11="●"),"年間支払金額(契約相手方ごと)",IF(AND(OR(K11=契約状況コード表!D$5,K11=契約状況コード表!D$6),AG11=契約状況コード表!G$7),"契約総額(全官署)",IF(AND(K11=契約状況コード表!D$7,AG11=契約状況コード表!G$7),"契約総額(自官署のみ)",IF(K11=契約状況コード表!D$7,"年間支払金額(自官署のみ)",IF(AG11=契約状況コード表!G$7,"契約総額",IF(AND(COUNTIF(BJ11,"&lt;&gt;*単価*"),OR(K11=契約状況コード表!D$5,K11=契約状況コード表!D$6)),"全官署予定価格",IF(AND(COUNTIF(BJ11,"*単価*"),OR(K11=契約状況コード表!D$5,K11=契約状況コード表!D$6)),"全官署支払金額",IF(AND(COUNTIF(BJ11,"&lt;&gt;*単価*"),COUNTIF(BJ11,"*変更契約*")),"変更後予定価格",IF(COUNTIF(BJ11,"*単価*"),"年間支払金額","予定価格"))))))))))))</f>
        <v>年間支払金額</v>
      </c>
      <c r="BD11" s="114" t="str">
        <f>IF(AND(BI11=契約状況コード表!M$5,T11&gt;契約状況コード表!N$5),"○",IF(AND(BI11=契約状況コード表!M$6,T11&gt;=契約状況コード表!N$6),"○",IF(AND(BI11=契約状況コード表!M$7,T11&gt;=契約状況コード表!N$7),"○",IF(AND(BI11=契約状況コード表!M$8,T11&gt;=契約状況コード表!N$8),"○",IF(AND(BI11=契約状況コード表!M$9,T11&gt;=契約状況コード表!N$9),"○",IF(AND(BI11=契約状況コード表!M$10,T11&gt;=契約状況コード表!N$10),"○",IF(AND(BI11=契約状況コード表!M$11,T11&gt;=契約状況コード表!N$11),"○",IF(AND(BI11=契約状況コード表!M$12,T11&gt;=契約状況コード表!N$12),"○",IF(AND(BI11=契約状況コード表!M$13,T11&gt;=契約状況コード表!N$13),"○",IF(T11="他官署で調達手続き入札を実施のため","○","×"))))))))))</f>
        <v>○</v>
      </c>
      <c r="BE11" s="114" t="str">
        <f>IF(AND(BI11=契約状況コード表!M$5,Y11&gt;契約状況コード表!N$5),"○",IF(AND(BI11=契約状況コード表!M$6,Y11&gt;=契約状況コード表!N$6),"○",IF(AND(BI11=契約状況コード表!M$7,Y11&gt;=契約状況コード表!N$7),"○",IF(AND(BI11=契約状況コード表!M$8,Y11&gt;=契約状況コード表!N$8),"○",IF(AND(BI11=契約状況コード表!M$9,Y11&gt;=契約状況コード表!N$9),"○",IF(AND(BI11=契約状況コード表!M$10,Y11&gt;=契約状況コード表!N$10),"○",IF(AND(BI11=契約状況コード表!M$11,Y11&gt;=契約状況コード表!N$11),"○",IF(AND(BI11=契約状況コード表!M$12,Y11&gt;=契約状況コード表!N$12),"○",IF(AND(BI11=契約状況コード表!M$13,Y11&gt;=契約状況コード表!N$13),"○","×")))))))))</f>
        <v>×</v>
      </c>
      <c r="BF11" s="114" t="str">
        <f t="shared" si="2"/>
        <v>×</v>
      </c>
      <c r="BG11" s="114" t="str">
        <f t="shared" si="3"/>
        <v>×</v>
      </c>
      <c r="BH11" s="115" t="str">
        <f t="shared" si="4"/>
        <v/>
      </c>
      <c r="BI11" s="170" t="str">
        <f t="shared" si="5"/>
        <v>⑩役務</v>
      </c>
      <c r="BJ11" s="36" t="str">
        <f>IF(AG11=契約状況コード表!G$5,"",IF(AND(K11&lt;&gt;"",ISTEXT(U11)),"分担契約/単価契約",IF(ISTEXT(U11),"単価契約",IF(K11&lt;&gt;"","分担契約",""))))</f>
        <v>単価契約</v>
      </c>
      <c r="BK11" s="171"/>
      <c r="BL11" s="118" t="str">
        <f>IF(COUNTIF(T11,"**"),"",IF(AND(T11&gt;=契約状況コード表!P$5,OR(H11=契約状況コード表!M$5,H11=契約状況コード表!M$6)),1,IF(AND(T11&gt;=契約状況コード表!P$13,H11&lt;&gt;契約状況コード表!M$5,H11&lt;&gt;契約状況コード表!M$6),1,"")))</f>
        <v/>
      </c>
      <c r="BM11" s="155" t="str">
        <f t="shared" si="6"/>
        <v>○</v>
      </c>
      <c r="BN11" s="118" t="b">
        <f t="shared" si="7"/>
        <v>1</v>
      </c>
      <c r="BO11" s="118" t="b">
        <f t="shared" si="8"/>
        <v>1</v>
      </c>
    </row>
    <row r="12" spans="1:68" ht="84.95" customHeight="1">
      <c r="A12" s="101">
        <f t="shared" si="0"/>
        <v>7</v>
      </c>
      <c r="B12" s="101">
        <f t="shared" si="1"/>
        <v>3</v>
      </c>
      <c r="C12" s="101" t="str">
        <f>IF(B12&lt;&gt;1,"",COUNTIF($B$6:B12,1))</f>
        <v/>
      </c>
      <c r="D12" s="101" t="str">
        <f>IF(B12&lt;&gt;2,"",COUNTIF($B$6:B12,2))</f>
        <v/>
      </c>
      <c r="E12" s="101">
        <f>IF(B12&lt;&gt;3,"",COUNTIF($B$6:B12,3))</f>
        <v>4</v>
      </c>
      <c r="F12" s="101" t="str">
        <f>IF(B12&lt;&gt;4,"",COUNTIF($B$6:B12,4))</f>
        <v/>
      </c>
      <c r="G12" s="203" t="s">
        <v>301</v>
      </c>
      <c r="H12" s="36" t="s">
        <v>42</v>
      </c>
      <c r="I12" s="76" t="s">
        <v>256</v>
      </c>
      <c r="J12" s="76" t="s">
        <v>187</v>
      </c>
      <c r="K12" s="75"/>
      <c r="L12" s="161"/>
      <c r="M12" s="77">
        <v>44840</v>
      </c>
      <c r="N12" s="76" t="s">
        <v>246</v>
      </c>
      <c r="O12" s="78">
        <v>8120001152903</v>
      </c>
      <c r="P12" s="83" t="s">
        <v>77</v>
      </c>
      <c r="Q12" s="84"/>
      <c r="R12" s="76" t="s">
        <v>185</v>
      </c>
      <c r="S12" s="75"/>
      <c r="T12" s="210">
        <v>1622443</v>
      </c>
      <c r="U12" s="211" t="s">
        <v>221</v>
      </c>
      <c r="V12" s="87">
        <v>1619680</v>
      </c>
      <c r="W12" s="172">
        <f>IF(OR(T12="他官署で調達手続きを実施のため",AG12=契約状況コード表!G$5),"－",IF(V12&lt;&gt;"",ROUNDDOWN(V12/T12,3),(IFERROR(ROUNDDOWN(U12/T12,3),"－"))))</f>
        <v>0.998</v>
      </c>
      <c r="X12" s="85"/>
      <c r="Y12" s="85"/>
      <c r="Z12" s="82" t="s">
        <v>184</v>
      </c>
      <c r="AA12" s="80" t="s">
        <v>186</v>
      </c>
      <c r="AB12" s="81">
        <v>3</v>
      </c>
      <c r="AC12" s="82">
        <v>1</v>
      </c>
      <c r="AD12" s="82" t="s">
        <v>183</v>
      </c>
      <c r="AE12" s="82"/>
      <c r="AF12" s="82" t="s">
        <v>184</v>
      </c>
      <c r="AG12" s="80"/>
      <c r="AH12" s="76"/>
      <c r="AI12" s="76"/>
      <c r="AJ12" s="76"/>
      <c r="AK12" s="36"/>
      <c r="AL12" s="36"/>
      <c r="AM12" s="200"/>
      <c r="AN12" s="200"/>
      <c r="AO12" s="200"/>
      <c r="AP12" s="200"/>
      <c r="AQ12" s="161"/>
      <c r="AR12" s="75"/>
      <c r="AS12" s="36"/>
      <c r="AT12" s="36"/>
      <c r="AU12" s="36"/>
      <c r="AV12" s="36"/>
      <c r="AW12" s="36"/>
      <c r="AX12" s="36"/>
      <c r="AY12" s="36"/>
      <c r="AZ12" s="36"/>
      <c r="BA12" s="104"/>
      <c r="BB12" s="113"/>
      <c r="BC12" s="114" t="str">
        <f>IF(AND(OR(K12=契約状況コード表!D$5,K12=契約状況コード表!D$6),OR(AG12=契約状況コード表!G$5,AG12=契約状況コード表!G$6)),"年間支払金額(全官署)",IF(OR(AG12=契約状況コード表!G$5,AG12=契約状況コード表!G$6),"年間支払金額",IF(AND(OR(COUNTIF(AI12,"*すべて*"),COUNTIF(AI12,"*全て*")),S12="●",OR(K12=契約状況コード表!D$5,K12=契約状況コード表!D$6)),"年間支払金額(全官署、契約相手方ごと)",IF(AND(OR(COUNTIF(AI12,"*すべて*"),COUNTIF(AI12,"*全て*")),S12="●"),"年間支払金額(契約相手方ごと)",IF(AND(OR(K12=契約状況コード表!D$5,K12=契約状況コード表!D$6),AG12=契約状況コード表!G$7),"契約総額(全官署)",IF(AND(K12=契約状況コード表!D$7,AG12=契約状況コード表!G$7),"契約総額(自官署のみ)",IF(K12=契約状況コード表!D$7,"年間支払金額(自官署のみ)",IF(AG12=契約状況コード表!G$7,"契約総額",IF(AND(COUNTIF(BJ12,"&lt;&gt;*単価*"),OR(K12=契約状況コード表!D$5,K12=契約状況コード表!D$6)),"全官署予定価格",IF(AND(COUNTIF(BJ12,"*単価*"),OR(K12=契約状況コード表!D$5,K12=契約状況コード表!D$6)),"全官署支払金額",IF(AND(COUNTIF(BJ12,"&lt;&gt;*単価*"),COUNTIF(BJ12,"*変更契約*")),"変更後予定価格",IF(COUNTIF(BJ12,"*単価*"),"年間支払金額","予定価格"))))))))))))</f>
        <v>年間支払金額</v>
      </c>
      <c r="BD12" s="114" t="str">
        <f>IF(AND(BI12=契約状況コード表!M$5,T12&gt;契約状況コード表!N$5),"○",IF(AND(BI12=契約状況コード表!M$6,T12&gt;=契約状況コード表!N$6),"○",IF(AND(BI12=契約状況コード表!M$7,T12&gt;=契約状況コード表!N$7),"○",IF(AND(BI12=契約状況コード表!M$8,T12&gt;=契約状況コード表!N$8),"○",IF(AND(BI12=契約状況コード表!M$9,T12&gt;=契約状況コード表!N$9),"○",IF(AND(BI12=契約状況コード表!M$10,T12&gt;=契約状況コード表!N$10),"○",IF(AND(BI12=契約状況コード表!M$11,T12&gt;=契約状況コード表!N$11),"○",IF(AND(BI12=契約状況コード表!M$12,T12&gt;=契約状況コード表!N$12),"○",IF(AND(BI12=契約状況コード表!M$13,T12&gt;=契約状況コード表!N$13),"○",IF(T12="他官署で調達手続き入札を実施のため","○","×"))))))))))</f>
        <v>○</v>
      </c>
      <c r="BE12" s="114" t="str">
        <f>IF(AND(BI12=契約状況コード表!M$5,Y12&gt;契約状況コード表!N$5),"○",IF(AND(BI12=契約状況コード表!M$6,Y12&gt;=契約状況コード表!N$6),"○",IF(AND(BI12=契約状況コード表!M$7,Y12&gt;=契約状況コード表!N$7),"○",IF(AND(BI12=契約状況コード表!M$8,Y12&gt;=契約状況コード表!N$8),"○",IF(AND(BI12=契約状況コード表!M$9,Y12&gt;=契約状況コード表!N$9),"○",IF(AND(BI12=契約状況コード表!M$10,Y12&gt;=契約状況コード表!N$10),"○",IF(AND(BI12=契約状況コード表!M$11,Y12&gt;=契約状況コード表!N$11),"○",IF(AND(BI12=契約状況コード表!M$12,Y12&gt;=契約状況コード表!N$12),"○",IF(AND(BI12=契約状況コード表!M$13,Y12&gt;=契約状況コード表!N$13),"○","×")))))))))</f>
        <v>×</v>
      </c>
      <c r="BF12" s="114" t="str">
        <f t="shared" si="2"/>
        <v>×</v>
      </c>
      <c r="BG12" s="114" t="str">
        <f t="shared" si="3"/>
        <v>×</v>
      </c>
      <c r="BH12" s="115" t="str">
        <f t="shared" si="4"/>
        <v/>
      </c>
      <c r="BI12" s="170" t="str">
        <f t="shared" si="5"/>
        <v>⑩役務</v>
      </c>
      <c r="BJ12" s="36" t="str">
        <f>IF(AG12=契約状況コード表!G$5,"",IF(AND(K12&lt;&gt;"",ISTEXT(U12)),"分担契約/単価契約",IF(ISTEXT(U12),"単価契約",IF(K12&lt;&gt;"","分担契約",""))))</f>
        <v>単価契約</v>
      </c>
      <c r="BK12" s="171"/>
      <c r="BL12" s="118" t="str">
        <f>IF(COUNTIF(T12,"**"),"",IF(AND(T12&gt;=契約状況コード表!P$5,OR(H12=契約状況コード表!M$5,H12=契約状況コード表!M$6)),1,IF(AND(T12&gt;=契約状況コード表!P$13,H12&lt;&gt;契約状況コード表!M$5,H12&lt;&gt;契約状況コード表!M$6),1,"")))</f>
        <v/>
      </c>
      <c r="BM12" s="155" t="str">
        <f t="shared" si="6"/>
        <v>○</v>
      </c>
      <c r="BN12" s="118" t="b">
        <f t="shared" si="7"/>
        <v>1</v>
      </c>
      <c r="BO12" s="118" t="b">
        <f t="shared" si="8"/>
        <v>1</v>
      </c>
    </row>
    <row r="13" spans="1:68" ht="84.95" customHeight="1">
      <c r="A13" s="101">
        <f t="shared" si="0"/>
        <v>8</v>
      </c>
      <c r="B13" s="101">
        <f t="shared" si="1"/>
        <v>3</v>
      </c>
      <c r="C13" s="101" t="str">
        <f>IF(B13&lt;&gt;1,"",COUNTIF($B$6:B13,1))</f>
        <v/>
      </c>
      <c r="D13" s="101" t="str">
        <f>IF(B13&lt;&gt;2,"",COUNTIF($B$6:B13,2))</f>
        <v/>
      </c>
      <c r="E13" s="101">
        <f>IF(B13&lt;&gt;3,"",COUNTIF($B$6:B13,3))</f>
        <v>5</v>
      </c>
      <c r="F13" s="101" t="str">
        <f>IF(B13&lt;&gt;4,"",COUNTIF($B$6:B13,4))</f>
        <v/>
      </c>
      <c r="G13" s="203" t="s">
        <v>302</v>
      </c>
      <c r="H13" s="36" t="s">
        <v>42</v>
      </c>
      <c r="I13" s="76" t="s">
        <v>257</v>
      </c>
      <c r="J13" s="76" t="s">
        <v>187</v>
      </c>
      <c r="K13" s="75"/>
      <c r="L13" s="161"/>
      <c r="M13" s="77">
        <v>44840</v>
      </c>
      <c r="N13" s="76" t="s">
        <v>246</v>
      </c>
      <c r="O13" s="78">
        <v>8120001152903</v>
      </c>
      <c r="P13" s="83" t="s">
        <v>77</v>
      </c>
      <c r="Q13" s="84"/>
      <c r="R13" s="76" t="s">
        <v>185</v>
      </c>
      <c r="S13" s="75"/>
      <c r="T13" s="210">
        <v>1694751</v>
      </c>
      <c r="U13" s="211" t="s">
        <v>219</v>
      </c>
      <c r="V13" s="87">
        <v>1600881</v>
      </c>
      <c r="W13" s="172">
        <f>IF(OR(T13="他官署で調達手続きを実施のため",AG13=契約状況コード表!G$5),"－",IF(V13&lt;&gt;"",ROUNDDOWN(V13/T13,3),(IFERROR(ROUNDDOWN(U13/T13,3),"－"))))</f>
        <v>0.94399999999999995</v>
      </c>
      <c r="X13" s="85"/>
      <c r="Y13" s="85"/>
      <c r="Z13" s="82" t="s">
        <v>184</v>
      </c>
      <c r="AA13" s="80" t="s">
        <v>186</v>
      </c>
      <c r="AB13" s="81">
        <v>4</v>
      </c>
      <c r="AC13" s="82">
        <v>2</v>
      </c>
      <c r="AD13" s="82" t="s">
        <v>183</v>
      </c>
      <c r="AE13" s="82"/>
      <c r="AF13" s="82" t="s">
        <v>184</v>
      </c>
      <c r="AG13" s="80"/>
      <c r="AH13" s="76"/>
      <c r="AI13" s="76"/>
      <c r="AJ13" s="76"/>
      <c r="AK13" s="36"/>
      <c r="AL13" s="36"/>
      <c r="AM13" s="200"/>
      <c r="AN13" s="200"/>
      <c r="AO13" s="200"/>
      <c r="AP13" s="200"/>
      <c r="AQ13" s="161"/>
      <c r="AR13" s="75"/>
      <c r="AS13" s="36"/>
      <c r="AT13" s="36"/>
      <c r="AU13" s="36"/>
      <c r="AV13" s="36"/>
      <c r="AW13" s="36"/>
      <c r="AX13" s="36"/>
      <c r="AY13" s="36"/>
      <c r="AZ13" s="36"/>
      <c r="BA13" s="104"/>
      <c r="BB13" s="113"/>
      <c r="BC13" s="114" t="str">
        <f>IF(AND(OR(K13=契約状況コード表!D$5,K13=契約状況コード表!D$6),OR(AG13=契約状況コード表!G$5,AG13=契約状況コード表!G$6)),"年間支払金額(全官署)",IF(OR(AG13=契約状況コード表!G$5,AG13=契約状況コード表!G$6),"年間支払金額",IF(AND(OR(COUNTIF(AI13,"*すべて*"),COUNTIF(AI13,"*全て*")),S13="●",OR(K13=契約状況コード表!D$5,K13=契約状況コード表!D$6)),"年間支払金額(全官署、契約相手方ごと)",IF(AND(OR(COUNTIF(AI13,"*すべて*"),COUNTIF(AI13,"*全て*")),S13="●"),"年間支払金額(契約相手方ごと)",IF(AND(OR(K13=契約状況コード表!D$5,K13=契約状況コード表!D$6),AG13=契約状況コード表!G$7),"契約総額(全官署)",IF(AND(K13=契約状況コード表!D$7,AG13=契約状況コード表!G$7),"契約総額(自官署のみ)",IF(K13=契約状況コード表!D$7,"年間支払金額(自官署のみ)",IF(AG13=契約状況コード表!G$7,"契約総額",IF(AND(COUNTIF(BJ13,"&lt;&gt;*単価*"),OR(K13=契約状況コード表!D$5,K13=契約状況コード表!D$6)),"全官署予定価格",IF(AND(COUNTIF(BJ13,"*単価*"),OR(K13=契約状況コード表!D$5,K13=契約状況コード表!D$6)),"全官署支払金額",IF(AND(COUNTIF(BJ13,"&lt;&gt;*単価*"),COUNTIF(BJ13,"*変更契約*")),"変更後予定価格",IF(COUNTIF(BJ13,"*単価*"),"年間支払金額","予定価格"))))))))))))</f>
        <v>年間支払金額</v>
      </c>
      <c r="BD13" s="114" t="str">
        <f>IF(AND(BI13=契約状況コード表!M$5,T13&gt;契約状況コード表!N$5),"○",IF(AND(BI13=契約状況コード表!M$6,T13&gt;=契約状況コード表!N$6),"○",IF(AND(BI13=契約状況コード表!M$7,T13&gt;=契約状況コード表!N$7),"○",IF(AND(BI13=契約状況コード表!M$8,T13&gt;=契約状況コード表!N$8),"○",IF(AND(BI13=契約状況コード表!M$9,T13&gt;=契約状況コード表!N$9),"○",IF(AND(BI13=契約状況コード表!M$10,T13&gt;=契約状況コード表!N$10),"○",IF(AND(BI13=契約状況コード表!M$11,T13&gt;=契約状況コード表!N$11),"○",IF(AND(BI13=契約状況コード表!M$12,T13&gt;=契約状況コード表!N$12),"○",IF(AND(BI13=契約状況コード表!M$13,T13&gt;=契約状況コード表!N$13),"○",IF(T13="他官署で調達手続き入札を実施のため","○","×"))))))))))</f>
        <v>○</v>
      </c>
      <c r="BE13" s="114" t="str">
        <f>IF(AND(BI13=契約状況コード表!M$5,Y13&gt;契約状況コード表!N$5),"○",IF(AND(BI13=契約状況コード表!M$6,Y13&gt;=契約状況コード表!N$6),"○",IF(AND(BI13=契約状況コード表!M$7,Y13&gt;=契約状況コード表!N$7),"○",IF(AND(BI13=契約状況コード表!M$8,Y13&gt;=契約状況コード表!N$8),"○",IF(AND(BI13=契約状況コード表!M$9,Y13&gt;=契約状況コード表!N$9),"○",IF(AND(BI13=契約状況コード表!M$10,Y13&gt;=契約状況コード表!N$10),"○",IF(AND(BI13=契約状況コード表!M$11,Y13&gt;=契約状況コード表!N$11),"○",IF(AND(BI13=契約状況コード表!M$12,Y13&gt;=契約状況コード表!N$12),"○",IF(AND(BI13=契約状況コード表!M$13,Y13&gt;=契約状況コード表!N$13),"○","×")))))))))</f>
        <v>×</v>
      </c>
      <c r="BF13" s="114" t="str">
        <f t="shared" si="2"/>
        <v>×</v>
      </c>
      <c r="BG13" s="114" t="str">
        <f t="shared" si="3"/>
        <v>×</v>
      </c>
      <c r="BH13" s="115" t="str">
        <f t="shared" si="4"/>
        <v/>
      </c>
      <c r="BI13" s="170" t="str">
        <f t="shared" si="5"/>
        <v>⑩役務</v>
      </c>
      <c r="BJ13" s="36" t="str">
        <f>IF(AG13=契約状況コード表!G$5,"",IF(AND(K13&lt;&gt;"",ISTEXT(U13)),"分担契約/単価契約",IF(ISTEXT(U13),"単価契約",IF(K13&lt;&gt;"","分担契約",""))))</f>
        <v>単価契約</v>
      </c>
      <c r="BK13" s="171"/>
      <c r="BL13" s="118" t="str">
        <f>IF(COUNTIF(T13,"**"),"",IF(AND(T13&gt;=契約状況コード表!P$5,OR(H13=契約状況コード表!M$5,H13=契約状況コード表!M$6)),1,IF(AND(T13&gt;=契約状況コード表!P$13,H13&lt;&gt;契約状況コード表!M$5,H13&lt;&gt;契約状況コード表!M$6),1,"")))</f>
        <v/>
      </c>
      <c r="BM13" s="155" t="str">
        <f t="shared" si="6"/>
        <v>○</v>
      </c>
      <c r="BN13" s="118" t="b">
        <f t="shared" si="7"/>
        <v>1</v>
      </c>
      <c r="BO13" s="118" t="b">
        <f t="shared" si="8"/>
        <v>1</v>
      </c>
    </row>
    <row r="14" spans="1:68" ht="62.25" customHeight="1">
      <c r="A14" s="101">
        <f t="shared" si="0"/>
        <v>9</v>
      </c>
      <c r="B14" s="101">
        <f t="shared" si="1"/>
        <v>3</v>
      </c>
      <c r="C14" s="101" t="str">
        <f>IF(B14&lt;&gt;1,"",COUNTIF($B$6:B14,1))</f>
        <v/>
      </c>
      <c r="D14" s="101" t="str">
        <f>IF(B14&lt;&gt;2,"",COUNTIF($B$6:B14,2))</f>
        <v/>
      </c>
      <c r="E14" s="101">
        <f>IF(B14&lt;&gt;3,"",COUNTIF($B$6:B14,3))</f>
        <v>6</v>
      </c>
      <c r="F14" s="101" t="str">
        <f>IF(B14&lt;&gt;4,"",COUNTIF($B$6:B14,4))</f>
        <v/>
      </c>
      <c r="G14" s="203" t="s">
        <v>303</v>
      </c>
      <c r="H14" s="36" t="s">
        <v>42</v>
      </c>
      <c r="I14" s="76" t="s">
        <v>258</v>
      </c>
      <c r="J14" s="76" t="s">
        <v>187</v>
      </c>
      <c r="K14" s="75"/>
      <c r="L14" s="161"/>
      <c r="M14" s="77">
        <v>44840</v>
      </c>
      <c r="N14" s="76" t="s">
        <v>201</v>
      </c>
      <c r="O14" s="78">
        <v>1122001006723</v>
      </c>
      <c r="P14" s="83" t="s">
        <v>77</v>
      </c>
      <c r="Q14" s="84"/>
      <c r="R14" s="76" t="s">
        <v>185</v>
      </c>
      <c r="S14" s="75"/>
      <c r="T14" s="210">
        <v>1750876</v>
      </c>
      <c r="U14" s="211" t="s">
        <v>222</v>
      </c>
      <c r="V14" s="87">
        <v>1659545</v>
      </c>
      <c r="W14" s="172">
        <f>IF(OR(T14="他官署で調達手続きを実施のため",AG14=契約状況コード表!G$5),"－",IF(V14&lt;&gt;"",ROUNDDOWN(V14/T14,3),(IFERROR(ROUNDDOWN(U14/T14,3),"－"))))</f>
        <v>0.94699999999999995</v>
      </c>
      <c r="X14" s="85"/>
      <c r="Y14" s="85"/>
      <c r="Z14" s="82" t="s">
        <v>184</v>
      </c>
      <c r="AA14" s="80" t="s">
        <v>186</v>
      </c>
      <c r="AB14" s="81">
        <v>2</v>
      </c>
      <c r="AC14" s="82">
        <v>1</v>
      </c>
      <c r="AD14" s="82" t="s">
        <v>183</v>
      </c>
      <c r="AE14" s="82"/>
      <c r="AF14" s="82" t="s">
        <v>184</v>
      </c>
      <c r="AG14" s="80"/>
      <c r="AH14" s="76"/>
      <c r="AI14" s="76"/>
      <c r="AJ14" s="76"/>
      <c r="AK14" s="36"/>
      <c r="AL14" s="36"/>
      <c r="AM14" s="200"/>
      <c r="AN14" s="200"/>
      <c r="AO14" s="200"/>
      <c r="AP14" s="200"/>
      <c r="AQ14" s="161"/>
      <c r="AR14" s="75"/>
      <c r="AS14" s="36"/>
      <c r="AT14" s="36"/>
      <c r="AU14" s="36"/>
      <c r="AV14" s="36"/>
      <c r="AW14" s="36"/>
      <c r="AX14" s="36"/>
      <c r="AY14" s="36"/>
      <c r="AZ14" s="36"/>
      <c r="BA14" s="104"/>
      <c r="BB14" s="113"/>
      <c r="BC14" s="114" t="str">
        <f>IF(AND(OR(K14=契約状況コード表!D$5,K14=契約状況コード表!D$6),OR(AG14=契約状況コード表!G$5,AG14=契約状況コード表!G$6)),"年間支払金額(全官署)",IF(OR(AG14=契約状況コード表!G$5,AG14=契約状況コード表!G$6),"年間支払金額",IF(AND(OR(COUNTIF(AI14,"*すべて*"),COUNTIF(AI14,"*全て*")),S14="●",OR(K14=契約状況コード表!D$5,K14=契約状況コード表!D$6)),"年間支払金額(全官署、契約相手方ごと)",IF(AND(OR(COUNTIF(AI14,"*すべて*"),COUNTIF(AI14,"*全て*")),S14="●"),"年間支払金額(契約相手方ごと)",IF(AND(OR(K14=契約状況コード表!D$5,K14=契約状況コード表!D$6),AG14=契約状況コード表!G$7),"契約総額(全官署)",IF(AND(K14=契約状況コード表!D$7,AG14=契約状況コード表!G$7),"契約総額(自官署のみ)",IF(K14=契約状況コード表!D$7,"年間支払金額(自官署のみ)",IF(AG14=契約状況コード表!G$7,"契約総額",IF(AND(COUNTIF(BJ14,"&lt;&gt;*単価*"),OR(K14=契約状況コード表!D$5,K14=契約状況コード表!D$6)),"全官署予定価格",IF(AND(COUNTIF(BJ14,"*単価*"),OR(K14=契約状況コード表!D$5,K14=契約状況コード表!D$6)),"全官署支払金額",IF(AND(COUNTIF(BJ14,"&lt;&gt;*単価*"),COUNTIF(BJ14,"*変更契約*")),"変更後予定価格",IF(COUNTIF(BJ14,"*単価*"),"年間支払金額","予定価格"))))))))))))</f>
        <v>年間支払金額</v>
      </c>
      <c r="BD14" s="114" t="str">
        <f>IF(AND(BI14=契約状況コード表!M$5,T14&gt;契約状況コード表!N$5),"○",IF(AND(BI14=契約状況コード表!M$6,T14&gt;=契約状況コード表!N$6),"○",IF(AND(BI14=契約状況コード表!M$7,T14&gt;=契約状況コード表!N$7),"○",IF(AND(BI14=契約状況コード表!M$8,T14&gt;=契約状況コード表!N$8),"○",IF(AND(BI14=契約状況コード表!M$9,T14&gt;=契約状況コード表!N$9),"○",IF(AND(BI14=契約状況コード表!M$10,T14&gt;=契約状況コード表!N$10),"○",IF(AND(BI14=契約状況コード表!M$11,T14&gt;=契約状況コード表!N$11),"○",IF(AND(BI14=契約状況コード表!M$12,T14&gt;=契約状況コード表!N$12),"○",IF(AND(BI14=契約状況コード表!M$13,T14&gt;=契約状況コード表!N$13),"○",IF(T14="他官署で調達手続き入札を実施のため","○","×"))))))))))</f>
        <v>○</v>
      </c>
      <c r="BE14" s="114" t="str">
        <f>IF(AND(BI14=契約状況コード表!M$5,Y14&gt;契約状況コード表!N$5),"○",IF(AND(BI14=契約状況コード表!M$6,Y14&gt;=契約状況コード表!N$6),"○",IF(AND(BI14=契約状況コード表!M$7,Y14&gt;=契約状況コード表!N$7),"○",IF(AND(BI14=契約状況コード表!M$8,Y14&gt;=契約状況コード表!N$8),"○",IF(AND(BI14=契約状況コード表!M$9,Y14&gt;=契約状況コード表!N$9),"○",IF(AND(BI14=契約状況コード表!M$10,Y14&gt;=契約状況コード表!N$10),"○",IF(AND(BI14=契約状況コード表!M$11,Y14&gt;=契約状況コード表!N$11),"○",IF(AND(BI14=契約状況コード表!M$12,Y14&gt;=契約状況コード表!N$12),"○",IF(AND(BI14=契約状況コード表!M$13,Y14&gt;=契約状況コード表!N$13),"○","×")))))))))</f>
        <v>×</v>
      </c>
      <c r="BF14" s="114" t="str">
        <f t="shared" si="2"/>
        <v>×</v>
      </c>
      <c r="BG14" s="114" t="str">
        <f t="shared" si="3"/>
        <v>×</v>
      </c>
      <c r="BH14" s="115" t="str">
        <f t="shared" si="4"/>
        <v/>
      </c>
      <c r="BI14" s="170" t="str">
        <f t="shared" si="5"/>
        <v>⑩役務</v>
      </c>
      <c r="BJ14" s="36" t="str">
        <f>IF(AG14=契約状況コード表!G$5,"",IF(AND(K14&lt;&gt;"",ISTEXT(U14)),"分担契約/単価契約",IF(ISTEXT(U14),"単価契約",IF(K14&lt;&gt;"","分担契約",""))))</f>
        <v>単価契約</v>
      </c>
      <c r="BK14" s="171"/>
      <c r="BL14" s="118" t="str">
        <f>IF(COUNTIF(T14,"**"),"",IF(AND(T14&gt;=契約状況コード表!P$5,OR(H14=契約状況コード表!M$5,H14=契約状況コード表!M$6)),1,IF(AND(T14&gt;=契約状況コード表!P$13,H14&lt;&gt;契約状況コード表!M$5,H14&lt;&gt;契約状況コード表!M$6),1,"")))</f>
        <v/>
      </c>
      <c r="BM14" s="155" t="str">
        <f t="shared" si="6"/>
        <v>○</v>
      </c>
      <c r="BN14" s="118" t="b">
        <f t="shared" si="7"/>
        <v>1</v>
      </c>
      <c r="BO14" s="118" t="b">
        <f t="shared" si="8"/>
        <v>1</v>
      </c>
    </row>
    <row r="15" spans="1:68" ht="60.75" customHeight="1">
      <c r="A15" s="101"/>
      <c r="B15" s="101"/>
      <c r="C15" s="101"/>
      <c r="D15" s="101"/>
      <c r="E15" s="101"/>
      <c r="F15" s="101"/>
      <c r="G15" s="203" t="s">
        <v>304</v>
      </c>
      <c r="H15" s="36" t="s">
        <v>42</v>
      </c>
      <c r="I15" s="76" t="s">
        <v>259</v>
      </c>
      <c r="J15" s="76" t="s">
        <v>187</v>
      </c>
      <c r="K15" s="75"/>
      <c r="L15" s="161"/>
      <c r="M15" s="77">
        <v>44840</v>
      </c>
      <c r="N15" s="76" t="s">
        <v>200</v>
      </c>
      <c r="O15" s="78">
        <v>6260001002220</v>
      </c>
      <c r="P15" s="83" t="s">
        <v>77</v>
      </c>
      <c r="Q15" s="84"/>
      <c r="R15" s="76" t="s">
        <v>185</v>
      </c>
      <c r="S15" s="75"/>
      <c r="T15" s="210">
        <v>1885485</v>
      </c>
      <c r="U15" s="211" t="s">
        <v>219</v>
      </c>
      <c r="V15" s="87">
        <v>1869870</v>
      </c>
      <c r="W15" s="172">
        <f>IF(OR(T15="他官署で調達手続きを実施のため",AG15=契約状況コード表!G$5),"－",IF(V15&lt;&gt;"",ROUNDDOWN(V15/T15,3),(IFERROR(ROUNDDOWN(U15/T15,3),"－"))))</f>
        <v>0.99099999999999999</v>
      </c>
      <c r="X15" s="85"/>
      <c r="Y15" s="85"/>
      <c r="Z15" s="82" t="s">
        <v>184</v>
      </c>
      <c r="AA15" s="80" t="s">
        <v>186</v>
      </c>
      <c r="AB15" s="81">
        <v>3</v>
      </c>
      <c r="AC15" s="82">
        <v>1</v>
      </c>
      <c r="AD15" s="82" t="s">
        <v>183</v>
      </c>
      <c r="AE15" s="82"/>
      <c r="AF15" s="82" t="s">
        <v>183</v>
      </c>
      <c r="AG15" s="80"/>
      <c r="AH15" s="76"/>
      <c r="AI15" s="202" t="s">
        <v>268</v>
      </c>
      <c r="AJ15" s="76"/>
      <c r="AK15" s="36"/>
      <c r="AL15" s="36"/>
      <c r="AM15" s="200"/>
      <c r="AN15" s="200"/>
      <c r="AO15" s="200"/>
      <c r="AP15" s="200"/>
      <c r="AQ15" s="161"/>
      <c r="AR15" s="75" t="s">
        <v>183</v>
      </c>
      <c r="AS15" s="36" t="s">
        <v>87</v>
      </c>
      <c r="AT15" s="36"/>
      <c r="AU15" s="36"/>
      <c r="AV15" s="36"/>
      <c r="AW15" s="36"/>
      <c r="AX15" s="36"/>
      <c r="AY15" s="36" t="s">
        <v>183</v>
      </c>
      <c r="AZ15" s="36"/>
      <c r="BA15" s="104"/>
      <c r="BB15" s="113"/>
      <c r="BC15" s="114" t="str">
        <f>IF(AND(OR(K15=契約状況コード表!D$5,K15=契約状況コード表!D$6),OR(AG15=契約状況コード表!G$5,AG15=契約状況コード表!G$6)),"年間支払金額(全官署)",IF(OR(AG15=契約状況コード表!G$5,AG15=契約状況コード表!G$6),"年間支払金額",IF(AND(OR(COUNTIF(AI15,"*すべて*"),COUNTIF(AI15,"*全て*")),S15="●",OR(K15=契約状況コード表!D$5,K15=契約状況コード表!D$6)),"年間支払金額(全官署、契約相手方ごと)",IF(AND(OR(COUNTIF(AI15,"*すべて*"),COUNTIF(AI15,"*全て*")),S15="●"),"年間支払金額(契約相手方ごと)",IF(AND(OR(K15=契約状況コード表!D$5,K15=契約状況コード表!D$6),AG15=契約状況コード表!G$7),"契約総額(全官署)",IF(AND(K15=契約状況コード表!D$7,AG15=契約状況コード表!G$7),"契約総額(自官署のみ)",IF(K15=契約状況コード表!D$7,"年間支払金額(自官署のみ)",IF(AG15=契約状況コード表!G$7,"契約総額",IF(AND(COUNTIF(BJ15,"&lt;&gt;*単価*"),OR(K15=契約状況コード表!D$5,K15=契約状況コード表!D$6)),"全官署予定価格",IF(AND(COUNTIF(BJ15,"*単価*"),OR(K15=契約状況コード表!D$5,K15=契約状況コード表!D$6)),"全官署支払金額",IF(AND(COUNTIF(BJ15,"&lt;&gt;*単価*"),COUNTIF(BJ15,"*変更契約*")),"変更後予定価格",IF(COUNTIF(BJ15,"*単価*"),"年間支払金額","予定価格"))))))))))))</f>
        <v>年間支払金額</v>
      </c>
      <c r="BD15" s="114" t="str">
        <f>IF(AND(BI15=契約状況コード表!M$5,T15&gt;契約状況コード表!N$5),"○",IF(AND(BI15=契約状況コード表!M$6,T15&gt;=契約状況コード表!N$6),"○",IF(AND(BI15=契約状況コード表!M$7,T15&gt;=契約状況コード表!N$7),"○",IF(AND(BI15=契約状況コード表!M$8,T15&gt;=契約状況コード表!N$8),"○",IF(AND(BI15=契約状況コード表!M$9,T15&gt;=契約状況コード表!N$9),"○",IF(AND(BI15=契約状況コード表!M$10,T15&gt;=契約状況コード表!N$10),"○",IF(AND(BI15=契約状況コード表!M$11,T15&gt;=契約状況コード表!N$11),"○",IF(AND(BI15=契約状況コード表!M$12,T15&gt;=契約状況コード表!N$12),"○",IF(AND(BI15=契約状況コード表!M$13,T15&gt;=契約状況コード表!N$13),"○",IF(T15="他官署で調達手続き入札を実施のため","○","×"))))))))))</f>
        <v>○</v>
      </c>
      <c r="BE15" s="114" t="str">
        <f>IF(AND(BI15=契約状況コード表!M$5,Y15&gt;契約状況コード表!N$5),"○",IF(AND(BI15=契約状況コード表!M$6,Y15&gt;=契約状況コード表!N$6),"○",IF(AND(BI15=契約状況コード表!M$7,Y15&gt;=契約状況コード表!N$7),"○",IF(AND(BI15=契約状況コード表!M$8,Y15&gt;=契約状況コード表!N$8),"○",IF(AND(BI15=契約状況コード表!M$9,Y15&gt;=契約状況コード表!N$9),"○",IF(AND(BI15=契約状況コード表!M$10,Y15&gt;=契約状況コード表!N$10),"○",IF(AND(BI15=契約状況コード表!M$11,Y15&gt;=契約状況コード表!N$11),"○",IF(AND(BI15=契約状況コード表!M$12,Y15&gt;=契約状況コード表!N$12),"○",IF(AND(BI15=契約状況コード表!M$13,Y15&gt;=契約状況コード表!N$13),"○","×")))))))))</f>
        <v>×</v>
      </c>
      <c r="BF15" s="114" t="str">
        <f t="shared" si="2"/>
        <v>×</v>
      </c>
      <c r="BG15" s="114" t="str">
        <f t="shared" si="3"/>
        <v>×</v>
      </c>
      <c r="BH15" s="115" t="str">
        <f t="shared" si="4"/>
        <v/>
      </c>
      <c r="BI15" s="170" t="str">
        <f t="shared" si="5"/>
        <v>⑩役務</v>
      </c>
      <c r="BJ15" s="36" t="str">
        <f>IF(AG15=契約状況コード表!G$5,"",IF(AND(K15&lt;&gt;"",ISTEXT(U15)),"分担契約/単価契約",IF(ISTEXT(U15),"単価契約",IF(K15&lt;&gt;"","分担契約",""))))</f>
        <v>単価契約</v>
      </c>
      <c r="BK15" s="171"/>
      <c r="BL15" s="118" t="str">
        <f>IF(COUNTIF(T15,"**"),"",IF(AND(T15&gt;=契約状況コード表!P$5,OR(H15=契約状況コード表!M$5,H15=契約状況コード表!M$6)),1,IF(AND(T15&gt;=契約状況コード表!P$13,H15&lt;&gt;契約状況コード表!M$5,H15&lt;&gt;契約状況コード表!M$6),1,"")))</f>
        <v/>
      </c>
      <c r="BM15" s="155" t="str">
        <f t="shared" si="6"/>
        <v>○</v>
      </c>
      <c r="BN15" s="118" t="b">
        <f t="shared" si="7"/>
        <v>1</v>
      </c>
      <c r="BO15" s="118" t="b">
        <f t="shared" si="8"/>
        <v>1</v>
      </c>
    </row>
    <row r="16" spans="1:68" ht="63" customHeight="1">
      <c r="A16" s="101">
        <f t="shared" ref="A16:A79" si="9">ROW()-5</f>
        <v>11</v>
      </c>
      <c r="B16" s="101">
        <f t="shared" ref="B16:B79" si="10">IF(AND(COUNTIF(H16,"*工事*"),COUNTIF(R16,"*入札*")),1,IF(AND(COUNTIF(H16,"*工事*"),COUNTIF(R16,"*随意契約*")),2,IF(AND(R16&lt;&gt;"*工事*",COUNTIF(R16,"*入札*")),3,IF(AND(H16&lt;&gt;"*工事*",COUNTIF(R16,"*随意契約*")),4,""))))</f>
        <v>3</v>
      </c>
      <c r="C16" s="101" t="str">
        <f>IF(B16&lt;&gt;1,"",COUNTIF($B$6:B16,1))</f>
        <v/>
      </c>
      <c r="D16" s="101" t="str">
        <f>IF(B16&lt;&gt;2,"",COUNTIF($B$6:B16,2))</f>
        <v/>
      </c>
      <c r="E16" s="101">
        <f>IF(B16&lt;&gt;3,"",COUNTIF($B$6:B16,3))</f>
        <v>7</v>
      </c>
      <c r="F16" s="101" t="str">
        <f>IF(B16&lt;&gt;4,"",COUNTIF($B$6:B16,4))</f>
        <v/>
      </c>
      <c r="G16" s="203" t="s">
        <v>305</v>
      </c>
      <c r="H16" s="36" t="s">
        <v>42</v>
      </c>
      <c r="I16" s="76" t="s">
        <v>265</v>
      </c>
      <c r="J16" s="76" t="s">
        <v>187</v>
      </c>
      <c r="K16" s="75"/>
      <c r="L16" s="161"/>
      <c r="M16" s="77">
        <v>44840</v>
      </c>
      <c r="N16" s="76" t="s">
        <v>205</v>
      </c>
      <c r="O16" s="78">
        <v>5120101029995</v>
      </c>
      <c r="P16" s="83" t="s">
        <v>77</v>
      </c>
      <c r="Q16" s="84"/>
      <c r="R16" s="76" t="s">
        <v>185</v>
      </c>
      <c r="S16" s="75"/>
      <c r="T16" s="210">
        <v>2910395</v>
      </c>
      <c r="U16" s="212">
        <v>1771000</v>
      </c>
      <c r="V16" s="87"/>
      <c r="W16" s="172">
        <f>IF(OR(T16="他官署で調達手続きを実施のため",AG16=契約状況コード表!G$5),"－",IF(V16&lt;&gt;"",ROUNDDOWN(V16/T16,3),(IFERROR(ROUNDDOWN(U16/T16,3),"－"))))</f>
        <v>0.60799999999999998</v>
      </c>
      <c r="X16" s="85"/>
      <c r="Y16" s="85"/>
      <c r="Z16" s="82" t="s">
        <v>184</v>
      </c>
      <c r="AA16" s="36" t="s">
        <v>186</v>
      </c>
      <c r="AB16" s="81">
        <v>8</v>
      </c>
      <c r="AC16" s="82">
        <v>7</v>
      </c>
      <c r="AD16" s="82" t="s">
        <v>183</v>
      </c>
      <c r="AE16" s="82"/>
      <c r="AF16" s="82" t="s">
        <v>183</v>
      </c>
      <c r="AG16" s="80"/>
      <c r="AH16" s="76"/>
      <c r="AI16" s="76"/>
      <c r="AJ16" s="76"/>
      <c r="AK16" s="36"/>
      <c r="AL16" s="36"/>
      <c r="AM16" s="200"/>
      <c r="AN16" s="200"/>
      <c r="AO16" s="200"/>
      <c r="AP16" s="200"/>
      <c r="AQ16" s="161"/>
      <c r="AR16" s="75"/>
      <c r="AS16" s="36"/>
      <c r="AT16" s="36"/>
      <c r="AU16" s="36"/>
      <c r="AV16" s="36"/>
      <c r="AW16" s="36"/>
      <c r="AX16" s="36"/>
      <c r="AY16" s="36"/>
      <c r="AZ16" s="36"/>
      <c r="BA16" s="104"/>
      <c r="BB16" s="113"/>
      <c r="BC16" s="114" t="str">
        <f>IF(AND(OR(K16=[9]契約状況コード表!D$5,K16=[9]契約状況コード表!D$6),OR(AG16=[9]契約状況コード表!G$5,AG16=[9]契約状況コード表!G$6)),"年間支払金額(全官署)",IF(OR(AG16=[9]契約状況コード表!G$5,AG16=[9]契約状況コード表!G$6),"年間支払金額",IF(AND(OR(COUNTIF(AI16,"*すべて*"),COUNTIF(AI16,"*全て*")),S16="●",OR(K16=[9]契約状況コード表!D$5,K16=[9]契約状況コード表!D$6)),"年間支払金額(全官署、契約相手方ごと)",IF(AND(OR(COUNTIF(AI16,"*すべて*"),COUNTIF(AI16,"*全て*")),S16="●"),"年間支払金額(契約相手方ごと)",IF(AND(OR(K16=[9]契約状況コード表!D$5,K16=[9]契約状況コード表!D$6),AG16=[9]契約状況コード表!G$7),"契約総額(全官署)",IF(AND(K16=[9]契約状況コード表!D$7,AG16=[9]契約状況コード表!G$7),"契約総額(自官署のみ)",IF(K16=[9]契約状況コード表!D$7,"年間支払金額(自官署のみ)",IF(AG16=[9]契約状況コード表!G$7,"契約総額",IF(AND(COUNTIF(BJ16,"&lt;&gt;*単価*"),OR(K16=[9]契約状況コード表!D$5,K16=[9]契約状況コード表!D$6)),"全官署予定価格",IF(AND(COUNTIF(BJ16,"*単価*"),OR(K16=[9]契約状況コード表!D$5,K16=[9]契約状況コード表!D$6)),"全官署支払金額",IF(AND(COUNTIF(BJ16,"&lt;&gt;*単価*"),COUNTIF(BJ16,"*変更契約*")),"変更後予定価格",IF(COUNTIF(BJ16,"*単価*"),"年間支払金額","予定価格"))))))))))))</f>
        <v>予定価格</v>
      </c>
      <c r="BD16" s="114" t="str">
        <f>IF(AND(BI16=[9]契約状況コード表!M$5,T16&gt;[9]契約状況コード表!N$5),"○",IF(AND(BI16=[9]契約状況コード表!M$6,T16&gt;=[9]契約状況コード表!N$6),"○",IF(AND(BI16=[9]契約状況コード表!M$7,T16&gt;=[9]契約状況コード表!N$7),"○",IF(AND(BI16=[9]契約状況コード表!M$8,T16&gt;=[9]契約状況コード表!N$8),"○",IF(AND(BI16=[9]契約状況コード表!M$9,T16&gt;=[9]契約状況コード表!N$9),"○",IF(AND(BI16=[9]契約状況コード表!M$10,T16&gt;=[9]契約状況コード表!N$10),"○",IF(AND(BI16=[9]契約状況コード表!M$11,T16&gt;=[9]契約状況コード表!N$11),"○",IF(AND(BI16=[9]契約状況コード表!M$12,T16&gt;=[9]契約状況コード表!N$12),"○",IF(AND(BI16=[9]契約状況コード表!M$13,T16&gt;=[9]契約状況コード表!N$13),"○",IF(T16="他官署で調達手続き入札を実施のため","○","×"))))))))))</f>
        <v>○</v>
      </c>
      <c r="BE16" s="114" t="str">
        <f>IF(AND(BI16=[9]契約状況コード表!M$5,Y16&gt;[9]契約状況コード表!N$5),"○",IF(AND(BI16=[9]契約状況コード表!M$6,Y16&gt;=[9]契約状況コード表!N$6),"○",IF(AND(BI16=[9]契約状況コード表!M$7,Y16&gt;=[9]契約状況コード表!N$7),"○",IF(AND(BI16=[9]契約状況コード表!M$8,Y16&gt;=[9]契約状況コード表!N$8),"○",IF(AND(BI16=[9]契約状況コード表!M$9,Y16&gt;=[9]契約状況コード表!N$9),"○",IF(AND(BI16=[9]契約状況コード表!M$10,Y16&gt;=[9]契約状況コード表!N$10),"○",IF(AND(BI16=[9]契約状況コード表!M$11,Y16&gt;=[9]契約状況コード表!N$11),"○",IF(AND(BI16=[9]契約状況コード表!M$12,Y16&gt;=[9]契約状況コード表!N$12),"○",IF(AND(BI16=[9]契約状況コード表!M$13,Y16&gt;=[9]契約状況コード表!N$13),"○","×")))))))))</f>
        <v>×</v>
      </c>
      <c r="BF16" s="114" t="str">
        <f t="shared" si="2"/>
        <v>○</v>
      </c>
      <c r="BG16" s="114" t="str">
        <f t="shared" si="3"/>
        <v>○</v>
      </c>
      <c r="BH16" s="115">
        <f t="shared" si="4"/>
        <v>0</v>
      </c>
      <c r="BI16" s="170" t="str">
        <f t="shared" si="5"/>
        <v>⑩役務</v>
      </c>
      <c r="BJ16" s="36" t="str">
        <f>IF(AG16=[9]契約状況コード表!G$5,"",IF(AND(K16&lt;&gt;"",ISTEXT(U16)),"分担契約/単価契約",IF(ISTEXT(U16),"単価契約",IF(K16&lt;&gt;"","分担契約",""))))</f>
        <v/>
      </c>
      <c r="BK16" s="171"/>
      <c r="BL16" s="118" t="str">
        <f>IF(COUNTIF(T16,"**"),"",IF(AND(T16&gt;=[9]契約状況コード表!P$5,OR(H16=[9]契約状況コード表!M$5,H16=[9]契約状況コード表!M$6)),1,IF(AND(T16&gt;=[9]契約状況コード表!P$13,H16&lt;&gt;[9]契約状況コード表!M$5,H16&lt;&gt;[9]契約状況コード表!M$6),1,"")))</f>
        <v/>
      </c>
      <c r="BM16" s="155" t="str">
        <f t="shared" si="6"/>
        <v>○</v>
      </c>
      <c r="BN16" s="118" t="b">
        <f t="shared" si="7"/>
        <v>1</v>
      </c>
      <c r="BO16" s="118" t="b">
        <f t="shared" si="8"/>
        <v>1</v>
      </c>
    </row>
    <row r="17" spans="1:68" ht="63.75" customHeight="1">
      <c r="A17" s="101">
        <f t="shared" si="9"/>
        <v>12</v>
      </c>
      <c r="B17" s="101">
        <f t="shared" si="10"/>
        <v>3</v>
      </c>
      <c r="C17" s="101" t="str">
        <f>IF(B17&lt;&gt;1,"",COUNTIF($B$6:B17,1))</f>
        <v/>
      </c>
      <c r="D17" s="101" t="str">
        <f>IF(B17&lt;&gt;2,"",COUNTIF($B$6:B17,2))</f>
        <v/>
      </c>
      <c r="E17" s="101">
        <f>IF(B17&lt;&gt;3,"",COUNTIF($B$6:B17,3))</f>
        <v>8</v>
      </c>
      <c r="F17" s="101" t="str">
        <f>IF(B17&lt;&gt;4,"",COUNTIF($B$6:B17,4))</f>
        <v/>
      </c>
      <c r="G17" s="203" t="s">
        <v>306</v>
      </c>
      <c r="H17" s="36" t="s">
        <v>42</v>
      </c>
      <c r="I17" s="76" t="s">
        <v>252</v>
      </c>
      <c r="J17" s="76" t="s">
        <v>290</v>
      </c>
      <c r="K17" s="75"/>
      <c r="L17" s="161"/>
      <c r="M17" s="77">
        <v>44846</v>
      </c>
      <c r="N17" s="76" t="s">
        <v>251</v>
      </c>
      <c r="O17" s="78">
        <v>1130001014217</v>
      </c>
      <c r="P17" s="83" t="s">
        <v>77</v>
      </c>
      <c r="Q17" s="84"/>
      <c r="R17" s="76" t="s">
        <v>185</v>
      </c>
      <c r="S17" s="75"/>
      <c r="T17" s="210">
        <v>104418625</v>
      </c>
      <c r="U17" s="211">
        <v>90390900</v>
      </c>
      <c r="V17" s="87"/>
      <c r="W17" s="172">
        <f>IF(OR(T17="他官署で調達手続きを実施のため",AG17=契約状況コード表!G$5),"－",IF(V17&lt;&gt;"",ROUNDDOWN(V17/T17,3),(IFERROR(ROUNDDOWN(U17/T17,3),"－"))))</f>
        <v>0.86499999999999999</v>
      </c>
      <c r="X17" s="85"/>
      <c r="Y17" s="85"/>
      <c r="Z17" s="82" t="s">
        <v>183</v>
      </c>
      <c r="AA17" s="80" t="s">
        <v>186</v>
      </c>
      <c r="AB17" s="81">
        <v>7</v>
      </c>
      <c r="AC17" s="82">
        <v>6</v>
      </c>
      <c r="AD17" s="82" t="s">
        <v>183</v>
      </c>
      <c r="AE17" s="82"/>
      <c r="AF17" s="82" t="s">
        <v>184</v>
      </c>
      <c r="AG17" s="80"/>
      <c r="AH17" s="76"/>
      <c r="AI17" s="76"/>
      <c r="AJ17" s="76"/>
      <c r="AK17" s="36"/>
      <c r="AL17" s="36"/>
      <c r="AM17" s="200"/>
      <c r="AN17" s="200"/>
      <c r="AO17" s="200"/>
      <c r="AP17" s="200"/>
      <c r="AQ17" s="161"/>
      <c r="AR17" s="75"/>
      <c r="AS17" s="36"/>
      <c r="AT17" s="36"/>
      <c r="AU17" s="36"/>
      <c r="AV17" s="36"/>
      <c r="AW17" s="36"/>
      <c r="AX17" s="36"/>
      <c r="AY17" s="36"/>
      <c r="AZ17" s="36"/>
      <c r="BA17" s="104"/>
      <c r="BB17" s="113"/>
      <c r="BC17" s="114" t="str">
        <f>IF(AND(OR(K17=契約状況コード表!D$5,K17=契約状況コード表!D$6),OR(AG17=契約状況コード表!G$5,AG17=契約状況コード表!G$6)),"年間支払金額(全官署)",IF(OR(AG17=契約状況コード表!G$5,AG17=契約状況コード表!G$6),"年間支払金額",IF(AND(OR(COUNTIF(AI17,"*すべて*"),COUNTIF(AI17,"*全て*")),S17="●",OR(K17=契約状況コード表!D$5,K17=契約状況コード表!D$6)),"年間支払金額(全官署、契約相手方ごと)",IF(AND(OR(COUNTIF(AI17,"*すべて*"),COUNTIF(AI17,"*全て*")),S17="●"),"年間支払金額(契約相手方ごと)",IF(AND(OR(K17=契約状況コード表!D$5,K17=契約状況コード表!D$6),AG17=契約状況コード表!G$7),"契約総額(全官署)",IF(AND(K17=契約状況コード表!D$7,AG17=契約状況コード表!G$7),"契約総額(自官署のみ)",IF(K17=契約状況コード表!D$7,"年間支払金額(自官署のみ)",IF(AG17=契約状況コード表!G$7,"契約総額",IF(AND(COUNTIF(BJ17,"&lt;&gt;*単価*"),OR(K17=契約状況コード表!D$5,K17=契約状況コード表!D$6)),"全官署予定価格",IF(AND(COUNTIF(BJ17,"*単価*"),OR(K17=契約状況コード表!D$5,K17=契約状況コード表!D$6)),"全官署支払金額",IF(AND(COUNTIF(BJ17,"&lt;&gt;*単価*"),COUNTIF(BJ17,"*変更契約*")),"変更後予定価格",IF(COUNTIF(BJ17,"*単価*"),"年間支払金額","予定価格"))))))))))))</f>
        <v>予定価格</v>
      </c>
      <c r="BD17" s="114" t="str">
        <f>IF(AND(BI17=契約状況コード表!M$5,T17&gt;契約状況コード表!N$5),"○",IF(AND(BI17=契約状況コード表!M$6,T17&gt;=契約状況コード表!N$6),"○",IF(AND(BI17=契約状況コード表!M$7,T17&gt;=契約状況コード表!N$7),"○",IF(AND(BI17=契約状況コード表!M$8,T17&gt;=契約状況コード表!N$8),"○",IF(AND(BI17=契約状況コード表!M$9,T17&gt;=契約状況コード表!N$9),"○",IF(AND(BI17=契約状況コード表!M$10,T17&gt;=契約状況コード表!N$10),"○",IF(AND(BI17=契約状況コード表!M$11,T17&gt;=契約状況コード表!N$11),"○",IF(AND(BI17=契約状況コード表!M$12,T17&gt;=契約状況コード表!N$12),"○",IF(AND(BI17=契約状況コード表!M$13,T17&gt;=契約状況コード表!N$13),"○",IF(T17="他官署で調達手続き入札を実施のため","○","×"))))))))))</f>
        <v>○</v>
      </c>
      <c r="BE17" s="114" t="str">
        <f>IF(AND(BI17=契約状況コード表!M$5,Y17&gt;契約状況コード表!N$5),"○",IF(AND(BI17=契約状況コード表!M$6,Y17&gt;=契約状況コード表!N$6),"○",IF(AND(BI17=契約状況コード表!M$7,Y17&gt;=契約状況コード表!N$7),"○",IF(AND(BI17=契約状況コード表!M$8,Y17&gt;=契約状況コード表!N$8),"○",IF(AND(BI17=契約状況コード表!M$9,Y17&gt;=契約状況コード表!N$9),"○",IF(AND(BI17=契約状況コード表!M$10,Y17&gt;=契約状況コード表!N$10),"○",IF(AND(BI17=契約状況コード表!M$11,Y17&gt;=契約状況コード表!N$11),"○",IF(AND(BI17=契約状況コード表!M$12,Y17&gt;=契約状況コード表!N$12),"○",IF(AND(BI17=契約状況コード表!M$13,Y17&gt;=契約状況コード表!N$13),"○","×")))))))))</f>
        <v>×</v>
      </c>
      <c r="BF17" s="114" t="str">
        <f t="shared" si="2"/>
        <v>○</v>
      </c>
      <c r="BG17" s="114" t="str">
        <f t="shared" si="3"/>
        <v>○</v>
      </c>
      <c r="BH17" s="115">
        <f t="shared" si="4"/>
        <v>0</v>
      </c>
      <c r="BI17" s="170" t="str">
        <f t="shared" si="5"/>
        <v>⑩役務</v>
      </c>
      <c r="BJ17" s="36" t="str">
        <f>IF(AG17=契約状況コード表!G$5,"",IF(AND(K17&lt;&gt;"",ISTEXT(U17)),"分担契約/単価契約",IF(ISTEXT(U17),"単価契約",IF(K17&lt;&gt;"","分担契約",""))))</f>
        <v/>
      </c>
      <c r="BK17" s="171"/>
      <c r="BL17" s="118">
        <f>IF(COUNTIF(T17,"**"),"",IF(AND(T17&gt;=契約状況コード表!P$5,OR(H17=契約状況コード表!M$5,H17=契約状況コード表!M$6)),1,IF(AND(T17&gt;=契約状況コード表!P$13,H17&lt;&gt;契約状況コード表!M$5,H17&lt;&gt;契約状況コード表!M$6),1,"")))</f>
        <v>1</v>
      </c>
      <c r="BM17" s="155" t="str">
        <f t="shared" si="6"/>
        <v>○</v>
      </c>
      <c r="BN17" s="118" t="b">
        <f t="shared" si="7"/>
        <v>1</v>
      </c>
      <c r="BO17" s="118" t="b">
        <f t="shared" si="8"/>
        <v>1</v>
      </c>
    </row>
    <row r="18" spans="1:68" ht="63.75" customHeight="1">
      <c r="A18" s="101">
        <f t="shared" si="9"/>
        <v>13</v>
      </c>
      <c r="B18" s="101">
        <f t="shared" si="10"/>
        <v>3</v>
      </c>
      <c r="C18" s="101" t="str">
        <f>IF(B18&lt;&gt;1,"",COUNTIF($B$6:B18,1))</f>
        <v/>
      </c>
      <c r="D18" s="101" t="str">
        <f>IF(B18&lt;&gt;2,"",COUNTIF($B$6:B18,2))</f>
        <v/>
      </c>
      <c r="E18" s="101">
        <f>IF(B18&lt;&gt;3,"",COUNTIF($B$6:B18,3))</f>
        <v>9</v>
      </c>
      <c r="F18" s="101" t="str">
        <f>IF(B18&lt;&gt;4,"",COUNTIF($B$6:B18,4))</f>
        <v/>
      </c>
      <c r="G18" s="203" t="s">
        <v>307</v>
      </c>
      <c r="H18" s="36" t="s">
        <v>42</v>
      </c>
      <c r="I18" s="76" t="s">
        <v>260</v>
      </c>
      <c r="J18" s="76" t="s">
        <v>187</v>
      </c>
      <c r="K18" s="75"/>
      <c r="L18" s="161"/>
      <c r="M18" s="77">
        <v>44846</v>
      </c>
      <c r="N18" s="76" t="s">
        <v>202</v>
      </c>
      <c r="O18" s="213">
        <v>9120001186644</v>
      </c>
      <c r="P18" s="83" t="s">
        <v>77</v>
      </c>
      <c r="Q18" s="84"/>
      <c r="R18" s="76" t="s">
        <v>185</v>
      </c>
      <c r="S18" s="75"/>
      <c r="T18" s="210">
        <v>2792969</v>
      </c>
      <c r="U18" s="211" t="s">
        <v>223</v>
      </c>
      <c r="V18" s="87">
        <v>2504005</v>
      </c>
      <c r="W18" s="172">
        <f>IF(OR(T18="他官署で調達手続きを実施のため",AG18=契約状況コード表!G$5),"－",IF(V18&lt;&gt;"",ROUNDDOWN(V18/T18,3),(IFERROR(ROUNDDOWN(U18/T18,3),"－"))))</f>
        <v>0.89600000000000002</v>
      </c>
      <c r="X18" s="85"/>
      <c r="Y18" s="85"/>
      <c r="Z18" s="82" t="s">
        <v>184</v>
      </c>
      <c r="AA18" s="80" t="s">
        <v>186</v>
      </c>
      <c r="AB18" s="81">
        <v>4</v>
      </c>
      <c r="AC18" s="82">
        <v>4</v>
      </c>
      <c r="AD18" s="82" t="s">
        <v>183</v>
      </c>
      <c r="AE18" s="82"/>
      <c r="AF18" s="82" t="s">
        <v>183</v>
      </c>
      <c r="AG18" s="80"/>
      <c r="AH18" s="76"/>
      <c r="AI18" s="76"/>
      <c r="AJ18" s="76"/>
      <c r="AK18" s="36"/>
      <c r="AL18" s="36"/>
      <c r="AM18" s="200"/>
      <c r="AN18" s="200"/>
      <c r="AO18" s="200"/>
      <c r="AP18" s="200"/>
      <c r="AQ18" s="161"/>
      <c r="AR18" s="75"/>
      <c r="AS18" s="36"/>
      <c r="AT18" s="36"/>
      <c r="AU18" s="36"/>
      <c r="AV18" s="36"/>
      <c r="AW18" s="36"/>
      <c r="AX18" s="36"/>
      <c r="AY18" s="36"/>
      <c r="AZ18" s="36"/>
      <c r="BA18" s="104"/>
      <c r="BB18" s="113"/>
      <c r="BC18" s="114" t="str">
        <f>IF(AND(OR(K18=契約状況コード表!D$5,K18=契約状況コード表!D$6),OR(AG18=契約状況コード表!G$5,AG18=契約状況コード表!G$6)),"年間支払金額(全官署)",IF(OR(AG18=契約状況コード表!G$5,AG18=契約状況コード表!G$6),"年間支払金額",IF(AND(OR(COUNTIF(AI18,"*すべて*"),COUNTIF(AI18,"*全て*")),S18="●",OR(K18=契約状況コード表!D$5,K18=契約状況コード表!D$6)),"年間支払金額(全官署、契約相手方ごと)",IF(AND(OR(COUNTIF(AI18,"*すべて*"),COUNTIF(AI18,"*全て*")),S18="●"),"年間支払金額(契約相手方ごと)",IF(AND(OR(K18=契約状況コード表!D$5,K18=契約状況コード表!D$6),AG18=契約状況コード表!G$7),"契約総額(全官署)",IF(AND(K18=契約状況コード表!D$7,AG18=契約状況コード表!G$7),"契約総額(自官署のみ)",IF(K18=契約状況コード表!D$7,"年間支払金額(自官署のみ)",IF(AG18=契約状況コード表!G$7,"契約総額",IF(AND(COUNTIF(BJ18,"&lt;&gt;*単価*"),OR(K18=契約状況コード表!D$5,K18=契約状況コード表!D$6)),"全官署予定価格",IF(AND(COUNTIF(BJ18,"*単価*"),OR(K18=契約状況コード表!D$5,K18=契約状況コード表!D$6)),"全官署支払金額",IF(AND(COUNTIF(BJ18,"&lt;&gt;*単価*"),COUNTIF(BJ18,"*変更契約*")),"変更後予定価格",IF(COUNTIF(BJ18,"*単価*"),"年間支払金額","予定価格"))))))))))))</f>
        <v>年間支払金額</v>
      </c>
      <c r="BD18" s="114" t="str">
        <f>IF(AND(BI18=契約状況コード表!M$5,T18&gt;契約状況コード表!N$5),"○",IF(AND(BI18=契約状況コード表!M$6,T18&gt;=契約状況コード表!N$6),"○",IF(AND(BI18=契約状況コード表!M$7,T18&gt;=契約状況コード表!N$7),"○",IF(AND(BI18=契約状況コード表!M$8,T18&gt;=契約状況コード表!N$8),"○",IF(AND(BI18=契約状況コード表!M$9,T18&gt;=契約状況コード表!N$9),"○",IF(AND(BI18=契約状況コード表!M$10,T18&gt;=契約状況コード表!N$10),"○",IF(AND(BI18=契約状況コード表!M$11,T18&gt;=契約状況コード表!N$11),"○",IF(AND(BI18=契約状況コード表!M$12,T18&gt;=契約状況コード表!N$12),"○",IF(AND(BI18=契約状況コード表!M$13,T18&gt;=契約状況コード表!N$13),"○",IF(T18="他官署で調達手続き入札を実施のため","○","×"))))))))))</f>
        <v>○</v>
      </c>
      <c r="BE18" s="114" t="str">
        <f>IF(AND(BI18=契約状況コード表!M$5,Y18&gt;契約状況コード表!N$5),"○",IF(AND(BI18=契約状況コード表!M$6,Y18&gt;=契約状況コード表!N$6),"○",IF(AND(BI18=契約状況コード表!M$7,Y18&gt;=契約状況コード表!N$7),"○",IF(AND(BI18=契約状況コード表!M$8,Y18&gt;=契約状況コード表!N$8),"○",IF(AND(BI18=契約状況コード表!M$9,Y18&gt;=契約状況コード表!N$9),"○",IF(AND(BI18=契約状況コード表!M$10,Y18&gt;=契約状況コード表!N$10),"○",IF(AND(BI18=契約状況コード表!M$11,Y18&gt;=契約状況コード表!N$11),"○",IF(AND(BI18=契約状況コード表!M$12,Y18&gt;=契約状況コード表!N$12),"○",IF(AND(BI18=契約状況コード表!M$13,Y18&gt;=契約状況コード表!N$13),"○","×")))))))))</f>
        <v>×</v>
      </c>
      <c r="BF18" s="114" t="str">
        <f t="shared" si="2"/>
        <v>×</v>
      </c>
      <c r="BG18" s="114" t="str">
        <f t="shared" si="3"/>
        <v>×</v>
      </c>
      <c r="BH18" s="115" t="str">
        <f t="shared" si="4"/>
        <v/>
      </c>
      <c r="BI18" s="170" t="str">
        <f t="shared" si="5"/>
        <v>⑩役務</v>
      </c>
      <c r="BJ18" s="36" t="str">
        <f>IF(AG18=契約状況コード表!G$5,"",IF(AND(K18&lt;&gt;"",ISTEXT(U18)),"分担契約/単価契約",IF(ISTEXT(U18),"単価契約",IF(K18&lt;&gt;"","分担契約",""))))</f>
        <v>単価契約</v>
      </c>
      <c r="BK18" s="171"/>
      <c r="BL18" s="118" t="str">
        <f>IF(COUNTIF(T18,"**"),"",IF(AND(T18&gt;=契約状況コード表!P$5,OR(H18=契約状況コード表!M$5,H18=契約状況コード表!M$6)),1,IF(AND(T18&gt;=契約状況コード表!P$13,H18&lt;&gt;契約状況コード表!M$5,H18&lt;&gt;契約状況コード表!M$6),1,"")))</f>
        <v/>
      </c>
      <c r="BM18" s="155" t="str">
        <f t="shared" si="6"/>
        <v>○</v>
      </c>
      <c r="BN18" s="118" t="b">
        <f t="shared" si="7"/>
        <v>1</v>
      </c>
      <c r="BO18" s="118" t="b">
        <f t="shared" si="8"/>
        <v>1</v>
      </c>
    </row>
    <row r="19" spans="1:68" ht="54.95" customHeight="1">
      <c r="A19" s="101">
        <f t="shared" si="9"/>
        <v>14</v>
      </c>
      <c r="B19" s="101">
        <f t="shared" si="10"/>
        <v>3</v>
      </c>
      <c r="C19" s="101" t="str">
        <f>IF(B19&lt;&gt;1,"",COUNTIF($B$6:B19,1))</f>
        <v/>
      </c>
      <c r="D19" s="101" t="str">
        <f>IF(B19&lt;&gt;2,"",COUNTIF($B$6:B19,2))</f>
        <v/>
      </c>
      <c r="E19" s="101">
        <f>IF(B19&lt;&gt;3,"",COUNTIF($B$6:B19,3))</f>
        <v>10</v>
      </c>
      <c r="F19" s="101" t="str">
        <f>IF(B19&lt;&gt;4,"",COUNTIF($B$6:B19,4))</f>
        <v/>
      </c>
      <c r="G19" s="203" t="s">
        <v>308</v>
      </c>
      <c r="H19" s="36" t="s">
        <v>42</v>
      </c>
      <c r="I19" s="80" t="s">
        <v>261</v>
      </c>
      <c r="J19" s="76" t="s">
        <v>187</v>
      </c>
      <c r="K19" s="75"/>
      <c r="L19" s="161"/>
      <c r="M19" s="77">
        <v>44846</v>
      </c>
      <c r="N19" s="76" t="s">
        <v>203</v>
      </c>
      <c r="O19" s="78">
        <v>6120001149570</v>
      </c>
      <c r="P19" s="83" t="s">
        <v>77</v>
      </c>
      <c r="Q19" s="84"/>
      <c r="R19" s="76" t="s">
        <v>185</v>
      </c>
      <c r="S19" s="75"/>
      <c r="T19" s="85">
        <v>2977642</v>
      </c>
      <c r="U19" s="154" t="s">
        <v>224</v>
      </c>
      <c r="V19" s="87">
        <v>2869884</v>
      </c>
      <c r="W19" s="172">
        <f>IF(OR(T19="他官署で調達手続きを実施のため",AG19=契約状況コード表!G$5),"－",IF(V19&lt;&gt;"",ROUNDDOWN(V19/T19,3),(IFERROR(ROUNDDOWN(U19/T19,3),"－"))))</f>
        <v>0.96299999999999997</v>
      </c>
      <c r="X19" s="85"/>
      <c r="Y19" s="85"/>
      <c r="Z19" s="82" t="s">
        <v>184</v>
      </c>
      <c r="AA19" s="80" t="s">
        <v>186</v>
      </c>
      <c r="AB19" s="81">
        <v>2</v>
      </c>
      <c r="AC19" s="82">
        <v>2</v>
      </c>
      <c r="AD19" s="82" t="s">
        <v>183</v>
      </c>
      <c r="AE19" s="82"/>
      <c r="AF19" s="82" t="s">
        <v>183</v>
      </c>
      <c r="AG19" s="80"/>
      <c r="AH19" s="76"/>
      <c r="AI19" s="202" t="s">
        <v>268</v>
      </c>
      <c r="AJ19" s="76"/>
      <c r="AK19" s="36"/>
      <c r="AL19" s="36"/>
      <c r="AM19" s="200"/>
      <c r="AN19" s="200"/>
      <c r="AO19" s="200"/>
      <c r="AP19" s="200"/>
      <c r="AQ19" s="161"/>
      <c r="AR19" s="75"/>
      <c r="AS19" s="36"/>
      <c r="AT19" s="36"/>
      <c r="AU19" s="36"/>
      <c r="AV19" s="36"/>
      <c r="AW19" s="36"/>
      <c r="AX19" s="36"/>
      <c r="AY19" s="36"/>
      <c r="AZ19" s="36"/>
      <c r="BA19" s="104"/>
      <c r="BB19" s="113"/>
      <c r="BC19" s="114" t="str">
        <f>IF(AND(OR(K19=契約状況コード表!D$5,K19=契約状況コード表!D$6),OR(AG19=契約状況コード表!G$5,AG19=契約状況コード表!G$6)),"年間支払金額(全官署)",IF(OR(AG19=契約状況コード表!G$5,AG19=契約状況コード表!G$6),"年間支払金額",IF(AND(OR(COUNTIF(AI19,"*すべて*"),COUNTIF(AI19,"*全て*")),S19="●",OR(K19=契約状況コード表!D$5,K19=契約状況コード表!D$6)),"年間支払金額(全官署、契約相手方ごと)",IF(AND(OR(COUNTIF(AI19,"*すべて*"),COUNTIF(AI19,"*全て*")),S19="●"),"年間支払金額(契約相手方ごと)",IF(AND(OR(K19=契約状況コード表!D$5,K19=契約状況コード表!D$6),AG19=契約状況コード表!G$7),"契約総額(全官署)",IF(AND(K19=契約状況コード表!D$7,AG19=契約状況コード表!G$7),"契約総額(自官署のみ)",IF(K19=契約状況コード表!D$7,"年間支払金額(自官署のみ)",IF(AG19=契約状況コード表!G$7,"契約総額",IF(AND(COUNTIF(BJ19,"&lt;&gt;*単価*"),OR(K19=契約状況コード表!D$5,K19=契約状況コード表!D$6)),"全官署予定価格",IF(AND(COUNTIF(BJ19,"*単価*"),OR(K19=契約状況コード表!D$5,K19=契約状況コード表!D$6)),"全官署支払金額",IF(AND(COUNTIF(BJ19,"&lt;&gt;*単価*"),COUNTIF(BJ19,"*変更契約*")),"変更後予定価格",IF(COUNTIF(BJ19,"*単価*"),"年間支払金額","予定価格"))))))))))))</f>
        <v>年間支払金額</v>
      </c>
      <c r="BD19" s="114" t="str">
        <f>IF(AND(BI19=契約状況コード表!M$5,T19&gt;契約状況コード表!N$5),"○",IF(AND(BI19=契約状況コード表!M$6,T19&gt;=契約状況コード表!N$6),"○",IF(AND(BI19=契約状況コード表!M$7,T19&gt;=契約状況コード表!N$7),"○",IF(AND(BI19=契約状況コード表!M$8,T19&gt;=契約状況コード表!N$8),"○",IF(AND(BI19=契約状況コード表!M$9,T19&gt;=契約状況コード表!N$9),"○",IF(AND(BI19=契約状況コード表!M$10,T19&gt;=契約状況コード表!N$10),"○",IF(AND(BI19=契約状況コード表!M$11,T19&gt;=契約状況コード表!N$11),"○",IF(AND(BI19=契約状況コード表!M$12,T19&gt;=契約状況コード表!N$12),"○",IF(AND(BI19=契約状況コード表!M$13,T19&gt;=契約状況コード表!N$13),"○",IF(T19="他官署で調達手続き入札を実施のため","○","×"))))))))))</f>
        <v>○</v>
      </c>
      <c r="BE19" s="114" t="str">
        <f>IF(AND(BI19=契約状況コード表!M$5,Y19&gt;契約状況コード表!N$5),"○",IF(AND(BI19=契約状況コード表!M$6,Y19&gt;=契約状況コード表!N$6),"○",IF(AND(BI19=契約状況コード表!M$7,Y19&gt;=契約状況コード表!N$7),"○",IF(AND(BI19=契約状況コード表!M$8,Y19&gt;=契約状況コード表!N$8),"○",IF(AND(BI19=契約状況コード表!M$9,Y19&gt;=契約状況コード表!N$9),"○",IF(AND(BI19=契約状況コード表!M$10,Y19&gt;=契約状況コード表!N$10),"○",IF(AND(BI19=契約状況コード表!M$11,Y19&gt;=契約状況コード表!N$11),"○",IF(AND(BI19=契約状況コード表!M$12,Y19&gt;=契約状況コード表!N$12),"○",IF(AND(BI19=契約状況コード表!M$13,Y19&gt;=契約状況コード表!N$13),"○","×")))))))))</f>
        <v>×</v>
      </c>
      <c r="BF19" s="114" t="str">
        <f t="shared" si="2"/>
        <v>×</v>
      </c>
      <c r="BG19" s="114" t="str">
        <f t="shared" si="3"/>
        <v>×</v>
      </c>
      <c r="BH19" s="115" t="str">
        <f t="shared" si="4"/>
        <v/>
      </c>
      <c r="BI19" s="170" t="str">
        <f t="shared" si="5"/>
        <v>⑩役務</v>
      </c>
      <c r="BJ19" s="36" t="str">
        <f>IF(AG19=契約状況コード表!G$5,"",IF(AND(K19&lt;&gt;"",ISTEXT(U19)),"分担契約/単価契約",IF(ISTEXT(U19),"単価契約",IF(K19&lt;&gt;"","分担契約",""))))</f>
        <v>単価契約</v>
      </c>
      <c r="BK19" s="171"/>
      <c r="BL19" s="118" t="str">
        <f>IF(COUNTIF(T19,"**"),"",IF(AND(T19&gt;=契約状況コード表!P$5,OR(H19=契約状況コード表!M$5,H19=契約状況コード表!M$6)),1,IF(AND(T19&gt;=契約状況コード表!P$13,H19&lt;&gt;契約状況コード表!M$5,H19&lt;&gt;契約状況コード表!M$6),1,"")))</f>
        <v/>
      </c>
      <c r="BM19" s="155" t="str">
        <f t="shared" si="6"/>
        <v>○</v>
      </c>
      <c r="BN19" s="118" t="b">
        <f t="shared" si="7"/>
        <v>1</v>
      </c>
      <c r="BO19" s="118" t="b">
        <f t="shared" si="8"/>
        <v>1</v>
      </c>
    </row>
    <row r="20" spans="1:68" ht="54.95" customHeight="1">
      <c r="A20" s="101">
        <f t="shared" si="9"/>
        <v>15</v>
      </c>
      <c r="B20" s="101">
        <f t="shared" si="10"/>
        <v>3</v>
      </c>
      <c r="C20" s="101" t="str">
        <f>IF(B20&lt;&gt;1,"",COUNTIF($B$6:B20,1))</f>
        <v/>
      </c>
      <c r="D20" s="101" t="str">
        <f>IF(B20&lt;&gt;2,"",COUNTIF($B$6:B20,2))</f>
        <v/>
      </c>
      <c r="E20" s="101">
        <f>IF(B20&lt;&gt;3,"",COUNTIF($B$6:B20,3))</f>
        <v>11</v>
      </c>
      <c r="F20" s="101" t="str">
        <f>IF(B20&lt;&gt;4,"",COUNTIF($B$6:B20,4))</f>
        <v/>
      </c>
      <c r="G20" s="203" t="s">
        <v>309</v>
      </c>
      <c r="H20" s="36" t="s">
        <v>42</v>
      </c>
      <c r="I20" s="76" t="s">
        <v>262</v>
      </c>
      <c r="J20" s="76" t="s">
        <v>187</v>
      </c>
      <c r="K20" s="75"/>
      <c r="L20" s="161"/>
      <c r="M20" s="77">
        <v>44846</v>
      </c>
      <c r="N20" s="76" t="s">
        <v>202</v>
      </c>
      <c r="O20" s="78">
        <v>9120001186644</v>
      </c>
      <c r="P20" s="83" t="s">
        <v>77</v>
      </c>
      <c r="Q20" s="84"/>
      <c r="R20" s="76" t="s">
        <v>185</v>
      </c>
      <c r="S20" s="75"/>
      <c r="T20" s="85">
        <v>1935664</v>
      </c>
      <c r="U20" s="154" t="s">
        <v>225</v>
      </c>
      <c r="V20" s="87">
        <v>1570476</v>
      </c>
      <c r="W20" s="172">
        <f>IF(OR(T20="他官署で調達手続きを実施のため",AG20=契約状況コード表!G$5),"－",IF(V20&lt;&gt;"",ROUNDDOWN(V20/T20,3),(IFERROR(ROUNDDOWN(U20/T20,3),"－"))))</f>
        <v>0.81100000000000005</v>
      </c>
      <c r="X20" s="85"/>
      <c r="Y20" s="85"/>
      <c r="Z20" s="82" t="s">
        <v>184</v>
      </c>
      <c r="AA20" s="80" t="s">
        <v>186</v>
      </c>
      <c r="AB20" s="81">
        <v>2</v>
      </c>
      <c r="AC20" s="82">
        <v>2</v>
      </c>
      <c r="AD20" s="82" t="s">
        <v>183</v>
      </c>
      <c r="AE20" s="82"/>
      <c r="AF20" s="82" t="s">
        <v>183</v>
      </c>
      <c r="AG20" s="80"/>
      <c r="AH20" s="76"/>
      <c r="AI20" s="76"/>
      <c r="AJ20" s="76"/>
      <c r="AK20" s="36"/>
      <c r="AL20" s="36"/>
      <c r="AM20" s="200"/>
      <c r="AN20" s="200"/>
      <c r="AO20" s="200"/>
      <c r="AP20" s="200"/>
      <c r="AQ20" s="161"/>
      <c r="AR20" s="75"/>
      <c r="AS20" s="36"/>
      <c r="AT20" s="36"/>
      <c r="AU20" s="36"/>
      <c r="AV20" s="36"/>
      <c r="AW20" s="36"/>
      <c r="AX20" s="36"/>
      <c r="AY20" s="36"/>
      <c r="AZ20" s="36"/>
      <c r="BA20" s="104"/>
      <c r="BB20" s="113"/>
      <c r="BC20" s="114" t="str">
        <f>IF(AND(OR(K20=契約状況コード表!D$5,K20=契約状況コード表!D$6),OR(AG20=契約状況コード表!G$5,AG20=契約状況コード表!G$6)),"年間支払金額(全官署)",IF(OR(AG20=契約状況コード表!G$5,AG20=契約状況コード表!G$6),"年間支払金額",IF(AND(OR(COUNTIF(AI20,"*すべて*"),COUNTIF(AI20,"*全て*")),S20="●",OR(K20=契約状況コード表!D$5,K20=契約状況コード表!D$6)),"年間支払金額(全官署、契約相手方ごと)",IF(AND(OR(COUNTIF(AI20,"*すべて*"),COUNTIF(AI20,"*全て*")),S20="●"),"年間支払金額(契約相手方ごと)",IF(AND(OR(K20=契約状況コード表!D$5,K20=契約状況コード表!D$6),AG20=契約状況コード表!G$7),"契約総額(全官署)",IF(AND(K20=契約状況コード表!D$7,AG20=契約状況コード表!G$7),"契約総額(自官署のみ)",IF(K20=契約状況コード表!D$7,"年間支払金額(自官署のみ)",IF(AG20=契約状況コード表!G$7,"契約総額",IF(AND(COUNTIF(BJ20,"&lt;&gt;*単価*"),OR(K20=契約状況コード表!D$5,K20=契約状況コード表!D$6)),"全官署予定価格",IF(AND(COUNTIF(BJ20,"*単価*"),OR(K20=契約状況コード表!D$5,K20=契約状況コード表!D$6)),"全官署支払金額",IF(AND(COUNTIF(BJ20,"&lt;&gt;*単価*"),COUNTIF(BJ20,"*変更契約*")),"変更後予定価格",IF(COUNTIF(BJ20,"*単価*"),"年間支払金額","予定価格"))))))))))))</f>
        <v>年間支払金額</v>
      </c>
      <c r="BD20" s="114" t="str">
        <f>IF(AND(BI20=契約状況コード表!M$5,T20&gt;契約状況コード表!N$5),"○",IF(AND(BI20=契約状況コード表!M$6,T20&gt;=契約状況コード表!N$6),"○",IF(AND(BI20=契約状況コード表!M$7,T20&gt;=契約状況コード表!N$7),"○",IF(AND(BI20=契約状況コード表!M$8,T20&gt;=契約状況コード表!N$8),"○",IF(AND(BI20=契約状況コード表!M$9,T20&gt;=契約状況コード表!N$9),"○",IF(AND(BI20=契約状況コード表!M$10,T20&gt;=契約状況コード表!N$10),"○",IF(AND(BI20=契約状況コード表!M$11,T20&gt;=契約状況コード表!N$11),"○",IF(AND(BI20=契約状況コード表!M$12,T20&gt;=契約状況コード表!N$12),"○",IF(AND(BI20=契約状況コード表!M$13,T20&gt;=契約状況コード表!N$13),"○",IF(T20="他官署で調達手続き入札を実施のため","○","×"))))))))))</f>
        <v>○</v>
      </c>
      <c r="BE20" s="114" t="str">
        <f>IF(AND(BI20=契約状況コード表!M$5,Y20&gt;契約状況コード表!N$5),"○",IF(AND(BI20=契約状況コード表!M$6,Y20&gt;=契約状況コード表!N$6),"○",IF(AND(BI20=契約状況コード表!M$7,Y20&gt;=契約状況コード表!N$7),"○",IF(AND(BI20=契約状況コード表!M$8,Y20&gt;=契約状況コード表!N$8),"○",IF(AND(BI20=契約状況コード表!M$9,Y20&gt;=契約状況コード表!N$9),"○",IF(AND(BI20=契約状況コード表!M$10,Y20&gt;=契約状況コード表!N$10),"○",IF(AND(BI20=契約状況コード表!M$11,Y20&gt;=契約状況コード表!N$11),"○",IF(AND(BI20=契約状況コード表!M$12,Y20&gt;=契約状況コード表!N$12),"○",IF(AND(BI20=契約状況コード表!M$13,Y20&gt;=契約状況コード表!N$13),"○","×")))))))))</f>
        <v>×</v>
      </c>
      <c r="BF20" s="114" t="str">
        <f t="shared" si="2"/>
        <v>×</v>
      </c>
      <c r="BG20" s="114" t="str">
        <f t="shared" si="3"/>
        <v>×</v>
      </c>
      <c r="BH20" s="115" t="str">
        <f t="shared" si="4"/>
        <v/>
      </c>
      <c r="BI20" s="170" t="str">
        <f t="shared" si="5"/>
        <v>⑩役務</v>
      </c>
      <c r="BJ20" s="36" t="str">
        <f>IF(AG20=契約状況コード表!G$5,"",IF(AND(K20&lt;&gt;"",ISTEXT(U20)),"分担契約/単価契約",IF(ISTEXT(U20),"単価契約",IF(K20&lt;&gt;"","分担契約",""))))</f>
        <v>単価契約</v>
      </c>
      <c r="BK20" s="171"/>
      <c r="BL20" s="118" t="str">
        <f>IF(COUNTIF(T20,"**"),"",IF(AND(T20&gt;=契約状況コード表!P$5,OR(H20=契約状況コード表!M$5,H20=契約状況コード表!M$6)),1,IF(AND(T20&gt;=契約状況コード表!P$13,H20&lt;&gt;契約状況コード表!M$5,H20&lt;&gt;契約状況コード表!M$6),1,"")))</f>
        <v/>
      </c>
      <c r="BM20" s="155" t="str">
        <f t="shared" si="6"/>
        <v>○</v>
      </c>
      <c r="BN20" s="118" t="b">
        <f t="shared" si="7"/>
        <v>1</v>
      </c>
      <c r="BO20" s="118" t="b">
        <f t="shared" si="8"/>
        <v>1</v>
      </c>
    </row>
    <row r="21" spans="1:68" ht="54.95" customHeight="1">
      <c r="A21" s="101">
        <f t="shared" si="9"/>
        <v>16</v>
      </c>
      <c r="B21" s="101">
        <f t="shared" si="10"/>
        <v>3</v>
      </c>
      <c r="C21" s="101" t="str">
        <f>IF(B21&lt;&gt;1,"",COUNTIF($B$6:B21,1))</f>
        <v/>
      </c>
      <c r="D21" s="101" t="str">
        <f>IF(B21&lt;&gt;2,"",COUNTIF($B$6:B21,2))</f>
        <v/>
      </c>
      <c r="E21" s="101">
        <f>IF(B21&lt;&gt;3,"",COUNTIF($B$6:B21,3))</f>
        <v>12</v>
      </c>
      <c r="F21" s="101" t="str">
        <f>IF(B21&lt;&gt;4,"",COUNTIF($B$6:B21,4))</f>
        <v/>
      </c>
      <c r="G21" s="203" t="s">
        <v>310</v>
      </c>
      <c r="H21" s="36" t="s">
        <v>42</v>
      </c>
      <c r="I21" s="76" t="s">
        <v>263</v>
      </c>
      <c r="J21" s="76" t="s">
        <v>187</v>
      </c>
      <c r="K21" s="75"/>
      <c r="L21" s="161"/>
      <c r="M21" s="77">
        <v>44846</v>
      </c>
      <c r="N21" s="76" t="s">
        <v>202</v>
      </c>
      <c r="O21" s="78">
        <v>9120001186644</v>
      </c>
      <c r="P21" s="83" t="s">
        <v>77</v>
      </c>
      <c r="Q21" s="84"/>
      <c r="R21" s="76" t="s">
        <v>185</v>
      </c>
      <c r="S21" s="75"/>
      <c r="T21" s="210">
        <v>1740431</v>
      </c>
      <c r="U21" s="211" t="s">
        <v>225</v>
      </c>
      <c r="V21" s="87">
        <v>1373819</v>
      </c>
      <c r="W21" s="172">
        <f>IF(OR(T21="他官署で調達手続きを実施のため",AG21=契約状況コード表!G$5),"－",IF(V21&lt;&gt;"",ROUNDDOWN(V21/T21,3),(IFERROR(ROUNDDOWN(U21/T21,3),"－"))))</f>
        <v>0.78900000000000003</v>
      </c>
      <c r="X21" s="85"/>
      <c r="Y21" s="85"/>
      <c r="Z21" s="82" t="s">
        <v>184</v>
      </c>
      <c r="AA21" s="80" t="s">
        <v>186</v>
      </c>
      <c r="AB21" s="81">
        <v>2</v>
      </c>
      <c r="AC21" s="82">
        <v>2</v>
      </c>
      <c r="AD21" s="82" t="s">
        <v>183</v>
      </c>
      <c r="AE21" s="82"/>
      <c r="AF21" s="82" t="s">
        <v>183</v>
      </c>
      <c r="AG21" s="80"/>
      <c r="AH21" s="76"/>
      <c r="AI21" s="76"/>
      <c r="AJ21" s="76"/>
      <c r="AK21" s="36"/>
      <c r="AL21" s="36"/>
      <c r="AM21" s="200"/>
      <c r="AN21" s="200"/>
      <c r="AO21" s="200"/>
      <c r="AP21" s="200"/>
      <c r="AQ21" s="161"/>
      <c r="AR21" s="75"/>
      <c r="AS21" s="36"/>
      <c r="AT21" s="36"/>
      <c r="AU21" s="36"/>
      <c r="AV21" s="36"/>
      <c r="AW21" s="36"/>
      <c r="AX21" s="36"/>
      <c r="AY21" s="36"/>
      <c r="AZ21" s="36"/>
      <c r="BA21" s="104"/>
      <c r="BB21" s="113"/>
      <c r="BC21" s="114" t="str">
        <f>IF(AND(OR(K21=契約状況コード表!D$5,K21=契約状況コード表!D$6),OR(AG21=契約状況コード表!G$5,AG21=契約状況コード表!G$6)),"年間支払金額(全官署)",IF(OR(AG21=契約状況コード表!G$5,AG21=契約状況コード表!G$6),"年間支払金額",IF(AND(OR(COUNTIF(AI21,"*すべて*"),COUNTIF(AI21,"*全て*")),S21="●",OR(K21=契約状況コード表!D$5,K21=契約状況コード表!D$6)),"年間支払金額(全官署、契約相手方ごと)",IF(AND(OR(COUNTIF(AI21,"*すべて*"),COUNTIF(AI21,"*全て*")),S21="●"),"年間支払金額(契約相手方ごと)",IF(AND(OR(K21=契約状況コード表!D$5,K21=契約状況コード表!D$6),AG21=契約状況コード表!G$7),"契約総額(全官署)",IF(AND(K21=契約状況コード表!D$7,AG21=契約状況コード表!G$7),"契約総額(自官署のみ)",IF(K21=契約状況コード表!D$7,"年間支払金額(自官署のみ)",IF(AG21=契約状況コード表!G$7,"契約総額",IF(AND(COUNTIF(BJ21,"&lt;&gt;*単価*"),OR(K21=契約状況コード表!D$5,K21=契約状況コード表!D$6)),"全官署予定価格",IF(AND(COUNTIF(BJ21,"*単価*"),OR(K21=契約状況コード表!D$5,K21=契約状況コード表!D$6)),"全官署支払金額",IF(AND(COUNTIF(BJ21,"&lt;&gt;*単価*"),COUNTIF(BJ21,"*変更契約*")),"変更後予定価格",IF(COUNTIF(BJ21,"*単価*"),"年間支払金額","予定価格"))))))))))))</f>
        <v>年間支払金額</v>
      </c>
      <c r="BD21" s="114" t="str">
        <f>IF(AND(BI21=契約状況コード表!M$5,T21&gt;契約状況コード表!N$5),"○",IF(AND(BI21=契約状況コード表!M$6,T21&gt;=契約状況コード表!N$6),"○",IF(AND(BI21=契約状況コード表!M$7,T21&gt;=契約状況コード表!N$7),"○",IF(AND(BI21=契約状況コード表!M$8,T21&gt;=契約状況コード表!N$8),"○",IF(AND(BI21=契約状況コード表!M$9,T21&gt;=契約状況コード表!N$9),"○",IF(AND(BI21=契約状況コード表!M$10,T21&gt;=契約状況コード表!N$10),"○",IF(AND(BI21=契約状況コード表!M$11,T21&gt;=契約状況コード表!N$11),"○",IF(AND(BI21=契約状況コード表!M$12,T21&gt;=契約状況コード表!N$12),"○",IF(AND(BI21=契約状況コード表!M$13,T21&gt;=契約状況コード表!N$13),"○",IF(T21="他官署で調達手続き入札を実施のため","○","×"))))))))))</f>
        <v>○</v>
      </c>
      <c r="BE21" s="114" t="str">
        <f>IF(AND(BI21=契約状況コード表!M$5,Y21&gt;契約状況コード表!N$5),"○",IF(AND(BI21=契約状況コード表!M$6,Y21&gt;=契約状況コード表!N$6),"○",IF(AND(BI21=契約状況コード表!M$7,Y21&gt;=契約状況コード表!N$7),"○",IF(AND(BI21=契約状況コード表!M$8,Y21&gt;=契約状況コード表!N$8),"○",IF(AND(BI21=契約状況コード表!M$9,Y21&gt;=契約状況コード表!N$9),"○",IF(AND(BI21=契約状況コード表!M$10,Y21&gt;=契約状況コード表!N$10),"○",IF(AND(BI21=契約状況コード表!M$11,Y21&gt;=契約状況コード表!N$11),"○",IF(AND(BI21=契約状況コード表!M$12,Y21&gt;=契約状況コード表!N$12),"○",IF(AND(BI21=契約状況コード表!M$13,Y21&gt;=契約状況コード表!N$13),"○","×")))))))))</f>
        <v>×</v>
      </c>
      <c r="BF21" s="114" t="str">
        <f t="shared" si="2"/>
        <v>×</v>
      </c>
      <c r="BG21" s="114" t="str">
        <f t="shared" si="3"/>
        <v>×</v>
      </c>
      <c r="BH21" s="115" t="str">
        <f t="shared" si="4"/>
        <v/>
      </c>
      <c r="BI21" s="170" t="str">
        <f t="shared" si="5"/>
        <v>⑩役務</v>
      </c>
      <c r="BJ21" s="36" t="str">
        <f>IF(AG21=契約状況コード表!G$5,"",IF(AND(K21&lt;&gt;"",ISTEXT(U21)),"分担契約/単価契約",IF(ISTEXT(U21),"単価契約",IF(K21&lt;&gt;"","分担契約",""))))</f>
        <v>単価契約</v>
      </c>
      <c r="BK21" s="171"/>
      <c r="BL21" s="118" t="str">
        <f>IF(COUNTIF(T21,"**"),"",IF(AND(T21&gt;=契約状況コード表!P$5,OR(H21=契約状況コード表!M$5,H21=契約状況コード表!M$6)),1,IF(AND(T21&gt;=契約状況コード表!P$13,H21&lt;&gt;契約状況コード表!M$5,H21&lt;&gt;契約状況コード表!M$6),1,"")))</f>
        <v/>
      </c>
      <c r="BM21" s="155" t="str">
        <f t="shared" si="6"/>
        <v>○</v>
      </c>
      <c r="BN21" s="118" t="b">
        <f t="shared" si="7"/>
        <v>1</v>
      </c>
      <c r="BO21" s="118" t="b">
        <f t="shared" si="8"/>
        <v>1</v>
      </c>
    </row>
    <row r="22" spans="1:68" ht="54.95" customHeight="1">
      <c r="A22" s="101">
        <f t="shared" si="9"/>
        <v>17</v>
      </c>
      <c r="B22" s="101">
        <f t="shared" si="10"/>
        <v>4</v>
      </c>
      <c r="C22" s="101" t="str">
        <f>IF(B22&lt;&gt;1,"",COUNTIF($B$6:B22,1))</f>
        <v/>
      </c>
      <c r="D22" s="101" t="str">
        <f>IF(B22&lt;&gt;2,"",COUNTIF($B$6:B22,2))</f>
        <v/>
      </c>
      <c r="E22" s="101" t="str">
        <f>IF(B22&lt;&gt;3,"",COUNTIF($B$6:B22,3))</f>
        <v/>
      </c>
      <c r="F22" s="101">
        <f>IF(B22&lt;&gt;4,"",COUNTIF($B$6:B22,4))</f>
        <v>2</v>
      </c>
      <c r="G22" s="203" t="s">
        <v>311</v>
      </c>
      <c r="H22" s="36" t="s">
        <v>40</v>
      </c>
      <c r="I22" s="76" t="s">
        <v>229</v>
      </c>
      <c r="J22" s="76" t="s">
        <v>188</v>
      </c>
      <c r="K22" s="75"/>
      <c r="L22" s="161"/>
      <c r="M22" s="77">
        <v>44848</v>
      </c>
      <c r="N22" s="76" t="s">
        <v>206</v>
      </c>
      <c r="O22" s="78">
        <v>8160005004980</v>
      </c>
      <c r="P22" s="83" t="s">
        <v>77</v>
      </c>
      <c r="Q22" s="84"/>
      <c r="R22" s="76" t="s">
        <v>190</v>
      </c>
      <c r="S22" s="75" t="s">
        <v>267</v>
      </c>
      <c r="T22" s="210">
        <v>1327854</v>
      </c>
      <c r="U22" s="211">
        <v>1318900</v>
      </c>
      <c r="V22" s="87"/>
      <c r="W22" s="172">
        <f>IF(OR(T22="他官署で調達手続きを実施のため",AG22=契約状況コード表!G$5),"－",IF(V22&lt;&gt;"",ROUNDDOWN(V22/T22,3),(IFERROR(ROUNDDOWN(U22/T22,3),"－"))))</f>
        <v>0.99299999999999999</v>
      </c>
      <c r="X22" s="85"/>
      <c r="Y22" s="85"/>
      <c r="Z22" s="82" t="s">
        <v>184</v>
      </c>
      <c r="AA22" s="80" t="s">
        <v>186</v>
      </c>
      <c r="AB22" s="81">
        <v>1</v>
      </c>
      <c r="AC22" s="82">
        <v>0</v>
      </c>
      <c r="AD22" s="82" t="s">
        <v>184</v>
      </c>
      <c r="AE22" s="82" t="s">
        <v>191</v>
      </c>
      <c r="AF22" s="82" t="s">
        <v>184</v>
      </c>
      <c r="AG22" s="80"/>
      <c r="AH22" s="76" t="s">
        <v>17</v>
      </c>
      <c r="AI22" s="76" t="s">
        <v>143</v>
      </c>
      <c r="AJ22" s="76"/>
      <c r="AK22" s="36"/>
      <c r="AL22" s="36"/>
      <c r="AM22" s="200"/>
      <c r="AN22" s="200"/>
      <c r="AO22" s="200"/>
      <c r="AP22" s="200"/>
      <c r="AQ22" s="161"/>
      <c r="AR22" s="36"/>
      <c r="AS22" s="36"/>
      <c r="AT22" s="36"/>
      <c r="AU22" s="36"/>
      <c r="AV22" s="36"/>
      <c r="AW22" s="36"/>
      <c r="AX22" s="36"/>
      <c r="AY22" s="36"/>
      <c r="AZ22" s="36"/>
      <c r="BA22" s="104"/>
      <c r="BB22" s="113"/>
      <c r="BC22" s="114" t="str">
        <f>IF(AND(OR(K22=契約状況コード表!D$5,K22=契約状況コード表!D$6),OR(AG22=契約状況コード表!G$5,AG22=契約状況コード表!G$6)),"年間支払金額(全官署)",IF(OR(AG22=契約状況コード表!G$5,AG22=契約状況コード表!G$6),"年間支払金額",IF(AND(OR(COUNTIF(AI22,"*すべて*"),COUNTIF(AI22,"*全て*")),S22="●",OR(K22=契約状況コード表!D$5,K22=契約状況コード表!D$6)),"年間支払金額(全官署、契約相手方ごと)",IF(AND(OR(COUNTIF(AI22,"*すべて*"),COUNTIF(AI22,"*全て*")),S22="●"),"年間支払金額(契約相手方ごと)",IF(AND(OR(K22=契約状況コード表!D$5,K22=契約状況コード表!D$6),AG22=契約状況コード表!G$7),"契約総額(全官署)",IF(AND(K22=契約状況コード表!D$7,AG22=契約状況コード表!G$7),"契約総額(自官署のみ)",IF(K22=契約状況コード表!D$7,"年間支払金額(自官署のみ)",IF(AG22=契約状況コード表!G$7,"契約総額",IF(AND(COUNTIF(BJ22,"&lt;&gt;*単価*"),OR(K22=契約状況コード表!D$5,K22=契約状況コード表!D$6)),"全官署予定価格",IF(AND(COUNTIF(BJ22,"*単価*"),OR(K22=契約状況コード表!D$5,K22=契約状況コード表!D$6)),"全官署支払金額",IF(AND(COUNTIF(BJ22,"&lt;&gt;*単価*"),COUNTIF(BJ22,"*変更契約*")),"変更後予定価格",IF(COUNTIF(BJ22,"*単価*"),"年間支払金額","予定価格"))))))))))))</f>
        <v>予定価格</v>
      </c>
      <c r="BD22" s="114" t="str">
        <f>IF(AND(BI22=契約状況コード表!M$5,T22&gt;契約状況コード表!N$5),"○",IF(AND(BI22=契約状況コード表!M$6,T22&gt;=契約状況コード表!N$6),"○",IF(AND(BI22=契約状況コード表!M$7,T22&gt;=契約状況コード表!N$7),"○",IF(AND(BI22=契約状況コード表!M$8,T22&gt;=契約状況コード表!N$8),"○",IF(AND(BI22=契約状況コード表!M$9,T22&gt;=契約状況コード表!N$9),"○",IF(AND(BI22=契約状況コード表!M$10,T22&gt;=契約状況コード表!N$10),"○",IF(AND(BI22=契約状況コード表!M$11,T22&gt;=契約状況コード表!N$11),"○",IF(AND(BI22=契約状況コード表!M$12,T22&gt;=契約状況コード表!N$12),"○",IF(AND(BI22=契約状況コード表!M$13,T22&gt;=契約状況コード表!N$13),"○",IF(T22="他官署で調達手続き入札を実施のため","○","×"))))))))))</f>
        <v>○</v>
      </c>
      <c r="BE22" s="114" t="str">
        <f>IF(AND(BI22=契約状況コード表!M$5,Y22&gt;契約状況コード表!N$5),"○",IF(AND(BI22=契約状況コード表!M$6,Y22&gt;=契約状況コード表!N$6),"○",IF(AND(BI22=契約状況コード表!M$7,Y22&gt;=契約状況コード表!N$7),"○",IF(AND(BI22=契約状況コード表!M$8,Y22&gt;=契約状況コード表!N$8),"○",IF(AND(BI22=契約状況コード表!M$9,Y22&gt;=契約状況コード表!N$9),"○",IF(AND(BI22=契約状況コード表!M$10,Y22&gt;=契約状況コード表!N$10),"○",IF(AND(BI22=契約状況コード表!M$11,Y22&gt;=契約状況コード表!N$11),"○",IF(AND(BI22=契約状況コード表!M$12,Y22&gt;=契約状況コード表!N$12),"○",IF(AND(BI22=契約状況コード表!M$13,Y22&gt;=契約状況コード表!N$13),"○","×")))))))))</f>
        <v>×</v>
      </c>
      <c r="BF22" s="114" t="str">
        <f t="shared" si="2"/>
        <v>○</v>
      </c>
      <c r="BG22" s="114" t="str">
        <f t="shared" si="3"/>
        <v>○</v>
      </c>
      <c r="BH22" s="115">
        <f t="shared" si="4"/>
        <v>0</v>
      </c>
      <c r="BI22" s="170" t="str">
        <f t="shared" si="5"/>
        <v>⑨物品等賃借</v>
      </c>
      <c r="BJ22" s="36" t="str">
        <f>IF(AG22=契約状況コード表!G$5,"",IF(AND(K22&lt;&gt;"",ISTEXT(U22)),"分担契約/単価契約",IF(ISTEXT(U22),"単価契約",IF(K22&lt;&gt;"","分担契約",""))))</f>
        <v/>
      </c>
      <c r="BK22" s="171"/>
      <c r="BL22" s="118" t="str">
        <f>IF(COUNTIF(T22,"**"),"",IF(AND(T22&gt;=契約状況コード表!P$5,OR(H22=契約状況コード表!M$5,H22=契約状況コード表!M$6)),1,IF(AND(T22&gt;=契約状況コード表!P$13,H22&lt;&gt;契約状況コード表!M$5,H22&lt;&gt;契約状況コード表!M$6),1,"")))</f>
        <v/>
      </c>
      <c r="BM22" s="155" t="str">
        <f t="shared" si="6"/>
        <v>○</v>
      </c>
      <c r="BN22" s="118" t="b">
        <f t="shared" si="7"/>
        <v>1</v>
      </c>
      <c r="BO22" s="118" t="b">
        <f t="shared" si="8"/>
        <v>1</v>
      </c>
    </row>
    <row r="23" spans="1:68" ht="54.95" customHeight="1">
      <c r="A23" s="101">
        <f t="shared" si="9"/>
        <v>18</v>
      </c>
      <c r="B23" s="101">
        <f t="shared" si="10"/>
        <v>4</v>
      </c>
      <c r="C23" s="101" t="str">
        <f>IF(B23&lt;&gt;1,"",COUNTIF($B$6:B23,1))</f>
        <v/>
      </c>
      <c r="D23" s="101" t="str">
        <f>IF(B23&lt;&gt;2,"",COUNTIF($B$6:B23,2))</f>
        <v/>
      </c>
      <c r="E23" s="101" t="str">
        <f>IF(B23&lt;&gt;3,"",COUNTIF($B$6:B23,3))</f>
        <v/>
      </c>
      <c r="F23" s="101">
        <f>IF(B23&lt;&gt;4,"",COUNTIF($B$6:B23,4))</f>
        <v>3</v>
      </c>
      <c r="G23" s="203" t="s">
        <v>312</v>
      </c>
      <c r="H23" s="36" t="s">
        <v>40</v>
      </c>
      <c r="I23" s="76" t="s">
        <v>230</v>
      </c>
      <c r="J23" s="76" t="s">
        <v>188</v>
      </c>
      <c r="K23" s="75"/>
      <c r="L23" s="161"/>
      <c r="M23" s="77">
        <v>44848</v>
      </c>
      <c r="N23" s="76" t="s">
        <v>207</v>
      </c>
      <c r="O23" s="78">
        <v>1160005008377</v>
      </c>
      <c r="P23" s="83" t="s">
        <v>77</v>
      </c>
      <c r="Q23" s="84"/>
      <c r="R23" s="76" t="s">
        <v>190</v>
      </c>
      <c r="S23" s="75" t="s">
        <v>267</v>
      </c>
      <c r="T23" s="210">
        <v>1299650</v>
      </c>
      <c r="U23" s="211">
        <v>1299360</v>
      </c>
      <c r="V23" s="87"/>
      <c r="W23" s="172">
        <f>IF(OR(T23="他官署で調達手続きを実施のため",AG23=契約状況コード表!G$5),"－",IF(V23&lt;&gt;"",ROUNDDOWN(V23/T23,3),(IFERROR(ROUNDDOWN(U23/T23,3),"－"))))</f>
        <v>0.999</v>
      </c>
      <c r="X23" s="85"/>
      <c r="Y23" s="85"/>
      <c r="Z23" s="82" t="s">
        <v>184</v>
      </c>
      <c r="AA23" s="80" t="s">
        <v>186</v>
      </c>
      <c r="AB23" s="81">
        <v>1</v>
      </c>
      <c r="AC23" s="82">
        <v>0</v>
      </c>
      <c r="AD23" s="82" t="s">
        <v>184</v>
      </c>
      <c r="AE23" s="82" t="s">
        <v>191</v>
      </c>
      <c r="AF23" s="82" t="s">
        <v>184</v>
      </c>
      <c r="AG23" s="80"/>
      <c r="AH23" s="76" t="s">
        <v>17</v>
      </c>
      <c r="AI23" s="76" t="s">
        <v>143</v>
      </c>
      <c r="AJ23" s="76"/>
      <c r="AK23" s="36"/>
      <c r="AL23" s="36"/>
      <c r="AM23" s="200"/>
      <c r="AN23" s="200"/>
      <c r="AO23" s="200"/>
      <c r="AP23" s="200"/>
      <c r="AQ23" s="161"/>
      <c r="AR23" s="36"/>
      <c r="AS23" s="36"/>
      <c r="AT23" s="36"/>
      <c r="AU23" s="36"/>
      <c r="AV23" s="36"/>
      <c r="AW23" s="36"/>
      <c r="AX23" s="36"/>
      <c r="AY23" s="36"/>
      <c r="AZ23" s="36"/>
      <c r="BA23" s="104"/>
      <c r="BB23" s="113"/>
      <c r="BC23" s="114" t="str">
        <f>IF(AND(OR(K23=契約状況コード表!D$5,K23=契約状況コード表!D$6),OR(AG23=契約状況コード表!G$5,AG23=契約状況コード表!G$6)),"年間支払金額(全官署)",IF(OR(AG23=契約状況コード表!G$5,AG23=契約状況コード表!G$6),"年間支払金額",IF(AND(OR(COUNTIF(AI23,"*すべて*"),COUNTIF(AI23,"*全て*")),S23="●",OR(K23=契約状況コード表!D$5,K23=契約状況コード表!D$6)),"年間支払金額(全官署、契約相手方ごと)",IF(AND(OR(COUNTIF(AI23,"*すべて*"),COUNTIF(AI23,"*全て*")),S23="●"),"年間支払金額(契約相手方ごと)",IF(AND(OR(K23=契約状況コード表!D$5,K23=契約状況コード表!D$6),AG23=契約状況コード表!G$7),"契約総額(全官署)",IF(AND(K23=契約状況コード表!D$7,AG23=契約状況コード表!G$7),"契約総額(自官署のみ)",IF(K23=契約状況コード表!D$7,"年間支払金額(自官署のみ)",IF(AG23=契約状況コード表!G$7,"契約総額",IF(AND(COUNTIF(BJ23,"&lt;&gt;*単価*"),OR(K23=契約状況コード表!D$5,K23=契約状況コード表!D$6)),"全官署予定価格",IF(AND(COUNTIF(BJ23,"*単価*"),OR(K23=契約状況コード表!D$5,K23=契約状況コード表!D$6)),"全官署支払金額",IF(AND(COUNTIF(BJ23,"&lt;&gt;*単価*"),COUNTIF(BJ23,"*変更契約*")),"変更後予定価格",IF(COUNTIF(BJ23,"*単価*"),"年間支払金額","予定価格"))))))))))))</f>
        <v>予定価格</v>
      </c>
      <c r="BD23" s="114" t="str">
        <f>IF(AND(BI23=契約状況コード表!M$5,T23&gt;契約状況コード表!N$5),"○",IF(AND(BI23=契約状況コード表!M$6,T23&gt;=契約状況コード表!N$6),"○",IF(AND(BI23=契約状況コード表!M$7,T23&gt;=契約状況コード表!N$7),"○",IF(AND(BI23=契約状況コード表!M$8,T23&gt;=契約状況コード表!N$8),"○",IF(AND(BI23=契約状況コード表!M$9,T23&gt;=契約状況コード表!N$9),"○",IF(AND(BI23=契約状況コード表!M$10,T23&gt;=契約状況コード表!N$10),"○",IF(AND(BI23=契約状況コード表!M$11,T23&gt;=契約状況コード表!N$11),"○",IF(AND(BI23=契約状況コード表!M$12,T23&gt;=契約状況コード表!N$12),"○",IF(AND(BI23=契約状況コード表!M$13,T23&gt;=契約状況コード表!N$13),"○",IF(T23="他官署で調達手続き入札を実施のため","○","×"))))))))))</f>
        <v>○</v>
      </c>
      <c r="BE23" s="114" t="str">
        <f>IF(AND(BI23=契約状況コード表!M$5,Y23&gt;契約状況コード表!N$5),"○",IF(AND(BI23=契約状況コード表!M$6,Y23&gt;=契約状況コード表!N$6),"○",IF(AND(BI23=契約状況コード表!M$7,Y23&gt;=契約状況コード表!N$7),"○",IF(AND(BI23=契約状況コード表!M$8,Y23&gt;=契約状況コード表!N$8),"○",IF(AND(BI23=契約状況コード表!M$9,Y23&gt;=契約状況コード表!N$9),"○",IF(AND(BI23=契約状況コード表!M$10,Y23&gt;=契約状況コード表!N$10),"○",IF(AND(BI23=契約状況コード表!M$11,Y23&gt;=契約状況コード表!N$11),"○",IF(AND(BI23=契約状況コード表!M$12,Y23&gt;=契約状況コード表!N$12),"○",IF(AND(BI23=契約状況コード表!M$13,Y23&gt;=契約状況コード表!N$13),"○","×")))))))))</f>
        <v>×</v>
      </c>
      <c r="BF23" s="114" t="str">
        <f t="shared" si="2"/>
        <v>○</v>
      </c>
      <c r="BG23" s="114" t="str">
        <f t="shared" si="3"/>
        <v>○</v>
      </c>
      <c r="BH23" s="115">
        <f t="shared" si="4"/>
        <v>0</v>
      </c>
      <c r="BI23" s="170" t="str">
        <f t="shared" si="5"/>
        <v>⑨物品等賃借</v>
      </c>
      <c r="BJ23" s="36" t="str">
        <f>IF(AG23=契約状況コード表!G$5,"",IF(AND(K23&lt;&gt;"",ISTEXT(U23)),"分担契約/単価契約",IF(ISTEXT(U23),"単価契約",IF(K23&lt;&gt;"","分担契約",""))))</f>
        <v/>
      </c>
      <c r="BK23" s="171"/>
      <c r="BL23" s="118" t="str">
        <f>IF(COUNTIF(T23,"**"),"",IF(AND(T23&gt;=契約状況コード表!P$5,OR(H23=契約状況コード表!M$5,H23=契約状況コード表!M$6)),1,IF(AND(T23&gt;=契約状況コード表!P$13,H23&lt;&gt;契約状況コード表!M$5,H23&lt;&gt;契約状況コード表!M$6),1,"")))</f>
        <v/>
      </c>
      <c r="BM23" s="155" t="str">
        <f t="shared" si="6"/>
        <v>○</v>
      </c>
      <c r="BN23" s="118" t="b">
        <f t="shared" si="7"/>
        <v>1</v>
      </c>
      <c r="BO23" s="118" t="b">
        <f t="shared" si="8"/>
        <v>1</v>
      </c>
    </row>
    <row r="24" spans="1:68" ht="54.95" customHeight="1">
      <c r="A24" s="101">
        <f t="shared" si="9"/>
        <v>19</v>
      </c>
      <c r="B24" s="101">
        <f t="shared" si="10"/>
        <v>4</v>
      </c>
      <c r="C24" s="101" t="str">
        <f>IF(B24&lt;&gt;1,"",COUNTIF($B$6:B24,1))</f>
        <v/>
      </c>
      <c r="D24" s="101" t="str">
        <f>IF(B24&lt;&gt;2,"",COUNTIF($B$6:B24,2))</f>
        <v/>
      </c>
      <c r="E24" s="101" t="str">
        <f>IF(B24&lt;&gt;3,"",COUNTIF($B$6:B24,3))</f>
        <v/>
      </c>
      <c r="F24" s="101">
        <f>IF(B24&lt;&gt;4,"",COUNTIF($B$6:B24,4))</f>
        <v>4</v>
      </c>
      <c r="G24" s="203" t="s">
        <v>313</v>
      </c>
      <c r="H24" s="36" t="s">
        <v>40</v>
      </c>
      <c r="I24" s="76" t="s">
        <v>197</v>
      </c>
      <c r="J24" s="76" t="s">
        <v>188</v>
      </c>
      <c r="K24" s="203"/>
      <c r="L24" s="161"/>
      <c r="M24" s="77">
        <v>44848</v>
      </c>
      <c r="N24" s="76" t="s">
        <v>208</v>
      </c>
      <c r="O24" s="78">
        <v>5120001142493</v>
      </c>
      <c r="P24" s="83" t="s">
        <v>77</v>
      </c>
      <c r="Q24" s="84"/>
      <c r="R24" s="76" t="s">
        <v>190</v>
      </c>
      <c r="S24" s="203" t="s">
        <v>267</v>
      </c>
      <c r="T24" s="210">
        <v>7441742</v>
      </c>
      <c r="U24" s="211">
        <v>7128000</v>
      </c>
      <c r="V24" s="87"/>
      <c r="W24" s="172">
        <f>IF(OR(T24="他官署で調達手続きを実施のため",AG24=契約状況コード表!G$5),"－",IF(V24&lt;&gt;"",ROUNDDOWN(V24/T24,3),(IFERROR(ROUNDDOWN(U24/T24,3),"－"))))</f>
        <v>0.95699999999999996</v>
      </c>
      <c r="X24" s="85"/>
      <c r="Y24" s="85"/>
      <c r="Z24" s="82" t="s">
        <v>184</v>
      </c>
      <c r="AA24" s="80" t="s">
        <v>186</v>
      </c>
      <c r="AB24" s="81">
        <v>1</v>
      </c>
      <c r="AC24" s="82">
        <v>0</v>
      </c>
      <c r="AD24" s="82" t="s">
        <v>184</v>
      </c>
      <c r="AE24" s="82" t="s">
        <v>191</v>
      </c>
      <c r="AF24" s="82" t="s">
        <v>184</v>
      </c>
      <c r="AG24" s="80"/>
      <c r="AH24" s="76" t="s">
        <v>17</v>
      </c>
      <c r="AI24" s="76" t="s">
        <v>143</v>
      </c>
      <c r="AJ24" s="76"/>
      <c r="AK24" s="36"/>
      <c r="AL24" s="36"/>
      <c r="AM24" s="200"/>
      <c r="AN24" s="200"/>
      <c r="AO24" s="200"/>
      <c r="AP24" s="200"/>
      <c r="AQ24" s="161"/>
      <c r="AR24" s="214"/>
      <c r="AS24" s="36"/>
      <c r="AT24" s="36"/>
      <c r="AU24" s="36"/>
      <c r="AV24" s="36"/>
      <c r="AW24" s="36"/>
      <c r="AX24" s="36"/>
      <c r="AY24" s="36"/>
      <c r="AZ24" s="36"/>
      <c r="BA24" s="104"/>
      <c r="BB24" s="113"/>
      <c r="BC24" s="114" t="str">
        <f>IF(AND(OR(K24=契約状況コード表!D$5,K24=契約状況コード表!D$6),OR(AG24=契約状況コード表!G$5,AG24=契約状況コード表!G$6)),"年間支払金額(全官署)",IF(OR(AG24=契約状況コード表!G$5,AG24=契約状況コード表!G$6),"年間支払金額",IF(AND(OR(COUNTIF(AI24,"*すべて*"),COUNTIF(AI24,"*全て*")),S24="●",OR(K24=契約状況コード表!D$5,K24=契約状況コード表!D$6)),"年間支払金額(全官署、契約相手方ごと)",IF(AND(OR(COUNTIF(AI24,"*すべて*"),COUNTIF(AI24,"*全て*")),S24="●"),"年間支払金額(契約相手方ごと)",IF(AND(OR(K24=契約状況コード表!D$5,K24=契約状況コード表!D$6),AG24=契約状況コード表!G$7),"契約総額(全官署)",IF(AND(K24=契約状況コード表!D$7,AG24=契約状況コード表!G$7),"契約総額(自官署のみ)",IF(K24=契約状況コード表!D$7,"年間支払金額(自官署のみ)",IF(AG24=契約状況コード表!G$7,"契約総額",IF(AND(COUNTIF(BJ24,"&lt;&gt;*単価*"),OR(K24=契約状況コード表!D$5,K24=契約状況コード表!D$6)),"全官署予定価格",IF(AND(COUNTIF(BJ24,"*単価*"),OR(K24=契約状況コード表!D$5,K24=契約状況コード表!D$6)),"全官署支払金額",IF(AND(COUNTIF(BJ24,"&lt;&gt;*単価*"),COUNTIF(BJ24,"*変更契約*")),"変更後予定価格",IF(COUNTIF(BJ24,"*単価*"),"年間支払金額","予定価格"))))))))))))</f>
        <v>予定価格</v>
      </c>
      <c r="BD24" s="114" t="str">
        <f>IF(AND(BI24=契約状況コード表!M$5,T24&gt;契約状況コード表!N$5),"○",IF(AND(BI24=契約状況コード表!M$6,T24&gt;=契約状況コード表!N$6),"○",IF(AND(BI24=契約状況コード表!M$7,T24&gt;=契約状況コード表!N$7),"○",IF(AND(BI24=契約状況コード表!M$8,T24&gt;=契約状況コード表!N$8),"○",IF(AND(BI24=契約状況コード表!M$9,T24&gt;=契約状況コード表!N$9),"○",IF(AND(BI24=契約状況コード表!M$10,T24&gt;=契約状況コード表!N$10),"○",IF(AND(BI24=契約状況コード表!M$11,T24&gt;=契約状況コード表!N$11),"○",IF(AND(BI24=契約状況コード表!M$12,T24&gt;=契約状況コード表!N$12),"○",IF(AND(BI24=契約状況コード表!M$13,T24&gt;=契約状況コード表!N$13),"○",IF(T24="他官署で調達手続き入札を実施のため","○","×"))))))))))</f>
        <v>○</v>
      </c>
      <c r="BE24" s="114" t="str">
        <f>IF(AND(BI24=契約状況コード表!M$5,Y24&gt;契約状況コード表!N$5),"○",IF(AND(BI24=契約状況コード表!M$6,Y24&gt;=契約状況コード表!N$6),"○",IF(AND(BI24=契約状況コード表!M$7,Y24&gt;=契約状況コード表!N$7),"○",IF(AND(BI24=契約状況コード表!M$8,Y24&gt;=契約状況コード表!N$8),"○",IF(AND(BI24=契約状況コード表!M$9,Y24&gt;=契約状況コード表!N$9),"○",IF(AND(BI24=契約状況コード表!M$10,Y24&gt;=契約状況コード表!N$10),"○",IF(AND(BI24=契約状況コード表!M$11,Y24&gt;=契約状況コード表!N$11),"○",IF(AND(BI24=契約状況コード表!M$12,Y24&gt;=契約状況コード表!N$12),"○",IF(AND(BI24=契約状況コード表!M$13,Y24&gt;=契約状況コード表!N$13),"○","×")))))))))</f>
        <v>×</v>
      </c>
      <c r="BF24" s="114" t="str">
        <f t="shared" si="2"/>
        <v>○</v>
      </c>
      <c r="BG24" s="114" t="str">
        <f t="shared" si="3"/>
        <v>○</v>
      </c>
      <c r="BH24" s="115">
        <f t="shared" si="4"/>
        <v>0</v>
      </c>
      <c r="BI24" s="170" t="str">
        <f t="shared" si="5"/>
        <v>⑨物品等賃借</v>
      </c>
      <c r="BJ24" s="36" t="str">
        <f>IF(AG24=契約状況コード表!G$5,"",IF(AND(K24&lt;&gt;"",ISTEXT(U24)),"分担契約/単価契約",IF(ISTEXT(U24),"単価契約",IF(K24&lt;&gt;"","分担契約",""))))</f>
        <v/>
      </c>
      <c r="BK24" s="171"/>
      <c r="BL24" s="118" t="str">
        <f>IF(COUNTIF(T24,"**"),"",IF(AND(T24&gt;=契約状況コード表!P$5,OR(H24=契約状況コード表!M$5,H24=契約状況コード表!M$6)),1,IF(AND(T24&gt;=契約状況コード表!P$13,H24&lt;&gt;契約状況コード表!M$5,H24&lt;&gt;契約状況コード表!M$6),1,"")))</f>
        <v/>
      </c>
      <c r="BM24" s="155" t="str">
        <f t="shared" si="6"/>
        <v>○</v>
      </c>
      <c r="BN24" s="118" t="b">
        <f t="shared" si="7"/>
        <v>1</v>
      </c>
      <c r="BO24" s="118" t="b">
        <f t="shared" si="8"/>
        <v>1</v>
      </c>
      <c r="BP24" s="204"/>
    </row>
    <row r="25" spans="1:68" ht="54.95" customHeight="1">
      <c r="A25" s="101">
        <f t="shared" si="9"/>
        <v>20</v>
      </c>
      <c r="B25" s="101">
        <f t="shared" si="10"/>
        <v>4</v>
      </c>
      <c r="C25" s="101" t="str">
        <f>IF(B25&lt;&gt;1,"",COUNTIF($B$6:B25,1))</f>
        <v/>
      </c>
      <c r="D25" s="101" t="str">
        <f>IF(B25&lt;&gt;2,"",COUNTIF($B$6:B25,2))</f>
        <v/>
      </c>
      <c r="E25" s="101" t="str">
        <f>IF(B25&lt;&gt;3,"",COUNTIF($B$6:B25,3))</f>
        <v/>
      </c>
      <c r="F25" s="101">
        <f>IF(B25&lt;&gt;4,"",COUNTIF($B$6:B25,4))</f>
        <v>5</v>
      </c>
      <c r="G25" s="203" t="s">
        <v>314</v>
      </c>
      <c r="H25" s="36" t="s">
        <v>40</v>
      </c>
      <c r="I25" s="76" t="s">
        <v>231</v>
      </c>
      <c r="J25" s="76" t="s">
        <v>188</v>
      </c>
      <c r="K25" s="203"/>
      <c r="L25" s="161"/>
      <c r="M25" s="77">
        <v>44848</v>
      </c>
      <c r="N25" s="76" t="s">
        <v>209</v>
      </c>
      <c r="O25" s="78">
        <v>9120105006962</v>
      </c>
      <c r="P25" s="83" t="s">
        <v>77</v>
      </c>
      <c r="Q25" s="84"/>
      <c r="R25" s="76" t="s">
        <v>190</v>
      </c>
      <c r="S25" s="203" t="s">
        <v>267</v>
      </c>
      <c r="T25" s="210">
        <v>6129420</v>
      </c>
      <c r="U25" s="211">
        <v>4908970</v>
      </c>
      <c r="V25" s="87"/>
      <c r="W25" s="172">
        <f>IF(OR(T25="他官署で調達手続きを実施のため",AG25=契約状況コード表!G$5),"－",IF(V25&lt;&gt;"",ROUNDDOWN(V25/T25,3),(IFERROR(ROUNDDOWN(U25/T25,3),"－"))))</f>
        <v>0.8</v>
      </c>
      <c r="X25" s="85"/>
      <c r="Y25" s="85"/>
      <c r="Z25" s="82" t="s">
        <v>184</v>
      </c>
      <c r="AA25" s="80" t="s">
        <v>186</v>
      </c>
      <c r="AB25" s="81">
        <v>1</v>
      </c>
      <c r="AC25" s="82">
        <v>0</v>
      </c>
      <c r="AD25" s="82" t="s">
        <v>184</v>
      </c>
      <c r="AE25" s="82" t="s">
        <v>191</v>
      </c>
      <c r="AF25" s="82" t="s">
        <v>184</v>
      </c>
      <c r="AG25" s="80"/>
      <c r="AH25" s="76" t="s">
        <v>17</v>
      </c>
      <c r="AI25" s="76" t="s">
        <v>143</v>
      </c>
      <c r="AJ25" s="76"/>
      <c r="AK25" s="36"/>
      <c r="AL25" s="36"/>
      <c r="AM25" s="200"/>
      <c r="AN25" s="200"/>
      <c r="AO25" s="200"/>
      <c r="AP25" s="200"/>
      <c r="AQ25" s="161"/>
      <c r="AR25" s="214"/>
      <c r="AS25" s="36"/>
      <c r="AT25" s="36"/>
      <c r="AU25" s="36"/>
      <c r="AV25" s="36"/>
      <c r="AW25" s="36"/>
      <c r="AX25" s="36"/>
      <c r="AY25" s="36"/>
      <c r="AZ25" s="36"/>
      <c r="BA25" s="104"/>
      <c r="BB25" s="113"/>
      <c r="BC25" s="114" t="str">
        <f>IF(AND(OR(K25=契約状況コード表!D$5,K25=契約状況コード表!D$6),OR(AG25=契約状況コード表!G$5,AG25=契約状況コード表!G$6)),"年間支払金額(全官署)",IF(OR(AG25=契約状況コード表!G$5,AG25=契約状況コード表!G$6),"年間支払金額",IF(AND(OR(COUNTIF(AI25,"*すべて*"),COUNTIF(AI25,"*全て*")),S25="●",OR(K25=契約状況コード表!D$5,K25=契約状況コード表!D$6)),"年間支払金額(全官署、契約相手方ごと)",IF(AND(OR(COUNTIF(AI25,"*すべて*"),COUNTIF(AI25,"*全て*")),S25="●"),"年間支払金額(契約相手方ごと)",IF(AND(OR(K25=契約状況コード表!D$5,K25=契約状況コード表!D$6),AG25=契約状況コード表!G$7),"契約総額(全官署)",IF(AND(K25=契約状況コード表!D$7,AG25=契約状況コード表!G$7),"契約総額(自官署のみ)",IF(K25=契約状況コード表!D$7,"年間支払金額(自官署のみ)",IF(AG25=契約状況コード表!G$7,"契約総額",IF(AND(COUNTIF(BJ25,"&lt;&gt;*単価*"),OR(K25=契約状況コード表!D$5,K25=契約状況コード表!D$6)),"全官署予定価格",IF(AND(COUNTIF(BJ25,"*単価*"),OR(K25=契約状況コード表!D$5,K25=契約状況コード表!D$6)),"全官署支払金額",IF(AND(COUNTIF(BJ25,"&lt;&gt;*単価*"),COUNTIF(BJ25,"*変更契約*")),"変更後予定価格",IF(COUNTIF(BJ25,"*単価*"),"年間支払金額","予定価格"))))))))))))</f>
        <v>予定価格</v>
      </c>
      <c r="BD25" s="114" t="str">
        <f>IF(AND(BI25=契約状況コード表!M$5,T25&gt;契約状況コード表!N$5),"○",IF(AND(BI25=契約状況コード表!M$6,T25&gt;=契約状況コード表!N$6),"○",IF(AND(BI25=契約状況コード表!M$7,T25&gt;=契約状況コード表!N$7),"○",IF(AND(BI25=契約状況コード表!M$8,T25&gt;=契約状況コード表!N$8),"○",IF(AND(BI25=契約状況コード表!M$9,T25&gt;=契約状況コード表!N$9),"○",IF(AND(BI25=契約状況コード表!M$10,T25&gt;=契約状況コード表!N$10),"○",IF(AND(BI25=契約状況コード表!M$11,T25&gt;=契約状況コード表!N$11),"○",IF(AND(BI25=契約状況コード表!M$12,T25&gt;=契約状況コード表!N$12),"○",IF(AND(BI25=契約状況コード表!M$13,T25&gt;=契約状況コード表!N$13),"○",IF(T25="他官署で調達手続き入札を実施のため","○","×"))))))))))</f>
        <v>○</v>
      </c>
      <c r="BE25" s="114" t="str">
        <f>IF(AND(BI25=契約状況コード表!M$5,Y25&gt;契約状況コード表!N$5),"○",IF(AND(BI25=契約状況コード表!M$6,Y25&gt;=契約状況コード表!N$6),"○",IF(AND(BI25=契約状況コード表!M$7,Y25&gt;=契約状況コード表!N$7),"○",IF(AND(BI25=契約状況コード表!M$8,Y25&gt;=契約状況コード表!N$8),"○",IF(AND(BI25=契約状況コード表!M$9,Y25&gt;=契約状況コード表!N$9),"○",IF(AND(BI25=契約状況コード表!M$10,Y25&gt;=契約状況コード表!N$10),"○",IF(AND(BI25=契約状況コード表!M$11,Y25&gt;=契約状況コード表!N$11),"○",IF(AND(BI25=契約状況コード表!M$12,Y25&gt;=契約状況コード表!N$12),"○",IF(AND(BI25=契約状況コード表!M$13,Y25&gt;=契約状況コード表!N$13),"○","×")))))))))</f>
        <v>×</v>
      </c>
      <c r="BF25" s="114" t="str">
        <f t="shared" si="2"/>
        <v>○</v>
      </c>
      <c r="BG25" s="114" t="str">
        <f t="shared" si="3"/>
        <v>○</v>
      </c>
      <c r="BH25" s="115">
        <f t="shared" si="4"/>
        <v>0</v>
      </c>
      <c r="BI25" s="170" t="str">
        <f t="shared" si="5"/>
        <v>⑨物品等賃借</v>
      </c>
      <c r="BJ25" s="36" t="str">
        <f>IF(AG25=契約状況コード表!G$5,"",IF(AND(K25&lt;&gt;"",ISTEXT(U25)),"分担契約/単価契約",IF(ISTEXT(U25),"単価契約",IF(K25&lt;&gt;"","分担契約",""))))</f>
        <v/>
      </c>
      <c r="BK25" s="171"/>
      <c r="BL25" s="118" t="str">
        <f>IF(COUNTIF(T25,"**"),"",IF(AND(T25&gt;=契約状況コード表!P$5,OR(H25=契約状況コード表!M$5,H25=契約状況コード表!M$6)),1,IF(AND(T25&gt;=契約状況コード表!P$13,H25&lt;&gt;契約状況コード表!M$5,H25&lt;&gt;契約状況コード表!M$6),1,"")))</f>
        <v/>
      </c>
      <c r="BM25" s="155" t="str">
        <f t="shared" si="6"/>
        <v>○</v>
      </c>
      <c r="BN25" s="118" t="b">
        <f t="shared" si="7"/>
        <v>1</v>
      </c>
      <c r="BO25" s="118" t="b">
        <f t="shared" si="8"/>
        <v>1</v>
      </c>
      <c r="BP25" s="204"/>
    </row>
    <row r="26" spans="1:68" ht="75" customHeight="1">
      <c r="A26" s="101">
        <f t="shared" si="9"/>
        <v>21</v>
      </c>
      <c r="B26" s="101">
        <f t="shared" si="10"/>
        <v>4</v>
      </c>
      <c r="C26" s="101" t="str">
        <f>IF(B26&lt;&gt;1,"",COUNTIF($B$6:B26,1))</f>
        <v/>
      </c>
      <c r="D26" s="101" t="str">
        <f>IF(B26&lt;&gt;2,"",COUNTIF($B$6:B26,2))</f>
        <v/>
      </c>
      <c r="E26" s="101" t="str">
        <f>IF(B26&lt;&gt;3,"",COUNTIF($B$6:B26,3))</f>
        <v/>
      </c>
      <c r="F26" s="101">
        <f>IF(B26&lt;&gt;4,"",COUNTIF($B$6:B26,4))</f>
        <v>6</v>
      </c>
      <c r="G26" s="203" t="s">
        <v>315</v>
      </c>
      <c r="H26" s="36" t="s">
        <v>40</v>
      </c>
      <c r="I26" s="76" t="s">
        <v>232</v>
      </c>
      <c r="J26" s="76" t="s">
        <v>188</v>
      </c>
      <c r="K26" s="75"/>
      <c r="L26" s="161"/>
      <c r="M26" s="77">
        <v>44848</v>
      </c>
      <c r="N26" s="76" t="s">
        <v>210</v>
      </c>
      <c r="O26" s="78">
        <v>6120105007732</v>
      </c>
      <c r="P26" s="83" t="s">
        <v>77</v>
      </c>
      <c r="Q26" s="84"/>
      <c r="R26" s="76" t="s">
        <v>190</v>
      </c>
      <c r="S26" s="75" t="s">
        <v>267</v>
      </c>
      <c r="T26" s="210">
        <v>4556351</v>
      </c>
      <c r="U26" s="211">
        <v>4128275</v>
      </c>
      <c r="V26" s="87"/>
      <c r="W26" s="172">
        <f>IF(OR(T26="他官署で調達手続きを実施のため",AG26=契約状況コード表!G$5),"－",IF(V26&lt;&gt;"",ROUNDDOWN(V26/T26,3),(IFERROR(ROUNDDOWN(U26/T26,3),"－"))))</f>
        <v>0.90600000000000003</v>
      </c>
      <c r="X26" s="85"/>
      <c r="Y26" s="85"/>
      <c r="Z26" s="82" t="s">
        <v>184</v>
      </c>
      <c r="AA26" s="80" t="s">
        <v>186</v>
      </c>
      <c r="AB26" s="81">
        <v>1</v>
      </c>
      <c r="AC26" s="82">
        <v>0</v>
      </c>
      <c r="AD26" s="82" t="s">
        <v>184</v>
      </c>
      <c r="AE26" s="82" t="s">
        <v>191</v>
      </c>
      <c r="AF26" s="82" t="s">
        <v>184</v>
      </c>
      <c r="AG26" s="80"/>
      <c r="AH26" s="76" t="s">
        <v>17</v>
      </c>
      <c r="AI26" s="76" t="s">
        <v>143</v>
      </c>
      <c r="AJ26" s="76"/>
      <c r="AK26" s="36"/>
      <c r="AL26" s="36"/>
      <c r="AM26" s="200"/>
      <c r="AN26" s="200"/>
      <c r="AO26" s="200"/>
      <c r="AP26" s="200"/>
      <c r="AQ26" s="161"/>
      <c r="AR26" s="36"/>
      <c r="AS26" s="36"/>
      <c r="AT26" s="36"/>
      <c r="AU26" s="36"/>
      <c r="AV26" s="36"/>
      <c r="AW26" s="36"/>
      <c r="AX26" s="36"/>
      <c r="AY26" s="36"/>
      <c r="AZ26" s="36"/>
      <c r="BA26" s="104"/>
      <c r="BB26" s="113"/>
      <c r="BC26" s="114" t="str">
        <f>IF(AND(OR(K26=契約状況コード表!D$5,K26=契約状況コード表!D$6),OR(AG26=契約状況コード表!G$5,AG26=契約状況コード表!G$6)),"年間支払金額(全官署)",IF(OR(AG26=契約状況コード表!G$5,AG26=契約状況コード表!G$6),"年間支払金額",IF(AND(OR(COUNTIF(AI26,"*すべて*"),COUNTIF(AI26,"*全て*")),S26="●",OR(K26=契約状況コード表!D$5,K26=契約状況コード表!D$6)),"年間支払金額(全官署、契約相手方ごと)",IF(AND(OR(COUNTIF(AI26,"*すべて*"),COUNTIF(AI26,"*全て*")),S26="●"),"年間支払金額(契約相手方ごと)",IF(AND(OR(K26=契約状況コード表!D$5,K26=契約状況コード表!D$6),AG26=契約状況コード表!G$7),"契約総額(全官署)",IF(AND(K26=契約状況コード表!D$7,AG26=契約状況コード表!G$7),"契約総額(自官署のみ)",IF(K26=契約状況コード表!D$7,"年間支払金額(自官署のみ)",IF(AG26=契約状況コード表!G$7,"契約総額",IF(AND(COUNTIF(BJ26,"&lt;&gt;*単価*"),OR(K26=契約状況コード表!D$5,K26=契約状況コード表!D$6)),"全官署予定価格",IF(AND(COUNTIF(BJ26,"*単価*"),OR(K26=契約状況コード表!D$5,K26=契約状況コード表!D$6)),"全官署支払金額",IF(AND(COUNTIF(BJ26,"&lt;&gt;*単価*"),COUNTIF(BJ26,"*変更契約*")),"変更後予定価格",IF(COUNTIF(BJ26,"*単価*"),"年間支払金額","予定価格"))))))))))))</f>
        <v>予定価格</v>
      </c>
      <c r="BD26" s="114" t="str">
        <f>IF(AND(BI26=契約状況コード表!M$5,T26&gt;契約状況コード表!N$5),"○",IF(AND(BI26=契約状況コード表!M$6,T26&gt;=契約状況コード表!N$6),"○",IF(AND(BI26=契約状況コード表!M$7,T26&gt;=契約状況コード表!N$7),"○",IF(AND(BI26=契約状況コード表!M$8,T26&gt;=契約状況コード表!N$8),"○",IF(AND(BI26=契約状況コード表!M$9,T26&gt;=契約状況コード表!N$9),"○",IF(AND(BI26=契約状況コード表!M$10,T26&gt;=契約状況コード表!N$10),"○",IF(AND(BI26=契約状況コード表!M$11,T26&gt;=契約状況コード表!N$11),"○",IF(AND(BI26=契約状況コード表!M$12,T26&gt;=契約状況コード表!N$12),"○",IF(AND(BI26=契約状況コード表!M$13,T26&gt;=契約状況コード表!N$13),"○",IF(T26="他官署で調達手続き入札を実施のため","○","×"))))))))))</f>
        <v>○</v>
      </c>
      <c r="BE26" s="114" t="str">
        <f>IF(AND(BI26=契約状況コード表!M$5,Y26&gt;契約状況コード表!N$5),"○",IF(AND(BI26=契約状況コード表!M$6,Y26&gt;=契約状況コード表!N$6),"○",IF(AND(BI26=契約状況コード表!M$7,Y26&gt;=契約状況コード表!N$7),"○",IF(AND(BI26=契約状況コード表!M$8,Y26&gt;=契約状況コード表!N$8),"○",IF(AND(BI26=契約状況コード表!M$9,Y26&gt;=契約状況コード表!N$9),"○",IF(AND(BI26=契約状況コード表!M$10,Y26&gt;=契約状況コード表!N$10),"○",IF(AND(BI26=契約状況コード表!M$11,Y26&gt;=契約状況コード表!N$11),"○",IF(AND(BI26=契約状況コード表!M$12,Y26&gt;=契約状況コード表!N$12),"○",IF(AND(BI26=契約状況コード表!M$13,Y26&gt;=契約状況コード表!N$13),"○","×")))))))))</f>
        <v>×</v>
      </c>
      <c r="BF26" s="114" t="str">
        <f t="shared" si="2"/>
        <v>○</v>
      </c>
      <c r="BG26" s="114" t="str">
        <f t="shared" si="3"/>
        <v>○</v>
      </c>
      <c r="BH26" s="115">
        <f t="shared" si="4"/>
        <v>0</v>
      </c>
      <c r="BI26" s="170" t="str">
        <f t="shared" si="5"/>
        <v>⑨物品等賃借</v>
      </c>
      <c r="BJ26" s="36" t="str">
        <f>IF(AG26=契約状況コード表!G$5,"",IF(AND(K26&lt;&gt;"",ISTEXT(U26)),"分担契約/単価契約",IF(ISTEXT(U26),"単価契約",IF(K26&lt;&gt;"","分担契約",""))))</f>
        <v/>
      </c>
      <c r="BK26" s="171"/>
      <c r="BL26" s="118" t="str">
        <f>IF(COUNTIF(T26,"**"),"",IF(AND(T26&gt;=契約状況コード表!P$5,OR(H26=契約状況コード表!M$5,H26=契約状況コード表!M$6)),1,IF(AND(T26&gt;=契約状況コード表!P$13,H26&lt;&gt;契約状況コード表!M$5,H26&lt;&gt;契約状況コード表!M$6),1,"")))</f>
        <v/>
      </c>
      <c r="BM26" s="155" t="str">
        <f t="shared" si="6"/>
        <v>○</v>
      </c>
      <c r="BN26" s="118" t="b">
        <f t="shared" si="7"/>
        <v>1</v>
      </c>
      <c r="BO26" s="118" t="b">
        <f t="shared" si="8"/>
        <v>1</v>
      </c>
    </row>
    <row r="27" spans="1:68" ht="75" customHeight="1">
      <c r="A27" s="101">
        <f t="shared" si="9"/>
        <v>22</v>
      </c>
      <c r="B27" s="101">
        <f t="shared" si="10"/>
        <v>4</v>
      </c>
      <c r="C27" s="101" t="str">
        <f>IF(B27&lt;&gt;1,"",COUNTIF($B$6:B27,1))</f>
        <v/>
      </c>
      <c r="D27" s="101" t="str">
        <f>IF(B27&lt;&gt;2,"",COUNTIF($B$6:B27,2))</f>
        <v/>
      </c>
      <c r="E27" s="101" t="str">
        <f>IF(B27&lt;&gt;3,"",COUNTIF($B$6:B27,3))</f>
        <v/>
      </c>
      <c r="F27" s="101">
        <f>IF(B27&lt;&gt;4,"",COUNTIF($B$6:B27,4))</f>
        <v>7</v>
      </c>
      <c r="G27" s="203" t="s">
        <v>316</v>
      </c>
      <c r="H27" s="36" t="s">
        <v>40</v>
      </c>
      <c r="I27" s="76" t="s">
        <v>198</v>
      </c>
      <c r="J27" s="76" t="s">
        <v>188</v>
      </c>
      <c r="K27" s="75"/>
      <c r="L27" s="161"/>
      <c r="M27" s="77">
        <v>44848</v>
      </c>
      <c r="N27" s="76" t="s">
        <v>211</v>
      </c>
      <c r="O27" s="78">
        <v>9120002080350</v>
      </c>
      <c r="P27" s="83" t="s">
        <v>77</v>
      </c>
      <c r="Q27" s="84"/>
      <c r="R27" s="76" t="s">
        <v>190</v>
      </c>
      <c r="S27" s="75" t="s">
        <v>267</v>
      </c>
      <c r="T27" s="210">
        <v>5355187</v>
      </c>
      <c r="U27" s="211">
        <v>5310228</v>
      </c>
      <c r="V27" s="87"/>
      <c r="W27" s="172">
        <f>IF(OR(T27="他官署で調達手続きを実施のため",AG27=契約状況コード表!G$5),"－",IF(V27&lt;&gt;"",ROUNDDOWN(V27/T27,3),(IFERROR(ROUNDDOWN(U27/T27,3),"－"))))</f>
        <v>0.99099999999999999</v>
      </c>
      <c r="X27" s="85"/>
      <c r="Y27" s="85"/>
      <c r="Z27" s="82" t="s">
        <v>184</v>
      </c>
      <c r="AA27" s="80" t="s">
        <v>186</v>
      </c>
      <c r="AB27" s="81">
        <v>1</v>
      </c>
      <c r="AC27" s="82">
        <v>0</v>
      </c>
      <c r="AD27" s="82" t="s">
        <v>184</v>
      </c>
      <c r="AE27" s="82" t="s">
        <v>191</v>
      </c>
      <c r="AF27" s="82" t="s">
        <v>184</v>
      </c>
      <c r="AG27" s="80"/>
      <c r="AH27" s="76" t="s">
        <v>17</v>
      </c>
      <c r="AI27" s="76" t="s">
        <v>143</v>
      </c>
      <c r="AJ27" s="76"/>
      <c r="AK27" s="36"/>
      <c r="AL27" s="36"/>
      <c r="AM27" s="200"/>
      <c r="AN27" s="200"/>
      <c r="AO27" s="200"/>
      <c r="AP27" s="200"/>
      <c r="AQ27" s="161"/>
      <c r="AR27" s="36"/>
      <c r="AS27" s="36"/>
      <c r="AT27" s="36"/>
      <c r="AU27" s="36"/>
      <c r="AV27" s="36"/>
      <c r="AW27" s="36"/>
      <c r="AX27" s="36"/>
      <c r="AY27" s="36"/>
      <c r="AZ27" s="36"/>
      <c r="BA27" s="104"/>
      <c r="BB27" s="113"/>
      <c r="BC27" s="114" t="str">
        <f>IF(AND(OR(K27=契約状況コード表!D$5,K27=契約状況コード表!D$6),OR(AG27=契約状況コード表!G$5,AG27=契約状況コード表!G$6)),"年間支払金額(全官署)",IF(OR(AG27=契約状況コード表!G$5,AG27=契約状況コード表!G$6),"年間支払金額",IF(AND(OR(COUNTIF(AI27,"*すべて*"),COUNTIF(AI27,"*全て*")),S27="●",OR(K27=契約状況コード表!D$5,K27=契約状況コード表!D$6)),"年間支払金額(全官署、契約相手方ごと)",IF(AND(OR(COUNTIF(AI27,"*すべて*"),COUNTIF(AI27,"*全て*")),S27="●"),"年間支払金額(契約相手方ごと)",IF(AND(OR(K27=契約状況コード表!D$5,K27=契約状況コード表!D$6),AG27=契約状況コード表!G$7),"契約総額(全官署)",IF(AND(K27=契約状況コード表!D$7,AG27=契約状況コード表!G$7),"契約総額(自官署のみ)",IF(K27=契約状況コード表!D$7,"年間支払金額(自官署のみ)",IF(AG27=契約状況コード表!G$7,"契約総額",IF(AND(COUNTIF(BJ27,"&lt;&gt;*単価*"),OR(K27=契約状況コード表!D$5,K27=契約状況コード表!D$6)),"全官署予定価格",IF(AND(COUNTIF(BJ27,"*単価*"),OR(K27=契約状況コード表!D$5,K27=契約状況コード表!D$6)),"全官署支払金額",IF(AND(COUNTIF(BJ27,"&lt;&gt;*単価*"),COUNTIF(BJ27,"*変更契約*")),"変更後予定価格",IF(COUNTIF(BJ27,"*単価*"),"年間支払金額","予定価格"))))))))))))</f>
        <v>予定価格</v>
      </c>
      <c r="BD27" s="114" t="str">
        <f>IF(AND(BI27=契約状況コード表!M$5,T27&gt;契約状況コード表!N$5),"○",IF(AND(BI27=契約状況コード表!M$6,T27&gt;=契約状況コード表!N$6),"○",IF(AND(BI27=契約状況コード表!M$7,T27&gt;=契約状況コード表!N$7),"○",IF(AND(BI27=契約状況コード表!M$8,T27&gt;=契約状況コード表!N$8),"○",IF(AND(BI27=契約状況コード表!M$9,T27&gt;=契約状況コード表!N$9),"○",IF(AND(BI27=契約状況コード表!M$10,T27&gt;=契約状況コード表!N$10),"○",IF(AND(BI27=契約状況コード表!M$11,T27&gt;=契約状況コード表!N$11),"○",IF(AND(BI27=契約状況コード表!M$12,T27&gt;=契約状況コード表!N$12),"○",IF(AND(BI27=契約状況コード表!M$13,T27&gt;=契約状況コード表!N$13),"○",IF(T27="他官署で調達手続き入札を実施のため","○","×"))))))))))</f>
        <v>○</v>
      </c>
      <c r="BE27" s="114" t="str">
        <f>IF(AND(BI27=契約状況コード表!M$5,Y27&gt;契約状況コード表!N$5),"○",IF(AND(BI27=契約状況コード表!M$6,Y27&gt;=契約状況コード表!N$6),"○",IF(AND(BI27=契約状況コード表!M$7,Y27&gt;=契約状況コード表!N$7),"○",IF(AND(BI27=契約状況コード表!M$8,Y27&gt;=契約状況コード表!N$8),"○",IF(AND(BI27=契約状況コード表!M$9,Y27&gt;=契約状況コード表!N$9),"○",IF(AND(BI27=契約状況コード表!M$10,Y27&gt;=契約状況コード表!N$10),"○",IF(AND(BI27=契約状況コード表!M$11,Y27&gt;=契約状況コード表!N$11),"○",IF(AND(BI27=契約状況コード表!M$12,Y27&gt;=契約状況コード表!N$12),"○",IF(AND(BI27=契約状況コード表!M$13,Y27&gt;=契約状況コード表!N$13),"○","×")))))))))</f>
        <v>×</v>
      </c>
      <c r="BF27" s="114" t="str">
        <f t="shared" si="2"/>
        <v>○</v>
      </c>
      <c r="BG27" s="114" t="str">
        <f t="shared" si="3"/>
        <v>○</v>
      </c>
      <c r="BH27" s="115">
        <f t="shared" si="4"/>
        <v>0</v>
      </c>
      <c r="BI27" s="170" t="str">
        <f t="shared" si="5"/>
        <v>⑨物品等賃借</v>
      </c>
      <c r="BJ27" s="36" t="str">
        <f>IF(AG27=契約状況コード表!G$5,"",IF(AND(K27&lt;&gt;"",ISTEXT(U27)),"分担契約/単価契約",IF(ISTEXT(U27),"単価契約",IF(K27&lt;&gt;"","分担契約",""))))</f>
        <v/>
      </c>
      <c r="BK27" s="171"/>
      <c r="BL27" s="118" t="str">
        <f>IF(COUNTIF(T27,"**"),"",IF(AND(T27&gt;=契約状況コード表!P$5,OR(H27=契約状況コード表!M$5,H27=契約状況コード表!M$6)),1,IF(AND(T27&gt;=契約状況コード表!P$13,H27&lt;&gt;契約状況コード表!M$5,H27&lt;&gt;契約状況コード表!M$6),1,"")))</f>
        <v/>
      </c>
      <c r="BM27" s="155" t="str">
        <f t="shared" si="6"/>
        <v>○</v>
      </c>
      <c r="BN27" s="118" t="b">
        <f t="shared" si="7"/>
        <v>1</v>
      </c>
      <c r="BO27" s="118" t="b">
        <f t="shared" si="8"/>
        <v>1</v>
      </c>
    </row>
    <row r="28" spans="1:68" ht="75" customHeight="1">
      <c r="A28" s="101">
        <f t="shared" si="9"/>
        <v>23</v>
      </c>
      <c r="B28" s="101">
        <f t="shared" si="10"/>
        <v>4</v>
      </c>
      <c r="C28" s="101" t="str">
        <f>IF(B28&lt;&gt;1,"",COUNTIF($B$6:B28,1))</f>
        <v/>
      </c>
      <c r="D28" s="101" t="str">
        <f>IF(B28&lt;&gt;2,"",COUNTIF($B$6:B28,2))</f>
        <v/>
      </c>
      <c r="E28" s="101" t="str">
        <f>IF(B28&lt;&gt;3,"",COUNTIF($B$6:B28,3))</f>
        <v/>
      </c>
      <c r="F28" s="101">
        <f>IF(B28&lt;&gt;4,"",COUNTIF($B$6:B28,4))</f>
        <v>8</v>
      </c>
      <c r="G28" s="203" t="s">
        <v>317</v>
      </c>
      <c r="H28" s="36" t="s">
        <v>40</v>
      </c>
      <c r="I28" s="76" t="s">
        <v>233</v>
      </c>
      <c r="J28" s="76" t="s">
        <v>188</v>
      </c>
      <c r="K28" s="75"/>
      <c r="L28" s="161"/>
      <c r="M28" s="77">
        <v>44848</v>
      </c>
      <c r="N28" s="76" t="s">
        <v>212</v>
      </c>
      <c r="O28" s="78">
        <v>7140005001733</v>
      </c>
      <c r="P28" s="83" t="s">
        <v>77</v>
      </c>
      <c r="Q28" s="84"/>
      <c r="R28" s="76" t="s">
        <v>190</v>
      </c>
      <c r="S28" s="75" t="s">
        <v>267</v>
      </c>
      <c r="T28" s="85">
        <v>3124315</v>
      </c>
      <c r="U28" s="154">
        <v>3124200</v>
      </c>
      <c r="V28" s="87"/>
      <c r="W28" s="172">
        <f>IF(OR(T28="他官署で調達手続きを実施のため",AG28=契約状況コード表!G$5),"－",IF(V28&lt;&gt;"",ROUNDDOWN(V28/T28,3),(IFERROR(ROUNDDOWN(U28/T28,3),"－"))))</f>
        <v>0.999</v>
      </c>
      <c r="X28" s="85"/>
      <c r="Y28" s="85"/>
      <c r="Z28" s="82" t="s">
        <v>184</v>
      </c>
      <c r="AA28" s="80" t="s">
        <v>186</v>
      </c>
      <c r="AB28" s="81">
        <v>1</v>
      </c>
      <c r="AC28" s="82">
        <v>0</v>
      </c>
      <c r="AD28" s="82" t="s">
        <v>184</v>
      </c>
      <c r="AE28" s="82" t="s">
        <v>191</v>
      </c>
      <c r="AF28" s="82" t="s">
        <v>184</v>
      </c>
      <c r="AG28" s="80"/>
      <c r="AH28" s="76" t="s">
        <v>17</v>
      </c>
      <c r="AI28" s="76" t="s">
        <v>143</v>
      </c>
      <c r="AJ28" s="76"/>
      <c r="AK28" s="36"/>
      <c r="AL28" s="36"/>
      <c r="AM28" s="200"/>
      <c r="AN28" s="200"/>
      <c r="AO28" s="200"/>
      <c r="AP28" s="200"/>
      <c r="AQ28" s="161"/>
      <c r="AR28" s="36"/>
      <c r="AS28" s="36"/>
      <c r="AT28" s="36"/>
      <c r="AU28" s="36"/>
      <c r="AV28" s="36"/>
      <c r="AW28" s="36"/>
      <c r="AX28" s="36"/>
      <c r="AY28" s="36"/>
      <c r="AZ28" s="36"/>
      <c r="BA28" s="104"/>
      <c r="BB28" s="113"/>
      <c r="BC28" s="114" t="str">
        <f>IF(AND(OR(K28=契約状況コード表!D$5,K28=契約状況コード表!D$6),OR(AG28=契約状況コード表!G$5,AG28=契約状況コード表!G$6)),"年間支払金額(全官署)",IF(OR(AG28=契約状況コード表!G$5,AG28=契約状況コード表!G$6),"年間支払金額",IF(AND(OR(COUNTIF(AI28,"*すべて*"),COUNTIF(AI28,"*全て*")),S28="●",OR(K28=契約状況コード表!D$5,K28=契約状況コード表!D$6)),"年間支払金額(全官署、契約相手方ごと)",IF(AND(OR(COUNTIF(AI28,"*すべて*"),COUNTIF(AI28,"*全て*")),S28="●"),"年間支払金額(契約相手方ごと)",IF(AND(OR(K28=契約状況コード表!D$5,K28=契約状況コード表!D$6),AG28=契約状況コード表!G$7),"契約総額(全官署)",IF(AND(K28=契約状況コード表!D$7,AG28=契約状況コード表!G$7),"契約総額(自官署のみ)",IF(K28=契約状況コード表!D$7,"年間支払金額(自官署のみ)",IF(AG28=契約状況コード表!G$7,"契約総額",IF(AND(COUNTIF(BJ28,"&lt;&gt;*単価*"),OR(K28=契約状況コード表!D$5,K28=契約状況コード表!D$6)),"全官署予定価格",IF(AND(COUNTIF(BJ28,"*単価*"),OR(K28=契約状況コード表!D$5,K28=契約状況コード表!D$6)),"全官署支払金額",IF(AND(COUNTIF(BJ28,"&lt;&gt;*単価*"),COUNTIF(BJ28,"*変更契約*")),"変更後予定価格",IF(COUNTIF(BJ28,"*単価*"),"年間支払金額","予定価格"))))))))))))</f>
        <v>予定価格</v>
      </c>
      <c r="BD28" s="114" t="str">
        <f>IF(AND(BI28=契約状況コード表!M$5,T28&gt;契約状況コード表!N$5),"○",IF(AND(BI28=契約状況コード表!M$6,T28&gt;=契約状況コード表!N$6),"○",IF(AND(BI28=契約状況コード表!M$7,T28&gt;=契約状況コード表!N$7),"○",IF(AND(BI28=契約状況コード表!M$8,T28&gt;=契約状況コード表!N$8),"○",IF(AND(BI28=契約状況コード表!M$9,T28&gt;=契約状況コード表!N$9),"○",IF(AND(BI28=契約状況コード表!M$10,T28&gt;=契約状況コード表!N$10),"○",IF(AND(BI28=契約状況コード表!M$11,T28&gt;=契約状況コード表!N$11),"○",IF(AND(BI28=契約状況コード表!M$12,T28&gt;=契約状況コード表!N$12),"○",IF(AND(BI28=契約状況コード表!M$13,T28&gt;=契約状況コード表!N$13),"○",IF(T28="他官署で調達手続き入札を実施のため","○","×"))))))))))</f>
        <v>○</v>
      </c>
      <c r="BE28" s="114" t="str">
        <f>IF(AND(BI28=契約状況コード表!M$5,Y28&gt;契約状況コード表!N$5),"○",IF(AND(BI28=契約状況コード表!M$6,Y28&gt;=契約状況コード表!N$6),"○",IF(AND(BI28=契約状況コード表!M$7,Y28&gt;=契約状況コード表!N$7),"○",IF(AND(BI28=契約状況コード表!M$8,Y28&gt;=契約状況コード表!N$8),"○",IF(AND(BI28=契約状況コード表!M$9,Y28&gt;=契約状況コード表!N$9),"○",IF(AND(BI28=契約状況コード表!M$10,Y28&gt;=契約状況コード表!N$10),"○",IF(AND(BI28=契約状況コード表!M$11,Y28&gt;=契約状況コード表!N$11),"○",IF(AND(BI28=契約状況コード表!M$12,Y28&gt;=契約状況コード表!N$12),"○",IF(AND(BI28=契約状況コード表!M$13,Y28&gt;=契約状況コード表!N$13),"○","×")))))))))</f>
        <v>×</v>
      </c>
      <c r="BF28" s="114" t="str">
        <f t="shared" si="2"/>
        <v>○</v>
      </c>
      <c r="BG28" s="114" t="str">
        <f t="shared" si="3"/>
        <v>○</v>
      </c>
      <c r="BH28" s="115">
        <f t="shared" si="4"/>
        <v>0</v>
      </c>
      <c r="BI28" s="170" t="str">
        <f t="shared" si="5"/>
        <v>⑨物品等賃借</v>
      </c>
      <c r="BJ28" s="36" t="str">
        <f>IF(AG28=契約状況コード表!G$5,"",IF(AND(K28&lt;&gt;"",ISTEXT(U28)),"分担契約/単価契約",IF(ISTEXT(U28),"単価契約",IF(K28&lt;&gt;"","分担契約",""))))</f>
        <v/>
      </c>
      <c r="BK28" s="171"/>
      <c r="BL28" s="118" t="str">
        <f>IF(COUNTIF(T28,"**"),"",IF(AND(T28&gt;=契約状況コード表!P$5,OR(H28=契約状況コード表!M$5,H28=契約状況コード表!M$6)),1,IF(AND(T28&gt;=契約状況コード表!P$13,H28&lt;&gt;契約状況コード表!M$5,H28&lt;&gt;契約状況コード表!M$6),1,"")))</f>
        <v/>
      </c>
      <c r="BM28" s="155" t="str">
        <f t="shared" si="6"/>
        <v>○</v>
      </c>
      <c r="BN28" s="118" t="b">
        <f t="shared" si="7"/>
        <v>1</v>
      </c>
      <c r="BO28" s="118" t="b">
        <f t="shared" si="8"/>
        <v>1</v>
      </c>
    </row>
    <row r="29" spans="1:68" ht="75" customHeight="1">
      <c r="A29" s="101">
        <f t="shared" si="9"/>
        <v>24</v>
      </c>
      <c r="B29" s="101">
        <f t="shared" si="10"/>
        <v>4</v>
      </c>
      <c r="C29" s="101" t="str">
        <f>IF(B29&lt;&gt;1,"",COUNTIF($B$6:B29,1))</f>
        <v/>
      </c>
      <c r="D29" s="101" t="str">
        <f>IF(B29&lt;&gt;2,"",COUNTIF($B$6:B29,2))</f>
        <v/>
      </c>
      <c r="E29" s="101" t="str">
        <f>IF(B29&lt;&gt;3,"",COUNTIF($B$6:B29,3))</f>
        <v/>
      </c>
      <c r="F29" s="101">
        <f>IF(B29&lt;&gt;4,"",COUNTIF($B$6:B29,4))</f>
        <v>9</v>
      </c>
      <c r="G29" s="203" t="s">
        <v>318</v>
      </c>
      <c r="H29" s="36" t="s">
        <v>40</v>
      </c>
      <c r="I29" s="76" t="s">
        <v>247</v>
      </c>
      <c r="J29" s="76" t="s">
        <v>188</v>
      </c>
      <c r="K29" s="75"/>
      <c r="L29" s="161"/>
      <c r="M29" s="77">
        <v>44848</v>
      </c>
      <c r="N29" s="76" t="s">
        <v>213</v>
      </c>
      <c r="O29" s="78">
        <v>7140001047862</v>
      </c>
      <c r="P29" s="83" t="s">
        <v>77</v>
      </c>
      <c r="Q29" s="84"/>
      <c r="R29" s="76" t="s">
        <v>190</v>
      </c>
      <c r="S29" s="75" t="s">
        <v>267</v>
      </c>
      <c r="T29" s="85">
        <v>3000556</v>
      </c>
      <c r="U29" s="154">
        <v>2957100</v>
      </c>
      <c r="V29" s="87"/>
      <c r="W29" s="172">
        <f>IF(OR(T29="他官署で調達手続きを実施のため",AG29=契約状況コード表!G$5),"－",IF(V29&lt;&gt;"",ROUNDDOWN(V29/T29,3),(IFERROR(ROUNDDOWN(U29/T29,3),"－"))))</f>
        <v>0.98499999999999999</v>
      </c>
      <c r="X29" s="85"/>
      <c r="Y29" s="85"/>
      <c r="Z29" s="82" t="s">
        <v>184</v>
      </c>
      <c r="AA29" s="80" t="s">
        <v>186</v>
      </c>
      <c r="AB29" s="81">
        <v>1</v>
      </c>
      <c r="AC29" s="82">
        <v>0</v>
      </c>
      <c r="AD29" s="82" t="s">
        <v>184</v>
      </c>
      <c r="AE29" s="82" t="s">
        <v>191</v>
      </c>
      <c r="AF29" s="82" t="s">
        <v>184</v>
      </c>
      <c r="AG29" s="80"/>
      <c r="AH29" s="76" t="s">
        <v>17</v>
      </c>
      <c r="AI29" s="76" t="s">
        <v>143</v>
      </c>
      <c r="AJ29" s="76"/>
      <c r="AK29" s="36"/>
      <c r="AL29" s="36"/>
      <c r="AM29" s="200"/>
      <c r="AN29" s="200"/>
      <c r="AO29" s="200"/>
      <c r="AP29" s="200"/>
      <c r="AQ29" s="161"/>
      <c r="AR29" s="36"/>
      <c r="AS29" s="36"/>
      <c r="AT29" s="36"/>
      <c r="AU29" s="36"/>
      <c r="AV29" s="36"/>
      <c r="AW29" s="36"/>
      <c r="AX29" s="36"/>
      <c r="AY29" s="36"/>
      <c r="AZ29" s="36"/>
      <c r="BA29" s="104"/>
      <c r="BB29" s="113"/>
      <c r="BC29" s="114" t="str">
        <f>IF(AND(OR(K29=契約状況コード表!D$5,K29=契約状況コード表!D$6),OR(AG29=契約状況コード表!G$5,AG29=契約状況コード表!G$6)),"年間支払金額(全官署)",IF(OR(AG29=契約状況コード表!G$5,AG29=契約状況コード表!G$6),"年間支払金額",IF(AND(OR(COUNTIF(AI29,"*すべて*"),COUNTIF(AI29,"*全て*")),S29="●",OR(K29=契約状況コード表!D$5,K29=契約状況コード表!D$6)),"年間支払金額(全官署、契約相手方ごと)",IF(AND(OR(COUNTIF(AI29,"*すべて*"),COUNTIF(AI29,"*全て*")),S29="●"),"年間支払金額(契約相手方ごと)",IF(AND(OR(K29=契約状況コード表!D$5,K29=契約状況コード表!D$6),AG29=契約状況コード表!G$7),"契約総額(全官署)",IF(AND(K29=契約状況コード表!D$7,AG29=契約状況コード表!G$7),"契約総額(自官署のみ)",IF(K29=契約状況コード表!D$7,"年間支払金額(自官署のみ)",IF(AG29=契約状況コード表!G$7,"契約総額",IF(AND(COUNTIF(BJ29,"&lt;&gt;*単価*"),OR(K29=契約状況コード表!D$5,K29=契約状況コード表!D$6)),"全官署予定価格",IF(AND(COUNTIF(BJ29,"*単価*"),OR(K29=契約状況コード表!D$5,K29=契約状況コード表!D$6)),"全官署支払金額",IF(AND(COUNTIF(BJ29,"&lt;&gt;*単価*"),COUNTIF(BJ29,"*変更契約*")),"変更後予定価格",IF(COUNTIF(BJ29,"*単価*"),"年間支払金額","予定価格"))))))))))))</f>
        <v>予定価格</v>
      </c>
      <c r="BD29" s="114" t="str">
        <f>IF(AND(BI29=契約状況コード表!M$5,T29&gt;契約状況コード表!N$5),"○",IF(AND(BI29=契約状況コード表!M$6,T29&gt;=契約状況コード表!N$6),"○",IF(AND(BI29=契約状況コード表!M$7,T29&gt;=契約状況コード表!N$7),"○",IF(AND(BI29=契約状況コード表!M$8,T29&gt;=契約状況コード表!N$8),"○",IF(AND(BI29=契約状況コード表!M$9,T29&gt;=契約状況コード表!N$9),"○",IF(AND(BI29=契約状況コード表!M$10,T29&gt;=契約状況コード表!N$10),"○",IF(AND(BI29=契約状況コード表!M$11,T29&gt;=契約状況コード表!N$11),"○",IF(AND(BI29=契約状況コード表!M$12,T29&gt;=契約状況コード表!N$12),"○",IF(AND(BI29=契約状況コード表!M$13,T29&gt;=契約状況コード表!N$13),"○",IF(T29="他官署で調達手続き入札を実施のため","○","×"))))))))))</f>
        <v>○</v>
      </c>
      <c r="BE29" s="114" t="str">
        <f>IF(AND(BI29=契約状況コード表!M$5,Y29&gt;契約状況コード表!N$5),"○",IF(AND(BI29=契約状況コード表!M$6,Y29&gt;=契約状況コード表!N$6),"○",IF(AND(BI29=契約状況コード表!M$7,Y29&gt;=契約状況コード表!N$7),"○",IF(AND(BI29=契約状況コード表!M$8,Y29&gt;=契約状況コード表!N$8),"○",IF(AND(BI29=契約状況コード表!M$9,Y29&gt;=契約状況コード表!N$9),"○",IF(AND(BI29=契約状況コード表!M$10,Y29&gt;=契約状況コード表!N$10),"○",IF(AND(BI29=契約状況コード表!M$11,Y29&gt;=契約状況コード表!N$11),"○",IF(AND(BI29=契約状況コード表!M$12,Y29&gt;=契約状況コード表!N$12),"○",IF(AND(BI29=契約状況コード表!M$13,Y29&gt;=契約状況コード表!N$13),"○","×")))))))))</f>
        <v>×</v>
      </c>
      <c r="BF29" s="114" t="str">
        <f t="shared" si="2"/>
        <v>○</v>
      </c>
      <c r="BG29" s="114" t="str">
        <f t="shared" si="3"/>
        <v>○</v>
      </c>
      <c r="BH29" s="115">
        <f t="shared" si="4"/>
        <v>0</v>
      </c>
      <c r="BI29" s="170" t="str">
        <f t="shared" si="5"/>
        <v>⑨物品等賃借</v>
      </c>
      <c r="BJ29" s="36" t="str">
        <f>IF(AG29=契約状況コード表!G$5,"",IF(AND(K29&lt;&gt;"",ISTEXT(U29)),"分担契約/単価契約",IF(ISTEXT(U29),"単価契約",IF(K29&lt;&gt;"","分担契約",""))))</f>
        <v/>
      </c>
      <c r="BK29" s="171"/>
      <c r="BL29" s="118" t="str">
        <f>IF(COUNTIF(T29,"**"),"",IF(AND(T29&gt;=契約状況コード表!P$5,OR(H29=契約状況コード表!M$5,H29=契約状況コード表!M$6)),1,IF(AND(T29&gt;=契約状況コード表!P$13,H29&lt;&gt;契約状況コード表!M$5,H29&lt;&gt;契約状況コード表!M$6),1,"")))</f>
        <v/>
      </c>
      <c r="BM29" s="155" t="str">
        <f t="shared" si="6"/>
        <v>○</v>
      </c>
      <c r="BN29" s="118" t="b">
        <f t="shared" si="7"/>
        <v>1</v>
      </c>
      <c r="BO29" s="118" t="b">
        <f t="shared" si="8"/>
        <v>1</v>
      </c>
    </row>
    <row r="30" spans="1:68" ht="75" customHeight="1">
      <c r="A30" s="101">
        <f t="shared" si="9"/>
        <v>25</v>
      </c>
      <c r="B30" s="101">
        <f t="shared" si="10"/>
        <v>4</v>
      </c>
      <c r="C30" s="101" t="str">
        <f>IF(B30&lt;&gt;1,"",COUNTIF($B$6:B30,1))</f>
        <v/>
      </c>
      <c r="D30" s="101" t="str">
        <f>IF(B30&lt;&gt;2,"",COUNTIF($B$6:B30,2))</f>
        <v/>
      </c>
      <c r="E30" s="101" t="str">
        <f>IF(B30&lt;&gt;3,"",COUNTIF($B$6:B30,3))</f>
        <v/>
      </c>
      <c r="F30" s="101">
        <f>IF(B30&lt;&gt;4,"",COUNTIF($B$6:B30,4))</f>
        <v>10</v>
      </c>
      <c r="G30" s="203" t="s">
        <v>319</v>
      </c>
      <c r="H30" s="36" t="s">
        <v>40</v>
      </c>
      <c r="I30" s="76" t="s">
        <v>234</v>
      </c>
      <c r="J30" s="76" t="s">
        <v>188</v>
      </c>
      <c r="K30" s="75"/>
      <c r="L30" s="161"/>
      <c r="M30" s="77">
        <v>44848</v>
      </c>
      <c r="N30" s="76" t="s">
        <v>214</v>
      </c>
      <c r="O30" s="78">
        <v>6140005015940</v>
      </c>
      <c r="P30" s="83" t="s">
        <v>77</v>
      </c>
      <c r="Q30" s="84"/>
      <c r="R30" s="76" t="s">
        <v>190</v>
      </c>
      <c r="S30" s="75" t="s">
        <v>267</v>
      </c>
      <c r="T30" s="85">
        <v>2695039</v>
      </c>
      <c r="U30" s="154">
        <v>2576650</v>
      </c>
      <c r="V30" s="87"/>
      <c r="W30" s="172">
        <f>IF(OR(T30="他官署で調達手続きを実施のため",AG30=契約状況コード表!G$5),"－",IF(V30&lt;&gt;"",ROUNDDOWN(V30/T30,3),(IFERROR(ROUNDDOWN(U30/T30,3),"－"))))</f>
        <v>0.95599999999999996</v>
      </c>
      <c r="X30" s="85"/>
      <c r="Y30" s="85"/>
      <c r="Z30" s="82" t="s">
        <v>184</v>
      </c>
      <c r="AA30" s="80" t="s">
        <v>186</v>
      </c>
      <c r="AB30" s="81">
        <v>1</v>
      </c>
      <c r="AC30" s="82">
        <v>0</v>
      </c>
      <c r="AD30" s="82" t="s">
        <v>184</v>
      </c>
      <c r="AE30" s="82" t="s">
        <v>191</v>
      </c>
      <c r="AF30" s="82" t="s">
        <v>184</v>
      </c>
      <c r="AG30" s="80"/>
      <c r="AH30" s="76" t="s">
        <v>17</v>
      </c>
      <c r="AI30" s="76" t="s">
        <v>143</v>
      </c>
      <c r="AJ30" s="76"/>
      <c r="AK30" s="36"/>
      <c r="AL30" s="36"/>
      <c r="AM30" s="200"/>
      <c r="AN30" s="200"/>
      <c r="AO30" s="200"/>
      <c r="AP30" s="200"/>
      <c r="AQ30" s="161"/>
      <c r="AR30" s="36"/>
      <c r="AS30" s="36"/>
      <c r="AT30" s="36"/>
      <c r="AU30" s="36"/>
      <c r="AV30" s="36"/>
      <c r="AW30" s="36"/>
      <c r="AX30" s="36"/>
      <c r="AY30" s="36"/>
      <c r="AZ30" s="36"/>
      <c r="BA30" s="104"/>
      <c r="BB30" s="113"/>
      <c r="BC30" s="114" t="str">
        <f>IF(AND(OR(K30=契約状況コード表!D$5,K30=契約状況コード表!D$6),OR(AG30=契約状況コード表!G$5,AG30=契約状況コード表!G$6)),"年間支払金額(全官署)",IF(OR(AG30=契約状況コード表!G$5,AG30=契約状況コード表!G$6),"年間支払金額",IF(AND(OR(COUNTIF(AI30,"*すべて*"),COUNTIF(AI30,"*全て*")),S30="●",OR(K30=契約状況コード表!D$5,K30=契約状況コード表!D$6)),"年間支払金額(全官署、契約相手方ごと)",IF(AND(OR(COUNTIF(AI30,"*すべて*"),COUNTIF(AI30,"*全て*")),S30="●"),"年間支払金額(契約相手方ごと)",IF(AND(OR(K30=契約状況コード表!D$5,K30=契約状況コード表!D$6),AG30=契約状況コード表!G$7),"契約総額(全官署)",IF(AND(K30=契約状況コード表!D$7,AG30=契約状況コード表!G$7),"契約総額(自官署のみ)",IF(K30=契約状況コード表!D$7,"年間支払金額(自官署のみ)",IF(AG30=契約状況コード表!G$7,"契約総額",IF(AND(COUNTIF(BJ30,"&lt;&gt;*単価*"),OR(K30=契約状況コード表!D$5,K30=契約状況コード表!D$6)),"全官署予定価格",IF(AND(COUNTIF(BJ30,"*単価*"),OR(K30=契約状況コード表!D$5,K30=契約状況コード表!D$6)),"全官署支払金額",IF(AND(COUNTIF(BJ30,"&lt;&gt;*単価*"),COUNTIF(BJ30,"*変更契約*")),"変更後予定価格",IF(COUNTIF(BJ30,"*単価*"),"年間支払金額","予定価格"))))))))))))</f>
        <v>予定価格</v>
      </c>
      <c r="BD30" s="114" t="str">
        <f>IF(AND(BI30=契約状況コード表!M$5,T30&gt;契約状況コード表!N$5),"○",IF(AND(BI30=契約状況コード表!M$6,T30&gt;=契約状況コード表!N$6),"○",IF(AND(BI30=契約状況コード表!M$7,T30&gt;=契約状況コード表!N$7),"○",IF(AND(BI30=契約状況コード表!M$8,T30&gt;=契約状況コード表!N$8),"○",IF(AND(BI30=契約状況コード表!M$9,T30&gt;=契約状況コード表!N$9),"○",IF(AND(BI30=契約状況コード表!M$10,T30&gt;=契約状況コード表!N$10),"○",IF(AND(BI30=契約状況コード表!M$11,T30&gt;=契約状況コード表!N$11),"○",IF(AND(BI30=契約状況コード表!M$12,T30&gt;=契約状況コード表!N$12),"○",IF(AND(BI30=契約状況コード表!M$13,T30&gt;=契約状況コード表!N$13),"○",IF(T30="他官署で調達手続き入札を実施のため","○","×"))))))))))</f>
        <v>○</v>
      </c>
      <c r="BE30" s="114" t="str">
        <f>IF(AND(BI30=契約状況コード表!M$5,Y30&gt;契約状況コード表!N$5),"○",IF(AND(BI30=契約状況コード表!M$6,Y30&gt;=契約状況コード表!N$6),"○",IF(AND(BI30=契約状況コード表!M$7,Y30&gt;=契約状況コード表!N$7),"○",IF(AND(BI30=契約状況コード表!M$8,Y30&gt;=契約状況コード表!N$8),"○",IF(AND(BI30=契約状況コード表!M$9,Y30&gt;=契約状況コード表!N$9),"○",IF(AND(BI30=契約状況コード表!M$10,Y30&gt;=契約状況コード表!N$10),"○",IF(AND(BI30=契約状況コード表!M$11,Y30&gt;=契約状況コード表!N$11),"○",IF(AND(BI30=契約状況コード表!M$12,Y30&gt;=契約状況コード表!N$12),"○",IF(AND(BI30=契約状況コード表!M$13,Y30&gt;=契約状況コード表!N$13),"○","×")))))))))</f>
        <v>×</v>
      </c>
      <c r="BF30" s="114" t="str">
        <f t="shared" si="2"/>
        <v>○</v>
      </c>
      <c r="BG30" s="114" t="str">
        <f t="shared" si="3"/>
        <v>○</v>
      </c>
      <c r="BH30" s="115">
        <f t="shared" si="4"/>
        <v>0</v>
      </c>
      <c r="BI30" s="170" t="str">
        <f t="shared" si="5"/>
        <v>⑨物品等賃借</v>
      </c>
      <c r="BJ30" s="36" t="str">
        <f>IF(AG30=契約状況コード表!G$5,"",IF(AND(K30&lt;&gt;"",ISTEXT(U30)),"分担契約/単価契約",IF(ISTEXT(U30),"単価契約",IF(K30&lt;&gt;"","分担契約",""))))</f>
        <v/>
      </c>
      <c r="BK30" s="171"/>
      <c r="BL30" s="118" t="str">
        <f>IF(COUNTIF(T30,"**"),"",IF(AND(T30&gt;=契約状況コード表!P$5,OR(H30=契約状況コード表!M$5,H30=契約状況コード表!M$6)),1,IF(AND(T30&gt;=契約状況コード表!P$13,H30&lt;&gt;契約状況コード表!M$5,H30&lt;&gt;契約状況コード表!M$6),1,"")))</f>
        <v/>
      </c>
      <c r="BM30" s="155" t="str">
        <f t="shared" si="6"/>
        <v>○</v>
      </c>
      <c r="BN30" s="118" t="b">
        <f t="shared" si="7"/>
        <v>1</v>
      </c>
      <c r="BO30" s="118" t="b">
        <f t="shared" si="8"/>
        <v>1</v>
      </c>
    </row>
    <row r="31" spans="1:68" ht="60.6" customHeight="1">
      <c r="A31" s="101">
        <f t="shared" si="9"/>
        <v>26</v>
      </c>
      <c r="B31" s="101">
        <f t="shared" si="10"/>
        <v>4</v>
      </c>
      <c r="C31" s="101" t="str">
        <f>IF(B31&lt;&gt;1,"",COUNTIF($B$6:B31,1))</f>
        <v/>
      </c>
      <c r="D31" s="101" t="str">
        <f>IF(B31&lt;&gt;2,"",COUNTIF($B$6:B31,2))</f>
        <v/>
      </c>
      <c r="E31" s="101" t="str">
        <f>IF(B31&lt;&gt;3,"",COUNTIF($B$6:B31,3))</f>
        <v/>
      </c>
      <c r="F31" s="101">
        <f>IF(B31&lt;&gt;4,"",COUNTIF($B$6:B31,4))</f>
        <v>11</v>
      </c>
      <c r="G31" s="203" t="s">
        <v>320</v>
      </c>
      <c r="H31" s="36" t="s">
        <v>40</v>
      </c>
      <c r="I31" s="76" t="s">
        <v>199</v>
      </c>
      <c r="J31" s="76" t="s">
        <v>188</v>
      </c>
      <c r="K31" s="75"/>
      <c r="L31" s="161"/>
      <c r="M31" s="77">
        <v>44848</v>
      </c>
      <c r="N31" s="76" t="s">
        <v>215</v>
      </c>
      <c r="O31" s="78">
        <v>5140001081525</v>
      </c>
      <c r="P31" s="83" t="s">
        <v>77</v>
      </c>
      <c r="Q31" s="84"/>
      <c r="R31" s="76" t="s">
        <v>190</v>
      </c>
      <c r="S31" s="75" t="s">
        <v>267</v>
      </c>
      <c r="T31" s="85">
        <v>1006500</v>
      </c>
      <c r="U31" s="154">
        <v>990000</v>
      </c>
      <c r="V31" s="87"/>
      <c r="W31" s="172">
        <f>IF(OR(T31="他官署で調達手続きを実施のため",AG31=契約状況コード表!G$5),"－",IF(V31&lt;&gt;"",ROUNDDOWN(V31/T31,3),(IFERROR(ROUNDDOWN(U31/T31,3),"－"))))</f>
        <v>0.98299999999999998</v>
      </c>
      <c r="X31" s="85"/>
      <c r="Y31" s="85"/>
      <c r="Z31" s="82" t="s">
        <v>184</v>
      </c>
      <c r="AA31" s="80" t="s">
        <v>186</v>
      </c>
      <c r="AB31" s="81">
        <v>1</v>
      </c>
      <c r="AC31" s="82">
        <v>0</v>
      </c>
      <c r="AD31" s="82" t="s">
        <v>184</v>
      </c>
      <c r="AE31" s="82" t="s">
        <v>191</v>
      </c>
      <c r="AF31" s="82" t="s">
        <v>184</v>
      </c>
      <c r="AG31" s="80"/>
      <c r="AH31" s="76" t="s">
        <v>17</v>
      </c>
      <c r="AI31" s="76" t="s">
        <v>143</v>
      </c>
      <c r="AJ31" s="76"/>
      <c r="AK31" s="36"/>
      <c r="AL31" s="36"/>
      <c r="AM31" s="200"/>
      <c r="AN31" s="200"/>
      <c r="AO31" s="200"/>
      <c r="AP31" s="200"/>
      <c r="AQ31" s="161"/>
      <c r="AR31" s="36"/>
      <c r="AS31" s="36"/>
      <c r="AT31" s="36"/>
      <c r="AU31" s="36"/>
      <c r="AV31" s="36"/>
      <c r="AW31" s="36"/>
      <c r="AX31" s="36"/>
      <c r="AY31" s="36"/>
      <c r="AZ31" s="36"/>
      <c r="BA31" s="104"/>
      <c r="BB31" s="113"/>
      <c r="BC31" s="114" t="str">
        <f>IF(AND(OR(K31=契約状況コード表!D$5,K31=契約状況コード表!D$6),OR(AG31=契約状況コード表!G$5,AG31=契約状況コード表!G$6)),"年間支払金額(全官署)",IF(OR(AG31=契約状況コード表!G$5,AG31=契約状況コード表!G$6),"年間支払金額",IF(AND(OR(COUNTIF(AI31,"*すべて*"),COUNTIF(AI31,"*全て*")),S31="●",OR(K31=契約状況コード表!D$5,K31=契約状況コード表!D$6)),"年間支払金額(全官署、契約相手方ごと)",IF(AND(OR(COUNTIF(AI31,"*すべて*"),COUNTIF(AI31,"*全て*")),S31="●"),"年間支払金額(契約相手方ごと)",IF(AND(OR(K31=契約状況コード表!D$5,K31=契約状況コード表!D$6),AG31=契約状況コード表!G$7),"契約総額(全官署)",IF(AND(K31=契約状況コード表!D$7,AG31=契約状況コード表!G$7),"契約総額(自官署のみ)",IF(K31=契約状況コード表!D$7,"年間支払金額(自官署のみ)",IF(AG31=契約状況コード表!G$7,"契約総額",IF(AND(COUNTIF(BJ31,"&lt;&gt;*単価*"),OR(K31=契約状況コード表!D$5,K31=契約状況コード表!D$6)),"全官署予定価格",IF(AND(COUNTIF(BJ31,"*単価*"),OR(K31=契約状況コード表!D$5,K31=契約状況コード表!D$6)),"全官署支払金額",IF(AND(COUNTIF(BJ31,"&lt;&gt;*単価*"),COUNTIF(BJ31,"*変更契約*")),"変更後予定価格",IF(COUNTIF(BJ31,"*単価*"),"年間支払金額","予定価格"))))))))))))</f>
        <v>予定価格</v>
      </c>
      <c r="BD31" s="114" t="str">
        <f>IF(AND(BI31=契約状況コード表!M$5,T31&gt;契約状況コード表!N$5),"○",IF(AND(BI31=契約状況コード表!M$6,T31&gt;=契約状況コード表!N$6),"○",IF(AND(BI31=契約状況コード表!M$7,T31&gt;=契約状況コード表!N$7),"○",IF(AND(BI31=契約状況コード表!M$8,T31&gt;=契約状況コード表!N$8),"○",IF(AND(BI31=契約状況コード表!M$9,T31&gt;=契約状況コード表!N$9),"○",IF(AND(BI31=契約状況コード表!M$10,T31&gt;=契約状況コード表!N$10),"○",IF(AND(BI31=契約状況コード表!M$11,T31&gt;=契約状況コード表!N$11),"○",IF(AND(BI31=契約状況コード表!M$12,T31&gt;=契約状況コード表!N$12),"○",IF(AND(BI31=契約状況コード表!M$13,T31&gt;=契約状況コード表!N$13),"○",IF(T31="他官署で調達手続き入札を実施のため","○","×"))))))))))</f>
        <v>○</v>
      </c>
      <c r="BE31" s="114" t="str">
        <f>IF(AND(BI31=契約状況コード表!M$5,Y31&gt;契約状況コード表!N$5),"○",IF(AND(BI31=契約状況コード表!M$6,Y31&gt;=契約状況コード表!N$6),"○",IF(AND(BI31=契約状況コード表!M$7,Y31&gt;=契約状況コード表!N$7),"○",IF(AND(BI31=契約状況コード表!M$8,Y31&gt;=契約状況コード表!N$8),"○",IF(AND(BI31=契約状況コード表!M$9,Y31&gt;=契約状況コード表!N$9),"○",IF(AND(BI31=契約状況コード表!M$10,Y31&gt;=契約状況コード表!N$10),"○",IF(AND(BI31=契約状況コード表!M$11,Y31&gt;=契約状況コード表!N$11),"○",IF(AND(BI31=契約状況コード表!M$12,Y31&gt;=契約状況コード表!N$12),"○",IF(AND(BI31=契約状況コード表!M$13,Y31&gt;=契約状況コード表!N$13),"○","×")))))))))</f>
        <v>×</v>
      </c>
      <c r="BF31" s="114" t="str">
        <f t="shared" si="2"/>
        <v>○</v>
      </c>
      <c r="BG31" s="114" t="str">
        <f t="shared" si="3"/>
        <v>○</v>
      </c>
      <c r="BH31" s="115">
        <f t="shared" si="4"/>
        <v>0</v>
      </c>
      <c r="BI31" s="170" t="str">
        <f t="shared" si="5"/>
        <v>⑨物品等賃借</v>
      </c>
      <c r="BJ31" s="36" t="str">
        <f>IF(AG31=契約状況コード表!G$5,"",IF(AND(K31&lt;&gt;"",ISTEXT(U31)),"分担契約/単価契約",IF(ISTEXT(U31),"単価契約",IF(K31&lt;&gt;"","分担契約",""))))</f>
        <v/>
      </c>
      <c r="BK31" s="171"/>
      <c r="BL31" s="118" t="str">
        <f>IF(COUNTIF(T31,"**"),"",IF(AND(T31&gt;=契約状況コード表!P$5,OR(H31=契約状況コード表!M$5,H31=契約状況コード表!M$6)),1,IF(AND(T31&gt;=契約状況コード表!P$13,H31&lt;&gt;契約状況コード表!M$5,H31&lt;&gt;契約状況コード表!M$6),1,"")))</f>
        <v/>
      </c>
      <c r="BM31" s="155" t="str">
        <f t="shared" si="6"/>
        <v>○</v>
      </c>
      <c r="BN31" s="118" t="b">
        <f t="shared" si="7"/>
        <v>1</v>
      </c>
      <c r="BO31" s="118" t="b">
        <f t="shared" si="8"/>
        <v>1</v>
      </c>
    </row>
    <row r="32" spans="1:68" ht="60.6" customHeight="1">
      <c r="A32" s="101">
        <f t="shared" si="9"/>
        <v>27</v>
      </c>
      <c r="B32" s="101">
        <f t="shared" si="10"/>
        <v>4</v>
      </c>
      <c r="C32" s="101" t="str">
        <f>IF(B32&lt;&gt;1,"",COUNTIF($B$6:B32,1))</f>
        <v/>
      </c>
      <c r="D32" s="101" t="str">
        <f>IF(B32&lt;&gt;2,"",COUNTIF($B$6:B32,2))</f>
        <v/>
      </c>
      <c r="E32" s="101" t="str">
        <f>IF(B32&lt;&gt;3,"",COUNTIF($B$6:B32,3))</f>
        <v/>
      </c>
      <c r="F32" s="101">
        <f>IF(B32&lt;&gt;4,"",COUNTIF($B$6:B32,4))</f>
        <v>12</v>
      </c>
      <c r="G32" s="203" t="s">
        <v>321</v>
      </c>
      <c r="H32" s="36" t="s">
        <v>40</v>
      </c>
      <c r="I32" s="76" t="s">
        <v>249</v>
      </c>
      <c r="J32" s="76" t="s">
        <v>188</v>
      </c>
      <c r="K32" s="75"/>
      <c r="L32" s="161"/>
      <c r="M32" s="77">
        <v>44848</v>
      </c>
      <c r="N32" s="76" t="s">
        <v>216</v>
      </c>
      <c r="O32" s="78">
        <v>1140001000100</v>
      </c>
      <c r="P32" s="83" t="s">
        <v>77</v>
      </c>
      <c r="Q32" s="84"/>
      <c r="R32" s="76" t="s">
        <v>190</v>
      </c>
      <c r="S32" s="75" t="s">
        <v>267</v>
      </c>
      <c r="T32" s="85">
        <v>5625620</v>
      </c>
      <c r="U32" s="154">
        <v>5373060</v>
      </c>
      <c r="V32" s="87"/>
      <c r="W32" s="172">
        <f>IF(OR(T32="他官署で調達手続きを実施のため",AG32=契約状況コード表!G$5),"－",IF(V32&lt;&gt;"",ROUNDDOWN(V32/T32,3),(IFERROR(ROUNDDOWN(U32/T32,3),"－"))))</f>
        <v>0.95499999999999996</v>
      </c>
      <c r="X32" s="85"/>
      <c r="Y32" s="85"/>
      <c r="Z32" s="82" t="s">
        <v>184</v>
      </c>
      <c r="AA32" s="80" t="s">
        <v>186</v>
      </c>
      <c r="AB32" s="81">
        <v>1</v>
      </c>
      <c r="AC32" s="82">
        <v>0</v>
      </c>
      <c r="AD32" s="82" t="s">
        <v>184</v>
      </c>
      <c r="AE32" s="82" t="s">
        <v>191</v>
      </c>
      <c r="AF32" s="82" t="s">
        <v>184</v>
      </c>
      <c r="AG32" s="80"/>
      <c r="AH32" s="76" t="s">
        <v>17</v>
      </c>
      <c r="AI32" s="76" t="s">
        <v>143</v>
      </c>
      <c r="AJ32" s="76"/>
      <c r="AK32" s="36"/>
      <c r="AL32" s="36"/>
      <c r="AM32" s="200"/>
      <c r="AN32" s="200"/>
      <c r="AO32" s="200"/>
      <c r="AP32" s="200"/>
      <c r="AQ32" s="161"/>
      <c r="AR32" s="36"/>
      <c r="AS32" s="36"/>
      <c r="AT32" s="36"/>
      <c r="AU32" s="36"/>
      <c r="AV32" s="36"/>
      <c r="AW32" s="36"/>
      <c r="AX32" s="36"/>
      <c r="AY32" s="36"/>
      <c r="AZ32" s="36"/>
      <c r="BA32" s="104"/>
      <c r="BB32" s="113"/>
      <c r="BC32" s="114" t="str">
        <f>IF(AND(OR(K32=契約状況コード表!D$5,K32=契約状況コード表!D$6),OR(AG32=契約状況コード表!G$5,AG32=契約状況コード表!G$6)),"年間支払金額(全官署)",IF(OR(AG32=契約状況コード表!G$5,AG32=契約状況コード表!G$6),"年間支払金額",IF(AND(OR(COUNTIF(AI32,"*すべて*"),COUNTIF(AI32,"*全て*")),S32="●",OR(K32=契約状況コード表!D$5,K32=契約状況コード表!D$6)),"年間支払金額(全官署、契約相手方ごと)",IF(AND(OR(COUNTIF(AI32,"*すべて*"),COUNTIF(AI32,"*全て*")),S32="●"),"年間支払金額(契約相手方ごと)",IF(AND(OR(K32=契約状況コード表!D$5,K32=契約状況コード表!D$6),AG32=契約状況コード表!G$7),"契約総額(全官署)",IF(AND(K32=契約状況コード表!D$7,AG32=契約状況コード表!G$7),"契約総額(自官署のみ)",IF(K32=契約状況コード表!D$7,"年間支払金額(自官署のみ)",IF(AG32=契約状況コード表!G$7,"契約総額",IF(AND(COUNTIF(BJ32,"&lt;&gt;*単価*"),OR(K32=契約状況コード表!D$5,K32=契約状況コード表!D$6)),"全官署予定価格",IF(AND(COUNTIF(BJ32,"*単価*"),OR(K32=契約状況コード表!D$5,K32=契約状況コード表!D$6)),"全官署支払金額",IF(AND(COUNTIF(BJ32,"&lt;&gt;*単価*"),COUNTIF(BJ32,"*変更契約*")),"変更後予定価格",IF(COUNTIF(BJ32,"*単価*"),"年間支払金額","予定価格"))))))))))))</f>
        <v>予定価格</v>
      </c>
      <c r="BD32" s="114" t="str">
        <f>IF(AND(BI32=契約状況コード表!M$5,T32&gt;契約状況コード表!N$5),"○",IF(AND(BI32=契約状況コード表!M$6,T32&gt;=契約状況コード表!N$6),"○",IF(AND(BI32=契約状況コード表!M$7,T32&gt;=契約状況コード表!N$7),"○",IF(AND(BI32=契約状況コード表!M$8,T32&gt;=契約状況コード表!N$8),"○",IF(AND(BI32=契約状況コード表!M$9,T32&gt;=契約状況コード表!N$9),"○",IF(AND(BI32=契約状況コード表!M$10,T32&gt;=契約状況コード表!N$10),"○",IF(AND(BI32=契約状況コード表!M$11,T32&gt;=契約状況コード表!N$11),"○",IF(AND(BI32=契約状況コード表!M$12,T32&gt;=契約状況コード表!N$12),"○",IF(AND(BI32=契約状況コード表!M$13,T32&gt;=契約状況コード表!N$13),"○",IF(T32="他官署で調達手続き入札を実施のため","○","×"))))))))))</f>
        <v>○</v>
      </c>
      <c r="BE32" s="114" t="str">
        <f>IF(AND(BI32=契約状況コード表!M$5,Y32&gt;契約状況コード表!N$5),"○",IF(AND(BI32=契約状況コード表!M$6,Y32&gt;=契約状況コード表!N$6),"○",IF(AND(BI32=契約状況コード表!M$7,Y32&gt;=契約状況コード表!N$7),"○",IF(AND(BI32=契約状況コード表!M$8,Y32&gt;=契約状況コード表!N$8),"○",IF(AND(BI32=契約状況コード表!M$9,Y32&gt;=契約状況コード表!N$9),"○",IF(AND(BI32=契約状況コード表!M$10,Y32&gt;=契約状況コード表!N$10),"○",IF(AND(BI32=契約状況コード表!M$11,Y32&gt;=契約状況コード表!N$11),"○",IF(AND(BI32=契約状況コード表!M$12,Y32&gt;=契約状況コード表!N$12),"○",IF(AND(BI32=契約状況コード表!M$13,Y32&gt;=契約状況コード表!N$13),"○","×")))))))))</f>
        <v>×</v>
      </c>
      <c r="BF32" s="114" t="str">
        <f t="shared" si="2"/>
        <v>○</v>
      </c>
      <c r="BG32" s="114" t="str">
        <f t="shared" si="3"/>
        <v>○</v>
      </c>
      <c r="BH32" s="115">
        <f t="shared" si="4"/>
        <v>0</v>
      </c>
      <c r="BI32" s="170" t="str">
        <f t="shared" si="5"/>
        <v>⑨物品等賃借</v>
      </c>
      <c r="BJ32" s="36" t="str">
        <f>IF(AG32=契約状況コード表!G$5,"",IF(AND(K32&lt;&gt;"",ISTEXT(U32)),"分担契約/単価契約",IF(ISTEXT(U32),"単価契約",IF(K32&lt;&gt;"","分担契約",""))))</f>
        <v/>
      </c>
      <c r="BK32" s="171"/>
      <c r="BL32" s="118" t="str">
        <f>IF(COUNTIF(T32,"**"),"",IF(AND(T32&gt;=契約状況コード表!P$5,OR(H32=契約状況コード表!M$5,H32=契約状況コード表!M$6)),1,IF(AND(T32&gt;=契約状況コード表!P$13,H32&lt;&gt;契約状況コード表!M$5,H32&lt;&gt;契約状況コード表!M$6),1,"")))</f>
        <v/>
      </c>
      <c r="BM32" s="155" t="str">
        <f t="shared" si="6"/>
        <v>○</v>
      </c>
      <c r="BN32" s="118" t="b">
        <f t="shared" si="7"/>
        <v>1</v>
      </c>
      <c r="BO32" s="118" t="b">
        <f t="shared" si="8"/>
        <v>1</v>
      </c>
    </row>
    <row r="33" spans="1:68" ht="60.6" customHeight="1">
      <c r="A33" s="101">
        <f t="shared" si="9"/>
        <v>28</v>
      </c>
      <c r="B33" s="101">
        <f t="shared" si="10"/>
        <v>4</v>
      </c>
      <c r="C33" s="101" t="str">
        <f>IF(B33&lt;&gt;1,"",COUNTIF($B$6:B33,1))</f>
        <v/>
      </c>
      <c r="D33" s="101" t="str">
        <f>IF(B33&lt;&gt;2,"",COUNTIF($B$6:B33,2))</f>
        <v/>
      </c>
      <c r="E33" s="101" t="str">
        <f>IF(B33&lt;&gt;3,"",COUNTIF($B$6:B33,3))</f>
        <v/>
      </c>
      <c r="F33" s="101">
        <f>IF(B33&lt;&gt;4,"",COUNTIF($B$6:B33,4))</f>
        <v>13</v>
      </c>
      <c r="G33" s="203" t="s">
        <v>322</v>
      </c>
      <c r="H33" s="36" t="s">
        <v>40</v>
      </c>
      <c r="I33" s="76" t="s">
        <v>248</v>
      </c>
      <c r="J33" s="76" t="s">
        <v>188</v>
      </c>
      <c r="K33" s="75"/>
      <c r="L33" s="161"/>
      <c r="M33" s="77">
        <v>44848</v>
      </c>
      <c r="N33" s="76" t="s">
        <v>217</v>
      </c>
      <c r="O33" s="78">
        <v>3140005018087</v>
      </c>
      <c r="P33" s="83" t="s">
        <v>77</v>
      </c>
      <c r="Q33" s="84"/>
      <c r="R33" s="76" t="s">
        <v>190</v>
      </c>
      <c r="S33" s="75" t="s">
        <v>267</v>
      </c>
      <c r="T33" s="85">
        <v>1045041</v>
      </c>
      <c r="U33" s="154">
        <v>1045000</v>
      </c>
      <c r="V33" s="87"/>
      <c r="W33" s="172">
        <f>IF(OR(T33="他官署で調達手続きを実施のため",AG33=契約状況コード表!G$5),"－",IF(V33&lt;&gt;"",ROUNDDOWN(V33/T33,3),(IFERROR(ROUNDDOWN(U33/T33,3),"－"))))</f>
        <v>0.999</v>
      </c>
      <c r="X33" s="85"/>
      <c r="Y33" s="85"/>
      <c r="Z33" s="82" t="s">
        <v>184</v>
      </c>
      <c r="AA33" s="80" t="s">
        <v>186</v>
      </c>
      <c r="AB33" s="81">
        <v>0</v>
      </c>
      <c r="AC33" s="82" t="s">
        <v>192</v>
      </c>
      <c r="AD33" s="82" t="s">
        <v>184</v>
      </c>
      <c r="AE33" s="82" t="s">
        <v>191</v>
      </c>
      <c r="AF33" s="82" t="s">
        <v>184</v>
      </c>
      <c r="AG33" s="80"/>
      <c r="AH33" s="76" t="s">
        <v>17</v>
      </c>
      <c r="AI33" s="76" t="s">
        <v>228</v>
      </c>
      <c r="AJ33" s="76"/>
      <c r="AK33" s="36"/>
      <c r="AL33" s="36"/>
      <c r="AM33" s="200"/>
      <c r="AN33" s="200"/>
      <c r="AO33" s="200"/>
      <c r="AP33" s="200"/>
      <c r="AQ33" s="161"/>
      <c r="AR33" s="36"/>
      <c r="AS33" s="36"/>
      <c r="AT33" s="36"/>
      <c r="AU33" s="36"/>
      <c r="AV33" s="36"/>
      <c r="AW33" s="36"/>
      <c r="AX33" s="36"/>
      <c r="AY33" s="36"/>
      <c r="AZ33" s="36"/>
      <c r="BA33" s="104"/>
      <c r="BB33" s="113"/>
      <c r="BC33" s="114" t="str">
        <f>IF(AND(OR(K33=契約状況コード表!D$5,K33=契約状況コード表!D$6),OR(AG33=契約状況コード表!G$5,AG33=契約状況コード表!G$6)),"年間支払金額(全官署)",IF(OR(AG33=契約状況コード表!G$5,AG33=契約状況コード表!G$6),"年間支払金額",IF(AND(OR(COUNTIF(AI33,"*すべて*"),COUNTIF(AI33,"*全て*")),S33="●",OR(K33=契約状況コード表!D$5,K33=契約状況コード表!D$6)),"年間支払金額(全官署、契約相手方ごと)",IF(AND(OR(COUNTIF(AI33,"*すべて*"),COUNTIF(AI33,"*全て*")),S33="●"),"年間支払金額(契約相手方ごと)",IF(AND(OR(K33=契約状況コード表!D$5,K33=契約状況コード表!D$6),AG33=契約状況コード表!G$7),"契約総額(全官署)",IF(AND(K33=契約状況コード表!D$7,AG33=契約状況コード表!G$7),"契約総額(自官署のみ)",IF(K33=契約状況コード表!D$7,"年間支払金額(自官署のみ)",IF(AG33=契約状況コード表!G$7,"契約総額",IF(AND(COUNTIF(BJ33,"&lt;&gt;*単価*"),OR(K33=契約状況コード表!D$5,K33=契約状況コード表!D$6)),"全官署予定価格",IF(AND(COUNTIF(BJ33,"*単価*"),OR(K33=契約状況コード表!D$5,K33=契約状況コード表!D$6)),"全官署支払金額",IF(AND(COUNTIF(BJ33,"&lt;&gt;*単価*"),COUNTIF(BJ33,"*変更契約*")),"変更後予定価格",IF(COUNTIF(BJ33,"*単価*"),"年間支払金額","予定価格"))))))))))))</f>
        <v>予定価格</v>
      </c>
      <c r="BD33" s="114" t="str">
        <f>IF(AND(BI33=契約状況コード表!M$5,T33&gt;契約状況コード表!N$5),"○",IF(AND(BI33=契約状況コード表!M$6,T33&gt;=契約状況コード表!N$6),"○",IF(AND(BI33=契約状況コード表!M$7,T33&gt;=契約状況コード表!N$7),"○",IF(AND(BI33=契約状況コード表!M$8,T33&gt;=契約状況コード表!N$8),"○",IF(AND(BI33=契約状況コード表!M$9,T33&gt;=契約状況コード表!N$9),"○",IF(AND(BI33=契約状況コード表!M$10,T33&gt;=契約状況コード表!N$10),"○",IF(AND(BI33=契約状況コード表!M$11,T33&gt;=契約状況コード表!N$11),"○",IF(AND(BI33=契約状況コード表!M$12,T33&gt;=契約状況コード表!N$12),"○",IF(AND(BI33=契約状況コード表!M$13,T33&gt;=契約状況コード表!N$13),"○",IF(T33="他官署で調達手続き入札を実施のため","○","×"))))))))))</f>
        <v>○</v>
      </c>
      <c r="BE33" s="114" t="str">
        <f>IF(AND(BI33=契約状況コード表!M$5,Y33&gt;契約状況コード表!N$5),"○",IF(AND(BI33=契約状況コード表!M$6,Y33&gt;=契約状況コード表!N$6),"○",IF(AND(BI33=契約状況コード表!M$7,Y33&gt;=契約状況コード表!N$7),"○",IF(AND(BI33=契約状況コード表!M$8,Y33&gt;=契約状況コード表!N$8),"○",IF(AND(BI33=契約状況コード表!M$9,Y33&gt;=契約状況コード表!N$9),"○",IF(AND(BI33=契約状況コード表!M$10,Y33&gt;=契約状況コード表!N$10),"○",IF(AND(BI33=契約状況コード表!M$11,Y33&gt;=契約状況コード表!N$11),"○",IF(AND(BI33=契約状況コード表!M$12,Y33&gt;=契約状況コード表!N$12),"○",IF(AND(BI33=契約状況コード表!M$13,Y33&gt;=契約状況コード表!N$13),"○","×")))))))))</f>
        <v>×</v>
      </c>
      <c r="BF33" s="114" t="str">
        <f t="shared" si="2"/>
        <v>○</v>
      </c>
      <c r="BG33" s="114" t="str">
        <f t="shared" si="3"/>
        <v>○</v>
      </c>
      <c r="BH33" s="115">
        <f t="shared" si="4"/>
        <v>0</v>
      </c>
      <c r="BI33" s="170" t="str">
        <f t="shared" si="5"/>
        <v>⑨物品等賃借</v>
      </c>
      <c r="BJ33" s="36" t="str">
        <f>IF(AG33=契約状況コード表!G$5,"",IF(AND(K33&lt;&gt;"",ISTEXT(U33)),"分担契約/単価契約",IF(ISTEXT(U33),"単価契約",IF(K33&lt;&gt;"","分担契約",""))))</f>
        <v/>
      </c>
      <c r="BK33" s="171"/>
      <c r="BL33" s="118" t="str">
        <f>IF(COUNTIF(T33,"**"),"",IF(AND(T33&gt;=契約状況コード表!P$5,OR(H33=契約状況コード表!M$5,H33=契約状況コード表!M$6)),1,IF(AND(T33&gt;=契約状況コード表!P$13,H33&lt;&gt;契約状況コード表!M$5,H33&lt;&gt;契約状況コード表!M$6),1,"")))</f>
        <v/>
      </c>
      <c r="BM33" s="155" t="str">
        <f t="shared" si="6"/>
        <v>○</v>
      </c>
      <c r="BN33" s="118" t="b">
        <f t="shared" si="7"/>
        <v>1</v>
      </c>
      <c r="BO33" s="118" t="b">
        <f t="shared" si="8"/>
        <v>1</v>
      </c>
    </row>
    <row r="34" spans="1:68" ht="60.6" customHeight="1">
      <c r="A34" s="101">
        <f t="shared" si="9"/>
        <v>29</v>
      </c>
      <c r="B34" s="101">
        <f t="shared" si="10"/>
        <v>4</v>
      </c>
      <c r="C34" s="101" t="str">
        <f>IF(B34&lt;&gt;1,"",COUNTIF($B$6:B34,1))</f>
        <v/>
      </c>
      <c r="D34" s="101" t="str">
        <f>IF(B34&lt;&gt;2,"",COUNTIF($B$6:B34,2))</f>
        <v/>
      </c>
      <c r="E34" s="101" t="str">
        <f>IF(B34&lt;&gt;3,"",COUNTIF($B$6:B34,3))</f>
        <v/>
      </c>
      <c r="F34" s="101">
        <f>IF(B34&lt;&gt;4,"",COUNTIF($B$6:B34,4))</f>
        <v>14</v>
      </c>
      <c r="G34" s="203" t="s">
        <v>323</v>
      </c>
      <c r="H34" s="36" t="s">
        <v>40</v>
      </c>
      <c r="I34" s="76" t="s">
        <v>250</v>
      </c>
      <c r="J34" s="76" t="s">
        <v>188</v>
      </c>
      <c r="K34" s="75"/>
      <c r="L34" s="161"/>
      <c r="M34" s="77">
        <v>44848</v>
      </c>
      <c r="N34" s="76" t="s">
        <v>218</v>
      </c>
      <c r="O34" s="78">
        <v>9010401130700</v>
      </c>
      <c r="P34" s="83" t="s">
        <v>77</v>
      </c>
      <c r="Q34" s="84"/>
      <c r="R34" s="76" t="s">
        <v>190</v>
      </c>
      <c r="S34" s="75" t="s">
        <v>267</v>
      </c>
      <c r="T34" s="85">
        <v>2996823</v>
      </c>
      <c r="U34" s="154">
        <v>2976819</v>
      </c>
      <c r="V34" s="87"/>
      <c r="W34" s="172">
        <f>IF(OR(T34="他官署で調達手続きを実施のため",AG34=契約状況コード表!G$5),"－",IF(V34&lt;&gt;"",ROUNDDOWN(V34/T34,3),(IFERROR(ROUNDDOWN(U34/T34,3),"－"))))</f>
        <v>0.99299999999999999</v>
      </c>
      <c r="X34" s="85"/>
      <c r="Y34" s="85"/>
      <c r="Z34" s="82" t="s">
        <v>184</v>
      </c>
      <c r="AA34" s="80" t="s">
        <v>186</v>
      </c>
      <c r="AB34" s="81">
        <v>0</v>
      </c>
      <c r="AC34" s="82" t="s">
        <v>192</v>
      </c>
      <c r="AD34" s="82" t="s">
        <v>184</v>
      </c>
      <c r="AE34" s="82" t="s">
        <v>191</v>
      </c>
      <c r="AF34" s="82" t="s">
        <v>184</v>
      </c>
      <c r="AG34" s="80"/>
      <c r="AH34" s="76" t="s">
        <v>17</v>
      </c>
      <c r="AI34" s="76" t="s">
        <v>228</v>
      </c>
      <c r="AJ34" s="76"/>
      <c r="AK34" s="36"/>
      <c r="AL34" s="36"/>
      <c r="AM34" s="200"/>
      <c r="AN34" s="200"/>
      <c r="AO34" s="200"/>
      <c r="AP34" s="200"/>
      <c r="AQ34" s="161"/>
      <c r="AR34" s="36"/>
      <c r="AS34" s="36"/>
      <c r="AT34" s="36"/>
      <c r="AU34" s="36"/>
      <c r="AV34" s="36"/>
      <c r="AW34" s="36"/>
      <c r="AX34" s="36"/>
      <c r="AY34" s="36"/>
      <c r="AZ34" s="36"/>
      <c r="BA34" s="104"/>
      <c r="BB34" s="113"/>
      <c r="BC34" s="114" t="str">
        <f>IF(AND(OR(K34=契約状況コード表!D$5,K34=契約状況コード表!D$6),OR(AG34=契約状況コード表!G$5,AG34=契約状況コード表!G$6)),"年間支払金額(全官署)",IF(OR(AG34=契約状況コード表!G$5,AG34=契約状況コード表!G$6),"年間支払金額",IF(AND(OR(COUNTIF(AI34,"*すべて*"),COUNTIF(AI34,"*全て*")),S34="●",OR(K34=契約状況コード表!D$5,K34=契約状況コード表!D$6)),"年間支払金額(全官署、契約相手方ごと)",IF(AND(OR(COUNTIF(AI34,"*すべて*"),COUNTIF(AI34,"*全て*")),S34="●"),"年間支払金額(契約相手方ごと)",IF(AND(OR(K34=契約状況コード表!D$5,K34=契約状況コード表!D$6),AG34=契約状況コード表!G$7),"契約総額(全官署)",IF(AND(K34=契約状況コード表!D$7,AG34=契約状況コード表!G$7),"契約総額(自官署のみ)",IF(K34=契約状況コード表!D$7,"年間支払金額(自官署のみ)",IF(AG34=契約状況コード表!G$7,"契約総額",IF(AND(COUNTIF(BJ34,"&lt;&gt;*単価*"),OR(K34=契約状況コード表!D$5,K34=契約状況コード表!D$6)),"全官署予定価格",IF(AND(COUNTIF(BJ34,"*単価*"),OR(K34=契約状況コード表!D$5,K34=契約状況コード表!D$6)),"全官署支払金額",IF(AND(COUNTIF(BJ34,"&lt;&gt;*単価*"),COUNTIF(BJ34,"*変更契約*")),"変更後予定価格",IF(COUNTIF(BJ34,"*単価*"),"年間支払金額","予定価格"))))))))))))</f>
        <v>予定価格</v>
      </c>
      <c r="BD34" s="114" t="str">
        <f>IF(AND(BI34=契約状況コード表!M$5,T34&gt;契約状況コード表!N$5),"○",IF(AND(BI34=契約状況コード表!M$6,T34&gt;=契約状況コード表!N$6),"○",IF(AND(BI34=契約状況コード表!M$7,T34&gt;=契約状況コード表!N$7),"○",IF(AND(BI34=契約状況コード表!M$8,T34&gt;=契約状況コード表!N$8),"○",IF(AND(BI34=契約状況コード表!M$9,T34&gt;=契約状況コード表!N$9),"○",IF(AND(BI34=契約状況コード表!M$10,T34&gt;=契約状況コード表!N$10),"○",IF(AND(BI34=契約状況コード表!M$11,T34&gt;=契約状況コード表!N$11),"○",IF(AND(BI34=契約状況コード表!M$12,T34&gt;=契約状況コード表!N$12),"○",IF(AND(BI34=契約状況コード表!M$13,T34&gt;=契約状況コード表!N$13),"○",IF(T34="他官署で調達手続き入札を実施のため","○","×"))))))))))</f>
        <v>○</v>
      </c>
      <c r="BE34" s="114" t="str">
        <f>IF(AND(BI34=契約状況コード表!M$5,Y34&gt;契約状況コード表!N$5),"○",IF(AND(BI34=契約状況コード表!M$6,Y34&gt;=契約状況コード表!N$6),"○",IF(AND(BI34=契約状況コード表!M$7,Y34&gt;=契約状況コード表!N$7),"○",IF(AND(BI34=契約状況コード表!M$8,Y34&gt;=契約状況コード表!N$8),"○",IF(AND(BI34=契約状況コード表!M$9,Y34&gt;=契約状況コード表!N$9),"○",IF(AND(BI34=契約状況コード表!M$10,Y34&gt;=契約状況コード表!N$10),"○",IF(AND(BI34=契約状況コード表!M$11,Y34&gt;=契約状況コード表!N$11),"○",IF(AND(BI34=契約状況コード表!M$12,Y34&gt;=契約状況コード表!N$12),"○",IF(AND(BI34=契約状況コード表!M$13,Y34&gt;=契約状況コード表!N$13),"○","×")))))))))</f>
        <v>×</v>
      </c>
      <c r="BF34" s="114" t="str">
        <f t="shared" si="2"/>
        <v>○</v>
      </c>
      <c r="BG34" s="114" t="str">
        <f t="shared" si="3"/>
        <v>○</v>
      </c>
      <c r="BH34" s="115">
        <f t="shared" si="4"/>
        <v>0</v>
      </c>
      <c r="BI34" s="170" t="str">
        <f t="shared" si="5"/>
        <v>⑨物品等賃借</v>
      </c>
      <c r="BJ34" s="36" t="str">
        <f>IF(AG34=契約状況コード表!G$5,"",IF(AND(K34&lt;&gt;"",ISTEXT(U34)),"分担契約/単価契約",IF(ISTEXT(U34),"単価契約",IF(K34&lt;&gt;"","分担契約",""))))</f>
        <v/>
      </c>
      <c r="BK34" s="171"/>
      <c r="BL34" s="118" t="str">
        <f>IF(COUNTIF(T34,"**"),"",IF(AND(T34&gt;=契約状況コード表!P$5,OR(H34=契約状況コード表!M$5,H34=契約状況コード表!M$6)),1,IF(AND(T34&gt;=契約状況コード表!P$13,H34&lt;&gt;契約状況コード表!M$5,H34&lt;&gt;契約状況コード表!M$6),1,"")))</f>
        <v/>
      </c>
      <c r="BM34" s="155" t="str">
        <f t="shared" si="6"/>
        <v>○</v>
      </c>
      <c r="BN34" s="118" t="b">
        <f t="shared" si="7"/>
        <v>1</v>
      </c>
      <c r="BO34" s="118" t="b">
        <f t="shared" si="8"/>
        <v>1</v>
      </c>
    </row>
    <row r="35" spans="1:68" ht="60.6" customHeight="1">
      <c r="A35" s="101">
        <f t="shared" si="9"/>
        <v>30</v>
      </c>
      <c r="B35" s="101">
        <f t="shared" si="10"/>
        <v>3</v>
      </c>
      <c r="C35" s="101" t="str">
        <f>IF(B35&lt;&gt;1,"",COUNTIF($B$6:B35,1))</f>
        <v/>
      </c>
      <c r="D35" s="101" t="str">
        <f>IF(B35&lt;&gt;2,"",COUNTIF($B$6:B35,2))</f>
        <v/>
      </c>
      <c r="E35" s="101">
        <f>IF(B35&lt;&gt;3,"",COUNTIF($B$6:B35,3))</f>
        <v>13</v>
      </c>
      <c r="F35" s="101" t="str">
        <f>IF(B35&lt;&gt;4,"",COUNTIF($B$6:B35,4))</f>
        <v/>
      </c>
      <c r="G35" s="203" t="s">
        <v>324</v>
      </c>
      <c r="H35" s="36" t="s">
        <v>36</v>
      </c>
      <c r="I35" s="76" t="s">
        <v>269</v>
      </c>
      <c r="J35" s="76" t="s">
        <v>193</v>
      </c>
      <c r="K35" s="75"/>
      <c r="L35" s="161"/>
      <c r="M35" s="77">
        <v>44851</v>
      </c>
      <c r="N35" s="76" t="s">
        <v>276</v>
      </c>
      <c r="O35" s="78">
        <v>9120001074460</v>
      </c>
      <c r="P35" s="83" t="s">
        <v>77</v>
      </c>
      <c r="Q35" s="84"/>
      <c r="R35" s="76" t="s">
        <v>185</v>
      </c>
      <c r="S35" s="75"/>
      <c r="T35" s="85">
        <v>7984983</v>
      </c>
      <c r="U35" s="154">
        <v>7578340</v>
      </c>
      <c r="V35" s="87"/>
      <c r="W35" s="172">
        <f>IF(OR(T35="他官署で調達手続きを実施のため",AG35=契約状況コード表!G$5),"－",IF(V35&lt;&gt;"",ROUNDDOWN(V35/T35,3),(IFERROR(ROUNDDOWN(U35/T35,3),"－"))))</f>
        <v>0.94899999999999995</v>
      </c>
      <c r="X35" s="85"/>
      <c r="Y35" s="85"/>
      <c r="Z35" s="82" t="s">
        <v>184</v>
      </c>
      <c r="AA35" s="80" t="s">
        <v>186</v>
      </c>
      <c r="AB35" s="81">
        <v>2</v>
      </c>
      <c r="AC35" s="82">
        <v>2</v>
      </c>
      <c r="AD35" s="82" t="s">
        <v>183</v>
      </c>
      <c r="AE35" s="82"/>
      <c r="AF35" s="82" t="s">
        <v>183</v>
      </c>
      <c r="AG35" s="80"/>
      <c r="AH35" s="76"/>
      <c r="AI35" s="76"/>
      <c r="AJ35" s="76"/>
      <c r="AK35" s="36"/>
      <c r="AL35" s="36"/>
      <c r="AM35" s="200"/>
      <c r="AN35" s="200"/>
      <c r="AO35" s="200"/>
      <c r="AP35" s="200"/>
      <c r="AQ35" s="161"/>
      <c r="AR35" s="75"/>
      <c r="AS35" s="36"/>
      <c r="AT35" s="36"/>
      <c r="AU35" s="36"/>
      <c r="AV35" s="36"/>
      <c r="AW35" s="36"/>
      <c r="AX35" s="36"/>
      <c r="AY35" s="36"/>
      <c r="AZ35" s="36"/>
      <c r="BA35" s="104"/>
      <c r="BB35" s="113"/>
      <c r="BC35" s="114" t="str">
        <f>IF(AND(OR(K35=契約状況コード表!D$5,K35=契約状況コード表!D$6),OR(AG35=契約状況コード表!G$5,AG35=契約状況コード表!G$6)),"年間支払金額(全官署)",IF(OR(AG35=契約状況コード表!G$5,AG35=契約状況コード表!G$6),"年間支払金額",IF(AND(OR(COUNTIF(AI35,"*すべて*"),COUNTIF(AI35,"*全て*")),S35="●",OR(K35=契約状況コード表!D$5,K35=契約状況コード表!D$6)),"年間支払金額(全官署、契約相手方ごと)",IF(AND(OR(COUNTIF(AI35,"*すべて*"),COUNTIF(AI35,"*全て*")),S35="●"),"年間支払金額(契約相手方ごと)",IF(AND(OR(K35=契約状況コード表!D$5,K35=契約状況コード表!D$6),AG35=契約状況コード表!G$7),"契約総額(全官署)",IF(AND(K35=契約状況コード表!D$7,AG35=契約状況コード表!G$7),"契約総額(自官署のみ)",IF(K35=契約状況コード表!D$7,"年間支払金額(自官署のみ)",IF(AG35=契約状況コード表!G$7,"契約総額",IF(AND(COUNTIF(BJ35,"&lt;&gt;*単価*"),OR(K35=契約状況コード表!D$5,K35=契約状況コード表!D$6)),"全官署予定価格",IF(AND(COUNTIF(BJ35,"*単価*"),OR(K35=契約状況コード表!D$5,K35=契約状況コード表!D$6)),"全官署支払金額",IF(AND(COUNTIF(BJ35,"&lt;&gt;*単価*"),COUNTIF(BJ35,"*変更契約*")),"変更後予定価格",IF(COUNTIF(BJ35,"*単価*"),"年間支払金額","予定価格"))))))))))))</f>
        <v>予定価格</v>
      </c>
      <c r="BD35" s="114" t="str">
        <f>IF(AND(BI35=契約状況コード表!M$5,T35&gt;契約状況コード表!N$5),"○",IF(AND(BI35=契約状況コード表!M$6,T35&gt;=契約状況コード表!N$6),"○",IF(AND(BI35=契約状況コード表!M$7,T35&gt;=契約状況コード表!N$7),"○",IF(AND(BI35=契約状況コード表!M$8,T35&gt;=契約状況コード表!N$8),"○",IF(AND(BI35=契約状況コード表!M$9,T35&gt;=契約状況コード表!N$9),"○",IF(AND(BI35=契約状況コード表!M$10,T35&gt;=契約状況コード表!N$10),"○",IF(AND(BI35=契約状況コード表!M$11,T35&gt;=契約状況コード表!N$11),"○",IF(AND(BI35=契約状況コード表!M$12,T35&gt;=契約状況コード表!N$12),"○",IF(AND(BI35=契約状況コード表!M$13,T35&gt;=契約状況コード表!N$13),"○",IF(T35="他官署で調達手続き入札を実施のため","○","×"))))))))))</f>
        <v>○</v>
      </c>
      <c r="BE35" s="114" t="str">
        <f>IF(AND(BI35=契約状況コード表!M$5,Y35&gt;契約状況コード表!N$5),"○",IF(AND(BI35=契約状況コード表!M$6,Y35&gt;=契約状況コード表!N$6),"○",IF(AND(BI35=契約状況コード表!M$7,Y35&gt;=契約状況コード表!N$7),"○",IF(AND(BI35=契約状況コード表!M$8,Y35&gt;=契約状況コード表!N$8),"○",IF(AND(BI35=契約状況コード表!M$9,Y35&gt;=契約状況コード表!N$9),"○",IF(AND(BI35=契約状況コード表!M$10,Y35&gt;=契約状況コード表!N$10),"○",IF(AND(BI35=契約状況コード表!M$11,Y35&gt;=契約状況コード表!N$11),"○",IF(AND(BI35=契約状況コード表!M$12,Y35&gt;=契約状況コード表!N$12),"○",IF(AND(BI35=契約状況コード表!M$13,Y35&gt;=契約状況コード表!N$13),"○","×")))))))))</f>
        <v>×</v>
      </c>
      <c r="BF35" s="114" t="str">
        <f t="shared" si="2"/>
        <v>○</v>
      </c>
      <c r="BG35" s="114" t="str">
        <f t="shared" si="3"/>
        <v>○</v>
      </c>
      <c r="BH35" s="115">
        <f t="shared" si="4"/>
        <v>0</v>
      </c>
      <c r="BI35" s="170" t="str">
        <f t="shared" si="5"/>
        <v>⑦物品等購入</v>
      </c>
      <c r="BJ35" s="36" t="str">
        <f>IF(AG35=契約状況コード表!G$5,"",IF(AND(K35&lt;&gt;"",ISTEXT(U35)),"分担契約/単価契約",IF(ISTEXT(U35),"単価契約",IF(K35&lt;&gt;"","分担契約",""))))</f>
        <v/>
      </c>
      <c r="BK35" s="171"/>
      <c r="BL35" s="118" t="str">
        <f>IF(COUNTIF(T35,"**"),"",IF(AND(T35&gt;=契約状況コード表!P$5,OR(H35=契約状況コード表!M$5,H35=契約状況コード表!M$6)),1,IF(AND(T35&gt;=契約状況コード表!P$13,H35&lt;&gt;契約状況コード表!M$5,H35&lt;&gt;契約状況コード表!M$6),1,"")))</f>
        <v/>
      </c>
      <c r="BM35" s="155" t="str">
        <f t="shared" si="6"/>
        <v>○</v>
      </c>
      <c r="BN35" s="118" t="b">
        <f t="shared" si="7"/>
        <v>1</v>
      </c>
      <c r="BO35" s="118" t="b">
        <f t="shared" si="8"/>
        <v>1</v>
      </c>
    </row>
    <row r="36" spans="1:68" ht="60.6" customHeight="1">
      <c r="A36" s="101">
        <f t="shared" si="9"/>
        <v>31</v>
      </c>
      <c r="B36" s="101">
        <f t="shared" si="10"/>
        <v>3</v>
      </c>
      <c r="C36" s="101" t="str">
        <f>IF(B36&lt;&gt;1,"",COUNTIF($B$6:B36,1))</f>
        <v/>
      </c>
      <c r="D36" s="101" t="str">
        <f>IF(B36&lt;&gt;2,"",COUNTIF($B$6:B36,2))</f>
        <v/>
      </c>
      <c r="E36" s="101">
        <f>IF(B36&lt;&gt;3,"",COUNTIF($B$6:B36,3))</f>
        <v>14</v>
      </c>
      <c r="F36" s="101" t="str">
        <f>IF(B36&lt;&gt;4,"",COUNTIF($B$6:B36,4))</f>
        <v/>
      </c>
      <c r="G36" s="203" t="s">
        <v>325</v>
      </c>
      <c r="H36" s="36" t="s">
        <v>40</v>
      </c>
      <c r="I36" s="76" t="s">
        <v>274</v>
      </c>
      <c r="J36" s="76" t="s">
        <v>187</v>
      </c>
      <c r="K36" s="75"/>
      <c r="L36" s="161"/>
      <c r="M36" s="77">
        <v>44851</v>
      </c>
      <c r="N36" s="76" t="s">
        <v>282</v>
      </c>
      <c r="O36" s="78">
        <v>2010001033475</v>
      </c>
      <c r="P36" s="83" t="s">
        <v>77</v>
      </c>
      <c r="Q36" s="84"/>
      <c r="R36" s="76" t="s">
        <v>185</v>
      </c>
      <c r="S36" s="75"/>
      <c r="T36" s="85">
        <v>3918750</v>
      </c>
      <c r="U36" s="154">
        <v>3799818</v>
      </c>
      <c r="V36" s="87"/>
      <c r="W36" s="172">
        <f>IF(OR(T36="他官署で調達手続きを実施のため",AG36=契約状況コード表!G$5),"－",IF(V36&lt;&gt;"",ROUNDDOWN(V36/T36,3),(IFERROR(ROUNDDOWN(U36/T36,3),"－"))))</f>
        <v>0.96899999999999997</v>
      </c>
      <c r="X36" s="85"/>
      <c r="Y36" s="85"/>
      <c r="Z36" s="82" t="s">
        <v>184</v>
      </c>
      <c r="AA36" s="80" t="s">
        <v>186</v>
      </c>
      <c r="AB36" s="81">
        <v>1</v>
      </c>
      <c r="AC36" s="82">
        <v>1</v>
      </c>
      <c r="AD36" s="82" t="s">
        <v>183</v>
      </c>
      <c r="AE36" s="82"/>
      <c r="AF36" s="82" t="s">
        <v>183</v>
      </c>
      <c r="AG36" s="80"/>
      <c r="AH36" s="76"/>
      <c r="AI36" s="76"/>
      <c r="AJ36" s="76"/>
      <c r="AK36" s="36"/>
      <c r="AL36" s="36"/>
      <c r="AM36" s="200"/>
      <c r="AN36" s="200"/>
      <c r="AO36" s="200"/>
      <c r="AP36" s="200"/>
      <c r="AQ36" s="161"/>
      <c r="AR36" s="75" t="s">
        <v>184</v>
      </c>
      <c r="AS36" s="36"/>
      <c r="AT36" s="36"/>
      <c r="AU36" s="36"/>
      <c r="AV36" s="36" t="s">
        <v>93</v>
      </c>
      <c r="AW36" s="36"/>
      <c r="AX36" s="36"/>
      <c r="AY36" s="36" t="s">
        <v>183</v>
      </c>
      <c r="AZ36" s="36"/>
      <c r="BA36" s="104"/>
      <c r="BB36" s="113"/>
      <c r="BC36" s="114" t="str">
        <f>IF(AND(OR(K36=契約状況コード表!D$5,K36=契約状況コード表!D$6),OR(AG36=契約状況コード表!G$5,AG36=契約状況コード表!G$6)),"年間支払金額(全官署)",IF(OR(AG36=契約状況コード表!G$5,AG36=契約状況コード表!G$6),"年間支払金額",IF(AND(OR(COUNTIF(AI36,"*すべて*"),COUNTIF(AI36,"*全て*")),S36="●",OR(K36=契約状況コード表!D$5,K36=契約状況コード表!D$6)),"年間支払金額(全官署、契約相手方ごと)",IF(AND(OR(COUNTIF(AI36,"*すべて*"),COUNTIF(AI36,"*全て*")),S36="●"),"年間支払金額(契約相手方ごと)",IF(AND(OR(K36=契約状況コード表!D$5,K36=契約状況コード表!D$6),AG36=契約状況コード表!G$7),"契約総額(全官署)",IF(AND(K36=契約状況コード表!D$7,AG36=契約状況コード表!G$7),"契約総額(自官署のみ)",IF(K36=契約状況コード表!D$7,"年間支払金額(自官署のみ)",IF(AG36=契約状況コード表!G$7,"契約総額",IF(AND(COUNTIF(BJ36,"&lt;&gt;*単価*"),OR(K36=契約状況コード表!D$5,K36=契約状況コード表!D$6)),"全官署予定価格",IF(AND(COUNTIF(BJ36,"*単価*"),OR(K36=契約状況コード表!D$5,K36=契約状況コード表!D$6)),"全官署支払金額",IF(AND(COUNTIF(BJ36,"&lt;&gt;*単価*"),COUNTIF(BJ36,"*変更契約*")),"変更後予定価格",IF(COUNTIF(BJ36,"*単価*"),"年間支払金額","予定価格"))))))))))))</f>
        <v>予定価格</v>
      </c>
      <c r="BD36" s="114" t="str">
        <f>IF(AND(BI36=契約状況コード表!M$5,T36&gt;契約状況コード表!N$5),"○",IF(AND(BI36=契約状況コード表!M$6,T36&gt;=契約状況コード表!N$6),"○",IF(AND(BI36=契約状況コード表!M$7,T36&gt;=契約状況コード表!N$7),"○",IF(AND(BI36=契約状況コード表!M$8,T36&gt;=契約状況コード表!N$8),"○",IF(AND(BI36=契約状況コード表!M$9,T36&gt;=契約状況コード表!N$9),"○",IF(AND(BI36=契約状況コード表!M$10,T36&gt;=契約状況コード表!N$10),"○",IF(AND(BI36=契約状況コード表!M$11,T36&gt;=契約状況コード表!N$11),"○",IF(AND(BI36=契約状況コード表!M$12,T36&gt;=契約状況コード表!N$12),"○",IF(AND(BI36=契約状況コード表!M$13,T36&gt;=契約状況コード表!N$13),"○",IF(T36="他官署で調達手続き入札を実施のため","○","×"))))))))))</f>
        <v>○</v>
      </c>
      <c r="BE36" s="114" t="str">
        <f>IF(AND(BI36=契約状況コード表!M$5,Y36&gt;契約状況コード表!N$5),"○",IF(AND(BI36=契約状況コード表!M$6,Y36&gt;=契約状況コード表!N$6),"○",IF(AND(BI36=契約状況コード表!M$7,Y36&gt;=契約状況コード表!N$7),"○",IF(AND(BI36=契約状況コード表!M$8,Y36&gt;=契約状況コード表!N$8),"○",IF(AND(BI36=契約状況コード表!M$9,Y36&gt;=契約状況コード表!N$9),"○",IF(AND(BI36=契約状況コード表!M$10,Y36&gt;=契約状況コード表!N$10),"○",IF(AND(BI36=契約状況コード表!M$11,Y36&gt;=契約状況コード表!N$11),"○",IF(AND(BI36=契約状況コード表!M$12,Y36&gt;=契約状況コード表!N$12),"○",IF(AND(BI36=契約状況コード表!M$13,Y36&gt;=契約状況コード表!N$13),"○","×")))))))))</f>
        <v>×</v>
      </c>
      <c r="BF36" s="114" t="str">
        <f t="shared" si="2"/>
        <v>○</v>
      </c>
      <c r="BG36" s="114" t="str">
        <f t="shared" si="3"/>
        <v>○</v>
      </c>
      <c r="BH36" s="115">
        <f t="shared" si="4"/>
        <v>0</v>
      </c>
      <c r="BI36" s="170" t="str">
        <f t="shared" si="5"/>
        <v>⑨物品等賃借</v>
      </c>
      <c r="BJ36" s="36" t="str">
        <f>IF(AG36=契約状況コード表!G$5,"",IF(AND(K36&lt;&gt;"",ISTEXT(U36)),"分担契約/単価契約",IF(ISTEXT(U36),"単価契約",IF(K36&lt;&gt;"","分担契約",""))))</f>
        <v/>
      </c>
      <c r="BK36" s="171"/>
      <c r="BL36" s="118" t="str">
        <f>IF(COUNTIF(T36,"**"),"",IF(AND(T36&gt;=契約状況コード表!P$5,OR(H36=契約状況コード表!M$5,H36=契約状況コード表!M$6)),1,IF(AND(T36&gt;=契約状況コード表!P$13,H36&lt;&gt;契約状況コード表!M$5,H36&lt;&gt;契約状況コード表!M$6),1,"")))</f>
        <v/>
      </c>
      <c r="BM36" s="155" t="str">
        <f t="shared" si="6"/>
        <v>○</v>
      </c>
      <c r="BN36" s="118" t="b">
        <f t="shared" si="7"/>
        <v>1</v>
      </c>
      <c r="BO36" s="118" t="b">
        <f t="shared" si="8"/>
        <v>1</v>
      </c>
    </row>
    <row r="37" spans="1:68" ht="60.6" customHeight="1">
      <c r="A37" s="101">
        <f t="shared" si="9"/>
        <v>32</v>
      </c>
      <c r="B37" s="101">
        <f t="shared" si="10"/>
        <v>3</v>
      </c>
      <c r="C37" s="101" t="str">
        <f>IF(B37&lt;&gt;1,"",COUNTIF($B$6:B37,1))</f>
        <v/>
      </c>
      <c r="D37" s="101" t="str">
        <f>IF(B37&lt;&gt;2,"",COUNTIF($B$6:B37,2))</f>
        <v/>
      </c>
      <c r="E37" s="101">
        <f>IF(B37&lt;&gt;3,"",COUNTIF($B$6:B37,3))</f>
        <v>15</v>
      </c>
      <c r="F37" s="101" t="str">
        <f>IF(B37&lt;&gt;4,"",COUNTIF($B$6:B37,4))</f>
        <v/>
      </c>
      <c r="G37" s="203" t="s">
        <v>326</v>
      </c>
      <c r="H37" s="36" t="s">
        <v>36</v>
      </c>
      <c r="I37" s="76" t="s">
        <v>270</v>
      </c>
      <c r="J37" s="76" t="s">
        <v>193</v>
      </c>
      <c r="K37" s="75"/>
      <c r="L37" s="161"/>
      <c r="M37" s="77">
        <v>44852</v>
      </c>
      <c r="N37" s="76" t="s">
        <v>194</v>
      </c>
      <c r="O37" s="78">
        <v>9120001074460</v>
      </c>
      <c r="P37" s="83" t="s">
        <v>77</v>
      </c>
      <c r="Q37" s="84"/>
      <c r="R37" s="76" t="s">
        <v>185</v>
      </c>
      <c r="S37" s="75"/>
      <c r="T37" s="85">
        <v>5366192</v>
      </c>
      <c r="U37" s="154">
        <v>3665893</v>
      </c>
      <c r="V37" s="87"/>
      <c r="W37" s="172">
        <f>IF(OR(T37="他官署で調達手続きを実施のため",AG37=契約状況コード表!G$5),"－",IF(V37&lt;&gt;"",ROUNDDOWN(V37/T37,3),(IFERROR(ROUNDDOWN(U37/T37,3),"－"))))</f>
        <v>0.68300000000000005</v>
      </c>
      <c r="X37" s="85"/>
      <c r="Y37" s="85"/>
      <c r="Z37" s="82" t="s">
        <v>184</v>
      </c>
      <c r="AA37" s="80" t="s">
        <v>186</v>
      </c>
      <c r="AB37" s="81">
        <v>4</v>
      </c>
      <c r="AC37" s="82">
        <v>4</v>
      </c>
      <c r="AD37" s="82" t="s">
        <v>183</v>
      </c>
      <c r="AE37" s="82"/>
      <c r="AF37" s="82" t="s">
        <v>183</v>
      </c>
      <c r="AG37" s="80"/>
      <c r="AH37" s="76"/>
      <c r="AI37" s="76"/>
      <c r="AJ37" s="76"/>
      <c r="AK37" s="36"/>
      <c r="AL37" s="36"/>
      <c r="AM37" s="200"/>
      <c r="AN37" s="200"/>
      <c r="AO37" s="200"/>
      <c r="AP37" s="200"/>
      <c r="AQ37" s="161"/>
      <c r="AR37" s="75"/>
      <c r="AS37" s="36"/>
      <c r="AT37" s="36"/>
      <c r="AU37" s="36"/>
      <c r="AV37" s="36"/>
      <c r="AW37" s="36"/>
      <c r="AX37" s="36"/>
      <c r="AY37" s="36"/>
      <c r="AZ37" s="36"/>
      <c r="BA37" s="104"/>
      <c r="BB37" s="113"/>
      <c r="BC37" s="114" t="str">
        <f>IF(AND(OR(K37=契約状況コード表!D$5,K37=契約状況コード表!D$6),OR(AG37=契約状況コード表!G$5,AG37=契約状況コード表!G$6)),"年間支払金額(全官署)",IF(OR(AG37=契約状況コード表!G$5,AG37=契約状況コード表!G$6),"年間支払金額",IF(AND(OR(COUNTIF(AI37,"*すべて*"),COUNTIF(AI37,"*全て*")),S37="●",OR(K37=契約状況コード表!D$5,K37=契約状況コード表!D$6)),"年間支払金額(全官署、契約相手方ごと)",IF(AND(OR(COUNTIF(AI37,"*すべて*"),COUNTIF(AI37,"*全て*")),S37="●"),"年間支払金額(契約相手方ごと)",IF(AND(OR(K37=契約状況コード表!D$5,K37=契約状況コード表!D$6),AG37=契約状況コード表!G$7),"契約総額(全官署)",IF(AND(K37=契約状況コード表!D$7,AG37=契約状況コード表!G$7),"契約総額(自官署のみ)",IF(K37=契約状況コード表!D$7,"年間支払金額(自官署のみ)",IF(AG37=契約状況コード表!G$7,"契約総額",IF(AND(COUNTIF(BJ37,"&lt;&gt;*単価*"),OR(K37=契約状況コード表!D$5,K37=契約状況コード表!D$6)),"全官署予定価格",IF(AND(COUNTIF(BJ37,"*単価*"),OR(K37=契約状況コード表!D$5,K37=契約状況コード表!D$6)),"全官署支払金額",IF(AND(COUNTIF(BJ37,"&lt;&gt;*単価*"),COUNTIF(BJ37,"*変更契約*")),"変更後予定価格",IF(COUNTIF(BJ37,"*単価*"),"年間支払金額","予定価格"))))))))))))</f>
        <v>予定価格</v>
      </c>
      <c r="BD37" s="114" t="str">
        <f>IF(AND(BI37=契約状況コード表!M$5,T37&gt;契約状況コード表!N$5),"○",IF(AND(BI37=契約状況コード表!M$6,T37&gt;=契約状況コード表!N$6),"○",IF(AND(BI37=契約状況コード表!M$7,T37&gt;=契約状況コード表!N$7),"○",IF(AND(BI37=契約状況コード表!M$8,T37&gt;=契約状況コード表!N$8),"○",IF(AND(BI37=契約状況コード表!M$9,T37&gt;=契約状況コード表!N$9),"○",IF(AND(BI37=契約状況コード表!M$10,T37&gt;=契約状況コード表!N$10),"○",IF(AND(BI37=契約状況コード表!M$11,T37&gt;=契約状況コード表!N$11),"○",IF(AND(BI37=契約状況コード表!M$12,T37&gt;=契約状況コード表!N$12),"○",IF(AND(BI37=契約状況コード表!M$13,T37&gt;=契約状況コード表!N$13),"○",IF(T37="他官署で調達手続き入札を実施のため","○","×"))))))))))</f>
        <v>○</v>
      </c>
      <c r="BE37" s="114" t="str">
        <f>IF(AND(BI37=契約状況コード表!M$5,Y37&gt;契約状況コード表!N$5),"○",IF(AND(BI37=契約状況コード表!M$6,Y37&gt;=契約状況コード表!N$6),"○",IF(AND(BI37=契約状況コード表!M$7,Y37&gt;=契約状況コード表!N$7),"○",IF(AND(BI37=契約状況コード表!M$8,Y37&gt;=契約状況コード表!N$8),"○",IF(AND(BI37=契約状況コード表!M$9,Y37&gt;=契約状況コード表!N$9),"○",IF(AND(BI37=契約状況コード表!M$10,Y37&gt;=契約状況コード表!N$10),"○",IF(AND(BI37=契約状況コード表!M$11,Y37&gt;=契約状況コード表!N$11),"○",IF(AND(BI37=契約状況コード表!M$12,Y37&gt;=契約状況コード表!N$12),"○",IF(AND(BI37=契約状況コード表!M$13,Y37&gt;=契約状況コード表!N$13),"○","×")))))))))</f>
        <v>×</v>
      </c>
      <c r="BF37" s="114" t="str">
        <f t="shared" si="2"/>
        <v>○</v>
      </c>
      <c r="BG37" s="114" t="str">
        <f t="shared" si="3"/>
        <v>○</v>
      </c>
      <c r="BH37" s="115">
        <f t="shared" si="4"/>
        <v>0</v>
      </c>
      <c r="BI37" s="170" t="str">
        <f t="shared" si="5"/>
        <v>⑦物品等購入</v>
      </c>
      <c r="BJ37" s="36" t="str">
        <f>IF(AG37=契約状況コード表!G$5,"",IF(AND(K37&lt;&gt;"",ISTEXT(U37)),"分担契約/単価契約",IF(ISTEXT(U37),"単価契約",IF(K37&lt;&gt;"","分担契約",""))))</f>
        <v/>
      </c>
      <c r="BK37" s="171"/>
      <c r="BL37" s="118" t="str">
        <f>IF(COUNTIF(T37,"**"),"",IF(AND(T37&gt;=契約状況コード表!P$5,OR(H37=契約状況コード表!M$5,H37=契約状況コード表!M$6)),1,IF(AND(T37&gt;=契約状況コード表!P$13,H37&lt;&gt;契約状況コード表!M$5,H37&lt;&gt;契約状況コード表!M$6),1,"")))</f>
        <v/>
      </c>
      <c r="BM37" s="155" t="str">
        <f t="shared" si="6"/>
        <v>○</v>
      </c>
      <c r="BN37" s="118" t="b">
        <f t="shared" si="7"/>
        <v>1</v>
      </c>
      <c r="BO37" s="118" t="b">
        <f t="shared" si="8"/>
        <v>1</v>
      </c>
    </row>
    <row r="38" spans="1:68" ht="60.6" customHeight="1">
      <c r="A38" s="101">
        <f t="shared" si="9"/>
        <v>33</v>
      </c>
      <c r="B38" s="101">
        <f t="shared" si="10"/>
        <v>3</v>
      </c>
      <c r="C38" s="101" t="str">
        <f>IF(B38&lt;&gt;1,"",COUNTIF($B$6:B38,1))</f>
        <v/>
      </c>
      <c r="D38" s="101" t="str">
        <f>IF(B38&lt;&gt;2,"",COUNTIF($B$6:B38,2))</f>
        <v/>
      </c>
      <c r="E38" s="101">
        <f>IF(B38&lt;&gt;3,"",COUNTIF($B$6:B38,3))</f>
        <v>16</v>
      </c>
      <c r="F38" s="101" t="str">
        <f>IF(B38&lt;&gt;4,"",COUNTIF($B$6:B38,4))</f>
        <v/>
      </c>
      <c r="G38" s="203" t="s">
        <v>327</v>
      </c>
      <c r="H38" s="36" t="s">
        <v>36</v>
      </c>
      <c r="I38" s="76" t="s">
        <v>271</v>
      </c>
      <c r="J38" s="76" t="s">
        <v>187</v>
      </c>
      <c r="K38" s="75"/>
      <c r="L38" s="161"/>
      <c r="M38" s="77">
        <v>44858</v>
      </c>
      <c r="N38" s="76" t="s">
        <v>277</v>
      </c>
      <c r="O38" s="78">
        <v>3120001001214</v>
      </c>
      <c r="P38" s="83" t="s">
        <v>77</v>
      </c>
      <c r="Q38" s="84"/>
      <c r="R38" s="76" t="s">
        <v>185</v>
      </c>
      <c r="S38" s="75"/>
      <c r="T38" s="85">
        <v>6292440</v>
      </c>
      <c r="U38" s="154">
        <v>5490210</v>
      </c>
      <c r="V38" s="87"/>
      <c r="W38" s="172">
        <f>IF(OR(T38="他官署で調達手続きを実施のため",AG38=契約状況コード表!G$5),"－",IF(V38&lt;&gt;"",ROUNDDOWN(V38/T38,3),(IFERROR(ROUNDDOWN(U38/T38,3),"－"))))</f>
        <v>0.872</v>
      </c>
      <c r="X38" s="85"/>
      <c r="Y38" s="85"/>
      <c r="Z38" s="82" t="s">
        <v>184</v>
      </c>
      <c r="AA38" s="80" t="s">
        <v>186</v>
      </c>
      <c r="AB38" s="81">
        <v>5</v>
      </c>
      <c r="AC38" s="82">
        <v>5</v>
      </c>
      <c r="AD38" s="82" t="s">
        <v>183</v>
      </c>
      <c r="AE38" s="82"/>
      <c r="AF38" s="82" t="s">
        <v>183</v>
      </c>
      <c r="AG38" s="80"/>
      <c r="AH38" s="76"/>
      <c r="AI38" s="76"/>
      <c r="AJ38" s="76"/>
      <c r="AK38" s="36"/>
      <c r="AL38" s="36"/>
      <c r="AM38" s="200"/>
      <c r="AN38" s="200"/>
      <c r="AO38" s="200"/>
      <c r="AP38" s="200"/>
      <c r="AQ38" s="161"/>
      <c r="AR38" s="75"/>
      <c r="AS38" s="36"/>
      <c r="AT38" s="36"/>
      <c r="AU38" s="36"/>
      <c r="AV38" s="36"/>
      <c r="AW38" s="36"/>
      <c r="AX38" s="36"/>
      <c r="AY38" s="36"/>
      <c r="AZ38" s="36"/>
      <c r="BA38" s="104"/>
      <c r="BB38" s="113"/>
      <c r="BC38" s="114" t="str">
        <f>IF(AND(OR(K38=契約状況コード表!D$5,K38=契約状況コード表!D$6),OR(AG38=契約状況コード表!G$5,AG38=契約状況コード表!G$6)),"年間支払金額(全官署)",IF(OR(AG38=契約状況コード表!G$5,AG38=契約状況コード表!G$6),"年間支払金額",IF(AND(OR(COUNTIF(AI38,"*すべて*"),COUNTIF(AI38,"*全て*")),S38="●",OR(K38=契約状況コード表!D$5,K38=契約状況コード表!D$6)),"年間支払金額(全官署、契約相手方ごと)",IF(AND(OR(COUNTIF(AI38,"*すべて*"),COUNTIF(AI38,"*全て*")),S38="●"),"年間支払金額(契約相手方ごと)",IF(AND(OR(K38=契約状況コード表!D$5,K38=契約状況コード表!D$6),AG38=契約状況コード表!G$7),"契約総額(全官署)",IF(AND(K38=契約状況コード表!D$7,AG38=契約状況コード表!G$7),"契約総額(自官署のみ)",IF(K38=契約状況コード表!D$7,"年間支払金額(自官署のみ)",IF(AG38=契約状況コード表!G$7,"契約総額",IF(AND(COUNTIF(BJ38,"&lt;&gt;*単価*"),OR(K38=契約状況コード表!D$5,K38=契約状況コード表!D$6)),"全官署予定価格",IF(AND(COUNTIF(BJ38,"*単価*"),OR(K38=契約状況コード表!D$5,K38=契約状況コード表!D$6)),"全官署支払金額",IF(AND(COUNTIF(BJ38,"&lt;&gt;*単価*"),COUNTIF(BJ38,"*変更契約*")),"変更後予定価格",IF(COUNTIF(BJ38,"*単価*"),"年間支払金額","予定価格"))))))))))))</f>
        <v>予定価格</v>
      </c>
      <c r="BD38" s="114" t="str">
        <f>IF(AND(BI38=契約状況コード表!M$5,T38&gt;契約状況コード表!N$5),"○",IF(AND(BI38=契約状況コード表!M$6,T38&gt;=契約状況コード表!N$6),"○",IF(AND(BI38=契約状況コード表!M$7,T38&gt;=契約状況コード表!N$7),"○",IF(AND(BI38=契約状況コード表!M$8,T38&gt;=契約状況コード表!N$8),"○",IF(AND(BI38=契約状況コード表!M$9,T38&gt;=契約状況コード表!N$9),"○",IF(AND(BI38=契約状況コード表!M$10,T38&gt;=契約状況コード表!N$10),"○",IF(AND(BI38=契約状況コード表!M$11,T38&gt;=契約状況コード表!N$11),"○",IF(AND(BI38=契約状況コード表!M$12,T38&gt;=契約状況コード表!N$12),"○",IF(AND(BI38=契約状況コード表!M$13,T38&gt;=契約状況コード表!N$13),"○",IF(T38="他官署で調達手続き入札を実施のため","○","×"))))))))))</f>
        <v>○</v>
      </c>
      <c r="BE38" s="114" t="str">
        <f>IF(AND(BI38=契約状況コード表!M$5,Y38&gt;契約状況コード表!N$5),"○",IF(AND(BI38=契約状況コード表!M$6,Y38&gt;=契約状況コード表!N$6),"○",IF(AND(BI38=契約状況コード表!M$7,Y38&gt;=契約状況コード表!N$7),"○",IF(AND(BI38=契約状況コード表!M$8,Y38&gt;=契約状況コード表!N$8),"○",IF(AND(BI38=契約状況コード表!M$9,Y38&gt;=契約状況コード表!N$9),"○",IF(AND(BI38=契約状況コード表!M$10,Y38&gt;=契約状況コード表!N$10),"○",IF(AND(BI38=契約状況コード表!M$11,Y38&gt;=契約状況コード表!N$11),"○",IF(AND(BI38=契約状況コード表!M$12,Y38&gt;=契約状況コード表!N$12),"○",IF(AND(BI38=契約状況コード表!M$13,Y38&gt;=契約状況コード表!N$13),"○","×")))))))))</f>
        <v>×</v>
      </c>
      <c r="BF38" s="114" t="str">
        <f t="shared" si="2"/>
        <v>○</v>
      </c>
      <c r="BG38" s="114" t="str">
        <f t="shared" si="3"/>
        <v>○</v>
      </c>
      <c r="BH38" s="115">
        <f t="shared" si="4"/>
        <v>0</v>
      </c>
      <c r="BI38" s="170" t="str">
        <f t="shared" si="5"/>
        <v>⑦物品等購入</v>
      </c>
      <c r="BJ38" s="36" t="str">
        <f>IF(AG38=契約状況コード表!G$5,"",IF(AND(K38&lt;&gt;"",ISTEXT(U38)),"分担契約/単価契約",IF(ISTEXT(U38),"単価契約",IF(K38&lt;&gt;"","分担契約",""))))</f>
        <v/>
      </c>
      <c r="BK38" s="171"/>
      <c r="BL38" s="118" t="str">
        <f>IF(COUNTIF(T38,"**"),"",IF(AND(T38&gt;=契約状況コード表!P$5,OR(H38=契約状況コード表!M$5,H38=契約状況コード表!M$6)),1,IF(AND(T38&gt;=契約状況コード表!P$13,H38&lt;&gt;契約状況コード表!M$5,H38&lt;&gt;契約状況コード表!M$6),1,"")))</f>
        <v/>
      </c>
      <c r="BM38" s="155" t="str">
        <f t="shared" si="6"/>
        <v>○</v>
      </c>
      <c r="BN38" s="118" t="b">
        <f t="shared" si="7"/>
        <v>1</v>
      </c>
      <c r="BO38" s="118" t="b">
        <f t="shared" si="8"/>
        <v>1</v>
      </c>
    </row>
    <row r="39" spans="1:68" ht="60.6" customHeight="1">
      <c r="A39" s="101">
        <f t="shared" si="9"/>
        <v>34</v>
      </c>
      <c r="B39" s="101">
        <f t="shared" si="10"/>
        <v>3</v>
      </c>
      <c r="C39" s="101" t="str">
        <f>IF(B39&lt;&gt;1,"",COUNTIF($B$6:B39,1))</f>
        <v/>
      </c>
      <c r="D39" s="101" t="str">
        <f>IF(B39&lt;&gt;2,"",COUNTIF($B$6:B39,2))</f>
        <v/>
      </c>
      <c r="E39" s="101">
        <f>IF(B39&lt;&gt;3,"",COUNTIF($B$6:B39,3))</f>
        <v>17</v>
      </c>
      <c r="F39" s="101" t="str">
        <f>IF(B39&lt;&gt;4,"",COUNTIF($B$6:B39,4))</f>
        <v/>
      </c>
      <c r="G39" s="203" t="s">
        <v>328</v>
      </c>
      <c r="H39" s="36" t="s">
        <v>36</v>
      </c>
      <c r="I39" s="76" t="s">
        <v>272</v>
      </c>
      <c r="J39" s="76" t="s">
        <v>187</v>
      </c>
      <c r="K39" s="75"/>
      <c r="L39" s="161"/>
      <c r="M39" s="77">
        <v>44858</v>
      </c>
      <c r="N39" s="76" t="s">
        <v>278</v>
      </c>
      <c r="O39" s="78">
        <v>9120101042177</v>
      </c>
      <c r="P39" s="83" t="s">
        <v>77</v>
      </c>
      <c r="Q39" s="84"/>
      <c r="R39" s="76" t="s">
        <v>185</v>
      </c>
      <c r="S39" s="75"/>
      <c r="T39" s="85">
        <v>3681781</v>
      </c>
      <c r="U39" s="154">
        <v>3511860</v>
      </c>
      <c r="V39" s="87"/>
      <c r="W39" s="172">
        <f>IF(OR(T39="他官署で調達手続きを実施のため",AG39=契約状況コード表!G$5),"－",IF(V39&lt;&gt;"",ROUNDDOWN(V39/T39,3),(IFERROR(ROUNDDOWN(U39/T39,3),"－"))))</f>
        <v>0.95299999999999996</v>
      </c>
      <c r="X39" s="85"/>
      <c r="Y39" s="85"/>
      <c r="Z39" s="82" t="s">
        <v>184</v>
      </c>
      <c r="AA39" s="80" t="s">
        <v>186</v>
      </c>
      <c r="AB39" s="81">
        <v>2</v>
      </c>
      <c r="AC39" s="82">
        <v>2</v>
      </c>
      <c r="AD39" s="82" t="s">
        <v>183</v>
      </c>
      <c r="AE39" s="82"/>
      <c r="AF39" s="82" t="s">
        <v>183</v>
      </c>
      <c r="AG39" s="80"/>
      <c r="AH39" s="76"/>
      <c r="AI39" s="76"/>
      <c r="AJ39" s="76"/>
      <c r="AK39" s="36"/>
      <c r="AL39" s="36"/>
      <c r="AM39" s="200"/>
      <c r="AN39" s="200"/>
      <c r="AO39" s="200"/>
      <c r="AP39" s="200"/>
      <c r="AQ39" s="161"/>
      <c r="AR39" s="75"/>
      <c r="AS39" s="36"/>
      <c r="AT39" s="36"/>
      <c r="AU39" s="36"/>
      <c r="AV39" s="36"/>
      <c r="AW39" s="36"/>
      <c r="AX39" s="36"/>
      <c r="AY39" s="36"/>
      <c r="AZ39" s="36"/>
      <c r="BA39" s="104"/>
      <c r="BB39" s="113"/>
      <c r="BC39" s="114" t="str">
        <f>IF(AND(OR(K39=契約状況コード表!D$5,K39=契約状況コード表!D$6),OR(AG39=契約状況コード表!G$5,AG39=契約状況コード表!G$6)),"年間支払金額(全官署)",IF(OR(AG39=契約状況コード表!G$5,AG39=契約状況コード表!G$6),"年間支払金額",IF(AND(OR(COUNTIF(AI39,"*すべて*"),COUNTIF(AI39,"*全て*")),S39="●",OR(K39=契約状況コード表!D$5,K39=契約状況コード表!D$6)),"年間支払金額(全官署、契約相手方ごと)",IF(AND(OR(COUNTIF(AI39,"*すべて*"),COUNTIF(AI39,"*全て*")),S39="●"),"年間支払金額(契約相手方ごと)",IF(AND(OR(K39=契約状況コード表!D$5,K39=契約状況コード表!D$6),AG39=契約状況コード表!G$7),"契約総額(全官署)",IF(AND(K39=契約状況コード表!D$7,AG39=契約状況コード表!G$7),"契約総額(自官署のみ)",IF(K39=契約状況コード表!D$7,"年間支払金額(自官署のみ)",IF(AG39=契約状況コード表!G$7,"契約総額",IF(AND(COUNTIF(BJ39,"&lt;&gt;*単価*"),OR(K39=契約状況コード表!D$5,K39=契約状況コード表!D$6)),"全官署予定価格",IF(AND(COUNTIF(BJ39,"*単価*"),OR(K39=契約状況コード表!D$5,K39=契約状況コード表!D$6)),"全官署支払金額",IF(AND(COUNTIF(BJ39,"&lt;&gt;*単価*"),COUNTIF(BJ39,"*変更契約*")),"変更後予定価格",IF(COUNTIF(BJ39,"*単価*"),"年間支払金額","予定価格"))))))))))))</f>
        <v>予定価格</v>
      </c>
      <c r="BD39" s="114" t="str">
        <f>IF(AND(BI39=契約状況コード表!M$5,T39&gt;契約状況コード表!N$5),"○",IF(AND(BI39=契約状況コード表!M$6,T39&gt;=契約状況コード表!N$6),"○",IF(AND(BI39=契約状況コード表!M$7,T39&gt;=契約状況コード表!N$7),"○",IF(AND(BI39=契約状況コード表!M$8,T39&gt;=契約状況コード表!N$8),"○",IF(AND(BI39=契約状況コード表!M$9,T39&gt;=契約状況コード表!N$9),"○",IF(AND(BI39=契約状況コード表!M$10,T39&gt;=契約状況コード表!N$10),"○",IF(AND(BI39=契約状況コード表!M$11,T39&gt;=契約状況コード表!N$11),"○",IF(AND(BI39=契約状況コード表!M$12,T39&gt;=契約状況コード表!N$12),"○",IF(AND(BI39=契約状況コード表!M$13,T39&gt;=契約状況コード表!N$13),"○",IF(T39="他官署で調達手続き入札を実施のため","○","×"))))))))))</f>
        <v>○</v>
      </c>
      <c r="BE39" s="114" t="str">
        <f>IF(AND(BI39=契約状況コード表!M$5,Y39&gt;契約状況コード表!N$5),"○",IF(AND(BI39=契約状況コード表!M$6,Y39&gt;=契約状況コード表!N$6),"○",IF(AND(BI39=契約状況コード表!M$7,Y39&gt;=契約状況コード表!N$7),"○",IF(AND(BI39=契約状況コード表!M$8,Y39&gt;=契約状況コード表!N$8),"○",IF(AND(BI39=契約状況コード表!M$9,Y39&gt;=契約状況コード表!N$9),"○",IF(AND(BI39=契約状況コード表!M$10,Y39&gt;=契約状況コード表!N$10),"○",IF(AND(BI39=契約状況コード表!M$11,Y39&gt;=契約状況コード表!N$11),"○",IF(AND(BI39=契約状況コード表!M$12,Y39&gt;=契約状況コード表!N$12),"○",IF(AND(BI39=契約状況コード表!M$13,Y39&gt;=契約状況コード表!N$13),"○","×")))))))))</f>
        <v>×</v>
      </c>
      <c r="BF39" s="114" t="str">
        <f t="shared" si="2"/>
        <v>○</v>
      </c>
      <c r="BG39" s="114" t="str">
        <f t="shared" si="3"/>
        <v>○</v>
      </c>
      <c r="BH39" s="115">
        <f t="shared" si="4"/>
        <v>0</v>
      </c>
      <c r="BI39" s="170" t="str">
        <f t="shared" si="5"/>
        <v>⑦物品等購入</v>
      </c>
      <c r="BJ39" s="36" t="str">
        <f>IF(AG39=契約状況コード表!G$5,"",IF(AND(K39&lt;&gt;"",ISTEXT(U39)),"分担契約/単価契約",IF(ISTEXT(U39),"単価契約",IF(K39&lt;&gt;"","分担契約",""))))</f>
        <v/>
      </c>
      <c r="BK39" s="171"/>
      <c r="BL39" s="118" t="str">
        <f>IF(COUNTIF(T39,"**"),"",IF(AND(T39&gt;=契約状況コード表!P$5,OR(H39=契約状況コード表!M$5,H39=契約状況コード表!M$6)),1,IF(AND(T39&gt;=契約状況コード表!P$13,H39&lt;&gt;契約状況コード表!M$5,H39&lt;&gt;契約状況コード表!M$6),1,"")))</f>
        <v/>
      </c>
      <c r="BM39" s="155" t="str">
        <f t="shared" si="6"/>
        <v>○</v>
      </c>
      <c r="BN39" s="118" t="b">
        <f t="shared" si="7"/>
        <v>1</v>
      </c>
      <c r="BO39" s="118" t="b">
        <f t="shared" si="8"/>
        <v>1</v>
      </c>
    </row>
    <row r="40" spans="1:68" ht="60.6" customHeight="1">
      <c r="A40" s="101">
        <f t="shared" si="9"/>
        <v>35</v>
      </c>
      <c r="B40" s="101">
        <f t="shared" si="10"/>
        <v>3</v>
      </c>
      <c r="C40" s="101" t="str">
        <f>IF(B40&lt;&gt;1,"",COUNTIF($B$6:B40,1))</f>
        <v/>
      </c>
      <c r="D40" s="101" t="str">
        <f>IF(B40&lt;&gt;2,"",COUNTIF($B$6:B40,2))</f>
        <v/>
      </c>
      <c r="E40" s="101">
        <f>IF(B40&lt;&gt;3,"",COUNTIF($B$6:B40,3))</f>
        <v>18</v>
      </c>
      <c r="F40" s="101" t="str">
        <f>IF(B40&lt;&gt;4,"",COUNTIF($B$6:B40,4))</f>
        <v/>
      </c>
      <c r="G40" s="203" t="s">
        <v>329</v>
      </c>
      <c r="H40" s="36" t="s">
        <v>42</v>
      </c>
      <c r="I40" s="76" t="s">
        <v>264</v>
      </c>
      <c r="J40" s="76" t="s">
        <v>187</v>
      </c>
      <c r="K40" s="203"/>
      <c r="L40" s="161"/>
      <c r="M40" s="77">
        <v>44860</v>
      </c>
      <c r="N40" s="76" t="s">
        <v>204</v>
      </c>
      <c r="O40" s="78">
        <v>8280001000047</v>
      </c>
      <c r="P40" s="83" t="s">
        <v>77</v>
      </c>
      <c r="Q40" s="84"/>
      <c r="R40" s="76" t="s">
        <v>185</v>
      </c>
      <c r="S40" s="203"/>
      <c r="T40" s="210">
        <v>15211666</v>
      </c>
      <c r="U40" s="211" t="s">
        <v>226</v>
      </c>
      <c r="V40" s="87">
        <v>14049648</v>
      </c>
      <c r="W40" s="172">
        <f>IF(OR(T40="他官署で調達手続きを実施のため",AG40=契約状況コード表!G$5),"－",IF(V40&lt;&gt;"",ROUNDDOWN(V40/T40,3),(IFERROR(ROUNDDOWN(U40/T40,3),"－"))))</f>
        <v>0.92300000000000004</v>
      </c>
      <c r="X40" s="85"/>
      <c r="Y40" s="85"/>
      <c r="Z40" s="82" t="s">
        <v>184</v>
      </c>
      <c r="AA40" s="80" t="s">
        <v>186</v>
      </c>
      <c r="AB40" s="81">
        <v>1</v>
      </c>
      <c r="AC40" s="82">
        <v>0</v>
      </c>
      <c r="AD40" s="82" t="s">
        <v>183</v>
      </c>
      <c r="AE40" s="82"/>
      <c r="AF40" s="82" t="s">
        <v>184</v>
      </c>
      <c r="AG40" s="80"/>
      <c r="AH40" s="76"/>
      <c r="AI40" s="76"/>
      <c r="AJ40" s="76"/>
      <c r="AK40" s="36"/>
      <c r="AL40" s="36"/>
      <c r="AM40" s="200"/>
      <c r="AN40" s="200"/>
      <c r="AO40" s="200"/>
      <c r="AP40" s="200"/>
      <c r="AQ40" s="161"/>
      <c r="AR40" s="203" t="s">
        <v>184</v>
      </c>
      <c r="AS40" s="36"/>
      <c r="AT40" s="36"/>
      <c r="AU40" s="36"/>
      <c r="AV40" s="36" t="s">
        <v>97</v>
      </c>
      <c r="AW40" s="36"/>
      <c r="AX40" s="36"/>
      <c r="AY40" s="36" t="s">
        <v>183</v>
      </c>
      <c r="AZ40" s="36"/>
      <c r="BA40" s="104"/>
      <c r="BB40" s="113"/>
      <c r="BC40" s="114" t="str">
        <f>IF(AND(OR(K40=契約状況コード表!D$5,K40=契約状況コード表!D$6),OR(AG40=契約状況コード表!G$5,AG40=契約状況コード表!G$6)),"年間支払金額(全官署)",IF(OR(AG40=契約状況コード表!G$5,AG40=契約状況コード表!G$6),"年間支払金額",IF(AND(OR(COUNTIF(AI40,"*すべて*"),COUNTIF(AI40,"*全て*")),S40="●",OR(K40=契約状況コード表!D$5,K40=契約状況コード表!D$6)),"年間支払金額(全官署、契約相手方ごと)",IF(AND(OR(COUNTIF(AI40,"*すべて*"),COUNTIF(AI40,"*全て*")),S40="●"),"年間支払金額(契約相手方ごと)",IF(AND(OR(K40=契約状況コード表!D$5,K40=契約状況コード表!D$6),AG40=契約状況コード表!G$7),"契約総額(全官署)",IF(AND(K40=契約状況コード表!D$7,AG40=契約状況コード表!G$7),"契約総額(自官署のみ)",IF(K40=契約状況コード表!D$7,"年間支払金額(自官署のみ)",IF(AG40=契約状況コード表!G$7,"契約総額",IF(AND(COUNTIF(BJ40,"&lt;&gt;*単価*"),OR(K40=契約状況コード表!D$5,K40=契約状況コード表!D$6)),"全官署予定価格",IF(AND(COUNTIF(BJ40,"*単価*"),OR(K40=契約状況コード表!D$5,K40=契約状況コード表!D$6)),"全官署支払金額",IF(AND(COUNTIF(BJ40,"&lt;&gt;*単価*"),COUNTIF(BJ40,"*変更契約*")),"変更後予定価格",IF(COUNTIF(BJ40,"*単価*"),"年間支払金額","予定価格"))))))))))))</f>
        <v>年間支払金額</v>
      </c>
      <c r="BD40" s="114" t="str">
        <f>IF(AND(BI40=契約状況コード表!M$5,T40&gt;契約状況コード表!N$5),"○",IF(AND(BI40=契約状況コード表!M$6,T40&gt;=契約状況コード表!N$6),"○",IF(AND(BI40=契約状況コード表!M$7,T40&gt;=契約状況コード表!N$7),"○",IF(AND(BI40=契約状況コード表!M$8,T40&gt;=契約状況コード表!N$8),"○",IF(AND(BI40=契約状況コード表!M$9,T40&gt;=契約状況コード表!N$9),"○",IF(AND(BI40=契約状況コード表!M$10,T40&gt;=契約状況コード表!N$10),"○",IF(AND(BI40=契約状況コード表!M$11,T40&gt;=契約状況コード表!N$11),"○",IF(AND(BI40=契約状況コード表!M$12,T40&gt;=契約状況コード表!N$12),"○",IF(AND(BI40=契約状況コード表!M$13,T40&gt;=契約状況コード表!N$13),"○",IF(T40="他官署で調達手続き入札を実施のため","○","×"))))))))))</f>
        <v>○</v>
      </c>
      <c r="BE40" s="114" t="str">
        <f>IF(AND(BI40=契約状況コード表!M$5,Y40&gt;契約状況コード表!N$5),"○",IF(AND(BI40=契約状況コード表!M$6,Y40&gt;=契約状況コード表!N$6),"○",IF(AND(BI40=契約状況コード表!M$7,Y40&gt;=契約状況コード表!N$7),"○",IF(AND(BI40=契約状況コード表!M$8,Y40&gt;=契約状況コード表!N$8),"○",IF(AND(BI40=契約状況コード表!M$9,Y40&gt;=契約状況コード表!N$9),"○",IF(AND(BI40=契約状況コード表!M$10,Y40&gt;=契約状況コード表!N$10),"○",IF(AND(BI40=契約状況コード表!M$11,Y40&gt;=契約状況コード表!N$11),"○",IF(AND(BI40=契約状況コード表!M$12,Y40&gt;=契約状況コード表!N$12),"○",IF(AND(BI40=契約状況コード表!M$13,Y40&gt;=契約状況コード表!N$13),"○","×")))))))))</f>
        <v>×</v>
      </c>
      <c r="BF40" s="114" t="str">
        <f t="shared" si="2"/>
        <v>×</v>
      </c>
      <c r="BG40" s="114" t="str">
        <f t="shared" si="3"/>
        <v>×</v>
      </c>
      <c r="BH40" s="115" t="str">
        <f t="shared" si="4"/>
        <v/>
      </c>
      <c r="BI40" s="170" t="str">
        <f t="shared" si="5"/>
        <v>⑩役務</v>
      </c>
      <c r="BJ40" s="36" t="str">
        <f>IF(AG40=契約状況コード表!G$5,"",IF(AND(K40&lt;&gt;"",ISTEXT(U40)),"分担契約/単価契約",IF(ISTEXT(U40),"単価契約",IF(K40&lt;&gt;"","分担契約",""))))</f>
        <v>単価契約</v>
      </c>
      <c r="BK40" s="171"/>
      <c r="BL40" s="118">
        <f>IF(COUNTIF(T40,"**"),"",IF(AND(T40&gt;=契約状況コード表!P$5,OR(H40=契約状況コード表!M$5,H40=契約状況コード表!M$6)),1,IF(AND(T40&gt;=契約状況コード表!P$13,H40&lt;&gt;契約状況コード表!M$5,H40&lt;&gt;契約状況コード表!M$6),1,"")))</f>
        <v>1</v>
      </c>
      <c r="BM40" s="155" t="str">
        <f t="shared" si="6"/>
        <v>○</v>
      </c>
      <c r="BN40" s="118" t="b">
        <f t="shared" si="7"/>
        <v>1</v>
      </c>
      <c r="BO40" s="118" t="b">
        <f t="shared" si="8"/>
        <v>1</v>
      </c>
      <c r="BP40" s="204"/>
    </row>
    <row r="41" spans="1:68" ht="60.6" customHeight="1">
      <c r="A41" s="101">
        <f t="shared" si="9"/>
        <v>36</v>
      </c>
      <c r="B41" s="101">
        <f t="shared" si="10"/>
        <v>3</v>
      </c>
      <c r="C41" s="101" t="str">
        <f>IF(B41&lt;&gt;1,"",COUNTIF($B$6:B41,1))</f>
        <v/>
      </c>
      <c r="D41" s="101" t="str">
        <f>IF(B41&lt;&gt;2,"",COUNTIF($B$6:B41,2))</f>
        <v/>
      </c>
      <c r="E41" s="101">
        <f>IF(B41&lt;&gt;3,"",COUNTIF($B$6:B41,3))</f>
        <v>19</v>
      </c>
      <c r="F41" s="101" t="str">
        <f>IF(B41&lt;&gt;4,"",COUNTIF($B$6:B41,4))</f>
        <v/>
      </c>
      <c r="G41" s="203" t="s">
        <v>330</v>
      </c>
      <c r="H41" s="36" t="s">
        <v>42</v>
      </c>
      <c r="I41" s="76" t="s">
        <v>273</v>
      </c>
      <c r="J41" s="76" t="s">
        <v>187</v>
      </c>
      <c r="K41" s="75"/>
      <c r="L41" s="161"/>
      <c r="M41" s="77">
        <v>44860</v>
      </c>
      <c r="N41" s="76" t="s">
        <v>279</v>
      </c>
      <c r="O41" s="78">
        <v>3010001033417</v>
      </c>
      <c r="P41" s="83" t="s">
        <v>77</v>
      </c>
      <c r="Q41" s="84"/>
      <c r="R41" s="76" t="s">
        <v>185</v>
      </c>
      <c r="S41" s="75"/>
      <c r="T41" s="85">
        <v>2409660</v>
      </c>
      <c r="U41" s="154">
        <v>2324300</v>
      </c>
      <c r="V41" s="87"/>
      <c r="W41" s="172">
        <f>IF(OR(T41="他官署で調達手続きを実施のため",AG41=契約状況コード表!G$5),"－",IF(V41&lt;&gt;"",ROUNDDOWN(V41/T41,3),(IFERROR(ROUNDDOWN(U41/T41,3),"－"))))</f>
        <v>0.96399999999999997</v>
      </c>
      <c r="X41" s="85"/>
      <c r="Y41" s="85"/>
      <c r="Z41" s="82" t="s">
        <v>184</v>
      </c>
      <c r="AA41" s="80" t="s">
        <v>186</v>
      </c>
      <c r="AB41" s="81">
        <v>1</v>
      </c>
      <c r="AC41" s="82">
        <v>1</v>
      </c>
      <c r="AD41" s="82" t="s">
        <v>183</v>
      </c>
      <c r="AE41" s="82"/>
      <c r="AF41" s="82" t="s">
        <v>183</v>
      </c>
      <c r="AG41" s="80"/>
      <c r="AH41" s="76"/>
      <c r="AI41" s="76"/>
      <c r="AJ41" s="76"/>
      <c r="AK41" s="36"/>
      <c r="AL41" s="36"/>
      <c r="AM41" s="200"/>
      <c r="AN41" s="200"/>
      <c r="AO41" s="200"/>
      <c r="AP41" s="200"/>
      <c r="AQ41" s="161"/>
      <c r="AR41" s="75" t="s">
        <v>184</v>
      </c>
      <c r="AS41" s="36"/>
      <c r="AT41" s="36"/>
      <c r="AU41" s="36"/>
      <c r="AV41" s="36" t="s">
        <v>93</v>
      </c>
      <c r="AW41" s="36"/>
      <c r="AX41" s="36"/>
      <c r="AY41" s="36" t="s">
        <v>183</v>
      </c>
      <c r="AZ41" s="36"/>
      <c r="BA41" s="104"/>
      <c r="BB41" s="113"/>
      <c r="BC41" s="114" t="str">
        <f>IF(AND(OR(K41=契約状況コード表!D$5,K41=契約状況コード表!D$6),OR(AG41=契約状況コード表!G$5,AG41=契約状況コード表!G$6)),"年間支払金額(全官署)",IF(OR(AG41=契約状況コード表!G$5,AG41=契約状況コード表!G$6),"年間支払金額",IF(AND(OR(COUNTIF(AI41,"*すべて*"),COUNTIF(AI41,"*全て*")),S41="●",OR(K41=契約状況コード表!D$5,K41=契約状況コード表!D$6)),"年間支払金額(全官署、契約相手方ごと)",IF(AND(OR(COUNTIF(AI41,"*すべて*"),COUNTIF(AI41,"*全て*")),S41="●"),"年間支払金額(契約相手方ごと)",IF(AND(OR(K41=契約状況コード表!D$5,K41=契約状況コード表!D$6),AG41=契約状況コード表!G$7),"契約総額(全官署)",IF(AND(K41=契約状況コード表!D$7,AG41=契約状況コード表!G$7),"契約総額(自官署のみ)",IF(K41=契約状況コード表!D$7,"年間支払金額(自官署のみ)",IF(AG41=契約状況コード表!G$7,"契約総額",IF(AND(COUNTIF(BJ41,"&lt;&gt;*単価*"),OR(K41=契約状況コード表!D$5,K41=契約状況コード表!D$6)),"全官署予定価格",IF(AND(COUNTIF(BJ41,"*単価*"),OR(K41=契約状況コード表!D$5,K41=契約状況コード表!D$6)),"全官署支払金額",IF(AND(COUNTIF(BJ41,"&lt;&gt;*単価*"),COUNTIF(BJ41,"*変更契約*")),"変更後予定価格",IF(COUNTIF(BJ41,"*単価*"),"年間支払金額","予定価格"))))))))))))</f>
        <v>予定価格</v>
      </c>
      <c r="BD41" s="114" t="str">
        <f>IF(AND(BI41=契約状況コード表!M$5,T41&gt;契約状況コード表!N$5),"○",IF(AND(BI41=契約状況コード表!M$6,T41&gt;=契約状況コード表!N$6),"○",IF(AND(BI41=契約状況コード表!M$7,T41&gt;=契約状況コード表!N$7),"○",IF(AND(BI41=契約状況コード表!M$8,T41&gt;=契約状況コード表!N$8),"○",IF(AND(BI41=契約状況コード表!M$9,T41&gt;=契約状況コード表!N$9),"○",IF(AND(BI41=契約状況コード表!M$10,T41&gt;=契約状況コード表!N$10),"○",IF(AND(BI41=契約状況コード表!M$11,T41&gt;=契約状況コード表!N$11),"○",IF(AND(BI41=契約状況コード表!M$12,T41&gt;=契約状況コード表!N$12),"○",IF(AND(BI41=契約状況コード表!M$13,T41&gt;=契約状況コード表!N$13),"○",IF(T41="他官署で調達手続き入札を実施のため","○","×"))))))))))</f>
        <v>○</v>
      </c>
      <c r="BE41" s="114" t="str">
        <f>IF(AND(BI41=契約状況コード表!M$5,Y41&gt;契約状況コード表!N$5),"○",IF(AND(BI41=契約状況コード表!M$6,Y41&gt;=契約状況コード表!N$6),"○",IF(AND(BI41=契約状況コード表!M$7,Y41&gt;=契約状況コード表!N$7),"○",IF(AND(BI41=契約状況コード表!M$8,Y41&gt;=契約状況コード表!N$8),"○",IF(AND(BI41=契約状況コード表!M$9,Y41&gt;=契約状況コード表!N$9),"○",IF(AND(BI41=契約状況コード表!M$10,Y41&gt;=契約状況コード表!N$10),"○",IF(AND(BI41=契約状況コード表!M$11,Y41&gt;=契約状況コード表!N$11),"○",IF(AND(BI41=契約状況コード表!M$12,Y41&gt;=契約状況コード表!N$12),"○",IF(AND(BI41=契約状況コード表!M$13,Y41&gt;=契約状況コード表!N$13),"○","×")))))))))</f>
        <v>×</v>
      </c>
      <c r="BF41" s="114" t="str">
        <f t="shared" si="2"/>
        <v>○</v>
      </c>
      <c r="BG41" s="114" t="str">
        <f t="shared" si="3"/>
        <v>○</v>
      </c>
      <c r="BH41" s="115">
        <f t="shared" si="4"/>
        <v>0</v>
      </c>
      <c r="BI41" s="170" t="str">
        <f t="shared" si="5"/>
        <v>⑩役務</v>
      </c>
      <c r="BJ41" s="36" t="str">
        <f>IF(AG41=契約状況コード表!G$5,"",IF(AND(K41&lt;&gt;"",ISTEXT(U41)),"分担契約/単価契約",IF(ISTEXT(U41),"単価契約",IF(K41&lt;&gt;"","分担契約",""))))</f>
        <v/>
      </c>
      <c r="BK41" s="171"/>
      <c r="BL41" s="118" t="str">
        <f>IF(COUNTIF(T41,"**"),"",IF(AND(T41&gt;=契約状況コード表!P$5,OR(H41=契約状況コード表!M$5,H41=契約状況コード表!M$6)),1,IF(AND(T41&gt;=契約状況コード表!P$13,H41&lt;&gt;契約状況コード表!M$5,H41&lt;&gt;契約状況コード表!M$6),1,"")))</f>
        <v/>
      </c>
      <c r="BM41" s="155" t="str">
        <f t="shared" si="6"/>
        <v>○</v>
      </c>
      <c r="BN41" s="118" t="b">
        <f t="shared" si="7"/>
        <v>1</v>
      </c>
      <c r="BO41" s="118" t="b">
        <f t="shared" si="8"/>
        <v>1</v>
      </c>
    </row>
    <row r="42" spans="1:68" ht="60.6" customHeight="1">
      <c r="A42" s="101">
        <f t="shared" si="9"/>
        <v>37</v>
      </c>
      <c r="B42" s="101">
        <f t="shared" si="10"/>
        <v>3</v>
      </c>
      <c r="C42" s="101" t="str">
        <f>IF(B42&lt;&gt;1,"",COUNTIF($B$6:B42,1))</f>
        <v/>
      </c>
      <c r="D42" s="101" t="str">
        <f>IF(B42&lt;&gt;2,"",COUNTIF($B$6:B42,2))</f>
        <v/>
      </c>
      <c r="E42" s="101">
        <f>IF(B42&lt;&gt;3,"",COUNTIF($B$6:B42,3))</f>
        <v>20</v>
      </c>
      <c r="F42" s="101" t="str">
        <f>IF(B42&lt;&gt;4,"",COUNTIF($B$6:B42,4))</f>
        <v/>
      </c>
      <c r="G42" s="203" t="s">
        <v>331</v>
      </c>
      <c r="H42" s="36" t="s">
        <v>40</v>
      </c>
      <c r="I42" s="76" t="s">
        <v>288</v>
      </c>
      <c r="J42" s="76" t="s">
        <v>187</v>
      </c>
      <c r="K42" s="75"/>
      <c r="L42" s="161"/>
      <c r="M42" s="77">
        <v>44860</v>
      </c>
      <c r="N42" s="76" t="s">
        <v>280</v>
      </c>
      <c r="O42" s="78">
        <v>3011701014796</v>
      </c>
      <c r="P42" s="83" t="s">
        <v>77</v>
      </c>
      <c r="Q42" s="84"/>
      <c r="R42" s="76" t="s">
        <v>185</v>
      </c>
      <c r="S42" s="75"/>
      <c r="T42" s="85">
        <v>7238000</v>
      </c>
      <c r="U42" s="154">
        <v>5478000</v>
      </c>
      <c r="V42" s="87"/>
      <c r="W42" s="172">
        <f>IF(OR(T42="他官署で調達手続きを実施のため",AG42=契約状況コード表!G$5),"－",IF(V42&lt;&gt;"",ROUNDDOWN(V42/T42,3),(IFERROR(ROUNDDOWN(U42/T42,3),"－"))))</f>
        <v>0.75600000000000001</v>
      </c>
      <c r="X42" s="85"/>
      <c r="Y42" s="85"/>
      <c r="Z42" s="82" t="s">
        <v>184</v>
      </c>
      <c r="AA42" s="80" t="s">
        <v>186</v>
      </c>
      <c r="AB42" s="81">
        <v>2</v>
      </c>
      <c r="AC42" s="82">
        <v>1</v>
      </c>
      <c r="AD42" s="82" t="s">
        <v>183</v>
      </c>
      <c r="AE42" s="82"/>
      <c r="AF42" s="82" t="s">
        <v>183</v>
      </c>
      <c r="AG42" s="80"/>
      <c r="AH42" s="76"/>
      <c r="AI42" s="76"/>
      <c r="AJ42" s="76"/>
      <c r="AK42" s="36"/>
      <c r="AL42" s="36"/>
      <c r="AM42" s="200"/>
      <c r="AN42" s="200"/>
      <c r="AO42" s="200"/>
      <c r="AP42" s="200"/>
      <c r="AQ42" s="161"/>
      <c r="AR42" s="75" t="s">
        <v>183</v>
      </c>
      <c r="AS42" s="36" t="s">
        <v>86</v>
      </c>
      <c r="AT42" s="36"/>
      <c r="AU42" s="36"/>
      <c r="AV42" s="36"/>
      <c r="AW42" s="36"/>
      <c r="AX42" s="36"/>
      <c r="AY42" s="36" t="s">
        <v>183</v>
      </c>
      <c r="AZ42" s="36"/>
      <c r="BA42" s="104"/>
      <c r="BB42" s="113"/>
      <c r="BC42" s="114" t="str">
        <f>IF(AND(OR(K42=契約状況コード表!D$5,K42=契約状況コード表!D$6),OR(AG42=契約状況コード表!G$5,AG42=契約状況コード表!G$6)),"年間支払金額(全官署)",IF(OR(AG42=契約状況コード表!G$5,AG42=契約状況コード表!G$6),"年間支払金額",IF(AND(OR(COUNTIF(AI42,"*すべて*"),COUNTIF(AI42,"*全て*")),S42="●",OR(K42=契約状況コード表!D$5,K42=契約状況コード表!D$6)),"年間支払金額(全官署、契約相手方ごと)",IF(AND(OR(COUNTIF(AI42,"*すべて*"),COUNTIF(AI42,"*全て*")),S42="●"),"年間支払金額(契約相手方ごと)",IF(AND(OR(K42=契約状況コード表!D$5,K42=契約状況コード表!D$6),AG42=契約状況コード表!G$7),"契約総額(全官署)",IF(AND(K42=契約状況コード表!D$7,AG42=契約状況コード表!G$7),"契約総額(自官署のみ)",IF(K42=契約状況コード表!D$7,"年間支払金額(自官署のみ)",IF(AG42=契約状況コード表!G$7,"契約総額",IF(AND(COUNTIF(BJ42,"&lt;&gt;*単価*"),OR(K42=契約状況コード表!D$5,K42=契約状況コード表!D$6)),"全官署予定価格",IF(AND(COUNTIF(BJ42,"*単価*"),OR(K42=契約状況コード表!D$5,K42=契約状況コード表!D$6)),"全官署支払金額",IF(AND(COUNTIF(BJ42,"&lt;&gt;*単価*"),COUNTIF(BJ42,"*変更契約*")),"変更後予定価格",IF(COUNTIF(BJ42,"*単価*"),"年間支払金額","予定価格"))))))))))))</f>
        <v>予定価格</v>
      </c>
      <c r="BD42" s="114" t="str">
        <f>IF(AND(BI42=契約状況コード表!M$5,T42&gt;契約状況コード表!N$5),"○",IF(AND(BI42=契約状況コード表!M$6,T42&gt;=契約状況コード表!N$6),"○",IF(AND(BI42=契約状況コード表!M$7,T42&gt;=契約状況コード表!N$7),"○",IF(AND(BI42=契約状況コード表!M$8,T42&gt;=契約状況コード表!N$8),"○",IF(AND(BI42=契約状況コード表!M$9,T42&gt;=契約状況コード表!N$9),"○",IF(AND(BI42=契約状況コード表!M$10,T42&gt;=契約状況コード表!N$10),"○",IF(AND(BI42=契約状況コード表!M$11,T42&gt;=契約状況コード表!N$11),"○",IF(AND(BI42=契約状況コード表!M$12,T42&gt;=契約状況コード表!N$12),"○",IF(AND(BI42=契約状況コード表!M$13,T42&gt;=契約状況コード表!N$13),"○",IF(T42="他官署で調達手続き入札を実施のため","○","×"))))))))))</f>
        <v>○</v>
      </c>
      <c r="BE42" s="114" t="str">
        <f>IF(AND(BI42=契約状況コード表!M$5,Y42&gt;契約状況コード表!N$5),"○",IF(AND(BI42=契約状況コード表!M$6,Y42&gt;=契約状況コード表!N$6),"○",IF(AND(BI42=契約状況コード表!M$7,Y42&gt;=契約状況コード表!N$7),"○",IF(AND(BI42=契約状況コード表!M$8,Y42&gt;=契約状況コード表!N$8),"○",IF(AND(BI42=契約状況コード表!M$9,Y42&gt;=契約状況コード表!N$9),"○",IF(AND(BI42=契約状況コード表!M$10,Y42&gt;=契約状況コード表!N$10),"○",IF(AND(BI42=契約状況コード表!M$11,Y42&gt;=契約状況コード表!N$11),"○",IF(AND(BI42=契約状況コード表!M$12,Y42&gt;=契約状況コード表!N$12),"○",IF(AND(BI42=契約状況コード表!M$13,Y42&gt;=契約状況コード表!N$13),"○","×")))))))))</f>
        <v>×</v>
      </c>
      <c r="BF42" s="114" t="str">
        <f t="shared" si="2"/>
        <v>○</v>
      </c>
      <c r="BG42" s="114" t="str">
        <f t="shared" si="3"/>
        <v>○</v>
      </c>
      <c r="BH42" s="115">
        <f t="shared" si="4"/>
        <v>0</v>
      </c>
      <c r="BI42" s="170" t="str">
        <f t="shared" si="5"/>
        <v>⑨物品等賃借</v>
      </c>
      <c r="BJ42" s="36" t="str">
        <f>IF(AG42=契約状況コード表!G$5,"",IF(AND(K42&lt;&gt;"",ISTEXT(U42)),"分担契約/単価契約",IF(ISTEXT(U42),"単価契約",IF(K42&lt;&gt;"","分担契約",""))))</f>
        <v/>
      </c>
      <c r="BK42" s="171"/>
      <c r="BL42" s="118" t="str">
        <f>IF(COUNTIF(T42,"**"),"",IF(AND(T42&gt;=契約状況コード表!P$5,OR(H42=契約状況コード表!M$5,H42=契約状況コード表!M$6)),1,IF(AND(T42&gt;=契約状況コード表!P$13,H42&lt;&gt;契約状況コード表!M$5,H42&lt;&gt;契約状況コード表!M$6),1,"")))</f>
        <v/>
      </c>
      <c r="BM42" s="155" t="str">
        <f t="shared" si="6"/>
        <v>○</v>
      </c>
      <c r="BN42" s="118" t="b">
        <f t="shared" si="7"/>
        <v>1</v>
      </c>
      <c r="BO42" s="118" t="b">
        <f t="shared" si="8"/>
        <v>1</v>
      </c>
    </row>
    <row r="43" spans="1:68" ht="60.6" customHeight="1">
      <c r="A43" s="101">
        <f t="shared" si="9"/>
        <v>38</v>
      </c>
      <c r="B43" s="101">
        <f t="shared" si="10"/>
        <v>3</v>
      </c>
      <c r="C43" s="101" t="str">
        <f>IF(B43&lt;&gt;1,"",COUNTIF($B$6:B43,1))</f>
        <v/>
      </c>
      <c r="D43" s="101" t="str">
        <f>IF(B43&lt;&gt;2,"",COUNTIF($B$6:B43,2))</f>
        <v/>
      </c>
      <c r="E43" s="101">
        <f>IF(B43&lt;&gt;3,"",COUNTIF($B$6:B43,3))</f>
        <v>21</v>
      </c>
      <c r="F43" s="101" t="str">
        <f>IF(B43&lt;&gt;4,"",COUNTIF($B$6:B43,4))</f>
        <v/>
      </c>
      <c r="G43" s="203" t="s">
        <v>332</v>
      </c>
      <c r="H43" s="215" t="s">
        <v>42</v>
      </c>
      <c r="I43" s="76" t="s">
        <v>291</v>
      </c>
      <c r="J43" s="76" t="s">
        <v>292</v>
      </c>
      <c r="K43" s="75"/>
      <c r="L43" s="161"/>
      <c r="M43" s="77">
        <v>44860</v>
      </c>
      <c r="N43" s="76" t="s">
        <v>293</v>
      </c>
      <c r="O43" s="78">
        <v>6140002011711</v>
      </c>
      <c r="P43" s="83" t="s">
        <v>77</v>
      </c>
      <c r="Q43" s="84"/>
      <c r="R43" s="76" t="s">
        <v>185</v>
      </c>
      <c r="S43" s="75"/>
      <c r="T43" s="85">
        <v>1489400</v>
      </c>
      <c r="U43" s="154" t="s">
        <v>294</v>
      </c>
      <c r="V43" s="87">
        <v>1391850</v>
      </c>
      <c r="W43" s="172">
        <f>IF(OR(T43="他官署で調達手続きを実施のため",AG43=契約状況コード表!G$5),"－",IF(V43&lt;&gt;"",ROUNDDOWN(V43/T43,3),(IFERROR(ROUNDDOWN(U43/T43,3),"－"))))</f>
        <v>0.93400000000000005</v>
      </c>
      <c r="X43" s="85"/>
      <c r="Y43" s="85"/>
      <c r="Z43" s="82" t="s">
        <v>184</v>
      </c>
      <c r="AA43" s="80" t="s">
        <v>186</v>
      </c>
      <c r="AB43" s="81">
        <v>1</v>
      </c>
      <c r="AC43" s="82">
        <v>0</v>
      </c>
      <c r="AD43" s="82" t="s">
        <v>183</v>
      </c>
      <c r="AE43" s="82"/>
      <c r="AF43" s="82" t="s">
        <v>184</v>
      </c>
      <c r="AG43" s="80"/>
      <c r="AH43" s="76"/>
      <c r="AI43" s="76"/>
      <c r="AJ43" s="76"/>
      <c r="AK43" s="36"/>
      <c r="AL43" s="36"/>
      <c r="AM43" s="200"/>
      <c r="AN43" s="200"/>
      <c r="AO43" s="200"/>
      <c r="AP43" s="200"/>
      <c r="AQ43" s="161"/>
      <c r="AR43" s="75" t="s">
        <v>184</v>
      </c>
      <c r="AS43" s="36"/>
      <c r="AT43" s="36"/>
      <c r="AU43" s="36"/>
      <c r="AV43" s="36" t="s">
        <v>95</v>
      </c>
      <c r="AW43" s="36"/>
      <c r="AX43" s="36"/>
      <c r="AY43" s="36" t="s">
        <v>183</v>
      </c>
      <c r="AZ43" s="36"/>
      <c r="BA43" s="104"/>
      <c r="BB43" s="113"/>
      <c r="BC43" s="114" t="str">
        <f>IF(AND(OR(K43=契約状況コード表!D$5,K43=契約状況コード表!D$6),OR(AG43=契約状況コード表!G$5,AG43=契約状況コード表!G$6)),"年間支払金額(全官署)",IF(OR(AG43=契約状況コード表!G$5,AG43=契約状況コード表!G$6),"年間支払金額",IF(AND(OR(COUNTIF(AI43,"*すべて*"),COUNTIF(AI43,"*全て*")),S43="●",OR(K43=契約状況コード表!D$5,K43=契約状況コード表!D$6)),"年間支払金額(全官署、契約相手方ごと)",IF(AND(OR(COUNTIF(AI43,"*すべて*"),COUNTIF(AI43,"*全て*")),S43="●"),"年間支払金額(契約相手方ごと)",IF(AND(OR(K43=契約状況コード表!D$5,K43=契約状況コード表!D$6),AG43=契約状況コード表!G$7),"契約総額(全官署)",IF(AND(K43=契約状況コード表!D$7,AG43=契約状況コード表!G$7),"契約総額(自官署のみ)",IF(K43=契約状況コード表!D$7,"年間支払金額(自官署のみ)",IF(AG43=契約状況コード表!G$7,"契約総額",IF(AND(COUNTIF(BJ43,"&lt;&gt;*単価*"),OR(K43=契約状況コード表!D$5,K43=契約状況コード表!D$6)),"全官署予定価格",IF(AND(COUNTIF(BJ43,"*単価*"),OR(K43=契約状況コード表!D$5,K43=契約状況コード表!D$6)),"全官署支払金額",IF(AND(COUNTIF(BJ43,"&lt;&gt;*単価*"),COUNTIF(BJ43,"*変更契約*")),"変更後予定価格",IF(COUNTIF(BJ43,"*単価*"),"年間支払金額","予定価格"))))))))))))</f>
        <v>年間支払金額</v>
      </c>
      <c r="BD43" s="114" t="str">
        <f>IF(AND(BI43=契約状況コード表!M$5,T43&gt;契約状況コード表!N$5),"○",IF(AND(BI43=契約状況コード表!M$6,T43&gt;=契約状況コード表!N$6),"○",IF(AND(BI43=契約状況コード表!M$7,T43&gt;=契約状況コード表!N$7),"○",IF(AND(BI43=契約状況コード表!M$8,T43&gt;=契約状況コード表!N$8),"○",IF(AND(BI43=契約状況コード表!M$9,T43&gt;=契約状況コード表!N$9),"○",IF(AND(BI43=契約状況コード表!M$10,T43&gt;=契約状況コード表!N$10),"○",IF(AND(BI43=契約状況コード表!M$11,T43&gt;=契約状況コード表!N$11),"○",IF(AND(BI43=契約状況コード表!M$12,T43&gt;=契約状況コード表!N$12),"○",IF(AND(BI43=契約状況コード表!M$13,T43&gt;=契約状況コード表!N$13),"○",IF(T43="他官署で調達手続き入札を実施のため","○","×"))))))))))</f>
        <v>○</v>
      </c>
      <c r="BE43" s="114" t="str">
        <f>IF(AND(BI43=契約状況コード表!M$5,Y43&gt;契約状況コード表!N$5),"○",IF(AND(BI43=契約状況コード表!M$6,Y43&gt;=契約状況コード表!N$6),"○",IF(AND(BI43=契約状況コード表!M$7,Y43&gt;=契約状況コード表!N$7),"○",IF(AND(BI43=契約状況コード表!M$8,Y43&gt;=契約状況コード表!N$8),"○",IF(AND(BI43=契約状況コード表!M$9,Y43&gt;=契約状況コード表!N$9),"○",IF(AND(BI43=契約状況コード表!M$10,Y43&gt;=契約状況コード表!N$10),"○",IF(AND(BI43=契約状況コード表!M$11,Y43&gt;=契約状況コード表!N$11),"○",IF(AND(BI43=契約状況コード表!M$12,Y43&gt;=契約状況コード表!N$12),"○",IF(AND(BI43=契約状況コード表!M$13,Y43&gt;=契約状況コード表!N$13),"○","×")))))))))</f>
        <v>×</v>
      </c>
      <c r="BF43" s="114" t="str">
        <f t="shared" si="2"/>
        <v>×</v>
      </c>
      <c r="BG43" s="114" t="str">
        <f t="shared" si="3"/>
        <v>×</v>
      </c>
      <c r="BH43" s="115" t="str">
        <f t="shared" si="4"/>
        <v/>
      </c>
      <c r="BI43" s="170" t="str">
        <f t="shared" si="5"/>
        <v>⑩役務</v>
      </c>
      <c r="BJ43" s="36" t="str">
        <f>IF(AG43=契約状況コード表!G$5,"",IF(AND(K43&lt;&gt;"",ISTEXT(U43)),"分担契約/単価契約",IF(ISTEXT(U43),"単価契約",IF(K43&lt;&gt;"","分担契約",""))))</f>
        <v>単価契約</v>
      </c>
      <c r="BK43" s="171"/>
      <c r="BL43" s="118" t="str">
        <f>IF(COUNTIF(T43,"**"),"",IF(AND(T43&gt;=契約状況コード表!P$5,OR(H43=契約状況コード表!M$5,H43=契約状況コード表!M$6)),1,IF(AND(T43&gt;=契約状況コード表!P$13,H43&lt;&gt;契約状況コード表!M$5,H43&lt;&gt;契約状況コード表!M$6),1,"")))</f>
        <v/>
      </c>
      <c r="BM43" s="155" t="str">
        <f t="shared" si="6"/>
        <v>○</v>
      </c>
      <c r="BN43" s="118" t="b">
        <f t="shared" si="7"/>
        <v>1</v>
      </c>
      <c r="BO43" s="118" t="b">
        <f t="shared" si="8"/>
        <v>1</v>
      </c>
    </row>
    <row r="44" spans="1:68" ht="60.6" customHeight="1">
      <c r="A44" s="101">
        <f t="shared" si="9"/>
        <v>39</v>
      </c>
      <c r="B44" s="101">
        <f t="shared" si="10"/>
        <v>4</v>
      </c>
      <c r="C44" s="101" t="str">
        <f>IF(B44&lt;&gt;1,"",COUNTIF($B$6:B44,1))</f>
        <v/>
      </c>
      <c r="D44" s="101" t="str">
        <f>IF(B44&lt;&gt;2,"",COUNTIF($B$6:B44,2))</f>
        <v/>
      </c>
      <c r="E44" s="101" t="str">
        <f>IF(B44&lt;&gt;3,"",COUNTIF($B$6:B44,3))</f>
        <v/>
      </c>
      <c r="F44" s="101">
        <f>IF(B44&lt;&gt;4,"",COUNTIF($B$6:B44,4))</f>
        <v>15</v>
      </c>
      <c r="G44" s="203" t="s">
        <v>333</v>
      </c>
      <c r="H44" s="36" t="s">
        <v>42</v>
      </c>
      <c r="I44" s="76" t="s">
        <v>266</v>
      </c>
      <c r="J44" s="76" t="s">
        <v>188</v>
      </c>
      <c r="K44" s="75"/>
      <c r="L44" s="161"/>
      <c r="M44" s="77">
        <v>44865</v>
      </c>
      <c r="N44" s="76" t="s">
        <v>189</v>
      </c>
      <c r="O44" s="78">
        <v>6120005004185</v>
      </c>
      <c r="P44" s="83" t="s">
        <v>77</v>
      </c>
      <c r="Q44" s="84"/>
      <c r="R44" s="76" t="s">
        <v>190</v>
      </c>
      <c r="S44" s="75" t="s">
        <v>267</v>
      </c>
      <c r="T44" s="85">
        <v>55580384</v>
      </c>
      <c r="U44" s="154">
        <v>55580280</v>
      </c>
      <c r="V44" s="87"/>
      <c r="W44" s="172">
        <f>IF(OR(T44="他官署で調達手続きを実施のため",AG44=契約状況コード表!G$5),"－",IF(V44&lt;&gt;"",ROUNDDOWN(V44/T44,3),(IFERROR(ROUNDDOWN(U44/T44,3),"－"))))</f>
        <v>0.999</v>
      </c>
      <c r="X44" s="85"/>
      <c r="Y44" s="85"/>
      <c r="Z44" s="82" t="s">
        <v>184</v>
      </c>
      <c r="AA44" s="80" t="s">
        <v>15</v>
      </c>
      <c r="AB44" s="81">
        <v>1</v>
      </c>
      <c r="AC44" s="82">
        <v>0</v>
      </c>
      <c r="AD44" s="82" t="s">
        <v>183</v>
      </c>
      <c r="AE44" s="82"/>
      <c r="AF44" s="82" t="s">
        <v>183</v>
      </c>
      <c r="AG44" s="80"/>
      <c r="AH44" s="76" t="s">
        <v>17</v>
      </c>
      <c r="AI44" s="76" t="s">
        <v>143</v>
      </c>
      <c r="AJ44" s="76"/>
      <c r="AK44" s="36"/>
      <c r="AL44" s="36"/>
      <c r="AM44" s="200"/>
      <c r="AN44" s="200"/>
      <c r="AO44" s="200"/>
      <c r="AP44" s="200"/>
      <c r="AQ44" s="161"/>
      <c r="AR44" s="36"/>
      <c r="AS44" s="36"/>
      <c r="AT44" s="36"/>
      <c r="AU44" s="36"/>
      <c r="AV44" s="36"/>
      <c r="AW44" s="36"/>
      <c r="AX44" s="36"/>
      <c r="AY44" s="36"/>
      <c r="AZ44" s="36"/>
      <c r="BA44" s="104"/>
      <c r="BB44" s="113"/>
      <c r="BC44" s="114" t="str">
        <f>IF(AND(OR(K44=契約状況コード表!D$5,K44=契約状況コード表!D$6),OR(AG44=契約状況コード表!G$5,AG44=契約状況コード表!G$6)),"年間支払金額(全官署)",IF(OR(AG44=契約状況コード表!G$5,AG44=契約状況コード表!G$6),"年間支払金額",IF(AND(OR(COUNTIF(AI44,"*すべて*"),COUNTIF(AI44,"*全て*")),S44="●",OR(K44=契約状況コード表!D$5,K44=契約状況コード表!D$6)),"年間支払金額(全官署、契約相手方ごと)",IF(AND(OR(COUNTIF(AI44,"*すべて*"),COUNTIF(AI44,"*全て*")),S44="●"),"年間支払金額(契約相手方ごと)",IF(AND(OR(K44=契約状況コード表!D$5,K44=契約状況コード表!D$6),AG44=契約状況コード表!G$7),"契約総額(全官署)",IF(AND(K44=契約状況コード表!D$7,AG44=契約状況コード表!G$7),"契約総額(自官署のみ)",IF(K44=契約状況コード表!D$7,"年間支払金額(自官署のみ)",IF(AG44=契約状況コード表!G$7,"契約総額",IF(AND(COUNTIF(BJ44,"&lt;&gt;*単価*"),OR(K44=契約状況コード表!D$5,K44=契約状況コード表!D$6)),"全官署予定価格",IF(AND(COUNTIF(BJ44,"*単価*"),OR(K44=契約状況コード表!D$5,K44=契約状況コード表!D$6)),"全官署支払金額",IF(AND(COUNTIF(BJ44,"&lt;&gt;*単価*"),COUNTIF(BJ44,"*変更契約*")),"変更後予定価格",IF(COUNTIF(BJ44,"*単価*"),"年間支払金額","予定価格"))))))))))))</f>
        <v>予定価格</v>
      </c>
      <c r="BD44" s="114" t="str">
        <f>IF(AND(BI44=契約状況コード表!M$5,T44&gt;契約状況コード表!N$5),"○",IF(AND(BI44=契約状況コード表!M$6,T44&gt;=契約状況コード表!N$6),"○",IF(AND(BI44=契約状況コード表!M$7,T44&gt;=契約状況コード表!N$7),"○",IF(AND(BI44=契約状況コード表!M$8,T44&gt;=契約状況コード表!N$8),"○",IF(AND(BI44=契約状況コード表!M$9,T44&gt;=契約状況コード表!N$9),"○",IF(AND(BI44=契約状況コード表!M$10,T44&gt;=契約状況コード表!N$10),"○",IF(AND(BI44=契約状況コード表!M$11,T44&gt;=契約状況コード表!N$11),"○",IF(AND(BI44=契約状況コード表!M$12,T44&gt;=契約状況コード表!N$12),"○",IF(AND(BI44=契約状況コード表!M$13,T44&gt;=契約状況コード表!N$13),"○",IF(T44="他官署で調達手続き入札を実施のため","○","×"))))))))))</f>
        <v>○</v>
      </c>
      <c r="BE44" s="114" t="str">
        <f>IF(AND(BI44=契約状況コード表!M$5,Y44&gt;契約状況コード表!N$5),"○",IF(AND(BI44=契約状況コード表!M$6,Y44&gt;=契約状況コード表!N$6),"○",IF(AND(BI44=契約状況コード表!M$7,Y44&gt;=契約状況コード表!N$7),"○",IF(AND(BI44=契約状況コード表!M$8,Y44&gt;=契約状況コード表!N$8),"○",IF(AND(BI44=契約状況コード表!M$9,Y44&gt;=契約状況コード表!N$9),"○",IF(AND(BI44=契約状況コード表!M$10,Y44&gt;=契約状況コード表!N$10),"○",IF(AND(BI44=契約状況コード表!M$11,Y44&gt;=契約状況コード表!N$11),"○",IF(AND(BI44=契約状況コード表!M$12,Y44&gt;=契約状況コード表!N$12),"○",IF(AND(BI44=契約状況コード表!M$13,Y44&gt;=契約状況コード表!N$13),"○","×")))))))))</f>
        <v>×</v>
      </c>
      <c r="BF44" s="114" t="str">
        <f t="shared" si="2"/>
        <v>○</v>
      </c>
      <c r="BG44" s="114" t="str">
        <f t="shared" si="3"/>
        <v>○</v>
      </c>
      <c r="BH44" s="115">
        <f t="shared" si="4"/>
        <v>0</v>
      </c>
      <c r="BI44" s="170" t="str">
        <f t="shared" si="5"/>
        <v>⑩役務</v>
      </c>
      <c r="BJ44" s="36" t="str">
        <f>IF(AG44=契約状況コード表!G$5,"",IF(AND(K44&lt;&gt;"",ISTEXT(U44)),"分担契約/単価契約",IF(ISTEXT(U44),"単価契約",IF(K44&lt;&gt;"","分担契約",""))))</f>
        <v/>
      </c>
      <c r="BK44" s="171"/>
      <c r="BL44" s="118">
        <f>IF(COUNTIF(T44,"**"),"",IF(AND(T44&gt;=契約状況コード表!P$5,OR(H44=契約状況コード表!M$5,H44=契約状況コード表!M$6)),1,IF(AND(T44&gt;=契約状況コード表!P$13,H44&lt;&gt;契約状況コード表!M$5,H44&lt;&gt;契約状況コード表!M$6),1,"")))</f>
        <v>1</v>
      </c>
      <c r="BM44" s="155" t="str">
        <f t="shared" si="6"/>
        <v>○</v>
      </c>
      <c r="BN44" s="118" t="b">
        <f t="shared" si="7"/>
        <v>1</v>
      </c>
      <c r="BO44" s="118" t="b">
        <f t="shared" si="8"/>
        <v>1</v>
      </c>
    </row>
    <row r="45" spans="1:68" ht="60.6" customHeight="1">
      <c r="A45" s="101">
        <f t="shared" si="9"/>
        <v>40</v>
      </c>
      <c r="B45" s="101">
        <f t="shared" si="10"/>
        <v>3</v>
      </c>
      <c r="C45" s="101" t="str">
        <f>IF(B45&lt;&gt;1,"",COUNTIF($B$6:B45,1))</f>
        <v/>
      </c>
      <c r="D45" s="101" t="str">
        <f>IF(B45&lt;&gt;2,"",COUNTIF($B$6:B45,2))</f>
        <v/>
      </c>
      <c r="E45" s="101">
        <f>IF(B45&lt;&gt;3,"",COUNTIF($B$6:B45,3))</f>
        <v>22</v>
      </c>
      <c r="F45" s="101" t="str">
        <f>IF(B45&lt;&gt;4,"",COUNTIF($B$6:B45,4))</f>
        <v/>
      </c>
      <c r="G45" s="203" t="s">
        <v>334</v>
      </c>
      <c r="H45" s="36" t="s">
        <v>42</v>
      </c>
      <c r="I45" s="76" t="s">
        <v>289</v>
      </c>
      <c r="J45" s="76" t="s">
        <v>187</v>
      </c>
      <c r="K45" s="75"/>
      <c r="L45" s="161"/>
      <c r="M45" s="77">
        <v>44865</v>
      </c>
      <c r="N45" s="76" t="s">
        <v>281</v>
      </c>
      <c r="O45" s="78">
        <v>6010001092261</v>
      </c>
      <c r="P45" s="83" t="s">
        <v>77</v>
      </c>
      <c r="Q45" s="84"/>
      <c r="R45" s="76" t="s">
        <v>185</v>
      </c>
      <c r="S45" s="75"/>
      <c r="T45" s="85">
        <v>2845920</v>
      </c>
      <c r="U45" s="154">
        <v>2200000</v>
      </c>
      <c r="V45" s="87"/>
      <c r="W45" s="172">
        <f>IF(OR(T45="他官署で調達手続きを実施のため",AG45=契約状況コード表!G$5),"－",IF(V45&lt;&gt;"",ROUNDDOWN(V45/T45,3),(IFERROR(ROUNDDOWN(U45/T45,3),"－"))))</f>
        <v>0.77300000000000002</v>
      </c>
      <c r="X45" s="85"/>
      <c r="Y45" s="85"/>
      <c r="Z45" s="82" t="s">
        <v>184</v>
      </c>
      <c r="AA45" s="80" t="s">
        <v>186</v>
      </c>
      <c r="AB45" s="81">
        <v>4</v>
      </c>
      <c r="AC45" s="82">
        <v>3</v>
      </c>
      <c r="AD45" s="82" t="s">
        <v>183</v>
      </c>
      <c r="AE45" s="82"/>
      <c r="AF45" s="82" t="s">
        <v>184</v>
      </c>
      <c r="AG45" s="80"/>
      <c r="AH45" s="76"/>
      <c r="AI45" s="76"/>
      <c r="AJ45" s="76"/>
      <c r="AK45" s="36"/>
      <c r="AL45" s="36"/>
      <c r="AM45" s="200"/>
      <c r="AN45" s="200"/>
      <c r="AO45" s="200"/>
      <c r="AP45" s="200"/>
      <c r="AQ45" s="161"/>
      <c r="AR45" s="75"/>
      <c r="AS45" s="36"/>
      <c r="AT45" s="36"/>
      <c r="AU45" s="36"/>
      <c r="AV45" s="36"/>
      <c r="AW45" s="36"/>
      <c r="AX45" s="36"/>
      <c r="AY45" s="36"/>
      <c r="AZ45" s="36"/>
      <c r="BA45" s="104"/>
      <c r="BB45" s="113"/>
      <c r="BC45" s="114" t="str">
        <f>IF(AND(OR(K45=契約状況コード表!D$5,K45=契約状況コード表!D$6),OR(AG45=契約状況コード表!G$5,AG45=契約状況コード表!G$6)),"年間支払金額(全官署)",IF(OR(AG45=契約状況コード表!G$5,AG45=契約状況コード表!G$6),"年間支払金額",IF(AND(OR(COUNTIF(AI45,"*すべて*"),COUNTIF(AI45,"*全て*")),S45="●",OR(K45=契約状況コード表!D$5,K45=契約状況コード表!D$6)),"年間支払金額(全官署、契約相手方ごと)",IF(AND(OR(COUNTIF(AI45,"*すべて*"),COUNTIF(AI45,"*全て*")),S45="●"),"年間支払金額(契約相手方ごと)",IF(AND(OR(K45=契約状況コード表!D$5,K45=契約状況コード表!D$6),AG45=契約状況コード表!G$7),"契約総額(全官署)",IF(AND(K45=契約状況コード表!D$7,AG45=契約状況コード表!G$7),"契約総額(自官署のみ)",IF(K45=契約状況コード表!D$7,"年間支払金額(自官署のみ)",IF(AG45=契約状況コード表!G$7,"契約総額",IF(AND(COUNTIF(BJ45,"&lt;&gt;*単価*"),OR(K45=契約状況コード表!D$5,K45=契約状況コード表!D$6)),"全官署予定価格",IF(AND(COUNTIF(BJ45,"*単価*"),OR(K45=契約状況コード表!D$5,K45=契約状況コード表!D$6)),"全官署支払金額",IF(AND(COUNTIF(BJ45,"&lt;&gt;*単価*"),COUNTIF(BJ45,"*変更契約*")),"変更後予定価格",IF(COUNTIF(BJ45,"*単価*"),"年間支払金額","予定価格"))))))))))))</f>
        <v>予定価格</v>
      </c>
      <c r="BD45" s="114" t="str">
        <f>IF(AND(BI45=契約状況コード表!M$5,T45&gt;契約状況コード表!N$5),"○",IF(AND(BI45=契約状況コード表!M$6,T45&gt;=契約状況コード表!N$6),"○",IF(AND(BI45=契約状況コード表!M$7,T45&gt;=契約状況コード表!N$7),"○",IF(AND(BI45=契約状況コード表!M$8,T45&gt;=契約状況コード表!N$8),"○",IF(AND(BI45=契約状況コード表!M$9,T45&gt;=契約状況コード表!N$9),"○",IF(AND(BI45=契約状況コード表!M$10,T45&gt;=契約状況コード表!N$10),"○",IF(AND(BI45=契約状況コード表!M$11,T45&gt;=契約状況コード表!N$11),"○",IF(AND(BI45=契約状況コード表!M$12,T45&gt;=契約状況コード表!N$12),"○",IF(AND(BI45=契約状況コード表!M$13,T45&gt;=契約状況コード表!N$13),"○",IF(T45="他官署で調達手続き入札を実施のため","○","×"))))))))))</f>
        <v>○</v>
      </c>
      <c r="BE45" s="114" t="str">
        <f>IF(AND(BI45=契約状況コード表!M$5,Y45&gt;契約状況コード表!N$5),"○",IF(AND(BI45=契約状況コード表!M$6,Y45&gt;=契約状況コード表!N$6),"○",IF(AND(BI45=契約状況コード表!M$7,Y45&gt;=契約状況コード表!N$7),"○",IF(AND(BI45=契約状況コード表!M$8,Y45&gt;=契約状況コード表!N$8),"○",IF(AND(BI45=契約状況コード表!M$9,Y45&gt;=契約状況コード表!N$9),"○",IF(AND(BI45=契約状況コード表!M$10,Y45&gt;=契約状況コード表!N$10),"○",IF(AND(BI45=契約状況コード表!M$11,Y45&gt;=契約状況コード表!N$11),"○",IF(AND(BI45=契約状況コード表!M$12,Y45&gt;=契約状況コード表!N$12),"○",IF(AND(BI45=契約状況コード表!M$13,Y45&gt;=契約状況コード表!N$13),"○","×")))))))))</f>
        <v>×</v>
      </c>
      <c r="BF45" s="114" t="str">
        <f t="shared" si="2"/>
        <v>○</v>
      </c>
      <c r="BG45" s="114" t="str">
        <f t="shared" si="3"/>
        <v>○</v>
      </c>
      <c r="BH45" s="115">
        <f t="shared" si="4"/>
        <v>0</v>
      </c>
      <c r="BI45" s="170" t="str">
        <f t="shared" si="5"/>
        <v>⑩役務</v>
      </c>
      <c r="BJ45" s="36" t="str">
        <f>IF(AG45=契約状況コード表!G$5,"",IF(AND(K45&lt;&gt;"",ISTEXT(U45)),"分担契約/単価契約",IF(ISTEXT(U45),"単価契約",IF(K45&lt;&gt;"","分担契約",""))))</f>
        <v/>
      </c>
      <c r="BK45" s="171"/>
      <c r="BL45" s="118" t="str">
        <f>IF(COUNTIF(T45,"**"),"",IF(AND(T45&gt;=契約状況コード表!P$5,OR(H45=契約状況コード表!M$5,H45=契約状況コード表!M$6)),1,IF(AND(T45&gt;=契約状況コード表!P$13,H45&lt;&gt;契約状況コード表!M$5,H45&lt;&gt;契約状況コード表!M$6),1,"")))</f>
        <v/>
      </c>
      <c r="BM45" s="155" t="str">
        <f t="shared" si="6"/>
        <v>○</v>
      </c>
      <c r="BN45" s="118" t="b">
        <f t="shared" si="7"/>
        <v>1</v>
      </c>
      <c r="BO45" s="118" t="b">
        <f t="shared" si="8"/>
        <v>1</v>
      </c>
    </row>
    <row r="46" spans="1:68" ht="60.6" customHeight="1">
      <c r="A46" s="101">
        <f t="shared" si="9"/>
        <v>41</v>
      </c>
      <c r="B46" s="101" t="str">
        <f t="shared" si="10"/>
        <v/>
      </c>
      <c r="C46" s="101" t="str">
        <f>IF(B46&lt;&gt;1,"",COUNTIF($B$6:B46,1))</f>
        <v/>
      </c>
      <c r="D46" s="101" t="str">
        <f>IF(B46&lt;&gt;2,"",COUNTIF($B$6:B46,2))</f>
        <v/>
      </c>
      <c r="E46" s="101" t="str">
        <f>IF(B46&lt;&gt;3,"",COUNTIF($B$6:B46,3))</f>
        <v/>
      </c>
      <c r="F46" s="101" t="str">
        <f>IF(B46&lt;&gt;4,"",COUNTIF($B$6:B46,4))</f>
        <v/>
      </c>
      <c r="G46" s="203"/>
      <c r="H46" s="36"/>
      <c r="I46" s="76"/>
      <c r="J46" s="76"/>
      <c r="K46" s="75"/>
      <c r="L46" s="161"/>
      <c r="M46" s="77"/>
      <c r="N46" s="76"/>
      <c r="O46" s="78"/>
      <c r="P46" s="83"/>
      <c r="Q46" s="84"/>
      <c r="R46" s="76"/>
      <c r="S46" s="75"/>
      <c r="T46" s="85"/>
      <c r="U46" s="154"/>
      <c r="V46" s="87"/>
      <c r="W46" s="172" t="str">
        <f>IF(OR(T46="他官署で調達手続きを実施のため",AG46=契約状況コード表!G$5),"－",IF(V46&lt;&gt;"",ROUNDDOWN(V46/T46,3),(IFERROR(ROUNDDOWN(U46/T46,3),"－"))))</f>
        <v>－</v>
      </c>
      <c r="X46" s="85"/>
      <c r="Y46" s="85"/>
      <c r="Z46" s="82"/>
      <c r="AA46" s="80"/>
      <c r="AB46" s="81"/>
      <c r="AC46" s="82"/>
      <c r="AD46" s="82"/>
      <c r="AE46" s="82"/>
      <c r="AF46" s="82"/>
      <c r="AG46" s="80"/>
      <c r="AH46" s="76"/>
      <c r="AI46" s="76"/>
      <c r="AJ46" s="76"/>
      <c r="AK46" s="36"/>
      <c r="AL46" s="36"/>
      <c r="AM46" s="200"/>
      <c r="AN46" s="200"/>
      <c r="AO46" s="200"/>
      <c r="AP46" s="200"/>
      <c r="AQ46" s="161"/>
      <c r="AR46" s="75"/>
      <c r="AS46" s="36"/>
      <c r="AT46" s="36"/>
      <c r="AU46" s="36"/>
      <c r="AV46" s="36"/>
      <c r="AW46" s="36"/>
      <c r="AX46" s="36"/>
      <c r="AY46" s="36"/>
      <c r="AZ46" s="36"/>
      <c r="BA46" s="104"/>
      <c r="BB46" s="113"/>
      <c r="BC46" s="114" t="str">
        <f>IF(AND(OR(K46=契約状況コード表!D$5,K46=契約状況コード表!D$6),OR(AG46=契約状況コード表!G$5,AG46=契約状況コード表!G$6)),"年間支払金額(全官署)",IF(OR(AG46=契約状況コード表!G$5,AG46=契約状況コード表!G$6),"年間支払金額",IF(AND(OR(COUNTIF(AI46,"*すべて*"),COUNTIF(AI46,"*全て*")),S46="●",OR(K46=契約状況コード表!D$5,K46=契約状況コード表!D$6)),"年間支払金額(全官署、契約相手方ごと)",IF(AND(OR(COUNTIF(AI46,"*すべて*"),COUNTIF(AI46,"*全て*")),S46="●"),"年間支払金額(契約相手方ごと)",IF(AND(OR(K46=契約状況コード表!D$5,K46=契約状況コード表!D$6),AG46=契約状況コード表!G$7),"契約総額(全官署)",IF(AND(K46=契約状況コード表!D$7,AG46=契約状況コード表!G$7),"契約総額(自官署のみ)",IF(K46=契約状況コード表!D$7,"年間支払金額(自官署のみ)",IF(AG46=契約状況コード表!G$7,"契約総額",IF(AND(COUNTIF(BJ46,"&lt;&gt;*単価*"),OR(K46=契約状況コード表!D$5,K46=契約状況コード表!D$6)),"全官署予定価格",IF(AND(COUNTIF(BJ46,"*単価*"),OR(K46=契約状況コード表!D$5,K46=契約状況コード表!D$6)),"全官署支払金額",IF(AND(COUNTIF(BJ46,"&lt;&gt;*単価*"),COUNTIF(BJ46,"*変更契約*")),"変更後予定価格",IF(COUNTIF(BJ46,"*単価*"),"年間支払金額","予定価格"))))))))))))</f>
        <v>予定価格</v>
      </c>
      <c r="BD46" s="114" t="str">
        <f>IF(AND(BI46=契約状況コード表!M$5,T46&gt;契約状況コード表!N$5),"○",IF(AND(BI46=契約状況コード表!M$6,T46&gt;=契約状況コード表!N$6),"○",IF(AND(BI46=契約状況コード表!M$7,T46&gt;=契約状況コード表!N$7),"○",IF(AND(BI46=契約状況コード表!M$8,T46&gt;=契約状況コード表!N$8),"○",IF(AND(BI46=契約状況コード表!M$9,T46&gt;=契約状況コード表!N$9),"○",IF(AND(BI46=契約状況コード表!M$10,T46&gt;=契約状況コード表!N$10),"○",IF(AND(BI46=契約状況コード表!M$11,T46&gt;=契約状況コード表!N$11),"○",IF(AND(BI46=契約状況コード表!M$12,T46&gt;=契約状況コード表!N$12),"○",IF(AND(BI46=契約状況コード表!M$13,T46&gt;=契約状況コード表!N$13),"○",IF(T46="他官署で調達手続き入札を実施のため","○","×"))))))))))</f>
        <v>×</v>
      </c>
      <c r="BE46" s="114" t="str">
        <f>IF(AND(BI46=契約状況コード表!M$5,Y46&gt;契約状況コード表!N$5),"○",IF(AND(BI46=契約状況コード表!M$6,Y46&gt;=契約状況コード表!N$6),"○",IF(AND(BI46=契約状況コード表!M$7,Y46&gt;=契約状況コード表!N$7),"○",IF(AND(BI46=契約状況コード表!M$8,Y46&gt;=契約状況コード表!N$8),"○",IF(AND(BI46=契約状況コード表!M$9,Y46&gt;=契約状況コード表!N$9),"○",IF(AND(BI46=契約状況コード表!M$10,Y46&gt;=契約状況コード表!N$10),"○",IF(AND(BI46=契約状況コード表!M$11,Y46&gt;=契約状況コード表!N$11),"○",IF(AND(BI46=契約状況コード表!M$12,Y46&gt;=契約状況コード表!N$12),"○",IF(AND(BI46=契約状況コード表!M$13,Y46&gt;=契約状況コード表!N$13),"○","×")))))))))</f>
        <v>×</v>
      </c>
      <c r="BF46" s="114" t="str">
        <f t="shared" si="2"/>
        <v>×</v>
      </c>
      <c r="BG46" s="114" t="str">
        <f t="shared" si="3"/>
        <v>×</v>
      </c>
      <c r="BH46" s="115" t="str">
        <f t="shared" si="4"/>
        <v/>
      </c>
      <c r="BI46" s="170">
        <f t="shared" si="5"/>
        <v>0</v>
      </c>
      <c r="BJ46" s="36" t="str">
        <f>IF(AG46=契約状況コード表!G$5,"",IF(AND(K46&lt;&gt;"",ISTEXT(U46)),"分担契約/単価契約",IF(ISTEXT(U46),"単価契約",IF(K46&lt;&gt;"","分担契約",""))))</f>
        <v/>
      </c>
      <c r="BK46" s="171"/>
      <c r="BL46" s="118" t="str">
        <f>IF(COUNTIF(T46,"**"),"",IF(AND(T46&gt;=契約状況コード表!P$5,OR(H46=契約状況コード表!M$5,H46=契約状況コード表!M$6)),1,IF(AND(T46&gt;=契約状況コード表!P$13,H46&lt;&gt;契約状況コード表!M$5,H46&lt;&gt;契約状況コード表!M$6),1,"")))</f>
        <v/>
      </c>
      <c r="BM46" s="155" t="str">
        <f t="shared" si="6"/>
        <v>○</v>
      </c>
      <c r="BN46" s="118" t="b">
        <f t="shared" si="7"/>
        <v>1</v>
      </c>
      <c r="BO46" s="118" t="b">
        <f t="shared" si="8"/>
        <v>1</v>
      </c>
    </row>
    <row r="47" spans="1:68" ht="60.6" customHeight="1">
      <c r="A47" s="101">
        <f t="shared" si="9"/>
        <v>42</v>
      </c>
      <c r="B47" s="101" t="str">
        <f t="shared" si="10"/>
        <v/>
      </c>
      <c r="C47" s="101" t="str">
        <f>IF(B47&lt;&gt;1,"",COUNTIF($B$6:B47,1))</f>
        <v/>
      </c>
      <c r="D47" s="101" t="str">
        <f>IF(B47&lt;&gt;2,"",COUNTIF($B$6:B47,2))</f>
        <v/>
      </c>
      <c r="E47" s="101" t="str">
        <f>IF(B47&lt;&gt;3,"",COUNTIF($B$6:B47,3))</f>
        <v/>
      </c>
      <c r="F47" s="101" t="str">
        <f>IF(B47&lt;&gt;4,"",COUNTIF($B$6:B47,4))</f>
        <v/>
      </c>
      <c r="G47" s="203"/>
      <c r="H47" s="36"/>
      <c r="I47" s="76"/>
      <c r="J47" s="76"/>
      <c r="K47" s="75"/>
      <c r="L47" s="161"/>
      <c r="M47" s="77"/>
      <c r="N47" s="76"/>
      <c r="O47" s="78"/>
      <c r="P47" s="83"/>
      <c r="Q47" s="84"/>
      <c r="R47" s="76"/>
      <c r="S47" s="75"/>
      <c r="T47" s="85"/>
      <c r="U47" s="154"/>
      <c r="V47" s="87"/>
      <c r="W47" s="172" t="str">
        <f>IF(OR(T47="他官署で調達手続きを実施のため",AG47=契約状況コード表!G$5),"－",IF(V47&lt;&gt;"",ROUNDDOWN(V47/T47,3),(IFERROR(ROUNDDOWN(U47/T47,3),"－"))))</f>
        <v>－</v>
      </c>
      <c r="X47" s="85"/>
      <c r="Y47" s="85"/>
      <c r="Z47" s="82"/>
      <c r="AA47" s="80"/>
      <c r="AB47" s="81"/>
      <c r="AC47" s="82"/>
      <c r="AD47" s="82"/>
      <c r="AE47" s="82"/>
      <c r="AF47" s="82"/>
      <c r="AG47" s="80"/>
      <c r="AH47" s="76"/>
      <c r="AI47" s="76"/>
      <c r="AJ47" s="76"/>
      <c r="AK47" s="36"/>
      <c r="AL47" s="36"/>
      <c r="AM47" s="200"/>
      <c r="AN47" s="200"/>
      <c r="AO47" s="200"/>
      <c r="AP47" s="200"/>
      <c r="AQ47" s="161"/>
      <c r="AR47" s="75"/>
      <c r="AS47" s="36"/>
      <c r="AT47" s="36"/>
      <c r="AU47" s="36"/>
      <c r="AV47" s="36"/>
      <c r="AW47" s="36"/>
      <c r="AX47" s="36"/>
      <c r="AY47" s="36"/>
      <c r="AZ47" s="36"/>
      <c r="BA47" s="104"/>
      <c r="BB47" s="113"/>
      <c r="BC47" s="114" t="str">
        <f>IF(AND(OR(K47=契約状況コード表!D$5,K47=契約状況コード表!D$6),OR(AG47=契約状況コード表!G$5,AG47=契約状況コード表!G$6)),"年間支払金額(全官署)",IF(OR(AG47=契約状況コード表!G$5,AG47=契約状況コード表!G$6),"年間支払金額",IF(AND(OR(COUNTIF(AI47,"*すべて*"),COUNTIF(AI47,"*全て*")),S47="●",OR(K47=契約状況コード表!D$5,K47=契約状況コード表!D$6)),"年間支払金額(全官署、契約相手方ごと)",IF(AND(OR(COUNTIF(AI47,"*すべて*"),COUNTIF(AI47,"*全て*")),S47="●"),"年間支払金額(契約相手方ごと)",IF(AND(OR(K47=契約状況コード表!D$5,K47=契約状況コード表!D$6),AG47=契約状況コード表!G$7),"契約総額(全官署)",IF(AND(K47=契約状況コード表!D$7,AG47=契約状況コード表!G$7),"契約総額(自官署のみ)",IF(K47=契約状況コード表!D$7,"年間支払金額(自官署のみ)",IF(AG47=契約状況コード表!G$7,"契約総額",IF(AND(COUNTIF(BJ47,"&lt;&gt;*単価*"),OR(K47=契約状況コード表!D$5,K47=契約状況コード表!D$6)),"全官署予定価格",IF(AND(COUNTIF(BJ47,"*単価*"),OR(K47=契約状況コード表!D$5,K47=契約状況コード表!D$6)),"全官署支払金額",IF(AND(COUNTIF(BJ47,"&lt;&gt;*単価*"),COUNTIF(BJ47,"*変更契約*")),"変更後予定価格",IF(COUNTIF(BJ47,"*単価*"),"年間支払金額","予定価格"))))))))))))</f>
        <v>予定価格</v>
      </c>
      <c r="BD47" s="114" t="str">
        <f>IF(AND(BI47=契約状況コード表!M$5,T47&gt;契約状況コード表!N$5),"○",IF(AND(BI47=契約状況コード表!M$6,T47&gt;=契約状況コード表!N$6),"○",IF(AND(BI47=契約状況コード表!M$7,T47&gt;=契約状況コード表!N$7),"○",IF(AND(BI47=契約状況コード表!M$8,T47&gt;=契約状況コード表!N$8),"○",IF(AND(BI47=契約状況コード表!M$9,T47&gt;=契約状況コード表!N$9),"○",IF(AND(BI47=契約状況コード表!M$10,T47&gt;=契約状況コード表!N$10),"○",IF(AND(BI47=契約状況コード表!M$11,T47&gt;=契約状況コード表!N$11),"○",IF(AND(BI47=契約状況コード表!M$12,T47&gt;=契約状況コード表!N$12),"○",IF(AND(BI47=契約状況コード表!M$13,T47&gt;=契約状況コード表!N$13),"○",IF(T47="他官署で調達手続き入札を実施のため","○","×"))))))))))</f>
        <v>×</v>
      </c>
      <c r="BE47" s="114" t="str">
        <f>IF(AND(BI47=契約状況コード表!M$5,Y47&gt;契約状況コード表!N$5),"○",IF(AND(BI47=契約状況コード表!M$6,Y47&gt;=契約状況コード表!N$6),"○",IF(AND(BI47=契約状況コード表!M$7,Y47&gt;=契約状況コード表!N$7),"○",IF(AND(BI47=契約状況コード表!M$8,Y47&gt;=契約状況コード表!N$8),"○",IF(AND(BI47=契約状況コード表!M$9,Y47&gt;=契約状況コード表!N$9),"○",IF(AND(BI47=契約状況コード表!M$10,Y47&gt;=契約状況コード表!N$10),"○",IF(AND(BI47=契約状況コード表!M$11,Y47&gt;=契約状況コード表!N$11),"○",IF(AND(BI47=契約状況コード表!M$12,Y47&gt;=契約状況コード表!N$12),"○",IF(AND(BI47=契約状況コード表!M$13,Y47&gt;=契約状況コード表!N$13),"○","×")))))))))</f>
        <v>×</v>
      </c>
      <c r="BF47" s="114" t="str">
        <f t="shared" si="2"/>
        <v>×</v>
      </c>
      <c r="BG47" s="114" t="str">
        <f t="shared" si="3"/>
        <v>×</v>
      </c>
      <c r="BH47" s="115" t="str">
        <f t="shared" si="4"/>
        <v/>
      </c>
      <c r="BI47" s="170">
        <f t="shared" si="5"/>
        <v>0</v>
      </c>
      <c r="BJ47" s="36" t="str">
        <f>IF(AG47=契約状況コード表!G$5,"",IF(AND(K47&lt;&gt;"",ISTEXT(U47)),"分担契約/単価契約",IF(ISTEXT(U47),"単価契約",IF(K47&lt;&gt;"","分担契約",""))))</f>
        <v/>
      </c>
      <c r="BK47" s="171"/>
      <c r="BL47" s="118" t="str">
        <f>IF(COUNTIF(T47,"**"),"",IF(AND(T47&gt;=契約状況コード表!P$5,OR(H47=契約状況コード表!M$5,H47=契約状況コード表!M$6)),1,IF(AND(T47&gt;=契約状況コード表!P$13,H47&lt;&gt;契約状況コード表!M$5,H47&lt;&gt;契約状況コード表!M$6),1,"")))</f>
        <v/>
      </c>
      <c r="BM47" s="155" t="str">
        <f t="shared" si="6"/>
        <v>○</v>
      </c>
      <c r="BN47" s="118" t="b">
        <f t="shared" si="7"/>
        <v>1</v>
      </c>
      <c r="BO47" s="118" t="b">
        <f t="shared" si="8"/>
        <v>1</v>
      </c>
    </row>
    <row r="48" spans="1:68" ht="60.6" customHeight="1">
      <c r="A48" s="101">
        <f t="shared" si="9"/>
        <v>43</v>
      </c>
      <c r="B48" s="101" t="str">
        <f t="shared" si="10"/>
        <v/>
      </c>
      <c r="C48" s="101" t="str">
        <f>IF(B48&lt;&gt;1,"",COUNTIF($B$6:B48,1))</f>
        <v/>
      </c>
      <c r="D48" s="101" t="str">
        <f>IF(B48&lt;&gt;2,"",COUNTIF($B$6:B48,2))</f>
        <v/>
      </c>
      <c r="E48" s="101" t="str">
        <f>IF(B48&lt;&gt;3,"",COUNTIF($B$6:B48,3))</f>
        <v/>
      </c>
      <c r="F48" s="101" t="str">
        <f>IF(B48&lt;&gt;4,"",COUNTIF($B$6:B48,4))</f>
        <v/>
      </c>
      <c r="G48" s="203"/>
      <c r="H48" s="36"/>
      <c r="I48" s="76"/>
      <c r="J48" s="76"/>
      <c r="K48" s="75"/>
      <c r="L48" s="161"/>
      <c r="M48" s="77"/>
      <c r="N48" s="76"/>
      <c r="O48" s="78"/>
      <c r="P48" s="83"/>
      <c r="Q48" s="84"/>
      <c r="R48" s="76"/>
      <c r="S48" s="75"/>
      <c r="T48" s="85"/>
      <c r="U48" s="154"/>
      <c r="V48" s="87"/>
      <c r="W48" s="172" t="str">
        <f>IF(OR(T48="他官署で調達手続きを実施のため",AG48=契約状況コード表!G$5),"－",IF(V48&lt;&gt;"",ROUNDDOWN(V48/T48,3),(IFERROR(ROUNDDOWN(U48/T48,3),"－"))))</f>
        <v>－</v>
      </c>
      <c r="X48" s="85"/>
      <c r="Y48" s="85"/>
      <c r="Z48" s="82"/>
      <c r="AA48" s="80"/>
      <c r="AB48" s="81"/>
      <c r="AC48" s="82"/>
      <c r="AD48" s="82"/>
      <c r="AE48" s="82"/>
      <c r="AF48" s="82"/>
      <c r="AG48" s="80"/>
      <c r="AH48" s="76"/>
      <c r="AI48" s="76"/>
      <c r="AJ48" s="76"/>
      <c r="AK48" s="36"/>
      <c r="AL48" s="36"/>
      <c r="AM48" s="200"/>
      <c r="AN48" s="200"/>
      <c r="AO48" s="200"/>
      <c r="AP48" s="200"/>
      <c r="AQ48" s="161"/>
      <c r="AR48" s="75"/>
      <c r="AS48" s="36"/>
      <c r="AT48" s="36"/>
      <c r="AU48" s="36"/>
      <c r="AV48" s="36"/>
      <c r="AW48" s="36"/>
      <c r="AX48" s="36"/>
      <c r="AY48" s="36"/>
      <c r="AZ48" s="36"/>
      <c r="BA48" s="104"/>
      <c r="BB48" s="113"/>
      <c r="BC48" s="114" t="str">
        <f>IF(AND(OR(K48=契約状況コード表!D$5,K48=契約状況コード表!D$6),OR(AG48=契約状況コード表!G$5,AG48=契約状況コード表!G$6)),"年間支払金額(全官署)",IF(OR(AG48=契約状況コード表!G$5,AG48=契約状況コード表!G$6),"年間支払金額",IF(AND(OR(COUNTIF(AI48,"*すべて*"),COUNTIF(AI48,"*全て*")),S48="●",OR(K48=契約状況コード表!D$5,K48=契約状況コード表!D$6)),"年間支払金額(全官署、契約相手方ごと)",IF(AND(OR(COUNTIF(AI48,"*すべて*"),COUNTIF(AI48,"*全て*")),S48="●"),"年間支払金額(契約相手方ごと)",IF(AND(OR(K48=契約状況コード表!D$5,K48=契約状況コード表!D$6),AG48=契約状況コード表!G$7),"契約総額(全官署)",IF(AND(K48=契約状況コード表!D$7,AG48=契約状況コード表!G$7),"契約総額(自官署のみ)",IF(K48=契約状況コード表!D$7,"年間支払金額(自官署のみ)",IF(AG48=契約状況コード表!G$7,"契約総額",IF(AND(COUNTIF(BJ48,"&lt;&gt;*単価*"),OR(K48=契約状況コード表!D$5,K48=契約状況コード表!D$6)),"全官署予定価格",IF(AND(COUNTIF(BJ48,"*単価*"),OR(K48=契約状況コード表!D$5,K48=契約状況コード表!D$6)),"全官署支払金額",IF(AND(COUNTIF(BJ48,"&lt;&gt;*単価*"),COUNTIF(BJ48,"*変更契約*")),"変更後予定価格",IF(COUNTIF(BJ48,"*単価*"),"年間支払金額","予定価格"))))))))))))</f>
        <v>予定価格</v>
      </c>
      <c r="BD48" s="114" t="str">
        <f>IF(AND(BI48=契約状況コード表!M$5,T48&gt;契約状況コード表!N$5),"○",IF(AND(BI48=契約状況コード表!M$6,T48&gt;=契約状況コード表!N$6),"○",IF(AND(BI48=契約状況コード表!M$7,T48&gt;=契約状況コード表!N$7),"○",IF(AND(BI48=契約状況コード表!M$8,T48&gt;=契約状況コード表!N$8),"○",IF(AND(BI48=契約状況コード表!M$9,T48&gt;=契約状況コード表!N$9),"○",IF(AND(BI48=契約状況コード表!M$10,T48&gt;=契約状況コード表!N$10),"○",IF(AND(BI48=契約状況コード表!M$11,T48&gt;=契約状況コード表!N$11),"○",IF(AND(BI48=契約状況コード表!M$12,T48&gt;=契約状況コード表!N$12),"○",IF(AND(BI48=契約状況コード表!M$13,T48&gt;=契約状況コード表!N$13),"○",IF(T48="他官署で調達手続き入札を実施のため","○","×"))))))))))</f>
        <v>×</v>
      </c>
      <c r="BE48" s="114" t="str">
        <f>IF(AND(BI48=契約状況コード表!M$5,Y48&gt;契約状況コード表!N$5),"○",IF(AND(BI48=契約状況コード表!M$6,Y48&gt;=契約状況コード表!N$6),"○",IF(AND(BI48=契約状況コード表!M$7,Y48&gt;=契約状況コード表!N$7),"○",IF(AND(BI48=契約状況コード表!M$8,Y48&gt;=契約状況コード表!N$8),"○",IF(AND(BI48=契約状況コード表!M$9,Y48&gt;=契約状況コード表!N$9),"○",IF(AND(BI48=契約状況コード表!M$10,Y48&gt;=契約状況コード表!N$10),"○",IF(AND(BI48=契約状況コード表!M$11,Y48&gt;=契約状況コード表!N$11),"○",IF(AND(BI48=契約状況コード表!M$12,Y48&gt;=契約状況コード表!N$12),"○",IF(AND(BI48=契約状況コード表!M$13,Y48&gt;=契約状況コード表!N$13),"○","×")))))))))</f>
        <v>×</v>
      </c>
      <c r="BF48" s="114" t="str">
        <f t="shared" si="2"/>
        <v>×</v>
      </c>
      <c r="BG48" s="114" t="str">
        <f t="shared" si="3"/>
        <v>×</v>
      </c>
      <c r="BH48" s="115" t="str">
        <f t="shared" si="4"/>
        <v/>
      </c>
      <c r="BI48" s="170">
        <f t="shared" si="5"/>
        <v>0</v>
      </c>
      <c r="BJ48" s="36" t="str">
        <f>IF(AG48=契約状況コード表!G$5,"",IF(AND(K48&lt;&gt;"",ISTEXT(U48)),"分担契約/単価契約",IF(ISTEXT(U48),"単価契約",IF(K48&lt;&gt;"","分担契約",""))))</f>
        <v/>
      </c>
      <c r="BK48" s="171"/>
      <c r="BL48" s="118" t="str">
        <f>IF(COUNTIF(T48,"**"),"",IF(AND(T48&gt;=契約状況コード表!P$5,OR(H48=契約状況コード表!M$5,H48=契約状況コード表!M$6)),1,IF(AND(T48&gt;=契約状況コード表!P$13,H48&lt;&gt;契約状況コード表!M$5,H48&lt;&gt;契約状況コード表!M$6),1,"")))</f>
        <v/>
      </c>
      <c r="BM48" s="155" t="str">
        <f t="shared" si="6"/>
        <v>○</v>
      </c>
      <c r="BN48" s="118" t="b">
        <f t="shared" si="7"/>
        <v>1</v>
      </c>
      <c r="BO48" s="118" t="b">
        <f t="shared" si="8"/>
        <v>1</v>
      </c>
    </row>
    <row r="49" spans="1:67" ht="60.6" customHeight="1">
      <c r="A49" s="101">
        <f t="shared" si="9"/>
        <v>44</v>
      </c>
      <c r="B49" s="101" t="str">
        <f t="shared" si="10"/>
        <v/>
      </c>
      <c r="C49" s="101" t="str">
        <f>IF(B49&lt;&gt;1,"",COUNTIF($B$6:B49,1))</f>
        <v/>
      </c>
      <c r="D49" s="101" t="str">
        <f>IF(B49&lt;&gt;2,"",COUNTIF($B$6:B49,2))</f>
        <v/>
      </c>
      <c r="E49" s="101" t="str">
        <f>IF(B49&lt;&gt;3,"",COUNTIF($B$6:B49,3))</f>
        <v/>
      </c>
      <c r="F49" s="101" t="str">
        <f>IF(B49&lt;&gt;4,"",COUNTIF($B$6:B49,4))</f>
        <v/>
      </c>
      <c r="G49" s="203"/>
      <c r="H49" s="36"/>
      <c r="I49" s="76"/>
      <c r="J49" s="76"/>
      <c r="K49" s="75"/>
      <c r="L49" s="161"/>
      <c r="M49" s="77"/>
      <c r="N49" s="76"/>
      <c r="O49" s="78"/>
      <c r="P49" s="83"/>
      <c r="Q49" s="84"/>
      <c r="R49" s="76"/>
      <c r="S49" s="75"/>
      <c r="T49" s="85"/>
      <c r="U49" s="154"/>
      <c r="V49" s="87"/>
      <c r="W49" s="172" t="str">
        <f>IF(OR(T49="他官署で調達手続きを実施のため",AG49=契約状況コード表!G$5),"－",IF(V49&lt;&gt;"",ROUNDDOWN(V49/T49,3),(IFERROR(ROUNDDOWN(U49/T49,3),"－"))))</f>
        <v>－</v>
      </c>
      <c r="X49" s="85"/>
      <c r="Y49" s="85"/>
      <c r="Z49" s="82"/>
      <c r="AA49" s="80"/>
      <c r="AB49" s="81"/>
      <c r="AC49" s="82"/>
      <c r="AD49" s="82"/>
      <c r="AE49" s="82"/>
      <c r="AF49" s="82"/>
      <c r="AG49" s="80"/>
      <c r="AH49" s="76"/>
      <c r="AI49" s="76"/>
      <c r="AJ49" s="76"/>
      <c r="AK49" s="36"/>
      <c r="AL49" s="36"/>
      <c r="AM49" s="200"/>
      <c r="AN49" s="200"/>
      <c r="AO49" s="200"/>
      <c r="AP49" s="200"/>
      <c r="AQ49" s="161"/>
      <c r="AR49" s="75"/>
      <c r="AS49" s="36"/>
      <c r="AT49" s="36"/>
      <c r="AU49" s="36"/>
      <c r="AV49" s="36"/>
      <c r="AW49" s="36"/>
      <c r="AX49" s="36"/>
      <c r="AY49" s="36"/>
      <c r="AZ49" s="36"/>
      <c r="BA49" s="104"/>
      <c r="BB49" s="113"/>
      <c r="BC49" s="114" t="str">
        <f>IF(AND(OR(K49=契約状況コード表!D$5,K49=契約状況コード表!D$6),OR(AG49=契約状況コード表!G$5,AG49=契約状況コード表!G$6)),"年間支払金額(全官署)",IF(OR(AG49=契約状況コード表!G$5,AG49=契約状況コード表!G$6),"年間支払金額",IF(AND(OR(COUNTIF(AI49,"*すべて*"),COUNTIF(AI49,"*全て*")),S49="●",OR(K49=契約状況コード表!D$5,K49=契約状況コード表!D$6)),"年間支払金額(全官署、契約相手方ごと)",IF(AND(OR(COUNTIF(AI49,"*すべて*"),COUNTIF(AI49,"*全て*")),S49="●"),"年間支払金額(契約相手方ごと)",IF(AND(OR(K49=契約状況コード表!D$5,K49=契約状況コード表!D$6),AG49=契約状況コード表!G$7),"契約総額(全官署)",IF(AND(K49=契約状況コード表!D$7,AG49=契約状況コード表!G$7),"契約総額(自官署のみ)",IF(K49=契約状況コード表!D$7,"年間支払金額(自官署のみ)",IF(AG49=契約状況コード表!G$7,"契約総額",IF(AND(COUNTIF(BJ49,"&lt;&gt;*単価*"),OR(K49=契約状況コード表!D$5,K49=契約状況コード表!D$6)),"全官署予定価格",IF(AND(COUNTIF(BJ49,"*単価*"),OR(K49=契約状況コード表!D$5,K49=契約状況コード表!D$6)),"全官署支払金額",IF(AND(COUNTIF(BJ49,"&lt;&gt;*単価*"),COUNTIF(BJ49,"*変更契約*")),"変更後予定価格",IF(COUNTIF(BJ49,"*単価*"),"年間支払金額","予定価格"))))))))))))</f>
        <v>予定価格</v>
      </c>
      <c r="BD49" s="114" t="str">
        <f>IF(AND(BI49=契約状況コード表!M$5,T49&gt;契約状況コード表!N$5),"○",IF(AND(BI49=契約状況コード表!M$6,T49&gt;=契約状況コード表!N$6),"○",IF(AND(BI49=契約状況コード表!M$7,T49&gt;=契約状況コード表!N$7),"○",IF(AND(BI49=契約状況コード表!M$8,T49&gt;=契約状況コード表!N$8),"○",IF(AND(BI49=契約状況コード表!M$9,T49&gt;=契約状況コード表!N$9),"○",IF(AND(BI49=契約状況コード表!M$10,T49&gt;=契約状況コード表!N$10),"○",IF(AND(BI49=契約状況コード表!M$11,T49&gt;=契約状況コード表!N$11),"○",IF(AND(BI49=契約状況コード表!M$12,T49&gt;=契約状況コード表!N$12),"○",IF(AND(BI49=契約状況コード表!M$13,T49&gt;=契約状況コード表!N$13),"○",IF(T49="他官署で調達手続き入札を実施のため","○","×"))))))))))</f>
        <v>×</v>
      </c>
      <c r="BE49" s="114" t="str">
        <f>IF(AND(BI49=契約状況コード表!M$5,Y49&gt;契約状況コード表!N$5),"○",IF(AND(BI49=契約状況コード表!M$6,Y49&gt;=契約状況コード表!N$6),"○",IF(AND(BI49=契約状況コード表!M$7,Y49&gt;=契約状況コード表!N$7),"○",IF(AND(BI49=契約状況コード表!M$8,Y49&gt;=契約状況コード表!N$8),"○",IF(AND(BI49=契約状況コード表!M$9,Y49&gt;=契約状況コード表!N$9),"○",IF(AND(BI49=契約状況コード表!M$10,Y49&gt;=契約状況コード表!N$10),"○",IF(AND(BI49=契約状況コード表!M$11,Y49&gt;=契約状況コード表!N$11),"○",IF(AND(BI49=契約状況コード表!M$12,Y49&gt;=契約状況コード表!N$12),"○",IF(AND(BI49=契約状況コード表!M$13,Y49&gt;=契約状況コード表!N$13),"○","×")))))))))</f>
        <v>×</v>
      </c>
      <c r="BF49" s="114" t="str">
        <f t="shared" si="2"/>
        <v>×</v>
      </c>
      <c r="BG49" s="114" t="str">
        <f t="shared" si="3"/>
        <v>×</v>
      </c>
      <c r="BH49" s="115" t="str">
        <f t="shared" si="4"/>
        <v/>
      </c>
      <c r="BI49" s="170">
        <f t="shared" si="5"/>
        <v>0</v>
      </c>
      <c r="BJ49" s="36" t="str">
        <f>IF(AG49=契約状況コード表!G$5,"",IF(AND(K49&lt;&gt;"",ISTEXT(U49)),"分担契約/単価契約",IF(ISTEXT(U49),"単価契約",IF(K49&lt;&gt;"","分担契約",""))))</f>
        <v/>
      </c>
      <c r="BK49" s="171"/>
      <c r="BL49" s="118" t="str">
        <f>IF(COUNTIF(T49,"**"),"",IF(AND(T49&gt;=契約状況コード表!P$5,OR(H49=契約状況コード表!M$5,H49=契約状況コード表!M$6)),1,IF(AND(T49&gt;=契約状況コード表!P$13,H49&lt;&gt;契約状況コード表!M$5,H49&lt;&gt;契約状況コード表!M$6),1,"")))</f>
        <v/>
      </c>
      <c r="BM49" s="155" t="str">
        <f t="shared" si="6"/>
        <v>○</v>
      </c>
      <c r="BN49" s="118" t="b">
        <f t="shared" si="7"/>
        <v>1</v>
      </c>
      <c r="BO49" s="118" t="b">
        <f t="shared" si="8"/>
        <v>1</v>
      </c>
    </row>
    <row r="50" spans="1:67" ht="60.6" customHeight="1">
      <c r="A50" s="101">
        <f t="shared" si="9"/>
        <v>45</v>
      </c>
      <c r="B50" s="101" t="str">
        <f t="shared" si="10"/>
        <v/>
      </c>
      <c r="C50" s="101" t="str">
        <f>IF(B50&lt;&gt;1,"",COUNTIF($B$6:B50,1))</f>
        <v/>
      </c>
      <c r="D50" s="101" t="str">
        <f>IF(B50&lt;&gt;2,"",COUNTIF($B$6:B50,2))</f>
        <v/>
      </c>
      <c r="E50" s="101" t="str">
        <f>IF(B50&lt;&gt;3,"",COUNTIF($B$6:B50,3))</f>
        <v/>
      </c>
      <c r="F50" s="101" t="str">
        <f>IF(B50&lt;&gt;4,"",COUNTIF($B$6:B50,4))</f>
        <v/>
      </c>
      <c r="G50" s="203"/>
      <c r="H50" s="36"/>
      <c r="I50" s="76"/>
      <c r="J50" s="76"/>
      <c r="K50" s="75"/>
      <c r="L50" s="161"/>
      <c r="M50" s="77"/>
      <c r="N50" s="76"/>
      <c r="O50" s="78"/>
      <c r="P50" s="83"/>
      <c r="Q50" s="84"/>
      <c r="R50" s="76"/>
      <c r="S50" s="75"/>
      <c r="T50" s="85"/>
      <c r="U50" s="154"/>
      <c r="V50" s="87"/>
      <c r="W50" s="172" t="str">
        <f>IF(OR(T50="他官署で調達手続きを実施のため",AG50=契約状況コード表!G$5),"－",IF(V50&lt;&gt;"",ROUNDDOWN(V50/T50,3),(IFERROR(ROUNDDOWN(U50/T50,3),"－"))))</f>
        <v>－</v>
      </c>
      <c r="X50" s="85"/>
      <c r="Y50" s="85"/>
      <c r="Z50" s="82"/>
      <c r="AA50" s="80"/>
      <c r="AB50" s="81"/>
      <c r="AC50" s="82"/>
      <c r="AD50" s="82"/>
      <c r="AE50" s="82"/>
      <c r="AF50" s="82"/>
      <c r="AG50" s="80"/>
      <c r="AH50" s="76"/>
      <c r="AI50" s="76"/>
      <c r="AJ50" s="76"/>
      <c r="AK50" s="36"/>
      <c r="AL50" s="36"/>
      <c r="AM50" s="200"/>
      <c r="AN50" s="200"/>
      <c r="AO50" s="200"/>
      <c r="AP50" s="200"/>
      <c r="AQ50" s="161"/>
      <c r="AR50" s="75"/>
      <c r="AS50" s="36"/>
      <c r="AT50" s="36"/>
      <c r="AU50" s="36"/>
      <c r="AV50" s="36"/>
      <c r="AW50" s="36"/>
      <c r="AX50" s="36"/>
      <c r="AY50" s="36"/>
      <c r="AZ50" s="36"/>
      <c r="BA50" s="104"/>
      <c r="BB50" s="113"/>
      <c r="BC50" s="114" t="str">
        <f>IF(AND(OR(K50=契約状況コード表!D$5,K50=契約状況コード表!D$6),OR(AG50=契約状況コード表!G$5,AG50=契約状況コード表!G$6)),"年間支払金額(全官署)",IF(OR(AG50=契約状況コード表!G$5,AG50=契約状況コード表!G$6),"年間支払金額",IF(AND(OR(COUNTIF(AI50,"*すべて*"),COUNTIF(AI50,"*全て*")),S50="●",OR(K50=契約状況コード表!D$5,K50=契約状況コード表!D$6)),"年間支払金額(全官署、契約相手方ごと)",IF(AND(OR(COUNTIF(AI50,"*すべて*"),COUNTIF(AI50,"*全て*")),S50="●"),"年間支払金額(契約相手方ごと)",IF(AND(OR(K50=契約状況コード表!D$5,K50=契約状況コード表!D$6),AG50=契約状況コード表!G$7),"契約総額(全官署)",IF(AND(K50=契約状況コード表!D$7,AG50=契約状況コード表!G$7),"契約総額(自官署のみ)",IF(K50=契約状況コード表!D$7,"年間支払金額(自官署のみ)",IF(AG50=契約状況コード表!G$7,"契約総額",IF(AND(COUNTIF(BJ50,"&lt;&gt;*単価*"),OR(K50=契約状況コード表!D$5,K50=契約状況コード表!D$6)),"全官署予定価格",IF(AND(COUNTIF(BJ50,"*単価*"),OR(K50=契約状況コード表!D$5,K50=契約状況コード表!D$6)),"全官署支払金額",IF(AND(COUNTIF(BJ50,"&lt;&gt;*単価*"),COUNTIF(BJ50,"*変更契約*")),"変更後予定価格",IF(COUNTIF(BJ50,"*単価*"),"年間支払金額","予定価格"))))))))))))</f>
        <v>予定価格</v>
      </c>
      <c r="BD50" s="114" t="str">
        <f>IF(AND(BI50=契約状況コード表!M$5,T50&gt;契約状況コード表!N$5),"○",IF(AND(BI50=契約状況コード表!M$6,T50&gt;=契約状況コード表!N$6),"○",IF(AND(BI50=契約状況コード表!M$7,T50&gt;=契約状況コード表!N$7),"○",IF(AND(BI50=契約状況コード表!M$8,T50&gt;=契約状況コード表!N$8),"○",IF(AND(BI50=契約状況コード表!M$9,T50&gt;=契約状況コード表!N$9),"○",IF(AND(BI50=契約状況コード表!M$10,T50&gt;=契約状況コード表!N$10),"○",IF(AND(BI50=契約状況コード表!M$11,T50&gt;=契約状況コード表!N$11),"○",IF(AND(BI50=契約状況コード表!M$12,T50&gt;=契約状況コード表!N$12),"○",IF(AND(BI50=契約状況コード表!M$13,T50&gt;=契約状況コード表!N$13),"○",IF(T50="他官署で調達手続き入札を実施のため","○","×"))))))))))</f>
        <v>×</v>
      </c>
      <c r="BE50" s="114" t="str">
        <f>IF(AND(BI50=契約状況コード表!M$5,Y50&gt;契約状況コード表!N$5),"○",IF(AND(BI50=契約状況コード表!M$6,Y50&gt;=契約状況コード表!N$6),"○",IF(AND(BI50=契約状況コード表!M$7,Y50&gt;=契約状況コード表!N$7),"○",IF(AND(BI50=契約状況コード表!M$8,Y50&gt;=契約状況コード表!N$8),"○",IF(AND(BI50=契約状況コード表!M$9,Y50&gt;=契約状況コード表!N$9),"○",IF(AND(BI50=契約状況コード表!M$10,Y50&gt;=契約状況コード表!N$10),"○",IF(AND(BI50=契約状況コード表!M$11,Y50&gt;=契約状況コード表!N$11),"○",IF(AND(BI50=契約状況コード表!M$12,Y50&gt;=契約状況コード表!N$12),"○",IF(AND(BI50=契約状況コード表!M$13,Y50&gt;=契約状況コード表!N$13),"○","×")))))))))</f>
        <v>×</v>
      </c>
      <c r="BF50" s="114" t="str">
        <f t="shared" si="2"/>
        <v>×</v>
      </c>
      <c r="BG50" s="114" t="str">
        <f t="shared" si="3"/>
        <v>×</v>
      </c>
      <c r="BH50" s="115" t="str">
        <f t="shared" si="4"/>
        <v/>
      </c>
      <c r="BI50" s="170">
        <f t="shared" si="5"/>
        <v>0</v>
      </c>
      <c r="BJ50" s="36" t="str">
        <f>IF(AG50=契約状況コード表!G$5,"",IF(AND(K50&lt;&gt;"",ISTEXT(U50)),"分担契約/単価契約",IF(ISTEXT(U50),"単価契約",IF(K50&lt;&gt;"","分担契約",""))))</f>
        <v/>
      </c>
      <c r="BK50" s="171"/>
      <c r="BL50" s="118" t="str">
        <f>IF(COUNTIF(T50,"**"),"",IF(AND(T50&gt;=契約状況コード表!P$5,OR(H50=契約状況コード表!M$5,H50=契約状況コード表!M$6)),1,IF(AND(T50&gt;=契約状況コード表!P$13,H50&lt;&gt;契約状況コード表!M$5,H50&lt;&gt;契約状況コード表!M$6),1,"")))</f>
        <v/>
      </c>
      <c r="BM50" s="155" t="str">
        <f t="shared" si="6"/>
        <v>○</v>
      </c>
      <c r="BN50" s="118" t="b">
        <f t="shared" si="7"/>
        <v>1</v>
      </c>
      <c r="BO50" s="118" t="b">
        <f t="shared" si="8"/>
        <v>1</v>
      </c>
    </row>
    <row r="51" spans="1:67" ht="60.6" customHeight="1">
      <c r="A51" s="101">
        <f t="shared" si="9"/>
        <v>46</v>
      </c>
      <c r="B51" s="101" t="str">
        <f t="shared" si="10"/>
        <v/>
      </c>
      <c r="C51" s="101" t="str">
        <f>IF(B51&lt;&gt;1,"",COUNTIF($B$6:B51,1))</f>
        <v/>
      </c>
      <c r="D51" s="101" t="str">
        <f>IF(B51&lt;&gt;2,"",COUNTIF($B$6:B51,2))</f>
        <v/>
      </c>
      <c r="E51" s="101" t="str">
        <f>IF(B51&lt;&gt;3,"",COUNTIF($B$6:B51,3))</f>
        <v/>
      </c>
      <c r="F51" s="101" t="str">
        <f>IF(B51&lt;&gt;4,"",COUNTIF($B$6:B51,4))</f>
        <v/>
      </c>
      <c r="G51" s="203"/>
      <c r="H51" s="36"/>
      <c r="I51" s="76"/>
      <c r="J51" s="76"/>
      <c r="K51" s="75"/>
      <c r="L51" s="161"/>
      <c r="M51" s="77"/>
      <c r="N51" s="76"/>
      <c r="O51" s="78"/>
      <c r="P51" s="83"/>
      <c r="Q51" s="84"/>
      <c r="R51" s="76"/>
      <c r="S51" s="75"/>
      <c r="T51" s="85"/>
      <c r="U51" s="154"/>
      <c r="V51" s="87"/>
      <c r="W51" s="172" t="str">
        <f>IF(OR(T51="他官署で調達手続きを実施のため",AG51=契約状況コード表!G$5),"－",IF(V51&lt;&gt;"",ROUNDDOWN(V51/T51,3),(IFERROR(ROUNDDOWN(U51/T51,3),"－"))))</f>
        <v>－</v>
      </c>
      <c r="X51" s="85"/>
      <c r="Y51" s="85"/>
      <c r="Z51" s="82"/>
      <c r="AA51" s="80"/>
      <c r="AB51" s="81"/>
      <c r="AC51" s="82"/>
      <c r="AD51" s="82"/>
      <c r="AE51" s="82"/>
      <c r="AF51" s="82"/>
      <c r="AG51" s="80"/>
      <c r="AH51" s="76"/>
      <c r="AI51" s="76"/>
      <c r="AJ51" s="76"/>
      <c r="AK51" s="36"/>
      <c r="AL51" s="36"/>
      <c r="AM51" s="200"/>
      <c r="AN51" s="200"/>
      <c r="AO51" s="200"/>
      <c r="AP51" s="200"/>
      <c r="AQ51" s="161"/>
      <c r="AR51" s="75"/>
      <c r="AS51" s="36"/>
      <c r="AT51" s="36"/>
      <c r="AU51" s="36"/>
      <c r="AV51" s="36"/>
      <c r="AW51" s="36"/>
      <c r="AX51" s="36"/>
      <c r="AY51" s="36"/>
      <c r="AZ51" s="36"/>
      <c r="BA51" s="104"/>
      <c r="BB51" s="113"/>
      <c r="BC51" s="114" t="str">
        <f>IF(AND(OR(K51=契約状況コード表!D$5,K51=契約状況コード表!D$6),OR(AG51=契約状況コード表!G$5,AG51=契約状況コード表!G$6)),"年間支払金額(全官署)",IF(OR(AG51=契約状況コード表!G$5,AG51=契約状況コード表!G$6),"年間支払金額",IF(AND(OR(COUNTIF(AI51,"*すべて*"),COUNTIF(AI51,"*全て*")),S51="●",OR(K51=契約状況コード表!D$5,K51=契約状況コード表!D$6)),"年間支払金額(全官署、契約相手方ごと)",IF(AND(OR(COUNTIF(AI51,"*すべて*"),COUNTIF(AI51,"*全て*")),S51="●"),"年間支払金額(契約相手方ごと)",IF(AND(OR(K51=契約状況コード表!D$5,K51=契約状況コード表!D$6),AG51=契約状況コード表!G$7),"契約総額(全官署)",IF(AND(K51=契約状況コード表!D$7,AG51=契約状況コード表!G$7),"契約総額(自官署のみ)",IF(K51=契約状況コード表!D$7,"年間支払金額(自官署のみ)",IF(AG51=契約状況コード表!G$7,"契約総額",IF(AND(COUNTIF(BJ51,"&lt;&gt;*単価*"),OR(K51=契約状況コード表!D$5,K51=契約状況コード表!D$6)),"全官署予定価格",IF(AND(COUNTIF(BJ51,"*単価*"),OR(K51=契約状況コード表!D$5,K51=契約状況コード表!D$6)),"全官署支払金額",IF(AND(COUNTIF(BJ51,"&lt;&gt;*単価*"),COUNTIF(BJ51,"*変更契約*")),"変更後予定価格",IF(COUNTIF(BJ51,"*単価*"),"年間支払金額","予定価格"))))))))))))</f>
        <v>予定価格</v>
      </c>
      <c r="BD51" s="114" t="str">
        <f>IF(AND(BI51=契約状況コード表!M$5,T51&gt;契約状況コード表!N$5),"○",IF(AND(BI51=契約状況コード表!M$6,T51&gt;=契約状況コード表!N$6),"○",IF(AND(BI51=契約状況コード表!M$7,T51&gt;=契約状況コード表!N$7),"○",IF(AND(BI51=契約状況コード表!M$8,T51&gt;=契約状況コード表!N$8),"○",IF(AND(BI51=契約状況コード表!M$9,T51&gt;=契約状況コード表!N$9),"○",IF(AND(BI51=契約状況コード表!M$10,T51&gt;=契約状況コード表!N$10),"○",IF(AND(BI51=契約状況コード表!M$11,T51&gt;=契約状況コード表!N$11),"○",IF(AND(BI51=契約状況コード表!M$12,T51&gt;=契約状況コード表!N$12),"○",IF(AND(BI51=契約状況コード表!M$13,T51&gt;=契約状況コード表!N$13),"○",IF(T51="他官署で調達手続き入札を実施のため","○","×"))))))))))</f>
        <v>×</v>
      </c>
      <c r="BE51" s="114" t="str">
        <f>IF(AND(BI51=契約状況コード表!M$5,Y51&gt;契約状況コード表!N$5),"○",IF(AND(BI51=契約状況コード表!M$6,Y51&gt;=契約状況コード表!N$6),"○",IF(AND(BI51=契約状況コード表!M$7,Y51&gt;=契約状況コード表!N$7),"○",IF(AND(BI51=契約状況コード表!M$8,Y51&gt;=契約状況コード表!N$8),"○",IF(AND(BI51=契約状況コード表!M$9,Y51&gt;=契約状況コード表!N$9),"○",IF(AND(BI51=契約状況コード表!M$10,Y51&gt;=契約状況コード表!N$10),"○",IF(AND(BI51=契約状況コード表!M$11,Y51&gt;=契約状況コード表!N$11),"○",IF(AND(BI51=契約状況コード表!M$12,Y51&gt;=契約状況コード表!N$12),"○",IF(AND(BI51=契約状況コード表!M$13,Y51&gt;=契約状況コード表!N$13),"○","×")))))))))</f>
        <v>×</v>
      </c>
      <c r="BF51" s="114" t="str">
        <f t="shared" si="2"/>
        <v>×</v>
      </c>
      <c r="BG51" s="114" t="str">
        <f t="shared" si="3"/>
        <v>×</v>
      </c>
      <c r="BH51" s="115" t="str">
        <f t="shared" si="4"/>
        <v/>
      </c>
      <c r="BI51" s="170">
        <f t="shared" si="5"/>
        <v>0</v>
      </c>
      <c r="BJ51" s="36" t="str">
        <f>IF(AG51=契約状況コード表!G$5,"",IF(AND(K51&lt;&gt;"",ISTEXT(U51)),"分担契約/単価契約",IF(ISTEXT(U51),"単価契約",IF(K51&lt;&gt;"","分担契約",""))))</f>
        <v/>
      </c>
      <c r="BK51" s="171"/>
      <c r="BL51" s="118" t="str">
        <f>IF(COUNTIF(T51,"**"),"",IF(AND(T51&gt;=契約状況コード表!P$5,OR(H51=契約状況コード表!M$5,H51=契約状況コード表!M$6)),1,IF(AND(T51&gt;=契約状況コード表!P$13,H51&lt;&gt;契約状況コード表!M$5,H51&lt;&gt;契約状況コード表!M$6),1,"")))</f>
        <v/>
      </c>
      <c r="BM51" s="155" t="str">
        <f t="shared" si="6"/>
        <v>○</v>
      </c>
      <c r="BN51" s="118" t="b">
        <f t="shared" si="7"/>
        <v>1</v>
      </c>
      <c r="BO51" s="118" t="b">
        <f t="shared" si="8"/>
        <v>1</v>
      </c>
    </row>
    <row r="52" spans="1:67" ht="60.6" customHeight="1">
      <c r="A52" s="101">
        <f t="shared" si="9"/>
        <v>47</v>
      </c>
      <c r="B52" s="101" t="str">
        <f t="shared" si="10"/>
        <v/>
      </c>
      <c r="C52" s="101" t="str">
        <f>IF(B52&lt;&gt;1,"",COUNTIF($B$6:B52,1))</f>
        <v/>
      </c>
      <c r="D52" s="101" t="str">
        <f>IF(B52&lt;&gt;2,"",COUNTIF($B$6:B52,2))</f>
        <v/>
      </c>
      <c r="E52" s="101" t="str">
        <f>IF(B52&lt;&gt;3,"",COUNTIF($B$6:B52,3))</f>
        <v/>
      </c>
      <c r="F52" s="101" t="str">
        <f>IF(B52&lt;&gt;4,"",COUNTIF($B$6:B52,4))</f>
        <v/>
      </c>
      <c r="G52" s="203"/>
      <c r="H52" s="36"/>
      <c r="I52" s="76"/>
      <c r="J52" s="76"/>
      <c r="K52" s="75"/>
      <c r="L52" s="161"/>
      <c r="M52" s="77"/>
      <c r="N52" s="76"/>
      <c r="O52" s="78"/>
      <c r="P52" s="83"/>
      <c r="Q52" s="84"/>
      <c r="R52" s="76"/>
      <c r="S52" s="75"/>
      <c r="T52" s="85"/>
      <c r="U52" s="154"/>
      <c r="V52" s="87"/>
      <c r="W52" s="172" t="str">
        <f>IF(OR(T52="他官署で調達手続きを実施のため",AG52=契約状況コード表!G$5),"－",IF(V52&lt;&gt;"",ROUNDDOWN(V52/T52,3),(IFERROR(ROUNDDOWN(U52/T52,3),"－"))))</f>
        <v>－</v>
      </c>
      <c r="X52" s="85"/>
      <c r="Y52" s="85"/>
      <c r="Z52" s="82"/>
      <c r="AA52" s="80"/>
      <c r="AB52" s="81"/>
      <c r="AC52" s="82"/>
      <c r="AD52" s="82"/>
      <c r="AE52" s="82"/>
      <c r="AF52" s="82"/>
      <c r="AG52" s="80"/>
      <c r="AH52" s="76"/>
      <c r="AI52" s="76"/>
      <c r="AJ52" s="76"/>
      <c r="AK52" s="36"/>
      <c r="AL52" s="36"/>
      <c r="AM52" s="200"/>
      <c r="AN52" s="200"/>
      <c r="AO52" s="200"/>
      <c r="AP52" s="200"/>
      <c r="AQ52" s="161"/>
      <c r="AR52" s="75"/>
      <c r="AS52" s="36"/>
      <c r="AT52" s="36"/>
      <c r="AU52" s="36"/>
      <c r="AV52" s="36"/>
      <c r="AW52" s="36"/>
      <c r="AX52" s="36"/>
      <c r="AY52" s="36"/>
      <c r="AZ52" s="36"/>
      <c r="BA52" s="104"/>
      <c r="BB52" s="113"/>
      <c r="BC52" s="114" t="str">
        <f>IF(AND(OR(K52=契約状況コード表!D$5,K52=契約状況コード表!D$6),OR(AG52=契約状況コード表!G$5,AG52=契約状況コード表!G$6)),"年間支払金額(全官署)",IF(OR(AG52=契約状況コード表!G$5,AG52=契約状況コード表!G$6),"年間支払金額",IF(AND(OR(COUNTIF(AI52,"*すべて*"),COUNTIF(AI52,"*全て*")),S52="●",OR(K52=契約状況コード表!D$5,K52=契約状況コード表!D$6)),"年間支払金額(全官署、契約相手方ごと)",IF(AND(OR(COUNTIF(AI52,"*すべて*"),COUNTIF(AI52,"*全て*")),S52="●"),"年間支払金額(契約相手方ごと)",IF(AND(OR(K52=契約状況コード表!D$5,K52=契約状況コード表!D$6),AG52=契約状況コード表!G$7),"契約総額(全官署)",IF(AND(K52=契約状況コード表!D$7,AG52=契約状況コード表!G$7),"契約総額(自官署のみ)",IF(K52=契約状況コード表!D$7,"年間支払金額(自官署のみ)",IF(AG52=契約状況コード表!G$7,"契約総額",IF(AND(COUNTIF(BJ52,"&lt;&gt;*単価*"),OR(K52=契約状況コード表!D$5,K52=契約状況コード表!D$6)),"全官署予定価格",IF(AND(COUNTIF(BJ52,"*単価*"),OR(K52=契約状況コード表!D$5,K52=契約状況コード表!D$6)),"全官署支払金額",IF(AND(COUNTIF(BJ52,"&lt;&gt;*単価*"),COUNTIF(BJ52,"*変更契約*")),"変更後予定価格",IF(COUNTIF(BJ52,"*単価*"),"年間支払金額","予定価格"))))))))))))</f>
        <v>予定価格</v>
      </c>
      <c r="BD52" s="114" t="str">
        <f>IF(AND(BI52=契約状況コード表!M$5,T52&gt;契約状況コード表!N$5),"○",IF(AND(BI52=契約状況コード表!M$6,T52&gt;=契約状況コード表!N$6),"○",IF(AND(BI52=契約状況コード表!M$7,T52&gt;=契約状況コード表!N$7),"○",IF(AND(BI52=契約状況コード表!M$8,T52&gt;=契約状況コード表!N$8),"○",IF(AND(BI52=契約状況コード表!M$9,T52&gt;=契約状況コード表!N$9),"○",IF(AND(BI52=契約状況コード表!M$10,T52&gt;=契約状況コード表!N$10),"○",IF(AND(BI52=契約状況コード表!M$11,T52&gt;=契約状況コード表!N$11),"○",IF(AND(BI52=契約状況コード表!M$12,T52&gt;=契約状況コード表!N$12),"○",IF(AND(BI52=契約状況コード表!M$13,T52&gt;=契約状況コード表!N$13),"○",IF(T52="他官署で調達手続き入札を実施のため","○","×"))))))))))</f>
        <v>×</v>
      </c>
      <c r="BE52" s="114" t="str">
        <f>IF(AND(BI52=契約状況コード表!M$5,Y52&gt;契約状況コード表!N$5),"○",IF(AND(BI52=契約状況コード表!M$6,Y52&gt;=契約状況コード表!N$6),"○",IF(AND(BI52=契約状況コード表!M$7,Y52&gt;=契約状況コード表!N$7),"○",IF(AND(BI52=契約状況コード表!M$8,Y52&gt;=契約状況コード表!N$8),"○",IF(AND(BI52=契約状況コード表!M$9,Y52&gt;=契約状況コード表!N$9),"○",IF(AND(BI52=契約状況コード表!M$10,Y52&gt;=契約状況コード表!N$10),"○",IF(AND(BI52=契約状況コード表!M$11,Y52&gt;=契約状況コード表!N$11),"○",IF(AND(BI52=契約状況コード表!M$12,Y52&gt;=契約状況コード表!N$12),"○",IF(AND(BI52=契約状況コード表!M$13,Y52&gt;=契約状況コード表!N$13),"○","×")))))))))</f>
        <v>×</v>
      </c>
      <c r="BF52" s="114" t="str">
        <f t="shared" si="2"/>
        <v>×</v>
      </c>
      <c r="BG52" s="114" t="str">
        <f t="shared" si="3"/>
        <v>×</v>
      </c>
      <c r="BH52" s="115" t="str">
        <f t="shared" si="4"/>
        <v/>
      </c>
      <c r="BI52" s="170">
        <f t="shared" si="5"/>
        <v>0</v>
      </c>
      <c r="BJ52" s="36" t="str">
        <f>IF(AG52=契約状況コード表!G$5,"",IF(AND(K52&lt;&gt;"",ISTEXT(U52)),"分担契約/単価契約",IF(ISTEXT(U52),"単価契約",IF(K52&lt;&gt;"","分担契約",""))))</f>
        <v/>
      </c>
      <c r="BK52" s="171"/>
      <c r="BL52" s="118" t="str">
        <f>IF(COUNTIF(T52,"**"),"",IF(AND(T52&gt;=契約状況コード表!P$5,OR(H52=契約状況コード表!M$5,H52=契約状況コード表!M$6)),1,IF(AND(T52&gt;=契約状況コード表!P$13,H52&lt;&gt;契約状況コード表!M$5,H52&lt;&gt;契約状況コード表!M$6),1,"")))</f>
        <v/>
      </c>
      <c r="BM52" s="155" t="str">
        <f t="shared" si="6"/>
        <v>○</v>
      </c>
      <c r="BN52" s="118" t="b">
        <f t="shared" si="7"/>
        <v>1</v>
      </c>
      <c r="BO52" s="118" t="b">
        <f t="shared" si="8"/>
        <v>1</v>
      </c>
    </row>
    <row r="53" spans="1:67" ht="60.6" customHeight="1">
      <c r="A53" s="101">
        <f t="shared" si="9"/>
        <v>48</v>
      </c>
      <c r="B53" s="101" t="str">
        <f t="shared" si="10"/>
        <v/>
      </c>
      <c r="C53" s="101" t="str">
        <f>IF(B53&lt;&gt;1,"",COUNTIF($B$6:B53,1))</f>
        <v/>
      </c>
      <c r="D53" s="101" t="str">
        <f>IF(B53&lt;&gt;2,"",COUNTIF($B$6:B53,2))</f>
        <v/>
      </c>
      <c r="E53" s="101" t="str">
        <f>IF(B53&lt;&gt;3,"",COUNTIF($B$6:B53,3))</f>
        <v/>
      </c>
      <c r="F53" s="101" t="str">
        <f>IF(B53&lt;&gt;4,"",COUNTIF($B$6:B53,4))</f>
        <v/>
      </c>
      <c r="G53" s="203"/>
      <c r="H53" s="36"/>
      <c r="I53" s="76"/>
      <c r="J53" s="76"/>
      <c r="K53" s="75"/>
      <c r="L53" s="161"/>
      <c r="M53" s="77"/>
      <c r="N53" s="76"/>
      <c r="O53" s="78"/>
      <c r="P53" s="83"/>
      <c r="Q53" s="84"/>
      <c r="R53" s="76"/>
      <c r="S53" s="75"/>
      <c r="T53" s="85"/>
      <c r="U53" s="154"/>
      <c r="V53" s="87"/>
      <c r="W53" s="172" t="str">
        <f>IF(OR(T53="他官署で調達手続きを実施のため",AG53=契約状況コード表!G$5),"－",IF(V53&lt;&gt;"",ROUNDDOWN(V53/T53,3),(IFERROR(ROUNDDOWN(U53/T53,3),"－"))))</f>
        <v>－</v>
      </c>
      <c r="X53" s="85"/>
      <c r="Y53" s="85"/>
      <c r="Z53" s="82"/>
      <c r="AA53" s="80"/>
      <c r="AB53" s="81"/>
      <c r="AC53" s="82"/>
      <c r="AD53" s="82"/>
      <c r="AE53" s="82"/>
      <c r="AF53" s="82"/>
      <c r="AG53" s="80"/>
      <c r="AH53" s="76"/>
      <c r="AI53" s="76"/>
      <c r="AJ53" s="76"/>
      <c r="AK53" s="36"/>
      <c r="AL53" s="36"/>
      <c r="AM53" s="200"/>
      <c r="AN53" s="200"/>
      <c r="AO53" s="200"/>
      <c r="AP53" s="200"/>
      <c r="AQ53" s="161"/>
      <c r="AR53" s="75"/>
      <c r="AS53" s="36"/>
      <c r="AT53" s="36"/>
      <c r="AU53" s="36"/>
      <c r="AV53" s="36"/>
      <c r="AW53" s="36"/>
      <c r="AX53" s="36"/>
      <c r="AY53" s="36"/>
      <c r="AZ53" s="36"/>
      <c r="BA53" s="104"/>
      <c r="BB53" s="113"/>
      <c r="BC53" s="114" t="str">
        <f>IF(AND(OR(K53=契約状況コード表!D$5,K53=契約状況コード表!D$6),OR(AG53=契約状況コード表!G$5,AG53=契約状況コード表!G$6)),"年間支払金額(全官署)",IF(OR(AG53=契約状況コード表!G$5,AG53=契約状況コード表!G$6),"年間支払金額",IF(AND(OR(COUNTIF(AI53,"*すべて*"),COUNTIF(AI53,"*全て*")),S53="●",OR(K53=契約状況コード表!D$5,K53=契約状況コード表!D$6)),"年間支払金額(全官署、契約相手方ごと)",IF(AND(OR(COUNTIF(AI53,"*すべて*"),COUNTIF(AI53,"*全て*")),S53="●"),"年間支払金額(契約相手方ごと)",IF(AND(OR(K53=契約状況コード表!D$5,K53=契約状況コード表!D$6),AG53=契約状況コード表!G$7),"契約総額(全官署)",IF(AND(K53=契約状況コード表!D$7,AG53=契約状況コード表!G$7),"契約総額(自官署のみ)",IF(K53=契約状況コード表!D$7,"年間支払金額(自官署のみ)",IF(AG53=契約状況コード表!G$7,"契約総額",IF(AND(COUNTIF(BJ53,"&lt;&gt;*単価*"),OR(K53=契約状況コード表!D$5,K53=契約状況コード表!D$6)),"全官署予定価格",IF(AND(COUNTIF(BJ53,"*単価*"),OR(K53=契約状況コード表!D$5,K53=契約状況コード表!D$6)),"全官署支払金額",IF(AND(COUNTIF(BJ53,"&lt;&gt;*単価*"),COUNTIF(BJ53,"*変更契約*")),"変更後予定価格",IF(COUNTIF(BJ53,"*単価*"),"年間支払金額","予定価格"))))))))))))</f>
        <v>予定価格</v>
      </c>
      <c r="BD53" s="114" t="str">
        <f>IF(AND(BI53=契約状況コード表!M$5,T53&gt;契約状況コード表!N$5),"○",IF(AND(BI53=契約状況コード表!M$6,T53&gt;=契約状況コード表!N$6),"○",IF(AND(BI53=契約状況コード表!M$7,T53&gt;=契約状況コード表!N$7),"○",IF(AND(BI53=契約状況コード表!M$8,T53&gt;=契約状況コード表!N$8),"○",IF(AND(BI53=契約状況コード表!M$9,T53&gt;=契約状況コード表!N$9),"○",IF(AND(BI53=契約状況コード表!M$10,T53&gt;=契約状況コード表!N$10),"○",IF(AND(BI53=契約状況コード表!M$11,T53&gt;=契約状況コード表!N$11),"○",IF(AND(BI53=契約状況コード表!M$12,T53&gt;=契約状況コード表!N$12),"○",IF(AND(BI53=契約状況コード表!M$13,T53&gt;=契約状況コード表!N$13),"○",IF(T53="他官署で調達手続き入札を実施のため","○","×"))))))))))</f>
        <v>×</v>
      </c>
      <c r="BE53" s="114" t="str">
        <f>IF(AND(BI53=契約状況コード表!M$5,Y53&gt;契約状況コード表!N$5),"○",IF(AND(BI53=契約状況コード表!M$6,Y53&gt;=契約状況コード表!N$6),"○",IF(AND(BI53=契約状況コード表!M$7,Y53&gt;=契約状況コード表!N$7),"○",IF(AND(BI53=契約状況コード表!M$8,Y53&gt;=契約状況コード表!N$8),"○",IF(AND(BI53=契約状況コード表!M$9,Y53&gt;=契約状況コード表!N$9),"○",IF(AND(BI53=契約状況コード表!M$10,Y53&gt;=契約状況コード表!N$10),"○",IF(AND(BI53=契約状況コード表!M$11,Y53&gt;=契約状況コード表!N$11),"○",IF(AND(BI53=契約状況コード表!M$12,Y53&gt;=契約状況コード表!N$12),"○",IF(AND(BI53=契約状況コード表!M$13,Y53&gt;=契約状況コード表!N$13),"○","×")))))))))</f>
        <v>×</v>
      </c>
      <c r="BF53" s="114" t="str">
        <f t="shared" si="2"/>
        <v>×</v>
      </c>
      <c r="BG53" s="114" t="str">
        <f t="shared" si="3"/>
        <v>×</v>
      </c>
      <c r="BH53" s="115" t="str">
        <f t="shared" si="4"/>
        <v/>
      </c>
      <c r="BI53" s="170">
        <f t="shared" si="5"/>
        <v>0</v>
      </c>
      <c r="BJ53" s="36" t="str">
        <f>IF(AG53=契約状況コード表!G$5,"",IF(AND(K53&lt;&gt;"",ISTEXT(U53)),"分担契約/単価契約",IF(ISTEXT(U53),"単価契約",IF(K53&lt;&gt;"","分担契約",""))))</f>
        <v/>
      </c>
      <c r="BK53" s="171"/>
      <c r="BL53" s="118" t="str">
        <f>IF(COUNTIF(T53,"**"),"",IF(AND(T53&gt;=契約状況コード表!P$5,OR(H53=契約状況コード表!M$5,H53=契約状況コード表!M$6)),1,IF(AND(T53&gt;=契約状況コード表!P$13,H53&lt;&gt;契約状況コード表!M$5,H53&lt;&gt;契約状況コード表!M$6),1,"")))</f>
        <v/>
      </c>
      <c r="BM53" s="155" t="str">
        <f t="shared" si="6"/>
        <v>○</v>
      </c>
      <c r="BN53" s="118" t="b">
        <f t="shared" si="7"/>
        <v>1</v>
      </c>
      <c r="BO53" s="118" t="b">
        <f t="shared" si="8"/>
        <v>1</v>
      </c>
    </row>
    <row r="54" spans="1:67" ht="60.6" customHeight="1">
      <c r="A54" s="101">
        <f t="shared" si="9"/>
        <v>49</v>
      </c>
      <c r="B54" s="101" t="str">
        <f t="shared" si="10"/>
        <v/>
      </c>
      <c r="C54" s="101" t="str">
        <f>IF(B54&lt;&gt;1,"",COUNTIF($B$6:B54,1))</f>
        <v/>
      </c>
      <c r="D54" s="101" t="str">
        <f>IF(B54&lt;&gt;2,"",COUNTIF($B$6:B54,2))</f>
        <v/>
      </c>
      <c r="E54" s="101" t="str">
        <f>IF(B54&lt;&gt;3,"",COUNTIF($B$6:B54,3))</f>
        <v/>
      </c>
      <c r="F54" s="101" t="str">
        <f>IF(B54&lt;&gt;4,"",COUNTIF($B$6:B54,4))</f>
        <v/>
      </c>
      <c r="G54" s="203"/>
      <c r="H54" s="36"/>
      <c r="I54" s="76"/>
      <c r="J54" s="76"/>
      <c r="K54" s="75"/>
      <c r="L54" s="161"/>
      <c r="M54" s="77"/>
      <c r="N54" s="202"/>
      <c r="O54" s="78"/>
      <c r="P54" s="83"/>
      <c r="Q54" s="84"/>
      <c r="R54" s="76"/>
      <c r="S54" s="75"/>
      <c r="T54" s="85"/>
      <c r="U54" s="154"/>
      <c r="V54" s="87"/>
      <c r="W54" s="172" t="str">
        <f>IF(OR(T54="他官署で調達手続きを実施のため",AG54=契約状況コード表!G$5),"－",IF(V54&lt;&gt;"",ROUNDDOWN(V54/T54,3),(IFERROR(ROUNDDOWN(U54/T54,3),"－"))))</f>
        <v>－</v>
      </c>
      <c r="X54" s="85"/>
      <c r="Y54" s="85"/>
      <c r="Z54" s="82"/>
      <c r="AA54" s="80"/>
      <c r="AB54" s="81"/>
      <c r="AC54" s="82"/>
      <c r="AD54" s="82"/>
      <c r="AE54" s="82"/>
      <c r="AF54" s="82"/>
      <c r="AG54" s="80"/>
      <c r="AH54" s="76"/>
      <c r="AI54" s="76"/>
      <c r="AJ54" s="76"/>
      <c r="AK54" s="36"/>
      <c r="AL54" s="36"/>
      <c r="AM54" s="200"/>
      <c r="AN54" s="200"/>
      <c r="AO54" s="200"/>
      <c r="AP54" s="200"/>
      <c r="AQ54" s="161"/>
      <c r="AR54" s="75"/>
      <c r="AS54" s="36"/>
      <c r="AT54" s="36"/>
      <c r="AU54" s="36"/>
      <c r="AV54" s="36"/>
      <c r="AW54" s="36"/>
      <c r="AX54" s="36"/>
      <c r="AY54" s="36"/>
      <c r="AZ54" s="36"/>
      <c r="BA54" s="104"/>
      <c r="BB54" s="113"/>
      <c r="BC54" s="114" t="str">
        <f>IF(AND(OR(K54=契約状況コード表!D$5,K54=契約状況コード表!D$6),OR(AG54=契約状況コード表!G$5,AG54=契約状況コード表!G$6)),"年間支払金額(全官署)",IF(OR(AG54=契約状況コード表!G$5,AG54=契約状況コード表!G$6),"年間支払金額",IF(AND(OR(COUNTIF(AI54,"*すべて*"),COUNTIF(AI54,"*全て*")),S54="●",OR(K54=契約状況コード表!D$5,K54=契約状況コード表!D$6)),"年間支払金額(全官署、契約相手方ごと)",IF(AND(OR(COUNTIF(AI54,"*すべて*"),COUNTIF(AI54,"*全て*")),S54="●"),"年間支払金額(契約相手方ごと)",IF(AND(OR(K54=契約状況コード表!D$5,K54=契約状況コード表!D$6),AG54=契約状況コード表!G$7),"契約総額(全官署)",IF(AND(K54=契約状況コード表!D$7,AG54=契約状況コード表!G$7),"契約総額(自官署のみ)",IF(K54=契約状況コード表!D$7,"年間支払金額(自官署のみ)",IF(AG54=契約状況コード表!G$7,"契約総額",IF(AND(COUNTIF(BJ54,"&lt;&gt;*単価*"),OR(K54=契約状況コード表!D$5,K54=契約状況コード表!D$6)),"全官署予定価格",IF(AND(COUNTIF(BJ54,"*単価*"),OR(K54=契約状況コード表!D$5,K54=契約状況コード表!D$6)),"全官署支払金額",IF(AND(COUNTIF(BJ54,"&lt;&gt;*単価*"),COUNTIF(BJ54,"*変更契約*")),"変更後予定価格",IF(COUNTIF(BJ54,"*単価*"),"年間支払金額","予定価格"))))))))))))</f>
        <v>予定価格</v>
      </c>
      <c r="BD54" s="114" t="str">
        <f>IF(AND(BI54=契約状況コード表!M$5,T54&gt;契約状況コード表!N$5),"○",IF(AND(BI54=契約状況コード表!M$6,T54&gt;=契約状況コード表!N$6),"○",IF(AND(BI54=契約状況コード表!M$7,T54&gt;=契約状況コード表!N$7),"○",IF(AND(BI54=契約状況コード表!M$8,T54&gt;=契約状況コード表!N$8),"○",IF(AND(BI54=契約状況コード表!M$9,T54&gt;=契約状況コード表!N$9),"○",IF(AND(BI54=契約状況コード表!M$10,T54&gt;=契約状況コード表!N$10),"○",IF(AND(BI54=契約状況コード表!M$11,T54&gt;=契約状況コード表!N$11),"○",IF(AND(BI54=契約状況コード表!M$12,T54&gt;=契約状況コード表!N$12),"○",IF(AND(BI54=契約状況コード表!M$13,T54&gt;=契約状況コード表!N$13),"○",IF(T54="他官署で調達手続き入札を実施のため","○","×"))))))))))</f>
        <v>×</v>
      </c>
      <c r="BE54" s="114" t="str">
        <f>IF(AND(BI54=契約状況コード表!M$5,Y54&gt;契約状況コード表!N$5),"○",IF(AND(BI54=契約状況コード表!M$6,Y54&gt;=契約状況コード表!N$6),"○",IF(AND(BI54=契約状況コード表!M$7,Y54&gt;=契約状況コード表!N$7),"○",IF(AND(BI54=契約状況コード表!M$8,Y54&gt;=契約状況コード表!N$8),"○",IF(AND(BI54=契約状況コード表!M$9,Y54&gt;=契約状況コード表!N$9),"○",IF(AND(BI54=契約状況コード表!M$10,Y54&gt;=契約状況コード表!N$10),"○",IF(AND(BI54=契約状況コード表!M$11,Y54&gt;=契約状況コード表!N$11),"○",IF(AND(BI54=契約状況コード表!M$12,Y54&gt;=契約状況コード表!N$12),"○",IF(AND(BI54=契約状況コード表!M$13,Y54&gt;=契約状況コード表!N$13),"○","×")))))))))</f>
        <v>×</v>
      </c>
      <c r="BF54" s="114" t="str">
        <f t="shared" si="2"/>
        <v>×</v>
      </c>
      <c r="BG54" s="114" t="str">
        <f t="shared" si="3"/>
        <v>×</v>
      </c>
      <c r="BH54" s="115" t="str">
        <f t="shared" si="4"/>
        <v/>
      </c>
      <c r="BI54" s="170">
        <f t="shared" si="5"/>
        <v>0</v>
      </c>
      <c r="BJ54" s="36" t="str">
        <f>IF(AG54=契約状況コード表!G$5,"",IF(AND(K54&lt;&gt;"",ISTEXT(U54)),"分担契約/単価契約",IF(ISTEXT(U54),"単価契約",IF(K54&lt;&gt;"","分担契約",""))))</f>
        <v/>
      </c>
      <c r="BK54" s="171"/>
      <c r="BL54" s="118" t="str">
        <f>IF(COUNTIF(T54,"**"),"",IF(AND(T54&gt;=契約状況コード表!P$5,OR(H54=契約状況コード表!M$5,H54=契約状況コード表!M$6)),1,IF(AND(T54&gt;=契約状況コード表!P$13,H54&lt;&gt;契約状況コード表!M$5,H54&lt;&gt;契約状況コード表!M$6),1,"")))</f>
        <v/>
      </c>
      <c r="BM54" s="155" t="str">
        <f t="shared" si="6"/>
        <v>○</v>
      </c>
      <c r="BN54" s="118" t="b">
        <f t="shared" si="7"/>
        <v>1</v>
      </c>
      <c r="BO54" s="118" t="b">
        <f t="shared" si="8"/>
        <v>1</v>
      </c>
    </row>
    <row r="55" spans="1:67" ht="60.6" customHeight="1">
      <c r="A55" s="101">
        <f t="shared" si="9"/>
        <v>50</v>
      </c>
      <c r="B55" s="101" t="str">
        <f t="shared" si="10"/>
        <v/>
      </c>
      <c r="C55" s="101" t="str">
        <f>IF(B55&lt;&gt;1,"",COUNTIF($B$6:B55,1))</f>
        <v/>
      </c>
      <c r="D55" s="101" t="str">
        <f>IF(B55&lt;&gt;2,"",COUNTIF($B$6:B55,2))</f>
        <v/>
      </c>
      <c r="E55" s="101" t="str">
        <f>IF(B55&lt;&gt;3,"",COUNTIF($B$6:B55,3))</f>
        <v/>
      </c>
      <c r="F55" s="101" t="str">
        <f>IF(B55&lt;&gt;4,"",COUNTIF($B$6:B55,4))</f>
        <v/>
      </c>
      <c r="G55" s="203"/>
      <c r="H55" s="36"/>
      <c r="I55" s="76"/>
      <c r="J55" s="76"/>
      <c r="K55" s="75"/>
      <c r="L55" s="161"/>
      <c r="M55" s="77"/>
      <c r="N55" s="76"/>
      <c r="O55" s="78"/>
      <c r="P55" s="83"/>
      <c r="Q55" s="84"/>
      <c r="R55" s="76"/>
      <c r="S55" s="75"/>
      <c r="T55" s="85"/>
      <c r="U55" s="154"/>
      <c r="V55" s="87"/>
      <c r="W55" s="172" t="str">
        <f>IF(OR(T55="他官署で調達手続きを実施のため",AG55=契約状況コード表!G$5),"－",IF(V55&lt;&gt;"",ROUNDDOWN(V55/T55,3),(IFERROR(ROUNDDOWN(U55/T55,3),"－"))))</f>
        <v>－</v>
      </c>
      <c r="X55" s="85"/>
      <c r="Y55" s="85"/>
      <c r="Z55" s="82"/>
      <c r="AA55" s="80"/>
      <c r="AB55" s="81"/>
      <c r="AC55" s="82"/>
      <c r="AD55" s="82"/>
      <c r="AE55" s="82"/>
      <c r="AF55" s="82"/>
      <c r="AG55" s="80"/>
      <c r="AH55" s="76"/>
      <c r="AI55" s="76"/>
      <c r="AJ55" s="76"/>
      <c r="AK55" s="36"/>
      <c r="AL55" s="36"/>
      <c r="AM55" s="200"/>
      <c r="AN55" s="200"/>
      <c r="AO55" s="200"/>
      <c r="AP55" s="200"/>
      <c r="AQ55" s="161"/>
      <c r="AR55" s="75"/>
      <c r="AS55" s="36"/>
      <c r="AT55" s="36"/>
      <c r="AU55" s="36"/>
      <c r="AV55" s="36"/>
      <c r="AW55" s="36"/>
      <c r="AX55" s="36"/>
      <c r="AY55" s="36"/>
      <c r="AZ55" s="36"/>
      <c r="BA55" s="104"/>
      <c r="BB55" s="113"/>
      <c r="BC55" s="114" t="str">
        <f>IF(AND(OR(K55=契約状況コード表!D$5,K55=契約状況コード表!D$6),OR(AG55=契約状況コード表!G$5,AG55=契約状況コード表!G$6)),"年間支払金額(全官署)",IF(OR(AG55=契約状況コード表!G$5,AG55=契約状況コード表!G$6),"年間支払金額",IF(AND(OR(COUNTIF(AI55,"*すべて*"),COUNTIF(AI55,"*全て*")),S55="●",OR(K55=契約状況コード表!D$5,K55=契約状況コード表!D$6)),"年間支払金額(全官署、契約相手方ごと)",IF(AND(OR(COUNTIF(AI55,"*すべて*"),COUNTIF(AI55,"*全て*")),S55="●"),"年間支払金額(契約相手方ごと)",IF(AND(OR(K55=契約状況コード表!D$5,K55=契約状況コード表!D$6),AG55=契約状況コード表!G$7),"契約総額(全官署)",IF(AND(K55=契約状況コード表!D$7,AG55=契約状況コード表!G$7),"契約総額(自官署のみ)",IF(K55=契約状況コード表!D$7,"年間支払金額(自官署のみ)",IF(AG55=契約状況コード表!G$7,"契約総額",IF(AND(COUNTIF(BJ55,"&lt;&gt;*単価*"),OR(K55=契約状況コード表!D$5,K55=契約状況コード表!D$6)),"全官署予定価格",IF(AND(COUNTIF(BJ55,"*単価*"),OR(K55=契約状況コード表!D$5,K55=契約状況コード表!D$6)),"全官署支払金額",IF(AND(COUNTIF(BJ55,"&lt;&gt;*単価*"),COUNTIF(BJ55,"*変更契約*")),"変更後予定価格",IF(COUNTIF(BJ55,"*単価*"),"年間支払金額","予定価格"))))))))))))</f>
        <v>予定価格</v>
      </c>
      <c r="BD55" s="114" t="str">
        <f>IF(AND(BI55=契約状況コード表!M$5,T55&gt;契約状況コード表!N$5),"○",IF(AND(BI55=契約状況コード表!M$6,T55&gt;=契約状況コード表!N$6),"○",IF(AND(BI55=契約状況コード表!M$7,T55&gt;=契約状況コード表!N$7),"○",IF(AND(BI55=契約状況コード表!M$8,T55&gt;=契約状況コード表!N$8),"○",IF(AND(BI55=契約状況コード表!M$9,T55&gt;=契約状況コード表!N$9),"○",IF(AND(BI55=契約状況コード表!M$10,T55&gt;=契約状況コード表!N$10),"○",IF(AND(BI55=契約状況コード表!M$11,T55&gt;=契約状況コード表!N$11),"○",IF(AND(BI55=契約状況コード表!M$12,T55&gt;=契約状況コード表!N$12),"○",IF(AND(BI55=契約状況コード表!M$13,T55&gt;=契約状況コード表!N$13),"○",IF(T55="他官署で調達手続き入札を実施のため","○","×"))))))))))</f>
        <v>×</v>
      </c>
      <c r="BE55" s="114" t="str">
        <f>IF(AND(BI55=契約状況コード表!M$5,Y55&gt;契約状況コード表!N$5),"○",IF(AND(BI55=契約状況コード表!M$6,Y55&gt;=契約状況コード表!N$6),"○",IF(AND(BI55=契約状況コード表!M$7,Y55&gt;=契約状況コード表!N$7),"○",IF(AND(BI55=契約状況コード表!M$8,Y55&gt;=契約状況コード表!N$8),"○",IF(AND(BI55=契約状況コード表!M$9,Y55&gt;=契約状況コード表!N$9),"○",IF(AND(BI55=契約状況コード表!M$10,Y55&gt;=契約状況コード表!N$10),"○",IF(AND(BI55=契約状況コード表!M$11,Y55&gt;=契約状況コード表!N$11),"○",IF(AND(BI55=契約状況コード表!M$12,Y55&gt;=契約状況コード表!N$12),"○",IF(AND(BI55=契約状況コード表!M$13,Y55&gt;=契約状況コード表!N$13),"○","×")))))))))</f>
        <v>×</v>
      </c>
      <c r="BF55" s="114" t="str">
        <f t="shared" si="2"/>
        <v>×</v>
      </c>
      <c r="BG55" s="114" t="str">
        <f t="shared" si="3"/>
        <v>×</v>
      </c>
      <c r="BH55" s="115" t="str">
        <f t="shared" si="4"/>
        <v/>
      </c>
      <c r="BI55" s="170">
        <f t="shared" si="5"/>
        <v>0</v>
      </c>
      <c r="BJ55" s="36" t="str">
        <f>IF(AG55=契約状況コード表!G$5,"",IF(AND(K55&lt;&gt;"",ISTEXT(U55)),"分担契約/単価契約",IF(ISTEXT(U55),"単価契約",IF(K55&lt;&gt;"","分担契約",""))))</f>
        <v/>
      </c>
      <c r="BK55" s="171"/>
      <c r="BL55" s="118" t="str">
        <f>IF(COUNTIF(T55,"**"),"",IF(AND(T55&gt;=契約状況コード表!P$5,OR(H55=契約状況コード表!M$5,H55=契約状況コード表!M$6)),1,IF(AND(T55&gt;=契約状況コード表!P$13,H55&lt;&gt;契約状況コード表!M$5,H55&lt;&gt;契約状況コード表!M$6),1,"")))</f>
        <v/>
      </c>
      <c r="BM55" s="155" t="str">
        <f t="shared" si="6"/>
        <v>○</v>
      </c>
      <c r="BN55" s="118" t="b">
        <f t="shared" si="7"/>
        <v>1</v>
      </c>
      <c r="BO55" s="118" t="b">
        <f t="shared" si="8"/>
        <v>1</v>
      </c>
    </row>
    <row r="56" spans="1:67" ht="60.6" customHeight="1">
      <c r="A56" s="101">
        <f t="shared" si="9"/>
        <v>51</v>
      </c>
      <c r="B56" s="101" t="str">
        <f t="shared" si="10"/>
        <v/>
      </c>
      <c r="C56" s="101" t="str">
        <f>IF(B56&lt;&gt;1,"",COUNTIF($B$6:B56,1))</f>
        <v/>
      </c>
      <c r="D56" s="101" t="str">
        <f>IF(B56&lt;&gt;2,"",COUNTIF($B$6:B56,2))</f>
        <v/>
      </c>
      <c r="E56" s="101" t="str">
        <f>IF(B56&lt;&gt;3,"",COUNTIF($B$6:B56,3))</f>
        <v/>
      </c>
      <c r="F56" s="101" t="str">
        <f>IF(B56&lt;&gt;4,"",COUNTIF($B$6:B56,4))</f>
        <v/>
      </c>
      <c r="G56" s="203"/>
      <c r="H56" s="36"/>
      <c r="I56" s="76"/>
      <c r="J56" s="76"/>
      <c r="K56" s="75"/>
      <c r="L56" s="161"/>
      <c r="M56" s="77"/>
      <c r="N56" s="76"/>
      <c r="O56" s="78"/>
      <c r="P56" s="83"/>
      <c r="Q56" s="84"/>
      <c r="R56" s="76"/>
      <c r="S56" s="75"/>
      <c r="T56" s="85"/>
      <c r="U56" s="154"/>
      <c r="V56" s="87"/>
      <c r="W56" s="172" t="str">
        <f>IF(OR(T56="他官署で調達手続きを実施のため",AG56=契約状況コード表!G$5),"－",IF(V56&lt;&gt;"",ROUNDDOWN(V56/T56,3),(IFERROR(ROUNDDOWN(U56/T56,3),"－"))))</f>
        <v>－</v>
      </c>
      <c r="X56" s="85"/>
      <c r="Y56" s="85"/>
      <c r="Z56" s="82"/>
      <c r="AA56" s="80"/>
      <c r="AB56" s="81"/>
      <c r="AC56" s="82"/>
      <c r="AD56" s="82"/>
      <c r="AE56" s="82"/>
      <c r="AF56" s="82"/>
      <c r="AG56" s="80"/>
      <c r="AH56" s="76"/>
      <c r="AI56" s="76"/>
      <c r="AJ56" s="76"/>
      <c r="AK56" s="36"/>
      <c r="AL56" s="36"/>
      <c r="AM56" s="200"/>
      <c r="AN56" s="200"/>
      <c r="AO56" s="200"/>
      <c r="AP56" s="200"/>
      <c r="AQ56" s="161"/>
      <c r="AR56" s="75"/>
      <c r="AS56" s="36"/>
      <c r="AT56" s="36"/>
      <c r="AU56" s="36"/>
      <c r="AV56" s="36"/>
      <c r="AW56" s="36"/>
      <c r="AX56" s="36"/>
      <c r="AY56" s="36"/>
      <c r="AZ56" s="36"/>
      <c r="BA56" s="104"/>
      <c r="BB56" s="113"/>
      <c r="BC56" s="114" t="str">
        <f>IF(AND(OR(K56=契約状況コード表!D$5,K56=契約状況コード表!D$6),OR(AG56=契約状況コード表!G$5,AG56=契約状況コード表!G$6)),"年間支払金額(全官署)",IF(OR(AG56=契約状況コード表!G$5,AG56=契約状況コード表!G$6),"年間支払金額",IF(AND(OR(COUNTIF(AI56,"*すべて*"),COUNTIF(AI56,"*全て*")),S56="●",OR(K56=契約状況コード表!D$5,K56=契約状況コード表!D$6)),"年間支払金額(全官署、契約相手方ごと)",IF(AND(OR(COUNTIF(AI56,"*すべて*"),COUNTIF(AI56,"*全て*")),S56="●"),"年間支払金額(契約相手方ごと)",IF(AND(OR(K56=契約状況コード表!D$5,K56=契約状況コード表!D$6),AG56=契約状況コード表!G$7),"契約総額(全官署)",IF(AND(K56=契約状況コード表!D$7,AG56=契約状況コード表!G$7),"契約総額(自官署のみ)",IF(K56=契約状況コード表!D$7,"年間支払金額(自官署のみ)",IF(AG56=契約状況コード表!G$7,"契約総額",IF(AND(COUNTIF(BJ56,"&lt;&gt;*単価*"),OR(K56=契約状況コード表!D$5,K56=契約状況コード表!D$6)),"全官署予定価格",IF(AND(COUNTIF(BJ56,"*単価*"),OR(K56=契約状況コード表!D$5,K56=契約状況コード表!D$6)),"全官署支払金額",IF(AND(COUNTIF(BJ56,"&lt;&gt;*単価*"),COUNTIF(BJ56,"*変更契約*")),"変更後予定価格",IF(COUNTIF(BJ56,"*単価*"),"年間支払金額","予定価格"))))))))))))</f>
        <v>予定価格</v>
      </c>
      <c r="BD56" s="114" t="str">
        <f>IF(AND(BI56=契約状況コード表!M$5,T56&gt;契約状況コード表!N$5),"○",IF(AND(BI56=契約状況コード表!M$6,T56&gt;=契約状況コード表!N$6),"○",IF(AND(BI56=契約状況コード表!M$7,T56&gt;=契約状況コード表!N$7),"○",IF(AND(BI56=契約状況コード表!M$8,T56&gt;=契約状況コード表!N$8),"○",IF(AND(BI56=契約状況コード表!M$9,T56&gt;=契約状況コード表!N$9),"○",IF(AND(BI56=契約状況コード表!M$10,T56&gt;=契約状況コード表!N$10),"○",IF(AND(BI56=契約状況コード表!M$11,T56&gt;=契約状況コード表!N$11),"○",IF(AND(BI56=契約状況コード表!M$12,T56&gt;=契約状況コード表!N$12),"○",IF(AND(BI56=契約状況コード表!M$13,T56&gt;=契約状況コード表!N$13),"○",IF(T56="他官署で調達手続き入札を実施のため","○","×"))))))))))</f>
        <v>×</v>
      </c>
      <c r="BE56" s="114" t="str">
        <f>IF(AND(BI56=契約状況コード表!M$5,Y56&gt;契約状況コード表!N$5),"○",IF(AND(BI56=契約状況コード表!M$6,Y56&gt;=契約状況コード表!N$6),"○",IF(AND(BI56=契約状況コード表!M$7,Y56&gt;=契約状況コード表!N$7),"○",IF(AND(BI56=契約状況コード表!M$8,Y56&gt;=契約状況コード表!N$8),"○",IF(AND(BI56=契約状況コード表!M$9,Y56&gt;=契約状況コード表!N$9),"○",IF(AND(BI56=契約状況コード表!M$10,Y56&gt;=契約状況コード表!N$10),"○",IF(AND(BI56=契約状況コード表!M$11,Y56&gt;=契約状況コード表!N$11),"○",IF(AND(BI56=契約状況コード表!M$12,Y56&gt;=契約状況コード表!N$12),"○",IF(AND(BI56=契約状況コード表!M$13,Y56&gt;=契約状況コード表!N$13),"○","×")))))))))</f>
        <v>×</v>
      </c>
      <c r="BF56" s="114" t="str">
        <f t="shared" si="2"/>
        <v>×</v>
      </c>
      <c r="BG56" s="114" t="str">
        <f t="shared" si="3"/>
        <v>×</v>
      </c>
      <c r="BH56" s="115" t="str">
        <f t="shared" si="4"/>
        <v/>
      </c>
      <c r="BI56" s="170">
        <f t="shared" si="5"/>
        <v>0</v>
      </c>
      <c r="BJ56" s="36" t="str">
        <f>IF(AG56=契約状況コード表!G$5,"",IF(AND(K56&lt;&gt;"",ISTEXT(U56)),"分担契約/単価契約",IF(ISTEXT(U56),"単価契約",IF(K56&lt;&gt;"","分担契約",""))))</f>
        <v/>
      </c>
      <c r="BK56" s="171"/>
      <c r="BL56" s="118" t="str">
        <f>IF(COUNTIF(T56,"**"),"",IF(AND(T56&gt;=契約状況コード表!P$5,OR(H56=契約状況コード表!M$5,H56=契約状況コード表!M$6)),1,IF(AND(T56&gt;=契約状況コード表!P$13,H56&lt;&gt;契約状況コード表!M$5,H56&lt;&gt;契約状況コード表!M$6),1,"")))</f>
        <v/>
      </c>
      <c r="BM56" s="155" t="str">
        <f t="shared" si="6"/>
        <v>○</v>
      </c>
      <c r="BN56" s="118" t="b">
        <f t="shared" si="7"/>
        <v>1</v>
      </c>
      <c r="BO56" s="118" t="b">
        <f t="shared" si="8"/>
        <v>1</v>
      </c>
    </row>
    <row r="57" spans="1:67" ht="60.6" customHeight="1">
      <c r="A57" s="101">
        <f t="shared" si="9"/>
        <v>52</v>
      </c>
      <c r="B57" s="101" t="str">
        <f t="shared" si="10"/>
        <v/>
      </c>
      <c r="C57" s="101" t="str">
        <f>IF(B57&lt;&gt;1,"",COUNTIF($B$6:B57,1))</f>
        <v/>
      </c>
      <c r="D57" s="101" t="str">
        <f>IF(B57&lt;&gt;2,"",COUNTIF($B$6:B57,2))</f>
        <v/>
      </c>
      <c r="E57" s="101" t="str">
        <f>IF(B57&lt;&gt;3,"",COUNTIF($B$6:B57,3))</f>
        <v/>
      </c>
      <c r="F57" s="101" t="str">
        <f>IF(B57&lt;&gt;4,"",COUNTIF($B$6:B57,4))</f>
        <v/>
      </c>
      <c r="G57" s="203"/>
      <c r="H57" s="36"/>
      <c r="I57" s="76"/>
      <c r="J57" s="76"/>
      <c r="K57" s="75"/>
      <c r="L57" s="161"/>
      <c r="M57" s="77"/>
      <c r="N57" s="76"/>
      <c r="O57" s="78"/>
      <c r="P57" s="83"/>
      <c r="Q57" s="84"/>
      <c r="R57" s="76"/>
      <c r="S57" s="75"/>
      <c r="T57" s="85"/>
      <c r="U57" s="154"/>
      <c r="V57" s="87"/>
      <c r="W57" s="172" t="str">
        <f>IF(OR(T57="他官署で調達手続きを実施のため",AG57=契約状況コード表!G$5),"－",IF(V57&lt;&gt;"",ROUNDDOWN(V57/T57,3),(IFERROR(ROUNDDOWN(U57/T57,3),"－"))))</f>
        <v>－</v>
      </c>
      <c r="X57" s="85"/>
      <c r="Y57" s="85"/>
      <c r="Z57" s="82"/>
      <c r="AA57" s="80"/>
      <c r="AB57" s="81"/>
      <c r="AC57" s="82"/>
      <c r="AD57" s="82"/>
      <c r="AE57" s="82"/>
      <c r="AF57" s="82"/>
      <c r="AG57" s="80"/>
      <c r="AH57" s="76"/>
      <c r="AI57" s="76"/>
      <c r="AJ57" s="76"/>
      <c r="AK57" s="36"/>
      <c r="AL57" s="36"/>
      <c r="AM57" s="200"/>
      <c r="AN57" s="200"/>
      <c r="AO57" s="200"/>
      <c r="AP57" s="200"/>
      <c r="AQ57" s="161"/>
      <c r="AR57" s="75"/>
      <c r="AS57" s="36"/>
      <c r="AT57" s="36"/>
      <c r="AU57" s="36"/>
      <c r="AV57" s="36"/>
      <c r="AW57" s="36"/>
      <c r="AX57" s="36"/>
      <c r="AY57" s="36"/>
      <c r="AZ57" s="36"/>
      <c r="BA57" s="104"/>
      <c r="BB57" s="113"/>
      <c r="BC57" s="114" t="str">
        <f>IF(AND(OR(K57=契約状況コード表!D$5,K57=契約状況コード表!D$6),OR(AG57=契約状況コード表!G$5,AG57=契約状況コード表!G$6)),"年間支払金額(全官署)",IF(OR(AG57=契約状況コード表!G$5,AG57=契約状況コード表!G$6),"年間支払金額",IF(AND(OR(COUNTIF(AI57,"*すべて*"),COUNTIF(AI57,"*全て*")),S57="●",OR(K57=契約状況コード表!D$5,K57=契約状況コード表!D$6)),"年間支払金額(全官署、契約相手方ごと)",IF(AND(OR(COUNTIF(AI57,"*すべて*"),COUNTIF(AI57,"*全て*")),S57="●"),"年間支払金額(契約相手方ごと)",IF(AND(OR(K57=契約状況コード表!D$5,K57=契約状況コード表!D$6),AG57=契約状況コード表!G$7),"契約総額(全官署)",IF(AND(K57=契約状況コード表!D$7,AG57=契約状況コード表!G$7),"契約総額(自官署のみ)",IF(K57=契約状況コード表!D$7,"年間支払金額(自官署のみ)",IF(AG57=契約状況コード表!G$7,"契約総額",IF(AND(COUNTIF(BJ57,"&lt;&gt;*単価*"),OR(K57=契約状況コード表!D$5,K57=契約状況コード表!D$6)),"全官署予定価格",IF(AND(COUNTIF(BJ57,"*単価*"),OR(K57=契約状況コード表!D$5,K57=契約状況コード表!D$6)),"全官署支払金額",IF(AND(COUNTIF(BJ57,"&lt;&gt;*単価*"),COUNTIF(BJ57,"*変更契約*")),"変更後予定価格",IF(COUNTIF(BJ57,"*単価*"),"年間支払金額","予定価格"))))))))))))</f>
        <v>予定価格</v>
      </c>
      <c r="BD57" s="114" t="str">
        <f>IF(AND(BI57=契約状況コード表!M$5,T57&gt;契約状況コード表!N$5),"○",IF(AND(BI57=契約状況コード表!M$6,T57&gt;=契約状況コード表!N$6),"○",IF(AND(BI57=契約状況コード表!M$7,T57&gt;=契約状況コード表!N$7),"○",IF(AND(BI57=契約状況コード表!M$8,T57&gt;=契約状況コード表!N$8),"○",IF(AND(BI57=契約状況コード表!M$9,T57&gt;=契約状況コード表!N$9),"○",IF(AND(BI57=契約状況コード表!M$10,T57&gt;=契約状況コード表!N$10),"○",IF(AND(BI57=契約状況コード表!M$11,T57&gt;=契約状況コード表!N$11),"○",IF(AND(BI57=契約状況コード表!M$12,T57&gt;=契約状況コード表!N$12),"○",IF(AND(BI57=契約状況コード表!M$13,T57&gt;=契約状況コード表!N$13),"○",IF(T57="他官署で調達手続き入札を実施のため","○","×"))))))))))</f>
        <v>×</v>
      </c>
      <c r="BE57" s="114" t="str">
        <f>IF(AND(BI57=契約状況コード表!M$5,Y57&gt;契約状況コード表!N$5),"○",IF(AND(BI57=契約状況コード表!M$6,Y57&gt;=契約状況コード表!N$6),"○",IF(AND(BI57=契約状況コード表!M$7,Y57&gt;=契約状況コード表!N$7),"○",IF(AND(BI57=契約状況コード表!M$8,Y57&gt;=契約状況コード表!N$8),"○",IF(AND(BI57=契約状況コード表!M$9,Y57&gt;=契約状況コード表!N$9),"○",IF(AND(BI57=契約状況コード表!M$10,Y57&gt;=契約状況コード表!N$10),"○",IF(AND(BI57=契約状況コード表!M$11,Y57&gt;=契約状況コード表!N$11),"○",IF(AND(BI57=契約状況コード表!M$12,Y57&gt;=契約状況コード表!N$12),"○",IF(AND(BI57=契約状況コード表!M$13,Y57&gt;=契約状況コード表!N$13),"○","×")))))))))</f>
        <v>×</v>
      </c>
      <c r="BF57" s="114" t="str">
        <f t="shared" si="2"/>
        <v>×</v>
      </c>
      <c r="BG57" s="114" t="str">
        <f t="shared" si="3"/>
        <v>×</v>
      </c>
      <c r="BH57" s="115" t="str">
        <f t="shared" si="4"/>
        <v/>
      </c>
      <c r="BI57" s="170">
        <f t="shared" si="5"/>
        <v>0</v>
      </c>
      <c r="BJ57" s="36" t="str">
        <f>IF(AG57=契約状況コード表!G$5,"",IF(AND(K57&lt;&gt;"",ISTEXT(U57)),"分担契約/単価契約",IF(ISTEXT(U57),"単価契約",IF(K57&lt;&gt;"","分担契約",""))))</f>
        <v/>
      </c>
      <c r="BK57" s="171"/>
      <c r="BL57" s="118" t="str">
        <f>IF(COUNTIF(T57,"**"),"",IF(AND(T57&gt;=契約状況コード表!P$5,OR(H57=契約状況コード表!M$5,H57=契約状況コード表!M$6)),1,IF(AND(T57&gt;=契約状況コード表!P$13,H57&lt;&gt;契約状況コード表!M$5,H57&lt;&gt;契約状況コード表!M$6),1,"")))</f>
        <v/>
      </c>
      <c r="BM57" s="155" t="str">
        <f t="shared" si="6"/>
        <v>○</v>
      </c>
      <c r="BN57" s="118" t="b">
        <f t="shared" si="7"/>
        <v>1</v>
      </c>
      <c r="BO57" s="118" t="b">
        <f t="shared" si="8"/>
        <v>1</v>
      </c>
    </row>
    <row r="58" spans="1:67" ht="60.6" customHeight="1">
      <c r="A58" s="101">
        <f t="shared" si="9"/>
        <v>53</v>
      </c>
      <c r="B58" s="101" t="str">
        <f t="shared" si="10"/>
        <v/>
      </c>
      <c r="C58" s="101" t="str">
        <f>IF(B58&lt;&gt;1,"",COUNTIF($B$6:B58,1))</f>
        <v/>
      </c>
      <c r="D58" s="101" t="str">
        <f>IF(B58&lt;&gt;2,"",COUNTIF($B$6:B58,2))</f>
        <v/>
      </c>
      <c r="E58" s="101" t="str">
        <f>IF(B58&lt;&gt;3,"",COUNTIF($B$6:B58,3))</f>
        <v/>
      </c>
      <c r="F58" s="101" t="str">
        <f>IF(B58&lt;&gt;4,"",COUNTIF($B$6:B58,4))</f>
        <v/>
      </c>
      <c r="G58" s="203"/>
      <c r="H58" s="36"/>
      <c r="I58" s="76"/>
      <c r="J58" s="76"/>
      <c r="K58" s="75"/>
      <c r="L58" s="161"/>
      <c r="M58" s="77"/>
      <c r="N58" s="76"/>
      <c r="O58" s="78"/>
      <c r="P58" s="83"/>
      <c r="Q58" s="84"/>
      <c r="R58" s="76"/>
      <c r="S58" s="75"/>
      <c r="T58" s="85"/>
      <c r="U58" s="154"/>
      <c r="V58" s="87"/>
      <c r="W58" s="172" t="str">
        <f>IF(OR(T58="他官署で調達手続きを実施のため",AG58=契約状況コード表!G$5),"－",IF(V58&lt;&gt;"",ROUNDDOWN(V58/T58,3),(IFERROR(ROUNDDOWN(U58/T58,3),"－"))))</f>
        <v>－</v>
      </c>
      <c r="X58" s="85"/>
      <c r="Y58" s="85"/>
      <c r="Z58" s="82"/>
      <c r="AA58" s="80"/>
      <c r="AB58" s="81"/>
      <c r="AC58" s="82"/>
      <c r="AD58" s="82"/>
      <c r="AE58" s="82"/>
      <c r="AF58" s="82"/>
      <c r="AG58" s="80"/>
      <c r="AH58" s="76"/>
      <c r="AI58" s="76"/>
      <c r="AJ58" s="76"/>
      <c r="AK58" s="36"/>
      <c r="AL58" s="36"/>
      <c r="AM58" s="200"/>
      <c r="AN58" s="200"/>
      <c r="AO58" s="200"/>
      <c r="AP58" s="200"/>
      <c r="AQ58" s="161"/>
      <c r="AR58" s="75"/>
      <c r="AS58" s="36"/>
      <c r="AT58" s="36"/>
      <c r="AU58" s="36"/>
      <c r="AV58" s="36"/>
      <c r="AW58" s="36"/>
      <c r="AX58" s="36"/>
      <c r="AY58" s="36"/>
      <c r="AZ58" s="36"/>
      <c r="BA58" s="104"/>
      <c r="BB58" s="113"/>
      <c r="BC58" s="114" t="str">
        <f>IF(AND(OR(K58=契約状況コード表!D$5,K58=契約状況コード表!D$6),OR(AG58=契約状況コード表!G$5,AG58=契約状況コード表!G$6)),"年間支払金額(全官署)",IF(OR(AG58=契約状況コード表!G$5,AG58=契約状況コード表!G$6),"年間支払金額",IF(AND(OR(COUNTIF(AI58,"*すべて*"),COUNTIF(AI58,"*全て*")),S58="●",OR(K58=契約状況コード表!D$5,K58=契約状況コード表!D$6)),"年間支払金額(全官署、契約相手方ごと)",IF(AND(OR(COUNTIF(AI58,"*すべて*"),COUNTIF(AI58,"*全て*")),S58="●"),"年間支払金額(契約相手方ごと)",IF(AND(OR(K58=契約状況コード表!D$5,K58=契約状況コード表!D$6),AG58=契約状況コード表!G$7),"契約総額(全官署)",IF(AND(K58=契約状況コード表!D$7,AG58=契約状況コード表!G$7),"契約総額(自官署のみ)",IF(K58=契約状況コード表!D$7,"年間支払金額(自官署のみ)",IF(AG58=契約状況コード表!G$7,"契約総額",IF(AND(COUNTIF(BJ58,"&lt;&gt;*単価*"),OR(K58=契約状況コード表!D$5,K58=契約状況コード表!D$6)),"全官署予定価格",IF(AND(COUNTIF(BJ58,"*単価*"),OR(K58=契約状況コード表!D$5,K58=契約状況コード表!D$6)),"全官署支払金額",IF(AND(COUNTIF(BJ58,"&lt;&gt;*単価*"),COUNTIF(BJ58,"*変更契約*")),"変更後予定価格",IF(COUNTIF(BJ58,"*単価*"),"年間支払金額","予定価格"))))))))))))</f>
        <v>予定価格</v>
      </c>
      <c r="BD58" s="114" t="str">
        <f>IF(AND(BI58=契約状況コード表!M$5,T58&gt;契約状況コード表!N$5),"○",IF(AND(BI58=契約状況コード表!M$6,T58&gt;=契約状況コード表!N$6),"○",IF(AND(BI58=契約状況コード表!M$7,T58&gt;=契約状況コード表!N$7),"○",IF(AND(BI58=契約状況コード表!M$8,T58&gt;=契約状況コード表!N$8),"○",IF(AND(BI58=契約状況コード表!M$9,T58&gt;=契約状況コード表!N$9),"○",IF(AND(BI58=契約状況コード表!M$10,T58&gt;=契約状況コード表!N$10),"○",IF(AND(BI58=契約状況コード表!M$11,T58&gt;=契約状況コード表!N$11),"○",IF(AND(BI58=契約状況コード表!M$12,T58&gt;=契約状況コード表!N$12),"○",IF(AND(BI58=契約状況コード表!M$13,T58&gt;=契約状況コード表!N$13),"○",IF(T58="他官署で調達手続き入札を実施のため","○","×"))))))))))</f>
        <v>×</v>
      </c>
      <c r="BE58" s="114" t="str">
        <f>IF(AND(BI58=契約状況コード表!M$5,Y58&gt;契約状況コード表!N$5),"○",IF(AND(BI58=契約状況コード表!M$6,Y58&gt;=契約状況コード表!N$6),"○",IF(AND(BI58=契約状況コード表!M$7,Y58&gt;=契約状況コード表!N$7),"○",IF(AND(BI58=契約状況コード表!M$8,Y58&gt;=契約状況コード表!N$8),"○",IF(AND(BI58=契約状況コード表!M$9,Y58&gt;=契約状況コード表!N$9),"○",IF(AND(BI58=契約状況コード表!M$10,Y58&gt;=契約状況コード表!N$10),"○",IF(AND(BI58=契約状況コード表!M$11,Y58&gt;=契約状況コード表!N$11),"○",IF(AND(BI58=契約状況コード表!M$12,Y58&gt;=契約状況コード表!N$12),"○",IF(AND(BI58=契約状況コード表!M$13,Y58&gt;=契約状況コード表!N$13),"○","×")))))))))</f>
        <v>×</v>
      </c>
      <c r="BF58" s="114" t="str">
        <f t="shared" si="2"/>
        <v>×</v>
      </c>
      <c r="BG58" s="114" t="str">
        <f t="shared" si="3"/>
        <v>×</v>
      </c>
      <c r="BH58" s="115" t="str">
        <f t="shared" si="4"/>
        <v/>
      </c>
      <c r="BI58" s="170">
        <f t="shared" si="5"/>
        <v>0</v>
      </c>
      <c r="BJ58" s="36" t="str">
        <f>IF(AG58=契約状況コード表!G$5,"",IF(AND(K58&lt;&gt;"",ISTEXT(U58)),"分担契約/単価契約",IF(ISTEXT(U58),"単価契約",IF(K58&lt;&gt;"","分担契約",""))))</f>
        <v/>
      </c>
      <c r="BK58" s="171"/>
      <c r="BL58" s="118" t="str">
        <f>IF(COUNTIF(T58,"**"),"",IF(AND(T58&gt;=契約状況コード表!P$5,OR(H58=契約状況コード表!M$5,H58=契約状況コード表!M$6)),1,IF(AND(T58&gt;=契約状況コード表!P$13,H58&lt;&gt;契約状況コード表!M$5,H58&lt;&gt;契約状況コード表!M$6),1,"")))</f>
        <v/>
      </c>
      <c r="BM58" s="155" t="str">
        <f t="shared" si="6"/>
        <v>○</v>
      </c>
      <c r="BN58" s="118" t="b">
        <f t="shared" si="7"/>
        <v>1</v>
      </c>
      <c r="BO58" s="118" t="b">
        <f t="shared" si="8"/>
        <v>1</v>
      </c>
    </row>
    <row r="59" spans="1:67" ht="60.6" customHeight="1">
      <c r="A59" s="101">
        <f t="shared" si="9"/>
        <v>54</v>
      </c>
      <c r="B59" s="101" t="str">
        <f t="shared" si="10"/>
        <v/>
      </c>
      <c r="C59" s="101" t="str">
        <f>IF(B59&lt;&gt;1,"",COUNTIF($B$6:B59,1))</f>
        <v/>
      </c>
      <c r="D59" s="101" t="str">
        <f>IF(B59&lt;&gt;2,"",COUNTIF($B$6:B59,2))</f>
        <v/>
      </c>
      <c r="E59" s="101" t="str">
        <f>IF(B59&lt;&gt;3,"",COUNTIF($B$6:B59,3))</f>
        <v/>
      </c>
      <c r="F59" s="101" t="str">
        <f>IF(B59&lt;&gt;4,"",COUNTIF($B$6:B59,4))</f>
        <v/>
      </c>
      <c r="G59" s="203"/>
      <c r="H59" s="36"/>
      <c r="I59" s="76"/>
      <c r="J59" s="76"/>
      <c r="K59" s="75"/>
      <c r="L59" s="161"/>
      <c r="M59" s="77"/>
      <c r="N59" s="76"/>
      <c r="O59" s="78"/>
      <c r="P59" s="83"/>
      <c r="Q59" s="84"/>
      <c r="R59" s="76"/>
      <c r="S59" s="75"/>
      <c r="T59" s="85"/>
      <c r="U59" s="154"/>
      <c r="V59" s="87"/>
      <c r="W59" s="172" t="str">
        <f>IF(OR(T59="他官署で調達手続きを実施のため",AG59=契約状況コード表!G$5),"－",IF(V59&lt;&gt;"",ROUNDDOWN(V59/T59,3),(IFERROR(ROUNDDOWN(U59/T59,3),"－"))))</f>
        <v>－</v>
      </c>
      <c r="X59" s="85"/>
      <c r="Y59" s="85"/>
      <c r="Z59" s="82"/>
      <c r="AA59" s="80"/>
      <c r="AB59" s="81"/>
      <c r="AC59" s="82"/>
      <c r="AD59" s="82"/>
      <c r="AE59" s="82"/>
      <c r="AF59" s="82"/>
      <c r="AG59" s="80"/>
      <c r="AH59" s="76"/>
      <c r="AI59" s="76"/>
      <c r="AJ59" s="76"/>
      <c r="AK59" s="36"/>
      <c r="AL59" s="36"/>
      <c r="AM59" s="200"/>
      <c r="AN59" s="200"/>
      <c r="AO59" s="200"/>
      <c r="AP59" s="200"/>
      <c r="AQ59" s="161"/>
      <c r="AR59" s="75"/>
      <c r="AS59" s="36"/>
      <c r="AT59" s="36"/>
      <c r="AU59" s="36"/>
      <c r="AV59" s="36"/>
      <c r="AW59" s="36"/>
      <c r="AX59" s="36"/>
      <c r="AY59" s="36"/>
      <c r="AZ59" s="36"/>
      <c r="BA59" s="104"/>
      <c r="BB59" s="113"/>
      <c r="BC59" s="114" t="str">
        <f>IF(AND(OR(K59=契約状況コード表!D$5,K59=契約状況コード表!D$6),OR(AG59=契約状況コード表!G$5,AG59=契約状況コード表!G$6)),"年間支払金額(全官署)",IF(OR(AG59=契約状況コード表!G$5,AG59=契約状況コード表!G$6),"年間支払金額",IF(AND(OR(COUNTIF(AI59,"*すべて*"),COUNTIF(AI59,"*全て*")),S59="●",OR(K59=契約状況コード表!D$5,K59=契約状況コード表!D$6)),"年間支払金額(全官署、契約相手方ごと)",IF(AND(OR(COUNTIF(AI59,"*すべて*"),COUNTIF(AI59,"*全て*")),S59="●"),"年間支払金額(契約相手方ごと)",IF(AND(OR(K59=契約状況コード表!D$5,K59=契約状況コード表!D$6),AG59=契約状況コード表!G$7),"契約総額(全官署)",IF(AND(K59=契約状況コード表!D$7,AG59=契約状況コード表!G$7),"契約総額(自官署のみ)",IF(K59=契約状況コード表!D$7,"年間支払金額(自官署のみ)",IF(AG59=契約状況コード表!G$7,"契約総額",IF(AND(COUNTIF(BJ59,"&lt;&gt;*単価*"),OR(K59=契約状況コード表!D$5,K59=契約状況コード表!D$6)),"全官署予定価格",IF(AND(COUNTIF(BJ59,"*単価*"),OR(K59=契約状況コード表!D$5,K59=契約状況コード表!D$6)),"全官署支払金額",IF(AND(COUNTIF(BJ59,"&lt;&gt;*単価*"),COUNTIF(BJ59,"*変更契約*")),"変更後予定価格",IF(COUNTIF(BJ59,"*単価*"),"年間支払金額","予定価格"))))))))))))</f>
        <v>予定価格</v>
      </c>
      <c r="BD59" s="114" t="str">
        <f>IF(AND(BI59=契約状況コード表!M$5,T59&gt;契約状況コード表!N$5),"○",IF(AND(BI59=契約状況コード表!M$6,T59&gt;=契約状況コード表!N$6),"○",IF(AND(BI59=契約状況コード表!M$7,T59&gt;=契約状況コード表!N$7),"○",IF(AND(BI59=契約状況コード表!M$8,T59&gt;=契約状況コード表!N$8),"○",IF(AND(BI59=契約状況コード表!M$9,T59&gt;=契約状況コード表!N$9),"○",IF(AND(BI59=契約状況コード表!M$10,T59&gt;=契約状況コード表!N$10),"○",IF(AND(BI59=契約状況コード表!M$11,T59&gt;=契約状況コード表!N$11),"○",IF(AND(BI59=契約状況コード表!M$12,T59&gt;=契約状況コード表!N$12),"○",IF(AND(BI59=契約状況コード表!M$13,T59&gt;=契約状況コード表!N$13),"○",IF(T59="他官署で調達手続き入札を実施のため","○","×"))))))))))</f>
        <v>×</v>
      </c>
      <c r="BE59" s="114" t="str">
        <f>IF(AND(BI59=契約状況コード表!M$5,Y59&gt;契約状況コード表!N$5),"○",IF(AND(BI59=契約状況コード表!M$6,Y59&gt;=契約状況コード表!N$6),"○",IF(AND(BI59=契約状況コード表!M$7,Y59&gt;=契約状況コード表!N$7),"○",IF(AND(BI59=契約状況コード表!M$8,Y59&gt;=契約状況コード表!N$8),"○",IF(AND(BI59=契約状況コード表!M$9,Y59&gt;=契約状況コード表!N$9),"○",IF(AND(BI59=契約状況コード表!M$10,Y59&gt;=契約状況コード表!N$10),"○",IF(AND(BI59=契約状況コード表!M$11,Y59&gt;=契約状況コード表!N$11),"○",IF(AND(BI59=契約状況コード表!M$12,Y59&gt;=契約状況コード表!N$12),"○",IF(AND(BI59=契約状況コード表!M$13,Y59&gt;=契約状況コード表!N$13),"○","×")))))))))</f>
        <v>×</v>
      </c>
      <c r="BF59" s="114" t="str">
        <f t="shared" si="2"/>
        <v>×</v>
      </c>
      <c r="BG59" s="114" t="str">
        <f t="shared" si="3"/>
        <v>×</v>
      </c>
      <c r="BH59" s="115" t="str">
        <f t="shared" si="4"/>
        <v/>
      </c>
      <c r="BI59" s="170">
        <f t="shared" si="5"/>
        <v>0</v>
      </c>
      <c r="BJ59" s="36" t="str">
        <f>IF(AG59=契約状況コード表!G$5,"",IF(AND(K59&lt;&gt;"",ISTEXT(U59)),"分担契約/単価契約",IF(ISTEXT(U59),"単価契約",IF(K59&lt;&gt;"","分担契約",""))))</f>
        <v/>
      </c>
      <c r="BK59" s="171"/>
      <c r="BL59" s="118" t="str">
        <f>IF(COUNTIF(T59,"**"),"",IF(AND(T59&gt;=契約状況コード表!P$5,OR(H59=契約状況コード表!M$5,H59=契約状況コード表!M$6)),1,IF(AND(T59&gt;=契約状況コード表!P$13,H59&lt;&gt;契約状況コード表!M$5,H59&lt;&gt;契約状況コード表!M$6),1,"")))</f>
        <v/>
      </c>
      <c r="BM59" s="155" t="str">
        <f t="shared" si="6"/>
        <v>○</v>
      </c>
      <c r="BN59" s="118" t="b">
        <f t="shared" si="7"/>
        <v>1</v>
      </c>
      <c r="BO59" s="118" t="b">
        <f t="shared" si="8"/>
        <v>1</v>
      </c>
    </row>
    <row r="60" spans="1:67" ht="60.6" customHeight="1">
      <c r="A60" s="101">
        <f t="shared" si="9"/>
        <v>55</v>
      </c>
      <c r="B60" s="101" t="str">
        <f t="shared" si="10"/>
        <v/>
      </c>
      <c r="C60" s="101" t="str">
        <f>IF(B60&lt;&gt;1,"",COUNTIF($B$6:B60,1))</f>
        <v/>
      </c>
      <c r="D60" s="101" t="str">
        <f>IF(B60&lt;&gt;2,"",COUNTIF($B$6:B60,2))</f>
        <v/>
      </c>
      <c r="E60" s="101" t="str">
        <f>IF(B60&lt;&gt;3,"",COUNTIF($B$6:B60,3))</f>
        <v/>
      </c>
      <c r="F60" s="101" t="str">
        <f>IF(B60&lt;&gt;4,"",COUNTIF($B$6:B60,4))</f>
        <v/>
      </c>
      <c r="G60" s="203"/>
      <c r="H60" s="36"/>
      <c r="I60" s="76"/>
      <c r="J60" s="76"/>
      <c r="K60" s="75"/>
      <c r="L60" s="161"/>
      <c r="M60" s="77"/>
      <c r="N60" s="76"/>
      <c r="O60" s="78"/>
      <c r="P60" s="83"/>
      <c r="Q60" s="84"/>
      <c r="R60" s="76"/>
      <c r="S60" s="75"/>
      <c r="T60" s="85"/>
      <c r="U60" s="154"/>
      <c r="V60" s="87"/>
      <c r="W60" s="172" t="str">
        <f>IF(OR(T60="他官署で調達手続きを実施のため",AG60=契約状況コード表!G$5),"－",IF(V60&lt;&gt;"",ROUNDDOWN(V60/T60,3),(IFERROR(ROUNDDOWN(U60/T60,3),"－"))))</f>
        <v>－</v>
      </c>
      <c r="X60" s="85"/>
      <c r="Y60" s="85"/>
      <c r="Z60" s="82"/>
      <c r="AA60" s="80"/>
      <c r="AB60" s="81"/>
      <c r="AC60" s="82"/>
      <c r="AD60" s="82"/>
      <c r="AE60" s="82"/>
      <c r="AF60" s="82"/>
      <c r="AG60" s="80"/>
      <c r="AH60" s="76"/>
      <c r="AI60" s="76"/>
      <c r="AJ60" s="76"/>
      <c r="AK60" s="36"/>
      <c r="AL60" s="36"/>
      <c r="AM60" s="200"/>
      <c r="AN60" s="200"/>
      <c r="AO60" s="200"/>
      <c r="AP60" s="200"/>
      <c r="AQ60" s="161"/>
      <c r="AR60" s="75"/>
      <c r="AS60" s="36"/>
      <c r="AT60" s="36"/>
      <c r="AU60" s="36"/>
      <c r="AV60" s="36"/>
      <c r="AW60" s="36"/>
      <c r="AX60" s="36"/>
      <c r="AY60" s="36"/>
      <c r="AZ60" s="36"/>
      <c r="BA60" s="104"/>
      <c r="BB60" s="113"/>
      <c r="BC60" s="114" t="str">
        <f>IF(AND(OR(K60=契約状況コード表!D$5,K60=契約状況コード表!D$6),OR(AG60=契約状況コード表!G$5,AG60=契約状況コード表!G$6)),"年間支払金額(全官署)",IF(OR(AG60=契約状況コード表!G$5,AG60=契約状況コード表!G$6),"年間支払金額",IF(AND(OR(COUNTIF(AI60,"*すべて*"),COUNTIF(AI60,"*全て*")),S60="●",OR(K60=契約状況コード表!D$5,K60=契約状況コード表!D$6)),"年間支払金額(全官署、契約相手方ごと)",IF(AND(OR(COUNTIF(AI60,"*すべて*"),COUNTIF(AI60,"*全て*")),S60="●"),"年間支払金額(契約相手方ごと)",IF(AND(OR(K60=契約状況コード表!D$5,K60=契約状況コード表!D$6),AG60=契約状況コード表!G$7),"契約総額(全官署)",IF(AND(K60=契約状況コード表!D$7,AG60=契約状況コード表!G$7),"契約総額(自官署のみ)",IF(K60=契約状況コード表!D$7,"年間支払金額(自官署のみ)",IF(AG60=契約状況コード表!G$7,"契約総額",IF(AND(COUNTIF(BJ60,"&lt;&gt;*単価*"),OR(K60=契約状況コード表!D$5,K60=契約状況コード表!D$6)),"全官署予定価格",IF(AND(COUNTIF(BJ60,"*単価*"),OR(K60=契約状況コード表!D$5,K60=契約状況コード表!D$6)),"全官署支払金額",IF(AND(COUNTIF(BJ60,"&lt;&gt;*単価*"),COUNTIF(BJ60,"*変更契約*")),"変更後予定価格",IF(COUNTIF(BJ60,"*単価*"),"年間支払金額","予定価格"))))))))))))</f>
        <v>予定価格</v>
      </c>
      <c r="BD60" s="114" t="str">
        <f>IF(AND(BI60=契約状況コード表!M$5,T60&gt;契約状況コード表!N$5),"○",IF(AND(BI60=契約状況コード表!M$6,T60&gt;=契約状況コード表!N$6),"○",IF(AND(BI60=契約状況コード表!M$7,T60&gt;=契約状況コード表!N$7),"○",IF(AND(BI60=契約状況コード表!M$8,T60&gt;=契約状況コード表!N$8),"○",IF(AND(BI60=契約状況コード表!M$9,T60&gt;=契約状況コード表!N$9),"○",IF(AND(BI60=契約状況コード表!M$10,T60&gt;=契約状況コード表!N$10),"○",IF(AND(BI60=契約状況コード表!M$11,T60&gt;=契約状況コード表!N$11),"○",IF(AND(BI60=契約状況コード表!M$12,T60&gt;=契約状況コード表!N$12),"○",IF(AND(BI60=契約状況コード表!M$13,T60&gt;=契約状況コード表!N$13),"○",IF(T60="他官署で調達手続き入札を実施のため","○","×"))))))))))</f>
        <v>×</v>
      </c>
      <c r="BE60" s="114" t="str">
        <f>IF(AND(BI60=契約状況コード表!M$5,Y60&gt;契約状況コード表!N$5),"○",IF(AND(BI60=契約状況コード表!M$6,Y60&gt;=契約状況コード表!N$6),"○",IF(AND(BI60=契約状況コード表!M$7,Y60&gt;=契約状況コード表!N$7),"○",IF(AND(BI60=契約状況コード表!M$8,Y60&gt;=契約状況コード表!N$8),"○",IF(AND(BI60=契約状況コード表!M$9,Y60&gt;=契約状況コード表!N$9),"○",IF(AND(BI60=契約状況コード表!M$10,Y60&gt;=契約状況コード表!N$10),"○",IF(AND(BI60=契約状況コード表!M$11,Y60&gt;=契約状況コード表!N$11),"○",IF(AND(BI60=契約状況コード表!M$12,Y60&gt;=契約状況コード表!N$12),"○",IF(AND(BI60=契約状況コード表!M$13,Y60&gt;=契約状況コード表!N$13),"○","×")))))))))</f>
        <v>×</v>
      </c>
      <c r="BF60" s="114" t="str">
        <f t="shared" si="2"/>
        <v>×</v>
      </c>
      <c r="BG60" s="114" t="str">
        <f t="shared" si="3"/>
        <v>×</v>
      </c>
      <c r="BH60" s="115" t="str">
        <f t="shared" si="4"/>
        <v/>
      </c>
      <c r="BI60" s="170">
        <f t="shared" si="5"/>
        <v>0</v>
      </c>
      <c r="BJ60" s="36" t="str">
        <f>IF(AG60=契約状況コード表!G$5,"",IF(AND(K60&lt;&gt;"",ISTEXT(U60)),"分担契約/単価契約",IF(ISTEXT(U60),"単価契約",IF(K60&lt;&gt;"","分担契約",""))))</f>
        <v/>
      </c>
      <c r="BK60" s="171"/>
      <c r="BL60" s="118" t="str">
        <f>IF(COUNTIF(T60,"**"),"",IF(AND(T60&gt;=契約状況コード表!P$5,OR(H60=契約状況コード表!M$5,H60=契約状況コード表!M$6)),1,IF(AND(T60&gt;=契約状況コード表!P$13,H60&lt;&gt;契約状況コード表!M$5,H60&lt;&gt;契約状況コード表!M$6),1,"")))</f>
        <v/>
      </c>
      <c r="BM60" s="155" t="str">
        <f t="shared" si="6"/>
        <v>○</v>
      </c>
      <c r="BN60" s="118" t="b">
        <f t="shared" si="7"/>
        <v>1</v>
      </c>
      <c r="BO60" s="118" t="b">
        <f t="shared" si="8"/>
        <v>1</v>
      </c>
    </row>
    <row r="61" spans="1:67" ht="60.6" customHeight="1">
      <c r="A61" s="101">
        <f t="shared" si="9"/>
        <v>56</v>
      </c>
      <c r="B61" s="101" t="str">
        <f t="shared" si="10"/>
        <v/>
      </c>
      <c r="C61" s="101" t="str">
        <f>IF(B61&lt;&gt;1,"",COUNTIF($B$6:B61,1))</f>
        <v/>
      </c>
      <c r="D61" s="101" t="str">
        <f>IF(B61&lt;&gt;2,"",COUNTIF($B$6:B61,2))</f>
        <v/>
      </c>
      <c r="E61" s="101" t="str">
        <f>IF(B61&lt;&gt;3,"",COUNTIF($B$6:B61,3))</f>
        <v/>
      </c>
      <c r="F61" s="101" t="str">
        <f>IF(B61&lt;&gt;4,"",COUNTIF($B$6:B61,4))</f>
        <v/>
      </c>
      <c r="G61" s="203"/>
      <c r="H61" s="36"/>
      <c r="I61" s="76"/>
      <c r="J61" s="76"/>
      <c r="K61" s="75"/>
      <c r="L61" s="161"/>
      <c r="M61" s="77"/>
      <c r="N61" s="76"/>
      <c r="O61" s="78"/>
      <c r="P61" s="83"/>
      <c r="Q61" s="84"/>
      <c r="R61" s="76"/>
      <c r="S61" s="75"/>
      <c r="T61" s="85"/>
      <c r="U61" s="154"/>
      <c r="V61" s="87"/>
      <c r="W61" s="172" t="str">
        <f>IF(OR(T61="他官署で調達手続きを実施のため",AG61=契約状況コード表!G$5),"－",IF(V61&lt;&gt;"",ROUNDDOWN(V61/T61,3),(IFERROR(ROUNDDOWN(U61/T61,3),"－"))))</f>
        <v>－</v>
      </c>
      <c r="X61" s="85"/>
      <c r="Y61" s="85"/>
      <c r="Z61" s="82"/>
      <c r="AA61" s="80"/>
      <c r="AB61" s="81"/>
      <c r="AC61" s="82"/>
      <c r="AD61" s="82"/>
      <c r="AE61" s="82"/>
      <c r="AF61" s="82"/>
      <c r="AG61" s="80"/>
      <c r="AH61" s="76"/>
      <c r="AI61" s="76"/>
      <c r="AJ61" s="76"/>
      <c r="AK61" s="36"/>
      <c r="AL61" s="36"/>
      <c r="AM61" s="200"/>
      <c r="AN61" s="200"/>
      <c r="AO61" s="200"/>
      <c r="AP61" s="200"/>
      <c r="AQ61" s="161"/>
      <c r="AR61" s="75"/>
      <c r="AS61" s="36"/>
      <c r="AT61" s="36"/>
      <c r="AU61" s="36"/>
      <c r="AV61" s="36"/>
      <c r="AW61" s="36"/>
      <c r="AX61" s="36"/>
      <c r="AY61" s="36"/>
      <c r="AZ61" s="36"/>
      <c r="BA61" s="104"/>
      <c r="BB61" s="113"/>
      <c r="BC61" s="114" t="str">
        <f>IF(AND(OR(K61=契約状況コード表!D$5,K61=契約状況コード表!D$6),OR(AG61=契約状況コード表!G$5,AG61=契約状況コード表!G$6)),"年間支払金額(全官署)",IF(OR(AG61=契約状況コード表!G$5,AG61=契約状況コード表!G$6),"年間支払金額",IF(AND(OR(COUNTIF(AI61,"*すべて*"),COUNTIF(AI61,"*全て*")),S61="●",OR(K61=契約状況コード表!D$5,K61=契約状況コード表!D$6)),"年間支払金額(全官署、契約相手方ごと)",IF(AND(OR(COUNTIF(AI61,"*すべて*"),COUNTIF(AI61,"*全て*")),S61="●"),"年間支払金額(契約相手方ごと)",IF(AND(OR(K61=契約状況コード表!D$5,K61=契約状況コード表!D$6),AG61=契約状況コード表!G$7),"契約総額(全官署)",IF(AND(K61=契約状況コード表!D$7,AG61=契約状況コード表!G$7),"契約総額(自官署のみ)",IF(K61=契約状況コード表!D$7,"年間支払金額(自官署のみ)",IF(AG61=契約状況コード表!G$7,"契約総額",IF(AND(COUNTIF(BJ61,"&lt;&gt;*単価*"),OR(K61=契約状況コード表!D$5,K61=契約状況コード表!D$6)),"全官署予定価格",IF(AND(COUNTIF(BJ61,"*単価*"),OR(K61=契約状況コード表!D$5,K61=契約状況コード表!D$6)),"全官署支払金額",IF(AND(COUNTIF(BJ61,"&lt;&gt;*単価*"),COUNTIF(BJ61,"*変更契約*")),"変更後予定価格",IF(COUNTIF(BJ61,"*単価*"),"年間支払金額","予定価格"))))))))))))</f>
        <v>予定価格</v>
      </c>
      <c r="BD61" s="114" t="str">
        <f>IF(AND(BI61=契約状況コード表!M$5,T61&gt;契約状況コード表!N$5),"○",IF(AND(BI61=契約状況コード表!M$6,T61&gt;=契約状況コード表!N$6),"○",IF(AND(BI61=契約状況コード表!M$7,T61&gt;=契約状況コード表!N$7),"○",IF(AND(BI61=契約状況コード表!M$8,T61&gt;=契約状況コード表!N$8),"○",IF(AND(BI61=契約状況コード表!M$9,T61&gt;=契約状況コード表!N$9),"○",IF(AND(BI61=契約状況コード表!M$10,T61&gt;=契約状況コード表!N$10),"○",IF(AND(BI61=契約状況コード表!M$11,T61&gt;=契約状況コード表!N$11),"○",IF(AND(BI61=契約状況コード表!M$12,T61&gt;=契約状況コード表!N$12),"○",IF(AND(BI61=契約状況コード表!M$13,T61&gt;=契約状況コード表!N$13),"○",IF(T61="他官署で調達手続き入札を実施のため","○","×"))))))))))</f>
        <v>×</v>
      </c>
      <c r="BE61" s="114" t="str">
        <f>IF(AND(BI61=契約状況コード表!M$5,Y61&gt;契約状況コード表!N$5),"○",IF(AND(BI61=契約状況コード表!M$6,Y61&gt;=契約状況コード表!N$6),"○",IF(AND(BI61=契約状況コード表!M$7,Y61&gt;=契約状況コード表!N$7),"○",IF(AND(BI61=契約状況コード表!M$8,Y61&gt;=契約状況コード表!N$8),"○",IF(AND(BI61=契約状況コード表!M$9,Y61&gt;=契約状況コード表!N$9),"○",IF(AND(BI61=契約状況コード表!M$10,Y61&gt;=契約状況コード表!N$10),"○",IF(AND(BI61=契約状況コード表!M$11,Y61&gt;=契約状況コード表!N$11),"○",IF(AND(BI61=契約状況コード表!M$12,Y61&gt;=契約状況コード表!N$12),"○",IF(AND(BI61=契約状況コード表!M$13,Y61&gt;=契約状況コード表!N$13),"○","×")))))))))</f>
        <v>×</v>
      </c>
      <c r="BF61" s="114" t="str">
        <f t="shared" si="2"/>
        <v>×</v>
      </c>
      <c r="BG61" s="114" t="str">
        <f t="shared" si="3"/>
        <v>×</v>
      </c>
      <c r="BH61" s="115" t="str">
        <f t="shared" si="4"/>
        <v/>
      </c>
      <c r="BI61" s="170">
        <f t="shared" si="5"/>
        <v>0</v>
      </c>
      <c r="BJ61" s="36" t="str">
        <f>IF(AG61=契約状況コード表!G$5,"",IF(AND(K61&lt;&gt;"",ISTEXT(U61)),"分担契約/単価契約",IF(ISTEXT(U61),"単価契約",IF(K61&lt;&gt;"","分担契約",""))))</f>
        <v/>
      </c>
      <c r="BK61" s="171"/>
      <c r="BL61" s="118" t="str">
        <f>IF(COUNTIF(T61,"**"),"",IF(AND(T61&gt;=契約状況コード表!P$5,OR(H61=契約状況コード表!M$5,H61=契約状況コード表!M$6)),1,IF(AND(T61&gt;=契約状況コード表!P$13,H61&lt;&gt;契約状況コード表!M$5,H61&lt;&gt;契約状況コード表!M$6),1,"")))</f>
        <v/>
      </c>
      <c r="BM61" s="155" t="str">
        <f t="shared" si="6"/>
        <v>○</v>
      </c>
      <c r="BN61" s="118" t="b">
        <f t="shared" si="7"/>
        <v>1</v>
      </c>
      <c r="BO61" s="118" t="b">
        <f t="shared" si="8"/>
        <v>1</v>
      </c>
    </row>
    <row r="62" spans="1:67" ht="60.6" customHeight="1">
      <c r="A62" s="101">
        <f t="shared" si="9"/>
        <v>57</v>
      </c>
      <c r="B62" s="101" t="str">
        <f t="shared" si="10"/>
        <v/>
      </c>
      <c r="C62" s="101" t="str">
        <f>IF(B62&lt;&gt;1,"",COUNTIF($B$6:B62,1))</f>
        <v/>
      </c>
      <c r="D62" s="101" t="str">
        <f>IF(B62&lt;&gt;2,"",COUNTIF($B$6:B62,2))</f>
        <v/>
      </c>
      <c r="E62" s="101" t="str">
        <f>IF(B62&lt;&gt;3,"",COUNTIF($B$6:B62,3))</f>
        <v/>
      </c>
      <c r="F62" s="101" t="str">
        <f>IF(B62&lt;&gt;4,"",COUNTIF($B$6:B62,4))</f>
        <v/>
      </c>
      <c r="G62" s="203"/>
      <c r="H62" s="36"/>
      <c r="I62" s="76"/>
      <c r="J62" s="76"/>
      <c r="K62" s="75"/>
      <c r="L62" s="161"/>
      <c r="M62" s="77"/>
      <c r="N62" s="202"/>
      <c r="O62" s="78"/>
      <c r="P62" s="83"/>
      <c r="Q62" s="84"/>
      <c r="R62" s="76"/>
      <c r="S62" s="75"/>
      <c r="T62" s="85"/>
      <c r="U62" s="154"/>
      <c r="V62" s="87"/>
      <c r="W62" s="172" t="str">
        <f>IF(OR(T62="他官署で調達手続きを実施のため",AG62=契約状況コード表!G$5),"－",IF(V62&lt;&gt;"",ROUNDDOWN(V62/T62,3),(IFERROR(ROUNDDOWN(U62/T62,3),"－"))))</f>
        <v>－</v>
      </c>
      <c r="X62" s="85"/>
      <c r="Y62" s="85"/>
      <c r="Z62" s="82"/>
      <c r="AA62" s="80"/>
      <c r="AB62" s="81"/>
      <c r="AC62" s="82"/>
      <c r="AD62" s="82"/>
      <c r="AE62" s="82"/>
      <c r="AF62" s="82"/>
      <c r="AG62" s="80"/>
      <c r="AH62" s="76"/>
      <c r="AI62" s="76"/>
      <c r="AJ62" s="76"/>
      <c r="AK62" s="36"/>
      <c r="AL62" s="36"/>
      <c r="AM62" s="200"/>
      <c r="AN62" s="200"/>
      <c r="AO62" s="200"/>
      <c r="AP62" s="200"/>
      <c r="AQ62" s="161"/>
      <c r="AR62" s="75"/>
      <c r="AS62" s="36"/>
      <c r="AT62" s="36"/>
      <c r="AU62" s="36"/>
      <c r="AV62" s="36"/>
      <c r="AW62" s="36"/>
      <c r="AX62" s="36"/>
      <c r="AY62" s="36"/>
      <c r="AZ62" s="36"/>
      <c r="BA62" s="104"/>
      <c r="BB62" s="113"/>
      <c r="BC62" s="114" t="str">
        <f>IF(AND(OR(K62=契約状況コード表!D$5,K62=契約状況コード表!D$6),OR(AG62=契約状況コード表!G$5,AG62=契約状況コード表!G$6)),"年間支払金額(全官署)",IF(OR(AG62=契約状況コード表!G$5,AG62=契約状況コード表!G$6),"年間支払金額",IF(AND(OR(COUNTIF(AI62,"*すべて*"),COUNTIF(AI62,"*全て*")),S62="●",OR(K62=契約状況コード表!D$5,K62=契約状況コード表!D$6)),"年間支払金額(全官署、契約相手方ごと)",IF(AND(OR(COUNTIF(AI62,"*すべて*"),COUNTIF(AI62,"*全て*")),S62="●"),"年間支払金額(契約相手方ごと)",IF(AND(OR(K62=契約状況コード表!D$5,K62=契約状況コード表!D$6),AG62=契約状況コード表!G$7),"契約総額(全官署)",IF(AND(K62=契約状況コード表!D$7,AG62=契約状況コード表!G$7),"契約総額(自官署のみ)",IF(K62=契約状況コード表!D$7,"年間支払金額(自官署のみ)",IF(AG62=契約状況コード表!G$7,"契約総額",IF(AND(COUNTIF(BJ62,"&lt;&gt;*単価*"),OR(K62=契約状況コード表!D$5,K62=契約状況コード表!D$6)),"全官署予定価格",IF(AND(COUNTIF(BJ62,"*単価*"),OR(K62=契約状況コード表!D$5,K62=契約状況コード表!D$6)),"全官署支払金額",IF(AND(COUNTIF(BJ62,"&lt;&gt;*単価*"),COUNTIF(BJ62,"*変更契約*")),"変更後予定価格",IF(COUNTIF(BJ62,"*単価*"),"年間支払金額","予定価格"))))))))))))</f>
        <v>予定価格</v>
      </c>
      <c r="BD62" s="114" t="str">
        <f>IF(AND(BI62=契約状況コード表!M$5,T62&gt;契約状況コード表!N$5),"○",IF(AND(BI62=契約状況コード表!M$6,T62&gt;=契約状況コード表!N$6),"○",IF(AND(BI62=契約状況コード表!M$7,T62&gt;=契約状況コード表!N$7),"○",IF(AND(BI62=契約状況コード表!M$8,T62&gt;=契約状況コード表!N$8),"○",IF(AND(BI62=契約状況コード表!M$9,T62&gt;=契約状況コード表!N$9),"○",IF(AND(BI62=契約状況コード表!M$10,T62&gt;=契約状況コード表!N$10),"○",IF(AND(BI62=契約状況コード表!M$11,T62&gt;=契約状況コード表!N$11),"○",IF(AND(BI62=契約状況コード表!M$12,T62&gt;=契約状況コード表!N$12),"○",IF(AND(BI62=契約状況コード表!M$13,T62&gt;=契約状況コード表!N$13),"○",IF(T62="他官署で調達手続き入札を実施のため","○","×"))))))))))</f>
        <v>×</v>
      </c>
      <c r="BE62" s="114" t="str">
        <f>IF(AND(BI62=契約状況コード表!M$5,Y62&gt;契約状況コード表!N$5),"○",IF(AND(BI62=契約状況コード表!M$6,Y62&gt;=契約状況コード表!N$6),"○",IF(AND(BI62=契約状況コード表!M$7,Y62&gt;=契約状況コード表!N$7),"○",IF(AND(BI62=契約状況コード表!M$8,Y62&gt;=契約状況コード表!N$8),"○",IF(AND(BI62=契約状況コード表!M$9,Y62&gt;=契約状況コード表!N$9),"○",IF(AND(BI62=契約状況コード表!M$10,Y62&gt;=契約状況コード表!N$10),"○",IF(AND(BI62=契約状況コード表!M$11,Y62&gt;=契約状況コード表!N$11),"○",IF(AND(BI62=契約状況コード表!M$12,Y62&gt;=契約状況コード表!N$12),"○",IF(AND(BI62=契約状況コード表!M$13,Y62&gt;=契約状況コード表!N$13),"○","×")))))))))</f>
        <v>×</v>
      </c>
      <c r="BF62" s="114" t="str">
        <f t="shared" si="2"/>
        <v>×</v>
      </c>
      <c r="BG62" s="114" t="str">
        <f t="shared" si="3"/>
        <v>×</v>
      </c>
      <c r="BH62" s="115" t="str">
        <f t="shared" si="4"/>
        <v/>
      </c>
      <c r="BI62" s="170">
        <f t="shared" si="5"/>
        <v>0</v>
      </c>
      <c r="BJ62" s="36" t="str">
        <f>IF(AG62=契約状況コード表!G$5,"",IF(AND(K62&lt;&gt;"",ISTEXT(U62)),"分担契約/単価契約",IF(ISTEXT(U62),"単価契約",IF(K62&lt;&gt;"","分担契約",""))))</f>
        <v/>
      </c>
      <c r="BK62" s="171"/>
      <c r="BL62" s="118" t="str">
        <f>IF(COUNTIF(T62,"**"),"",IF(AND(T62&gt;=契約状況コード表!P$5,OR(H62=契約状況コード表!M$5,H62=契約状況コード表!M$6)),1,IF(AND(T62&gt;=契約状況コード表!P$13,H62&lt;&gt;契約状況コード表!M$5,H62&lt;&gt;契約状況コード表!M$6),1,"")))</f>
        <v/>
      </c>
      <c r="BM62" s="155" t="str">
        <f t="shared" si="6"/>
        <v>○</v>
      </c>
      <c r="BN62" s="118" t="b">
        <f t="shared" si="7"/>
        <v>1</v>
      </c>
      <c r="BO62" s="118" t="b">
        <f t="shared" si="8"/>
        <v>1</v>
      </c>
    </row>
    <row r="63" spans="1:67" ht="60.6" customHeight="1">
      <c r="A63" s="101">
        <f t="shared" si="9"/>
        <v>58</v>
      </c>
      <c r="B63" s="101" t="str">
        <f t="shared" si="10"/>
        <v/>
      </c>
      <c r="C63" s="101" t="str">
        <f>IF(B63&lt;&gt;1,"",COUNTIF($B$6:B63,1))</f>
        <v/>
      </c>
      <c r="D63" s="101" t="str">
        <f>IF(B63&lt;&gt;2,"",COUNTIF($B$6:B63,2))</f>
        <v/>
      </c>
      <c r="E63" s="101" t="str">
        <f>IF(B63&lt;&gt;3,"",COUNTIF($B$6:B63,3))</f>
        <v/>
      </c>
      <c r="F63" s="101" t="str">
        <f>IF(B63&lt;&gt;4,"",COUNTIF($B$6:B63,4))</f>
        <v/>
      </c>
      <c r="G63" s="203"/>
      <c r="H63" s="36"/>
      <c r="I63" s="76"/>
      <c r="J63" s="76"/>
      <c r="K63" s="75"/>
      <c r="L63" s="161"/>
      <c r="M63" s="77"/>
      <c r="N63" s="202"/>
      <c r="O63" s="78"/>
      <c r="P63" s="83"/>
      <c r="Q63" s="84"/>
      <c r="R63" s="76"/>
      <c r="S63" s="75"/>
      <c r="T63" s="85"/>
      <c r="U63" s="154"/>
      <c r="V63" s="87"/>
      <c r="W63" s="172" t="str">
        <f>IF(OR(T63="他官署で調達手続きを実施のため",AG63=契約状況コード表!G$5),"－",IF(V63&lt;&gt;"",ROUNDDOWN(V63/T63,3),(IFERROR(ROUNDDOWN(U63/T63,3),"－"))))</f>
        <v>－</v>
      </c>
      <c r="X63" s="85"/>
      <c r="Y63" s="85"/>
      <c r="Z63" s="82"/>
      <c r="AA63" s="80"/>
      <c r="AB63" s="81"/>
      <c r="AC63" s="82"/>
      <c r="AD63" s="82"/>
      <c r="AE63" s="82"/>
      <c r="AF63" s="82"/>
      <c r="AG63" s="80"/>
      <c r="AH63" s="76"/>
      <c r="AI63" s="76"/>
      <c r="AJ63" s="76"/>
      <c r="AK63" s="36"/>
      <c r="AL63" s="36"/>
      <c r="AM63" s="200"/>
      <c r="AN63" s="200"/>
      <c r="AO63" s="200"/>
      <c r="AP63" s="200"/>
      <c r="AQ63" s="161"/>
      <c r="AR63" s="75"/>
      <c r="AS63" s="36"/>
      <c r="AT63" s="36"/>
      <c r="AU63" s="36"/>
      <c r="AV63" s="36"/>
      <c r="AW63" s="36"/>
      <c r="AX63" s="36"/>
      <c r="AY63" s="36"/>
      <c r="AZ63" s="36"/>
      <c r="BA63" s="104"/>
      <c r="BB63" s="113"/>
      <c r="BC63" s="114" t="str">
        <f>IF(AND(OR(K63=契約状況コード表!D$5,K63=契約状況コード表!D$6),OR(AG63=契約状況コード表!G$5,AG63=契約状況コード表!G$6)),"年間支払金額(全官署)",IF(OR(AG63=契約状況コード表!G$5,AG63=契約状況コード表!G$6),"年間支払金額",IF(AND(OR(COUNTIF(AI63,"*すべて*"),COUNTIF(AI63,"*全て*")),S63="●",OR(K63=契約状況コード表!D$5,K63=契約状況コード表!D$6)),"年間支払金額(全官署、契約相手方ごと)",IF(AND(OR(COUNTIF(AI63,"*すべて*"),COUNTIF(AI63,"*全て*")),S63="●"),"年間支払金額(契約相手方ごと)",IF(AND(OR(K63=契約状況コード表!D$5,K63=契約状況コード表!D$6),AG63=契約状況コード表!G$7),"契約総額(全官署)",IF(AND(K63=契約状況コード表!D$7,AG63=契約状況コード表!G$7),"契約総額(自官署のみ)",IF(K63=契約状況コード表!D$7,"年間支払金額(自官署のみ)",IF(AG63=契約状況コード表!G$7,"契約総額",IF(AND(COUNTIF(BJ63,"&lt;&gt;*単価*"),OR(K63=契約状況コード表!D$5,K63=契約状況コード表!D$6)),"全官署予定価格",IF(AND(COUNTIF(BJ63,"*単価*"),OR(K63=契約状況コード表!D$5,K63=契約状況コード表!D$6)),"全官署支払金額",IF(AND(COUNTIF(BJ63,"&lt;&gt;*単価*"),COUNTIF(BJ63,"*変更契約*")),"変更後予定価格",IF(COUNTIF(BJ63,"*単価*"),"年間支払金額","予定価格"))))))))))))</f>
        <v>予定価格</v>
      </c>
      <c r="BD63" s="114" t="str">
        <f>IF(AND(BI63=契約状況コード表!M$5,T63&gt;契約状況コード表!N$5),"○",IF(AND(BI63=契約状況コード表!M$6,T63&gt;=契約状況コード表!N$6),"○",IF(AND(BI63=契約状況コード表!M$7,T63&gt;=契約状況コード表!N$7),"○",IF(AND(BI63=契約状況コード表!M$8,T63&gt;=契約状況コード表!N$8),"○",IF(AND(BI63=契約状況コード表!M$9,T63&gt;=契約状況コード表!N$9),"○",IF(AND(BI63=契約状況コード表!M$10,T63&gt;=契約状況コード表!N$10),"○",IF(AND(BI63=契約状況コード表!M$11,T63&gt;=契約状況コード表!N$11),"○",IF(AND(BI63=契約状況コード表!M$12,T63&gt;=契約状況コード表!N$12),"○",IF(AND(BI63=契約状況コード表!M$13,T63&gt;=契約状況コード表!N$13),"○",IF(T63="他官署で調達手続き入札を実施のため","○","×"))))))))))</f>
        <v>×</v>
      </c>
      <c r="BE63" s="114" t="str">
        <f>IF(AND(BI63=契約状況コード表!M$5,Y63&gt;契約状況コード表!N$5),"○",IF(AND(BI63=契約状況コード表!M$6,Y63&gt;=契約状況コード表!N$6),"○",IF(AND(BI63=契約状況コード表!M$7,Y63&gt;=契約状況コード表!N$7),"○",IF(AND(BI63=契約状況コード表!M$8,Y63&gt;=契約状況コード表!N$8),"○",IF(AND(BI63=契約状況コード表!M$9,Y63&gt;=契約状況コード表!N$9),"○",IF(AND(BI63=契約状況コード表!M$10,Y63&gt;=契約状況コード表!N$10),"○",IF(AND(BI63=契約状況コード表!M$11,Y63&gt;=契約状況コード表!N$11),"○",IF(AND(BI63=契約状況コード表!M$12,Y63&gt;=契約状況コード表!N$12),"○",IF(AND(BI63=契約状況コード表!M$13,Y63&gt;=契約状況コード表!N$13),"○","×")))))))))</f>
        <v>×</v>
      </c>
      <c r="BF63" s="114" t="str">
        <f t="shared" si="2"/>
        <v>×</v>
      </c>
      <c r="BG63" s="114" t="str">
        <f t="shared" si="3"/>
        <v>×</v>
      </c>
      <c r="BH63" s="115" t="str">
        <f t="shared" si="4"/>
        <v/>
      </c>
      <c r="BI63" s="170">
        <f t="shared" si="5"/>
        <v>0</v>
      </c>
      <c r="BJ63" s="36" t="str">
        <f>IF(AG63=契約状況コード表!G$5,"",IF(AND(K63&lt;&gt;"",ISTEXT(U63)),"分担契約/単価契約",IF(ISTEXT(U63),"単価契約",IF(K63&lt;&gt;"","分担契約",""))))</f>
        <v/>
      </c>
      <c r="BK63" s="171"/>
      <c r="BL63" s="118" t="str">
        <f>IF(COUNTIF(T63,"**"),"",IF(AND(T63&gt;=契約状況コード表!P$5,OR(H63=契約状況コード表!M$5,H63=契約状況コード表!M$6)),1,IF(AND(T63&gt;=契約状況コード表!P$13,H63&lt;&gt;契約状況コード表!M$5,H63&lt;&gt;契約状況コード表!M$6),1,"")))</f>
        <v/>
      </c>
      <c r="BM63" s="155" t="str">
        <f t="shared" si="6"/>
        <v>○</v>
      </c>
      <c r="BN63" s="118" t="b">
        <f t="shared" si="7"/>
        <v>1</v>
      </c>
      <c r="BO63" s="118" t="b">
        <f t="shared" si="8"/>
        <v>1</v>
      </c>
    </row>
    <row r="64" spans="1:67" ht="60.6" customHeight="1">
      <c r="A64" s="101">
        <f t="shared" si="9"/>
        <v>59</v>
      </c>
      <c r="B64" s="101" t="str">
        <f t="shared" si="10"/>
        <v/>
      </c>
      <c r="C64" s="101" t="str">
        <f>IF(B64&lt;&gt;1,"",COUNTIF($B$6:B64,1))</f>
        <v/>
      </c>
      <c r="D64" s="101" t="str">
        <f>IF(B64&lt;&gt;2,"",COUNTIF($B$6:B64,2))</f>
        <v/>
      </c>
      <c r="E64" s="101" t="str">
        <f>IF(B64&lt;&gt;3,"",COUNTIF($B$6:B64,3))</f>
        <v/>
      </c>
      <c r="F64" s="101" t="str">
        <f>IF(B64&lt;&gt;4,"",COUNTIF($B$6:B64,4))</f>
        <v/>
      </c>
      <c r="G64" s="203"/>
      <c r="H64" s="36"/>
      <c r="I64" s="76"/>
      <c r="J64" s="76"/>
      <c r="K64" s="75"/>
      <c r="L64" s="161"/>
      <c r="M64" s="77"/>
      <c r="N64" s="202"/>
      <c r="O64" s="78"/>
      <c r="P64" s="83"/>
      <c r="Q64" s="84"/>
      <c r="R64" s="76"/>
      <c r="S64" s="75"/>
      <c r="T64" s="85"/>
      <c r="U64" s="154"/>
      <c r="V64" s="87"/>
      <c r="W64" s="172" t="str">
        <f>IF(OR(T64="他官署で調達手続きを実施のため",AG64=契約状況コード表!G$5),"－",IF(V64&lt;&gt;"",ROUNDDOWN(V64/T64,3),(IFERROR(ROUNDDOWN(U64/T64,3),"－"))))</f>
        <v>－</v>
      </c>
      <c r="X64" s="85"/>
      <c r="Y64" s="85"/>
      <c r="Z64" s="82"/>
      <c r="AA64" s="80"/>
      <c r="AB64" s="81"/>
      <c r="AC64" s="82"/>
      <c r="AD64" s="82"/>
      <c r="AE64" s="82"/>
      <c r="AF64" s="82"/>
      <c r="AG64" s="80"/>
      <c r="AH64" s="76"/>
      <c r="AI64" s="76"/>
      <c r="AJ64" s="76"/>
      <c r="AK64" s="36"/>
      <c r="AL64" s="36"/>
      <c r="AM64" s="200"/>
      <c r="AN64" s="200"/>
      <c r="AO64" s="200"/>
      <c r="AP64" s="200"/>
      <c r="AQ64" s="161"/>
      <c r="AR64" s="75"/>
      <c r="AS64" s="36"/>
      <c r="AT64" s="36"/>
      <c r="AU64" s="36"/>
      <c r="AV64" s="36"/>
      <c r="AW64" s="36"/>
      <c r="AX64" s="36"/>
      <c r="AY64" s="36"/>
      <c r="AZ64" s="36"/>
      <c r="BA64" s="104"/>
      <c r="BB64" s="113"/>
      <c r="BC64" s="114" t="str">
        <f>IF(AND(OR(K64=契約状況コード表!D$5,K64=契約状況コード表!D$6),OR(AG64=契約状況コード表!G$5,AG64=契約状況コード表!G$6)),"年間支払金額(全官署)",IF(OR(AG64=契約状況コード表!G$5,AG64=契約状況コード表!G$6),"年間支払金額",IF(AND(OR(COUNTIF(AI64,"*すべて*"),COUNTIF(AI64,"*全て*")),S64="●",OR(K64=契約状況コード表!D$5,K64=契約状況コード表!D$6)),"年間支払金額(全官署、契約相手方ごと)",IF(AND(OR(COUNTIF(AI64,"*すべて*"),COUNTIF(AI64,"*全て*")),S64="●"),"年間支払金額(契約相手方ごと)",IF(AND(OR(K64=契約状況コード表!D$5,K64=契約状況コード表!D$6),AG64=契約状況コード表!G$7),"契約総額(全官署)",IF(AND(K64=契約状況コード表!D$7,AG64=契約状況コード表!G$7),"契約総額(自官署のみ)",IF(K64=契約状況コード表!D$7,"年間支払金額(自官署のみ)",IF(AG64=契約状況コード表!G$7,"契約総額",IF(AND(COUNTIF(BJ64,"&lt;&gt;*単価*"),OR(K64=契約状況コード表!D$5,K64=契約状況コード表!D$6)),"全官署予定価格",IF(AND(COUNTIF(BJ64,"*単価*"),OR(K64=契約状況コード表!D$5,K64=契約状況コード表!D$6)),"全官署支払金額",IF(AND(COUNTIF(BJ64,"&lt;&gt;*単価*"),COUNTIF(BJ64,"*変更契約*")),"変更後予定価格",IF(COUNTIF(BJ64,"*単価*"),"年間支払金額","予定価格"))))))))))))</f>
        <v>予定価格</v>
      </c>
      <c r="BD64" s="114" t="str">
        <f>IF(AND(BI64=契約状況コード表!M$5,T64&gt;契約状況コード表!N$5),"○",IF(AND(BI64=契約状況コード表!M$6,T64&gt;=契約状況コード表!N$6),"○",IF(AND(BI64=契約状況コード表!M$7,T64&gt;=契約状況コード表!N$7),"○",IF(AND(BI64=契約状況コード表!M$8,T64&gt;=契約状況コード表!N$8),"○",IF(AND(BI64=契約状況コード表!M$9,T64&gt;=契約状況コード表!N$9),"○",IF(AND(BI64=契約状況コード表!M$10,T64&gt;=契約状況コード表!N$10),"○",IF(AND(BI64=契約状況コード表!M$11,T64&gt;=契約状況コード表!N$11),"○",IF(AND(BI64=契約状況コード表!M$12,T64&gt;=契約状況コード表!N$12),"○",IF(AND(BI64=契約状況コード表!M$13,T64&gt;=契約状況コード表!N$13),"○",IF(T64="他官署で調達手続き入札を実施のため","○","×"))))))))))</f>
        <v>×</v>
      </c>
      <c r="BE64" s="114" t="str">
        <f>IF(AND(BI64=契約状況コード表!M$5,Y64&gt;契約状況コード表!N$5),"○",IF(AND(BI64=契約状況コード表!M$6,Y64&gt;=契約状況コード表!N$6),"○",IF(AND(BI64=契約状況コード表!M$7,Y64&gt;=契約状況コード表!N$7),"○",IF(AND(BI64=契約状況コード表!M$8,Y64&gt;=契約状況コード表!N$8),"○",IF(AND(BI64=契約状況コード表!M$9,Y64&gt;=契約状況コード表!N$9),"○",IF(AND(BI64=契約状況コード表!M$10,Y64&gt;=契約状況コード表!N$10),"○",IF(AND(BI64=契約状況コード表!M$11,Y64&gt;=契約状況コード表!N$11),"○",IF(AND(BI64=契約状況コード表!M$12,Y64&gt;=契約状況コード表!N$12),"○",IF(AND(BI64=契約状況コード表!M$13,Y64&gt;=契約状況コード表!N$13),"○","×")))))))))</f>
        <v>×</v>
      </c>
      <c r="BF64" s="114" t="str">
        <f t="shared" si="2"/>
        <v>×</v>
      </c>
      <c r="BG64" s="114" t="str">
        <f t="shared" si="3"/>
        <v>×</v>
      </c>
      <c r="BH64" s="115" t="str">
        <f t="shared" si="4"/>
        <v/>
      </c>
      <c r="BI64" s="170">
        <f t="shared" si="5"/>
        <v>0</v>
      </c>
      <c r="BJ64" s="36" t="str">
        <f>IF(AG64=契約状況コード表!G$5,"",IF(AND(K64&lt;&gt;"",ISTEXT(U64)),"分担契約/単価契約",IF(ISTEXT(U64),"単価契約",IF(K64&lt;&gt;"","分担契約",""))))</f>
        <v/>
      </c>
      <c r="BK64" s="171"/>
      <c r="BL64" s="118" t="str">
        <f>IF(COUNTIF(T64,"**"),"",IF(AND(T64&gt;=契約状況コード表!P$5,OR(H64=契約状況コード表!M$5,H64=契約状況コード表!M$6)),1,IF(AND(T64&gt;=契約状況コード表!P$13,H64&lt;&gt;契約状況コード表!M$5,H64&lt;&gt;契約状況コード表!M$6),1,"")))</f>
        <v/>
      </c>
      <c r="BM64" s="155" t="str">
        <f t="shared" si="6"/>
        <v>○</v>
      </c>
      <c r="BN64" s="118" t="b">
        <f t="shared" si="7"/>
        <v>1</v>
      </c>
      <c r="BO64" s="118" t="b">
        <f t="shared" si="8"/>
        <v>1</v>
      </c>
    </row>
    <row r="65" spans="1:67" ht="60.6" customHeight="1">
      <c r="A65" s="101">
        <f t="shared" si="9"/>
        <v>60</v>
      </c>
      <c r="B65" s="101" t="str">
        <f t="shared" si="10"/>
        <v/>
      </c>
      <c r="C65" s="101" t="str">
        <f>IF(B65&lt;&gt;1,"",COUNTIF($B$6:B65,1))</f>
        <v/>
      </c>
      <c r="D65" s="101" t="str">
        <f>IF(B65&lt;&gt;2,"",COUNTIF($B$6:B65,2))</f>
        <v/>
      </c>
      <c r="E65" s="101" t="str">
        <f>IF(B65&lt;&gt;3,"",COUNTIF($B$6:B65,3))</f>
        <v/>
      </c>
      <c r="F65" s="101" t="str">
        <f>IF(B65&lt;&gt;4,"",COUNTIF($B$6:B65,4))</f>
        <v/>
      </c>
      <c r="G65" s="203"/>
      <c r="H65" s="36"/>
      <c r="I65" s="76"/>
      <c r="J65" s="76"/>
      <c r="K65" s="75"/>
      <c r="L65" s="161"/>
      <c r="M65" s="77"/>
      <c r="N65" s="76"/>
      <c r="O65" s="78"/>
      <c r="P65" s="83"/>
      <c r="Q65" s="84"/>
      <c r="R65" s="76"/>
      <c r="S65" s="75"/>
      <c r="T65" s="85"/>
      <c r="U65" s="154"/>
      <c r="V65" s="87"/>
      <c r="W65" s="172" t="str">
        <f>IF(OR(T65="他官署で調達手続きを実施のため",AG65=契約状況コード表!G$5),"－",IF(V65&lt;&gt;"",ROUNDDOWN(V65/T65,3),(IFERROR(ROUNDDOWN(U65/T65,3),"－"))))</f>
        <v>－</v>
      </c>
      <c r="X65" s="85"/>
      <c r="Y65" s="85"/>
      <c r="Z65" s="82"/>
      <c r="AA65" s="80"/>
      <c r="AB65" s="81"/>
      <c r="AC65" s="201"/>
      <c r="AD65" s="82"/>
      <c r="AE65" s="82"/>
      <c r="AF65" s="82"/>
      <c r="AG65" s="80"/>
      <c r="AH65" s="76"/>
      <c r="AI65" s="76"/>
      <c r="AJ65" s="76"/>
      <c r="AK65" s="36"/>
      <c r="AL65" s="36"/>
      <c r="AM65" s="200"/>
      <c r="AN65" s="200"/>
      <c r="AO65" s="200"/>
      <c r="AP65" s="200"/>
      <c r="AQ65" s="161"/>
      <c r="AR65" s="75"/>
      <c r="AS65" s="36"/>
      <c r="AT65" s="36"/>
      <c r="AU65" s="36"/>
      <c r="AV65" s="36"/>
      <c r="AW65" s="36"/>
      <c r="AX65" s="36"/>
      <c r="AY65" s="36"/>
      <c r="AZ65" s="36"/>
      <c r="BA65" s="104"/>
      <c r="BB65" s="113"/>
      <c r="BC65" s="114" t="str">
        <f>IF(AND(OR(K65=契約状況コード表!D$5,K65=契約状況コード表!D$6),OR(AG65=契約状況コード表!G$5,AG65=契約状況コード表!G$6)),"年間支払金額(全官署)",IF(OR(AG65=契約状況コード表!G$5,AG65=契約状況コード表!G$6),"年間支払金額",IF(AND(OR(COUNTIF(AI65,"*すべて*"),COUNTIF(AI65,"*全て*")),S65="●",OR(K65=契約状況コード表!D$5,K65=契約状況コード表!D$6)),"年間支払金額(全官署、契約相手方ごと)",IF(AND(OR(COUNTIF(AI65,"*すべて*"),COUNTIF(AI65,"*全て*")),S65="●"),"年間支払金額(契約相手方ごと)",IF(AND(OR(K65=契約状況コード表!D$5,K65=契約状況コード表!D$6),AG65=契約状況コード表!G$7),"契約総額(全官署)",IF(AND(K65=契約状況コード表!D$7,AG65=契約状況コード表!G$7),"契約総額(自官署のみ)",IF(K65=契約状況コード表!D$7,"年間支払金額(自官署のみ)",IF(AG65=契約状況コード表!G$7,"契約総額",IF(AND(COUNTIF(BJ65,"&lt;&gt;*単価*"),OR(K65=契約状況コード表!D$5,K65=契約状況コード表!D$6)),"全官署予定価格",IF(AND(COUNTIF(BJ65,"*単価*"),OR(K65=契約状況コード表!D$5,K65=契約状況コード表!D$6)),"全官署支払金額",IF(AND(COUNTIF(BJ65,"&lt;&gt;*単価*"),COUNTIF(BJ65,"*変更契約*")),"変更後予定価格",IF(COUNTIF(BJ65,"*単価*"),"年間支払金額","予定価格"))))))))))))</f>
        <v>予定価格</v>
      </c>
      <c r="BD65" s="114" t="str">
        <f>IF(AND(BI65=契約状況コード表!M$5,T65&gt;契約状況コード表!N$5),"○",IF(AND(BI65=契約状況コード表!M$6,T65&gt;=契約状況コード表!N$6),"○",IF(AND(BI65=契約状況コード表!M$7,T65&gt;=契約状況コード表!N$7),"○",IF(AND(BI65=契約状況コード表!M$8,T65&gt;=契約状況コード表!N$8),"○",IF(AND(BI65=契約状況コード表!M$9,T65&gt;=契約状況コード表!N$9),"○",IF(AND(BI65=契約状況コード表!M$10,T65&gt;=契約状況コード表!N$10),"○",IF(AND(BI65=契約状況コード表!M$11,T65&gt;=契約状況コード表!N$11),"○",IF(AND(BI65=契約状況コード表!M$12,T65&gt;=契約状況コード表!N$12),"○",IF(AND(BI65=契約状況コード表!M$13,T65&gt;=契約状況コード表!N$13),"○",IF(T65="他官署で調達手続き入札を実施のため","○","×"))))))))))</f>
        <v>×</v>
      </c>
      <c r="BE65" s="114" t="str">
        <f>IF(AND(BI65=契約状況コード表!M$5,Y65&gt;契約状況コード表!N$5),"○",IF(AND(BI65=契約状況コード表!M$6,Y65&gt;=契約状況コード表!N$6),"○",IF(AND(BI65=契約状況コード表!M$7,Y65&gt;=契約状況コード表!N$7),"○",IF(AND(BI65=契約状況コード表!M$8,Y65&gt;=契約状況コード表!N$8),"○",IF(AND(BI65=契約状況コード表!M$9,Y65&gt;=契約状況コード表!N$9),"○",IF(AND(BI65=契約状況コード表!M$10,Y65&gt;=契約状況コード表!N$10),"○",IF(AND(BI65=契約状況コード表!M$11,Y65&gt;=契約状況コード表!N$11),"○",IF(AND(BI65=契約状況コード表!M$12,Y65&gt;=契約状況コード表!N$12),"○",IF(AND(BI65=契約状況コード表!M$13,Y65&gt;=契約状況コード表!N$13),"○","×")))))))))</f>
        <v>×</v>
      </c>
      <c r="BF65" s="114" t="str">
        <f t="shared" si="2"/>
        <v>×</v>
      </c>
      <c r="BG65" s="114" t="str">
        <f t="shared" si="3"/>
        <v>×</v>
      </c>
      <c r="BH65" s="115" t="str">
        <f t="shared" si="4"/>
        <v/>
      </c>
      <c r="BI65" s="170">
        <f t="shared" si="5"/>
        <v>0</v>
      </c>
      <c r="BJ65" s="36" t="str">
        <f>IF(AG65=契約状況コード表!G$5,"",IF(AND(K65&lt;&gt;"",ISTEXT(U65)),"分担契約/単価契約",IF(ISTEXT(U65),"単価契約",IF(K65&lt;&gt;"","分担契約",""))))</f>
        <v/>
      </c>
      <c r="BK65" s="171"/>
      <c r="BL65" s="118" t="str">
        <f>IF(COUNTIF(T65,"**"),"",IF(AND(T65&gt;=契約状況コード表!P$5,OR(H65=契約状況コード表!M$5,H65=契約状況コード表!M$6)),1,IF(AND(T65&gt;=契約状況コード表!P$13,H65&lt;&gt;契約状況コード表!M$5,H65&lt;&gt;契約状況コード表!M$6),1,"")))</f>
        <v/>
      </c>
      <c r="BM65" s="155" t="str">
        <f t="shared" si="6"/>
        <v>○</v>
      </c>
      <c r="BN65" s="118" t="b">
        <f t="shared" si="7"/>
        <v>1</v>
      </c>
      <c r="BO65" s="118" t="b">
        <f t="shared" si="8"/>
        <v>1</v>
      </c>
    </row>
    <row r="66" spans="1:67" ht="60.6" customHeight="1">
      <c r="A66" s="101">
        <f t="shared" si="9"/>
        <v>61</v>
      </c>
      <c r="B66" s="101" t="str">
        <f t="shared" si="10"/>
        <v/>
      </c>
      <c r="C66" s="101" t="str">
        <f>IF(B66&lt;&gt;1,"",COUNTIF($B$6:B66,1))</f>
        <v/>
      </c>
      <c r="D66" s="101" t="str">
        <f>IF(B66&lt;&gt;2,"",COUNTIF($B$6:B66,2))</f>
        <v/>
      </c>
      <c r="E66" s="101" t="str">
        <f>IF(B66&lt;&gt;3,"",COUNTIF($B$6:B66,3))</f>
        <v/>
      </c>
      <c r="F66" s="101" t="str">
        <f>IF(B66&lt;&gt;4,"",COUNTIF($B$6:B66,4))</f>
        <v/>
      </c>
      <c r="G66" s="203"/>
      <c r="H66" s="36"/>
      <c r="I66" s="76"/>
      <c r="J66" s="76"/>
      <c r="K66" s="75"/>
      <c r="L66" s="161"/>
      <c r="M66" s="77"/>
      <c r="N66" s="76"/>
      <c r="O66" s="78"/>
      <c r="P66" s="83"/>
      <c r="Q66" s="84"/>
      <c r="R66" s="76"/>
      <c r="S66" s="75"/>
      <c r="T66" s="85"/>
      <c r="U66" s="154"/>
      <c r="V66" s="87"/>
      <c r="W66" s="172" t="str">
        <f>IF(OR(T66="他官署で調達手続きを実施のため",AG66=契約状況コード表!G$5),"－",IF(V66&lt;&gt;"",ROUNDDOWN(V66/T66,3),(IFERROR(ROUNDDOWN(U66/T66,3),"－"))))</f>
        <v>－</v>
      </c>
      <c r="X66" s="85"/>
      <c r="Y66" s="85"/>
      <c r="Z66" s="82"/>
      <c r="AA66" s="80"/>
      <c r="AB66" s="81"/>
      <c r="AC66" s="82"/>
      <c r="AD66" s="82"/>
      <c r="AE66" s="82"/>
      <c r="AF66" s="82"/>
      <c r="AG66" s="80"/>
      <c r="AH66" s="76"/>
      <c r="AI66" s="76"/>
      <c r="AJ66" s="76"/>
      <c r="AK66" s="36"/>
      <c r="AL66" s="36"/>
      <c r="AM66" s="200"/>
      <c r="AN66" s="200"/>
      <c r="AO66" s="200"/>
      <c r="AP66" s="200"/>
      <c r="AQ66" s="161"/>
      <c r="AR66" s="75"/>
      <c r="AS66" s="36"/>
      <c r="AT66" s="36"/>
      <c r="AU66" s="36"/>
      <c r="AV66" s="36"/>
      <c r="AW66" s="36"/>
      <c r="AX66" s="36"/>
      <c r="AY66" s="36"/>
      <c r="AZ66" s="36"/>
      <c r="BA66" s="104"/>
      <c r="BB66" s="113"/>
      <c r="BC66" s="114" t="str">
        <f>IF(AND(OR(K66=契約状況コード表!D$5,K66=契約状況コード表!D$6),OR(AG66=契約状況コード表!G$5,AG66=契約状況コード表!G$6)),"年間支払金額(全官署)",IF(OR(AG66=契約状況コード表!G$5,AG66=契約状況コード表!G$6),"年間支払金額",IF(AND(OR(COUNTIF(AI66,"*すべて*"),COUNTIF(AI66,"*全て*")),S66="●",OR(K66=契約状況コード表!D$5,K66=契約状況コード表!D$6)),"年間支払金額(全官署、契約相手方ごと)",IF(AND(OR(COUNTIF(AI66,"*すべて*"),COUNTIF(AI66,"*全て*")),S66="●"),"年間支払金額(契約相手方ごと)",IF(AND(OR(K66=契約状況コード表!D$5,K66=契約状況コード表!D$6),AG66=契約状況コード表!G$7),"契約総額(全官署)",IF(AND(K66=契約状況コード表!D$7,AG66=契約状況コード表!G$7),"契約総額(自官署のみ)",IF(K66=契約状況コード表!D$7,"年間支払金額(自官署のみ)",IF(AG66=契約状況コード表!G$7,"契約総額",IF(AND(COUNTIF(BJ66,"&lt;&gt;*単価*"),OR(K66=契約状況コード表!D$5,K66=契約状況コード表!D$6)),"全官署予定価格",IF(AND(COUNTIF(BJ66,"*単価*"),OR(K66=契約状況コード表!D$5,K66=契約状況コード表!D$6)),"全官署支払金額",IF(AND(COUNTIF(BJ66,"&lt;&gt;*単価*"),COUNTIF(BJ66,"*変更契約*")),"変更後予定価格",IF(COUNTIF(BJ66,"*単価*"),"年間支払金額","予定価格"))))))))))))</f>
        <v>予定価格</v>
      </c>
      <c r="BD66" s="114" t="str">
        <f>IF(AND(BI66=契約状況コード表!M$5,T66&gt;契約状況コード表!N$5),"○",IF(AND(BI66=契約状況コード表!M$6,T66&gt;=契約状況コード表!N$6),"○",IF(AND(BI66=契約状況コード表!M$7,T66&gt;=契約状況コード表!N$7),"○",IF(AND(BI66=契約状況コード表!M$8,T66&gt;=契約状況コード表!N$8),"○",IF(AND(BI66=契約状況コード表!M$9,T66&gt;=契約状況コード表!N$9),"○",IF(AND(BI66=契約状況コード表!M$10,T66&gt;=契約状況コード表!N$10),"○",IF(AND(BI66=契約状況コード表!M$11,T66&gt;=契約状況コード表!N$11),"○",IF(AND(BI66=契約状況コード表!M$12,T66&gt;=契約状況コード表!N$12),"○",IF(AND(BI66=契約状況コード表!M$13,T66&gt;=契約状況コード表!N$13),"○",IF(T66="他官署で調達手続き入札を実施のため","○","×"))))))))))</f>
        <v>×</v>
      </c>
      <c r="BE66" s="114" t="str">
        <f>IF(AND(BI66=契約状況コード表!M$5,Y66&gt;契約状況コード表!N$5),"○",IF(AND(BI66=契約状況コード表!M$6,Y66&gt;=契約状況コード表!N$6),"○",IF(AND(BI66=契約状況コード表!M$7,Y66&gt;=契約状況コード表!N$7),"○",IF(AND(BI66=契約状況コード表!M$8,Y66&gt;=契約状況コード表!N$8),"○",IF(AND(BI66=契約状況コード表!M$9,Y66&gt;=契約状況コード表!N$9),"○",IF(AND(BI66=契約状況コード表!M$10,Y66&gt;=契約状況コード表!N$10),"○",IF(AND(BI66=契約状況コード表!M$11,Y66&gt;=契約状況コード表!N$11),"○",IF(AND(BI66=契約状況コード表!M$12,Y66&gt;=契約状況コード表!N$12),"○",IF(AND(BI66=契約状況コード表!M$13,Y66&gt;=契約状況コード表!N$13),"○","×")))))))))</f>
        <v>×</v>
      </c>
      <c r="BF66" s="114" t="str">
        <f t="shared" si="2"/>
        <v>×</v>
      </c>
      <c r="BG66" s="114" t="str">
        <f t="shared" si="3"/>
        <v>×</v>
      </c>
      <c r="BH66" s="115" t="str">
        <f t="shared" si="4"/>
        <v/>
      </c>
      <c r="BI66" s="170">
        <f t="shared" si="5"/>
        <v>0</v>
      </c>
      <c r="BJ66" s="36" t="str">
        <f>IF(AG66=契約状況コード表!G$5,"",IF(AND(K66&lt;&gt;"",ISTEXT(U66)),"分担契約/単価契約",IF(ISTEXT(U66),"単価契約",IF(K66&lt;&gt;"","分担契約",""))))</f>
        <v/>
      </c>
      <c r="BK66" s="171"/>
      <c r="BL66" s="118" t="str">
        <f>IF(COUNTIF(T66,"**"),"",IF(AND(T66&gt;=契約状況コード表!P$5,OR(H66=契約状況コード表!M$5,H66=契約状況コード表!M$6)),1,IF(AND(T66&gt;=契約状況コード表!P$13,H66&lt;&gt;契約状況コード表!M$5,H66&lt;&gt;契約状況コード表!M$6),1,"")))</f>
        <v/>
      </c>
      <c r="BM66" s="155" t="str">
        <f t="shared" si="6"/>
        <v>○</v>
      </c>
      <c r="BN66" s="118" t="b">
        <f t="shared" si="7"/>
        <v>1</v>
      </c>
      <c r="BO66" s="118" t="b">
        <f t="shared" si="8"/>
        <v>1</v>
      </c>
    </row>
    <row r="67" spans="1:67" ht="60.6" customHeight="1">
      <c r="A67" s="101">
        <f t="shared" si="9"/>
        <v>62</v>
      </c>
      <c r="B67" s="101" t="str">
        <f t="shared" si="10"/>
        <v/>
      </c>
      <c r="C67" s="101" t="str">
        <f>IF(B67&lt;&gt;1,"",COUNTIF($B$6:B67,1))</f>
        <v/>
      </c>
      <c r="D67" s="101" t="str">
        <f>IF(B67&lt;&gt;2,"",COUNTIF($B$6:B67,2))</f>
        <v/>
      </c>
      <c r="E67" s="101" t="str">
        <f>IF(B67&lt;&gt;3,"",COUNTIF($B$6:B67,3))</f>
        <v/>
      </c>
      <c r="F67" s="101" t="str">
        <f>IF(B67&lt;&gt;4,"",COUNTIF($B$6:B67,4))</f>
        <v/>
      </c>
      <c r="G67" s="75"/>
      <c r="H67" s="36"/>
      <c r="I67" s="76"/>
      <c r="J67" s="76"/>
      <c r="K67" s="75"/>
      <c r="L67" s="161"/>
      <c r="M67" s="77"/>
      <c r="N67" s="76"/>
      <c r="O67" s="78"/>
      <c r="P67" s="83"/>
      <c r="Q67" s="84"/>
      <c r="R67" s="76"/>
      <c r="S67" s="75"/>
      <c r="T67" s="85"/>
      <c r="U67" s="154"/>
      <c r="V67" s="87"/>
      <c r="W67" s="172" t="str">
        <f>IF(OR(T67="他官署で調達手続きを実施のため",AG67=契約状況コード表!G$5),"－",IF(V67&lt;&gt;"",ROUNDDOWN(V67/T67,3),(IFERROR(ROUNDDOWN(U67/T67,3),"－"))))</f>
        <v>－</v>
      </c>
      <c r="X67" s="85"/>
      <c r="Y67" s="85"/>
      <c r="Z67" s="82"/>
      <c r="AA67" s="80"/>
      <c r="AB67" s="81"/>
      <c r="AC67" s="82"/>
      <c r="AD67" s="82"/>
      <c r="AE67" s="82"/>
      <c r="AF67" s="82"/>
      <c r="AG67" s="80"/>
      <c r="AH67" s="76"/>
      <c r="AI67" s="76"/>
      <c r="AJ67" s="76"/>
      <c r="AK67" s="36"/>
      <c r="AL67" s="36"/>
      <c r="AM67" s="200"/>
      <c r="AN67" s="200"/>
      <c r="AO67" s="200"/>
      <c r="AP67" s="200"/>
      <c r="AQ67" s="161"/>
      <c r="AR67" s="75"/>
      <c r="AS67" s="36"/>
      <c r="AT67" s="36"/>
      <c r="AU67" s="36"/>
      <c r="AV67" s="36"/>
      <c r="AW67" s="36"/>
      <c r="AX67" s="36"/>
      <c r="AY67" s="36"/>
      <c r="AZ67" s="36"/>
      <c r="BA67" s="104"/>
      <c r="BB67" s="113"/>
      <c r="BC67" s="114" t="str">
        <f>IF(AND(OR(K67=契約状況コード表!D$5,K67=契約状況コード表!D$6),OR(AG67=契約状況コード表!G$5,AG67=契約状況コード表!G$6)),"年間支払金額(全官署)",IF(OR(AG67=契約状況コード表!G$5,AG67=契約状況コード表!G$6),"年間支払金額",IF(AND(OR(COUNTIF(AI67,"*すべて*"),COUNTIF(AI67,"*全て*")),S67="●",OR(K67=契約状況コード表!D$5,K67=契約状況コード表!D$6)),"年間支払金額(全官署、契約相手方ごと)",IF(AND(OR(COUNTIF(AI67,"*すべて*"),COUNTIF(AI67,"*全て*")),S67="●"),"年間支払金額(契約相手方ごと)",IF(AND(OR(K67=契約状況コード表!D$5,K67=契約状況コード表!D$6),AG67=契約状況コード表!G$7),"契約総額(全官署)",IF(AND(K67=契約状況コード表!D$7,AG67=契約状況コード表!G$7),"契約総額(自官署のみ)",IF(K67=契約状況コード表!D$7,"年間支払金額(自官署のみ)",IF(AG67=契約状況コード表!G$7,"契約総額",IF(AND(COUNTIF(BJ67,"&lt;&gt;*単価*"),OR(K67=契約状況コード表!D$5,K67=契約状況コード表!D$6)),"全官署予定価格",IF(AND(COUNTIF(BJ67,"*単価*"),OR(K67=契約状況コード表!D$5,K67=契約状況コード表!D$6)),"全官署支払金額",IF(AND(COUNTIF(BJ67,"&lt;&gt;*単価*"),COUNTIF(BJ67,"*変更契約*")),"変更後予定価格",IF(COUNTIF(BJ67,"*単価*"),"年間支払金額","予定価格"))))))))))))</f>
        <v>予定価格</v>
      </c>
      <c r="BD67" s="114" t="str">
        <f>IF(AND(BI67=契約状況コード表!M$5,T67&gt;契約状況コード表!N$5),"○",IF(AND(BI67=契約状況コード表!M$6,T67&gt;=契約状況コード表!N$6),"○",IF(AND(BI67=契約状況コード表!M$7,T67&gt;=契約状況コード表!N$7),"○",IF(AND(BI67=契約状況コード表!M$8,T67&gt;=契約状況コード表!N$8),"○",IF(AND(BI67=契約状況コード表!M$9,T67&gt;=契約状況コード表!N$9),"○",IF(AND(BI67=契約状況コード表!M$10,T67&gt;=契約状況コード表!N$10),"○",IF(AND(BI67=契約状況コード表!M$11,T67&gt;=契約状況コード表!N$11),"○",IF(AND(BI67=契約状況コード表!M$12,T67&gt;=契約状況コード表!N$12),"○",IF(AND(BI67=契約状況コード表!M$13,T67&gt;=契約状況コード表!N$13),"○",IF(T67="他官署で調達手続き入札を実施のため","○","×"))))))))))</f>
        <v>×</v>
      </c>
      <c r="BE67" s="114" t="str">
        <f>IF(AND(BI67=契約状況コード表!M$5,Y67&gt;契約状況コード表!N$5),"○",IF(AND(BI67=契約状況コード表!M$6,Y67&gt;=契約状況コード表!N$6),"○",IF(AND(BI67=契約状況コード表!M$7,Y67&gt;=契約状況コード表!N$7),"○",IF(AND(BI67=契約状況コード表!M$8,Y67&gt;=契約状況コード表!N$8),"○",IF(AND(BI67=契約状況コード表!M$9,Y67&gt;=契約状況コード表!N$9),"○",IF(AND(BI67=契約状況コード表!M$10,Y67&gt;=契約状況コード表!N$10),"○",IF(AND(BI67=契約状況コード表!M$11,Y67&gt;=契約状況コード表!N$11),"○",IF(AND(BI67=契約状況コード表!M$12,Y67&gt;=契約状況コード表!N$12),"○",IF(AND(BI67=契約状況コード表!M$13,Y67&gt;=契約状況コード表!N$13),"○","×")))))))))</f>
        <v>×</v>
      </c>
      <c r="BF67" s="114" t="str">
        <f t="shared" si="2"/>
        <v>×</v>
      </c>
      <c r="BG67" s="114" t="str">
        <f t="shared" si="3"/>
        <v>×</v>
      </c>
      <c r="BH67" s="115" t="str">
        <f t="shared" si="4"/>
        <v/>
      </c>
      <c r="BI67" s="170">
        <f t="shared" si="5"/>
        <v>0</v>
      </c>
      <c r="BJ67" s="36" t="str">
        <f>IF(AG67=契約状況コード表!G$5,"",IF(AND(K67&lt;&gt;"",ISTEXT(U67)),"分担契約/単価契約",IF(ISTEXT(U67),"単価契約",IF(K67&lt;&gt;"","分担契約",""))))</f>
        <v/>
      </c>
      <c r="BK67" s="171"/>
      <c r="BL67" s="118" t="str">
        <f>IF(COUNTIF(T67,"**"),"",IF(AND(T67&gt;=契約状況コード表!P$5,OR(H67=契約状況コード表!M$5,H67=契約状況コード表!M$6)),1,IF(AND(T67&gt;=契約状況コード表!P$13,H67&lt;&gt;契約状況コード表!M$5,H67&lt;&gt;契約状況コード表!M$6),1,"")))</f>
        <v/>
      </c>
      <c r="BM67" s="155" t="str">
        <f t="shared" si="6"/>
        <v>○</v>
      </c>
      <c r="BN67" s="118" t="b">
        <f t="shared" si="7"/>
        <v>1</v>
      </c>
      <c r="BO67" s="118" t="b">
        <f t="shared" si="8"/>
        <v>1</v>
      </c>
    </row>
    <row r="68" spans="1:67" ht="60.6" customHeight="1">
      <c r="A68" s="101">
        <f t="shared" si="9"/>
        <v>63</v>
      </c>
      <c r="B68" s="101" t="str">
        <f t="shared" si="10"/>
        <v/>
      </c>
      <c r="C68" s="101" t="str">
        <f>IF(B68&lt;&gt;1,"",COUNTIF($B$6:B68,1))</f>
        <v/>
      </c>
      <c r="D68" s="101" t="str">
        <f>IF(B68&lt;&gt;2,"",COUNTIF($B$6:B68,2))</f>
        <v/>
      </c>
      <c r="E68" s="101" t="str">
        <f>IF(B68&lt;&gt;3,"",COUNTIF($B$6:B68,3))</f>
        <v/>
      </c>
      <c r="F68" s="101" t="str">
        <f>IF(B68&lt;&gt;4,"",COUNTIF($B$6:B68,4))</f>
        <v/>
      </c>
      <c r="G68" s="75"/>
      <c r="H68" s="36"/>
      <c r="I68" s="76"/>
      <c r="J68" s="76"/>
      <c r="K68" s="75"/>
      <c r="L68" s="161"/>
      <c r="M68" s="77"/>
      <c r="N68" s="76"/>
      <c r="O68" s="78"/>
      <c r="P68" s="83"/>
      <c r="Q68" s="84"/>
      <c r="R68" s="76"/>
      <c r="S68" s="75"/>
      <c r="T68" s="85"/>
      <c r="U68" s="154"/>
      <c r="V68" s="87"/>
      <c r="W68" s="172" t="str">
        <f>IF(OR(T68="他官署で調達手続きを実施のため",AG68=契約状況コード表!G$5),"－",IF(V68&lt;&gt;"",ROUNDDOWN(V68/T68,3),(IFERROR(ROUNDDOWN(U68/T68,3),"－"))))</f>
        <v>－</v>
      </c>
      <c r="X68" s="85"/>
      <c r="Y68" s="85"/>
      <c r="Z68" s="82"/>
      <c r="AA68" s="80"/>
      <c r="AB68" s="81"/>
      <c r="AC68" s="82"/>
      <c r="AD68" s="82"/>
      <c r="AE68" s="82"/>
      <c r="AF68" s="82"/>
      <c r="AG68" s="80"/>
      <c r="AH68" s="76"/>
      <c r="AI68" s="76"/>
      <c r="AJ68" s="76"/>
      <c r="AK68" s="36"/>
      <c r="AL68" s="36"/>
      <c r="AM68" s="200"/>
      <c r="AN68" s="200"/>
      <c r="AO68" s="200"/>
      <c r="AP68" s="200"/>
      <c r="AQ68" s="161"/>
      <c r="AR68" s="75"/>
      <c r="AS68" s="36"/>
      <c r="AT68" s="36"/>
      <c r="AU68" s="36"/>
      <c r="AV68" s="36"/>
      <c r="AW68" s="36"/>
      <c r="AX68" s="36"/>
      <c r="AY68" s="36"/>
      <c r="AZ68" s="36"/>
      <c r="BA68" s="104"/>
      <c r="BB68" s="113"/>
      <c r="BC68" s="114" t="str">
        <f>IF(AND(OR(K68=契約状況コード表!D$5,K68=契約状況コード表!D$6),OR(AG68=契約状況コード表!G$5,AG68=契約状況コード表!G$6)),"年間支払金額(全官署)",IF(OR(AG68=契約状況コード表!G$5,AG68=契約状況コード表!G$6),"年間支払金額",IF(AND(OR(COUNTIF(AI68,"*すべて*"),COUNTIF(AI68,"*全て*")),S68="●",OR(K68=契約状況コード表!D$5,K68=契約状況コード表!D$6)),"年間支払金額(全官署、契約相手方ごと)",IF(AND(OR(COUNTIF(AI68,"*すべて*"),COUNTIF(AI68,"*全て*")),S68="●"),"年間支払金額(契約相手方ごと)",IF(AND(OR(K68=契約状況コード表!D$5,K68=契約状況コード表!D$6),AG68=契約状況コード表!G$7),"契約総額(全官署)",IF(AND(K68=契約状況コード表!D$7,AG68=契約状況コード表!G$7),"契約総額(自官署のみ)",IF(K68=契約状況コード表!D$7,"年間支払金額(自官署のみ)",IF(AG68=契約状況コード表!G$7,"契約総額",IF(AND(COUNTIF(BJ68,"&lt;&gt;*単価*"),OR(K68=契約状況コード表!D$5,K68=契約状況コード表!D$6)),"全官署予定価格",IF(AND(COUNTIF(BJ68,"*単価*"),OR(K68=契約状況コード表!D$5,K68=契約状況コード表!D$6)),"全官署支払金額",IF(AND(COUNTIF(BJ68,"&lt;&gt;*単価*"),COUNTIF(BJ68,"*変更契約*")),"変更後予定価格",IF(COUNTIF(BJ68,"*単価*"),"年間支払金額","予定価格"))))))))))))</f>
        <v>予定価格</v>
      </c>
      <c r="BD68" s="114" t="str">
        <f>IF(AND(BI68=契約状況コード表!M$5,T68&gt;契約状況コード表!N$5),"○",IF(AND(BI68=契約状況コード表!M$6,T68&gt;=契約状況コード表!N$6),"○",IF(AND(BI68=契約状況コード表!M$7,T68&gt;=契約状況コード表!N$7),"○",IF(AND(BI68=契約状況コード表!M$8,T68&gt;=契約状況コード表!N$8),"○",IF(AND(BI68=契約状況コード表!M$9,T68&gt;=契約状況コード表!N$9),"○",IF(AND(BI68=契約状況コード表!M$10,T68&gt;=契約状況コード表!N$10),"○",IF(AND(BI68=契約状況コード表!M$11,T68&gt;=契約状況コード表!N$11),"○",IF(AND(BI68=契約状況コード表!M$12,T68&gt;=契約状況コード表!N$12),"○",IF(AND(BI68=契約状況コード表!M$13,T68&gt;=契約状況コード表!N$13),"○",IF(T68="他官署で調達手続き入札を実施のため","○","×"))))))))))</f>
        <v>×</v>
      </c>
      <c r="BE68" s="114" t="str">
        <f>IF(AND(BI68=契約状況コード表!M$5,Y68&gt;契約状況コード表!N$5),"○",IF(AND(BI68=契約状況コード表!M$6,Y68&gt;=契約状況コード表!N$6),"○",IF(AND(BI68=契約状況コード表!M$7,Y68&gt;=契約状況コード表!N$7),"○",IF(AND(BI68=契約状況コード表!M$8,Y68&gt;=契約状況コード表!N$8),"○",IF(AND(BI68=契約状況コード表!M$9,Y68&gt;=契約状況コード表!N$9),"○",IF(AND(BI68=契約状況コード表!M$10,Y68&gt;=契約状況コード表!N$10),"○",IF(AND(BI68=契約状況コード表!M$11,Y68&gt;=契約状況コード表!N$11),"○",IF(AND(BI68=契約状況コード表!M$12,Y68&gt;=契約状況コード表!N$12),"○",IF(AND(BI68=契約状況コード表!M$13,Y68&gt;=契約状況コード表!N$13),"○","×")))))))))</f>
        <v>×</v>
      </c>
      <c r="BF68" s="114" t="str">
        <f t="shared" si="2"/>
        <v>×</v>
      </c>
      <c r="BG68" s="114" t="str">
        <f t="shared" si="3"/>
        <v>×</v>
      </c>
      <c r="BH68" s="115" t="str">
        <f t="shared" si="4"/>
        <v/>
      </c>
      <c r="BI68" s="170">
        <f t="shared" si="5"/>
        <v>0</v>
      </c>
      <c r="BJ68" s="36" t="str">
        <f>IF(AG68=契約状況コード表!G$5,"",IF(AND(K68&lt;&gt;"",ISTEXT(U68)),"分担契約/単価契約",IF(ISTEXT(U68),"単価契約",IF(K68&lt;&gt;"","分担契約",""))))</f>
        <v/>
      </c>
      <c r="BK68" s="171"/>
      <c r="BL68" s="118" t="str">
        <f>IF(COUNTIF(T68,"**"),"",IF(AND(T68&gt;=契約状況コード表!P$5,OR(H68=契約状況コード表!M$5,H68=契約状況コード表!M$6)),1,IF(AND(T68&gt;=契約状況コード表!P$13,H68&lt;&gt;契約状況コード表!M$5,H68&lt;&gt;契約状況コード表!M$6),1,"")))</f>
        <v/>
      </c>
      <c r="BM68" s="155" t="str">
        <f t="shared" si="6"/>
        <v>○</v>
      </c>
      <c r="BN68" s="118" t="b">
        <f t="shared" si="7"/>
        <v>1</v>
      </c>
      <c r="BO68" s="118" t="b">
        <f t="shared" si="8"/>
        <v>1</v>
      </c>
    </row>
    <row r="69" spans="1:67" ht="60.6" customHeight="1">
      <c r="A69" s="101">
        <f t="shared" si="9"/>
        <v>64</v>
      </c>
      <c r="B69" s="101" t="str">
        <f t="shared" si="10"/>
        <v/>
      </c>
      <c r="C69" s="101" t="str">
        <f>IF(B69&lt;&gt;1,"",COUNTIF($B$6:B69,1))</f>
        <v/>
      </c>
      <c r="D69" s="101" t="str">
        <f>IF(B69&lt;&gt;2,"",COUNTIF($B$6:B69,2))</f>
        <v/>
      </c>
      <c r="E69" s="101" t="str">
        <f>IF(B69&lt;&gt;3,"",COUNTIF($B$6:B69,3))</f>
        <v/>
      </c>
      <c r="F69" s="101" t="str">
        <f>IF(B69&lt;&gt;4,"",COUNTIF($B$6:B69,4))</f>
        <v/>
      </c>
      <c r="G69" s="75"/>
      <c r="H69" s="36"/>
      <c r="I69" s="76"/>
      <c r="J69" s="76"/>
      <c r="K69" s="75"/>
      <c r="L69" s="161"/>
      <c r="M69" s="77"/>
      <c r="N69" s="76"/>
      <c r="O69" s="78"/>
      <c r="P69" s="83"/>
      <c r="Q69" s="84"/>
      <c r="R69" s="76"/>
      <c r="S69" s="75"/>
      <c r="T69" s="85"/>
      <c r="U69" s="154"/>
      <c r="V69" s="87"/>
      <c r="W69" s="172" t="str">
        <f>IF(OR(T69="他官署で調達手続きを実施のため",AG69=契約状況コード表!G$5),"－",IF(V69&lt;&gt;"",ROUNDDOWN(V69/T69,3),(IFERROR(ROUNDDOWN(U69/T69,3),"－"))))</f>
        <v>－</v>
      </c>
      <c r="X69" s="85"/>
      <c r="Y69" s="85"/>
      <c r="Z69" s="82"/>
      <c r="AA69" s="80"/>
      <c r="AB69" s="81"/>
      <c r="AC69" s="82"/>
      <c r="AD69" s="82"/>
      <c r="AE69" s="82"/>
      <c r="AF69" s="82"/>
      <c r="AG69" s="80"/>
      <c r="AH69" s="76"/>
      <c r="AI69" s="76"/>
      <c r="AJ69" s="76"/>
      <c r="AK69" s="36"/>
      <c r="AL69" s="36"/>
      <c r="AM69" s="200"/>
      <c r="AN69" s="200"/>
      <c r="AO69" s="200"/>
      <c r="AP69" s="200"/>
      <c r="AQ69" s="161"/>
      <c r="AR69" s="75"/>
      <c r="AS69" s="36"/>
      <c r="AT69" s="36"/>
      <c r="AU69" s="36"/>
      <c r="AV69" s="36"/>
      <c r="AW69" s="36"/>
      <c r="AX69" s="36"/>
      <c r="AY69" s="36"/>
      <c r="AZ69" s="36"/>
      <c r="BA69" s="104"/>
      <c r="BB69" s="113"/>
      <c r="BC69" s="114" t="str">
        <f>IF(AND(OR(K69=契約状況コード表!D$5,K69=契約状況コード表!D$6),OR(AG69=契約状況コード表!G$5,AG69=契約状況コード表!G$6)),"年間支払金額(全官署)",IF(OR(AG69=契約状況コード表!G$5,AG69=契約状況コード表!G$6),"年間支払金額",IF(AND(OR(COUNTIF(AI69,"*すべて*"),COUNTIF(AI69,"*全て*")),S69="●",OR(K69=契約状況コード表!D$5,K69=契約状況コード表!D$6)),"年間支払金額(全官署、契約相手方ごと)",IF(AND(OR(COUNTIF(AI69,"*すべて*"),COUNTIF(AI69,"*全て*")),S69="●"),"年間支払金額(契約相手方ごと)",IF(AND(OR(K69=契約状況コード表!D$5,K69=契約状況コード表!D$6),AG69=契約状況コード表!G$7),"契約総額(全官署)",IF(AND(K69=契約状況コード表!D$7,AG69=契約状況コード表!G$7),"契約総額(自官署のみ)",IF(K69=契約状況コード表!D$7,"年間支払金額(自官署のみ)",IF(AG69=契約状況コード表!G$7,"契約総額",IF(AND(COUNTIF(BJ69,"&lt;&gt;*単価*"),OR(K69=契約状況コード表!D$5,K69=契約状況コード表!D$6)),"全官署予定価格",IF(AND(COUNTIF(BJ69,"*単価*"),OR(K69=契約状況コード表!D$5,K69=契約状況コード表!D$6)),"全官署支払金額",IF(AND(COUNTIF(BJ69,"&lt;&gt;*単価*"),COUNTIF(BJ69,"*変更契約*")),"変更後予定価格",IF(COUNTIF(BJ69,"*単価*"),"年間支払金額","予定価格"))))))))))))</f>
        <v>予定価格</v>
      </c>
      <c r="BD69" s="114" t="str">
        <f>IF(AND(BI69=契約状況コード表!M$5,T69&gt;契約状況コード表!N$5),"○",IF(AND(BI69=契約状況コード表!M$6,T69&gt;=契約状況コード表!N$6),"○",IF(AND(BI69=契約状況コード表!M$7,T69&gt;=契約状況コード表!N$7),"○",IF(AND(BI69=契約状況コード表!M$8,T69&gt;=契約状況コード表!N$8),"○",IF(AND(BI69=契約状況コード表!M$9,T69&gt;=契約状況コード表!N$9),"○",IF(AND(BI69=契約状況コード表!M$10,T69&gt;=契約状況コード表!N$10),"○",IF(AND(BI69=契約状況コード表!M$11,T69&gt;=契約状況コード表!N$11),"○",IF(AND(BI69=契約状況コード表!M$12,T69&gt;=契約状況コード表!N$12),"○",IF(AND(BI69=契約状況コード表!M$13,T69&gt;=契約状況コード表!N$13),"○",IF(T69="他官署で調達手続き入札を実施のため","○","×"))))))))))</f>
        <v>×</v>
      </c>
      <c r="BE69" s="114" t="str">
        <f>IF(AND(BI69=契約状況コード表!M$5,Y69&gt;契約状況コード表!N$5),"○",IF(AND(BI69=契約状況コード表!M$6,Y69&gt;=契約状況コード表!N$6),"○",IF(AND(BI69=契約状況コード表!M$7,Y69&gt;=契約状況コード表!N$7),"○",IF(AND(BI69=契約状況コード表!M$8,Y69&gt;=契約状況コード表!N$8),"○",IF(AND(BI69=契約状況コード表!M$9,Y69&gt;=契約状況コード表!N$9),"○",IF(AND(BI69=契約状況コード表!M$10,Y69&gt;=契約状況コード表!N$10),"○",IF(AND(BI69=契約状況コード表!M$11,Y69&gt;=契約状況コード表!N$11),"○",IF(AND(BI69=契約状況コード表!M$12,Y69&gt;=契約状況コード表!N$12),"○",IF(AND(BI69=契約状況コード表!M$13,Y69&gt;=契約状況コード表!N$13),"○","×")))))))))</f>
        <v>×</v>
      </c>
      <c r="BF69" s="114" t="str">
        <f t="shared" si="2"/>
        <v>×</v>
      </c>
      <c r="BG69" s="114" t="str">
        <f t="shared" si="3"/>
        <v>×</v>
      </c>
      <c r="BH69" s="115" t="str">
        <f t="shared" si="4"/>
        <v/>
      </c>
      <c r="BI69" s="170">
        <f t="shared" si="5"/>
        <v>0</v>
      </c>
      <c r="BJ69" s="36" t="str">
        <f>IF(AG69=契約状況コード表!G$5,"",IF(AND(K69&lt;&gt;"",ISTEXT(U69)),"分担契約/単価契約",IF(ISTEXT(U69),"単価契約",IF(K69&lt;&gt;"","分担契約",""))))</f>
        <v/>
      </c>
      <c r="BK69" s="171"/>
      <c r="BL69" s="118" t="str">
        <f>IF(COUNTIF(T69,"**"),"",IF(AND(T69&gt;=契約状況コード表!P$5,OR(H69=契約状況コード表!M$5,H69=契約状況コード表!M$6)),1,IF(AND(T69&gt;=契約状況コード表!P$13,H69&lt;&gt;契約状況コード表!M$5,H69&lt;&gt;契約状況コード表!M$6),1,"")))</f>
        <v/>
      </c>
      <c r="BM69" s="155" t="str">
        <f t="shared" si="6"/>
        <v>○</v>
      </c>
      <c r="BN69" s="118" t="b">
        <f t="shared" si="7"/>
        <v>1</v>
      </c>
      <c r="BO69" s="118" t="b">
        <f t="shared" si="8"/>
        <v>1</v>
      </c>
    </row>
    <row r="70" spans="1:67" ht="60.6" customHeight="1">
      <c r="A70" s="101">
        <f t="shared" si="9"/>
        <v>65</v>
      </c>
      <c r="B70" s="101" t="str">
        <f t="shared" si="10"/>
        <v/>
      </c>
      <c r="C70" s="101" t="str">
        <f>IF(B70&lt;&gt;1,"",COUNTIF($B$6:B70,1))</f>
        <v/>
      </c>
      <c r="D70" s="101" t="str">
        <f>IF(B70&lt;&gt;2,"",COUNTIF($B$6:B70,2))</f>
        <v/>
      </c>
      <c r="E70" s="101" t="str">
        <f>IF(B70&lt;&gt;3,"",COUNTIF($B$6:B70,3))</f>
        <v/>
      </c>
      <c r="F70" s="101" t="str">
        <f>IF(B70&lt;&gt;4,"",COUNTIF($B$6:B70,4))</f>
        <v/>
      </c>
      <c r="G70" s="75"/>
      <c r="H70" s="36"/>
      <c r="I70" s="76"/>
      <c r="J70" s="76"/>
      <c r="K70" s="75"/>
      <c r="L70" s="161"/>
      <c r="M70" s="77"/>
      <c r="N70" s="76"/>
      <c r="O70" s="78"/>
      <c r="P70" s="83"/>
      <c r="Q70" s="84"/>
      <c r="R70" s="76"/>
      <c r="S70" s="75"/>
      <c r="T70" s="85"/>
      <c r="U70" s="154"/>
      <c r="V70" s="87"/>
      <c r="W70" s="172" t="str">
        <f>IF(OR(T70="他官署で調達手続きを実施のため",AG70=契約状況コード表!G$5),"－",IF(V70&lt;&gt;"",ROUNDDOWN(V70/T70,3),(IFERROR(ROUNDDOWN(U70/T70,3),"－"))))</f>
        <v>－</v>
      </c>
      <c r="X70" s="85"/>
      <c r="Y70" s="85"/>
      <c r="Z70" s="82"/>
      <c r="AA70" s="80"/>
      <c r="AB70" s="81"/>
      <c r="AC70" s="82"/>
      <c r="AD70" s="82"/>
      <c r="AE70" s="82"/>
      <c r="AF70" s="82"/>
      <c r="AG70" s="80"/>
      <c r="AH70" s="76"/>
      <c r="AI70" s="76"/>
      <c r="AJ70" s="76"/>
      <c r="AK70" s="36"/>
      <c r="AL70" s="36"/>
      <c r="AM70" s="200"/>
      <c r="AN70" s="200"/>
      <c r="AO70" s="200"/>
      <c r="AP70" s="200"/>
      <c r="AQ70" s="161"/>
      <c r="AR70" s="75"/>
      <c r="AS70" s="36"/>
      <c r="AT70" s="36"/>
      <c r="AU70" s="36"/>
      <c r="AV70" s="36"/>
      <c r="AW70" s="36"/>
      <c r="AX70" s="36"/>
      <c r="AY70" s="36"/>
      <c r="AZ70" s="36"/>
      <c r="BA70" s="104"/>
      <c r="BB70" s="113"/>
      <c r="BC70" s="114" t="str">
        <f>IF(AND(OR(K70=契約状況コード表!D$5,K70=契約状況コード表!D$6),OR(AG70=契約状況コード表!G$5,AG70=契約状況コード表!G$6)),"年間支払金額(全官署)",IF(OR(AG70=契約状況コード表!G$5,AG70=契約状況コード表!G$6),"年間支払金額",IF(AND(OR(COUNTIF(AI70,"*すべて*"),COUNTIF(AI70,"*全て*")),S70="●",OR(K70=契約状況コード表!D$5,K70=契約状況コード表!D$6)),"年間支払金額(全官署、契約相手方ごと)",IF(AND(OR(COUNTIF(AI70,"*すべて*"),COUNTIF(AI70,"*全て*")),S70="●"),"年間支払金額(契約相手方ごと)",IF(AND(OR(K70=契約状況コード表!D$5,K70=契約状況コード表!D$6),AG70=契約状況コード表!G$7),"契約総額(全官署)",IF(AND(K70=契約状況コード表!D$7,AG70=契約状況コード表!G$7),"契約総額(自官署のみ)",IF(K70=契約状況コード表!D$7,"年間支払金額(自官署のみ)",IF(AG70=契約状況コード表!G$7,"契約総額",IF(AND(COUNTIF(BJ70,"&lt;&gt;*単価*"),OR(K70=契約状況コード表!D$5,K70=契約状況コード表!D$6)),"全官署予定価格",IF(AND(COUNTIF(BJ70,"*単価*"),OR(K70=契約状況コード表!D$5,K70=契約状況コード表!D$6)),"全官署支払金額",IF(AND(COUNTIF(BJ70,"&lt;&gt;*単価*"),COUNTIF(BJ70,"*変更契約*")),"変更後予定価格",IF(COUNTIF(BJ70,"*単価*"),"年間支払金額","予定価格"))))))))))))</f>
        <v>予定価格</v>
      </c>
      <c r="BD70" s="114" t="str">
        <f>IF(AND(BI70=契約状況コード表!M$5,T70&gt;契約状況コード表!N$5),"○",IF(AND(BI70=契約状況コード表!M$6,T70&gt;=契約状況コード表!N$6),"○",IF(AND(BI70=契約状況コード表!M$7,T70&gt;=契約状況コード表!N$7),"○",IF(AND(BI70=契約状況コード表!M$8,T70&gt;=契約状況コード表!N$8),"○",IF(AND(BI70=契約状況コード表!M$9,T70&gt;=契約状況コード表!N$9),"○",IF(AND(BI70=契約状況コード表!M$10,T70&gt;=契約状況コード表!N$10),"○",IF(AND(BI70=契約状況コード表!M$11,T70&gt;=契約状況コード表!N$11),"○",IF(AND(BI70=契約状況コード表!M$12,T70&gt;=契約状況コード表!N$12),"○",IF(AND(BI70=契約状況コード表!M$13,T70&gt;=契約状況コード表!N$13),"○",IF(T70="他官署で調達手続き入札を実施のため","○","×"))))))))))</f>
        <v>×</v>
      </c>
      <c r="BE70" s="114" t="str">
        <f>IF(AND(BI70=契約状況コード表!M$5,Y70&gt;契約状況コード表!N$5),"○",IF(AND(BI70=契約状況コード表!M$6,Y70&gt;=契約状況コード表!N$6),"○",IF(AND(BI70=契約状況コード表!M$7,Y70&gt;=契約状況コード表!N$7),"○",IF(AND(BI70=契約状況コード表!M$8,Y70&gt;=契約状況コード表!N$8),"○",IF(AND(BI70=契約状況コード表!M$9,Y70&gt;=契約状況コード表!N$9),"○",IF(AND(BI70=契約状況コード表!M$10,Y70&gt;=契約状況コード表!N$10),"○",IF(AND(BI70=契約状況コード表!M$11,Y70&gt;=契約状況コード表!N$11),"○",IF(AND(BI70=契約状況コード表!M$12,Y70&gt;=契約状況コード表!N$12),"○",IF(AND(BI70=契約状況コード表!M$13,Y70&gt;=契約状況コード表!N$13),"○","×")))))))))</f>
        <v>×</v>
      </c>
      <c r="BF70" s="114" t="str">
        <f t="shared" ref="BF70:BF133" si="11">IF(AND(L70="×",BG70="○"),"×",BG70)</f>
        <v>×</v>
      </c>
      <c r="BG70" s="114" t="str">
        <f t="shared" ref="BG70:BG133" si="12">IF(BB70&lt;&gt;"",BB70,IF(COUNTIF(BC70,"*予定価格*"),BD70,BE70))</f>
        <v>×</v>
      </c>
      <c r="BH70" s="115" t="str">
        <f t="shared" ref="BH70:BH133" si="13">IF(BG70="○",X70,"")</f>
        <v/>
      </c>
      <c r="BI70" s="170">
        <f t="shared" ref="BI70:BI133" si="14">IF(H70="③情報システム",IF(COUNTIF(I70,"*借入*")+COUNTIF(I70,"*賃貸*")+COUNTIF(I70,"*リース*"),"⑨物品等賃借",IF(COUNTIF(I70,"*購入*")+COUNTIF(DM70,"*調達*"),"⑦物品等購入",IF(COUNTIF(I70,"*製造*"),"⑧物品等製造","⑩役務"))),H70)</f>
        <v>0</v>
      </c>
      <c r="BJ70" s="36" t="str">
        <f>IF(AG70=契約状況コード表!G$5,"",IF(AND(K70&lt;&gt;"",ISTEXT(U70)),"分担契約/単価契約",IF(ISTEXT(U70),"単価契約",IF(K70&lt;&gt;"","分担契約",""))))</f>
        <v/>
      </c>
      <c r="BK70" s="171"/>
      <c r="BL70" s="118" t="str">
        <f>IF(COUNTIF(T70,"**"),"",IF(AND(T70&gt;=契約状況コード表!P$5,OR(H70=契約状況コード表!M$5,H70=契約状況コード表!M$6)),1,IF(AND(T70&gt;=契約状況コード表!P$13,H70&lt;&gt;契約状況コード表!M$5,H70&lt;&gt;契約状況コード表!M$6),1,"")))</f>
        <v/>
      </c>
      <c r="BM70" s="155" t="str">
        <f t="shared" ref="BM70:BM133" si="15">IF(LEN(O70)=0,"○",IF(LEN(O70)=1,"○",IF(LEN(O70)=13,"○",IF(LEN(O70)=27,"○",IF(LEN(O70)=41,"○","×")))))</f>
        <v>○</v>
      </c>
      <c r="BN70" s="118" t="b">
        <f t="shared" ref="BN70:BN133" si="16">_xlfn.ISFORMULA(BI70)</f>
        <v>1</v>
      </c>
      <c r="BO70" s="118" t="b">
        <f t="shared" ref="BO70:BO133" si="17">_xlfn.ISFORMULA(BJ70)</f>
        <v>1</v>
      </c>
    </row>
    <row r="71" spans="1:67" ht="60.6" customHeight="1">
      <c r="A71" s="101">
        <f t="shared" si="9"/>
        <v>66</v>
      </c>
      <c r="B71" s="101" t="str">
        <f t="shared" si="10"/>
        <v/>
      </c>
      <c r="C71" s="101" t="str">
        <f>IF(B71&lt;&gt;1,"",COUNTIF($B$6:B71,1))</f>
        <v/>
      </c>
      <c r="D71" s="101" t="str">
        <f>IF(B71&lt;&gt;2,"",COUNTIF($B$6:B71,2))</f>
        <v/>
      </c>
      <c r="E71" s="101" t="str">
        <f>IF(B71&lt;&gt;3,"",COUNTIF($B$6:B71,3))</f>
        <v/>
      </c>
      <c r="F71" s="101" t="str">
        <f>IF(B71&lt;&gt;4,"",COUNTIF($B$6:B71,4))</f>
        <v/>
      </c>
      <c r="G71" s="75"/>
      <c r="H71" s="36"/>
      <c r="I71" s="76"/>
      <c r="J71" s="76"/>
      <c r="K71" s="75"/>
      <c r="L71" s="161"/>
      <c r="M71" s="77"/>
      <c r="N71" s="76"/>
      <c r="O71" s="78"/>
      <c r="P71" s="83"/>
      <c r="Q71" s="84"/>
      <c r="R71" s="76"/>
      <c r="S71" s="75"/>
      <c r="T71" s="85"/>
      <c r="U71" s="154"/>
      <c r="V71" s="87"/>
      <c r="W71" s="172" t="str">
        <f>IF(OR(T71="他官署で調達手続きを実施のため",AG71=契約状況コード表!G$5),"－",IF(V71&lt;&gt;"",ROUNDDOWN(V71/T71,3),(IFERROR(ROUNDDOWN(U71/T71,3),"－"))))</f>
        <v>－</v>
      </c>
      <c r="X71" s="85"/>
      <c r="Y71" s="85"/>
      <c r="Z71" s="82"/>
      <c r="AA71" s="80"/>
      <c r="AB71" s="81"/>
      <c r="AC71" s="82"/>
      <c r="AD71" s="82"/>
      <c r="AE71" s="82"/>
      <c r="AF71" s="82"/>
      <c r="AG71" s="80"/>
      <c r="AH71" s="76"/>
      <c r="AI71" s="76"/>
      <c r="AJ71" s="76"/>
      <c r="AK71" s="36"/>
      <c r="AL71" s="36"/>
      <c r="AM71" s="200"/>
      <c r="AN71" s="200"/>
      <c r="AO71" s="200"/>
      <c r="AP71" s="200"/>
      <c r="AQ71" s="161"/>
      <c r="AR71" s="75"/>
      <c r="AS71" s="36"/>
      <c r="AT71" s="36"/>
      <c r="AU71" s="36"/>
      <c r="AV71" s="36"/>
      <c r="AW71" s="36"/>
      <c r="AX71" s="36"/>
      <c r="AY71" s="36"/>
      <c r="AZ71" s="36"/>
      <c r="BA71" s="104"/>
      <c r="BB71" s="113"/>
      <c r="BC71" s="114" t="str">
        <f>IF(AND(OR(K71=契約状況コード表!D$5,K71=契約状況コード表!D$6),OR(AG71=契約状況コード表!G$5,AG71=契約状況コード表!G$6)),"年間支払金額(全官署)",IF(OR(AG71=契約状況コード表!G$5,AG71=契約状況コード表!G$6),"年間支払金額",IF(AND(OR(COUNTIF(AI71,"*すべて*"),COUNTIF(AI71,"*全て*")),S71="●",OR(K71=契約状況コード表!D$5,K71=契約状況コード表!D$6)),"年間支払金額(全官署、契約相手方ごと)",IF(AND(OR(COUNTIF(AI71,"*すべて*"),COUNTIF(AI71,"*全て*")),S71="●"),"年間支払金額(契約相手方ごと)",IF(AND(OR(K71=契約状況コード表!D$5,K71=契約状況コード表!D$6),AG71=契約状況コード表!G$7),"契約総額(全官署)",IF(AND(K71=契約状況コード表!D$7,AG71=契約状況コード表!G$7),"契約総額(自官署のみ)",IF(K71=契約状況コード表!D$7,"年間支払金額(自官署のみ)",IF(AG71=契約状況コード表!G$7,"契約総額",IF(AND(COUNTIF(BJ71,"&lt;&gt;*単価*"),OR(K71=契約状況コード表!D$5,K71=契約状況コード表!D$6)),"全官署予定価格",IF(AND(COUNTIF(BJ71,"*単価*"),OR(K71=契約状況コード表!D$5,K71=契約状況コード表!D$6)),"全官署支払金額",IF(AND(COUNTIF(BJ71,"&lt;&gt;*単価*"),COUNTIF(BJ71,"*変更契約*")),"変更後予定価格",IF(COUNTIF(BJ71,"*単価*"),"年間支払金額","予定価格"))))))))))))</f>
        <v>予定価格</v>
      </c>
      <c r="BD71" s="114" t="str">
        <f>IF(AND(BI71=契約状況コード表!M$5,T71&gt;契約状況コード表!N$5),"○",IF(AND(BI71=契約状況コード表!M$6,T71&gt;=契約状況コード表!N$6),"○",IF(AND(BI71=契約状況コード表!M$7,T71&gt;=契約状況コード表!N$7),"○",IF(AND(BI71=契約状況コード表!M$8,T71&gt;=契約状況コード表!N$8),"○",IF(AND(BI71=契約状況コード表!M$9,T71&gt;=契約状況コード表!N$9),"○",IF(AND(BI71=契約状況コード表!M$10,T71&gt;=契約状況コード表!N$10),"○",IF(AND(BI71=契約状況コード表!M$11,T71&gt;=契約状況コード表!N$11),"○",IF(AND(BI71=契約状況コード表!M$12,T71&gt;=契約状況コード表!N$12),"○",IF(AND(BI71=契約状況コード表!M$13,T71&gt;=契約状況コード表!N$13),"○",IF(T71="他官署で調達手続き入札を実施のため","○","×"))))))))))</f>
        <v>×</v>
      </c>
      <c r="BE71" s="114" t="str">
        <f>IF(AND(BI71=契約状況コード表!M$5,Y71&gt;契約状況コード表!N$5),"○",IF(AND(BI71=契約状況コード表!M$6,Y71&gt;=契約状況コード表!N$6),"○",IF(AND(BI71=契約状況コード表!M$7,Y71&gt;=契約状況コード表!N$7),"○",IF(AND(BI71=契約状況コード表!M$8,Y71&gt;=契約状況コード表!N$8),"○",IF(AND(BI71=契約状況コード表!M$9,Y71&gt;=契約状況コード表!N$9),"○",IF(AND(BI71=契約状況コード表!M$10,Y71&gt;=契約状況コード表!N$10),"○",IF(AND(BI71=契約状況コード表!M$11,Y71&gt;=契約状況コード表!N$11),"○",IF(AND(BI71=契約状況コード表!M$12,Y71&gt;=契約状況コード表!N$12),"○",IF(AND(BI71=契約状況コード表!M$13,Y71&gt;=契約状況コード表!N$13),"○","×")))))))))</f>
        <v>×</v>
      </c>
      <c r="BF71" s="114" t="str">
        <f t="shared" si="11"/>
        <v>×</v>
      </c>
      <c r="BG71" s="114" t="str">
        <f t="shared" si="12"/>
        <v>×</v>
      </c>
      <c r="BH71" s="115" t="str">
        <f t="shared" si="13"/>
        <v/>
      </c>
      <c r="BI71" s="170">
        <f t="shared" si="14"/>
        <v>0</v>
      </c>
      <c r="BJ71" s="36" t="str">
        <f>IF(AG71=契約状況コード表!G$5,"",IF(AND(K71&lt;&gt;"",ISTEXT(U71)),"分担契約/単価契約",IF(ISTEXT(U71),"単価契約",IF(K71&lt;&gt;"","分担契約",""))))</f>
        <v/>
      </c>
      <c r="BK71" s="171"/>
      <c r="BL71" s="118" t="str">
        <f>IF(COUNTIF(T71,"**"),"",IF(AND(T71&gt;=契約状況コード表!P$5,OR(H71=契約状況コード表!M$5,H71=契約状況コード表!M$6)),1,IF(AND(T71&gt;=契約状況コード表!P$13,H71&lt;&gt;契約状況コード表!M$5,H71&lt;&gt;契約状況コード表!M$6),1,"")))</f>
        <v/>
      </c>
      <c r="BM71" s="155" t="str">
        <f t="shared" si="15"/>
        <v>○</v>
      </c>
      <c r="BN71" s="118" t="b">
        <f t="shared" si="16"/>
        <v>1</v>
      </c>
      <c r="BO71" s="118" t="b">
        <f t="shared" si="17"/>
        <v>1</v>
      </c>
    </row>
    <row r="72" spans="1:67" ht="60.6" customHeight="1">
      <c r="A72" s="101">
        <f t="shared" si="9"/>
        <v>67</v>
      </c>
      <c r="B72" s="101" t="str">
        <f t="shared" si="10"/>
        <v/>
      </c>
      <c r="C72" s="101" t="str">
        <f>IF(B72&lt;&gt;1,"",COUNTIF($B$6:B72,1))</f>
        <v/>
      </c>
      <c r="D72" s="101" t="str">
        <f>IF(B72&lt;&gt;2,"",COUNTIF($B$6:B72,2))</f>
        <v/>
      </c>
      <c r="E72" s="101" t="str">
        <f>IF(B72&lt;&gt;3,"",COUNTIF($B$6:B72,3))</f>
        <v/>
      </c>
      <c r="F72" s="101" t="str">
        <f>IF(B72&lt;&gt;4,"",COUNTIF($B$6:B72,4))</f>
        <v/>
      </c>
      <c r="G72" s="75"/>
      <c r="H72" s="36"/>
      <c r="I72" s="76"/>
      <c r="J72" s="76"/>
      <c r="K72" s="75"/>
      <c r="L72" s="161"/>
      <c r="M72" s="77"/>
      <c r="N72" s="76"/>
      <c r="O72" s="78"/>
      <c r="P72" s="83"/>
      <c r="Q72" s="84"/>
      <c r="R72" s="76"/>
      <c r="S72" s="75"/>
      <c r="T72" s="85"/>
      <c r="U72" s="154"/>
      <c r="V72" s="87"/>
      <c r="W72" s="172" t="str">
        <f>IF(OR(T72="他官署で調達手続きを実施のため",AG72=契約状況コード表!G$5),"－",IF(V72&lt;&gt;"",ROUNDDOWN(V72/T72,3),(IFERROR(ROUNDDOWN(U72/T72,3),"－"))))</f>
        <v>－</v>
      </c>
      <c r="X72" s="85"/>
      <c r="Y72" s="85"/>
      <c r="Z72" s="82"/>
      <c r="AA72" s="80"/>
      <c r="AB72" s="81"/>
      <c r="AC72" s="82"/>
      <c r="AD72" s="82"/>
      <c r="AE72" s="82"/>
      <c r="AF72" s="82"/>
      <c r="AG72" s="80"/>
      <c r="AH72" s="76"/>
      <c r="AI72" s="76"/>
      <c r="AJ72" s="76"/>
      <c r="AK72" s="36"/>
      <c r="AL72" s="36"/>
      <c r="AM72" s="200"/>
      <c r="AN72" s="200"/>
      <c r="AO72" s="200"/>
      <c r="AP72" s="200"/>
      <c r="AQ72" s="161"/>
      <c r="AR72" s="75"/>
      <c r="AS72" s="36"/>
      <c r="AT72" s="36"/>
      <c r="AU72" s="36"/>
      <c r="AV72" s="36"/>
      <c r="AW72" s="36"/>
      <c r="AX72" s="36"/>
      <c r="AY72" s="36"/>
      <c r="AZ72" s="36"/>
      <c r="BA72" s="104"/>
      <c r="BB72" s="113"/>
      <c r="BC72" s="114" t="str">
        <f>IF(AND(OR(K72=契約状況コード表!D$5,K72=契約状況コード表!D$6),OR(AG72=契約状況コード表!G$5,AG72=契約状況コード表!G$6)),"年間支払金額(全官署)",IF(OR(AG72=契約状況コード表!G$5,AG72=契約状況コード表!G$6),"年間支払金額",IF(AND(OR(COUNTIF(AI72,"*すべて*"),COUNTIF(AI72,"*全て*")),S72="●",OR(K72=契約状況コード表!D$5,K72=契約状況コード表!D$6)),"年間支払金額(全官署、契約相手方ごと)",IF(AND(OR(COUNTIF(AI72,"*すべて*"),COUNTIF(AI72,"*全て*")),S72="●"),"年間支払金額(契約相手方ごと)",IF(AND(OR(K72=契約状況コード表!D$5,K72=契約状況コード表!D$6),AG72=契約状況コード表!G$7),"契約総額(全官署)",IF(AND(K72=契約状況コード表!D$7,AG72=契約状況コード表!G$7),"契約総額(自官署のみ)",IF(K72=契約状況コード表!D$7,"年間支払金額(自官署のみ)",IF(AG72=契約状況コード表!G$7,"契約総額",IF(AND(COUNTIF(BJ72,"&lt;&gt;*単価*"),OR(K72=契約状況コード表!D$5,K72=契約状況コード表!D$6)),"全官署予定価格",IF(AND(COUNTIF(BJ72,"*単価*"),OR(K72=契約状況コード表!D$5,K72=契約状況コード表!D$6)),"全官署支払金額",IF(AND(COUNTIF(BJ72,"&lt;&gt;*単価*"),COUNTIF(BJ72,"*変更契約*")),"変更後予定価格",IF(COUNTIF(BJ72,"*単価*"),"年間支払金額","予定価格"))))))))))))</f>
        <v>予定価格</v>
      </c>
      <c r="BD72" s="114" t="str">
        <f>IF(AND(BI72=契約状況コード表!M$5,T72&gt;契約状況コード表!N$5),"○",IF(AND(BI72=契約状況コード表!M$6,T72&gt;=契約状況コード表!N$6),"○",IF(AND(BI72=契約状況コード表!M$7,T72&gt;=契約状況コード表!N$7),"○",IF(AND(BI72=契約状況コード表!M$8,T72&gt;=契約状況コード表!N$8),"○",IF(AND(BI72=契約状況コード表!M$9,T72&gt;=契約状況コード表!N$9),"○",IF(AND(BI72=契約状況コード表!M$10,T72&gt;=契約状況コード表!N$10),"○",IF(AND(BI72=契約状況コード表!M$11,T72&gt;=契約状況コード表!N$11),"○",IF(AND(BI72=契約状況コード表!M$12,T72&gt;=契約状況コード表!N$12),"○",IF(AND(BI72=契約状況コード表!M$13,T72&gt;=契約状況コード表!N$13),"○",IF(T72="他官署で調達手続き入札を実施のため","○","×"))))))))))</f>
        <v>×</v>
      </c>
      <c r="BE72" s="114" t="str">
        <f>IF(AND(BI72=契約状況コード表!M$5,Y72&gt;契約状況コード表!N$5),"○",IF(AND(BI72=契約状況コード表!M$6,Y72&gt;=契約状況コード表!N$6),"○",IF(AND(BI72=契約状況コード表!M$7,Y72&gt;=契約状況コード表!N$7),"○",IF(AND(BI72=契約状況コード表!M$8,Y72&gt;=契約状況コード表!N$8),"○",IF(AND(BI72=契約状況コード表!M$9,Y72&gt;=契約状況コード表!N$9),"○",IF(AND(BI72=契約状況コード表!M$10,Y72&gt;=契約状況コード表!N$10),"○",IF(AND(BI72=契約状況コード表!M$11,Y72&gt;=契約状況コード表!N$11),"○",IF(AND(BI72=契約状況コード表!M$12,Y72&gt;=契約状況コード表!N$12),"○",IF(AND(BI72=契約状況コード表!M$13,Y72&gt;=契約状況コード表!N$13),"○","×")))))))))</f>
        <v>×</v>
      </c>
      <c r="BF72" s="114" t="str">
        <f t="shared" si="11"/>
        <v>×</v>
      </c>
      <c r="BG72" s="114" t="str">
        <f t="shared" si="12"/>
        <v>×</v>
      </c>
      <c r="BH72" s="115" t="str">
        <f t="shared" si="13"/>
        <v/>
      </c>
      <c r="BI72" s="170">
        <f t="shared" si="14"/>
        <v>0</v>
      </c>
      <c r="BJ72" s="36" t="str">
        <f>IF(AG72=契約状況コード表!G$5,"",IF(AND(K72&lt;&gt;"",ISTEXT(U72)),"分担契約/単価契約",IF(ISTEXT(U72),"単価契約",IF(K72&lt;&gt;"","分担契約",""))))</f>
        <v/>
      </c>
      <c r="BK72" s="171"/>
      <c r="BL72" s="118" t="str">
        <f>IF(COUNTIF(T72,"**"),"",IF(AND(T72&gt;=契約状況コード表!P$5,OR(H72=契約状況コード表!M$5,H72=契約状況コード表!M$6)),1,IF(AND(T72&gt;=契約状況コード表!P$13,H72&lt;&gt;契約状況コード表!M$5,H72&lt;&gt;契約状況コード表!M$6),1,"")))</f>
        <v/>
      </c>
      <c r="BM72" s="155" t="str">
        <f t="shared" si="15"/>
        <v>○</v>
      </c>
      <c r="BN72" s="118" t="b">
        <f t="shared" si="16"/>
        <v>1</v>
      </c>
      <c r="BO72" s="118" t="b">
        <f t="shared" si="17"/>
        <v>1</v>
      </c>
    </row>
    <row r="73" spans="1:67" ht="60.6" customHeight="1">
      <c r="A73" s="101">
        <f t="shared" si="9"/>
        <v>68</v>
      </c>
      <c r="B73" s="101" t="str">
        <f t="shared" si="10"/>
        <v/>
      </c>
      <c r="C73" s="101" t="str">
        <f>IF(B73&lt;&gt;1,"",COUNTIF($B$6:B73,1))</f>
        <v/>
      </c>
      <c r="D73" s="101" t="str">
        <f>IF(B73&lt;&gt;2,"",COUNTIF($B$6:B73,2))</f>
        <v/>
      </c>
      <c r="E73" s="101" t="str">
        <f>IF(B73&lt;&gt;3,"",COUNTIF($B$6:B73,3))</f>
        <v/>
      </c>
      <c r="F73" s="101" t="str">
        <f>IF(B73&lt;&gt;4,"",COUNTIF($B$6:B73,4))</f>
        <v/>
      </c>
      <c r="G73" s="75"/>
      <c r="H73" s="36"/>
      <c r="I73" s="76"/>
      <c r="J73" s="76"/>
      <c r="K73" s="75"/>
      <c r="L73" s="161"/>
      <c r="M73" s="77"/>
      <c r="N73" s="76"/>
      <c r="O73" s="78"/>
      <c r="P73" s="83"/>
      <c r="Q73" s="84"/>
      <c r="R73" s="76"/>
      <c r="S73" s="75"/>
      <c r="T73" s="85"/>
      <c r="U73" s="154"/>
      <c r="V73" s="87"/>
      <c r="W73" s="172" t="str">
        <f>IF(OR(T73="他官署で調達手続きを実施のため",AG73=契約状況コード表!G$5),"－",IF(V73&lt;&gt;"",ROUNDDOWN(V73/T73,3),(IFERROR(ROUNDDOWN(U73/T73,3),"－"))))</f>
        <v>－</v>
      </c>
      <c r="X73" s="85"/>
      <c r="Y73" s="85"/>
      <c r="Z73" s="82"/>
      <c r="AA73" s="80"/>
      <c r="AB73" s="81"/>
      <c r="AC73" s="82"/>
      <c r="AD73" s="82"/>
      <c r="AE73" s="82"/>
      <c r="AF73" s="82"/>
      <c r="AG73" s="80"/>
      <c r="AH73" s="76"/>
      <c r="AI73" s="76"/>
      <c r="AJ73" s="76"/>
      <c r="AK73" s="36"/>
      <c r="AL73" s="36"/>
      <c r="AM73" s="200"/>
      <c r="AN73" s="200"/>
      <c r="AO73" s="200"/>
      <c r="AP73" s="200"/>
      <c r="AQ73" s="161"/>
      <c r="AR73" s="75"/>
      <c r="AS73" s="36"/>
      <c r="AT73" s="36"/>
      <c r="AU73" s="36"/>
      <c r="AV73" s="36"/>
      <c r="AW73" s="36"/>
      <c r="AX73" s="36"/>
      <c r="AY73" s="36"/>
      <c r="AZ73" s="36"/>
      <c r="BA73" s="104"/>
      <c r="BB73" s="113"/>
      <c r="BC73" s="114" t="str">
        <f>IF(AND(OR(K73=契約状況コード表!D$5,K73=契約状況コード表!D$6),OR(AG73=契約状況コード表!G$5,AG73=契約状況コード表!G$6)),"年間支払金額(全官署)",IF(OR(AG73=契約状況コード表!G$5,AG73=契約状況コード表!G$6),"年間支払金額",IF(AND(OR(COUNTIF(AI73,"*すべて*"),COUNTIF(AI73,"*全て*")),S73="●",OR(K73=契約状況コード表!D$5,K73=契約状況コード表!D$6)),"年間支払金額(全官署、契約相手方ごと)",IF(AND(OR(COUNTIF(AI73,"*すべて*"),COUNTIF(AI73,"*全て*")),S73="●"),"年間支払金額(契約相手方ごと)",IF(AND(OR(K73=契約状況コード表!D$5,K73=契約状況コード表!D$6),AG73=契約状況コード表!G$7),"契約総額(全官署)",IF(AND(K73=契約状況コード表!D$7,AG73=契約状況コード表!G$7),"契約総額(自官署のみ)",IF(K73=契約状況コード表!D$7,"年間支払金額(自官署のみ)",IF(AG73=契約状況コード表!G$7,"契約総額",IF(AND(COUNTIF(BJ73,"&lt;&gt;*単価*"),OR(K73=契約状況コード表!D$5,K73=契約状況コード表!D$6)),"全官署予定価格",IF(AND(COUNTIF(BJ73,"*単価*"),OR(K73=契約状況コード表!D$5,K73=契約状況コード表!D$6)),"全官署支払金額",IF(AND(COUNTIF(BJ73,"&lt;&gt;*単価*"),COUNTIF(BJ73,"*変更契約*")),"変更後予定価格",IF(COUNTIF(BJ73,"*単価*"),"年間支払金額","予定価格"))))))))))))</f>
        <v>予定価格</v>
      </c>
      <c r="BD73" s="114" t="str">
        <f>IF(AND(BI73=契約状況コード表!M$5,T73&gt;契約状況コード表!N$5),"○",IF(AND(BI73=契約状況コード表!M$6,T73&gt;=契約状況コード表!N$6),"○",IF(AND(BI73=契約状況コード表!M$7,T73&gt;=契約状況コード表!N$7),"○",IF(AND(BI73=契約状況コード表!M$8,T73&gt;=契約状況コード表!N$8),"○",IF(AND(BI73=契約状況コード表!M$9,T73&gt;=契約状況コード表!N$9),"○",IF(AND(BI73=契約状況コード表!M$10,T73&gt;=契約状況コード表!N$10),"○",IF(AND(BI73=契約状況コード表!M$11,T73&gt;=契約状況コード表!N$11),"○",IF(AND(BI73=契約状況コード表!M$12,T73&gt;=契約状況コード表!N$12),"○",IF(AND(BI73=契約状況コード表!M$13,T73&gt;=契約状況コード表!N$13),"○",IF(T73="他官署で調達手続き入札を実施のため","○","×"))))))))))</f>
        <v>×</v>
      </c>
      <c r="BE73" s="114" t="str">
        <f>IF(AND(BI73=契約状況コード表!M$5,Y73&gt;契約状況コード表!N$5),"○",IF(AND(BI73=契約状況コード表!M$6,Y73&gt;=契約状況コード表!N$6),"○",IF(AND(BI73=契約状況コード表!M$7,Y73&gt;=契約状況コード表!N$7),"○",IF(AND(BI73=契約状況コード表!M$8,Y73&gt;=契約状況コード表!N$8),"○",IF(AND(BI73=契約状況コード表!M$9,Y73&gt;=契約状況コード表!N$9),"○",IF(AND(BI73=契約状況コード表!M$10,Y73&gt;=契約状況コード表!N$10),"○",IF(AND(BI73=契約状況コード表!M$11,Y73&gt;=契約状況コード表!N$11),"○",IF(AND(BI73=契約状況コード表!M$12,Y73&gt;=契約状況コード表!N$12),"○",IF(AND(BI73=契約状況コード表!M$13,Y73&gt;=契約状況コード表!N$13),"○","×")))))))))</f>
        <v>×</v>
      </c>
      <c r="BF73" s="114" t="str">
        <f t="shared" si="11"/>
        <v>×</v>
      </c>
      <c r="BG73" s="114" t="str">
        <f t="shared" si="12"/>
        <v>×</v>
      </c>
      <c r="BH73" s="115" t="str">
        <f t="shared" si="13"/>
        <v/>
      </c>
      <c r="BI73" s="170">
        <f t="shared" si="14"/>
        <v>0</v>
      </c>
      <c r="BJ73" s="36" t="str">
        <f>IF(AG73=契約状況コード表!G$5,"",IF(AND(K73&lt;&gt;"",ISTEXT(U73)),"分担契約/単価契約",IF(ISTEXT(U73),"単価契約",IF(K73&lt;&gt;"","分担契約",""))))</f>
        <v/>
      </c>
      <c r="BK73" s="171"/>
      <c r="BL73" s="118" t="str">
        <f>IF(COUNTIF(T73,"**"),"",IF(AND(T73&gt;=契約状況コード表!P$5,OR(H73=契約状況コード表!M$5,H73=契約状況コード表!M$6)),1,IF(AND(T73&gt;=契約状況コード表!P$13,H73&lt;&gt;契約状況コード表!M$5,H73&lt;&gt;契約状況コード表!M$6),1,"")))</f>
        <v/>
      </c>
      <c r="BM73" s="155" t="str">
        <f t="shared" si="15"/>
        <v>○</v>
      </c>
      <c r="BN73" s="118" t="b">
        <f t="shared" si="16"/>
        <v>1</v>
      </c>
      <c r="BO73" s="118" t="b">
        <f t="shared" si="17"/>
        <v>1</v>
      </c>
    </row>
    <row r="74" spans="1:67" ht="60.6" customHeight="1">
      <c r="A74" s="101">
        <f t="shared" si="9"/>
        <v>69</v>
      </c>
      <c r="B74" s="101" t="str">
        <f t="shared" si="10"/>
        <v/>
      </c>
      <c r="C74" s="101" t="str">
        <f>IF(B74&lt;&gt;1,"",COUNTIF($B$6:B74,1))</f>
        <v/>
      </c>
      <c r="D74" s="101" t="str">
        <f>IF(B74&lt;&gt;2,"",COUNTIF($B$6:B74,2))</f>
        <v/>
      </c>
      <c r="E74" s="101" t="str">
        <f>IF(B74&lt;&gt;3,"",COUNTIF($B$6:B74,3))</f>
        <v/>
      </c>
      <c r="F74" s="101" t="str">
        <f>IF(B74&lt;&gt;4,"",COUNTIF($B$6:B74,4))</f>
        <v/>
      </c>
      <c r="G74" s="75"/>
      <c r="H74" s="36"/>
      <c r="I74" s="76"/>
      <c r="J74" s="76"/>
      <c r="K74" s="75"/>
      <c r="L74" s="161"/>
      <c r="M74" s="77"/>
      <c r="N74" s="76"/>
      <c r="O74" s="78"/>
      <c r="P74" s="83"/>
      <c r="Q74" s="84"/>
      <c r="R74" s="76"/>
      <c r="S74" s="75"/>
      <c r="T74" s="85"/>
      <c r="U74" s="154"/>
      <c r="V74" s="87"/>
      <c r="W74" s="172" t="str">
        <f>IF(OR(T74="他官署で調達手続きを実施のため",AG74=契約状況コード表!G$5),"－",IF(V74&lt;&gt;"",ROUNDDOWN(V74/T74,3),(IFERROR(ROUNDDOWN(U74/T74,3),"－"))))</f>
        <v>－</v>
      </c>
      <c r="X74" s="85"/>
      <c r="Y74" s="85"/>
      <c r="Z74" s="82"/>
      <c r="AA74" s="80"/>
      <c r="AB74" s="81"/>
      <c r="AC74" s="82"/>
      <c r="AD74" s="82"/>
      <c r="AE74" s="82"/>
      <c r="AF74" s="82"/>
      <c r="AG74" s="80"/>
      <c r="AH74" s="76"/>
      <c r="AI74" s="76"/>
      <c r="AJ74" s="76"/>
      <c r="AK74" s="36"/>
      <c r="AL74" s="36"/>
      <c r="AM74" s="200"/>
      <c r="AN74" s="200"/>
      <c r="AO74" s="200"/>
      <c r="AP74" s="200"/>
      <c r="AQ74" s="161"/>
      <c r="AR74" s="75"/>
      <c r="AS74" s="36"/>
      <c r="AT74" s="36"/>
      <c r="AU74" s="36"/>
      <c r="AV74" s="36"/>
      <c r="AW74" s="36"/>
      <c r="AX74" s="36"/>
      <c r="AY74" s="36"/>
      <c r="AZ74" s="36"/>
      <c r="BA74" s="104"/>
      <c r="BB74" s="113"/>
      <c r="BC74" s="114" t="str">
        <f>IF(AND(OR(K74=契約状況コード表!D$5,K74=契約状況コード表!D$6),OR(AG74=契約状況コード表!G$5,AG74=契約状況コード表!G$6)),"年間支払金額(全官署)",IF(OR(AG74=契約状況コード表!G$5,AG74=契約状況コード表!G$6),"年間支払金額",IF(AND(OR(COUNTIF(AI74,"*すべて*"),COUNTIF(AI74,"*全て*")),S74="●",OR(K74=契約状況コード表!D$5,K74=契約状況コード表!D$6)),"年間支払金額(全官署、契約相手方ごと)",IF(AND(OR(COUNTIF(AI74,"*すべて*"),COUNTIF(AI74,"*全て*")),S74="●"),"年間支払金額(契約相手方ごと)",IF(AND(OR(K74=契約状況コード表!D$5,K74=契約状況コード表!D$6),AG74=契約状況コード表!G$7),"契約総額(全官署)",IF(AND(K74=契約状況コード表!D$7,AG74=契約状況コード表!G$7),"契約総額(自官署のみ)",IF(K74=契約状況コード表!D$7,"年間支払金額(自官署のみ)",IF(AG74=契約状況コード表!G$7,"契約総額",IF(AND(COUNTIF(BJ74,"&lt;&gt;*単価*"),OR(K74=契約状況コード表!D$5,K74=契約状況コード表!D$6)),"全官署予定価格",IF(AND(COUNTIF(BJ74,"*単価*"),OR(K74=契約状況コード表!D$5,K74=契約状況コード表!D$6)),"全官署支払金額",IF(AND(COUNTIF(BJ74,"&lt;&gt;*単価*"),COUNTIF(BJ74,"*変更契約*")),"変更後予定価格",IF(COUNTIF(BJ74,"*単価*"),"年間支払金額","予定価格"))))))))))))</f>
        <v>予定価格</v>
      </c>
      <c r="BD74" s="114" t="str">
        <f>IF(AND(BI74=契約状況コード表!M$5,T74&gt;契約状況コード表!N$5),"○",IF(AND(BI74=契約状況コード表!M$6,T74&gt;=契約状況コード表!N$6),"○",IF(AND(BI74=契約状況コード表!M$7,T74&gt;=契約状況コード表!N$7),"○",IF(AND(BI74=契約状況コード表!M$8,T74&gt;=契約状況コード表!N$8),"○",IF(AND(BI74=契約状況コード表!M$9,T74&gt;=契約状況コード表!N$9),"○",IF(AND(BI74=契約状況コード表!M$10,T74&gt;=契約状況コード表!N$10),"○",IF(AND(BI74=契約状況コード表!M$11,T74&gt;=契約状況コード表!N$11),"○",IF(AND(BI74=契約状況コード表!M$12,T74&gt;=契約状況コード表!N$12),"○",IF(AND(BI74=契約状況コード表!M$13,T74&gt;=契約状況コード表!N$13),"○",IF(T74="他官署で調達手続き入札を実施のため","○","×"))))))))))</f>
        <v>×</v>
      </c>
      <c r="BE74" s="114" t="str">
        <f>IF(AND(BI74=契約状況コード表!M$5,Y74&gt;契約状況コード表!N$5),"○",IF(AND(BI74=契約状況コード表!M$6,Y74&gt;=契約状況コード表!N$6),"○",IF(AND(BI74=契約状況コード表!M$7,Y74&gt;=契約状況コード表!N$7),"○",IF(AND(BI74=契約状況コード表!M$8,Y74&gt;=契約状況コード表!N$8),"○",IF(AND(BI74=契約状況コード表!M$9,Y74&gt;=契約状況コード表!N$9),"○",IF(AND(BI74=契約状況コード表!M$10,Y74&gt;=契約状況コード表!N$10),"○",IF(AND(BI74=契約状況コード表!M$11,Y74&gt;=契約状況コード表!N$11),"○",IF(AND(BI74=契約状況コード表!M$12,Y74&gt;=契約状況コード表!N$12),"○",IF(AND(BI74=契約状況コード表!M$13,Y74&gt;=契約状況コード表!N$13),"○","×")))))))))</f>
        <v>×</v>
      </c>
      <c r="BF74" s="114" t="str">
        <f t="shared" si="11"/>
        <v>×</v>
      </c>
      <c r="BG74" s="114" t="str">
        <f t="shared" si="12"/>
        <v>×</v>
      </c>
      <c r="BH74" s="115" t="str">
        <f t="shared" si="13"/>
        <v/>
      </c>
      <c r="BI74" s="170">
        <f t="shared" si="14"/>
        <v>0</v>
      </c>
      <c r="BJ74" s="36" t="str">
        <f>IF(AG74=契約状況コード表!G$5,"",IF(AND(K74&lt;&gt;"",ISTEXT(U74)),"分担契約/単価契約",IF(ISTEXT(U74),"単価契約",IF(K74&lt;&gt;"","分担契約",""))))</f>
        <v/>
      </c>
      <c r="BK74" s="171"/>
      <c r="BL74" s="118" t="str">
        <f>IF(COUNTIF(T74,"**"),"",IF(AND(T74&gt;=契約状況コード表!P$5,OR(H74=契約状況コード表!M$5,H74=契約状況コード表!M$6)),1,IF(AND(T74&gt;=契約状況コード表!P$13,H74&lt;&gt;契約状況コード表!M$5,H74&lt;&gt;契約状況コード表!M$6),1,"")))</f>
        <v/>
      </c>
      <c r="BM74" s="155" t="str">
        <f t="shared" si="15"/>
        <v>○</v>
      </c>
      <c r="BN74" s="118" t="b">
        <f t="shared" si="16"/>
        <v>1</v>
      </c>
      <c r="BO74" s="118" t="b">
        <f t="shared" si="17"/>
        <v>1</v>
      </c>
    </row>
    <row r="75" spans="1:67" ht="60.6" customHeight="1">
      <c r="A75" s="101">
        <f t="shared" si="9"/>
        <v>70</v>
      </c>
      <c r="B75" s="101" t="str">
        <f t="shared" si="10"/>
        <v/>
      </c>
      <c r="C75" s="101" t="str">
        <f>IF(B75&lt;&gt;1,"",COUNTIF($B$6:B75,1))</f>
        <v/>
      </c>
      <c r="D75" s="101" t="str">
        <f>IF(B75&lt;&gt;2,"",COUNTIF($B$6:B75,2))</f>
        <v/>
      </c>
      <c r="E75" s="101" t="str">
        <f>IF(B75&lt;&gt;3,"",COUNTIF($B$6:B75,3))</f>
        <v/>
      </c>
      <c r="F75" s="101" t="str">
        <f>IF(B75&lt;&gt;4,"",COUNTIF($B$6:B75,4))</f>
        <v/>
      </c>
      <c r="G75" s="75"/>
      <c r="H75" s="36"/>
      <c r="I75" s="76"/>
      <c r="J75" s="76"/>
      <c r="K75" s="75"/>
      <c r="L75" s="161"/>
      <c r="M75" s="77"/>
      <c r="N75" s="76"/>
      <c r="O75" s="78"/>
      <c r="P75" s="83"/>
      <c r="Q75" s="84"/>
      <c r="R75" s="76"/>
      <c r="S75" s="75"/>
      <c r="T75" s="85"/>
      <c r="U75" s="154"/>
      <c r="V75" s="87"/>
      <c r="W75" s="172" t="str">
        <f>IF(OR(T75="他官署で調達手続きを実施のため",AG75=契約状況コード表!G$5),"－",IF(V75&lt;&gt;"",ROUNDDOWN(V75/T75,3),(IFERROR(ROUNDDOWN(U75/T75,3),"－"))))</f>
        <v>－</v>
      </c>
      <c r="X75" s="85"/>
      <c r="Y75" s="85"/>
      <c r="Z75" s="82"/>
      <c r="AA75" s="80"/>
      <c r="AB75" s="81"/>
      <c r="AC75" s="82"/>
      <c r="AD75" s="82"/>
      <c r="AE75" s="82"/>
      <c r="AF75" s="82"/>
      <c r="AG75" s="80"/>
      <c r="AH75" s="76"/>
      <c r="AI75" s="76"/>
      <c r="AJ75" s="76"/>
      <c r="AK75" s="36"/>
      <c r="AL75" s="36"/>
      <c r="AM75" s="200"/>
      <c r="AN75" s="200"/>
      <c r="AO75" s="200"/>
      <c r="AP75" s="200"/>
      <c r="AQ75" s="161"/>
      <c r="AR75" s="75"/>
      <c r="AS75" s="36"/>
      <c r="AT75" s="36"/>
      <c r="AU75" s="36"/>
      <c r="AV75" s="36"/>
      <c r="AW75" s="36"/>
      <c r="AX75" s="36"/>
      <c r="AY75" s="36"/>
      <c r="AZ75" s="36"/>
      <c r="BA75" s="104"/>
      <c r="BB75" s="113"/>
      <c r="BC75" s="114" t="str">
        <f>IF(AND(OR(K75=契約状況コード表!D$5,K75=契約状況コード表!D$6),OR(AG75=契約状況コード表!G$5,AG75=契約状況コード表!G$6)),"年間支払金額(全官署)",IF(OR(AG75=契約状況コード表!G$5,AG75=契約状況コード表!G$6),"年間支払金額",IF(AND(OR(COUNTIF(AI75,"*すべて*"),COUNTIF(AI75,"*全て*")),S75="●",OR(K75=契約状況コード表!D$5,K75=契約状況コード表!D$6)),"年間支払金額(全官署、契約相手方ごと)",IF(AND(OR(COUNTIF(AI75,"*すべて*"),COUNTIF(AI75,"*全て*")),S75="●"),"年間支払金額(契約相手方ごと)",IF(AND(OR(K75=契約状況コード表!D$5,K75=契約状況コード表!D$6),AG75=契約状況コード表!G$7),"契約総額(全官署)",IF(AND(K75=契約状況コード表!D$7,AG75=契約状況コード表!G$7),"契約総額(自官署のみ)",IF(K75=契約状況コード表!D$7,"年間支払金額(自官署のみ)",IF(AG75=契約状況コード表!G$7,"契約総額",IF(AND(COUNTIF(BJ75,"&lt;&gt;*単価*"),OR(K75=契約状況コード表!D$5,K75=契約状況コード表!D$6)),"全官署予定価格",IF(AND(COUNTIF(BJ75,"*単価*"),OR(K75=契約状況コード表!D$5,K75=契約状況コード表!D$6)),"全官署支払金額",IF(AND(COUNTIF(BJ75,"&lt;&gt;*単価*"),COUNTIF(BJ75,"*変更契約*")),"変更後予定価格",IF(COUNTIF(BJ75,"*単価*"),"年間支払金額","予定価格"))))))))))))</f>
        <v>予定価格</v>
      </c>
      <c r="BD75" s="114" t="str">
        <f>IF(AND(BI75=契約状況コード表!M$5,T75&gt;契約状況コード表!N$5),"○",IF(AND(BI75=契約状況コード表!M$6,T75&gt;=契約状況コード表!N$6),"○",IF(AND(BI75=契約状況コード表!M$7,T75&gt;=契約状況コード表!N$7),"○",IF(AND(BI75=契約状況コード表!M$8,T75&gt;=契約状況コード表!N$8),"○",IF(AND(BI75=契約状況コード表!M$9,T75&gt;=契約状況コード表!N$9),"○",IF(AND(BI75=契約状況コード表!M$10,T75&gt;=契約状況コード表!N$10),"○",IF(AND(BI75=契約状況コード表!M$11,T75&gt;=契約状況コード表!N$11),"○",IF(AND(BI75=契約状況コード表!M$12,T75&gt;=契約状況コード表!N$12),"○",IF(AND(BI75=契約状況コード表!M$13,T75&gt;=契約状況コード表!N$13),"○",IF(T75="他官署で調達手続き入札を実施のため","○","×"))))))))))</f>
        <v>×</v>
      </c>
      <c r="BE75" s="114" t="str">
        <f>IF(AND(BI75=契約状況コード表!M$5,Y75&gt;契約状況コード表!N$5),"○",IF(AND(BI75=契約状況コード表!M$6,Y75&gt;=契約状況コード表!N$6),"○",IF(AND(BI75=契約状況コード表!M$7,Y75&gt;=契約状況コード表!N$7),"○",IF(AND(BI75=契約状況コード表!M$8,Y75&gt;=契約状況コード表!N$8),"○",IF(AND(BI75=契約状況コード表!M$9,Y75&gt;=契約状況コード表!N$9),"○",IF(AND(BI75=契約状況コード表!M$10,Y75&gt;=契約状況コード表!N$10),"○",IF(AND(BI75=契約状況コード表!M$11,Y75&gt;=契約状況コード表!N$11),"○",IF(AND(BI75=契約状況コード表!M$12,Y75&gt;=契約状況コード表!N$12),"○",IF(AND(BI75=契約状況コード表!M$13,Y75&gt;=契約状況コード表!N$13),"○","×")))))))))</f>
        <v>×</v>
      </c>
      <c r="BF75" s="114" t="str">
        <f t="shared" si="11"/>
        <v>×</v>
      </c>
      <c r="BG75" s="114" t="str">
        <f t="shared" si="12"/>
        <v>×</v>
      </c>
      <c r="BH75" s="115" t="str">
        <f t="shared" si="13"/>
        <v/>
      </c>
      <c r="BI75" s="170">
        <f t="shared" si="14"/>
        <v>0</v>
      </c>
      <c r="BJ75" s="36" t="str">
        <f>IF(AG75=契約状況コード表!G$5,"",IF(AND(K75&lt;&gt;"",ISTEXT(U75)),"分担契約/単価契約",IF(ISTEXT(U75),"単価契約",IF(K75&lt;&gt;"","分担契約",""))))</f>
        <v/>
      </c>
      <c r="BK75" s="171"/>
      <c r="BL75" s="118" t="str">
        <f>IF(COUNTIF(T75,"**"),"",IF(AND(T75&gt;=契約状況コード表!P$5,OR(H75=契約状況コード表!M$5,H75=契約状況コード表!M$6)),1,IF(AND(T75&gt;=契約状況コード表!P$13,H75&lt;&gt;契約状況コード表!M$5,H75&lt;&gt;契約状況コード表!M$6),1,"")))</f>
        <v/>
      </c>
      <c r="BM75" s="155" t="str">
        <f t="shared" si="15"/>
        <v>○</v>
      </c>
      <c r="BN75" s="118" t="b">
        <f t="shared" si="16"/>
        <v>1</v>
      </c>
      <c r="BO75" s="118" t="b">
        <f t="shared" si="17"/>
        <v>1</v>
      </c>
    </row>
    <row r="76" spans="1:67" ht="60.6" customHeight="1">
      <c r="A76" s="101">
        <f t="shared" si="9"/>
        <v>71</v>
      </c>
      <c r="B76" s="101" t="str">
        <f t="shared" si="10"/>
        <v/>
      </c>
      <c r="C76" s="101" t="str">
        <f>IF(B76&lt;&gt;1,"",COUNTIF($B$6:B76,1))</f>
        <v/>
      </c>
      <c r="D76" s="101" t="str">
        <f>IF(B76&lt;&gt;2,"",COUNTIF($B$6:B76,2))</f>
        <v/>
      </c>
      <c r="E76" s="101" t="str">
        <f>IF(B76&lt;&gt;3,"",COUNTIF($B$6:B76,3))</f>
        <v/>
      </c>
      <c r="F76" s="101" t="str">
        <f>IF(B76&lt;&gt;4,"",COUNTIF($B$6:B76,4))</f>
        <v/>
      </c>
      <c r="G76" s="75"/>
      <c r="H76" s="36"/>
      <c r="I76" s="76"/>
      <c r="J76" s="76"/>
      <c r="K76" s="75"/>
      <c r="L76" s="161"/>
      <c r="M76" s="77"/>
      <c r="N76" s="76"/>
      <c r="O76" s="78"/>
      <c r="P76" s="83"/>
      <c r="Q76" s="84"/>
      <c r="R76" s="76"/>
      <c r="S76" s="75"/>
      <c r="T76" s="85"/>
      <c r="U76" s="154"/>
      <c r="V76" s="87"/>
      <c r="W76" s="172" t="str">
        <f>IF(OR(T76="他官署で調達手続きを実施のため",AG76=契約状況コード表!G$5),"－",IF(V76&lt;&gt;"",ROUNDDOWN(V76/T76,3),(IFERROR(ROUNDDOWN(U76/T76,3),"－"))))</f>
        <v>－</v>
      </c>
      <c r="X76" s="85"/>
      <c r="Y76" s="85"/>
      <c r="Z76" s="82"/>
      <c r="AA76" s="80"/>
      <c r="AB76" s="81"/>
      <c r="AC76" s="82"/>
      <c r="AD76" s="82"/>
      <c r="AE76" s="82"/>
      <c r="AF76" s="82"/>
      <c r="AG76" s="80"/>
      <c r="AH76" s="76"/>
      <c r="AI76" s="76"/>
      <c r="AJ76" s="76"/>
      <c r="AK76" s="36"/>
      <c r="AL76" s="36"/>
      <c r="AM76" s="200"/>
      <c r="AN76" s="200"/>
      <c r="AO76" s="200"/>
      <c r="AP76" s="200"/>
      <c r="AQ76" s="161"/>
      <c r="AR76" s="75"/>
      <c r="AS76" s="36"/>
      <c r="AT76" s="36"/>
      <c r="AU76" s="36"/>
      <c r="AV76" s="36"/>
      <c r="AW76" s="36"/>
      <c r="AX76" s="36"/>
      <c r="AY76" s="36"/>
      <c r="AZ76" s="36"/>
      <c r="BA76" s="104"/>
      <c r="BB76" s="113"/>
      <c r="BC76" s="114" t="str">
        <f>IF(AND(OR(K76=契約状況コード表!D$5,K76=契約状況コード表!D$6),OR(AG76=契約状況コード表!G$5,AG76=契約状況コード表!G$6)),"年間支払金額(全官署)",IF(OR(AG76=契約状況コード表!G$5,AG76=契約状況コード表!G$6),"年間支払金額",IF(AND(OR(COUNTIF(AI76,"*すべて*"),COUNTIF(AI76,"*全て*")),S76="●",OR(K76=契約状況コード表!D$5,K76=契約状況コード表!D$6)),"年間支払金額(全官署、契約相手方ごと)",IF(AND(OR(COUNTIF(AI76,"*すべて*"),COUNTIF(AI76,"*全て*")),S76="●"),"年間支払金額(契約相手方ごと)",IF(AND(OR(K76=契約状況コード表!D$5,K76=契約状況コード表!D$6),AG76=契約状況コード表!G$7),"契約総額(全官署)",IF(AND(K76=契約状況コード表!D$7,AG76=契約状況コード表!G$7),"契約総額(自官署のみ)",IF(K76=契約状況コード表!D$7,"年間支払金額(自官署のみ)",IF(AG76=契約状況コード表!G$7,"契約総額",IF(AND(COUNTIF(BJ76,"&lt;&gt;*単価*"),OR(K76=契約状況コード表!D$5,K76=契約状況コード表!D$6)),"全官署予定価格",IF(AND(COUNTIF(BJ76,"*単価*"),OR(K76=契約状況コード表!D$5,K76=契約状況コード表!D$6)),"全官署支払金額",IF(AND(COUNTIF(BJ76,"&lt;&gt;*単価*"),COUNTIF(BJ76,"*変更契約*")),"変更後予定価格",IF(COUNTIF(BJ76,"*単価*"),"年間支払金額","予定価格"))))))))))))</f>
        <v>予定価格</v>
      </c>
      <c r="BD76" s="114" t="str">
        <f>IF(AND(BI76=契約状況コード表!M$5,T76&gt;契約状況コード表!N$5),"○",IF(AND(BI76=契約状況コード表!M$6,T76&gt;=契約状況コード表!N$6),"○",IF(AND(BI76=契約状況コード表!M$7,T76&gt;=契約状況コード表!N$7),"○",IF(AND(BI76=契約状況コード表!M$8,T76&gt;=契約状況コード表!N$8),"○",IF(AND(BI76=契約状況コード表!M$9,T76&gt;=契約状況コード表!N$9),"○",IF(AND(BI76=契約状況コード表!M$10,T76&gt;=契約状況コード表!N$10),"○",IF(AND(BI76=契約状況コード表!M$11,T76&gt;=契約状況コード表!N$11),"○",IF(AND(BI76=契約状況コード表!M$12,T76&gt;=契約状況コード表!N$12),"○",IF(AND(BI76=契約状況コード表!M$13,T76&gt;=契約状況コード表!N$13),"○",IF(T76="他官署で調達手続き入札を実施のため","○","×"))))))))))</f>
        <v>×</v>
      </c>
      <c r="BE76" s="114" t="str">
        <f>IF(AND(BI76=契約状況コード表!M$5,Y76&gt;契約状況コード表!N$5),"○",IF(AND(BI76=契約状況コード表!M$6,Y76&gt;=契約状況コード表!N$6),"○",IF(AND(BI76=契約状況コード表!M$7,Y76&gt;=契約状況コード表!N$7),"○",IF(AND(BI76=契約状況コード表!M$8,Y76&gt;=契約状況コード表!N$8),"○",IF(AND(BI76=契約状況コード表!M$9,Y76&gt;=契約状況コード表!N$9),"○",IF(AND(BI76=契約状況コード表!M$10,Y76&gt;=契約状況コード表!N$10),"○",IF(AND(BI76=契約状況コード表!M$11,Y76&gt;=契約状況コード表!N$11),"○",IF(AND(BI76=契約状況コード表!M$12,Y76&gt;=契約状況コード表!N$12),"○",IF(AND(BI76=契約状況コード表!M$13,Y76&gt;=契約状況コード表!N$13),"○","×")))))))))</f>
        <v>×</v>
      </c>
      <c r="BF76" s="114" t="str">
        <f t="shared" si="11"/>
        <v>×</v>
      </c>
      <c r="BG76" s="114" t="str">
        <f t="shared" si="12"/>
        <v>×</v>
      </c>
      <c r="BH76" s="115" t="str">
        <f t="shared" si="13"/>
        <v/>
      </c>
      <c r="BI76" s="170">
        <f t="shared" si="14"/>
        <v>0</v>
      </c>
      <c r="BJ76" s="36" t="str">
        <f>IF(AG76=契約状況コード表!G$5,"",IF(AND(K76&lt;&gt;"",ISTEXT(U76)),"分担契約/単価契約",IF(ISTEXT(U76),"単価契約",IF(K76&lt;&gt;"","分担契約",""))))</f>
        <v/>
      </c>
      <c r="BK76" s="171"/>
      <c r="BL76" s="118" t="str">
        <f>IF(COUNTIF(T76,"**"),"",IF(AND(T76&gt;=契約状況コード表!P$5,OR(H76=契約状況コード表!M$5,H76=契約状況コード表!M$6)),1,IF(AND(T76&gt;=契約状況コード表!P$13,H76&lt;&gt;契約状況コード表!M$5,H76&lt;&gt;契約状況コード表!M$6),1,"")))</f>
        <v/>
      </c>
      <c r="BM76" s="155" t="str">
        <f t="shared" si="15"/>
        <v>○</v>
      </c>
      <c r="BN76" s="118" t="b">
        <f t="shared" si="16"/>
        <v>1</v>
      </c>
      <c r="BO76" s="118" t="b">
        <f t="shared" si="17"/>
        <v>1</v>
      </c>
    </row>
    <row r="77" spans="1:67" ht="60.6" customHeight="1">
      <c r="A77" s="101">
        <f t="shared" si="9"/>
        <v>72</v>
      </c>
      <c r="B77" s="101" t="str">
        <f t="shared" si="10"/>
        <v/>
      </c>
      <c r="C77" s="101" t="str">
        <f>IF(B77&lt;&gt;1,"",COUNTIF($B$6:B77,1))</f>
        <v/>
      </c>
      <c r="D77" s="101" t="str">
        <f>IF(B77&lt;&gt;2,"",COUNTIF($B$6:B77,2))</f>
        <v/>
      </c>
      <c r="E77" s="101" t="str">
        <f>IF(B77&lt;&gt;3,"",COUNTIF($B$6:B77,3))</f>
        <v/>
      </c>
      <c r="F77" s="101" t="str">
        <f>IF(B77&lt;&gt;4,"",COUNTIF($B$6:B77,4))</f>
        <v/>
      </c>
      <c r="G77" s="75"/>
      <c r="H77" s="36"/>
      <c r="I77" s="76"/>
      <c r="J77" s="76"/>
      <c r="K77" s="75"/>
      <c r="L77" s="161"/>
      <c r="M77" s="77"/>
      <c r="N77" s="76"/>
      <c r="O77" s="78"/>
      <c r="P77" s="83"/>
      <c r="Q77" s="84"/>
      <c r="R77" s="76"/>
      <c r="S77" s="75"/>
      <c r="T77" s="85"/>
      <c r="U77" s="154"/>
      <c r="V77" s="87"/>
      <c r="W77" s="172" t="str">
        <f>IF(OR(T77="他官署で調達手続きを実施のため",AG77=契約状況コード表!G$5),"－",IF(V77&lt;&gt;"",ROUNDDOWN(V77/T77,3),(IFERROR(ROUNDDOWN(U77/T77,3),"－"))))</f>
        <v>－</v>
      </c>
      <c r="X77" s="85"/>
      <c r="Y77" s="85"/>
      <c r="Z77" s="82"/>
      <c r="AA77" s="80"/>
      <c r="AB77" s="81"/>
      <c r="AC77" s="82"/>
      <c r="AD77" s="82"/>
      <c r="AE77" s="82"/>
      <c r="AF77" s="82"/>
      <c r="AG77" s="80"/>
      <c r="AH77" s="76"/>
      <c r="AI77" s="76"/>
      <c r="AJ77" s="76"/>
      <c r="AK77" s="36"/>
      <c r="AL77" s="36"/>
      <c r="AM77" s="200"/>
      <c r="AN77" s="200"/>
      <c r="AO77" s="200"/>
      <c r="AP77" s="200"/>
      <c r="AQ77" s="161"/>
      <c r="AR77" s="75"/>
      <c r="AS77" s="36"/>
      <c r="AT77" s="36"/>
      <c r="AU77" s="36"/>
      <c r="AV77" s="36"/>
      <c r="AW77" s="36"/>
      <c r="AX77" s="36"/>
      <c r="AY77" s="36"/>
      <c r="AZ77" s="36"/>
      <c r="BA77" s="104"/>
      <c r="BB77" s="113"/>
      <c r="BC77" s="114" t="str">
        <f>IF(AND(OR(K77=契約状況コード表!D$5,K77=契約状況コード表!D$6),OR(AG77=契約状況コード表!G$5,AG77=契約状況コード表!G$6)),"年間支払金額(全官署)",IF(OR(AG77=契約状況コード表!G$5,AG77=契約状況コード表!G$6),"年間支払金額",IF(AND(OR(COUNTIF(AI77,"*すべて*"),COUNTIF(AI77,"*全て*")),S77="●",OR(K77=契約状況コード表!D$5,K77=契約状況コード表!D$6)),"年間支払金額(全官署、契約相手方ごと)",IF(AND(OR(COUNTIF(AI77,"*すべて*"),COUNTIF(AI77,"*全て*")),S77="●"),"年間支払金額(契約相手方ごと)",IF(AND(OR(K77=契約状況コード表!D$5,K77=契約状況コード表!D$6),AG77=契約状況コード表!G$7),"契約総額(全官署)",IF(AND(K77=契約状況コード表!D$7,AG77=契約状況コード表!G$7),"契約総額(自官署のみ)",IF(K77=契約状況コード表!D$7,"年間支払金額(自官署のみ)",IF(AG77=契約状況コード表!G$7,"契約総額",IF(AND(COUNTIF(BJ77,"&lt;&gt;*単価*"),OR(K77=契約状況コード表!D$5,K77=契約状況コード表!D$6)),"全官署予定価格",IF(AND(COUNTIF(BJ77,"*単価*"),OR(K77=契約状況コード表!D$5,K77=契約状況コード表!D$6)),"全官署支払金額",IF(AND(COUNTIF(BJ77,"&lt;&gt;*単価*"),COUNTIF(BJ77,"*変更契約*")),"変更後予定価格",IF(COUNTIF(BJ77,"*単価*"),"年間支払金額","予定価格"))))))))))))</f>
        <v>予定価格</v>
      </c>
      <c r="BD77" s="114" t="str">
        <f>IF(AND(BI77=契約状況コード表!M$5,T77&gt;契約状況コード表!N$5),"○",IF(AND(BI77=契約状況コード表!M$6,T77&gt;=契約状況コード表!N$6),"○",IF(AND(BI77=契約状況コード表!M$7,T77&gt;=契約状況コード表!N$7),"○",IF(AND(BI77=契約状況コード表!M$8,T77&gt;=契約状況コード表!N$8),"○",IF(AND(BI77=契約状況コード表!M$9,T77&gt;=契約状況コード表!N$9),"○",IF(AND(BI77=契約状況コード表!M$10,T77&gt;=契約状況コード表!N$10),"○",IF(AND(BI77=契約状況コード表!M$11,T77&gt;=契約状況コード表!N$11),"○",IF(AND(BI77=契約状況コード表!M$12,T77&gt;=契約状況コード表!N$12),"○",IF(AND(BI77=契約状況コード表!M$13,T77&gt;=契約状況コード表!N$13),"○",IF(T77="他官署で調達手続き入札を実施のため","○","×"))))))))))</f>
        <v>×</v>
      </c>
      <c r="BE77" s="114" t="str">
        <f>IF(AND(BI77=契約状況コード表!M$5,Y77&gt;契約状況コード表!N$5),"○",IF(AND(BI77=契約状況コード表!M$6,Y77&gt;=契約状況コード表!N$6),"○",IF(AND(BI77=契約状況コード表!M$7,Y77&gt;=契約状況コード表!N$7),"○",IF(AND(BI77=契約状況コード表!M$8,Y77&gt;=契約状況コード表!N$8),"○",IF(AND(BI77=契約状況コード表!M$9,Y77&gt;=契約状況コード表!N$9),"○",IF(AND(BI77=契約状況コード表!M$10,Y77&gt;=契約状況コード表!N$10),"○",IF(AND(BI77=契約状況コード表!M$11,Y77&gt;=契約状況コード表!N$11),"○",IF(AND(BI77=契約状況コード表!M$12,Y77&gt;=契約状況コード表!N$12),"○",IF(AND(BI77=契約状況コード表!M$13,Y77&gt;=契約状況コード表!N$13),"○","×")))))))))</f>
        <v>×</v>
      </c>
      <c r="BF77" s="114" t="str">
        <f t="shared" si="11"/>
        <v>×</v>
      </c>
      <c r="BG77" s="114" t="str">
        <f t="shared" si="12"/>
        <v>×</v>
      </c>
      <c r="BH77" s="115" t="str">
        <f t="shared" si="13"/>
        <v/>
      </c>
      <c r="BI77" s="170">
        <f t="shared" si="14"/>
        <v>0</v>
      </c>
      <c r="BJ77" s="36" t="str">
        <f>IF(AG77=契約状況コード表!G$5,"",IF(AND(K77&lt;&gt;"",ISTEXT(U77)),"分担契約/単価契約",IF(ISTEXT(U77),"単価契約",IF(K77&lt;&gt;"","分担契約",""))))</f>
        <v/>
      </c>
      <c r="BK77" s="171"/>
      <c r="BL77" s="118" t="str">
        <f>IF(COUNTIF(T77,"**"),"",IF(AND(T77&gt;=契約状況コード表!P$5,OR(H77=契約状況コード表!M$5,H77=契約状況コード表!M$6)),1,IF(AND(T77&gt;=契約状況コード表!P$13,H77&lt;&gt;契約状況コード表!M$5,H77&lt;&gt;契約状況コード表!M$6),1,"")))</f>
        <v/>
      </c>
      <c r="BM77" s="155" t="str">
        <f t="shared" si="15"/>
        <v>○</v>
      </c>
      <c r="BN77" s="118" t="b">
        <f t="shared" si="16"/>
        <v>1</v>
      </c>
      <c r="BO77" s="118" t="b">
        <f t="shared" si="17"/>
        <v>1</v>
      </c>
    </row>
    <row r="78" spans="1:67" ht="60.6" customHeight="1">
      <c r="A78" s="101">
        <f t="shared" si="9"/>
        <v>73</v>
      </c>
      <c r="B78" s="101" t="str">
        <f t="shared" si="10"/>
        <v/>
      </c>
      <c r="C78" s="101" t="str">
        <f>IF(B78&lt;&gt;1,"",COUNTIF($B$6:B78,1))</f>
        <v/>
      </c>
      <c r="D78" s="101" t="str">
        <f>IF(B78&lt;&gt;2,"",COUNTIF($B$6:B78,2))</f>
        <v/>
      </c>
      <c r="E78" s="101" t="str">
        <f>IF(B78&lt;&gt;3,"",COUNTIF($B$6:B78,3))</f>
        <v/>
      </c>
      <c r="F78" s="101" t="str">
        <f>IF(B78&lt;&gt;4,"",COUNTIF($B$6:B78,4))</f>
        <v/>
      </c>
      <c r="G78" s="75"/>
      <c r="H78" s="36"/>
      <c r="I78" s="76"/>
      <c r="J78" s="76"/>
      <c r="K78" s="75"/>
      <c r="L78" s="161"/>
      <c r="M78" s="77"/>
      <c r="N78" s="76"/>
      <c r="O78" s="78"/>
      <c r="P78" s="83"/>
      <c r="Q78" s="84"/>
      <c r="R78" s="76"/>
      <c r="S78" s="75"/>
      <c r="T78" s="85"/>
      <c r="U78" s="154"/>
      <c r="V78" s="87"/>
      <c r="W78" s="172" t="str">
        <f>IF(OR(T78="他官署で調達手続きを実施のため",AG78=契約状況コード表!G$5),"－",IF(V78&lt;&gt;"",ROUNDDOWN(V78/T78,3),(IFERROR(ROUNDDOWN(U78/T78,3),"－"))))</f>
        <v>－</v>
      </c>
      <c r="X78" s="85"/>
      <c r="Y78" s="85"/>
      <c r="Z78" s="82"/>
      <c r="AA78" s="80"/>
      <c r="AB78" s="81"/>
      <c r="AC78" s="82"/>
      <c r="AD78" s="82"/>
      <c r="AE78" s="82"/>
      <c r="AF78" s="82"/>
      <c r="AG78" s="80"/>
      <c r="AH78" s="76"/>
      <c r="AI78" s="76"/>
      <c r="AJ78" s="76"/>
      <c r="AK78" s="36"/>
      <c r="AL78" s="36"/>
      <c r="AM78" s="200"/>
      <c r="AN78" s="200"/>
      <c r="AO78" s="200"/>
      <c r="AP78" s="200"/>
      <c r="AQ78" s="161"/>
      <c r="AR78" s="75"/>
      <c r="AS78" s="36"/>
      <c r="AT78" s="36"/>
      <c r="AU78" s="36"/>
      <c r="AV78" s="36"/>
      <c r="AW78" s="36"/>
      <c r="AX78" s="36"/>
      <c r="AY78" s="36"/>
      <c r="AZ78" s="36"/>
      <c r="BA78" s="104"/>
      <c r="BB78" s="113"/>
      <c r="BC78" s="114" t="str">
        <f>IF(AND(OR(K78=契約状況コード表!D$5,K78=契約状況コード表!D$6),OR(AG78=契約状況コード表!G$5,AG78=契約状況コード表!G$6)),"年間支払金額(全官署)",IF(OR(AG78=契約状況コード表!G$5,AG78=契約状況コード表!G$6),"年間支払金額",IF(AND(OR(COUNTIF(AI78,"*すべて*"),COUNTIF(AI78,"*全て*")),S78="●",OR(K78=契約状況コード表!D$5,K78=契約状況コード表!D$6)),"年間支払金額(全官署、契約相手方ごと)",IF(AND(OR(COUNTIF(AI78,"*すべて*"),COUNTIF(AI78,"*全て*")),S78="●"),"年間支払金額(契約相手方ごと)",IF(AND(OR(K78=契約状況コード表!D$5,K78=契約状況コード表!D$6),AG78=契約状況コード表!G$7),"契約総額(全官署)",IF(AND(K78=契約状況コード表!D$7,AG78=契約状況コード表!G$7),"契約総額(自官署のみ)",IF(K78=契約状況コード表!D$7,"年間支払金額(自官署のみ)",IF(AG78=契約状況コード表!G$7,"契約総額",IF(AND(COUNTIF(BJ78,"&lt;&gt;*単価*"),OR(K78=契約状況コード表!D$5,K78=契約状況コード表!D$6)),"全官署予定価格",IF(AND(COUNTIF(BJ78,"*単価*"),OR(K78=契約状況コード表!D$5,K78=契約状況コード表!D$6)),"全官署支払金額",IF(AND(COUNTIF(BJ78,"&lt;&gt;*単価*"),COUNTIF(BJ78,"*変更契約*")),"変更後予定価格",IF(COUNTIF(BJ78,"*単価*"),"年間支払金額","予定価格"))))))))))))</f>
        <v>予定価格</v>
      </c>
      <c r="BD78" s="114" t="str">
        <f>IF(AND(BI78=契約状況コード表!M$5,T78&gt;契約状況コード表!N$5),"○",IF(AND(BI78=契約状況コード表!M$6,T78&gt;=契約状況コード表!N$6),"○",IF(AND(BI78=契約状況コード表!M$7,T78&gt;=契約状況コード表!N$7),"○",IF(AND(BI78=契約状況コード表!M$8,T78&gt;=契約状況コード表!N$8),"○",IF(AND(BI78=契約状況コード表!M$9,T78&gt;=契約状況コード表!N$9),"○",IF(AND(BI78=契約状況コード表!M$10,T78&gt;=契約状況コード表!N$10),"○",IF(AND(BI78=契約状況コード表!M$11,T78&gt;=契約状況コード表!N$11),"○",IF(AND(BI78=契約状況コード表!M$12,T78&gt;=契約状況コード表!N$12),"○",IF(AND(BI78=契約状況コード表!M$13,T78&gt;=契約状況コード表!N$13),"○",IF(T78="他官署で調達手続き入札を実施のため","○","×"))))))))))</f>
        <v>×</v>
      </c>
      <c r="BE78" s="114" t="str">
        <f>IF(AND(BI78=契約状況コード表!M$5,Y78&gt;契約状況コード表!N$5),"○",IF(AND(BI78=契約状況コード表!M$6,Y78&gt;=契約状況コード表!N$6),"○",IF(AND(BI78=契約状況コード表!M$7,Y78&gt;=契約状況コード表!N$7),"○",IF(AND(BI78=契約状況コード表!M$8,Y78&gt;=契約状況コード表!N$8),"○",IF(AND(BI78=契約状況コード表!M$9,Y78&gt;=契約状況コード表!N$9),"○",IF(AND(BI78=契約状況コード表!M$10,Y78&gt;=契約状況コード表!N$10),"○",IF(AND(BI78=契約状況コード表!M$11,Y78&gt;=契約状況コード表!N$11),"○",IF(AND(BI78=契約状況コード表!M$12,Y78&gt;=契約状況コード表!N$12),"○",IF(AND(BI78=契約状況コード表!M$13,Y78&gt;=契約状況コード表!N$13),"○","×")))))))))</f>
        <v>×</v>
      </c>
      <c r="BF78" s="114" t="str">
        <f t="shared" si="11"/>
        <v>×</v>
      </c>
      <c r="BG78" s="114" t="str">
        <f t="shared" si="12"/>
        <v>×</v>
      </c>
      <c r="BH78" s="115" t="str">
        <f t="shared" si="13"/>
        <v/>
      </c>
      <c r="BI78" s="170">
        <f t="shared" si="14"/>
        <v>0</v>
      </c>
      <c r="BJ78" s="36" t="str">
        <f>IF(AG78=契約状況コード表!G$5,"",IF(AND(K78&lt;&gt;"",ISTEXT(U78)),"分担契約/単価契約",IF(ISTEXT(U78),"単価契約",IF(K78&lt;&gt;"","分担契約",""))))</f>
        <v/>
      </c>
      <c r="BK78" s="171"/>
      <c r="BL78" s="118" t="str">
        <f>IF(COUNTIF(T78,"**"),"",IF(AND(T78&gt;=契約状況コード表!P$5,OR(H78=契約状況コード表!M$5,H78=契約状況コード表!M$6)),1,IF(AND(T78&gt;=契約状況コード表!P$13,H78&lt;&gt;契約状況コード表!M$5,H78&lt;&gt;契約状況コード表!M$6),1,"")))</f>
        <v/>
      </c>
      <c r="BM78" s="155" t="str">
        <f t="shared" si="15"/>
        <v>○</v>
      </c>
      <c r="BN78" s="118" t="b">
        <f t="shared" si="16"/>
        <v>1</v>
      </c>
      <c r="BO78" s="118" t="b">
        <f t="shared" si="17"/>
        <v>1</v>
      </c>
    </row>
    <row r="79" spans="1:67" ht="60.6" customHeight="1">
      <c r="A79" s="101">
        <f t="shared" si="9"/>
        <v>74</v>
      </c>
      <c r="B79" s="101" t="str">
        <f t="shared" si="10"/>
        <v/>
      </c>
      <c r="C79" s="101" t="str">
        <f>IF(B79&lt;&gt;1,"",COUNTIF($B$6:B79,1))</f>
        <v/>
      </c>
      <c r="D79" s="101" t="str">
        <f>IF(B79&lt;&gt;2,"",COUNTIF($B$6:B79,2))</f>
        <v/>
      </c>
      <c r="E79" s="101" t="str">
        <f>IF(B79&lt;&gt;3,"",COUNTIF($B$6:B79,3))</f>
        <v/>
      </c>
      <c r="F79" s="101" t="str">
        <f>IF(B79&lt;&gt;4,"",COUNTIF($B$6:B79,4))</f>
        <v/>
      </c>
      <c r="G79" s="75"/>
      <c r="H79" s="36"/>
      <c r="I79" s="76"/>
      <c r="J79" s="76"/>
      <c r="K79" s="75"/>
      <c r="L79" s="161"/>
      <c r="M79" s="77"/>
      <c r="N79" s="76"/>
      <c r="O79" s="78"/>
      <c r="P79" s="83"/>
      <c r="Q79" s="84"/>
      <c r="R79" s="76"/>
      <c r="S79" s="75"/>
      <c r="T79" s="85"/>
      <c r="U79" s="154"/>
      <c r="V79" s="87"/>
      <c r="W79" s="172" t="str">
        <f>IF(OR(T79="他官署で調達手続きを実施のため",AG79=契約状況コード表!G$5),"－",IF(V79&lt;&gt;"",ROUNDDOWN(V79/T79,3),(IFERROR(ROUNDDOWN(U79/T79,3),"－"))))</f>
        <v>－</v>
      </c>
      <c r="X79" s="85"/>
      <c r="Y79" s="85"/>
      <c r="Z79" s="82"/>
      <c r="AA79" s="80"/>
      <c r="AB79" s="81"/>
      <c r="AC79" s="82"/>
      <c r="AD79" s="82"/>
      <c r="AE79" s="82"/>
      <c r="AF79" s="82"/>
      <c r="AG79" s="80"/>
      <c r="AH79" s="76"/>
      <c r="AI79" s="76"/>
      <c r="AJ79" s="76"/>
      <c r="AK79" s="36"/>
      <c r="AL79" s="36"/>
      <c r="AM79" s="200"/>
      <c r="AN79" s="200"/>
      <c r="AO79" s="200"/>
      <c r="AP79" s="200"/>
      <c r="AQ79" s="161"/>
      <c r="AR79" s="75"/>
      <c r="AS79" s="36"/>
      <c r="AT79" s="36"/>
      <c r="AU79" s="36"/>
      <c r="AV79" s="36"/>
      <c r="AW79" s="36"/>
      <c r="AX79" s="36"/>
      <c r="AY79" s="36"/>
      <c r="AZ79" s="36"/>
      <c r="BA79" s="104"/>
      <c r="BB79" s="113"/>
      <c r="BC79" s="114" t="str">
        <f>IF(AND(OR(K79=契約状況コード表!D$5,K79=契約状況コード表!D$6),OR(AG79=契約状況コード表!G$5,AG79=契約状況コード表!G$6)),"年間支払金額(全官署)",IF(OR(AG79=契約状況コード表!G$5,AG79=契約状況コード表!G$6),"年間支払金額",IF(AND(OR(COUNTIF(AI79,"*すべて*"),COUNTIF(AI79,"*全て*")),S79="●",OR(K79=契約状況コード表!D$5,K79=契約状況コード表!D$6)),"年間支払金額(全官署、契約相手方ごと)",IF(AND(OR(COUNTIF(AI79,"*すべて*"),COUNTIF(AI79,"*全て*")),S79="●"),"年間支払金額(契約相手方ごと)",IF(AND(OR(K79=契約状況コード表!D$5,K79=契約状況コード表!D$6),AG79=契約状況コード表!G$7),"契約総額(全官署)",IF(AND(K79=契約状況コード表!D$7,AG79=契約状況コード表!G$7),"契約総額(自官署のみ)",IF(K79=契約状況コード表!D$7,"年間支払金額(自官署のみ)",IF(AG79=契約状況コード表!G$7,"契約総額",IF(AND(COUNTIF(BJ79,"&lt;&gt;*単価*"),OR(K79=契約状況コード表!D$5,K79=契約状況コード表!D$6)),"全官署予定価格",IF(AND(COUNTIF(BJ79,"*単価*"),OR(K79=契約状況コード表!D$5,K79=契約状況コード表!D$6)),"全官署支払金額",IF(AND(COUNTIF(BJ79,"&lt;&gt;*単価*"),COUNTIF(BJ79,"*変更契約*")),"変更後予定価格",IF(COUNTIF(BJ79,"*単価*"),"年間支払金額","予定価格"))))))))))))</f>
        <v>予定価格</v>
      </c>
      <c r="BD79" s="114" t="str">
        <f>IF(AND(BI79=契約状況コード表!M$5,T79&gt;契約状況コード表!N$5),"○",IF(AND(BI79=契約状況コード表!M$6,T79&gt;=契約状況コード表!N$6),"○",IF(AND(BI79=契約状況コード表!M$7,T79&gt;=契約状況コード表!N$7),"○",IF(AND(BI79=契約状況コード表!M$8,T79&gt;=契約状況コード表!N$8),"○",IF(AND(BI79=契約状況コード表!M$9,T79&gt;=契約状況コード表!N$9),"○",IF(AND(BI79=契約状況コード表!M$10,T79&gt;=契約状況コード表!N$10),"○",IF(AND(BI79=契約状況コード表!M$11,T79&gt;=契約状況コード表!N$11),"○",IF(AND(BI79=契約状況コード表!M$12,T79&gt;=契約状況コード表!N$12),"○",IF(AND(BI79=契約状況コード表!M$13,T79&gt;=契約状況コード表!N$13),"○",IF(T79="他官署で調達手続き入札を実施のため","○","×"))))))))))</f>
        <v>×</v>
      </c>
      <c r="BE79" s="114" t="str">
        <f>IF(AND(BI79=契約状況コード表!M$5,Y79&gt;契約状況コード表!N$5),"○",IF(AND(BI79=契約状況コード表!M$6,Y79&gt;=契約状況コード表!N$6),"○",IF(AND(BI79=契約状況コード表!M$7,Y79&gt;=契約状況コード表!N$7),"○",IF(AND(BI79=契約状況コード表!M$8,Y79&gt;=契約状況コード表!N$8),"○",IF(AND(BI79=契約状況コード表!M$9,Y79&gt;=契約状況コード表!N$9),"○",IF(AND(BI79=契約状況コード表!M$10,Y79&gt;=契約状況コード表!N$10),"○",IF(AND(BI79=契約状況コード表!M$11,Y79&gt;=契約状況コード表!N$11),"○",IF(AND(BI79=契約状況コード表!M$12,Y79&gt;=契約状況コード表!N$12),"○",IF(AND(BI79=契約状況コード表!M$13,Y79&gt;=契約状況コード表!N$13),"○","×")))))))))</f>
        <v>×</v>
      </c>
      <c r="BF79" s="114" t="str">
        <f t="shared" si="11"/>
        <v>×</v>
      </c>
      <c r="BG79" s="114" t="str">
        <f t="shared" si="12"/>
        <v>×</v>
      </c>
      <c r="BH79" s="115" t="str">
        <f t="shared" si="13"/>
        <v/>
      </c>
      <c r="BI79" s="170">
        <f t="shared" si="14"/>
        <v>0</v>
      </c>
      <c r="BJ79" s="36" t="str">
        <f>IF(AG79=契約状況コード表!G$5,"",IF(AND(K79&lt;&gt;"",ISTEXT(U79)),"分担契約/単価契約",IF(ISTEXT(U79),"単価契約",IF(K79&lt;&gt;"","分担契約",""))))</f>
        <v/>
      </c>
      <c r="BK79" s="171"/>
      <c r="BL79" s="118" t="str">
        <f>IF(COUNTIF(T79,"**"),"",IF(AND(T79&gt;=契約状況コード表!P$5,OR(H79=契約状況コード表!M$5,H79=契約状況コード表!M$6)),1,IF(AND(T79&gt;=契約状況コード表!P$13,H79&lt;&gt;契約状況コード表!M$5,H79&lt;&gt;契約状況コード表!M$6),1,"")))</f>
        <v/>
      </c>
      <c r="BM79" s="155" t="str">
        <f t="shared" si="15"/>
        <v>○</v>
      </c>
      <c r="BN79" s="118" t="b">
        <f t="shared" si="16"/>
        <v>1</v>
      </c>
      <c r="BO79" s="118" t="b">
        <f t="shared" si="17"/>
        <v>1</v>
      </c>
    </row>
    <row r="80" spans="1:67" ht="60.6" customHeight="1">
      <c r="A80" s="101">
        <f t="shared" ref="A80:A143" si="18">ROW()-5</f>
        <v>75</v>
      </c>
      <c r="B80" s="101" t="str">
        <f t="shared" ref="B80:B143" si="19">IF(AND(COUNTIF(H80,"*工事*"),COUNTIF(R80,"*入札*")),1,IF(AND(COUNTIF(H80,"*工事*"),COUNTIF(R80,"*随意契約*")),2,IF(AND(R80&lt;&gt;"*工事*",COUNTIF(R80,"*入札*")),3,IF(AND(H80&lt;&gt;"*工事*",COUNTIF(R80,"*随意契約*")),4,""))))</f>
        <v/>
      </c>
      <c r="C80" s="101" t="str">
        <f>IF(B80&lt;&gt;1,"",COUNTIF($B$6:B80,1))</f>
        <v/>
      </c>
      <c r="D80" s="101" t="str">
        <f>IF(B80&lt;&gt;2,"",COUNTIF($B$6:B80,2))</f>
        <v/>
      </c>
      <c r="E80" s="101" t="str">
        <f>IF(B80&lt;&gt;3,"",COUNTIF($B$6:B80,3))</f>
        <v/>
      </c>
      <c r="F80" s="101" t="str">
        <f>IF(B80&lt;&gt;4,"",COUNTIF($B$6:B80,4))</f>
        <v/>
      </c>
      <c r="G80" s="75"/>
      <c r="H80" s="36"/>
      <c r="I80" s="76"/>
      <c r="J80" s="76"/>
      <c r="K80" s="75"/>
      <c r="L80" s="161"/>
      <c r="M80" s="77"/>
      <c r="N80" s="76"/>
      <c r="O80" s="78"/>
      <c r="P80" s="83"/>
      <c r="Q80" s="84"/>
      <c r="R80" s="76"/>
      <c r="S80" s="75"/>
      <c r="T80" s="85"/>
      <c r="U80" s="154"/>
      <c r="V80" s="87"/>
      <c r="W80" s="172" t="str">
        <f>IF(OR(T80="他官署で調達手続きを実施のため",AG80=契約状況コード表!G$5),"－",IF(V80&lt;&gt;"",ROUNDDOWN(V80/T80,3),(IFERROR(ROUNDDOWN(U80/T80,3),"－"))))</f>
        <v>－</v>
      </c>
      <c r="X80" s="85"/>
      <c r="Y80" s="85"/>
      <c r="Z80" s="82"/>
      <c r="AA80" s="80"/>
      <c r="AB80" s="81"/>
      <c r="AC80" s="82"/>
      <c r="AD80" s="82"/>
      <c r="AE80" s="82"/>
      <c r="AF80" s="82"/>
      <c r="AG80" s="80"/>
      <c r="AH80" s="76"/>
      <c r="AI80" s="76"/>
      <c r="AJ80" s="76"/>
      <c r="AK80" s="36"/>
      <c r="AL80" s="36"/>
      <c r="AM80" s="200"/>
      <c r="AN80" s="200"/>
      <c r="AO80" s="200"/>
      <c r="AP80" s="200"/>
      <c r="AQ80" s="161"/>
      <c r="AR80" s="75"/>
      <c r="AS80" s="36"/>
      <c r="AT80" s="36"/>
      <c r="AU80" s="36"/>
      <c r="AV80" s="36"/>
      <c r="AW80" s="36"/>
      <c r="AX80" s="36"/>
      <c r="AY80" s="36"/>
      <c r="AZ80" s="36"/>
      <c r="BA80" s="104"/>
      <c r="BB80" s="113"/>
      <c r="BC80" s="114" t="str">
        <f>IF(AND(OR(K80=契約状況コード表!D$5,K80=契約状況コード表!D$6),OR(AG80=契約状況コード表!G$5,AG80=契約状況コード表!G$6)),"年間支払金額(全官署)",IF(OR(AG80=契約状況コード表!G$5,AG80=契約状況コード表!G$6),"年間支払金額",IF(AND(OR(COUNTIF(AI80,"*すべて*"),COUNTIF(AI80,"*全て*")),S80="●",OR(K80=契約状況コード表!D$5,K80=契約状況コード表!D$6)),"年間支払金額(全官署、契約相手方ごと)",IF(AND(OR(COUNTIF(AI80,"*すべて*"),COUNTIF(AI80,"*全て*")),S80="●"),"年間支払金額(契約相手方ごと)",IF(AND(OR(K80=契約状況コード表!D$5,K80=契約状況コード表!D$6),AG80=契約状況コード表!G$7),"契約総額(全官署)",IF(AND(K80=契約状況コード表!D$7,AG80=契約状況コード表!G$7),"契約総額(自官署のみ)",IF(K80=契約状況コード表!D$7,"年間支払金額(自官署のみ)",IF(AG80=契約状況コード表!G$7,"契約総額",IF(AND(COUNTIF(BJ80,"&lt;&gt;*単価*"),OR(K80=契約状況コード表!D$5,K80=契約状況コード表!D$6)),"全官署予定価格",IF(AND(COUNTIF(BJ80,"*単価*"),OR(K80=契約状況コード表!D$5,K80=契約状況コード表!D$6)),"全官署支払金額",IF(AND(COUNTIF(BJ80,"&lt;&gt;*単価*"),COUNTIF(BJ80,"*変更契約*")),"変更後予定価格",IF(COUNTIF(BJ80,"*単価*"),"年間支払金額","予定価格"))))))))))))</f>
        <v>予定価格</v>
      </c>
      <c r="BD80" s="114" t="str">
        <f>IF(AND(BI80=契約状況コード表!M$5,T80&gt;契約状況コード表!N$5),"○",IF(AND(BI80=契約状況コード表!M$6,T80&gt;=契約状況コード表!N$6),"○",IF(AND(BI80=契約状況コード表!M$7,T80&gt;=契約状況コード表!N$7),"○",IF(AND(BI80=契約状況コード表!M$8,T80&gt;=契約状況コード表!N$8),"○",IF(AND(BI80=契約状況コード表!M$9,T80&gt;=契約状況コード表!N$9),"○",IF(AND(BI80=契約状況コード表!M$10,T80&gt;=契約状況コード表!N$10),"○",IF(AND(BI80=契約状況コード表!M$11,T80&gt;=契約状況コード表!N$11),"○",IF(AND(BI80=契約状況コード表!M$12,T80&gt;=契約状況コード表!N$12),"○",IF(AND(BI80=契約状況コード表!M$13,T80&gt;=契約状況コード表!N$13),"○",IF(T80="他官署で調達手続き入札を実施のため","○","×"))))))))))</f>
        <v>×</v>
      </c>
      <c r="BE80" s="114" t="str">
        <f>IF(AND(BI80=契約状況コード表!M$5,Y80&gt;契約状況コード表!N$5),"○",IF(AND(BI80=契約状況コード表!M$6,Y80&gt;=契約状況コード表!N$6),"○",IF(AND(BI80=契約状況コード表!M$7,Y80&gt;=契約状況コード表!N$7),"○",IF(AND(BI80=契約状況コード表!M$8,Y80&gt;=契約状況コード表!N$8),"○",IF(AND(BI80=契約状況コード表!M$9,Y80&gt;=契約状況コード表!N$9),"○",IF(AND(BI80=契約状況コード表!M$10,Y80&gt;=契約状況コード表!N$10),"○",IF(AND(BI80=契約状況コード表!M$11,Y80&gt;=契約状況コード表!N$11),"○",IF(AND(BI80=契約状況コード表!M$12,Y80&gt;=契約状況コード表!N$12),"○",IF(AND(BI80=契約状況コード表!M$13,Y80&gt;=契約状況コード表!N$13),"○","×")))))))))</f>
        <v>×</v>
      </c>
      <c r="BF80" s="114" t="str">
        <f t="shared" si="11"/>
        <v>×</v>
      </c>
      <c r="BG80" s="114" t="str">
        <f t="shared" si="12"/>
        <v>×</v>
      </c>
      <c r="BH80" s="115" t="str">
        <f t="shared" si="13"/>
        <v/>
      </c>
      <c r="BI80" s="170">
        <f t="shared" si="14"/>
        <v>0</v>
      </c>
      <c r="BJ80" s="36" t="str">
        <f>IF(AG80=契約状況コード表!G$5,"",IF(AND(K80&lt;&gt;"",ISTEXT(U80)),"分担契約/単価契約",IF(ISTEXT(U80),"単価契約",IF(K80&lt;&gt;"","分担契約",""))))</f>
        <v/>
      </c>
      <c r="BK80" s="171"/>
      <c r="BL80" s="118" t="str">
        <f>IF(COUNTIF(T80,"**"),"",IF(AND(T80&gt;=契約状況コード表!P$5,OR(H80=契約状況コード表!M$5,H80=契約状況コード表!M$6)),1,IF(AND(T80&gt;=契約状況コード表!P$13,H80&lt;&gt;契約状況コード表!M$5,H80&lt;&gt;契約状況コード表!M$6),1,"")))</f>
        <v/>
      </c>
      <c r="BM80" s="155" t="str">
        <f t="shared" si="15"/>
        <v>○</v>
      </c>
      <c r="BN80" s="118" t="b">
        <f t="shared" si="16"/>
        <v>1</v>
      </c>
      <c r="BO80" s="118" t="b">
        <f t="shared" si="17"/>
        <v>1</v>
      </c>
    </row>
    <row r="81" spans="1:67" ht="60.6" customHeight="1">
      <c r="A81" s="101">
        <f t="shared" si="18"/>
        <v>76</v>
      </c>
      <c r="B81" s="101" t="str">
        <f t="shared" si="19"/>
        <v/>
      </c>
      <c r="C81" s="101" t="str">
        <f>IF(B81&lt;&gt;1,"",COUNTIF($B$6:B81,1))</f>
        <v/>
      </c>
      <c r="D81" s="101" t="str">
        <f>IF(B81&lt;&gt;2,"",COUNTIF($B$6:B81,2))</f>
        <v/>
      </c>
      <c r="E81" s="101" t="str">
        <f>IF(B81&lt;&gt;3,"",COUNTIF($B$6:B81,3))</f>
        <v/>
      </c>
      <c r="F81" s="101" t="str">
        <f>IF(B81&lt;&gt;4,"",COUNTIF($B$6:B81,4))</f>
        <v/>
      </c>
      <c r="G81" s="75"/>
      <c r="H81" s="36"/>
      <c r="I81" s="76"/>
      <c r="J81" s="76"/>
      <c r="K81" s="75"/>
      <c r="L81" s="161"/>
      <c r="M81" s="77"/>
      <c r="N81" s="76"/>
      <c r="O81" s="78"/>
      <c r="P81" s="83"/>
      <c r="Q81" s="84"/>
      <c r="R81" s="76"/>
      <c r="S81" s="75"/>
      <c r="T81" s="85"/>
      <c r="U81" s="154"/>
      <c r="V81" s="87"/>
      <c r="W81" s="172" t="str">
        <f>IF(OR(T81="他官署で調達手続きを実施のため",AG81=契約状況コード表!G$5),"－",IF(V81&lt;&gt;"",ROUNDDOWN(V81/T81,3),(IFERROR(ROUNDDOWN(U81/T81,3),"－"))))</f>
        <v>－</v>
      </c>
      <c r="X81" s="85"/>
      <c r="Y81" s="85"/>
      <c r="Z81" s="82"/>
      <c r="AA81" s="80"/>
      <c r="AB81" s="81"/>
      <c r="AC81" s="82"/>
      <c r="AD81" s="82"/>
      <c r="AE81" s="82"/>
      <c r="AF81" s="82"/>
      <c r="AG81" s="80"/>
      <c r="AH81" s="76"/>
      <c r="AI81" s="76"/>
      <c r="AJ81" s="76"/>
      <c r="AK81" s="36"/>
      <c r="AL81" s="36"/>
      <c r="AM81" s="200"/>
      <c r="AN81" s="200"/>
      <c r="AO81" s="200"/>
      <c r="AP81" s="200"/>
      <c r="AQ81" s="161"/>
      <c r="AR81" s="75"/>
      <c r="AS81" s="36"/>
      <c r="AT81" s="36"/>
      <c r="AU81" s="36"/>
      <c r="AV81" s="36"/>
      <c r="AW81" s="36"/>
      <c r="AX81" s="36"/>
      <c r="AY81" s="36"/>
      <c r="AZ81" s="36"/>
      <c r="BA81" s="104"/>
      <c r="BB81" s="113"/>
      <c r="BC81" s="114" t="str">
        <f>IF(AND(OR(K81=契約状況コード表!D$5,K81=契約状況コード表!D$6),OR(AG81=契約状況コード表!G$5,AG81=契約状況コード表!G$6)),"年間支払金額(全官署)",IF(OR(AG81=契約状況コード表!G$5,AG81=契約状況コード表!G$6),"年間支払金額",IF(AND(OR(COUNTIF(AI81,"*すべて*"),COUNTIF(AI81,"*全て*")),S81="●",OR(K81=契約状況コード表!D$5,K81=契約状況コード表!D$6)),"年間支払金額(全官署、契約相手方ごと)",IF(AND(OR(COUNTIF(AI81,"*すべて*"),COUNTIF(AI81,"*全て*")),S81="●"),"年間支払金額(契約相手方ごと)",IF(AND(OR(K81=契約状況コード表!D$5,K81=契約状況コード表!D$6),AG81=契約状況コード表!G$7),"契約総額(全官署)",IF(AND(K81=契約状況コード表!D$7,AG81=契約状況コード表!G$7),"契約総額(自官署のみ)",IF(K81=契約状況コード表!D$7,"年間支払金額(自官署のみ)",IF(AG81=契約状況コード表!G$7,"契約総額",IF(AND(COUNTIF(BJ81,"&lt;&gt;*単価*"),OR(K81=契約状況コード表!D$5,K81=契約状況コード表!D$6)),"全官署予定価格",IF(AND(COUNTIF(BJ81,"*単価*"),OR(K81=契約状況コード表!D$5,K81=契約状況コード表!D$6)),"全官署支払金額",IF(AND(COUNTIF(BJ81,"&lt;&gt;*単価*"),COUNTIF(BJ81,"*変更契約*")),"変更後予定価格",IF(COUNTIF(BJ81,"*単価*"),"年間支払金額","予定価格"))))))))))))</f>
        <v>予定価格</v>
      </c>
      <c r="BD81" s="114" t="str">
        <f>IF(AND(BI81=契約状況コード表!M$5,T81&gt;契約状況コード表!N$5),"○",IF(AND(BI81=契約状況コード表!M$6,T81&gt;=契約状況コード表!N$6),"○",IF(AND(BI81=契約状況コード表!M$7,T81&gt;=契約状況コード表!N$7),"○",IF(AND(BI81=契約状況コード表!M$8,T81&gt;=契約状況コード表!N$8),"○",IF(AND(BI81=契約状況コード表!M$9,T81&gt;=契約状況コード表!N$9),"○",IF(AND(BI81=契約状況コード表!M$10,T81&gt;=契約状況コード表!N$10),"○",IF(AND(BI81=契約状況コード表!M$11,T81&gt;=契約状況コード表!N$11),"○",IF(AND(BI81=契約状況コード表!M$12,T81&gt;=契約状況コード表!N$12),"○",IF(AND(BI81=契約状況コード表!M$13,T81&gt;=契約状況コード表!N$13),"○",IF(T81="他官署で調達手続き入札を実施のため","○","×"))))))))))</f>
        <v>×</v>
      </c>
      <c r="BE81" s="114" t="str">
        <f>IF(AND(BI81=契約状況コード表!M$5,Y81&gt;契約状況コード表!N$5),"○",IF(AND(BI81=契約状況コード表!M$6,Y81&gt;=契約状況コード表!N$6),"○",IF(AND(BI81=契約状況コード表!M$7,Y81&gt;=契約状況コード表!N$7),"○",IF(AND(BI81=契約状況コード表!M$8,Y81&gt;=契約状況コード表!N$8),"○",IF(AND(BI81=契約状況コード表!M$9,Y81&gt;=契約状況コード表!N$9),"○",IF(AND(BI81=契約状況コード表!M$10,Y81&gt;=契約状況コード表!N$10),"○",IF(AND(BI81=契約状況コード表!M$11,Y81&gt;=契約状況コード表!N$11),"○",IF(AND(BI81=契約状況コード表!M$12,Y81&gt;=契約状況コード表!N$12),"○",IF(AND(BI81=契約状況コード表!M$13,Y81&gt;=契約状況コード表!N$13),"○","×")))))))))</f>
        <v>×</v>
      </c>
      <c r="BF81" s="114" t="str">
        <f t="shared" si="11"/>
        <v>×</v>
      </c>
      <c r="BG81" s="114" t="str">
        <f t="shared" si="12"/>
        <v>×</v>
      </c>
      <c r="BH81" s="115" t="str">
        <f t="shared" si="13"/>
        <v/>
      </c>
      <c r="BI81" s="170">
        <f t="shared" si="14"/>
        <v>0</v>
      </c>
      <c r="BJ81" s="36" t="str">
        <f>IF(AG81=契約状況コード表!G$5,"",IF(AND(K81&lt;&gt;"",ISTEXT(U81)),"分担契約/単価契約",IF(ISTEXT(U81),"単価契約",IF(K81&lt;&gt;"","分担契約",""))))</f>
        <v/>
      </c>
      <c r="BK81" s="171"/>
      <c r="BL81" s="118" t="str">
        <f>IF(COUNTIF(T81,"**"),"",IF(AND(T81&gt;=契約状況コード表!P$5,OR(H81=契約状況コード表!M$5,H81=契約状況コード表!M$6)),1,IF(AND(T81&gt;=契約状況コード表!P$13,H81&lt;&gt;契約状況コード表!M$5,H81&lt;&gt;契約状況コード表!M$6),1,"")))</f>
        <v/>
      </c>
      <c r="BM81" s="155" t="str">
        <f t="shared" si="15"/>
        <v>○</v>
      </c>
      <c r="BN81" s="118" t="b">
        <f t="shared" si="16"/>
        <v>1</v>
      </c>
      <c r="BO81" s="118" t="b">
        <f t="shared" si="17"/>
        <v>1</v>
      </c>
    </row>
    <row r="82" spans="1:67" ht="60.6" customHeight="1">
      <c r="A82" s="101">
        <f t="shared" si="18"/>
        <v>77</v>
      </c>
      <c r="B82" s="101" t="str">
        <f t="shared" si="19"/>
        <v/>
      </c>
      <c r="C82" s="101" t="str">
        <f>IF(B82&lt;&gt;1,"",COUNTIF($B$6:B82,1))</f>
        <v/>
      </c>
      <c r="D82" s="101" t="str">
        <f>IF(B82&lt;&gt;2,"",COUNTIF($B$6:B82,2))</f>
        <v/>
      </c>
      <c r="E82" s="101" t="str">
        <f>IF(B82&lt;&gt;3,"",COUNTIF($B$6:B82,3))</f>
        <v/>
      </c>
      <c r="F82" s="101" t="str">
        <f>IF(B82&lt;&gt;4,"",COUNTIF($B$6:B82,4))</f>
        <v/>
      </c>
      <c r="G82" s="75"/>
      <c r="H82" s="36"/>
      <c r="I82" s="76"/>
      <c r="J82" s="76"/>
      <c r="K82" s="75"/>
      <c r="L82" s="161"/>
      <c r="M82" s="77"/>
      <c r="N82" s="76"/>
      <c r="O82" s="78"/>
      <c r="P82" s="83"/>
      <c r="Q82" s="84"/>
      <c r="R82" s="76"/>
      <c r="S82" s="75"/>
      <c r="T82" s="85"/>
      <c r="U82" s="154"/>
      <c r="V82" s="87"/>
      <c r="W82" s="172" t="str">
        <f>IF(OR(T82="他官署で調達手続きを実施のため",AG82=契約状況コード表!G$5),"－",IF(V82&lt;&gt;"",ROUNDDOWN(V82/T82,3),(IFERROR(ROUNDDOWN(U82/T82,3),"－"))))</f>
        <v>－</v>
      </c>
      <c r="X82" s="85"/>
      <c r="Y82" s="85"/>
      <c r="Z82" s="82"/>
      <c r="AA82" s="80"/>
      <c r="AB82" s="81"/>
      <c r="AC82" s="82"/>
      <c r="AD82" s="82"/>
      <c r="AE82" s="82"/>
      <c r="AF82" s="82"/>
      <c r="AG82" s="80"/>
      <c r="AH82" s="76"/>
      <c r="AI82" s="76"/>
      <c r="AJ82" s="76"/>
      <c r="AK82" s="36"/>
      <c r="AL82" s="36"/>
      <c r="AM82" s="200"/>
      <c r="AN82" s="200"/>
      <c r="AO82" s="200"/>
      <c r="AP82" s="200"/>
      <c r="AQ82" s="161"/>
      <c r="AR82" s="75"/>
      <c r="AS82" s="36"/>
      <c r="AT82" s="36"/>
      <c r="AU82" s="36"/>
      <c r="AV82" s="36"/>
      <c r="AW82" s="36"/>
      <c r="AX82" s="36"/>
      <c r="AY82" s="36"/>
      <c r="AZ82" s="36"/>
      <c r="BA82" s="104"/>
      <c r="BB82" s="113"/>
      <c r="BC82" s="114" t="str">
        <f>IF(AND(OR(K82=契約状況コード表!D$5,K82=契約状況コード表!D$6),OR(AG82=契約状況コード表!G$5,AG82=契約状況コード表!G$6)),"年間支払金額(全官署)",IF(OR(AG82=契約状況コード表!G$5,AG82=契約状況コード表!G$6),"年間支払金額",IF(AND(OR(COUNTIF(AI82,"*すべて*"),COUNTIF(AI82,"*全て*")),S82="●",OR(K82=契約状況コード表!D$5,K82=契約状況コード表!D$6)),"年間支払金額(全官署、契約相手方ごと)",IF(AND(OR(COUNTIF(AI82,"*すべて*"),COUNTIF(AI82,"*全て*")),S82="●"),"年間支払金額(契約相手方ごと)",IF(AND(OR(K82=契約状況コード表!D$5,K82=契約状況コード表!D$6),AG82=契約状況コード表!G$7),"契約総額(全官署)",IF(AND(K82=契約状況コード表!D$7,AG82=契約状況コード表!G$7),"契約総額(自官署のみ)",IF(K82=契約状況コード表!D$7,"年間支払金額(自官署のみ)",IF(AG82=契約状況コード表!G$7,"契約総額",IF(AND(COUNTIF(BJ82,"&lt;&gt;*単価*"),OR(K82=契約状況コード表!D$5,K82=契約状況コード表!D$6)),"全官署予定価格",IF(AND(COUNTIF(BJ82,"*単価*"),OR(K82=契約状況コード表!D$5,K82=契約状況コード表!D$6)),"全官署支払金額",IF(AND(COUNTIF(BJ82,"&lt;&gt;*単価*"),COUNTIF(BJ82,"*変更契約*")),"変更後予定価格",IF(COUNTIF(BJ82,"*単価*"),"年間支払金額","予定価格"))))))))))))</f>
        <v>予定価格</v>
      </c>
      <c r="BD82" s="114" t="str">
        <f>IF(AND(BI82=契約状況コード表!M$5,T82&gt;契約状況コード表!N$5),"○",IF(AND(BI82=契約状況コード表!M$6,T82&gt;=契約状況コード表!N$6),"○",IF(AND(BI82=契約状況コード表!M$7,T82&gt;=契約状況コード表!N$7),"○",IF(AND(BI82=契約状況コード表!M$8,T82&gt;=契約状況コード表!N$8),"○",IF(AND(BI82=契約状況コード表!M$9,T82&gt;=契約状況コード表!N$9),"○",IF(AND(BI82=契約状況コード表!M$10,T82&gt;=契約状況コード表!N$10),"○",IF(AND(BI82=契約状況コード表!M$11,T82&gt;=契約状況コード表!N$11),"○",IF(AND(BI82=契約状況コード表!M$12,T82&gt;=契約状況コード表!N$12),"○",IF(AND(BI82=契約状況コード表!M$13,T82&gt;=契約状況コード表!N$13),"○",IF(T82="他官署で調達手続き入札を実施のため","○","×"))))))))))</f>
        <v>×</v>
      </c>
      <c r="BE82" s="114" t="str">
        <f>IF(AND(BI82=契約状況コード表!M$5,Y82&gt;契約状況コード表!N$5),"○",IF(AND(BI82=契約状況コード表!M$6,Y82&gt;=契約状況コード表!N$6),"○",IF(AND(BI82=契約状況コード表!M$7,Y82&gt;=契約状況コード表!N$7),"○",IF(AND(BI82=契約状況コード表!M$8,Y82&gt;=契約状況コード表!N$8),"○",IF(AND(BI82=契約状況コード表!M$9,Y82&gt;=契約状況コード表!N$9),"○",IF(AND(BI82=契約状況コード表!M$10,Y82&gt;=契約状況コード表!N$10),"○",IF(AND(BI82=契約状況コード表!M$11,Y82&gt;=契約状況コード表!N$11),"○",IF(AND(BI82=契約状況コード表!M$12,Y82&gt;=契約状況コード表!N$12),"○",IF(AND(BI82=契約状況コード表!M$13,Y82&gt;=契約状況コード表!N$13),"○","×")))))))))</f>
        <v>×</v>
      </c>
      <c r="BF82" s="114" t="str">
        <f t="shared" si="11"/>
        <v>×</v>
      </c>
      <c r="BG82" s="114" t="str">
        <f t="shared" si="12"/>
        <v>×</v>
      </c>
      <c r="BH82" s="115" t="str">
        <f t="shared" si="13"/>
        <v/>
      </c>
      <c r="BI82" s="170">
        <f t="shared" si="14"/>
        <v>0</v>
      </c>
      <c r="BJ82" s="36" t="str">
        <f>IF(AG82=契約状況コード表!G$5,"",IF(AND(K82&lt;&gt;"",ISTEXT(U82)),"分担契約/単価契約",IF(ISTEXT(U82),"単価契約",IF(K82&lt;&gt;"","分担契約",""))))</f>
        <v/>
      </c>
      <c r="BK82" s="171"/>
      <c r="BL82" s="118" t="str">
        <f>IF(COUNTIF(T82,"**"),"",IF(AND(T82&gt;=契約状況コード表!P$5,OR(H82=契約状況コード表!M$5,H82=契約状況コード表!M$6)),1,IF(AND(T82&gt;=契約状況コード表!P$13,H82&lt;&gt;契約状況コード表!M$5,H82&lt;&gt;契約状況コード表!M$6),1,"")))</f>
        <v/>
      </c>
      <c r="BM82" s="155" t="str">
        <f t="shared" si="15"/>
        <v>○</v>
      </c>
      <c r="BN82" s="118" t="b">
        <f t="shared" si="16"/>
        <v>1</v>
      </c>
      <c r="BO82" s="118" t="b">
        <f t="shared" si="17"/>
        <v>1</v>
      </c>
    </row>
    <row r="83" spans="1:67" ht="60.6" customHeight="1">
      <c r="A83" s="101">
        <f t="shared" si="18"/>
        <v>78</v>
      </c>
      <c r="B83" s="101" t="str">
        <f t="shared" si="19"/>
        <v/>
      </c>
      <c r="C83" s="101" t="str">
        <f>IF(B83&lt;&gt;1,"",COUNTIF($B$6:B83,1))</f>
        <v/>
      </c>
      <c r="D83" s="101" t="str">
        <f>IF(B83&lt;&gt;2,"",COUNTIF($B$6:B83,2))</f>
        <v/>
      </c>
      <c r="E83" s="101" t="str">
        <f>IF(B83&lt;&gt;3,"",COUNTIF($B$6:B83,3))</f>
        <v/>
      </c>
      <c r="F83" s="101" t="str">
        <f>IF(B83&lt;&gt;4,"",COUNTIF($B$6:B83,4))</f>
        <v/>
      </c>
      <c r="G83" s="75"/>
      <c r="H83" s="36"/>
      <c r="I83" s="76"/>
      <c r="J83" s="76"/>
      <c r="K83" s="75"/>
      <c r="L83" s="161"/>
      <c r="M83" s="77"/>
      <c r="N83" s="76"/>
      <c r="O83" s="78"/>
      <c r="P83" s="83"/>
      <c r="Q83" s="84"/>
      <c r="R83" s="76"/>
      <c r="S83" s="75"/>
      <c r="T83" s="85"/>
      <c r="U83" s="154"/>
      <c r="V83" s="87"/>
      <c r="W83" s="172" t="str">
        <f>IF(OR(T83="他官署で調達手続きを実施のため",AG83=契約状況コード表!G$5),"－",IF(V83&lt;&gt;"",ROUNDDOWN(V83/T83,3),(IFERROR(ROUNDDOWN(U83/T83,3),"－"))))</f>
        <v>－</v>
      </c>
      <c r="X83" s="85"/>
      <c r="Y83" s="85"/>
      <c r="Z83" s="82"/>
      <c r="AA83" s="80"/>
      <c r="AB83" s="81"/>
      <c r="AC83" s="82"/>
      <c r="AD83" s="82"/>
      <c r="AE83" s="82"/>
      <c r="AF83" s="82"/>
      <c r="AG83" s="80"/>
      <c r="AH83" s="76"/>
      <c r="AI83" s="76"/>
      <c r="AJ83" s="76"/>
      <c r="AK83" s="36"/>
      <c r="AL83" s="36"/>
      <c r="AM83" s="200"/>
      <c r="AN83" s="200"/>
      <c r="AO83" s="200"/>
      <c r="AP83" s="200"/>
      <c r="AQ83" s="161"/>
      <c r="AR83" s="75"/>
      <c r="AS83" s="36"/>
      <c r="AT83" s="36"/>
      <c r="AU83" s="36"/>
      <c r="AV83" s="36"/>
      <c r="AW83" s="36"/>
      <c r="AX83" s="36"/>
      <c r="AY83" s="36"/>
      <c r="AZ83" s="36"/>
      <c r="BA83" s="104"/>
      <c r="BB83" s="113"/>
      <c r="BC83" s="114" t="str">
        <f>IF(AND(OR(K83=契約状況コード表!D$5,K83=契約状況コード表!D$6),OR(AG83=契約状況コード表!G$5,AG83=契約状況コード表!G$6)),"年間支払金額(全官署)",IF(OR(AG83=契約状況コード表!G$5,AG83=契約状況コード表!G$6),"年間支払金額",IF(AND(OR(COUNTIF(AI83,"*すべて*"),COUNTIF(AI83,"*全て*")),S83="●",OR(K83=契約状況コード表!D$5,K83=契約状況コード表!D$6)),"年間支払金額(全官署、契約相手方ごと)",IF(AND(OR(COUNTIF(AI83,"*すべて*"),COUNTIF(AI83,"*全て*")),S83="●"),"年間支払金額(契約相手方ごと)",IF(AND(OR(K83=契約状況コード表!D$5,K83=契約状況コード表!D$6),AG83=契約状況コード表!G$7),"契約総額(全官署)",IF(AND(K83=契約状況コード表!D$7,AG83=契約状況コード表!G$7),"契約総額(自官署のみ)",IF(K83=契約状況コード表!D$7,"年間支払金額(自官署のみ)",IF(AG83=契約状況コード表!G$7,"契約総額",IF(AND(COUNTIF(BJ83,"&lt;&gt;*単価*"),OR(K83=契約状況コード表!D$5,K83=契約状況コード表!D$6)),"全官署予定価格",IF(AND(COUNTIF(BJ83,"*単価*"),OR(K83=契約状況コード表!D$5,K83=契約状況コード表!D$6)),"全官署支払金額",IF(AND(COUNTIF(BJ83,"&lt;&gt;*単価*"),COUNTIF(BJ83,"*変更契約*")),"変更後予定価格",IF(COUNTIF(BJ83,"*単価*"),"年間支払金額","予定価格"))))))))))))</f>
        <v>予定価格</v>
      </c>
      <c r="BD83" s="114" t="str">
        <f>IF(AND(BI83=契約状況コード表!M$5,T83&gt;契約状況コード表!N$5),"○",IF(AND(BI83=契約状況コード表!M$6,T83&gt;=契約状況コード表!N$6),"○",IF(AND(BI83=契約状況コード表!M$7,T83&gt;=契約状況コード表!N$7),"○",IF(AND(BI83=契約状況コード表!M$8,T83&gt;=契約状況コード表!N$8),"○",IF(AND(BI83=契約状況コード表!M$9,T83&gt;=契約状況コード表!N$9),"○",IF(AND(BI83=契約状況コード表!M$10,T83&gt;=契約状況コード表!N$10),"○",IF(AND(BI83=契約状況コード表!M$11,T83&gt;=契約状況コード表!N$11),"○",IF(AND(BI83=契約状況コード表!M$12,T83&gt;=契約状況コード表!N$12),"○",IF(AND(BI83=契約状況コード表!M$13,T83&gt;=契約状況コード表!N$13),"○",IF(T83="他官署で調達手続き入札を実施のため","○","×"))))))))))</f>
        <v>×</v>
      </c>
      <c r="BE83" s="114" t="str">
        <f>IF(AND(BI83=契約状況コード表!M$5,Y83&gt;契約状況コード表!N$5),"○",IF(AND(BI83=契約状況コード表!M$6,Y83&gt;=契約状況コード表!N$6),"○",IF(AND(BI83=契約状況コード表!M$7,Y83&gt;=契約状況コード表!N$7),"○",IF(AND(BI83=契約状況コード表!M$8,Y83&gt;=契約状況コード表!N$8),"○",IF(AND(BI83=契約状況コード表!M$9,Y83&gt;=契約状況コード表!N$9),"○",IF(AND(BI83=契約状況コード表!M$10,Y83&gt;=契約状況コード表!N$10),"○",IF(AND(BI83=契約状況コード表!M$11,Y83&gt;=契約状況コード表!N$11),"○",IF(AND(BI83=契約状況コード表!M$12,Y83&gt;=契約状況コード表!N$12),"○",IF(AND(BI83=契約状況コード表!M$13,Y83&gt;=契約状況コード表!N$13),"○","×")))))))))</f>
        <v>×</v>
      </c>
      <c r="BF83" s="114" t="str">
        <f t="shared" si="11"/>
        <v>×</v>
      </c>
      <c r="BG83" s="114" t="str">
        <f t="shared" si="12"/>
        <v>×</v>
      </c>
      <c r="BH83" s="115" t="str">
        <f t="shared" si="13"/>
        <v/>
      </c>
      <c r="BI83" s="170">
        <f t="shared" si="14"/>
        <v>0</v>
      </c>
      <c r="BJ83" s="36" t="str">
        <f>IF(AG83=契約状況コード表!G$5,"",IF(AND(K83&lt;&gt;"",ISTEXT(U83)),"分担契約/単価契約",IF(ISTEXT(U83),"単価契約",IF(K83&lt;&gt;"","分担契約",""))))</f>
        <v/>
      </c>
      <c r="BK83" s="171"/>
      <c r="BL83" s="118" t="str">
        <f>IF(COUNTIF(T83,"**"),"",IF(AND(T83&gt;=契約状況コード表!P$5,OR(H83=契約状況コード表!M$5,H83=契約状況コード表!M$6)),1,IF(AND(T83&gt;=契約状況コード表!P$13,H83&lt;&gt;契約状況コード表!M$5,H83&lt;&gt;契約状況コード表!M$6),1,"")))</f>
        <v/>
      </c>
      <c r="BM83" s="155" t="str">
        <f t="shared" si="15"/>
        <v>○</v>
      </c>
      <c r="BN83" s="118" t="b">
        <f t="shared" si="16"/>
        <v>1</v>
      </c>
      <c r="BO83" s="118" t="b">
        <f t="shared" si="17"/>
        <v>1</v>
      </c>
    </row>
    <row r="84" spans="1:67" ht="60.6" customHeight="1">
      <c r="A84" s="101">
        <f t="shared" si="18"/>
        <v>79</v>
      </c>
      <c r="B84" s="101" t="str">
        <f t="shared" si="19"/>
        <v/>
      </c>
      <c r="C84" s="101" t="str">
        <f>IF(B84&lt;&gt;1,"",COUNTIF($B$6:B84,1))</f>
        <v/>
      </c>
      <c r="D84" s="101" t="str">
        <f>IF(B84&lt;&gt;2,"",COUNTIF($B$6:B84,2))</f>
        <v/>
      </c>
      <c r="E84" s="101" t="str">
        <f>IF(B84&lt;&gt;3,"",COUNTIF($B$6:B84,3))</f>
        <v/>
      </c>
      <c r="F84" s="101" t="str">
        <f>IF(B84&lt;&gt;4,"",COUNTIF($B$6:B84,4))</f>
        <v/>
      </c>
      <c r="G84" s="75"/>
      <c r="H84" s="36"/>
      <c r="I84" s="76"/>
      <c r="J84" s="76"/>
      <c r="K84" s="75"/>
      <c r="L84" s="161"/>
      <c r="M84" s="77"/>
      <c r="N84" s="76"/>
      <c r="O84" s="78"/>
      <c r="P84" s="83"/>
      <c r="Q84" s="84"/>
      <c r="R84" s="76"/>
      <c r="S84" s="75"/>
      <c r="T84" s="85"/>
      <c r="U84" s="154"/>
      <c r="V84" s="87"/>
      <c r="W84" s="172" t="str">
        <f>IF(OR(T84="他官署で調達手続きを実施のため",AG84=契約状況コード表!G$5),"－",IF(V84&lt;&gt;"",ROUNDDOWN(V84/T84,3),(IFERROR(ROUNDDOWN(U84/T84,3),"－"))))</f>
        <v>－</v>
      </c>
      <c r="X84" s="85"/>
      <c r="Y84" s="85"/>
      <c r="Z84" s="82"/>
      <c r="AA84" s="80"/>
      <c r="AB84" s="81"/>
      <c r="AC84" s="82"/>
      <c r="AD84" s="82"/>
      <c r="AE84" s="82"/>
      <c r="AF84" s="82"/>
      <c r="AG84" s="80"/>
      <c r="AH84" s="76"/>
      <c r="AI84" s="76"/>
      <c r="AJ84" s="76"/>
      <c r="AK84" s="36"/>
      <c r="AL84" s="36"/>
      <c r="AM84" s="200"/>
      <c r="AN84" s="200"/>
      <c r="AO84" s="200"/>
      <c r="AP84" s="200"/>
      <c r="AQ84" s="161"/>
      <c r="AR84" s="75"/>
      <c r="AS84" s="36"/>
      <c r="AT84" s="36"/>
      <c r="AU84" s="36"/>
      <c r="AV84" s="36"/>
      <c r="AW84" s="36"/>
      <c r="AX84" s="36"/>
      <c r="AY84" s="36"/>
      <c r="AZ84" s="36"/>
      <c r="BA84" s="104"/>
      <c r="BB84" s="113"/>
      <c r="BC84" s="114" t="str">
        <f>IF(AND(OR(K84=契約状況コード表!D$5,K84=契約状況コード表!D$6),OR(AG84=契約状況コード表!G$5,AG84=契約状況コード表!G$6)),"年間支払金額(全官署)",IF(OR(AG84=契約状況コード表!G$5,AG84=契約状況コード表!G$6),"年間支払金額",IF(AND(OR(COUNTIF(AI84,"*すべて*"),COUNTIF(AI84,"*全て*")),S84="●",OR(K84=契約状況コード表!D$5,K84=契約状況コード表!D$6)),"年間支払金額(全官署、契約相手方ごと)",IF(AND(OR(COUNTIF(AI84,"*すべて*"),COUNTIF(AI84,"*全て*")),S84="●"),"年間支払金額(契約相手方ごと)",IF(AND(OR(K84=契約状況コード表!D$5,K84=契約状況コード表!D$6),AG84=契約状況コード表!G$7),"契約総額(全官署)",IF(AND(K84=契約状況コード表!D$7,AG84=契約状況コード表!G$7),"契約総額(自官署のみ)",IF(K84=契約状況コード表!D$7,"年間支払金額(自官署のみ)",IF(AG84=契約状況コード表!G$7,"契約総額",IF(AND(COUNTIF(BJ84,"&lt;&gt;*単価*"),OR(K84=契約状況コード表!D$5,K84=契約状況コード表!D$6)),"全官署予定価格",IF(AND(COUNTIF(BJ84,"*単価*"),OR(K84=契約状況コード表!D$5,K84=契約状況コード表!D$6)),"全官署支払金額",IF(AND(COUNTIF(BJ84,"&lt;&gt;*単価*"),COUNTIF(BJ84,"*変更契約*")),"変更後予定価格",IF(COUNTIF(BJ84,"*単価*"),"年間支払金額","予定価格"))))))))))))</f>
        <v>予定価格</v>
      </c>
      <c r="BD84" s="114" t="str">
        <f>IF(AND(BI84=契約状況コード表!M$5,T84&gt;契約状況コード表!N$5),"○",IF(AND(BI84=契約状況コード表!M$6,T84&gt;=契約状況コード表!N$6),"○",IF(AND(BI84=契約状況コード表!M$7,T84&gt;=契約状況コード表!N$7),"○",IF(AND(BI84=契約状況コード表!M$8,T84&gt;=契約状況コード表!N$8),"○",IF(AND(BI84=契約状況コード表!M$9,T84&gt;=契約状況コード表!N$9),"○",IF(AND(BI84=契約状況コード表!M$10,T84&gt;=契約状況コード表!N$10),"○",IF(AND(BI84=契約状況コード表!M$11,T84&gt;=契約状況コード表!N$11),"○",IF(AND(BI84=契約状況コード表!M$12,T84&gt;=契約状況コード表!N$12),"○",IF(AND(BI84=契約状況コード表!M$13,T84&gt;=契約状況コード表!N$13),"○",IF(T84="他官署で調達手続き入札を実施のため","○","×"))))))))))</f>
        <v>×</v>
      </c>
      <c r="BE84" s="114" t="str">
        <f>IF(AND(BI84=契約状況コード表!M$5,Y84&gt;契約状況コード表!N$5),"○",IF(AND(BI84=契約状況コード表!M$6,Y84&gt;=契約状況コード表!N$6),"○",IF(AND(BI84=契約状況コード表!M$7,Y84&gt;=契約状況コード表!N$7),"○",IF(AND(BI84=契約状況コード表!M$8,Y84&gt;=契約状況コード表!N$8),"○",IF(AND(BI84=契約状況コード表!M$9,Y84&gt;=契約状況コード表!N$9),"○",IF(AND(BI84=契約状況コード表!M$10,Y84&gt;=契約状況コード表!N$10),"○",IF(AND(BI84=契約状況コード表!M$11,Y84&gt;=契約状況コード表!N$11),"○",IF(AND(BI84=契約状況コード表!M$12,Y84&gt;=契約状況コード表!N$12),"○",IF(AND(BI84=契約状況コード表!M$13,Y84&gt;=契約状況コード表!N$13),"○","×")))))))))</f>
        <v>×</v>
      </c>
      <c r="BF84" s="114" t="str">
        <f t="shared" si="11"/>
        <v>×</v>
      </c>
      <c r="BG84" s="114" t="str">
        <f t="shared" si="12"/>
        <v>×</v>
      </c>
      <c r="BH84" s="115" t="str">
        <f t="shared" si="13"/>
        <v/>
      </c>
      <c r="BI84" s="170">
        <f t="shared" si="14"/>
        <v>0</v>
      </c>
      <c r="BJ84" s="36" t="str">
        <f>IF(AG84=契約状況コード表!G$5,"",IF(AND(K84&lt;&gt;"",ISTEXT(U84)),"分担契約/単価契約",IF(ISTEXT(U84),"単価契約",IF(K84&lt;&gt;"","分担契約",""))))</f>
        <v/>
      </c>
      <c r="BK84" s="171"/>
      <c r="BL84" s="118" t="str">
        <f>IF(COUNTIF(T84,"**"),"",IF(AND(T84&gt;=契約状況コード表!P$5,OR(H84=契約状況コード表!M$5,H84=契約状況コード表!M$6)),1,IF(AND(T84&gt;=契約状況コード表!P$13,H84&lt;&gt;契約状況コード表!M$5,H84&lt;&gt;契約状況コード表!M$6),1,"")))</f>
        <v/>
      </c>
      <c r="BM84" s="155" t="str">
        <f t="shared" si="15"/>
        <v>○</v>
      </c>
      <c r="BN84" s="118" t="b">
        <f t="shared" si="16"/>
        <v>1</v>
      </c>
      <c r="BO84" s="118" t="b">
        <f t="shared" si="17"/>
        <v>1</v>
      </c>
    </row>
    <row r="85" spans="1:67" ht="60.6" customHeight="1">
      <c r="A85" s="101">
        <f t="shared" si="18"/>
        <v>80</v>
      </c>
      <c r="B85" s="101" t="str">
        <f t="shared" si="19"/>
        <v/>
      </c>
      <c r="C85" s="101" t="str">
        <f>IF(B85&lt;&gt;1,"",COUNTIF($B$6:B85,1))</f>
        <v/>
      </c>
      <c r="D85" s="101" t="str">
        <f>IF(B85&lt;&gt;2,"",COUNTIF($B$6:B85,2))</f>
        <v/>
      </c>
      <c r="E85" s="101" t="str">
        <f>IF(B85&lt;&gt;3,"",COUNTIF($B$6:B85,3))</f>
        <v/>
      </c>
      <c r="F85" s="101" t="str">
        <f>IF(B85&lt;&gt;4,"",COUNTIF($B$6:B85,4))</f>
        <v/>
      </c>
      <c r="G85" s="75"/>
      <c r="H85" s="36"/>
      <c r="I85" s="76"/>
      <c r="J85" s="76"/>
      <c r="K85" s="75"/>
      <c r="L85" s="161"/>
      <c r="M85" s="77"/>
      <c r="N85" s="76"/>
      <c r="O85" s="78"/>
      <c r="P85" s="83"/>
      <c r="Q85" s="84"/>
      <c r="R85" s="76"/>
      <c r="S85" s="75"/>
      <c r="T85" s="85"/>
      <c r="U85" s="154"/>
      <c r="V85" s="87"/>
      <c r="W85" s="172" t="str">
        <f>IF(OR(T85="他官署で調達手続きを実施のため",AG85=契約状況コード表!G$5),"－",IF(V85&lt;&gt;"",ROUNDDOWN(V85/T85,3),(IFERROR(ROUNDDOWN(U85/T85,3),"－"))))</f>
        <v>－</v>
      </c>
      <c r="X85" s="85"/>
      <c r="Y85" s="85"/>
      <c r="Z85" s="82"/>
      <c r="AA85" s="80"/>
      <c r="AB85" s="81"/>
      <c r="AC85" s="82"/>
      <c r="AD85" s="82"/>
      <c r="AE85" s="82"/>
      <c r="AF85" s="82"/>
      <c r="AG85" s="80"/>
      <c r="AH85" s="76"/>
      <c r="AI85" s="76"/>
      <c r="AJ85" s="76"/>
      <c r="AK85" s="36"/>
      <c r="AL85" s="36"/>
      <c r="AM85" s="200"/>
      <c r="AN85" s="200"/>
      <c r="AO85" s="200"/>
      <c r="AP85" s="200"/>
      <c r="AQ85" s="161"/>
      <c r="AR85" s="75"/>
      <c r="AS85" s="36"/>
      <c r="AT85" s="36"/>
      <c r="AU85" s="36"/>
      <c r="AV85" s="36"/>
      <c r="AW85" s="36"/>
      <c r="AX85" s="36"/>
      <c r="AY85" s="36"/>
      <c r="AZ85" s="36"/>
      <c r="BA85" s="104"/>
      <c r="BB85" s="113"/>
      <c r="BC85" s="114" t="str">
        <f>IF(AND(OR(K85=契約状況コード表!D$5,K85=契約状況コード表!D$6),OR(AG85=契約状況コード表!G$5,AG85=契約状況コード表!G$6)),"年間支払金額(全官署)",IF(OR(AG85=契約状況コード表!G$5,AG85=契約状況コード表!G$6),"年間支払金額",IF(AND(OR(COUNTIF(AI85,"*すべて*"),COUNTIF(AI85,"*全て*")),S85="●",OR(K85=契約状況コード表!D$5,K85=契約状況コード表!D$6)),"年間支払金額(全官署、契約相手方ごと)",IF(AND(OR(COUNTIF(AI85,"*すべて*"),COUNTIF(AI85,"*全て*")),S85="●"),"年間支払金額(契約相手方ごと)",IF(AND(OR(K85=契約状況コード表!D$5,K85=契約状況コード表!D$6),AG85=契約状況コード表!G$7),"契約総額(全官署)",IF(AND(K85=契約状況コード表!D$7,AG85=契約状況コード表!G$7),"契約総額(自官署のみ)",IF(K85=契約状況コード表!D$7,"年間支払金額(自官署のみ)",IF(AG85=契約状況コード表!G$7,"契約総額",IF(AND(COUNTIF(BJ85,"&lt;&gt;*単価*"),OR(K85=契約状況コード表!D$5,K85=契約状況コード表!D$6)),"全官署予定価格",IF(AND(COUNTIF(BJ85,"*単価*"),OR(K85=契約状況コード表!D$5,K85=契約状況コード表!D$6)),"全官署支払金額",IF(AND(COUNTIF(BJ85,"&lt;&gt;*単価*"),COUNTIF(BJ85,"*変更契約*")),"変更後予定価格",IF(COUNTIF(BJ85,"*単価*"),"年間支払金額","予定価格"))))))))))))</f>
        <v>予定価格</v>
      </c>
      <c r="BD85" s="114" t="str">
        <f>IF(AND(BI85=契約状況コード表!M$5,T85&gt;契約状況コード表!N$5),"○",IF(AND(BI85=契約状況コード表!M$6,T85&gt;=契約状況コード表!N$6),"○",IF(AND(BI85=契約状況コード表!M$7,T85&gt;=契約状況コード表!N$7),"○",IF(AND(BI85=契約状況コード表!M$8,T85&gt;=契約状況コード表!N$8),"○",IF(AND(BI85=契約状況コード表!M$9,T85&gt;=契約状況コード表!N$9),"○",IF(AND(BI85=契約状況コード表!M$10,T85&gt;=契約状況コード表!N$10),"○",IF(AND(BI85=契約状況コード表!M$11,T85&gt;=契約状況コード表!N$11),"○",IF(AND(BI85=契約状況コード表!M$12,T85&gt;=契約状況コード表!N$12),"○",IF(AND(BI85=契約状況コード表!M$13,T85&gt;=契約状況コード表!N$13),"○",IF(T85="他官署で調達手続き入札を実施のため","○","×"))))))))))</f>
        <v>×</v>
      </c>
      <c r="BE85" s="114" t="str">
        <f>IF(AND(BI85=契約状況コード表!M$5,Y85&gt;契約状況コード表!N$5),"○",IF(AND(BI85=契約状況コード表!M$6,Y85&gt;=契約状況コード表!N$6),"○",IF(AND(BI85=契約状況コード表!M$7,Y85&gt;=契約状況コード表!N$7),"○",IF(AND(BI85=契約状況コード表!M$8,Y85&gt;=契約状況コード表!N$8),"○",IF(AND(BI85=契約状況コード表!M$9,Y85&gt;=契約状況コード表!N$9),"○",IF(AND(BI85=契約状況コード表!M$10,Y85&gt;=契約状況コード表!N$10),"○",IF(AND(BI85=契約状況コード表!M$11,Y85&gt;=契約状況コード表!N$11),"○",IF(AND(BI85=契約状況コード表!M$12,Y85&gt;=契約状況コード表!N$12),"○",IF(AND(BI85=契約状況コード表!M$13,Y85&gt;=契約状況コード表!N$13),"○","×")))))))))</f>
        <v>×</v>
      </c>
      <c r="BF85" s="114" t="str">
        <f t="shared" si="11"/>
        <v>×</v>
      </c>
      <c r="BG85" s="114" t="str">
        <f t="shared" si="12"/>
        <v>×</v>
      </c>
      <c r="BH85" s="115" t="str">
        <f t="shared" si="13"/>
        <v/>
      </c>
      <c r="BI85" s="170">
        <f t="shared" si="14"/>
        <v>0</v>
      </c>
      <c r="BJ85" s="36" t="str">
        <f>IF(AG85=契約状況コード表!G$5,"",IF(AND(K85&lt;&gt;"",ISTEXT(U85)),"分担契約/単価契約",IF(ISTEXT(U85),"単価契約",IF(K85&lt;&gt;"","分担契約",""))))</f>
        <v/>
      </c>
      <c r="BK85" s="171"/>
      <c r="BL85" s="118" t="str">
        <f>IF(COUNTIF(T85,"**"),"",IF(AND(T85&gt;=契約状況コード表!P$5,OR(H85=契約状況コード表!M$5,H85=契約状況コード表!M$6)),1,IF(AND(T85&gt;=契約状況コード表!P$13,H85&lt;&gt;契約状況コード表!M$5,H85&lt;&gt;契約状況コード表!M$6),1,"")))</f>
        <v/>
      </c>
      <c r="BM85" s="155" t="str">
        <f t="shared" si="15"/>
        <v>○</v>
      </c>
      <c r="BN85" s="118" t="b">
        <f t="shared" si="16"/>
        <v>1</v>
      </c>
      <c r="BO85" s="118" t="b">
        <f t="shared" si="17"/>
        <v>1</v>
      </c>
    </row>
    <row r="86" spans="1:67" ht="60.6" customHeight="1">
      <c r="A86" s="101">
        <f t="shared" si="18"/>
        <v>81</v>
      </c>
      <c r="B86" s="101" t="str">
        <f t="shared" si="19"/>
        <v/>
      </c>
      <c r="C86" s="101" t="str">
        <f>IF(B86&lt;&gt;1,"",COUNTIF($B$6:B86,1))</f>
        <v/>
      </c>
      <c r="D86" s="101" t="str">
        <f>IF(B86&lt;&gt;2,"",COUNTIF($B$6:B86,2))</f>
        <v/>
      </c>
      <c r="E86" s="101" t="str">
        <f>IF(B86&lt;&gt;3,"",COUNTIF($B$6:B86,3))</f>
        <v/>
      </c>
      <c r="F86" s="101" t="str">
        <f>IF(B86&lt;&gt;4,"",COUNTIF($B$6:B86,4))</f>
        <v/>
      </c>
      <c r="G86" s="75"/>
      <c r="H86" s="36"/>
      <c r="I86" s="76"/>
      <c r="J86" s="76"/>
      <c r="K86" s="75"/>
      <c r="L86" s="161"/>
      <c r="M86" s="77"/>
      <c r="N86" s="76"/>
      <c r="O86" s="78"/>
      <c r="P86" s="83"/>
      <c r="Q86" s="84"/>
      <c r="R86" s="76"/>
      <c r="S86" s="75"/>
      <c r="T86" s="85"/>
      <c r="U86" s="154"/>
      <c r="V86" s="87"/>
      <c r="W86" s="172" t="str">
        <f>IF(OR(T86="他官署で調達手続きを実施のため",AG86=契約状況コード表!G$5),"－",IF(V86&lt;&gt;"",ROUNDDOWN(V86/T86,3),(IFERROR(ROUNDDOWN(U86/T86,3),"－"))))</f>
        <v>－</v>
      </c>
      <c r="X86" s="85"/>
      <c r="Y86" s="85"/>
      <c r="Z86" s="82"/>
      <c r="AA86" s="80"/>
      <c r="AB86" s="81"/>
      <c r="AC86" s="82"/>
      <c r="AD86" s="82"/>
      <c r="AE86" s="82"/>
      <c r="AF86" s="82"/>
      <c r="AG86" s="80"/>
      <c r="AH86" s="76"/>
      <c r="AI86" s="76"/>
      <c r="AJ86" s="76"/>
      <c r="AK86" s="36"/>
      <c r="AL86" s="36"/>
      <c r="AM86" s="200"/>
      <c r="AN86" s="200"/>
      <c r="AO86" s="200"/>
      <c r="AP86" s="200"/>
      <c r="AQ86" s="161"/>
      <c r="AR86" s="75"/>
      <c r="AS86" s="36"/>
      <c r="AT86" s="36"/>
      <c r="AU86" s="36"/>
      <c r="AV86" s="36"/>
      <c r="AW86" s="36"/>
      <c r="AX86" s="36"/>
      <c r="AY86" s="36"/>
      <c r="AZ86" s="36"/>
      <c r="BA86" s="104"/>
      <c r="BB86" s="113"/>
      <c r="BC86" s="114" t="str">
        <f>IF(AND(OR(K86=契約状況コード表!D$5,K86=契約状況コード表!D$6),OR(AG86=契約状況コード表!G$5,AG86=契約状況コード表!G$6)),"年間支払金額(全官署)",IF(OR(AG86=契約状況コード表!G$5,AG86=契約状況コード表!G$6),"年間支払金額",IF(AND(OR(COUNTIF(AI86,"*すべて*"),COUNTIF(AI86,"*全て*")),S86="●",OR(K86=契約状況コード表!D$5,K86=契約状況コード表!D$6)),"年間支払金額(全官署、契約相手方ごと)",IF(AND(OR(COUNTIF(AI86,"*すべて*"),COUNTIF(AI86,"*全て*")),S86="●"),"年間支払金額(契約相手方ごと)",IF(AND(OR(K86=契約状況コード表!D$5,K86=契約状況コード表!D$6),AG86=契約状況コード表!G$7),"契約総額(全官署)",IF(AND(K86=契約状況コード表!D$7,AG86=契約状況コード表!G$7),"契約総額(自官署のみ)",IF(K86=契約状況コード表!D$7,"年間支払金額(自官署のみ)",IF(AG86=契約状況コード表!G$7,"契約総額",IF(AND(COUNTIF(BJ86,"&lt;&gt;*単価*"),OR(K86=契約状況コード表!D$5,K86=契約状況コード表!D$6)),"全官署予定価格",IF(AND(COUNTIF(BJ86,"*単価*"),OR(K86=契約状況コード表!D$5,K86=契約状況コード表!D$6)),"全官署支払金額",IF(AND(COUNTIF(BJ86,"&lt;&gt;*単価*"),COUNTIF(BJ86,"*変更契約*")),"変更後予定価格",IF(COUNTIF(BJ86,"*単価*"),"年間支払金額","予定価格"))))))))))))</f>
        <v>予定価格</v>
      </c>
      <c r="BD86" s="114" t="str">
        <f>IF(AND(BI86=契約状況コード表!M$5,T86&gt;契約状況コード表!N$5),"○",IF(AND(BI86=契約状況コード表!M$6,T86&gt;=契約状況コード表!N$6),"○",IF(AND(BI86=契約状況コード表!M$7,T86&gt;=契約状況コード表!N$7),"○",IF(AND(BI86=契約状況コード表!M$8,T86&gt;=契約状況コード表!N$8),"○",IF(AND(BI86=契約状況コード表!M$9,T86&gt;=契約状況コード表!N$9),"○",IF(AND(BI86=契約状況コード表!M$10,T86&gt;=契約状況コード表!N$10),"○",IF(AND(BI86=契約状況コード表!M$11,T86&gt;=契約状況コード表!N$11),"○",IF(AND(BI86=契約状況コード表!M$12,T86&gt;=契約状況コード表!N$12),"○",IF(AND(BI86=契約状況コード表!M$13,T86&gt;=契約状況コード表!N$13),"○",IF(T86="他官署で調達手続き入札を実施のため","○","×"))))))))))</f>
        <v>×</v>
      </c>
      <c r="BE86" s="114" t="str">
        <f>IF(AND(BI86=契約状況コード表!M$5,Y86&gt;契約状況コード表!N$5),"○",IF(AND(BI86=契約状況コード表!M$6,Y86&gt;=契約状況コード表!N$6),"○",IF(AND(BI86=契約状況コード表!M$7,Y86&gt;=契約状況コード表!N$7),"○",IF(AND(BI86=契約状況コード表!M$8,Y86&gt;=契約状況コード表!N$8),"○",IF(AND(BI86=契約状況コード表!M$9,Y86&gt;=契約状況コード表!N$9),"○",IF(AND(BI86=契約状況コード表!M$10,Y86&gt;=契約状況コード表!N$10),"○",IF(AND(BI86=契約状況コード表!M$11,Y86&gt;=契約状況コード表!N$11),"○",IF(AND(BI86=契約状況コード表!M$12,Y86&gt;=契約状況コード表!N$12),"○",IF(AND(BI86=契約状況コード表!M$13,Y86&gt;=契約状況コード表!N$13),"○","×")))))))))</f>
        <v>×</v>
      </c>
      <c r="BF86" s="114" t="str">
        <f t="shared" si="11"/>
        <v>×</v>
      </c>
      <c r="BG86" s="114" t="str">
        <f t="shared" si="12"/>
        <v>×</v>
      </c>
      <c r="BH86" s="115" t="str">
        <f t="shared" si="13"/>
        <v/>
      </c>
      <c r="BI86" s="170">
        <f t="shared" si="14"/>
        <v>0</v>
      </c>
      <c r="BJ86" s="36" t="str">
        <f>IF(AG86=契約状況コード表!G$5,"",IF(AND(K86&lt;&gt;"",ISTEXT(U86)),"分担契約/単価契約",IF(ISTEXT(U86),"単価契約",IF(K86&lt;&gt;"","分担契約",""))))</f>
        <v/>
      </c>
      <c r="BK86" s="171"/>
      <c r="BL86" s="118" t="str">
        <f>IF(COUNTIF(T86,"**"),"",IF(AND(T86&gt;=契約状況コード表!P$5,OR(H86=契約状況コード表!M$5,H86=契約状況コード表!M$6)),1,IF(AND(T86&gt;=契約状況コード表!P$13,H86&lt;&gt;契約状況コード表!M$5,H86&lt;&gt;契約状況コード表!M$6),1,"")))</f>
        <v/>
      </c>
      <c r="BM86" s="155" t="str">
        <f t="shared" si="15"/>
        <v>○</v>
      </c>
      <c r="BN86" s="118" t="b">
        <f t="shared" si="16"/>
        <v>1</v>
      </c>
      <c r="BO86" s="118" t="b">
        <f t="shared" si="17"/>
        <v>1</v>
      </c>
    </row>
    <row r="87" spans="1:67" ht="60.6" customHeight="1">
      <c r="A87" s="101">
        <f t="shared" si="18"/>
        <v>82</v>
      </c>
      <c r="B87" s="101" t="str">
        <f t="shared" si="19"/>
        <v/>
      </c>
      <c r="C87" s="101" t="str">
        <f>IF(B87&lt;&gt;1,"",COUNTIF($B$6:B87,1))</f>
        <v/>
      </c>
      <c r="D87" s="101" t="str">
        <f>IF(B87&lt;&gt;2,"",COUNTIF($B$6:B87,2))</f>
        <v/>
      </c>
      <c r="E87" s="101" t="str">
        <f>IF(B87&lt;&gt;3,"",COUNTIF($B$6:B87,3))</f>
        <v/>
      </c>
      <c r="F87" s="101" t="str">
        <f>IF(B87&lt;&gt;4,"",COUNTIF($B$6:B87,4))</f>
        <v/>
      </c>
      <c r="G87" s="75"/>
      <c r="H87" s="36"/>
      <c r="I87" s="76"/>
      <c r="J87" s="76"/>
      <c r="K87" s="75"/>
      <c r="L87" s="161"/>
      <c r="M87" s="77"/>
      <c r="N87" s="76"/>
      <c r="O87" s="78"/>
      <c r="P87" s="83"/>
      <c r="Q87" s="84"/>
      <c r="R87" s="76"/>
      <c r="S87" s="75"/>
      <c r="T87" s="85"/>
      <c r="U87" s="154"/>
      <c r="V87" s="87"/>
      <c r="W87" s="172" t="str">
        <f>IF(OR(T87="他官署で調達手続きを実施のため",AG87=契約状況コード表!G$5),"－",IF(V87&lt;&gt;"",ROUNDDOWN(V87/T87,3),(IFERROR(ROUNDDOWN(U87/T87,3),"－"))))</f>
        <v>－</v>
      </c>
      <c r="X87" s="85"/>
      <c r="Y87" s="85"/>
      <c r="Z87" s="82"/>
      <c r="AA87" s="80"/>
      <c r="AB87" s="81"/>
      <c r="AC87" s="82"/>
      <c r="AD87" s="82"/>
      <c r="AE87" s="82"/>
      <c r="AF87" s="82"/>
      <c r="AG87" s="80"/>
      <c r="AH87" s="76"/>
      <c r="AI87" s="76"/>
      <c r="AJ87" s="76"/>
      <c r="AK87" s="36"/>
      <c r="AL87" s="36"/>
      <c r="AM87" s="200"/>
      <c r="AN87" s="200"/>
      <c r="AO87" s="200"/>
      <c r="AP87" s="200"/>
      <c r="AQ87" s="161"/>
      <c r="AR87" s="75"/>
      <c r="AS87" s="36"/>
      <c r="AT87" s="36"/>
      <c r="AU87" s="36"/>
      <c r="AV87" s="36"/>
      <c r="AW87" s="36"/>
      <c r="AX87" s="36"/>
      <c r="AY87" s="36"/>
      <c r="AZ87" s="36"/>
      <c r="BA87" s="104"/>
      <c r="BB87" s="113"/>
      <c r="BC87" s="114" t="str">
        <f>IF(AND(OR(K87=契約状況コード表!D$5,K87=契約状況コード表!D$6),OR(AG87=契約状況コード表!G$5,AG87=契約状況コード表!G$6)),"年間支払金額(全官署)",IF(OR(AG87=契約状況コード表!G$5,AG87=契約状況コード表!G$6),"年間支払金額",IF(AND(OR(COUNTIF(AI87,"*すべて*"),COUNTIF(AI87,"*全て*")),S87="●",OR(K87=契約状況コード表!D$5,K87=契約状況コード表!D$6)),"年間支払金額(全官署、契約相手方ごと)",IF(AND(OR(COUNTIF(AI87,"*すべて*"),COUNTIF(AI87,"*全て*")),S87="●"),"年間支払金額(契約相手方ごと)",IF(AND(OR(K87=契約状況コード表!D$5,K87=契約状況コード表!D$6),AG87=契約状況コード表!G$7),"契約総額(全官署)",IF(AND(K87=契約状況コード表!D$7,AG87=契約状況コード表!G$7),"契約総額(自官署のみ)",IF(K87=契約状況コード表!D$7,"年間支払金額(自官署のみ)",IF(AG87=契約状況コード表!G$7,"契約総額",IF(AND(COUNTIF(BJ87,"&lt;&gt;*単価*"),OR(K87=契約状況コード表!D$5,K87=契約状況コード表!D$6)),"全官署予定価格",IF(AND(COUNTIF(BJ87,"*単価*"),OR(K87=契約状況コード表!D$5,K87=契約状況コード表!D$6)),"全官署支払金額",IF(AND(COUNTIF(BJ87,"&lt;&gt;*単価*"),COUNTIF(BJ87,"*変更契約*")),"変更後予定価格",IF(COUNTIF(BJ87,"*単価*"),"年間支払金額","予定価格"))))))))))))</f>
        <v>予定価格</v>
      </c>
      <c r="BD87" s="114" t="str">
        <f>IF(AND(BI87=契約状況コード表!M$5,T87&gt;契約状況コード表!N$5),"○",IF(AND(BI87=契約状況コード表!M$6,T87&gt;=契約状況コード表!N$6),"○",IF(AND(BI87=契約状況コード表!M$7,T87&gt;=契約状況コード表!N$7),"○",IF(AND(BI87=契約状況コード表!M$8,T87&gt;=契約状況コード表!N$8),"○",IF(AND(BI87=契約状況コード表!M$9,T87&gt;=契約状況コード表!N$9),"○",IF(AND(BI87=契約状況コード表!M$10,T87&gt;=契約状況コード表!N$10),"○",IF(AND(BI87=契約状況コード表!M$11,T87&gt;=契約状況コード表!N$11),"○",IF(AND(BI87=契約状況コード表!M$12,T87&gt;=契約状況コード表!N$12),"○",IF(AND(BI87=契約状況コード表!M$13,T87&gt;=契約状況コード表!N$13),"○",IF(T87="他官署で調達手続き入札を実施のため","○","×"))))))))))</f>
        <v>×</v>
      </c>
      <c r="BE87" s="114" t="str">
        <f>IF(AND(BI87=契約状況コード表!M$5,Y87&gt;契約状況コード表!N$5),"○",IF(AND(BI87=契約状況コード表!M$6,Y87&gt;=契約状況コード表!N$6),"○",IF(AND(BI87=契約状況コード表!M$7,Y87&gt;=契約状況コード表!N$7),"○",IF(AND(BI87=契約状況コード表!M$8,Y87&gt;=契約状況コード表!N$8),"○",IF(AND(BI87=契約状況コード表!M$9,Y87&gt;=契約状況コード表!N$9),"○",IF(AND(BI87=契約状況コード表!M$10,Y87&gt;=契約状況コード表!N$10),"○",IF(AND(BI87=契約状況コード表!M$11,Y87&gt;=契約状況コード表!N$11),"○",IF(AND(BI87=契約状況コード表!M$12,Y87&gt;=契約状況コード表!N$12),"○",IF(AND(BI87=契約状況コード表!M$13,Y87&gt;=契約状況コード表!N$13),"○","×")))))))))</f>
        <v>×</v>
      </c>
      <c r="BF87" s="114" t="str">
        <f t="shared" si="11"/>
        <v>×</v>
      </c>
      <c r="BG87" s="114" t="str">
        <f t="shared" si="12"/>
        <v>×</v>
      </c>
      <c r="BH87" s="115" t="str">
        <f t="shared" si="13"/>
        <v/>
      </c>
      <c r="BI87" s="170">
        <f t="shared" si="14"/>
        <v>0</v>
      </c>
      <c r="BJ87" s="36" t="str">
        <f>IF(AG87=契約状況コード表!G$5,"",IF(AND(K87&lt;&gt;"",ISTEXT(U87)),"分担契約/単価契約",IF(ISTEXT(U87),"単価契約",IF(K87&lt;&gt;"","分担契約",""))))</f>
        <v/>
      </c>
      <c r="BK87" s="171"/>
      <c r="BL87" s="118" t="str">
        <f>IF(COUNTIF(T87,"**"),"",IF(AND(T87&gt;=契約状況コード表!P$5,OR(H87=契約状況コード表!M$5,H87=契約状況コード表!M$6)),1,IF(AND(T87&gt;=契約状況コード表!P$13,H87&lt;&gt;契約状況コード表!M$5,H87&lt;&gt;契約状況コード表!M$6),1,"")))</f>
        <v/>
      </c>
      <c r="BM87" s="155" t="str">
        <f t="shared" si="15"/>
        <v>○</v>
      </c>
      <c r="BN87" s="118" t="b">
        <f t="shared" si="16"/>
        <v>1</v>
      </c>
      <c r="BO87" s="118" t="b">
        <f t="shared" si="17"/>
        <v>1</v>
      </c>
    </row>
    <row r="88" spans="1:67" ht="60.6" customHeight="1">
      <c r="A88" s="101">
        <f t="shared" si="18"/>
        <v>83</v>
      </c>
      <c r="B88" s="101" t="str">
        <f t="shared" si="19"/>
        <v/>
      </c>
      <c r="C88" s="101" t="str">
        <f>IF(B88&lt;&gt;1,"",COUNTIF($B$6:B88,1))</f>
        <v/>
      </c>
      <c r="D88" s="101" t="str">
        <f>IF(B88&lt;&gt;2,"",COUNTIF($B$6:B88,2))</f>
        <v/>
      </c>
      <c r="E88" s="101" t="str">
        <f>IF(B88&lt;&gt;3,"",COUNTIF($B$6:B88,3))</f>
        <v/>
      </c>
      <c r="F88" s="101" t="str">
        <f>IF(B88&lt;&gt;4,"",COUNTIF($B$6:B88,4))</f>
        <v/>
      </c>
      <c r="G88" s="75"/>
      <c r="H88" s="36"/>
      <c r="I88" s="76"/>
      <c r="J88" s="76"/>
      <c r="K88" s="75"/>
      <c r="L88" s="161"/>
      <c r="M88" s="77"/>
      <c r="N88" s="76"/>
      <c r="O88" s="78"/>
      <c r="P88" s="83"/>
      <c r="Q88" s="84"/>
      <c r="R88" s="76"/>
      <c r="S88" s="75"/>
      <c r="T88" s="85"/>
      <c r="U88" s="154"/>
      <c r="V88" s="87"/>
      <c r="W88" s="172" t="str">
        <f>IF(OR(T88="他官署で調達手続きを実施のため",AG88=契約状況コード表!G$5),"－",IF(V88&lt;&gt;"",ROUNDDOWN(V88/T88,3),(IFERROR(ROUNDDOWN(U88/T88,3),"－"))))</f>
        <v>－</v>
      </c>
      <c r="X88" s="85"/>
      <c r="Y88" s="85"/>
      <c r="Z88" s="82"/>
      <c r="AA88" s="80"/>
      <c r="AB88" s="81"/>
      <c r="AC88" s="82"/>
      <c r="AD88" s="82"/>
      <c r="AE88" s="82"/>
      <c r="AF88" s="82"/>
      <c r="AG88" s="80"/>
      <c r="AH88" s="76"/>
      <c r="AI88" s="76"/>
      <c r="AJ88" s="76"/>
      <c r="AK88" s="36"/>
      <c r="AL88" s="36"/>
      <c r="AM88" s="200"/>
      <c r="AN88" s="200"/>
      <c r="AO88" s="200"/>
      <c r="AP88" s="200"/>
      <c r="AQ88" s="161"/>
      <c r="AR88" s="75"/>
      <c r="AS88" s="36"/>
      <c r="AT88" s="36"/>
      <c r="AU88" s="36"/>
      <c r="AV88" s="36"/>
      <c r="AW88" s="36"/>
      <c r="AX88" s="36"/>
      <c r="AY88" s="36"/>
      <c r="AZ88" s="36"/>
      <c r="BA88" s="104"/>
      <c r="BB88" s="113"/>
      <c r="BC88" s="114" t="str">
        <f>IF(AND(OR(K88=契約状況コード表!D$5,K88=契約状況コード表!D$6),OR(AG88=契約状況コード表!G$5,AG88=契約状況コード表!G$6)),"年間支払金額(全官署)",IF(OR(AG88=契約状況コード表!G$5,AG88=契約状況コード表!G$6),"年間支払金額",IF(AND(OR(COUNTIF(AI88,"*すべて*"),COUNTIF(AI88,"*全て*")),S88="●",OR(K88=契約状況コード表!D$5,K88=契約状況コード表!D$6)),"年間支払金額(全官署、契約相手方ごと)",IF(AND(OR(COUNTIF(AI88,"*すべて*"),COUNTIF(AI88,"*全て*")),S88="●"),"年間支払金額(契約相手方ごと)",IF(AND(OR(K88=契約状況コード表!D$5,K88=契約状況コード表!D$6),AG88=契約状況コード表!G$7),"契約総額(全官署)",IF(AND(K88=契約状況コード表!D$7,AG88=契約状況コード表!G$7),"契約総額(自官署のみ)",IF(K88=契約状況コード表!D$7,"年間支払金額(自官署のみ)",IF(AG88=契約状況コード表!G$7,"契約総額",IF(AND(COUNTIF(BJ88,"&lt;&gt;*単価*"),OR(K88=契約状況コード表!D$5,K88=契約状況コード表!D$6)),"全官署予定価格",IF(AND(COUNTIF(BJ88,"*単価*"),OR(K88=契約状況コード表!D$5,K88=契約状況コード表!D$6)),"全官署支払金額",IF(AND(COUNTIF(BJ88,"&lt;&gt;*単価*"),COUNTIF(BJ88,"*変更契約*")),"変更後予定価格",IF(COUNTIF(BJ88,"*単価*"),"年間支払金額","予定価格"))))))))))))</f>
        <v>予定価格</v>
      </c>
      <c r="BD88" s="114" t="str">
        <f>IF(AND(BI88=契約状況コード表!M$5,T88&gt;契約状況コード表!N$5),"○",IF(AND(BI88=契約状況コード表!M$6,T88&gt;=契約状況コード表!N$6),"○",IF(AND(BI88=契約状況コード表!M$7,T88&gt;=契約状況コード表!N$7),"○",IF(AND(BI88=契約状況コード表!M$8,T88&gt;=契約状況コード表!N$8),"○",IF(AND(BI88=契約状況コード表!M$9,T88&gt;=契約状況コード表!N$9),"○",IF(AND(BI88=契約状況コード表!M$10,T88&gt;=契約状況コード表!N$10),"○",IF(AND(BI88=契約状況コード表!M$11,T88&gt;=契約状況コード表!N$11),"○",IF(AND(BI88=契約状況コード表!M$12,T88&gt;=契約状況コード表!N$12),"○",IF(AND(BI88=契約状況コード表!M$13,T88&gt;=契約状況コード表!N$13),"○",IF(T88="他官署で調達手続き入札を実施のため","○","×"))))))))))</f>
        <v>×</v>
      </c>
      <c r="BE88" s="114" t="str">
        <f>IF(AND(BI88=契約状況コード表!M$5,Y88&gt;契約状況コード表!N$5),"○",IF(AND(BI88=契約状況コード表!M$6,Y88&gt;=契約状況コード表!N$6),"○",IF(AND(BI88=契約状況コード表!M$7,Y88&gt;=契約状況コード表!N$7),"○",IF(AND(BI88=契約状況コード表!M$8,Y88&gt;=契約状況コード表!N$8),"○",IF(AND(BI88=契約状況コード表!M$9,Y88&gt;=契約状況コード表!N$9),"○",IF(AND(BI88=契約状況コード表!M$10,Y88&gt;=契約状況コード表!N$10),"○",IF(AND(BI88=契約状況コード表!M$11,Y88&gt;=契約状況コード表!N$11),"○",IF(AND(BI88=契約状況コード表!M$12,Y88&gt;=契約状況コード表!N$12),"○",IF(AND(BI88=契約状況コード表!M$13,Y88&gt;=契約状況コード表!N$13),"○","×")))))))))</f>
        <v>×</v>
      </c>
      <c r="BF88" s="114" t="str">
        <f t="shared" si="11"/>
        <v>×</v>
      </c>
      <c r="BG88" s="114" t="str">
        <f t="shared" si="12"/>
        <v>×</v>
      </c>
      <c r="BH88" s="115" t="str">
        <f t="shared" si="13"/>
        <v/>
      </c>
      <c r="BI88" s="170">
        <f t="shared" si="14"/>
        <v>0</v>
      </c>
      <c r="BJ88" s="36" t="str">
        <f>IF(AG88=契約状況コード表!G$5,"",IF(AND(K88&lt;&gt;"",ISTEXT(U88)),"分担契約/単価契約",IF(ISTEXT(U88),"単価契約",IF(K88&lt;&gt;"","分担契約",""))))</f>
        <v/>
      </c>
      <c r="BK88" s="171"/>
      <c r="BL88" s="118" t="str">
        <f>IF(COUNTIF(T88,"**"),"",IF(AND(T88&gt;=契約状況コード表!P$5,OR(H88=契約状況コード表!M$5,H88=契約状況コード表!M$6)),1,IF(AND(T88&gt;=契約状況コード表!P$13,H88&lt;&gt;契約状況コード表!M$5,H88&lt;&gt;契約状況コード表!M$6),1,"")))</f>
        <v/>
      </c>
      <c r="BM88" s="155" t="str">
        <f t="shared" si="15"/>
        <v>○</v>
      </c>
      <c r="BN88" s="118" t="b">
        <f t="shared" si="16"/>
        <v>1</v>
      </c>
      <c r="BO88" s="118" t="b">
        <f t="shared" si="17"/>
        <v>1</v>
      </c>
    </row>
    <row r="89" spans="1:67" ht="60.6" customHeight="1">
      <c r="A89" s="101">
        <f t="shared" si="18"/>
        <v>84</v>
      </c>
      <c r="B89" s="101" t="str">
        <f t="shared" si="19"/>
        <v/>
      </c>
      <c r="C89" s="101" t="str">
        <f>IF(B89&lt;&gt;1,"",COUNTIF($B$6:B89,1))</f>
        <v/>
      </c>
      <c r="D89" s="101" t="str">
        <f>IF(B89&lt;&gt;2,"",COUNTIF($B$6:B89,2))</f>
        <v/>
      </c>
      <c r="E89" s="101" t="str">
        <f>IF(B89&lt;&gt;3,"",COUNTIF($B$6:B89,3))</f>
        <v/>
      </c>
      <c r="F89" s="101" t="str">
        <f>IF(B89&lt;&gt;4,"",COUNTIF($B$6:B89,4))</f>
        <v/>
      </c>
      <c r="G89" s="75"/>
      <c r="H89" s="36"/>
      <c r="I89" s="76"/>
      <c r="J89" s="76"/>
      <c r="K89" s="75"/>
      <c r="L89" s="161"/>
      <c r="M89" s="77"/>
      <c r="N89" s="76"/>
      <c r="O89" s="78"/>
      <c r="P89" s="83"/>
      <c r="Q89" s="84"/>
      <c r="R89" s="76"/>
      <c r="S89" s="75"/>
      <c r="T89" s="85"/>
      <c r="U89" s="154"/>
      <c r="V89" s="87"/>
      <c r="W89" s="172" t="str">
        <f>IF(OR(T89="他官署で調達手続きを実施のため",AG89=契約状況コード表!G$5),"－",IF(V89&lt;&gt;"",ROUNDDOWN(V89/T89,3),(IFERROR(ROUNDDOWN(U89/T89,3),"－"))))</f>
        <v>－</v>
      </c>
      <c r="X89" s="85"/>
      <c r="Y89" s="85"/>
      <c r="Z89" s="82"/>
      <c r="AA89" s="80"/>
      <c r="AB89" s="81"/>
      <c r="AC89" s="82"/>
      <c r="AD89" s="82"/>
      <c r="AE89" s="82"/>
      <c r="AF89" s="82"/>
      <c r="AG89" s="80"/>
      <c r="AH89" s="76"/>
      <c r="AI89" s="76"/>
      <c r="AJ89" s="76"/>
      <c r="AK89" s="36"/>
      <c r="AL89" s="36"/>
      <c r="AM89" s="200"/>
      <c r="AN89" s="200"/>
      <c r="AO89" s="200"/>
      <c r="AP89" s="200"/>
      <c r="AQ89" s="161"/>
      <c r="AR89" s="75"/>
      <c r="AS89" s="36"/>
      <c r="AT89" s="36"/>
      <c r="AU89" s="36"/>
      <c r="AV89" s="36"/>
      <c r="AW89" s="36"/>
      <c r="AX89" s="36"/>
      <c r="AY89" s="36"/>
      <c r="AZ89" s="36"/>
      <c r="BA89" s="104"/>
      <c r="BB89" s="113"/>
      <c r="BC89" s="114" t="str">
        <f>IF(AND(OR(K89=契約状況コード表!D$5,K89=契約状況コード表!D$6),OR(AG89=契約状況コード表!G$5,AG89=契約状況コード表!G$6)),"年間支払金額(全官署)",IF(OR(AG89=契約状況コード表!G$5,AG89=契約状況コード表!G$6),"年間支払金額",IF(AND(OR(COUNTIF(AI89,"*すべて*"),COUNTIF(AI89,"*全て*")),S89="●",OR(K89=契約状況コード表!D$5,K89=契約状況コード表!D$6)),"年間支払金額(全官署、契約相手方ごと)",IF(AND(OR(COUNTIF(AI89,"*すべて*"),COUNTIF(AI89,"*全て*")),S89="●"),"年間支払金額(契約相手方ごと)",IF(AND(OR(K89=契約状況コード表!D$5,K89=契約状況コード表!D$6),AG89=契約状況コード表!G$7),"契約総額(全官署)",IF(AND(K89=契約状況コード表!D$7,AG89=契約状況コード表!G$7),"契約総額(自官署のみ)",IF(K89=契約状況コード表!D$7,"年間支払金額(自官署のみ)",IF(AG89=契約状況コード表!G$7,"契約総額",IF(AND(COUNTIF(BJ89,"&lt;&gt;*単価*"),OR(K89=契約状況コード表!D$5,K89=契約状況コード表!D$6)),"全官署予定価格",IF(AND(COUNTIF(BJ89,"*単価*"),OR(K89=契約状況コード表!D$5,K89=契約状況コード表!D$6)),"全官署支払金額",IF(AND(COUNTIF(BJ89,"&lt;&gt;*単価*"),COUNTIF(BJ89,"*変更契約*")),"変更後予定価格",IF(COUNTIF(BJ89,"*単価*"),"年間支払金額","予定価格"))))))))))))</f>
        <v>予定価格</v>
      </c>
      <c r="BD89" s="114" t="str">
        <f>IF(AND(BI89=契約状況コード表!M$5,T89&gt;契約状況コード表!N$5),"○",IF(AND(BI89=契約状況コード表!M$6,T89&gt;=契約状況コード表!N$6),"○",IF(AND(BI89=契約状況コード表!M$7,T89&gt;=契約状況コード表!N$7),"○",IF(AND(BI89=契約状況コード表!M$8,T89&gt;=契約状況コード表!N$8),"○",IF(AND(BI89=契約状況コード表!M$9,T89&gt;=契約状況コード表!N$9),"○",IF(AND(BI89=契約状況コード表!M$10,T89&gt;=契約状況コード表!N$10),"○",IF(AND(BI89=契約状況コード表!M$11,T89&gt;=契約状況コード表!N$11),"○",IF(AND(BI89=契約状況コード表!M$12,T89&gt;=契約状況コード表!N$12),"○",IF(AND(BI89=契約状況コード表!M$13,T89&gt;=契約状況コード表!N$13),"○",IF(T89="他官署で調達手続き入札を実施のため","○","×"))))))))))</f>
        <v>×</v>
      </c>
      <c r="BE89" s="114" t="str">
        <f>IF(AND(BI89=契約状況コード表!M$5,Y89&gt;契約状況コード表!N$5),"○",IF(AND(BI89=契約状況コード表!M$6,Y89&gt;=契約状況コード表!N$6),"○",IF(AND(BI89=契約状況コード表!M$7,Y89&gt;=契約状況コード表!N$7),"○",IF(AND(BI89=契約状況コード表!M$8,Y89&gt;=契約状況コード表!N$8),"○",IF(AND(BI89=契約状況コード表!M$9,Y89&gt;=契約状況コード表!N$9),"○",IF(AND(BI89=契約状況コード表!M$10,Y89&gt;=契約状況コード表!N$10),"○",IF(AND(BI89=契約状況コード表!M$11,Y89&gt;=契約状況コード表!N$11),"○",IF(AND(BI89=契約状況コード表!M$12,Y89&gt;=契約状況コード表!N$12),"○",IF(AND(BI89=契約状況コード表!M$13,Y89&gt;=契約状況コード表!N$13),"○","×")))))))))</f>
        <v>×</v>
      </c>
      <c r="BF89" s="114" t="str">
        <f t="shared" si="11"/>
        <v>×</v>
      </c>
      <c r="BG89" s="114" t="str">
        <f t="shared" si="12"/>
        <v>×</v>
      </c>
      <c r="BH89" s="115" t="str">
        <f t="shared" si="13"/>
        <v/>
      </c>
      <c r="BI89" s="170">
        <f t="shared" si="14"/>
        <v>0</v>
      </c>
      <c r="BJ89" s="36" t="str">
        <f>IF(AG89=契約状況コード表!G$5,"",IF(AND(K89&lt;&gt;"",ISTEXT(U89)),"分担契約/単価契約",IF(ISTEXT(U89),"単価契約",IF(K89&lt;&gt;"","分担契約",""))))</f>
        <v/>
      </c>
      <c r="BK89" s="171"/>
      <c r="BL89" s="118" t="str">
        <f>IF(COUNTIF(T89,"**"),"",IF(AND(T89&gt;=契約状況コード表!P$5,OR(H89=契約状況コード表!M$5,H89=契約状況コード表!M$6)),1,IF(AND(T89&gt;=契約状況コード表!P$13,H89&lt;&gt;契約状況コード表!M$5,H89&lt;&gt;契約状況コード表!M$6),1,"")))</f>
        <v/>
      </c>
      <c r="BM89" s="155" t="str">
        <f t="shared" si="15"/>
        <v>○</v>
      </c>
      <c r="BN89" s="118" t="b">
        <f t="shared" si="16"/>
        <v>1</v>
      </c>
      <c r="BO89" s="118" t="b">
        <f t="shared" si="17"/>
        <v>1</v>
      </c>
    </row>
    <row r="90" spans="1:67" ht="60.6" customHeight="1">
      <c r="A90" s="101">
        <f t="shared" si="18"/>
        <v>85</v>
      </c>
      <c r="B90" s="101" t="str">
        <f t="shared" si="19"/>
        <v/>
      </c>
      <c r="C90" s="101" t="str">
        <f>IF(B90&lt;&gt;1,"",COUNTIF($B$6:B90,1))</f>
        <v/>
      </c>
      <c r="D90" s="101" t="str">
        <f>IF(B90&lt;&gt;2,"",COUNTIF($B$6:B90,2))</f>
        <v/>
      </c>
      <c r="E90" s="101" t="str">
        <f>IF(B90&lt;&gt;3,"",COUNTIF($B$6:B90,3))</f>
        <v/>
      </c>
      <c r="F90" s="101" t="str">
        <f>IF(B90&lt;&gt;4,"",COUNTIF($B$6:B90,4))</f>
        <v/>
      </c>
      <c r="G90" s="75"/>
      <c r="H90" s="36"/>
      <c r="I90" s="76"/>
      <c r="J90" s="76"/>
      <c r="K90" s="75"/>
      <c r="L90" s="161"/>
      <c r="M90" s="77"/>
      <c r="N90" s="76"/>
      <c r="O90" s="78"/>
      <c r="P90" s="83"/>
      <c r="Q90" s="84"/>
      <c r="R90" s="76"/>
      <c r="S90" s="75"/>
      <c r="T90" s="85"/>
      <c r="U90" s="154"/>
      <c r="V90" s="87"/>
      <c r="W90" s="172" t="str">
        <f>IF(OR(T90="他官署で調達手続きを実施のため",AG90=契約状況コード表!G$5),"－",IF(V90&lt;&gt;"",ROUNDDOWN(V90/T90,3),(IFERROR(ROUNDDOWN(U90/T90,3),"－"))))</f>
        <v>－</v>
      </c>
      <c r="X90" s="85"/>
      <c r="Y90" s="85"/>
      <c r="Z90" s="82"/>
      <c r="AA90" s="80"/>
      <c r="AB90" s="81"/>
      <c r="AC90" s="82"/>
      <c r="AD90" s="82"/>
      <c r="AE90" s="82"/>
      <c r="AF90" s="82"/>
      <c r="AG90" s="80"/>
      <c r="AH90" s="76"/>
      <c r="AI90" s="76"/>
      <c r="AJ90" s="76"/>
      <c r="AK90" s="36"/>
      <c r="AL90" s="36"/>
      <c r="AM90" s="200"/>
      <c r="AN90" s="200"/>
      <c r="AO90" s="200"/>
      <c r="AP90" s="200"/>
      <c r="AQ90" s="161"/>
      <c r="AR90" s="75"/>
      <c r="AS90" s="36"/>
      <c r="AT90" s="36"/>
      <c r="AU90" s="36"/>
      <c r="AV90" s="36"/>
      <c r="AW90" s="36"/>
      <c r="AX90" s="36"/>
      <c r="AY90" s="36"/>
      <c r="AZ90" s="36"/>
      <c r="BA90" s="104"/>
      <c r="BB90" s="113"/>
      <c r="BC90" s="114" t="str">
        <f>IF(AND(OR(K90=契約状況コード表!D$5,K90=契約状況コード表!D$6),OR(AG90=契約状況コード表!G$5,AG90=契約状況コード表!G$6)),"年間支払金額(全官署)",IF(OR(AG90=契約状況コード表!G$5,AG90=契約状況コード表!G$6),"年間支払金額",IF(AND(OR(COUNTIF(AI90,"*すべて*"),COUNTIF(AI90,"*全て*")),S90="●",OR(K90=契約状況コード表!D$5,K90=契約状況コード表!D$6)),"年間支払金額(全官署、契約相手方ごと)",IF(AND(OR(COUNTIF(AI90,"*すべて*"),COUNTIF(AI90,"*全て*")),S90="●"),"年間支払金額(契約相手方ごと)",IF(AND(OR(K90=契約状況コード表!D$5,K90=契約状況コード表!D$6),AG90=契約状況コード表!G$7),"契約総額(全官署)",IF(AND(K90=契約状況コード表!D$7,AG90=契約状況コード表!G$7),"契約総額(自官署のみ)",IF(K90=契約状況コード表!D$7,"年間支払金額(自官署のみ)",IF(AG90=契約状況コード表!G$7,"契約総額",IF(AND(COUNTIF(BJ90,"&lt;&gt;*単価*"),OR(K90=契約状況コード表!D$5,K90=契約状況コード表!D$6)),"全官署予定価格",IF(AND(COUNTIF(BJ90,"*単価*"),OR(K90=契約状況コード表!D$5,K90=契約状況コード表!D$6)),"全官署支払金額",IF(AND(COUNTIF(BJ90,"&lt;&gt;*単価*"),COUNTIF(BJ90,"*変更契約*")),"変更後予定価格",IF(COUNTIF(BJ90,"*単価*"),"年間支払金額","予定価格"))))))))))))</f>
        <v>予定価格</v>
      </c>
      <c r="BD90" s="114" t="str">
        <f>IF(AND(BI90=契約状況コード表!M$5,T90&gt;契約状況コード表!N$5),"○",IF(AND(BI90=契約状況コード表!M$6,T90&gt;=契約状況コード表!N$6),"○",IF(AND(BI90=契約状況コード表!M$7,T90&gt;=契約状況コード表!N$7),"○",IF(AND(BI90=契約状況コード表!M$8,T90&gt;=契約状況コード表!N$8),"○",IF(AND(BI90=契約状況コード表!M$9,T90&gt;=契約状況コード表!N$9),"○",IF(AND(BI90=契約状況コード表!M$10,T90&gt;=契約状況コード表!N$10),"○",IF(AND(BI90=契約状況コード表!M$11,T90&gt;=契約状況コード表!N$11),"○",IF(AND(BI90=契約状況コード表!M$12,T90&gt;=契約状況コード表!N$12),"○",IF(AND(BI90=契約状況コード表!M$13,T90&gt;=契約状況コード表!N$13),"○",IF(T90="他官署で調達手続き入札を実施のため","○","×"))))))))))</f>
        <v>×</v>
      </c>
      <c r="BE90" s="114" t="str">
        <f>IF(AND(BI90=契約状況コード表!M$5,Y90&gt;契約状況コード表!N$5),"○",IF(AND(BI90=契約状況コード表!M$6,Y90&gt;=契約状況コード表!N$6),"○",IF(AND(BI90=契約状況コード表!M$7,Y90&gt;=契約状況コード表!N$7),"○",IF(AND(BI90=契約状況コード表!M$8,Y90&gt;=契約状況コード表!N$8),"○",IF(AND(BI90=契約状況コード表!M$9,Y90&gt;=契約状況コード表!N$9),"○",IF(AND(BI90=契約状況コード表!M$10,Y90&gt;=契約状況コード表!N$10),"○",IF(AND(BI90=契約状況コード表!M$11,Y90&gt;=契約状況コード表!N$11),"○",IF(AND(BI90=契約状況コード表!M$12,Y90&gt;=契約状況コード表!N$12),"○",IF(AND(BI90=契約状況コード表!M$13,Y90&gt;=契約状況コード表!N$13),"○","×")))))))))</f>
        <v>×</v>
      </c>
      <c r="BF90" s="114" t="str">
        <f t="shared" si="11"/>
        <v>×</v>
      </c>
      <c r="BG90" s="114" t="str">
        <f t="shared" si="12"/>
        <v>×</v>
      </c>
      <c r="BH90" s="115" t="str">
        <f t="shared" si="13"/>
        <v/>
      </c>
      <c r="BI90" s="170">
        <f t="shared" si="14"/>
        <v>0</v>
      </c>
      <c r="BJ90" s="36" t="str">
        <f>IF(AG90=契約状況コード表!G$5,"",IF(AND(K90&lt;&gt;"",ISTEXT(U90)),"分担契約/単価契約",IF(ISTEXT(U90),"単価契約",IF(K90&lt;&gt;"","分担契約",""))))</f>
        <v/>
      </c>
      <c r="BK90" s="171"/>
      <c r="BL90" s="118" t="str">
        <f>IF(COUNTIF(T90,"**"),"",IF(AND(T90&gt;=契約状況コード表!P$5,OR(H90=契約状況コード表!M$5,H90=契約状況コード表!M$6)),1,IF(AND(T90&gt;=契約状況コード表!P$13,H90&lt;&gt;契約状況コード表!M$5,H90&lt;&gt;契約状況コード表!M$6),1,"")))</f>
        <v/>
      </c>
      <c r="BM90" s="155" t="str">
        <f t="shared" si="15"/>
        <v>○</v>
      </c>
      <c r="BN90" s="118" t="b">
        <f t="shared" si="16"/>
        <v>1</v>
      </c>
      <c r="BO90" s="118" t="b">
        <f t="shared" si="17"/>
        <v>1</v>
      </c>
    </row>
    <row r="91" spans="1:67" ht="60.6" customHeight="1">
      <c r="A91" s="101">
        <f t="shared" si="18"/>
        <v>86</v>
      </c>
      <c r="B91" s="101" t="str">
        <f t="shared" si="19"/>
        <v/>
      </c>
      <c r="C91" s="101" t="str">
        <f>IF(B91&lt;&gt;1,"",COUNTIF($B$6:B91,1))</f>
        <v/>
      </c>
      <c r="D91" s="101" t="str">
        <f>IF(B91&lt;&gt;2,"",COUNTIF($B$6:B91,2))</f>
        <v/>
      </c>
      <c r="E91" s="101" t="str">
        <f>IF(B91&lt;&gt;3,"",COUNTIF($B$6:B91,3))</f>
        <v/>
      </c>
      <c r="F91" s="101" t="str">
        <f>IF(B91&lt;&gt;4,"",COUNTIF($B$6:B91,4))</f>
        <v/>
      </c>
      <c r="G91" s="75"/>
      <c r="H91" s="36"/>
      <c r="I91" s="76"/>
      <c r="J91" s="76"/>
      <c r="K91" s="75"/>
      <c r="L91" s="161"/>
      <c r="M91" s="77"/>
      <c r="N91" s="76"/>
      <c r="O91" s="78"/>
      <c r="P91" s="83"/>
      <c r="Q91" s="84"/>
      <c r="R91" s="76"/>
      <c r="S91" s="75"/>
      <c r="T91" s="85"/>
      <c r="U91" s="154"/>
      <c r="V91" s="87"/>
      <c r="W91" s="172" t="str">
        <f>IF(OR(T91="他官署で調達手続きを実施のため",AG91=契約状況コード表!G$5),"－",IF(V91&lt;&gt;"",ROUNDDOWN(V91/T91,3),(IFERROR(ROUNDDOWN(U91/T91,3),"－"))))</f>
        <v>－</v>
      </c>
      <c r="X91" s="85"/>
      <c r="Y91" s="85"/>
      <c r="Z91" s="82"/>
      <c r="AA91" s="80"/>
      <c r="AB91" s="81"/>
      <c r="AC91" s="82"/>
      <c r="AD91" s="82"/>
      <c r="AE91" s="82"/>
      <c r="AF91" s="82"/>
      <c r="AG91" s="80"/>
      <c r="AH91" s="76"/>
      <c r="AI91" s="76"/>
      <c r="AJ91" s="76"/>
      <c r="AK91" s="36"/>
      <c r="AL91" s="36"/>
      <c r="AM91" s="200"/>
      <c r="AN91" s="200"/>
      <c r="AO91" s="200"/>
      <c r="AP91" s="200"/>
      <c r="AQ91" s="161"/>
      <c r="AR91" s="75"/>
      <c r="AS91" s="36"/>
      <c r="AT91" s="36"/>
      <c r="AU91" s="36"/>
      <c r="AV91" s="36"/>
      <c r="AW91" s="36"/>
      <c r="AX91" s="36"/>
      <c r="AY91" s="36"/>
      <c r="AZ91" s="36"/>
      <c r="BA91" s="104"/>
      <c r="BB91" s="113"/>
      <c r="BC91" s="114" t="str">
        <f>IF(AND(OR(K91=契約状況コード表!D$5,K91=契約状況コード表!D$6),OR(AG91=契約状況コード表!G$5,AG91=契約状況コード表!G$6)),"年間支払金額(全官署)",IF(OR(AG91=契約状況コード表!G$5,AG91=契約状況コード表!G$6),"年間支払金額",IF(AND(OR(COUNTIF(AI91,"*すべて*"),COUNTIF(AI91,"*全て*")),S91="●",OR(K91=契約状況コード表!D$5,K91=契約状況コード表!D$6)),"年間支払金額(全官署、契約相手方ごと)",IF(AND(OR(COUNTIF(AI91,"*すべて*"),COUNTIF(AI91,"*全て*")),S91="●"),"年間支払金額(契約相手方ごと)",IF(AND(OR(K91=契約状況コード表!D$5,K91=契約状況コード表!D$6),AG91=契約状況コード表!G$7),"契約総額(全官署)",IF(AND(K91=契約状況コード表!D$7,AG91=契約状況コード表!G$7),"契約総額(自官署のみ)",IF(K91=契約状況コード表!D$7,"年間支払金額(自官署のみ)",IF(AG91=契約状況コード表!G$7,"契約総額",IF(AND(COUNTIF(BJ91,"&lt;&gt;*単価*"),OR(K91=契約状況コード表!D$5,K91=契約状況コード表!D$6)),"全官署予定価格",IF(AND(COUNTIF(BJ91,"*単価*"),OR(K91=契約状況コード表!D$5,K91=契約状況コード表!D$6)),"全官署支払金額",IF(AND(COUNTIF(BJ91,"&lt;&gt;*単価*"),COUNTIF(BJ91,"*変更契約*")),"変更後予定価格",IF(COUNTIF(BJ91,"*単価*"),"年間支払金額","予定価格"))))))))))))</f>
        <v>予定価格</v>
      </c>
      <c r="BD91" s="114" t="str">
        <f>IF(AND(BI91=契約状況コード表!M$5,T91&gt;契約状況コード表!N$5),"○",IF(AND(BI91=契約状況コード表!M$6,T91&gt;=契約状況コード表!N$6),"○",IF(AND(BI91=契約状況コード表!M$7,T91&gt;=契約状況コード表!N$7),"○",IF(AND(BI91=契約状況コード表!M$8,T91&gt;=契約状況コード表!N$8),"○",IF(AND(BI91=契約状況コード表!M$9,T91&gt;=契約状況コード表!N$9),"○",IF(AND(BI91=契約状況コード表!M$10,T91&gt;=契約状況コード表!N$10),"○",IF(AND(BI91=契約状況コード表!M$11,T91&gt;=契約状況コード表!N$11),"○",IF(AND(BI91=契約状況コード表!M$12,T91&gt;=契約状況コード表!N$12),"○",IF(AND(BI91=契約状況コード表!M$13,T91&gt;=契約状況コード表!N$13),"○",IF(T91="他官署で調達手続き入札を実施のため","○","×"))))))))))</f>
        <v>×</v>
      </c>
      <c r="BE91" s="114" t="str">
        <f>IF(AND(BI91=契約状況コード表!M$5,Y91&gt;契約状況コード表!N$5),"○",IF(AND(BI91=契約状況コード表!M$6,Y91&gt;=契約状況コード表!N$6),"○",IF(AND(BI91=契約状況コード表!M$7,Y91&gt;=契約状況コード表!N$7),"○",IF(AND(BI91=契約状況コード表!M$8,Y91&gt;=契約状況コード表!N$8),"○",IF(AND(BI91=契約状況コード表!M$9,Y91&gt;=契約状況コード表!N$9),"○",IF(AND(BI91=契約状況コード表!M$10,Y91&gt;=契約状況コード表!N$10),"○",IF(AND(BI91=契約状況コード表!M$11,Y91&gt;=契約状況コード表!N$11),"○",IF(AND(BI91=契約状況コード表!M$12,Y91&gt;=契約状況コード表!N$12),"○",IF(AND(BI91=契約状況コード表!M$13,Y91&gt;=契約状況コード表!N$13),"○","×")))))))))</f>
        <v>×</v>
      </c>
      <c r="BF91" s="114" t="str">
        <f t="shared" si="11"/>
        <v>×</v>
      </c>
      <c r="BG91" s="114" t="str">
        <f t="shared" si="12"/>
        <v>×</v>
      </c>
      <c r="BH91" s="115" t="str">
        <f t="shared" si="13"/>
        <v/>
      </c>
      <c r="BI91" s="170">
        <f t="shared" si="14"/>
        <v>0</v>
      </c>
      <c r="BJ91" s="36" t="str">
        <f>IF(AG91=契約状況コード表!G$5,"",IF(AND(K91&lt;&gt;"",ISTEXT(U91)),"分担契約/単価契約",IF(ISTEXT(U91),"単価契約",IF(K91&lt;&gt;"","分担契約",""))))</f>
        <v/>
      </c>
      <c r="BK91" s="171"/>
      <c r="BL91" s="118" t="str">
        <f>IF(COUNTIF(T91,"**"),"",IF(AND(T91&gt;=契約状況コード表!P$5,OR(H91=契約状況コード表!M$5,H91=契約状況コード表!M$6)),1,IF(AND(T91&gt;=契約状況コード表!P$13,H91&lt;&gt;契約状況コード表!M$5,H91&lt;&gt;契約状況コード表!M$6),1,"")))</f>
        <v/>
      </c>
      <c r="BM91" s="155" t="str">
        <f t="shared" si="15"/>
        <v>○</v>
      </c>
      <c r="BN91" s="118" t="b">
        <f t="shared" si="16"/>
        <v>1</v>
      </c>
      <c r="BO91" s="118" t="b">
        <f t="shared" si="17"/>
        <v>1</v>
      </c>
    </row>
    <row r="92" spans="1:67" ht="60.6" customHeight="1">
      <c r="A92" s="101">
        <f t="shared" si="18"/>
        <v>87</v>
      </c>
      <c r="B92" s="101" t="str">
        <f t="shared" si="19"/>
        <v/>
      </c>
      <c r="C92" s="101" t="str">
        <f>IF(B92&lt;&gt;1,"",COUNTIF($B$6:B92,1))</f>
        <v/>
      </c>
      <c r="D92" s="101" t="str">
        <f>IF(B92&lt;&gt;2,"",COUNTIF($B$6:B92,2))</f>
        <v/>
      </c>
      <c r="E92" s="101" t="str">
        <f>IF(B92&lt;&gt;3,"",COUNTIF($B$6:B92,3))</f>
        <v/>
      </c>
      <c r="F92" s="101" t="str">
        <f>IF(B92&lt;&gt;4,"",COUNTIF($B$6:B92,4))</f>
        <v/>
      </c>
      <c r="G92" s="75"/>
      <c r="H92" s="36"/>
      <c r="I92" s="76"/>
      <c r="J92" s="76"/>
      <c r="K92" s="75"/>
      <c r="L92" s="161"/>
      <c r="M92" s="77"/>
      <c r="N92" s="76"/>
      <c r="O92" s="78"/>
      <c r="P92" s="83"/>
      <c r="Q92" s="84"/>
      <c r="R92" s="76"/>
      <c r="S92" s="75"/>
      <c r="T92" s="85"/>
      <c r="U92" s="154"/>
      <c r="V92" s="87"/>
      <c r="W92" s="172" t="str">
        <f>IF(OR(T92="他官署で調達手続きを実施のため",AG92=契約状況コード表!G$5),"－",IF(V92&lt;&gt;"",ROUNDDOWN(V92/T92,3),(IFERROR(ROUNDDOWN(U92/T92,3),"－"))))</f>
        <v>－</v>
      </c>
      <c r="X92" s="85"/>
      <c r="Y92" s="85"/>
      <c r="Z92" s="82"/>
      <c r="AA92" s="80"/>
      <c r="AB92" s="81"/>
      <c r="AC92" s="82"/>
      <c r="AD92" s="82"/>
      <c r="AE92" s="82"/>
      <c r="AF92" s="82"/>
      <c r="AG92" s="80"/>
      <c r="AH92" s="76"/>
      <c r="AI92" s="76"/>
      <c r="AJ92" s="76"/>
      <c r="AK92" s="36"/>
      <c r="AL92" s="36"/>
      <c r="AM92" s="200"/>
      <c r="AN92" s="200"/>
      <c r="AO92" s="200"/>
      <c r="AP92" s="200"/>
      <c r="AQ92" s="161"/>
      <c r="AR92" s="75"/>
      <c r="AS92" s="36"/>
      <c r="AT92" s="36"/>
      <c r="AU92" s="36"/>
      <c r="AV92" s="36"/>
      <c r="AW92" s="36"/>
      <c r="AX92" s="36"/>
      <c r="AY92" s="36"/>
      <c r="AZ92" s="36"/>
      <c r="BA92" s="104"/>
      <c r="BB92" s="113"/>
      <c r="BC92" s="114" t="str">
        <f>IF(AND(OR(K92=契約状況コード表!D$5,K92=契約状況コード表!D$6),OR(AG92=契約状況コード表!G$5,AG92=契約状況コード表!G$6)),"年間支払金額(全官署)",IF(OR(AG92=契約状況コード表!G$5,AG92=契約状況コード表!G$6),"年間支払金額",IF(AND(OR(COUNTIF(AI92,"*すべて*"),COUNTIF(AI92,"*全て*")),S92="●",OR(K92=契約状況コード表!D$5,K92=契約状況コード表!D$6)),"年間支払金額(全官署、契約相手方ごと)",IF(AND(OR(COUNTIF(AI92,"*すべて*"),COUNTIF(AI92,"*全て*")),S92="●"),"年間支払金額(契約相手方ごと)",IF(AND(OR(K92=契約状況コード表!D$5,K92=契約状況コード表!D$6),AG92=契約状況コード表!G$7),"契約総額(全官署)",IF(AND(K92=契約状況コード表!D$7,AG92=契約状況コード表!G$7),"契約総額(自官署のみ)",IF(K92=契約状況コード表!D$7,"年間支払金額(自官署のみ)",IF(AG92=契約状況コード表!G$7,"契約総額",IF(AND(COUNTIF(BJ92,"&lt;&gt;*単価*"),OR(K92=契約状況コード表!D$5,K92=契約状況コード表!D$6)),"全官署予定価格",IF(AND(COUNTIF(BJ92,"*単価*"),OR(K92=契約状況コード表!D$5,K92=契約状況コード表!D$6)),"全官署支払金額",IF(AND(COUNTIF(BJ92,"&lt;&gt;*単価*"),COUNTIF(BJ92,"*変更契約*")),"変更後予定価格",IF(COUNTIF(BJ92,"*単価*"),"年間支払金額","予定価格"))))))))))))</f>
        <v>予定価格</v>
      </c>
      <c r="BD92" s="114" t="str">
        <f>IF(AND(BI92=契約状況コード表!M$5,T92&gt;契約状況コード表!N$5),"○",IF(AND(BI92=契約状況コード表!M$6,T92&gt;=契約状況コード表!N$6),"○",IF(AND(BI92=契約状況コード表!M$7,T92&gt;=契約状況コード表!N$7),"○",IF(AND(BI92=契約状況コード表!M$8,T92&gt;=契約状況コード表!N$8),"○",IF(AND(BI92=契約状況コード表!M$9,T92&gt;=契約状況コード表!N$9),"○",IF(AND(BI92=契約状況コード表!M$10,T92&gt;=契約状況コード表!N$10),"○",IF(AND(BI92=契約状況コード表!M$11,T92&gt;=契約状況コード表!N$11),"○",IF(AND(BI92=契約状況コード表!M$12,T92&gt;=契約状況コード表!N$12),"○",IF(AND(BI92=契約状況コード表!M$13,T92&gt;=契約状況コード表!N$13),"○",IF(T92="他官署で調達手続き入札を実施のため","○","×"))))))))))</f>
        <v>×</v>
      </c>
      <c r="BE92" s="114" t="str">
        <f>IF(AND(BI92=契約状況コード表!M$5,Y92&gt;契約状況コード表!N$5),"○",IF(AND(BI92=契約状況コード表!M$6,Y92&gt;=契約状況コード表!N$6),"○",IF(AND(BI92=契約状況コード表!M$7,Y92&gt;=契約状況コード表!N$7),"○",IF(AND(BI92=契約状況コード表!M$8,Y92&gt;=契約状況コード表!N$8),"○",IF(AND(BI92=契約状況コード表!M$9,Y92&gt;=契約状況コード表!N$9),"○",IF(AND(BI92=契約状況コード表!M$10,Y92&gt;=契約状況コード表!N$10),"○",IF(AND(BI92=契約状況コード表!M$11,Y92&gt;=契約状況コード表!N$11),"○",IF(AND(BI92=契約状況コード表!M$12,Y92&gt;=契約状況コード表!N$12),"○",IF(AND(BI92=契約状況コード表!M$13,Y92&gt;=契約状況コード表!N$13),"○","×")))))))))</f>
        <v>×</v>
      </c>
      <c r="BF92" s="114" t="str">
        <f t="shared" si="11"/>
        <v>×</v>
      </c>
      <c r="BG92" s="114" t="str">
        <f t="shared" si="12"/>
        <v>×</v>
      </c>
      <c r="BH92" s="115" t="str">
        <f t="shared" si="13"/>
        <v/>
      </c>
      <c r="BI92" s="170">
        <f t="shared" si="14"/>
        <v>0</v>
      </c>
      <c r="BJ92" s="36" t="str">
        <f>IF(AG92=契約状況コード表!G$5,"",IF(AND(K92&lt;&gt;"",ISTEXT(U92)),"分担契約/単価契約",IF(ISTEXT(U92),"単価契約",IF(K92&lt;&gt;"","分担契約",""))))</f>
        <v/>
      </c>
      <c r="BK92" s="171"/>
      <c r="BL92" s="118" t="str">
        <f>IF(COUNTIF(T92,"**"),"",IF(AND(T92&gt;=契約状況コード表!P$5,OR(H92=契約状況コード表!M$5,H92=契約状況コード表!M$6)),1,IF(AND(T92&gt;=契約状況コード表!P$13,H92&lt;&gt;契約状況コード表!M$5,H92&lt;&gt;契約状況コード表!M$6),1,"")))</f>
        <v/>
      </c>
      <c r="BM92" s="155" t="str">
        <f t="shared" si="15"/>
        <v>○</v>
      </c>
      <c r="BN92" s="118" t="b">
        <f t="shared" si="16"/>
        <v>1</v>
      </c>
      <c r="BO92" s="118" t="b">
        <f t="shared" si="17"/>
        <v>1</v>
      </c>
    </row>
    <row r="93" spans="1:67" ht="60.6" customHeight="1">
      <c r="A93" s="101">
        <f t="shared" si="18"/>
        <v>88</v>
      </c>
      <c r="B93" s="101" t="str">
        <f t="shared" si="19"/>
        <v/>
      </c>
      <c r="C93" s="101" t="str">
        <f>IF(B93&lt;&gt;1,"",COUNTIF($B$6:B93,1))</f>
        <v/>
      </c>
      <c r="D93" s="101" t="str">
        <f>IF(B93&lt;&gt;2,"",COUNTIF($B$6:B93,2))</f>
        <v/>
      </c>
      <c r="E93" s="101" t="str">
        <f>IF(B93&lt;&gt;3,"",COUNTIF($B$6:B93,3))</f>
        <v/>
      </c>
      <c r="F93" s="101" t="str">
        <f>IF(B93&lt;&gt;4,"",COUNTIF($B$6:B93,4))</f>
        <v/>
      </c>
      <c r="G93" s="75"/>
      <c r="H93" s="36"/>
      <c r="I93" s="76"/>
      <c r="J93" s="76"/>
      <c r="K93" s="75"/>
      <c r="L93" s="161"/>
      <c r="M93" s="77"/>
      <c r="N93" s="76"/>
      <c r="O93" s="78"/>
      <c r="P93" s="83"/>
      <c r="Q93" s="84"/>
      <c r="R93" s="76"/>
      <c r="S93" s="75"/>
      <c r="T93" s="85"/>
      <c r="U93" s="154"/>
      <c r="V93" s="87"/>
      <c r="W93" s="172" t="str">
        <f>IF(OR(T93="他官署で調達手続きを実施のため",AG93=契約状況コード表!G$5),"－",IF(V93&lt;&gt;"",ROUNDDOWN(V93/T93,3),(IFERROR(ROUNDDOWN(U93/T93,3),"－"))))</f>
        <v>－</v>
      </c>
      <c r="X93" s="85"/>
      <c r="Y93" s="85"/>
      <c r="Z93" s="82"/>
      <c r="AA93" s="80"/>
      <c r="AB93" s="81"/>
      <c r="AC93" s="82"/>
      <c r="AD93" s="82"/>
      <c r="AE93" s="82"/>
      <c r="AF93" s="82"/>
      <c r="AG93" s="80"/>
      <c r="AH93" s="76"/>
      <c r="AI93" s="76"/>
      <c r="AJ93" s="76"/>
      <c r="AK93" s="36"/>
      <c r="AL93" s="36"/>
      <c r="AM93" s="200"/>
      <c r="AN93" s="200"/>
      <c r="AO93" s="200"/>
      <c r="AP93" s="200"/>
      <c r="AQ93" s="161"/>
      <c r="AR93" s="75"/>
      <c r="AS93" s="36"/>
      <c r="AT93" s="36"/>
      <c r="AU93" s="36"/>
      <c r="AV93" s="36"/>
      <c r="AW93" s="36"/>
      <c r="AX93" s="36"/>
      <c r="AY93" s="36"/>
      <c r="AZ93" s="36"/>
      <c r="BA93" s="104"/>
      <c r="BB93" s="113"/>
      <c r="BC93" s="114" t="str">
        <f>IF(AND(OR(K93=契約状況コード表!D$5,K93=契約状況コード表!D$6),OR(AG93=契約状況コード表!G$5,AG93=契約状況コード表!G$6)),"年間支払金額(全官署)",IF(OR(AG93=契約状況コード表!G$5,AG93=契約状況コード表!G$6),"年間支払金額",IF(AND(OR(COUNTIF(AI93,"*すべて*"),COUNTIF(AI93,"*全て*")),S93="●",OR(K93=契約状況コード表!D$5,K93=契約状況コード表!D$6)),"年間支払金額(全官署、契約相手方ごと)",IF(AND(OR(COUNTIF(AI93,"*すべて*"),COUNTIF(AI93,"*全て*")),S93="●"),"年間支払金額(契約相手方ごと)",IF(AND(OR(K93=契約状況コード表!D$5,K93=契約状況コード表!D$6),AG93=契約状況コード表!G$7),"契約総額(全官署)",IF(AND(K93=契約状況コード表!D$7,AG93=契約状況コード表!G$7),"契約総額(自官署のみ)",IF(K93=契約状況コード表!D$7,"年間支払金額(自官署のみ)",IF(AG93=契約状況コード表!G$7,"契約総額",IF(AND(COUNTIF(BJ93,"&lt;&gt;*単価*"),OR(K93=契約状況コード表!D$5,K93=契約状況コード表!D$6)),"全官署予定価格",IF(AND(COUNTIF(BJ93,"*単価*"),OR(K93=契約状況コード表!D$5,K93=契約状況コード表!D$6)),"全官署支払金額",IF(AND(COUNTIF(BJ93,"&lt;&gt;*単価*"),COUNTIF(BJ93,"*変更契約*")),"変更後予定価格",IF(COUNTIF(BJ93,"*単価*"),"年間支払金額","予定価格"))))))))))))</f>
        <v>予定価格</v>
      </c>
      <c r="BD93" s="114" t="str">
        <f>IF(AND(BI93=契約状況コード表!M$5,T93&gt;契約状況コード表!N$5),"○",IF(AND(BI93=契約状況コード表!M$6,T93&gt;=契約状況コード表!N$6),"○",IF(AND(BI93=契約状況コード表!M$7,T93&gt;=契約状況コード表!N$7),"○",IF(AND(BI93=契約状況コード表!M$8,T93&gt;=契約状況コード表!N$8),"○",IF(AND(BI93=契約状況コード表!M$9,T93&gt;=契約状況コード表!N$9),"○",IF(AND(BI93=契約状況コード表!M$10,T93&gt;=契約状況コード表!N$10),"○",IF(AND(BI93=契約状況コード表!M$11,T93&gt;=契約状況コード表!N$11),"○",IF(AND(BI93=契約状況コード表!M$12,T93&gt;=契約状況コード表!N$12),"○",IF(AND(BI93=契約状況コード表!M$13,T93&gt;=契約状況コード表!N$13),"○",IF(T93="他官署で調達手続き入札を実施のため","○","×"))))))))))</f>
        <v>×</v>
      </c>
      <c r="BE93" s="114" t="str">
        <f>IF(AND(BI93=契約状況コード表!M$5,Y93&gt;契約状況コード表!N$5),"○",IF(AND(BI93=契約状況コード表!M$6,Y93&gt;=契約状況コード表!N$6),"○",IF(AND(BI93=契約状況コード表!M$7,Y93&gt;=契約状況コード表!N$7),"○",IF(AND(BI93=契約状況コード表!M$8,Y93&gt;=契約状況コード表!N$8),"○",IF(AND(BI93=契約状況コード表!M$9,Y93&gt;=契約状況コード表!N$9),"○",IF(AND(BI93=契約状況コード表!M$10,Y93&gt;=契約状況コード表!N$10),"○",IF(AND(BI93=契約状況コード表!M$11,Y93&gt;=契約状況コード表!N$11),"○",IF(AND(BI93=契約状況コード表!M$12,Y93&gt;=契約状況コード表!N$12),"○",IF(AND(BI93=契約状況コード表!M$13,Y93&gt;=契約状況コード表!N$13),"○","×")))))))))</f>
        <v>×</v>
      </c>
      <c r="BF93" s="114" t="str">
        <f t="shared" si="11"/>
        <v>×</v>
      </c>
      <c r="BG93" s="114" t="str">
        <f t="shared" si="12"/>
        <v>×</v>
      </c>
      <c r="BH93" s="115" t="str">
        <f t="shared" si="13"/>
        <v/>
      </c>
      <c r="BI93" s="170">
        <f t="shared" si="14"/>
        <v>0</v>
      </c>
      <c r="BJ93" s="36" t="str">
        <f>IF(AG93=契約状況コード表!G$5,"",IF(AND(K93&lt;&gt;"",ISTEXT(U93)),"分担契約/単価契約",IF(ISTEXT(U93),"単価契約",IF(K93&lt;&gt;"","分担契約",""))))</f>
        <v/>
      </c>
      <c r="BK93" s="171"/>
      <c r="BL93" s="118" t="str">
        <f>IF(COUNTIF(T93,"**"),"",IF(AND(T93&gt;=契約状況コード表!P$5,OR(H93=契約状況コード表!M$5,H93=契約状況コード表!M$6)),1,IF(AND(T93&gt;=契約状況コード表!P$13,H93&lt;&gt;契約状況コード表!M$5,H93&lt;&gt;契約状況コード表!M$6),1,"")))</f>
        <v/>
      </c>
      <c r="BM93" s="155" t="str">
        <f t="shared" si="15"/>
        <v>○</v>
      </c>
      <c r="BN93" s="118" t="b">
        <f t="shared" si="16"/>
        <v>1</v>
      </c>
      <c r="BO93" s="118" t="b">
        <f t="shared" si="17"/>
        <v>1</v>
      </c>
    </row>
    <row r="94" spans="1:67" ht="60.6" customHeight="1">
      <c r="A94" s="101">
        <f t="shared" si="18"/>
        <v>89</v>
      </c>
      <c r="B94" s="101" t="str">
        <f t="shared" si="19"/>
        <v/>
      </c>
      <c r="C94" s="101" t="str">
        <f>IF(B94&lt;&gt;1,"",COUNTIF($B$6:B94,1))</f>
        <v/>
      </c>
      <c r="D94" s="101" t="str">
        <f>IF(B94&lt;&gt;2,"",COUNTIF($B$6:B94,2))</f>
        <v/>
      </c>
      <c r="E94" s="101" t="str">
        <f>IF(B94&lt;&gt;3,"",COUNTIF($B$6:B94,3))</f>
        <v/>
      </c>
      <c r="F94" s="101" t="str">
        <f>IF(B94&lt;&gt;4,"",COUNTIF($B$6:B94,4))</f>
        <v/>
      </c>
      <c r="G94" s="75"/>
      <c r="H94" s="36"/>
      <c r="I94" s="76"/>
      <c r="J94" s="76"/>
      <c r="K94" s="75"/>
      <c r="L94" s="161"/>
      <c r="M94" s="77"/>
      <c r="N94" s="76"/>
      <c r="O94" s="78"/>
      <c r="P94" s="83"/>
      <c r="Q94" s="84"/>
      <c r="R94" s="76"/>
      <c r="S94" s="75"/>
      <c r="T94" s="85"/>
      <c r="U94" s="154"/>
      <c r="V94" s="87"/>
      <c r="W94" s="172" t="str">
        <f>IF(OR(T94="他官署で調達手続きを実施のため",AG94=契約状況コード表!G$5),"－",IF(V94&lt;&gt;"",ROUNDDOWN(V94/T94,3),(IFERROR(ROUNDDOWN(U94/T94,3),"－"))))</f>
        <v>－</v>
      </c>
      <c r="X94" s="85"/>
      <c r="Y94" s="85"/>
      <c r="Z94" s="82"/>
      <c r="AA94" s="80"/>
      <c r="AB94" s="81"/>
      <c r="AC94" s="82"/>
      <c r="AD94" s="82"/>
      <c r="AE94" s="82"/>
      <c r="AF94" s="82"/>
      <c r="AG94" s="80"/>
      <c r="AH94" s="76"/>
      <c r="AI94" s="76"/>
      <c r="AJ94" s="76"/>
      <c r="AK94" s="36"/>
      <c r="AL94" s="36"/>
      <c r="AM94" s="200"/>
      <c r="AN94" s="200"/>
      <c r="AO94" s="200"/>
      <c r="AP94" s="200"/>
      <c r="AQ94" s="161"/>
      <c r="AR94" s="75"/>
      <c r="AS94" s="36"/>
      <c r="AT94" s="36"/>
      <c r="AU94" s="36"/>
      <c r="AV94" s="36"/>
      <c r="AW94" s="36"/>
      <c r="AX94" s="36"/>
      <c r="AY94" s="36"/>
      <c r="AZ94" s="36"/>
      <c r="BA94" s="104"/>
      <c r="BB94" s="113"/>
      <c r="BC94" s="114" t="str">
        <f>IF(AND(OR(K94=契約状況コード表!D$5,K94=契約状況コード表!D$6),OR(AG94=契約状況コード表!G$5,AG94=契約状況コード表!G$6)),"年間支払金額(全官署)",IF(OR(AG94=契約状況コード表!G$5,AG94=契約状況コード表!G$6),"年間支払金額",IF(AND(OR(COUNTIF(AI94,"*すべて*"),COUNTIF(AI94,"*全て*")),S94="●",OR(K94=契約状況コード表!D$5,K94=契約状況コード表!D$6)),"年間支払金額(全官署、契約相手方ごと)",IF(AND(OR(COUNTIF(AI94,"*すべて*"),COUNTIF(AI94,"*全て*")),S94="●"),"年間支払金額(契約相手方ごと)",IF(AND(OR(K94=契約状況コード表!D$5,K94=契約状況コード表!D$6),AG94=契約状況コード表!G$7),"契約総額(全官署)",IF(AND(K94=契約状況コード表!D$7,AG94=契約状況コード表!G$7),"契約総額(自官署のみ)",IF(K94=契約状況コード表!D$7,"年間支払金額(自官署のみ)",IF(AG94=契約状況コード表!G$7,"契約総額",IF(AND(COUNTIF(BJ94,"&lt;&gt;*単価*"),OR(K94=契約状況コード表!D$5,K94=契約状況コード表!D$6)),"全官署予定価格",IF(AND(COUNTIF(BJ94,"*単価*"),OR(K94=契約状況コード表!D$5,K94=契約状況コード表!D$6)),"全官署支払金額",IF(AND(COUNTIF(BJ94,"&lt;&gt;*単価*"),COUNTIF(BJ94,"*変更契約*")),"変更後予定価格",IF(COUNTIF(BJ94,"*単価*"),"年間支払金額","予定価格"))))))))))))</f>
        <v>予定価格</v>
      </c>
      <c r="BD94" s="114" t="str">
        <f>IF(AND(BI94=契約状況コード表!M$5,T94&gt;契約状況コード表!N$5),"○",IF(AND(BI94=契約状況コード表!M$6,T94&gt;=契約状況コード表!N$6),"○",IF(AND(BI94=契約状況コード表!M$7,T94&gt;=契約状況コード表!N$7),"○",IF(AND(BI94=契約状況コード表!M$8,T94&gt;=契約状況コード表!N$8),"○",IF(AND(BI94=契約状況コード表!M$9,T94&gt;=契約状況コード表!N$9),"○",IF(AND(BI94=契約状況コード表!M$10,T94&gt;=契約状況コード表!N$10),"○",IF(AND(BI94=契約状況コード表!M$11,T94&gt;=契約状況コード表!N$11),"○",IF(AND(BI94=契約状況コード表!M$12,T94&gt;=契約状況コード表!N$12),"○",IF(AND(BI94=契約状況コード表!M$13,T94&gt;=契約状況コード表!N$13),"○",IF(T94="他官署で調達手続き入札を実施のため","○","×"))))))))))</f>
        <v>×</v>
      </c>
      <c r="BE94" s="114" t="str">
        <f>IF(AND(BI94=契約状況コード表!M$5,Y94&gt;契約状況コード表!N$5),"○",IF(AND(BI94=契約状況コード表!M$6,Y94&gt;=契約状況コード表!N$6),"○",IF(AND(BI94=契約状況コード表!M$7,Y94&gt;=契約状況コード表!N$7),"○",IF(AND(BI94=契約状況コード表!M$8,Y94&gt;=契約状況コード表!N$8),"○",IF(AND(BI94=契約状況コード表!M$9,Y94&gt;=契約状況コード表!N$9),"○",IF(AND(BI94=契約状況コード表!M$10,Y94&gt;=契約状況コード表!N$10),"○",IF(AND(BI94=契約状況コード表!M$11,Y94&gt;=契約状況コード表!N$11),"○",IF(AND(BI94=契約状況コード表!M$12,Y94&gt;=契約状況コード表!N$12),"○",IF(AND(BI94=契約状況コード表!M$13,Y94&gt;=契約状況コード表!N$13),"○","×")))))))))</f>
        <v>×</v>
      </c>
      <c r="BF94" s="114" t="str">
        <f t="shared" si="11"/>
        <v>×</v>
      </c>
      <c r="BG94" s="114" t="str">
        <f t="shared" si="12"/>
        <v>×</v>
      </c>
      <c r="BH94" s="115" t="str">
        <f t="shared" si="13"/>
        <v/>
      </c>
      <c r="BI94" s="170">
        <f t="shared" si="14"/>
        <v>0</v>
      </c>
      <c r="BJ94" s="36" t="str">
        <f>IF(AG94=契約状況コード表!G$5,"",IF(AND(K94&lt;&gt;"",ISTEXT(U94)),"分担契約/単価契約",IF(ISTEXT(U94),"単価契約",IF(K94&lt;&gt;"","分担契約",""))))</f>
        <v/>
      </c>
      <c r="BK94" s="171"/>
      <c r="BL94" s="118" t="str">
        <f>IF(COUNTIF(T94,"**"),"",IF(AND(T94&gt;=契約状況コード表!P$5,OR(H94=契約状況コード表!M$5,H94=契約状況コード表!M$6)),1,IF(AND(T94&gt;=契約状況コード表!P$13,H94&lt;&gt;契約状況コード表!M$5,H94&lt;&gt;契約状況コード表!M$6),1,"")))</f>
        <v/>
      </c>
      <c r="BM94" s="155" t="str">
        <f t="shared" si="15"/>
        <v>○</v>
      </c>
      <c r="BN94" s="118" t="b">
        <f t="shared" si="16"/>
        <v>1</v>
      </c>
      <c r="BO94" s="118" t="b">
        <f t="shared" si="17"/>
        <v>1</v>
      </c>
    </row>
    <row r="95" spans="1:67" ht="60.6" customHeight="1">
      <c r="A95" s="101">
        <f t="shared" si="18"/>
        <v>90</v>
      </c>
      <c r="B95" s="101" t="str">
        <f t="shared" si="19"/>
        <v/>
      </c>
      <c r="C95" s="101" t="str">
        <f>IF(B95&lt;&gt;1,"",COUNTIF($B$6:B95,1))</f>
        <v/>
      </c>
      <c r="D95" s="101" t="str">
        <f>IF(B95&lt;&gt;2,"",COUNTIF($B$6:B95,2))</f>
        <v/>
      </c>
      <c r="E95" s="101" t="str">
        <f>IF(B95&lt;&gt;3,"",COUNTIF($B$6:B95,3))</f>
        <v/>
      </c>
      <c r="F95" s="101" t="str">
        <f>IF(B95&lt;&gt;4,"",COUNTIF($B$6:B95,4))</f>
        <v/>
      </c>
      <c r="G95" s="75"/>
      <c r="H95" s="36"/>
      <c r="I95" s="76"/>
      <c r="J95" s="76"/>
      <c r="K95" s="75"/>
      <c r="L95" s="161"/>
      <c r="M95" s="77"/>
      <c r="N95" s="76"/>
      <c r="O95" s="78"/>
      <c r="P95" s="83"/>
      <c r="Q95" s="84"/>
      <c r="R95" s="76"/>
      <c r="S95" s="75"/>
      <c r="T95" s="85"/>
      <c r="U95" s="154"/>
      <c r="V95" s="87"/>
      <c r="W95" s="172" t="str">
        <f>IF(OR(T95="他官署で調達手続きを実施のため",AG95=契約状況コード表!G$5),"－",IF(V95&lt;&gt;"",ROUNDDOWN(V95/T95,3),(IFERROR(ROUNDDOWN(U95/T95,3),"－"))))</f>
        <v>－</v>
      </c>
      <c r="X95" s="85"/>
      <c r="Y95" s="85"/>
      <c r="Z95" s="82"/>
      <c r="AA95" s="80"/>
      <c r="AB95" s="81"/>
      <c r="AC95" s="82"/>
      <c r="AD95" s="82"/>
      <c r="AE95" s="82"/>
      <c r="AF95" s="82"/>
      <c r="AG95" s="80"/>
      <c r="AH95" s="76"/>
      <c r="AI95" s="76"/>
      <c r="AJ95" s="76"/>
      <c r="AK95" s="36"/>
      <c r="AL95" s="36"/>
      <c r="AM95" s="200"/>
      <c r="AN95" s="200"/>
      <c r="AO95" s="200"/>
      <c r="AP95" s="200"/>
      <c r="AQ95" s="161"/>
      <c r="AR95" s="75"/>
      <c r="AS95" s="36"/>
      <c r="AT95" s="36"/>
      <c r="AU95" s="36"/>
      <c r="AV95" s="36"/>
      <c r="AW95" s="36"/>
      <c r="AX95" s="36"/>
      <c r="AY95" s="36"/>
      <c r="AZ95" s="36"/>
      <c r="BA95" s="104"/>
      <c r="BB95" s="113"/>
      <c r="BC95" s="114" t="str">
        <f>IF(AND(OR(K95=契約状況コード表!D$5,K95=契約状況コード表!D$6),OR(AG95=契約状況コード表!G$5,AG95=契約状況コード表!G$6)),"年間支払金額(全官署)",IF(OR(AG95=契約状況コード表!G$5,AG95=契約状況コード表!G$6),"年間支払金額",IF(AND(OR(COUNTIF(AI95,"*すべて*"),COUNTIF(AI95,"*全て*")),S95="●",OR(K95=契約状況コード表!D$5,K95=契約状況コード表!D$6)),"年間支払金額(全官署、契約相手方ごと)",IF(AND(OR(COUNTIF(AI95,"*すべて*"),COUNTIF(AI95,"*全て*")),S95="●"),"年間支払金額(契約相手方ごと)",IF(AND(OR(K95=契約状況コード表!D$5,K95=契約状況コード表!D$6),AG95=契約状況コード表!G$7),"契約総額(全官署)",IF(AND(K95=契約状況コード表!D$7,AG95=契約状況コード表!G$7),"契約総額(自官署のみ)",IF(K95=契約状況コード表!D$7,"年間支払金額(自官署のみ)",IF(AG95=契約状況コード表!G$7,"契約総額",IF(AND(COUNTIF(BJ95,"&lt;&gt;*単価*"),OR(K95=契約状況コード表!D$5,K95=契約状況コード表!D$6)),"全官署予定価格",IF(AND(COUNTIF(BJ95,"*単価*"),OR(K95=契約状況コード表!D$5,K95=契約状況コード表!D$6)),"全官署支払金額",IF(AND(COUNTIF(BJ95,"&lt;&gt;*単価*"),COUNTIF(BJ95,"*変更契約*")),"変更後予定価格",IF(COUNTIF(BJ95,"*単価*"),"年間支払金額","予定価格"))))))))))))</f>
        <v>予定価格</v>
      </c>
      <c r="BD95" s="114" t="str">
        <f>IF(AND(BI95=契約状況コード表!M$5,T95&gt;契約状況コード表!N$5),"○",IF(AND(BI95=契約状況コード表!M$6,T95&gt;=契約状況コード表!N$6),"○",IF(AND(BI95=契約状況コード表!M$7,T95&gt;=契約状況コード表!N$7),"○",IF(AND(BI95=契約状況コード表!M$8,T95&gt;=契約状況コード表!N$8),"○",IF(AND(BI95=契約状況コード表!M$9,T95&gt;=契約状況コード表!N$9),"○",IF(AND(BI95=契約状況コード表!M$10,T95&gt;=契約状況コード表!N$10),"○",IF(AND(BI95=契約状況コード表!M$11,T95&gt;=契約状況コード表!N$11),"○",IF(AND(BI95=契約状況コード表!M$12,T95&gt;=契約状況コード表!N$12),"○",IF(AND(BI95=契約状況コード表!M$13,T95&gt;=契約状況コード表!N$13),"○",IF(T95="他官署で調達手続き入札を実施のため","○","×"))))))))))</f>
        <v>×</v>
      </c>
      <c r="BE95" s="114" t="str">
        <f>IF(AND(BI95=契約状況コード表!M$5,Y95&gt;契約状況コード表!N$5),"○",IF(AND(BI95=契約状況コード表!M$6,Y95&gt;=契約状況コード表!N$6),"○",IF(AND(BI95=契約状況コード表!M$7,Y95&gt;=契約状況コード表!N$7),"○",IF(AND(BI95=契約状況コード表!M$8,Y95&gt;=契約状況コード表!N$8),"○",IF(AND(BI95=契約状況コード表!M$9,Y95&gt;=契約状況コード表!N$9),"○",IF(AND(BI95=契約状況コード表!M$10,Y95&gt;=契約状況コード表!N$10),"○",IF(AND(BI95=契約状況コード表!M$11,Y95&gt;=契約状況コード表!N$11),"○",IF(AND(BI95=契約状況コード表!M$12,Y95&gt;=契約状況コード表!N$12),"○",IF(AND(BI95=契約状況コード表!M$13,Y95&gt;=契約状況コード表!N$13),"○","×")))))))))</f>
        <v>×</v>
      </c>
      <c r="BF95" s="114" t="str">
        <f t="shared" si="11"/>
        <v>×</v>
      </c>
      <c r="BG95" s="114" t="str">
        <f t="shared" si="12"/>
        <v>×</v>
      </c>
      <c r="BH95" s="115" t="str">
        <f t="shared" si="13"/>
        <v/>
      </c>
      <c r="BI95" s="170">
        <f t="shared" si="14"/>
        <v>0</v>
      </c>
      <c r="BJ95" s="36" t="str">
        <f>IF(AG95=契約状況コード表!G$5,"",IF(AND(K95&lt;&gt;"",ISTEXT(U95)),"分担契約/単価契約",IF(ISTEXT(U95),"単価契約",IF(K95&lt;&gt;"","分担契約",""))))</f>
        <v/>
      </c>
      <c r="BK95" s="171"/>
      <c r="BL95" s="118" t="str">
        <f>IF(COUNTIF(T95,"**"),"",IF(AND(T95&gt;=契約状況コード表!P$5,OR(H95=契約状況コード表!M$5,H95=契約状況コード表!M$6)),1,IF(AND(T95&gt;=契約状況コード表!P$13,H95&lt;&gt;契約状況コード表!M$5,H95&lt;&gt;契約状況コード表!M$6),1,"")))</f>
        <v/>
      </c>
      <c r="BM95" s="155" t="str">
        <f t="shared" si="15"/>
        <v>○</v>
      </c>
      <c r="BN95" s="118" t="b">
        <f t="shared" si="16"/>
        <v>1</v>
      </c>
      <c r="BO95" s="118" t="b">
        <f t="shared" si="17"/>
        <v>1</v>
      </c>
    </row>
    <row r="96" spans="1:67" ht="60.6" customHeight="1">
      <c r="A96" s="101">
        <f t="shared" si="18"/>
        <v>91</v>
      </c>
      <c r="B96" s="101" t="str">
        <f t="shared" si="19"/>
        <v/>
      </c>
      <c r="C96" s="101" t="str">
        <f>IF(B96&lt;&gt;1,"",COUNTIF($B$6:B96,1))</f>
        <v/>
      </c>
      <c r="D96" s="101" t="str">
        <f>IF(B96&lt;&gt;2,"",COUNTIF($B$6:B96,2))</f>
        <v/>
      </c>
      <c r="E96" s="101" t="str">
        <f>IF(B96&lt;&gt;3,"",COUNTIF($B$6:B96,3))</f>
        <v/>
      </c>
      <c r="F96" s="101" t="str">
        <f>IF(B96&lt;&gt;4,"",COUNTIF($B$6:B96,4))</f>
        <v/>
      </c>
      <c r="G96" s="75"/>
      <c r="H96" s="36"/>
      <c r="I96" s="76"/>
      <c r="J96" s="76"/>
      <c r="K96" s="75"/>
      <c r="L96" s="161"/>
      <c r="M96" s="77"/>
      <c r="N96" s="76"/>
      <c r="O96" s="78"/>
      <c r="P96" s="83"/>
      <c r="Q96" s="84"/>
      <c r="R96" s="76"/>
      <c r="S96" s="75"/>
      <c r="T96" s="85"/>
      <c r="U96" s="154"/>
      <c r="V96" s="87"/>
      <c r="W96" s="172" t="str">
        <f>IF(OR(T96="他官署で調達手続きを実施のため",AG96=契約状況コード表!G$5),"－",IF(V96&lt;&gt;"",ROUNDDOWN(V96/T96,3),(IFERROR(ROUNDDOWN(U96/T96,3),"－"))))</f>
        <v>－</v>
      </c>
      <c r="X96" s="85"/>
      <c r="Y96" s="85"/>
      <c r="Z96" s="82"/>
      <c r="AA96" s="80"/>
      <c r="AB96" s="81"/>
      <c r="AC96" s="82"/>
      <c r="AD96" s="82"/>
      <c r="AE96" s="82"/>
      <c r="AF96" s="82"/>
      <c r="AG96" s="80"/>
      <c r="AH96" s="76"/>
      <c r="AI96" s="76"/>
      <c r="AJ96" s="76"/>
      <c r="AK96" s="36"/>
      <c r="AL96" s="36"/>
      <c r="AM96" s="200"/>
      <c r="AN96" s="200"/>
      <c r="AO96" s="200"/>
      <c r="AP96" s="200"/>
      <c r="AQ96" s="161"/>
      <c r="AR96" s="75"/>
      <c r="AS96" s="36"/>
      <c r="AT96" s="36"/>
      <c r="AU96" s="36"/>
      <c r="AV96" s="36"/>
      <c r="AW96" s="36"/>
      <c r="AX96" s="36"/>
      <c r="AY96" s="36"/>
      <c r="AZ96" s="36"/>
      <c r="BA96" s="104"/>
      <c r="BB96" s="113"/>
      <c r="BC96" s="114" t="str">
        <f>IF(AND(OR(K96=契約状況コード表!D$5,K96=契約状況コード表!D$6),OR(AG96=契約状況コード表!G$5,AG96=契約状況コード表!G$6)),"年間支払金額(全官署)",IF(OR(AG96=契約状況コード表!G$5,AG96=契約状況コード表!G$6),"年間支払金額",IF(AND(OR(COUNTIF(AI96,"*すべて*"),COUNTIF(AI96,"*全て*")),S96="●",OR(K96=契約状況コード表!D$5,K96=契約状況コード表!D$6)),"年間支払金額(全官署、契約相手方ごと)",IF(AND(OR(COUNTIF(AI96,"*すべて*"),COUNTIF(AI96,"*全て*")),S96="●"),"年間支払金額(契約相手方ごと)",IF(AND(OR(K96=契約状況コード表!D$5,K96=契約状況コード表!D$6),AG96=契約状況コード表!G$7),"契約総額(全官署)",IF(AND(K96=契約状況コード表!D$7,AG96=契約状況コード表!G$7),"契約総額(自官署のみ)",IF(K96=契約状況コード表!D$7,"年間支払金額(自官署のみ)",IF(AG96=契約状況コード表!G$7,"契約総額",IF(AND(COUNTIF(BJ96,"&lt;&gt;*単価*"),OR(K96=契約状況コード表!D$5,K96=契約状況コード表!D$6)),"全官署予定価格",IF(AND(COUNTIF(BJ96,"*単価*"),OR(K96=契約状況コード表!D$5,K96=契約状況コード表!D$6)),"全官署支払金額",IF(AND(COUNTIF(BJ96,"&lt;&gt;*単価*"),COUNTIF(BJ96,"*変更契約*")),"変更後予定価格",IF(COUNTIF(BJ96,"*単価*"),"年間支払金額","予定価格"))))))))))))</f>
        <v>予定価格</v>
      </c>
      <c r="BD96" s="114" t="str">
        <f>IF(AND(BI96=契約状況コード表!M$5,T96&gt;契約状況コード表!N$5),"○",IF(AND(BI96=契約状況コード表!M$6,T96&gt;=契約状況コード表!N$6),"○",IF(AND(BI96=契約状況コード表!M$7,T96&gt;=契約状況コード表!N$7),"○",IF(AND(BI96=契約状況コード表!M$8,T96&gt;=契約状況コード表!N$8),"○",IF(AND(BI96=契約状況コード表!M$9,T96&gt;=契約状況コード表!N$9),"○",IF(AND(BI96=契約状況コード表!M$10,T96&gt;=契約状況コード表!N$10),"○",IF(AND(BI96=契約状況コード表!M$11,T96&gt;=契約状況コード表!N$11),"○",IF(AND(BI96=契約状況コード表!M$12,T96&gt;=契約状況コード表!N$12),"○",IF(AND(BI96=契約状況コード表!M$13,T96&gt;=契約状況コード表!N$13),"○",IF(T96="他官署で調達手続き入札を実施のため","○","×"))))))))))</f>
        <v>×</v>
      </c>
      <c r="BE96" s="114" t="str">
        <f>IF(AND(BI96=契約状況コード表!M$5,Y96&gt;契約状況コード表!N$5),"○",IF(AND(BI96=契約状況コード表!M$6,Y96&gt;=契約状況コード表!N$6),"○",IF(AND(BI96=契約状況コード表!M$7,Y96&gt;=契約状況コード表!N$7),"○",IF(AND(BI96=契約状況コード表!M$8,Y96&gt;=契約状況コード表!N$8),"○",IF(AND(BI96=契約状況コード表!M$9,Y96&gt;=契約状況コード表!N$9),"○",IF(AND(BI96=契約状況コード表!M$10,Y96&gt;=契約状況コード表!N$10),"○",IF(AND(BI96=契約状況コード表!M$11,Y96&gt;=契約状況コード表!N$11),"○",IF(AND(BI96=契約状況コード表!M$12,Y96&gt;=契約状況コード表!N$12),"○",IF(AND(BI96=契約状況コード表!M$13,Y96&gt;=契約状況コード表!N$13),"○","×")))))))))</f>
        <v>×</v>
      </c>
      <c r="BF96" s="114" t="str">
        <f t="shared" si="11"/>
        <v>×</v>
      </c>
      <c r="BG96" s="114" t="str">
        <f t="shared" si="12"/>
        <v>×</v>
      </c>
      <c r="BH96" s="115" t="str">
        <f t="shared" si="13"/>
        <v/>
      </c>
      <c r="BI96" s="170">
        <f t="shared" si="14"/>
        <v>0</v>
      </c>
      <c r="BJ96" s="36" t="str">
        <f>IF(AG96=契約状況コード表!G$5,"",IF(AND(K96&lt;&gt;"",ISTEXT(U96)),"分担契約/単価契約",IF(ISTEXT(U96),"単価契約",IF(K96&lt;&gt;"","分担契約",""))))</f>
        <v/>
      </c>
      <c r="BK96" s="171"/>
      <c r="BL96" s="118" t="str">
        <f>IF(COUNTIF(T96,"**"),"",IF(AND(T96&gt;=契約状況コード表!P$5,OR(H96=契約状況コード表!M$5,H96=契約状況コード表!M$6)),1,IF(AND(T96&gt;=契約状況コード表!P$13,H96&lt;&gt;契約状況コード表!M$5,H96&lt;&gt;契約状況コード表!M$6),1,"")))</f>
        <v/>
      </c>
      <c r="BM96" s="155" t="str">
        <f t="shared" si="15"/>
        <v>○</v>
      </c>
      <c r="BN96" s="118" t="b">
        <f t="shared" si="16"/>
        <v>1</v>
      </c>
      <c r="BO96" s="118" t="b">
        <f t="shared" si="17"/>
        <v>1</v>
      </c>
    </row>
    <row r="97" spans="1:67" ht="60.6" customHeight="1">
      <c r="A97" s="101">
        <f t="shared" si="18"/>
        <v>92</v>
      </c>
      <c r="B97" s="101" t="str">
        <f t="shared" si="19"/>
        <v/>
      </c>
      <c r="C97" s="101" t="str">
        <f>IF(B97&lt;&gt;1,"",COUNTIF($B$6:B97,1))</f>
        <v/>
      </c>
      <c r="D97" s="101" t="str">
        <f>IF(B97&lt;&gt;2,"",COUNTIF($B$6:B97,2))</f>
        <v/>
      </c>
      <c r="E97" s="101" t="str">
        <f>IF(B97&lt;&gt;3,"",COUNTIF($B$6:B97,3))</f>
        <v/>
      </c>
      <c r="F97" s="101" t="str">
        <f>IF(B97&lt;&gt;4,"",COUNTIF($B$6:B97,4))</f>
        <v/>
      </c>
      <c r="G97" s="75"/>
      <c r="H97" s="36"/>
      <c r="I97" s="76"/>
      <c r="J97" s="76"/>
      <c r="K97" s="75"/>
      <c r="L97" s="161"/>
      <c r="M97" s="77"/>
      <c r="N97" s="76"/>
      <c r="O97" s="78"/>
      <c r="P97" s="83"/>
      <c r="Q97" s="84"/>
      <c r="R97" s="76"/>
      <c r="S97" s="75"/>
      <c r="T97" s="85"/>
      <c r="U97" s="154"/>
      <c r="V97" s="87"/>
      <c r="W97" s="172" t="str">
        <f>IF(OR(T97="他官署で調達手続きを実施のため",AG97=契約状況コード表!G$5),"－",IF(V97&lt;&gt;"",ROUNDDOWN(V97/T97,3),(IFERROR(ROUNDDOWN(U97/T97,3),"－"))))</f>
        <v>－</v>
      </c>
      <c r="X97" s="85"/>
      <c r="Y97" s="85"/>
      <c r="Z97" s="82"/>
      <c r="AA97" s="80"/>
      <c r="AB97" s="81"/>
      <c r="AC97" s="82"/>
      <c r="AD97" s="82"/>
      <c r="AE97" s="82"/>
      <c r="AF97" s="82"/>
      <c r="AG97" s="80"/>
      <c r="AH97" s="76"/>
      <c r="AI97" s="76"/>
      <c r="AJ97" s="76"/>
      <c r="AK97" s="36"/>
      <c r="AL97" s="36"/>
      <c r="AM97" s="200"/>
      <c r="AN97" s="200"/>
      <c r="AO97" s="200"/>
      <c r="AP97" s="200"/>
      <c r="AQ97" s="161"/>
      <c r="AR97" s="75"/>
      <c r="AS97" s="36"/>
      <c r="AT97" s="36"/>
      <c r="AU97" s="36"/>
      <c r="AV97" s="36"/>
      <c r="AW97" s="36"/>
      <c r="AX97" s="36"/>
      <c r="AY97" s="36"/>
      <c r="AZ97" s="36"/>
      <c r="BA97" s="104"/>
      <c r="BB97" s="113"/>
      <c r="BC97" s="114" t="str">
        <f>IF(AND(OR(K97=契約状況コード表!D$5,K97=契約状況コード表!D$6),OR(AG97=契約状況コード表!G$5,AG97=契約状況コード表!G$6)),"年間支払金額(全官署)",IF(OR(AG97=契約状況コード表!G$5,AG97=契約状況コード表!G$6),"年間支払金額",IF(AND(OR(COUNTIF(AI97,"*すべて*"),COUNTIF(AI97,"*全て*")),S97="●",OR(K97=契約状況コード表!D$5,K97=契約状況コード表!D$6)),"年間支払金額(全官署、契約相手方ごと)",IF(AND(OR(COUNTIF(AI97,"*すべて*"),COUNTIF(AI97,"*全て*")),S97="●"),"年間支払金額(契約相手方ごと)",IF(AND(OR(K97=契約状況コード表!D$5,K97=契約状況コード表!D$6),AG97=契約状況コード表!G$7),"契約総額(全官署)",IF(AND(K97=契約状況コード表!D$7,AG97=契約状況コード表!G$7),"契約総額(自官署のみ)",IF(K97=契約状況コード表!D$7,"年間支払金額(自官署のみ)",IF(AG97=契約状況コード表!G$7,"契約総額",IF(AND(COUNTIF(BJ97,"&lt;&gt;*単価*"),OR(K97=契約状況コード表!D$5,K97=契約状況コード表!D$6)),"全官署予定価格",IF(AND(COUNTIF(BJ97,"*単価*"),OR(K97=契約状況コード表!D$5,K97=契約状況コード表!D$6)),"全官署支払金額",IF(AND(COUNTIF(BJ97,"&lt;&gt;*単価*"),COUNTIF(BJ97,"*変更契約*")),"変更後予定価格",IF(COUNTIF(BJ97,"*単価*"),"年間支払金額","予定価格"))))))))))))</f>
        <v>予定価格</v>
      </c>
      <c r="BD97" s="114" t="str">
        <f>IF(AND(BI97=契約状況コード表!M$5,T97&gt;契約状況コード表!N$5),"○",IF(AND(BI97=契約状況コード表!M$6,T97&gt;=契約状況コード表!N$6),"○",IF(AND(BI97=契約状況コード表!M$7,T97&gt;=契約状況コード表!N$7),"○",IF(AND(BI97=契約状況コード表!M$8,T97&gt;=契約状況コード表!N$8),"○",IF(AND(BI97=契約状況コード表!M$9,T97&gt;=契約状況コード表!N$9),"○",IF(AND(BI97=契約状況コード表!M$10,T97&gt;=契約状況コード表!N$10),"○",IF(AND(BI97=契約状況コード表!M$11,T97&gt;=契約状況コード表!N$11),"○",IF(AND(BI97=契約状況コード表!M$12,T97&gt;=契約状況コード表!N$12),"○",IF(AND(BI97=契約状況コード表!M$13,T97&gt;=契約状況コード表!N$13),"○",IF(T97="他官署で調達手続き入札を実施のため","○","×"))))))))))</f>
        <v>×</v>
      </c>
      <c r="BE97" s="114" t="str">
        <f>IF(AND(BI97=契約状況コード表!M$5,Y97&gt;契約状況コード表!N$5),"○",IF(AND(BI97=契約状況コード表!M$6,Y97&gt;=契約状況コード表!N$6),"○",IF(AND(BI97=契約状況コード表!M$7,Y97&gt;=契約状況コード表!N$7),"○",IF(AND(BI97=契約状況コード表!M$8,Y97&gt;=契約状況コード表!N$8),"○",IF(AND(BI97=契約状況コード表!M$9,Y97&gt;=契約状況コード表!N$9),"○",IF(AND(BI97=契約状況コード表!M$10,Y97&gt;=契約状況コード表!N$10),"○",IF(AND(BI97=契約状況コード表!M$11,Y97&gt;=契約状況コード表!N$11),"○",IF(AND(BI97=契約状況コード表!M$12,Y97&gt;=契約状況コード表!N$12),"○",IF(AND(BI97=契約状況コード表!M$13,Y97&gt;=契約状況コード表!N$13),"○","×")))))))))</f>
        <v>×</v>
      </c>
      <c r="BF97" s="114" t="str">
        <f t="shared" si="11"/>
        <v>×</v>
      </c>
      <c r="BG97" s="114" t="str">
        <f t="shared" si="12"/>
        <v>×</v>
      </c>
      <c r="BH97" s="115" t="str">
        <f t="shared" si="13"/>
        <v/>
      </c>
      <c r="BI97" s="170">
        <f t="shared" si="14"/>
        <v>0</v>
      </c>
      <c r="BJ97" s="36" t="str">
        <f>IF(AG97=契約状況コード表!G$5,"",IF(AND(K97&lt;&gt;"",ISTEXT(U97)),"分担契約/単価契約",IF(ISTEXT(U97),"単価契約",IF(K97&lt;&gt;"","分担契約",""))))</f>
        <v/>
      </c>
      <c r="BK97" s="171"/>
      <c r="BL97" s="118" t="str">
        <f>IF(COUNTIF(T97,"**"),"",IF(AND(T97&gt;=契約状況コード表!P$5,OR(H97=契約状況コード表!M$5,H97=契約状況コード表!M$6)),1,IF(AND(T97&gt;=契約状況コード表!P$13,H97&lt;&gt;契約状況コード表!M$5,H97&lt;&gt;契約状況コード表!M$6),1,"")))</f>
        <v/>
      </c>
      <c r="BM97" s="155" t="str">
        <f t="shared" si="15"/>
        <v>○</v>
      </c>
      <c r="BN97" s="118" t="b">
        <f t="shared" si="16"/>
        <v>1</v>
      </c>
      <c r="BO97" s="118" t="b">
        <f t="shared" si="17"/>
        <v>1</v>
      </c>
    </row>
    <row r="98" spans="1:67" ht="60.6" customHeight="1">
      <c r="A98" s="101">
        <f t="shared" si="18"/>
        <v>93</v>
      </c>
      <c r="B98" s="101" t="str">
        <f t="shared" si="19"/>
        <v/>
      </c>
      <c r="C98" s="101" t="str">
        <f>IF(B98&lt;&gt;1,"",COUNTIF($B$6:B98,1))</f>
        <v/>
      </c>
      <c r="D98" s="101" t="str">
        <f>IF(B98&lt;&gt;2,"",COUNTIF($B$6:B98,2))</f>
        <v/>
      </c>
      <c r="E98" s="101" t="str">
        <f>IF(B98&lt;&gt;3,"",COUNTIF($B$6:B98,3))</f>
        <v/>
      </c>
      <c r="F98" s="101" t="str">
        <f>IF(B98&lt;&gt;4,"",COUNTIF($B$6:B98,4))</f>
        <v/>
      </c>
      <c r="G98" s="75"/>
      <c r="H98" s="36"/>
      <c r="I98" s="76"/>
      <c r="J98" s="76"/>
      <c r="K98" s="75"/>
      <c r="L98" s="161"/>
      <c r="M98" s="77"/>
      <c r="N98" s="76"/>
      <c r="O98" s="78"/>
      <c r="P98" s="83"/>
      <c r="Q98" s="84"/>
      <c r="R98" s="76"/>
      <c r="S98" s="75"/>
      <c r="T98" s="85"/>
      <c r="U98" s="154"/>
      <c r="V98" s="87"/>
      <c r="W98" s="172" t="str">
        <f>IF(OR(T98="他官署で調達手続きを実施のため",AG98=契約状況コード表!G$5),"－",IF(V98&lt;&gt;"",ROUNDDOWN(V98/T98,3),(IFERROR(ROUNDDOWN(U98/T98,3),"－"))))</f>
        <v>－</v>
      </c>
      <c r="X98" s="85"/>
      <c r="Y98" s="85"/>
      <c r="Z98" s="82"/>
      <c r="AA98" s="80"/>
      <c r="AB98" s="81"/>
      <c r="AC98" s="82"/>
      <c r="AD98" s="82"/>
      <c r="AE98" s="82"/>
      <c r="AF98" s="82"/>
      <c r="AG98" s="80"/>
      <c r="AH98" s="76"/>
      <c r="AI98" s="76"/>
      <c r="AJ98" s="76"/>
      <c r="AK98" s="36"/>
      <c r="AL98" s="36"/>
      <c r="AM98" s="200"/>
      <c r="AN98" s="200"/>
      <c r="AO98" s="200"/>
      <c r="AP98" s="200"/>
      <c r="AQ98" s="161"/>
      <c r="AR98" s="75"/>
      <c r="AS98" s="36"/>
      <c r="AT98" s="36"/>
      <c r="AU98" s="36"/>
      <c r="AV98" s="36"/>
      <c r="AW98" s="36"/>
      <c r="AX98" s="36"/>
      <c r="AY98" s="36"/>
      <c r="AZ98" s="36"/>
      <c r="BA98" s="104"/>
      <c r="BB98" s="113"/>
      <c r="BC98" s="114" t="str">
        <f>IF(AND(OR(K98=契約状況コード表!D$5,K98=契約状況コード表!D$6),OR(AG98=契約状況コード表!G$5,AG98=契約状況コード表!G$6)),"年間支払金額(全官署)",IF(OR(AG98=契約状況コード表!G$5,AG98=契約状況コード表!G$6),"年間支払金額",IF(AND(OR(COUNTIF(AI98,"*すべて*"),COUNTIF(AI98,"*全て*")),S98="●",OR(K98=契約状況コード表!D$5,K98=契約状況コード表!D$6)),"年間支払金額(全官署、契約相手方ごと)",IF(AND(OR(COUNTIF(AI98,"*すべて*"),COUNTIF(AI98,"*全て*")),S98="●"),"年間支払金額(契約相手方ごと)",IF(AND(OR(K98=契約状況コード表!D$5,K98=契約状況コード表!D$6),AG98=契約状況コード表!G$7),"契約総額(全官署)",IF(AND(K98=契約状況コード表!D$7,AG98=契約状況コード表!G$7),"契約総額(自官署のみ)",IF(K98=契約状況コード表!D$7,"年間支払金額(自官署のみ)",IF(AG98=契約状況コード表!G$7,"契約総額",IF(AND(COUNTIF(BJ98,"&lt;&gt;*単価*"),OR(K98=契約状況コード表!D$5,K98=契約状況コード表!D$6)),"全官署予定価格",IF(AND(COUNTIF(BJ98,"*単価*"),OR(K98=契約状況コード表!D$5,K98=契約状況コード表!D$6)),"全官署支払金額",IF(AND(COUNTIF(BJ98,"&lt;&gt;*単価*"),COUNTIF(BJ98,"*変更契約*")),"変更後予定価格",IF(COUNTIF(BJ98,"*単価*"),"年間支払金額","予定価格"))))))))))))</f>
        <v>予定価格</v>
      </c>
      <c r="BD98" s="114" t="str">
        <f>IF(AND(BI98=契約状況コード表!M$5,T98&gt;契約状況コード表!N$5),"○",IF(AND(BI98=契約状況コード表!M$6,T98&gt;=契約状況コード表!N$6),"○",IF(AND(BI98=契約状況コード表!M$7,T98&gt;=契約状況コード表!N$7),"○",IF(AND(BI98=契約状況コード表!M$8,T98&gt;=契約状況コード表!N$8),"○",IF(AND(BI98=契約状況コード表!M$9,T98&gt;=契約状況コード表!N$9),"○",IF(AND(BI98=契約状況コード表!M$10,T98&gt;=契約状況コード表!N$10),"○",IF(AND(BI98=契約状況コード表!M$11,T98&gt;=契約状況コード表!N$11),"○",IF(AND(BI98=契約状況コード表!M$12,T98&gt;=契約状況コード表!N$12),"○",IF(AND(BI98=契約状況コード表!M$13,T98&gt;=契約状況コード表!N$13),"○",IF(T98="他官署で調達手続き入札を実施のため","○","×"))))))))))</f>
        <v>×</v>
      </c>
      <c r="BE98" s="114" t="str">
        <f>IF(AND(BI98=契約状況コード表!M$5,Y98&gt;契約状況コード表!N$5),"○",IF(AND(BI98=契約状況コード表!M$6,Y98&gt;=契約状況コード表!N$6),"○",IF(AND(BI98=契約状況コード表!M$7,Y98&gt;=契約状況コード表!N$7),"○",IF(AND(BI98=契約状況コード表!M$8,Y98&gt;=契約状況コード表!N$8),"○",IF(AND(BI98=契約状況コード表!M$9,Y98&gt;=契約状況コード表!N$9),"○",IF(AND(BI98=契約状況コード表!M$10,Y98&gt;=契約状況コード表!N$10),"○",IF(AND(BI98=契約状況コード表!M$11,Y98&gt;=契約状況コード表!N$11),"○",IF(AND(BI98=契約状況コード表!M$12,Y98&gt;=契約状況コード表!N$12),"○",IF(AND(BI98=契約状況コード表!M$13,Y98&gt;=契約状況コード表!N$13),"○","×")))))))))</f>
        <v>×</v>
      </c>
      <c r="BF98" s="114" t="str">
        <f t="shared" si="11"/>
        <v>×</v>
      </c>
      <c r="BG98" s="114" t="str">
        <f t="shared" si="12"/>
        <v>×</v>
      </c>
      <c r="BH98" s="115" t="str">
        <f t="shared" si="13"/>
        <v/>
      </c>
      <c r="BI98" s="170">
        <f t="shared" si="14"/>
        <v>0</v>
      </c>
      <c r="BJ98" s="36" t="str">
        <f>IF(AG98=契約状況コード表!G$5,"",IF(AND(K98&lt;&gt;"",ISTEXT(U98)),"分担契約/単価契約",IF(ISTEXT(U98),"単価契約",IF(K98&lt;&gt;"","分担契約",""))))</f>
        <v/>
      </c>
      <c r="BK98" s="171"/>
      <c r="BL98" s="118" t="str">
        <f>IF(COUNTIF(T98,"**"),"",IF(AND(T98&gt;=契約状況コード表!P$5,OR(H98=契約状況コード表!M$5,H98=契約状況コード表!M$6)),1,IF(AND(T98&gt;=契約状況コード表!P$13,H98&lt;&gt;契約状況コード表!M$5,H98&lt;&gt;契約状況コード表!M$6),1,"")))</f>
        <v/>
      </c>
      <c r="BM98" s="155" t="str">
        <f t="shared" si="15"/>
        <v>○</v>
      </c>
      <c r="BN98" s="118" t="b">
        <f t="shared" si="16"/>
        <v>1</v>
      </c>
      <c r="BO98" s="118" t="b">
        <f t="shared" si="17"/>
        <v>1</v>
      </c>
    </row>
    <row r="99" spans="1:67" ht="60.6" customHeight="1">
      <c r="A99" s="101">
        <f t="shared" si="18"/>
        <v>94</v>
      </c>
      <c r="B99" s="101" t="str">
        <f t="shared" si="19"/>
        <v/>
      </c>
      <c r="C99" s="101" t="str">
        <f>IF(B99&lt;&gt;1,"",COUNTIF($B$6:B99,1))</f>
        <v/>
      </c>
      <c r="D99" s="101" t="str">
        <f>IF(B99&lt;&gt;2,"",COUNTIF($B$6:B99,2))</f>
        <v/>
      </c>
      <c r="E99" s="101" t="str">
        <f>IF(B99&lt;&gt;3,"",COUNTIF($B$6:B99,3))</f>
        <v/>
      </c>
      <c r="F99" s="101" t="str">
        <f>IF(B99&lt;&gt;4,"",COUNTIF($B$6:B99,4))</f>
        <v/>
      </c>
      <c r="G99" s="75"/>
      <c r="H99" s="36"/>
      <c r="I99" s="76"/>
      <c r="J99" s="76"/>
      <c r="K99" s="75"/>
      <c r="L99" s="161"/>
      <c r="M99" s="77"/>
      <c r="N99" s="76"/>
      <c r="O99" s="78"/>
      <c r="P99" s="83"/>
      <c r="Q99" s="84"/>
      <c r="R99" s="76"/>
      <c r="S99" s="75"/>
      <c r="T99" s="85"/>
      <c r="U99" s="154"/>
      <c r="V99" s="87"/>
      <c r="W99" s="172" t="str">
        <f>IF(OR(T99="他官署で調達手続きを実施のため",AG99=契約状況コード表!G$5),"－",IF(V99&lt;&gt;"",ROUNDDOWN(V99/T99,3),(IFERROR(ROUNDDOWN(U99/T99,3),"－"))))</f>
        <v>－</v>
      </c>
      <c r="X99" s="85"/>
      <c r="Y99" s="85"/>
      <c r="Z99" s="82"/>
      <c r="AA99" s="80"/>
      <c r="AB99" s="81"/>
      <c r="AC99" s="82"/>
      <c r="AD99" s="82"/>
      <c r="AE99" s="82"/>
      <c r="AF99" s="82"/>
      <c r="AG99" s="80"/>
      <c r="AH99" s="76"/>
      <c r="AI99" s="76"/>
      <c r="AJ99" s="76"/>
      <c r="AK99" s="36"/>
      <c r="AL99" s="36"/>
      <c r="AM99" s="200"/>
      <c r="AN99" s="200"/>
      <c r="AO99" s="200"/>
      <c r="AP99" s="200"/>
      <c r="AQ99" s="161"/>
      <c r="AR99" s="75"/>
      <c r="AS99" s="36"/>
      <c r="AT99" s="36"/>
      <c r="AU99" s="36"/>
      <c r="AV99" s="36"/>
      <c r="AW99" s="36"/>
      <c r="AX99" s="36"/>
      <c r="AY99" s="36"/>
      <c r="AZ99" s="36"/>
      <c r="BA99" s="104"/>
      <c r="BB99" s="113"/>
      <c r="BC99" s="114" t="str">
        <f>IF(AND(OR(K99=契約状況コード表!D$5,K99=契約状況コード表!D$6),OR(AG99=契約状況コード表!G$5,AG99=契約状況コード表!G$6)),"年間支払金額(全官署)",IF(OR(AG99=契約状況コード表!G$5,AG99=契約状況コード表!G$6),"年間支払金額",IF(AND(OR(COUNTIF(AI99,"*すべて*"),COUNTIF(AI99,"*全て*")),S99="●",OR(K99=契約状況コード表!D$5,K99=契約状況コード表!D$6)),"年間支払金額(全官署、契約相手方ごと)",IF(AND(OR(COUNTIF(AI99,"*すべて*"),COUNTIF(AI99,"*全て*")),S99="●"),"年間支払金額(契約相手方ごと)",IF(AND(OR(K99=契約状況コード表!D$5,K99=契約状況コード表!D$6),AG99=契約状況コード表!G$7),"契約総額(全官署)",IF(AND(K99=契約状況コード表!D$7,AG99=契約状況コード表!G$7),"契約総額(自官署のみ)",IF(K99=契約状況コード表!D$7,"年間支払金額(自官署のみ)",IF(AG99=契約状況コード表!G$7,"契約総額",IF(AND(COUNTIF(BJ99,"&lt;&gt;*単価*"),OR(K99=契約状況コード表!D$5,K99=契約状況コード表!D$6)),"全官署予定価格",IF(AND(COUNTIF(BJ99,"*単価*"),OR(K99=契約状況コード表!D$5,K99=契約状況コード表!D$6)),"全官署支払金額",IF(AND(COUNTIF(BJ99,"&lt;&gt;*単価*"),COUNTIF(BJ99,"*変更契約*")),"変更後予定価格",IF(COUNTIF(BJ99,"*単価*"),"年間支払金額","予定価格"))))))))))))</f>
        <v>予定価格</v>
      </c>
      <c r="BD99" s="114" t="str">
        <f>IF(AND(BI99=契約状況コード表!M$5,T99&gt;契約状況コード表!N$5),"○",IF(AND(BI99=契約状況コード表!M$6,T99&gt;=契約状況コード表!N$6),"○",IF(AND(BI99=契約状況コード表!M$7,T99&gt;=契約状況コード表!N$7),"○",IF(AND(BI99=契約状況コード表!M$8,T99&gt;=契約状況コード表!N$8),"○",IF(AND(BI99=契約状況コード表!M$9,T99&gt;=契約状況コード表!N$9),"○",IF(AND(BI99=契約状況コード表!M$10,T99&gt;=契約状況コード表!N$10),"○",IF(AND(BI99=契約状況コード表!M$11,T99&gt;=契約状況コード表!N$11),"○",IF(AND(BI99=契約状況コード表!M$12,T99&gt;=契約状況コード表!N$12),"○",IF(AND(BI99=契約状況コード表!M$13,T99&gt;=契約状況コード表!N$13),"○",IF(T99="他官署で調達手続き入札を実施のため","○","×"))))))))))</f>
        <v>×</v>
      </c>
      <c r="BE99" s="114" t="str">
        <f>IF(AND(BI99=契約状況コード表!M$5,Y99&gt;契約状況コード表!N$5),"○",IF(AND(BI99=契約状況コード表!M$6,Y99&gt;=契約状況コード表!N$6),"○",IF(AND(BI99=契約状況コード表!M$7,Y99&gt;=契約状況コード表!N$7),"○",IF(AND(BI99=契約状況コード表!M$8,Y99&gt;=契約状況コード表!N$8),"○",IF(AND(BI99=契約状況コード表!M$9,Y99&gt;=契約状況コード表!N$9),"○",IF(AND(BI99=契約状況コード表!M$10,Y99&gt;=契約状況コード表!N$10),"○",IF(AND(BI99=契約状況コード表!M$11,Y99&gt;=契約状況コード表!N$11),"○",IF(AND(BI99=契約状況コード表!M$12,Y99&gt;=契約状況コード表!N$12),"○",IF(AND(BI99=契約状況コード表!M$13,Y99&gt;=契約状況コード表!N$13),"○","×")))))))))</f>
        <v>×</v>
      </c>
      <c r="BF99" s="114" t="str">
        <f t="shared" si="11"/>
        <v>×</v>
      </c>
      <c r="BG99" s="114" t="str">
        <f t="shared" si="12"/>
        <v>×</v>
      </c>
      <c r="BH99" s="115" t="str">
        <f t="shared" si="13"/>
        <v/>
      </c>
      <c r="BI99" s="170">
        <f t="shared" si="14"/>
        <v>0</v>
      </c>
      <c r="BJ99" s="36" t="str">
        <f>IF(AG99=契約状況コード表!G$5,"",IF(AND(K99&lt;&gt;"",ISTEXT(U99)),"分担契約/単価契約",IF(ISTEXT(U99),"単価契約",IF(K99&lt;&gt;"","分担契約",""))))</f>
        <v/>
      </c>
      <c r="BK99" s="171"/>
      <c r="BL99" s="118" t="str">
        <f>IF(COUNTIF(T99,"**"),"",IF(AND(T99&gt;=契約状況コード表!P$5,OR(H99=契約状況コード表!M$5,H99=契約状況コード表!M$6)),1,IF(AND(T99&gt;=契約状況コード表!P$13,H99&lt;&gt;契約状況コード表!M$5,H99&lt;&gt;契約状況コード表!M$6),1,"")))</f>
        <v/>
      </c>
      <c r="BM99" s="155" t="str">
        <f t="shared" si="15"/>
        <v>○</v>
      </c>
      <c r="BN99" s="118" t="b">
        <f t="shared" si="16"/>
        <v>1</v>
      </c>
      <c r="BO99" s="118" t="b">
        <f t="shared" si="17"/>
        <v>1</v>
      </c>
    </row>
    <row r="100" spans="1:67" ht="60.6" customHeight="1">
      <c r="A100" s="101">
        <f t="shared" si="18"/>
        <v>95</v>
      </c>
      <c r="B100" s="101" t="str">
        <f t="shared" si="19"/>
        <v/>
      </c>
      <c r="C100" s="101" t="str">
        <f>IF(B100&lt;&gt;1,"",COUNTIF($B$6:B100,1))</f>
        <v/>
      </c>
      <c r="D100" s="101" t="str">
        <f>IF(B100&lt;&gt;2,"",COUNTIF($B$6:B100,2))</f>
        <v/>
      </c>
      <c r="E100" s="101" t="str">
        <f>IF(B100&lt;&gt;3,"",COUNTIF($B$6:B100,3))</f>
        <v/>
      </c>
      <c r="F100" s="101" t="str">
        <f>IF(B100&lt;&gt;4,"",COUNTIF($B$6:B100,4))</f>
        <v/>
      </c>
      <c r="G100" s="75"/>
      <c r="H100" s="36"/>
      <c r="I100" s="76"/>
      <c r="J100" s="76"/>
      <c r="K100" s="75"/>
      <c r="L100" s="161"/>
      <c r="M100" s="77"/>
      <c r="N100" s="76"/>
      <c r="O100" s="78"/>
      <c r="P100" s="83"/>
      <c r="Q100" s="84"/>
      <c r="R100" s="76"/>
      <c r="S100" s="75"/>
      <c r="T100" s="85"/>
      <c r="U100" s="154"/>
      <c r="V100" s="87"/>
      <c r="W100" s="172" t="str">
        <f>IF(OR(T100="他官署で調達手続きを実施のため",AG100=契約状況コード表!G$5),"－",IF(V100&lt;&gt;"",ROUNDDOWN(V100/T100,3),(IFERROR(ROUNDDOWN(U100/T100,3),"－"))))</f>
        <v>－</v>
      </c>
      <c r="X100" s="85"/>
      <c r="Y100" s="85"/>
      <c r="Z100" s="82"/>
      <c r="AA100" s="80"/>
      <c r="AB100" s="81"/>
      <c r="AC100" s="82"/>
      <c r="AD100" s="82"/>
      <c r="AE100" s="82"/>
      <c r="AF100" s="82"/>
      <c r="AG100" s="80"/>
      <c r="AH100" s="76"/>
      <c r="AI100" s="76"/>
      <c r="AJ100" s="76"/>
      <c r="AK100" s="36"/>
      <c r="AL100" s="36"/>
      <c r="AM100" s="200"/>
      <c r="AN100" s="200"/>
      <c r="AO100" s="200"/>
      <c r="AP100" s="200"/>
      <c r="AQ100" s="161"/>
      <c r="AR100" s="75"/>
      <c r="AS100" s="36"/>
      <c r="AT100" s="36"/>
      <c r="AU100" s="36"/>
      <c r="AV100" s="36"/>
      <c r="AW100" s="36"/>
      <c r="AX100" s="36"/>
      <c r="AY100" s="36"/>
      <c r="AZ100" s="36"/>
      <c r="BA100" s="104"/>
      <c r="BB100" s="113"/>
      <c r="BC100" s="114" t="str">
        <f>IF(AND(OR(K100=契約状況コード表!D$5,K100=契約状況コード表!D$6),OR(AG100=契約状況コード表!G$5,AG100=契約状況コード表!G$6)),"年間支払金額(全官署)",IF(OR(AG100=契約状況コード表!G$5,AG100=契約状況コード表!G$6),"年間支払金額",IF(AND(OR(COUNTIF(AI100,"*すべて*"),COUNTIF(AI100,"*全て*")),S100="●",OR(K100=契約状況コード表!D$5,K100=契約状況コード表!D$6)),"年間支払金額(全官署、契約相手方ごと)",IF(AND(OR(COUNTIF(AI100,"*すべて*"),COUNTIF(AI100,"*全て*")),S100="●"),"年間支払金額(契約相手方ごと)",IF(AND(OR(K100=契約状況コード表!D$5,K100=契約状況コード表!D$6),AG100=契約状況コード表!G$7),"契約総額(全官署)",IF(AND(K100=契約状況コード表!D$7,AG100=契約状況コード表!G$7),"契約総額(自官署のみ)",IF(K100=契約状況コード表!D$7,"年間支払金額(自官署のみ)",IF(AG100=契約状況コード表!G$7,"契約総額",IF(AND(COUNTIF(BJ100,"&lt;&gt;*単価*"),OR(K100=契約状況コード表!D$5,K100=契約状況コード表!D$6)),"全官署予定価格",IF(AND(COUNTIF(BJ100,"*単価*"),OR(K100=契約状況コード表!D$5,K100=契約状況コード表!D$6)),"全官署支払金額",IF(AND(COUNTIF(BJ100,"&lt;&gt;*単価*"),COUNTIF(BJ100,"*変更契約*")),"変更後予定価格",IF(COUNTIF(BJ100,"*単価*"),"年間支払金額","予定価格"))))))))))))</f>
        <v>予定価格</v>
      </c>
      <c r="BD100" s="114" t="str">
        <f>IF(AND(BI100=契約状況コード表!M$5,T100&gt;契約状況コード表!N$5),"○",IF(AND(BI100=契約状況コード表!M$6,T100&gt;=契約状況コード表!N$6),"○",IF(AND(BI100=契約状況コード表!M$7,T100&gt;=契約状況コード表!N$7),"○",IF(AND(BI100=契約状況コード表!M$8,T100&gt;=契約状況コード表!N$8),"○",IF(AND(BI100=契約状況コード表!M$9,T100&gt;=契約状況コード表!N$9),"○",IF(AND(BI100=契約状況コード表!M$10,T100&gt;=契約状況コード表!N$10),"○",IF(AND(BI100=契約状況コード表!M$11,T100&gt;=契約状況コード表!N$11),"○",IF(AND(BI100=契約状況コード表!M$12,T100&gt;=契約状況コード表!N$12),"○",IF(AND(BI100=契約状況コード表!M$13,T100&gt;=契約状況コード表!N$13),"○",IF(T100="他官署で調達手続き入札を実施のため","○","×"))))))))))</f>
        <v>×</v>
      </c>
      <c r="BE100" s="114" t="str">
        <f>IF(AND(BI100=契約状況コード表!M$5,Y100&gt;契約状況コード表!N$5),"○",IF(AND(BI100=契約状況コード表!M$6,Y100&gt;=契約状況コード表!N$6),"○",IF(AND(BI100=契約状況コード表!M$7,Y100&gt;=契約状況コード表!N$7),"○",IF(AND(BI100=契約状況コード表!M$8,Y100&gt;=契約状況コード表!N$8),"○",IF(AND(BI100=契約状況コード表!M$9,Y100&gt;=契約状況コード表!N$9),"○",IF(AND(BI100=契約状況コード表!M$10,Y100&gt;=契約状況コード表!N$10),"○",IF(AND(BI100=契約状況コード表!M$11,Y100&gt;=契約状況コード表!N$11),"○",IF(AND(BI100=契約状況コード表!M$12,Y100&gt;=契約状況コード表!N$12),"○",IF(AND(BI100=契約状況コード表!M$13,Y100&gt;=契約状況コード表!N$13),"○","×")))))))))</f>
        <v>×</v>
      </c>
      <c r="BF100" s="114" t="str">
        <f t="shared" si="11"/>
        <v>×</v>
      </c>
      <c r="BG100" s="114" t="str">
        <f t="shared" si="12"/>
        <v>×</v>
      </c>
      <c r="BH100" s="115" t="str">
        <f t="shared" si="13"/>
        <v/>
      </c>
      <c r="BI100" s="170">
        <f t="shared" si="14"/>
        <v>0</v>
      </c>
      <c r="BJ100" s="36" t="str">
        <f>IF(AG100=契約状況コード表!G$5,"",IF(AND(K100&lt;&gt;"",ISTEXT(U100)),"分担契約/単価契約",IF(ISTEXT(U100),"単価契約",IF(K100&lt;&gt;"","分担契約",""))))</f>
        <v/>
      </c>
      <c r="BK100" s="171"/>
      <c r="BL100" s="118" t="str">
        <f>IF(COUNTIF(T100,"**"),"",IF(AND(T100&gt;=契約状況コード表!P$5,OR(H100=契約状況コード表!M$5,H100=契約状況コード表!M$6)),1,IF(AND(T100&gt;=契約状況コード表!P$13,H100&lt;&gt;契約状況コード表!M$5,H100&lt;&gt;契約状況コード表!M$6),1,"")))</f>
        <v/>
      </c>
      <c r="BM100" s="155" t="str">
        <f t="shared" si="15"/>
        <v>○</v>
      </c>
      <c r="BN100" s="118" t="b">
        <f t="shared" si="16"/>
        <v>1</v>
      </c>
      <c r="BO100" s="118" t="b">
        <f t="shared" si="17"/>
        <v>1</v>
      </c>
    </row>
    <row r="101" spans="1:67" ht="60.6" customHeight="1">
      <c r="A101" s="101">
        <f t="shared" si="18"/>
        <v>96</v>
      </c>
      <c r="B101" s="101" t="str">
        <f t="shared" si="19"/>
        <v/>
      </c>
      <c r="C101" s="101" t="str">
        <f>IF(B101&lt;&gt;1,"",COUNTIF($B$6:B101,1))</f>
        <v/>
      </c>
      <c r="D101" s="101" t="str">
        <f>IF(B101&lt;&gt;2,"",COUNTIF($B$6:B101,2))</f>
        <v/>
      </c>
      <c r="E101" s="101" t="str">
        <f>IF(B101&lt;&gt;3,"",COUNTIF($B$6:B101,3))</f>
        <v/>
      </c>
      <c r="F101" s="101" t="str">
        <f>IF(B101&lt;&gt;4,"",COUNTIF($B$6:B101,4))</f>
        <v/>
      </c>
      <c r="G101" s="75"/>
      <c r="H101" s="36"/>
      <c r="I101" s="76"/>
      <c r="J101" s="76"/>
      <c r="K101" s="75"/>
      <c r="L101" s="161"/>
      <c r="M101" s="77"/>
      <c r="N101" s="76"/>
      <c r="O101" s="78"/>
      <c r="P101" s="83"/>
      <c r="Q101" s="84"/>
      <c r="R101" s="76"/>
      <c r="S101" s="75"/>
      <c r="T101" s="85"/>
      <c r="U101" s="154"/>
      <c r="V101" s="87"/>
      <c r="W101" s="172" t="str">
        <f>IF(OR(T101="他官署で調達手続きを実施のため",AG101=契約状況コード表!G$5),"－",IF(V101&lt;&gt;"",ROUNDDOWN(V101/T101,3),(IFERROR(ROUNDDOWN(U101/T101,3),"－"))))</f>
        <v>－</v>
      </c>
      <c r="X101" s="85"/>
      <c r="Y101" s="85"/>
      <c r="Z101" s="82"/>
      <c r="AA101" s="80"/>
      <c r="AB101" s="81"/>
      <c r="AC101" s="82"/>
      <c r="AD101" s="82"/>
      <c r="AE101" s="82"/>
      <c r="AF101" s="82"/>
      <c r="AG101" s="80"/>
      <c r="AH101" s="76"/>
      <c r="AI101" s="76"/>
      <c r="AJ101" s="76"/>
      <c r="AK101" s="36"/>
      <c r="AL101" s="36"/>
      <c r="AM101" s="200"/>
      <c r="AN101" s="200"/>
      <c r="AO101" s="200"/>
      <c r="AP101" s="200"/>
      <c r="AQ101" s="161"/>
      <c r="AR101" s="75"/>
      <c r="AS101" s="36"/>
      <c r="AT101" s="36"/>
      <c r="AU101" s="36"/>
      <c r="AV101" s="36"/>
      <c r="AW101" s="36"/>
      <c r="AX101" s="36"/>
      <c r="AY101" s="36"/>
      <c r="AZ101" s="36"/>
      <c r="BA101" s="104"/>
      <c r="BB101" s="113"/>
      <c r="BC101" s="114" t="str">
        <f>IF(AND(OR(K101=契約状況コード表!D$5,K101=契約状況コード表!D$6),OR(AG101=契約状況コード表!G$5,AG101=契約状況コード表!G$6)),"年間支払金額(全官署)",IF(OR(AG101=契約状況コード表!G$5,AG101=契約状況コード表!G$6),"年間支払金額",IF(AND(OR(COUNTIF(AI101,"*すべて*"),COUNTIF(AI101,"*全て*")),S101="●",OR(K101=契約状況コード表!D$5,K101=契約状況コード表!D$6)),"年間支払金額(全官署、契約相手方ごと)",IF(AND(OR(COUNTIF(AI101,"*すべて*"),COUNTIF(AI101,"*全て*")),S101="●"),"年間支払金額(契約相手方ごと)",IF(AND(OR(K101=契約状況コード表!D$5,K101=契約状況コード表!D$6),AG101=契約状況コード表!G$7),"契約総額(全官署)",IF(AND(K101=契約状況コード表!D$7,AG101=契約状況コード表!G$7),"契約総額(自官署のみ)",IF(K101=契約状況コード表!D$7,"年間支払金額(自官署のみ)",IF(AG101=契約状況コード表!G$7,"契約総額",IF(AND(COUNTIF(BJ101,"&lt;&gt;*単価*"),OR(K101=契約状況コード表!D$5,K101=契約状況コード表!D$6)),"全官署予定価格",IF(AND(COUNTIF(BJ101,"*単価*"),OR(K101=契約状況コード表!D$5,K101=契約状況コード表!D$6)),"全官署支払金額",IF(AND(COUNTIF(BJ101,"&lt;&gt;*単価*"),COUNTIF(BJ101,"*変更契約*")),"変更後予定価格",IF(COUNTIF(BJ101,"*単価*"),"年間支払金額","予定価格"))))))))))))</f>
        <v>予定価格</v>
      </c>
      <c r="BD101" s="114" t="str">
        <f>IF(AND(BI101=契約状況コード表!M$5,T101&gt;契約状況コード表!N$5),"○",IF(AND(BI101=契約状況コード表!M$6,T101&gt;=契約状況コード表!N$6),"○",IF(AND(BI101=契約状況コード表!M$7,T101&gt;=契約状況コード表!N$7),"○",IF(AND(BI101=契約状況コード表!M$8,T101&gt;=契約状況コード表!N$8),"○",IF(AND(BI101=契約状況コード表!M$9,T101&gt;=契約状況コード表!N$9),"○",IF(AND(BI101=契約状況コード表!M$10,T101&gt;=契約状況コード表!N$10),"○",IF(AND(BI101=契約状況コード表!M$11,T101&gt;=契約状況コード表!N$11),"○",IF(AND(BI101=契約状況コード表!M$12,T101&gt;=契約状況コード表!N$12),"○",IF(AND(BI101=契約状況コード表!M$13,T101&gt;=契約状況コード表!N$13),"○",IF(T101="他官署で調達手続き入札を実施のため","○","×"))))))))))</f>
        <v>×</v>
      </c>
      <c r="BE101" s="114" t="str">
        <f>IF(AND(BI101=契約状況コード表!M$5,Y101&gt;契約状況コード表!N$5),"○",IF(AND(BI101=契約状況コード表!M$6,Y101&gt;=契約状況コード表!N$6),"○",IF(AND(BI101=契約状況コード表!M$7,Y101&gt;=契約状況コード表!N$7),"○",IF(AND(BI101=契約状況コード表!M$8,Y101&gt;=契約状況コード表!N$8),"○",IF(AND(BI101=契約状況コード表!M$9,Y101&gt;=契約状況コード表!N$9),"○",IF(AND(BI101=契約状況コード表!M$10,Y101&gt;=契約状況コード表!N$10),"○",IF(AND(BI101=契約状況コード表!M$11,Y101&gt;=契約状況コード表!N$11),"○",IF(AND(BI101=契約状況コード表!M$12,Y101&gt;=契約状況コード表!N$12),"○",IF(AND(BI101=契約状況コード表!M$13,Y101&gt;=契約状況コード表!N$13),"○","×")))))))))</f>
        <v>×</v>
      </c>
      <c r="BF101" s="114" t="str">
        <f t="shared" si="11"/>
        <v>×</v>
      </c>
      <c r="BG101" s="114" t="str">
        <f t="shared" si="12"/>
        <v>×</v>
      </c>
      <c r="BH101" s="115" t="str">
        <f t="shared" si="13"/>
        <v/>
      </c>
      <c r="BI101" s="170">
        <f t="shared" si="14"/>
        <v>0</v>
      </c>
      <c r="BJ101" s="36" t="str">
        <f>IF(AG101=契約状況コード表!G$5,"",IF(AND(K101&lt;&gt;"",ISTEXT(U101)),"分担契約/単価契約",IF(ISTEXT(U101),"単価契約",IF(K101&lt;&gt;"","分担契約",""))))</f>
        <v/>
      </c>
      <c r="BK101" s="171"/>
      <c r="BL101" s="118" t="str">
        <f>IF(COUNTIF(T101,"**"),"",IF(AND(T101&gt;=契約状況コード表!P$5,OR(H101=契約状況コード表!M$5,H101=契約状況コード表!M$6)),1,IF(AND(T101&gt;=契約状況コード表!P$13,H101&lt;&gt;契約状況コード表!M$5,H101&lt;&gt;契約状況コード表!M$6),1,"")))</f>
        <v/>
      </c>
      <c r="BM101" s="155" t="str">
        <f t="shared" si="15"/>
        <v>○</v>
      </c>
      <c r="BN101" s="118" t="b">
        <f t="shared" si="16"/>
        <v>1</v>
      </c>
      <c r="BO101" s="118" t="b">
        <f t="shared" si="17"/>
        <v>1</v>
      </c>
    </row>
    <row r="102" spans="1:67" ht="60.6" customHeight="1">
      <c r="A102" s="101">
        <f t="shared" si="18"/>
        <v>97</v>
      </c>
      <c r="B102" s="101" t="str">
        <f t="shared" si="19"/>
        <v/>
      </c>
      <c r="C102" s="101" t="str">
        <f>IF(B102&lt;&gt;1,"",COUNTIF($B$6:B102,1))</f>
        <v/>
      </c>
      <c r="D102" s="101" t="str">
        <f>IF(B102&lt;&gt;2,"",COUNTIF($B$6:B102,2))</f>
        <v/>
      </c>
      <c r="E102" s="101" t="str">
        <f>IF(B102&lt;&gt;3,"",COUNTIF($B$6:B102,3))</f>
        <v/>
      </c>
      <c r="F102" s="101" t="str">
        <f>IF(B102&lt;&gt;4,"",COUNTIF($B$6:B102,4))</f>
        <v/>
      </c>
      <c r="G102" s="75"/>
      <c r="H102" s="36"/>
      <c r="I102" s="76"/>
      <c r="J102" s="76"/>
      <c r="K102" s="75"/>
      <c r="L102" s="161"/>
      <c r="M102" s="77"/>
      <c r="N102" s="76"/>
      <c r="O102" s="78"/>
      <c r="P102" s="83"/>
      <c r="Q102" s="84"/>
      <c r="R102" s="76"/>
      <c r="S102" s="75"/>
      <c r="T102" s="85"/>
      <c r="U102" s="154"/>
      <c r="V102" s="87"/>
      <c r="W102" s="172" t="str">
        <f>IF(OR(T102="他官署で調達手続きを実施のため",AG102=契約状況コード表!G$5),"－",IF(V102&lt;&gt;"",ROUNDDOWN(V102/T102,3),(IFERROR(ROUNDDOWN(U102/T102,3),"－"))))</f>
        <v>－</v>
      </c>
      <c r="X102" s="85"/>
      <c r="Y102" s="85"/>
      <c r="Z102" s="82"/>
      <c r="AA102" s="80"/>
      <c r="AB102" s="81"/>
      <c r="AC102" s="82"/>
      <c r="AD102" s="82"/>
      <c r="AE102" s="82"/>
      <c r="AF102" s="82"/>
      <c r="AG102" s="80"/>
      <c r="AH102" s="76"/>
      <c r="AI102" s="76"/>
      <c r="AJ102" s="76"/>
      <c r="AK102" s="36"/>
      <c r="AL102" s="36"/>
      <c r="AM102" s="200"/>
      <c r="AN102" s="200"/>
      <c r="AO102" s="200"/>
      <c r="AP102" s="200"/>
      <c r="AQ102" s="161"/>
      <c r="AR102" s="75"/>
      <c r="AS102" s="36"/>
      <c r="AT102" s="36"/>
      <c r="AU102" s="36"/>
      <c r="AV102" s="36"/>
      <c r="AW102" s="36"/>
      <c r="AX102" s="36"/>
      <c r="AY102" s="36"/>
      <c r="AZ102" s="36"/>
      <c r="BA102" s="104"/>
      <c r="BB102" s="113"/>
      <c r="BC102" s="114" t="str">
        <f>IF(AND(OR(K102=契約状況コード表!D$5,K102=契約状況コード表!D$6),OR(AG102=契約状況コード表!G$5,AG102=契約状況コード表!G$6)),"年間支払金額(全官署)",IF(OR(AG102=契約状況コード表!G$5,AG102=契約状況コード表!G$6),"年間支払金額",IF(AND(OR(COUNTIF(AI102,"*すべて*"),COUNTIF(AI102,"*全て*")),S102="●",OR(K102=契約状況コード表!D$5,K102=契約状況コード表!D$6)),"年間支払金額(全官署、契約相手方ごと)",IF(AND(OR(COUNTIF(AI102,"*すべて*"),COUNTIF(AI102,"*全て*")),S102="●"),"年間支払金額(契約相手方ごと)",IF(AND(OR(K102=契約状況コード表!D$5,K102=契約状況コード表!D$6),AG102=契約状況コード表!G$7),"契約総額(全官署)",IF(AND(K102=契約状況コード表!D$7,AG102=契約状況コード表!G$7),"契約総額(自官署のみ)",IF(K102=契約状況コード表!D$7,"年間支払金額(自官署のみ)",IF(AG102=契約状況コード表!G$7,"契約総額",IF(AND(COUNTIF(BJ102,"&lt;&gt;*単価*"),OR(K102=契約状況コード表!D$5,K102=契約状況コード表!D$6)),"全官署予定価格",IF(AND(COUNTIF(BJ102,"*単価*"),OR(K102=契約状況コード表!D$5,K102=契約状況コード表!D$6)),"全官署支払金額",IF(AND(COUNTIF(BJ102,"&lt;&gt;*単価*"),COUNTIF(BJ102,"*変更契約*")),"変更後予定価格",IF(COUNTIF(BJ102,"*単価*"),"年間支払金額","予定価格"))))))))))))</f>
        <v>予定価格</v>
      </c>
      <c r="BD102" s="114" t="str">
        <f>IF(AND(BI102=契約状況コード表!M$5,T102&gt;契約状況コード表!N$5),"○",IF(AND(BI102=契約状況コード表!M$6,T102&gt;=契約状況コード表!N$6),"○",IF(AND(BI102=契約状況コード表!M$7,T102&gt;=契約状況コード表!N$7),"○",IF(AND(BI102=契約状況コード表!M$8,T102&gt;=契約状況コード表!N$8),"○",IF(AND(BI102=契約状況コード表!M$9,T102&gt;=契約状況コード表!N$9),"○",IF(AND(BI102=契約状況コード表!M$10,T102&gt;=契約状況コード表!N$10),"○",IF(AND(BI102=契約状況コード表!M$11,T102&gt;=契約状況コード表!N$11),"○",IF(AND(BI102=契約状況コード表!M$12,T102&gt;=契約状況コード表!N$12),"○",IF(AND(BI102=契約状況コード表!M$13,T102&gt;=契約状況コード表!N$13),"○",IF(T102="他官署で調達手続き入札を実施のため","○","×"))))))))))</f>
        <v>×</v>
      </c>
      <c r="BE102" s="114" t="str">
        <f>IF(AND(BI102=契約状況コード表!M$5,Y102&gt;契約状況コード表!N$5),"○",IF(AND(BI102=契約状況コード表!M$6,Y102&gt;=契約状況コード表!N$6),"○",IF(AND(BI102=契約状況コード表!M$7,Y102&gt;=契約状況コード表!N$7),"○",IF(AND(BI102=契約状況コード表!M$8,Y102&gt;=契約状況コード表!N$8),"○",IF(AND(BI102=契約状況コード表!M$9,Y102&gt;=契約状況コード表!N$9),"○",IF(AND(BI102=契約状況コード表!M$10,Y102&gt;=契約状況コード表!N$10),"○",IF(AND(BI102=契約状況コード表!M$11,Y102&gt;=契約状況コード表!N$11),"○",IF(AND(BI102=契約状況コード表!M$12,Y102&gt;=契約状況コード表!N$12),"○",IF(AND(BI102=契約状況コード表!M$13,Y102&gt;=契約状況コード表!N$13),"○","×")))))))))</f>
        <v>×</v>
      </c>
      <c r="BF102" s="114" t="str">
        <f t="shared" si="11"/>
        <v>×</v>
      </c>
      <c r="BG102" s="114" t="str">
        <f t="shared" si="12"/>
        <v>×</v>
      </c>
      <c r="BH102" s="115" t="str">
        <f t="shared" si="13"/>
        <v/>
      </c>
      <c r="BI102" s="170">
        <f t="shared" si="14"/>
        <v>0</v>
      </c>
      <c r="BJ102" s="36" t="str">
        <f>IF(AG102=契約状況コード表!G$5,"",IF(AND(K102&lt;&gt;"",ISTEXT(U102)),"分担契約/単価契約",IF(ISTEXT(U102),"単価契約",IF(K102&lt;&gt;"","分担契約",""))))</f>
        <v/>
      </c>
      <c r="BK102" s="171"/>
      <c r="BL102" s="118" t="str">
        <f>IF(COUNTIF(T102,"**"),"",IF(AND(T102&gt;=契約状況コード表!P$5,OR(H102=契約状況コード表!M$5,H102=契約状況コード表!M$6)),1,IF(AND(T102&gt;=契約状況コード表!P$13,H102&lt;&gt;契約状況コード表!M$5,H102&lt;&gt;契約状況コード表!M$6),1,"")))</f>
        <v/>
      </c>
      <c r="BM102" s="155" t="str">
        <f t="shared" si="15"/>
        <v>○</v>
      </c>
      <c r="BN102" s="118" t="b">
        <f t="shared" si="16"/>
        <v>1</v>
      </c>
      <c r="BO102" s="118" t="b">
        <f t="shared" si="17"/>
        <v>1</v>
      </c>
    </row>
    <row r="103" spans="1:67" ht="60.6" customHeight="1">
      <c r="A103" s="101">
        <f t="shared" si="18"/>
        <v>98</v>
      </c>
      <c r="B103" s="101" t="str">
        <f t="shared" si="19"/>
        <v/>
      </c>
      <c r="C103" s="101" t="str">
        <f>IF(B103&lt;&gt;1,"",COUNTIF($B$6:B103,1))</f>
        <v/>
      </c>
      <c r="D103" s="101" t="str">
        <f>IF(B103&lt;&gt;2,"",COUNTIF($B$6:B103,2))</f>
        <v/>
      </c>
      <c r="E103" s="101" t="str">
        <f>IF(B103&lt;&gt;3,"",COUNTIF($B$6:B103,3))</f>
        <v/>
      </c>
      <c r="F103" s="101" t="str">
        <f>IF(B103&lt;&gt;4,"",COUNTIF($B$6:B103,4))</f>
        <v/>
      </c>
      <c r="G103" s="75"/>
      <c r="H103" s="36"/>
      <c r="I103" s="76"/>
      <c r="J103" s="76"/>
      <c r="K103" s="75"/>
      <c r="L103" s="161"/>
      <c r="M103" s="77"/>
      <c r="N103" s="76"/>
      <c r="O103" s="78"/>
      <c r="P103" s="83"/>
      <c r="Q103" s="84"/>
      <c r="R103" s="76"/>
      <c r="S103" s="75"/>
      <c r="T103" s="85"/>
      <c r="U103" s="154"/>
      <c r="V103" s="87"/>
      <c r="W103" s="172" t="str">
        <f>IF(OR(T103="他官署で調達手続きを実施のため",AG103=契約状況コード表!G$5),"－",IF(V103&lt;&gt;"",ROUNDDOWN(V103/T103,3),(IFERROR(ROUNDDOWN(U103/T103,3),"－"))))</f>
        <v>－</v>
      </c>
      <c r="X103" s="85"/>
      <c r="Y103" s="85"/>
      <c r="Z103" s="82"/>
      <c r="AA103" s="80"/>
      <c r="AB103" s="81"/>
      <c r="AC103" s="82"/>
      <c r="AD103" s="82"/>
      <c r="AE103" s="82"/>
      <c r="AF103" s="82"/>
      <c r="AG103" s="80"/>
      <c r="AH103" s="76"/>
      <c r="AI103" s="76"/>
      <c r="AJ103" s="76"/>
      <c r="AK103" s="36"/>
      <c r="AL103" s="36"/>
      <c r="AM103" s="200"/>
      <c r="AN103" s="200"/>
      <c r="AO103" s="200"/>
      <c r="AP103" s="200"/>
      <c r="AQ103" s="161"/>
      <c r="AR103" s="75"/>
      <c r="AS103" s="36"/>
      <c r="AT103" s="36"/>
      <c r="AU103" s="36"/>
      <c r="AV103" s="36"/>
      <c r="AW103" s="36"/>
      <c r="AX103" s="36"/>
      <c r="AY103" s="36"/>
      <c r="AZ103" s="36"/>
      <c r="BA103" s="104"/>
      <c r="BB103" s="113"/>
      <c r="BC103" s="114" t="str">
        <f>IF(AND(OR(K103=契約状況コード表!D$5,K103=契約状況コード表!D$6),OR(AG103=契約状況コード表!G$5,AG103=契約状況コード表!G$6)),"年間支払金額(全官署)",IF(OR(AG103=契約状況コード表!G$5,AG103=契約状況コード表!G$6),"年間支払金額",IF(AND(OR(COUNTIF(AI103,"*すべて*"),COUNTIF(AI103,"*全て*")),S103="●",OR(K103=契約状況コード表!D$5,K103=契約状況コード表!D$6)),"年間支払金額(全官署、契約相手方ごと)",IF(AND(OR(COUNTIF(AI103,"*すべて*"),COUNTIF(AI103,"*全て*")),S103="●"),"年間支払金額(契約相手方ごと)",IF(AND(OR(K103=契約状況コード表!D$5,K103=契約状況コード表!D$6),AG103=契約状況コード表!G$7),"契約総額(全官署)",IF(AND(K103=契約状況コード表!D$7,AG103=契約状況コード表!G$7),"契約総額(自官署のみ)",IF(K103=契約状況コード表!D$7,"年間支払金額(自官署のみ)",IF(AG103=契約状況コード表!G$7,"契約総額",IF(AND(COUNTIF(BJ103,"&lt;&gt;*単価*"),OR(K103=契約状況コード表!D$5,K103=契約状況コード表!D$6)),"全官署予定価格",IF(AND(COUNTIF(BJ103,"*単価*"),OR(K103=契約状況コード表!D$5,K103=契約状況コード表!D$6)),"全官署支払金額",IF(AND(COUNTIF(BJ103,"&lt;&gt;*単価*"),COUNTIF(BJ103,"*変更契約*")),"変更後予定価格",IF(COUNTIF(BJ103,"*単価*"),"年間支払金額","予定価格"))))))))))))</f>
        <v>予定価格</v>
      </c>
      <c r="BD103" s="114" t="str">
        <f>IF(AND(BI103=契約状況コード表!M$5,T103&gt;契約状況コード表!N$5),"○",IF(AND(BI103=契約状況コード表!M$6,T103&gt;=契約状況コード表!N$6),"○",IF(AND(BI103=契約状況コード表!M$7,T103&gt;=契約状況コード表!N$7),"○",IF(AND(BI103=契約状況コード表!M$8,T103&gt;=契約状況コード表!N$8),"○",IF(AND(BI103=契約状況コード表!M$9,T103&gt;=契約状況コード表!N$9),"○",IF(AND(BI103=契約状況コード表!M$10,T103&gt;=契約状況コード表!N$10),"○",IF(AND(BI103=契約状況コード表!M$11,T103&gt;=契約状況コード表!N$11),"○",IF(AND(BI103=契約状況コード表!M$12,T103&gt;=契約状況コード表!N$12),"○",IF(AND(BI103=契約状況コード表!M$13,T103&gt;=契約状況コード表!N$13),"○",IF(T103="他官署で調達手続き入札を実施のため","○","×"))))))))))</f>
        <v>×</v>
      </c>
      <c r="BE103" s="114" t="str">
        <f>IF(AND(BI103=契約状況コード表!M$5,Y103&gt;契約状況コード表!N$5),"○",IF(AND(BI103=契約状況コード表!M$6,Y103&gt;=契約状況コード表!N$6),"○",IF(AND(BI103=契約状況コード表!M$7,Y103&gt;=契約状況コード表!N$7),"○",IF(AND(BI103=契約状況コード表!M$8,Y103&gt;=契約状況コード表!N$8),"○",IF(AND(BI103=契約状況コード表!M$9,Y103&gt;=契約状況コード表!N$9),"○",IF(AND(BI103=契約状況コード表!M$10,Y103&gt;=契約状況コード表!N$10),"○",IF(AND(BI103=契約状況コード表!M$11,Y103&gt;=契約状況コード表!N$11),"○",IF(AND(BI103=契約状況コード表!M$12,Y103&gt;=契約状況コード表!N$12),"○",IF(AND(BI103=契約状況コード表!M$13,Y103&gt;=契約状況コード表!N$13),"○","×")))))))))</f>
        <v>×</v>
      </c>
      <c r="BF103" s="114" t="str">
        <f t="shared" si="11"/>
        <v>×</v>
      </c>
      <c r="BG103" s="114" t="str">
        <f t="shared" si="12"/>
        <v>×</v>
      </c>
      <c r="BH103" s="115" t="str">
        <f t="shared" si="13"/>
        <v/>
      </c>
      <c r="BI103" s="170">
        <f t="shared" si="14"/>
        <v>0</v>
      </c>
      <c r="BJ103" s="36" t="str">
        <f>IF(AG103=契約状況コード表!G$5,"",IF(AND(K103&lt;&gt;"",ISTEXT(U103)),"分担契約/単価契約",IF(ISTEXT(U103),"単価契約",IF(K103&lt;&gt;"","分担契約",""))))</f>
        <v/>
      </c>
      <c r="BK103" s="171"/>
      <c r="BL103" s="118" t="str">
        <f>IF(COUNTIF(T103,"**"),"",IF(AND(T103&gt;=契約状況コード表!P$5,OR(H103=契約状況コード表!M$5,H103=契約状況コード表!M$6)),1,IF(AND(T103&gt;=契約状況コード表!P$13,H103&lt;&gt;契約状況コード表!M$5,H103&lt;&gt;契約状況コード表!M$6),1,"")))</f>
        <v/>
      </c>
      <c r="BM103" s="155" t="str">
        <f t="shared" si="15"/>
        <v>○</v>
      </c>
      <c r="BN103" s="118" t="b">
        <f t="shared" si="16"/>
        <v>1</v>
      </c>
      <c r="BO103" s="118" t="b">
        <f t="shared" si="17"/>
        <v>1</v>
      </c>
    </row>
    <row r="104" spans="1:67" ht="60.6" customHeight="1">
      <c r="A104" s="101">
        <f t="shared" si="18"/>
        <v>99</v>
      </c>
      <c r="B104" s="101" t="str">
        <f t="shared" si="19"/>
        <v/>
      </c>
      <c r="C104" s="101" t="str">
        <f>IF(B104&lt;&gt;1,"",COUNTIF($B$6:B104,1))</f>
        <v/>
      </c>
      <c r="D104" s="101" t="str">
        <f>IF(B104&lt;&gt;2,"",COUNTIF($B$6:B104,2))</f>
        <v/>
      </c>
      <c r="E104" s="101" t="str">
        <f>IF(B104&lt;&gt;3,"",COUNTIF($B$6:B104,3))</f>
        <v/>
      </c>
      <c r="F104" s="101" t="str">
        <f>IF(B104&lt;&gt;4,"",COUNTIF($B$6:B104,4))</f>
        <v/>
      </c>
      <c r="G104" s="75"/>
      <c r="H104" s="36"/>
      <c r="I104" s="76"/>
      <c r="J104" s="76"/>
      <c r="K104" s="75"/>
      <c r="L104" s="161"/>
      <c r="M104" s="77"/>
      <c r="N104" s="76"/>
      <c r="O104" s="78"/>
      <c r="P104" s="83"/>
      <c r="Q104" s="84"/>
      <c r="R104" s="76"/>
      <c r="S104" s="75"/>
      <c r="T104" s="85"/>
      <c r="U104" s="154"/>
      <c r="V104" s="87"/>
      <c r="W104" s="172" t="str">
        <f>IF(OR(T104="他官署で調達手続きを実施のため",AG104=契約状況コード表!G$5),"－",IF(V104&lt;&gt;"",ROUNDDOWN(V104/T104,3),(IFERROR(ROUNDDOWN(U104/T104,3),"－"))))</f>
        <v>－</v>
      </c>
      <c r="X104" s="85"/>
      <c r="Y104" s="85"/>
      <c r="Z104" s="82"/>
      <c r="AA104" s="80"/>
      <c r="AB104" s="81"/>
      <c r="AC104" s="82"/>
      <c r="AD104" s="82"/>
      <c r="AE104" s="82"/>
      <c r="AF104" s="82"/>
      <c r="AG104" s="80"/>
      <c r="AH104" s="76"/>
      <c r="AI104" s="76"/>
      <c r="AJ104" s="76"/>
      <c r="AK104" s="36"/>
      <c r="AL104" s="36"/>
      <c r="AM104" s="200"/>
      <c r="AN104" s="200"/>
      <c r="AO104" s="200"/>
      <c r="AP104" s="200"/>
      <c r="AQ104" s="161"/>
      <c r="AR104" s="75"/>
      <c r="AS104" s="36"/>
      <c r="AT104" s="36"/>
      <c r="AU104" s="36"/>
      <c r="AV104" s="36"/>
      <c r="AW104" s="36"/>
      <c r="AX104" s="36"/>
      <c r="AY104" s="36"/>
      <c r="AZ104" s="36"/>
      <c r="BA104" s="104"/>
      <c r="BB104" s="113"/>
      <c r="BC104" s="114" t="str">
        <f>IF(AND(OR(K104=契約状況コード表!D$5,K104=契約状況コード表!D$6),OR(AG104=契約状況コード表!G$5,AG104=契約状況コード表!G$6)),"年間支払金額(全官署)",IF(OR(AG104=契約状況コード表!G$5,AG104=契約状況コード表!G$6),"年間支払金額",IF(AND(OR(COUNTIF(AI104,"*すべて*"),COUNTIF(AI104,"*全て*")),S104="●",OR(K104=契約状況コード表!D$5,K104=契約状況コード表!D$6)),"年間支払金額(全官署、契約相手方ごと)",IF(AND(OR(COUNTIF(AI104,"*すべて*"),COUNTIF(AI104,"*全て*")),S104="●"),"年間支払金額(契約相手方ごと)",IF(AND(OR(K104=契約状況コード表!D$5,K104=契約状況コード表!D$6),AG104=契約状況コード表!G$7),"契約総額(全官署)",IF(AND(K104=契約状況コード表!D$7,AG104=契約状況コード表!G$7),"契約総額(自官署のみ)",IF(K104=契約状況コード表!D$7,"年間支払金額(自官署のみ)",IF(AG104=契約状況コード表!G$7,"契約総額",IF(AND(COUNTIF(BJ104,"&lt;&gt;*単価*"),OR(K104=契約状況コード表!D$5,K104=契約状況コード表!D$6)),"全官署予定価格",IF(AND(COUNTIF(BJ104,"*単価*"),OR(K104=契約状況コード表!D$5,K104=契約状況コード表!D$6)),"全官署支払金額",IF(AND(COUNTIF(BJ104,"&lt;&gt;*単価*"),COUNTIF(BJ104,"*変更契約*")),"変更後予定価格",IF(COUNTIF(BJ104,"*単価*"),"年間支払金額","予定価格"))))))))))))</f>
        <v>予定価格</v>
      </c>
      <c r="BD104" s="114" t="str">
        <f>IF(AND(BI104=契約状況コード表!M$5,T104&gt;契約状況コード表!N$5),"○",IF(AND(BI104=契約状況コード表!M$6,T104&gt;=契約状況コード表!N$6),"○",IF(AND(BI104=契約状況コード表!M$7,T104&gt;=契約状況コード表!N$7),"○",IF(AND(BI104=契約状況コード表!M$8,T104&gt;=契約状況コード表!N$8),"○",IF(AND(BI104=契約状況コード表!M$9,T104&gt;=契約状況コード表!N$9),"○",IF(AND(BI104=契約状況コード表!M$10,T104&gt;=契約状況コード表!N$10),"○",IF(AND(BI104=契約状況コード表!M$11,T104&gt;=契約状況コード表!N$11),"○",IF(AND(BI104=契約状況コード表!M$12,T104&gt;=契約状況コード表!N$12),"○",IF(AND(BI104=契約状況コード表!M$13,T104&gt;=契約状況コード表!N$13),"○",IF(T104="他官署で調達手続き入札を実施のため","○","×"))))))))))</f>
        <v>×</v>
      </c>
      <c r="BE104" s="114" t="str">
        <f>IF(AND(BI104=契約状況コード表!M$5,Y104&gt;契約状況コード表!N$5),"○",IF(AND(BI104=契約状況コード表!M$6,Y104&gt;=契約状況コード表!N$6),"○",IF(AND(BI104=契約状況コード表!M$7,Y104&gt;=契約状況コード表!N$7),"○",IF(AND(BI104=契約状況コード表!M$8,Y104&gt;=契約状況コード表!N$8),"○",IF(AND(BI104=契約状況コード表!M$9,Y104&gt;=契約状況コード表!N$9),"○",IF(AND(BI104=契約状況コード表!M$10,Y104&gt;=契約状況コード表!N$10),"○",IF(AND(BI104=契約状況コード表!M$11,Y104&gt;=契約状況コード表!N$11),"○",IF(AND(BI104=契約状況コード表!M$12,Y104&gt;=契約状況コード表!N$12),"○",IF(AND(BI104=契約状況コード表!M$13,Y104&gt;=契約状況コード表!N$13),"○","×")))))))))</f>
        <v>×</v>
      </c>
      <c r="BF104" s="114" t="str">
        <f t="shared" si="11"/>
        <v>×</v>
      </c>
      <c r="BG104" s="114" t="str">
        <f t="shared" si="12"/>
        <v>×</v>
      </c>
      <c r="BH104" s="115" t="str">
        <f t="shared" si="13"/>
        <v/>
      </c>
      <c r="BI104" s="170">
        <f t="shared" si="14"/>
        <v>0</v>
      </c>
      <c r="BJ104" s="36" t="str">
        <f>IF(AG104=契約状況コード表!G$5,"",IF(AND(K104&lt;&gt;"",ISTEXT(U104)),"分担契約/単価契約",IF(ISTEXT(U104),"単価契約",IF(K104&lt;&gt;"","分担契約",""))))</f>
        <v/>
      </c>
      <c r="BK104" s="171"/>
      <c r="BL104" s="118" t="str">
        <f>IF(COUNTIF(T104,"**"),"",IF(AND(T104&gt;=契約状況コード表!P$5,OR(H104=契約状況コード表!M$5,H104=契約状況コード表!M$6)),1,IF(AND(T104&gt;=契約状況コード表!P$13,H104&lt;&gt;契約状況コード表!M$5,H104&lt;&gt;契約状況コード表!M$6),1,"")))</f>
        <v/>
      </c>
      <c r="BM104" s="155" t="str">
        <f t="shared" si="15"/>
        <v>○</v>
      </c>
      <c r="BN104" s="118" t="b">
        <f t="shared" si="16"/>
        <v>1</v>
      </c>
      <c r="BO104" s="118" t="b">
        <f t="shared" si="17"/>
        <v>1</v>
      </c>
    </row>
    <row r="105" spans="1:67" ht="60.6" customHeight="1">
      <c r="A105" s="101">
        <f t="shared" si="18"/>
        <v>100</v>
      </c>
      <c r="B105" s="101" t="str">
        <f t="shared" si="19"/>
        <v/>
      </c>
      <c r="C105" s="101" t="str">
        <f>IF(B105&lt;&gt;1,"",COUNTIF($B$6:B105,1))</f>
        <v/>
      </c>
      <c r="D105" s="101" t="str">
        <f>IF(B105&lt;&gt;2,"",COUNTIF($B$6:B105,2))</f>
        <v/>
      </c>
      <c r="E105" s="101" t="str">
        <f>IF(B105&lt;&gt;3,"",COUNTIF($B$6:B105,3))</f>
        <v/>
      </c>
      <c r="F105" s="101" t="str">
        <f>IF(B105&lt;&gt;4,"",COUNTIF($B$6:B105,4))</f>
        <v/>
      </c>
      <c r="G105" s="75"/>
      <c r="H105" s="36"/>
      <c r="I105" s="76"/>
      <c r="J105" s="76"/>
      <c r="K105" s="75"/>
      <c r="L105" s="161"/>
      <c r="M105" s="77"/>
      <c r="N105" s="76"/>
      <c r="O105" s="78"/>
      <c r="P105" s="83"/>
      <c r="Q105" s="84"/>
      <c r="R105" s="76"/>
      <c r="S105" s="75"/>
      <c r="T105" s="85"/>
      <c r="U105" s="154"/>
      <c r="V105" s="87"/>
      <c r="W105" s="172" t="str">
        <f>IF(OR(T105="他官署で調達手続きを実施のため",AG105=契約状況コード表!G$5),"－",IF(V105&lt;&gt;"",ROUNDDOWN(V105/T105,3),(IFERROR(ROUNDDOWN(U105/T105,3),"－"))))</f>
        <v>－</v>
      </c>
      <c r="X105" s="85"/>
      <c r="Y105" s="85"/>
      <c r="Z105" s="82"/>
      <c r="AA105" s="80"/>
      <c r="AB105" s="81"/>
      <c r="AC105" s="82"/>
      <c r="AD105" s="82"/>
      <c r="AE105" s="82"/>
      <c r="AF105" s="82"/>
      <c r="AG105" s="80"/>
      <c r="AH105" s="76"/>
      <c r="AI105" s="76"/>
      <c r="AJ105" s="76"/>
      <c r="AK105" s="36"/>
      <c r="AL105" s="36"/>
      <c r="AM105" s="200"/>
      <c r="AN105" s="200"/>
      <c r="AO105" s="200"/>
      <c r="AP105" s="200"/>
      <c r="AQ105" s="161"/>
      <c r="AR105" s="75"/>
      <c r="AS105" s="36"/>
      <c r="AT105" s="36"/>
      <c r="AU105" s="36"/>
      <c r="AV105" s="36"/>
      <c r="AW105" s="36"/>
      <c r="AX105" s="36"/>
      <c r="AY105" s="36"/>
      <c r="AZ105" s="36"/>
      <c r="BA105" s="104"/>
      <c r="BB105" s="113"/>
      <c r="BC105" s="114" t="str">
        <f>IF(AND(OR(K105=契約状況コード表!D$5,K105=契約状況コード表!D$6),OR(AG105=契約状況コード表!G$5,AG105=契約状況コード表!G$6)),"年間支払金額(全官署)",IF(OR(AG105=契約状況コード表!G$5,AG105=契約状況コード表!G$6),"年間支払金額",IF(AND(OR(COUNTIF(AI105,"*すべて*"),COUNTIF(AI105,"*全て*")),S105="●",OR(K105=契約状況コード表!D$5,K105=契約状況コード表!D$6)),"年間支払金額(全官署、契約相手方ごと)",IF(AND(OR(COUNTIF(AI105,"*すべて*"),COUNTIF(AI105,"*全て*")),S105="●"),"年間支払金額(契約相手方ごと)",IF(AND(OR(K105=契約状況コード表!D$5,K105=契約状況コード表!D$6),AG105=契約状況コード表!G$7),"契約総額(全官署)",IF(AND(K105=契約状況コード表!D$7,AG105=契約状況コード表!G$7),"契約総額(自官署のみ)",IF(K105=契約状況コード表!D$7,"年間支払金額(自官署のみ)",IF(AG105=契約状況コード表!G$7,"契約総額",IF(AND(COUNTIF(BJ105,"&lt;&gt;*単価*"),OR(K105=契約状況コード表!D$5,K105=契約状況コード表!D$6)),"全官署予定価格",IF(AND(COUNTIF(BJ105,"*単価*"),OR(K105=契約状況コード表!D$5,K105=契約状況コード表!D$6)),"全官署支払金額",IF(AND(COUNTIF(BJ105,"&lt;&gt;*単価*"),COUNTIF(BJ105,"*変更契約*")),"変更後予定価格",IF(COUNTIF(BJ105,"*単価*"),"年間支払金額","予定価格"))))))))))))</f>
        <v>予定価格</v>
      </c>
      <c r="BD105" s="114" t="str">
        <f>IF(AND(BI105=契約状況コード表!M$5,T105&gt;契約状況コード表!N$5),"○",IF(AND(BI105=契約状況コード表!M$6,T105&gt;=契約状況コード表!N$6),"○",IF(AND(BI105=契約状況コード表!M$7,T105&gt;=契約状況コード表!N$7),"○",IF(AND(BI105=契約状況コード表!M$8,T105&gt;=契約状況コード表!N$8),"○",IF(AND(BI105=契約状況コード表!M$9,T105&gt;=契約状況コード表!N$9),"○",IF(AND(BI105=契約状況コード表!M$10,T105&gt;=契約状況コード表!N$10),"○",IF(AND(BI105=契約状況コード表!M$11,T105&gt;=契約状況コード表!N$11),"○",IF(AND(BI105=契約状況コード表!M$12,T105&gt;=契約状況コード表!N$12),"○",IF(AND(BI105=契約状況コード表!M$13,T105&gt;=契約状況コード表!N$13),"○",IF(T105="他官署で調達手続き入札を実施のため","○","×"))))))))))</f>
        <v>×</v>
      </c>
      <c r="BE105" s="114" t="str">
        <f>IF(AND(BI105=契約状況コード表!M$5,Y105&gt;契約状況コード表!N$5),"○",IF(AND(BI105=契約状況コード表!M$6,Y105&gt;=契約状況コード表!N$6),"○",IF(AND(BI105=契約状況コード表!M$7,Y105&gt;=契約状況コード表!N$7),"○",IF(AND(BI105=契約状況コード表!M$8,Y105&gt;=契約状況コード表!N$8),"○",IF(AND(BI105=契約状況コード表!M$9,Y105&gt;=契約状況コード表!N$9),"○",IF(AND(BI105=契約状況コード表!M$10,Y105&gt;=契約状況コード表!N$10),"○",IF(AND(BI105=契約状況コード表!M$11,Y105&gt;=契約状況コード表!N$11),"○",IF(AND(BI105=契約状況コード表!M$12,Y105&gt;=契約状況コード表!N$12),"○",IF(AND(BI105=契約状況コード表!M$13,Y105&gt;=契約状況コード表!N$13),"○","×")))))))))</f>
        <v>×</v>
      </c>
      <c r="BF105" s="114" t="str">
        <f t="shared" si="11"/>
        <v>×</v>
      </c>
      <c r="BG105" s="114" t="str">
        <f t="shared" si="12"/>
        <v>×</v>
      </c>
      <c r="BH105" s="115" t="str">
        <f t="shared" si="13"/>
        <v/>
      </c>
      <c r="BI105" s="170">
        <f t="shared" si="14"/>
        <v>0</v>
      </c>
      <c r="BJ105" s="36" t="str">
        <f>IF(AG105=契約状況コード表!G$5,"",IF(AND(K105&lt;&gt;"",ISTEXT(U105)),"分担契約/単価契約",IF(ISTEXT(U105),"単価契約",IF(K105&lt;&gt;"","分担契約",""))))</f>
        <v/>
      </c>
      <c r="BK105" s="171"/>
      <c r="BL105" s="118" t="str">
        <f>IF(COUNTIF(T105,"**"),"",IF(AND(T105&gt;=契約状況コード表!P$5,OR(H105=契約状況コード表!M$5,H105=契約状況コード表!M$6)),1,IF(AND(T105&gt;=契約状況コード表!P$13,H105&lt;&gt;契約状況コード表!M$5,H105&lt;&gt;契約状況コード表!M$6),1,"")))</f>
        <v/>
      </c>
      <c r="BM105" s="155" t="str">
        <f t="shared" si="15"/>
        <v>○</v>
      </c>
      <c r="BN105" s="118" t="b">
        <f t="shared" si="16"/>
        <v>1</v>
      </c>
      <c r="BO105" s="118" t="b">
        <f t="shared" si="17"/>
        <v>1</v>
      </c>
    </row>
    <row r="106" spans="1:67" ht="60.6" customHeight="1">
      <c r="A106" s="101">
        <f t="shared" si="18"/>
        <v>101</v>
      </c>
      <c r="B106" s="101" t="str">
        <f t="shared" si="19"/>
        <v/>
      </c>
      <c r="C106" s="101" t="str">
        <f>IF(B106&lt;&gt;1,"",COUNTIF($B$6:B106,1))</f>
        <v/>
      </c>
      <c r="D106" s="101" t="str">
        <f>IF(B106&lt;&gt;2,"",COUNTIF($B$6:B106,2))</f>
        <v/>
      </c>
      <c r="E106" s="101" t="str">
        <f>IF(B106&lt;&gt;3,"",COUNTIF($B$6:B106,3))</f>
        <v/>
      </c>
      <c r="F106" s="101" t="str">
        <f>IF(B106&lt;&gt;4,"",COUNTIF($B$6:B106,4))</f>
        <v/>
      </c>
      <c r="G106" s="75"/>
      <c r="H106" s="36"/>
      <c r="I106" s="76"/>
      <c r="J106" s="76"/>
      <c r="K106" s="75"/>
      <c r="L106" s="161"/>
      <c r="M106" s="77"/>
      <c r="N106" s="76"/>
      <c r="O106" s="78"/>
      <c r="P106" s="83"/>
      <c r="Q106" s="84"/>
      <c r="R106" s="76"/>
      <c r="S106" s="75"/>
      <c r="T106" s="85"/>
      <c r="U106" s="154"/>
      <c r="V106" s="87"/>
      <c r="W106" s="172" t="str">
        <f>IF(OR(T106="他官署で調達手続きを実施のため",AG106=契約状況コード表!G$5),"－",IF(V106&lt;&gt;"",ROUNDDOWN(V106/T106,3),(IFERROR(ROUNDDOWN(U106/T106,3),"－"))))</f>
        <v>－</v>
      </c>
      <c r="X106" s="85"/>
      <c r="Y106" s="85"/>
      <c r="Z106" s="82"/>
      <c r="AA106" s="80"/>
      <c r="AB106" s="81"/>
      <c r="AC106" s="82"/>
      <c r="AD106" s="82"/>
      <c r="AE106" s="82"/>
      <c r="AF106" s="82"/>
      <c r="AG106" s="80"/>
      <c r="AH106" s="76"/>
      <c r="AI106" s="76"/>
      <c r="AJ106" s="76"/>
      <c r="AK106" s="36"/>
      <c r="AL106" s="36"/>
      <c r="AM106" s="200"/>
      <c r="AN106" s="200"/>
      <c r="AO106" s="200"/>
      <c r="AP106" s="200"/>
      <c r="AQ106" s="161"/>
      <c r="AR106" s="75"/>
      <c r="AS106" s="36"/>
      <c r="AT106" s="36"/>
      <c r="AU106" s="36"/>
      <c r="AV106" s="36"/>
      <c r="AW106" s="36"/>
      <c r="AX106" s="36"/>
      <c r="AY106" s="36"/>
      <c r="AZ106" s="36"/>
      <c r="BA106" s="104"/>
      <c r="BB106" s="113"/>
      <c r="BC106" s="114" t="str">
        <f>IF(AND(OR(K106=契約状況コード表!D$5,K106=契約状況コード表!D$6),OR(AG106=契約状況コード表!G$5,AG106=契約状況コード表!G$6)),"年間支払金額(全官署)",IF(OR(AG106=契約状況コード表!G$5,AG106=契約状況コード表!G$6),"年間支払金額",IF(AND(OR(COUNTIF(AI106,"*すべて*"),COUNTIF(AI106,"*全て*")),S106="●",OR(K106=契約状況コード表!D$5,K106=契約状況コード表!D$6)),"年間支払金額(全官署、契約相手方ごと)",IF(AND(OR(COUNTIF(AI106,"*すべて*"),COUNTIF(AI106,"*全て*")),S106="●"),"年間支払金額(契約相手方ごと)",IF(AND(OR(K106=契約状況コード表!D$5,K106=契約状況コード表!D$6),AG106=契約状況コード表!G$7),"契約総額(全官署)",IF(AND(K106=契約状況コード表!D$7,AG106=契約状況コード表!G$7),"契約総額(自官署のみ)",IF(K106=契約状況コード表!D$7,"年間支払金額(自官署のみ)",IF(AG106=契約状況コード表!G$7,"契約総額",IF(AND(COUNTIF(BJ106,"&lt;&gt;*単価*"),OR(K106=契約状況コード表!D$5,K106=契約状況コード表!D$6)),"全官署予定価格",IF(AND(COUNTIF(BJ106,"*単価*"),OR(K106=契約状況コード表!D$5,K106=契約状況コード表!D$6)),"全官署支払金額",IF(AND(COUNTIF(BJ106,"&lt;&gt;*単価*"),COUNTIF(BJ106,"*変更契約*")),"変更後予定価格",IF(COUNTIF(BJ106,"*単価*"),"年間支払金額","予定価格"))))))))))))</f>
        <v>予定価格</v>
      </c>
      <c r="BD106" s="114" t="str">
        <f>IF(AND(BI106=契約状況コード表!M$5,T106&gt;契約状況コード表!N$5),"○",IF(AND(BI106=契約状況コード表!M$6,T106&gt;=契約状況コード表!N$6),"○",IF(AND(BI106=契約状況コード表!M$7,T106&gt;=契約状況コード表!N$7),"○",IF(AND(BI106=契約状況コード表!M$8,T106&gt;=契約状況コード表!N$8),"○",IF(AND(BI106=契約状況コード表!M$9,T106&gt;=契約状況コード表!N$9),"○",IF(AND(BI106=契約状況コード表!M$10,T106&gt;=契約状況コード表!N$10),"○",IF(AND(BI106=契約状況コード表!M$11,T106&gt;=契約状況コード表!N$11),"○",IF(AND(BI106=契約状況コード表!M$12,T106&gt;=契約状況コード表!N$12),"○",IF(AND(BI106=契約状況コード表!M$13,T106&gt;=契約状況コード表!N$13),"○",IF(T106="他官署で調達手続き入札を実施のため","○","×"))))))))))</f>
        <v>×</v>
      </c>
      <c r="BE106" s="114" t="str">
        <f>IF(AND(BI106=契約状況コード表!M$5,Y106&gt;契約状況コード表!N$5),"○",IF(AND(BI106=契約状況コード表!M$6,Y106&gt;=契約状況コード表!N$6),"○",IF(AND(BI106=契約状況コード表!M$7,Y106&gt;=契約状況コード表!N$7),"○",IF(AND(BI106=契約状況コード表!M$8,Y106&gt;=契約状況コード表!N$8),"○",IF(AND(BI106=契約状況コード表!M$9,Y106&gt;=契約状況コード表!N$9),"○",IF(AND(BI106=契約状況コード表!M$10,Y106&gt;=契約状況コード表!N$10),"○",IF(AND(BI106=契約状況コード表!M$11,Y106&gt;=契約状況コード表!N$11),"○",IF(AND(BI106=契約状況コード表!M$12,Y106&gt;=契約状況コード表!N$12),"○",IF(AND(BI106=契約状況コード表!M$13,Y106&gt;=契約状況コード表!N$13),"○","×")))))))))</f>
        <v>×</v>
      </c>
      <c r="BF106" s="114" t="str">
        <f t="shared" si="11"/>
        <v>×</v>
      </c>
      <c r="BG106" s="114" t="str">
        <f t="shared" si="12"/>
        <v>×</v>
      </c>
      <c r="BH106" s="115" t="str">
        <f t="shared" si="13"/>
        <v/>
      </c>
      <c r="BI106" s="170">
        <f t="shared" si="14"/>
        <v>0</v>
      </c>
      <c r="BJ106" s="36" t="str">
        <f>IF(AG106=契約状況コード表!G$5,"",IF(AND(K106&lt;&gt;"",ISTEXT(U106)),"分担契約/単価契約",IF(ISTEXT(U106),"単価契約",IF(K106&lt;&gt;"","分担契約",""))))</f>
        <v/>
      </c>
      <c r="BK106" s="171"/>
      <c r="BL106" s="118" t="str">
        <f>IF(COUNTIF(T106,"**"),"",IF(AND(T106&gt;=契約状況コード表!P$5,OR(H106=契約状況コード表!M$5,H106=契約状況コード表!M$6)),1,IF(AND(T106&gt;=契約状況コード表!P$13,H106&lt;&gt;契約状況コード表!M$5,H106&lt;&gt;契約状況コード表!M$6),1,"")))</f>
        <v/>
      </c>
      <c r="BM106" s="155" t="str">
        <f t="shared" si="15"/>
        <v>○</v>
      </c>
      <c r="BN106" s="118" t="b">
        <f t="shared" si="16"/>
        <v>1</v>
      </c>
      <c r="BO106" s="118" t="b">
        <f t="shared" si="17"/>
        <v>1</v>
      </c>
    </row>
    <row r="107" spans="1:67" ht="60.6" customHeight="1">
      <c r="A107" s="101">
        <f t="shared" si="18"/>
        <v>102</v>
      </c>
      <c r="B107" s="101" t="str">
        <f t="shared" si="19"/>
        <v/>
      </c>
      <c r="C107" s="101" t="str">
        <f>IF(B107&lt;&gt;1,"",COUNTIF($B$6:B107,1))</f>
        <v/>
      </c>
      <c r="D107" s="101" t="str">
        <f>IF(B107&lt;&gt;2,"",COUNTIF($B$6:B107,2))</f>
        <v/>
      </c>
      <c r="E107" s="101" t="str">
        <f>IF(B107&lt;&gt;3,"",COUNTIF($B$6:B107,3))</f>
        <v/>
      </c>
      <c r="F107" s="101" t="str">
        <f>IF(B107&lt;&gt;4,"",COUNTIF($B$6:B107,4))</f>
        <v/>
      </c>
      <c r="G107" s="75"/>
      <c r="H107" s="36"/>
      <c r="I107" s="76"/>
      <c r="J107" s="76"/>
      <c r="K107" s="75"/>
      <c r="L107" s="161"/>
      <c r="M107" s="77"/>
      <c r="N107" s="76"/>
      <c r="O107" s="78"/>
      <c r="P107" s="83"/>
      <c r="Q107" s="84"/>
      <c r="R107" s="76"/>
      <c r="S107" s="75"/>
      <c r="T107" s="85"/>
      <c r="U107" s="154"/>
      <c r="V107" s="87"/>
      <c r="W107" s="172" t="str">
        <f>IF(OR(T107="他官署で調達手続きを実施のため",AG107=契約状況コード表!G$5),"－",IF(V107&lt;&gt;"",ROUNDDOWN(V107/T107,3),(IFERROR(ROUNDDOWN(U107/T107,3),"－"))))</f>
        <v>－</v>
      </c>
      <c r="X107" s="85"/>
      <c r="Y107" s="85"/>
      <c r="Z107" s="82"/>
      <c r="AA107" s="80"/>
      <c r="AB107" s="81"/>
      <c r="AC107" s="82"/>
      <c r="AD107" s="82"/>
      <c r="AE107" s="82"/>
      <c r="AF107" s="82"/>
      <c r="AG107" s="80"/>
      <c r="AH107" s="76"/>
      <c r="AI107" s="76"/>
      <c r="AJ107" s="76"/>
      <c r="AK107" s="36"/>
      <c r="AL107" s="36"/>
      <c r="AM107" s="200"/>
      <c r="AN107" s="200"/>
      <c r="AO107" s="200"/>
      <c r="AP107" s="200"/>
      <c r="AQ107" s="161"/>
      <c r="AR107" s="75"/>
      <c r="AS107" s="36"/>
      <c r="AT107" s="36"/>
      <c r="AU107" s="36"/>
      <c r="AV107" s="36"/>
      <c r="AW107" s="36"/>
      <c r="AX107" s="36"/>
      <c r="AY107" s="36"/>
      <c r="AZ107" s="36"/>
      <c r="BA107" s="104"/>
      <c r="BB107" s="113"/>
      <c r="BC107" s="114" t="str">
        <f>IF(AND(OR(K107=契約状況コード表!D$5,K107=契約状況コード表!D$6),OR(AG107=契約状況コード表!G$5,AG107=契約状況コード表!G$6)),"年間支払金額(全官署)",IF(OR(AG107=契約状況コード表!G$5,AG107=契約状況コード表!G$6),"年間支払金額",IF(AND(OR(COUNTIF(AI107,"*すべて*"),COUNTIF(AI107,"*全て*")),S107="●",OR(K107=契約状況コード表!D$5,K107=契約状況コード表!D$6)),"年間支払金額(全官署、契約相手方ごと)",IF(AND(OR(COUNTIF(AI107,"*すべて*"),COUNTIF(AI107,"*全て*")),S107="●"),"年間支払金額(契約相手方ごと)",IF(AND(OR(K107=契約状況コード表!D$5,K107=契約状況コード表!D$6),AG107=契約状況コード表!G$7),"契約総額(全官署)",IF(AND(K107=契約状況コード表!D$7,AG107=契約状況コード表!G$7),"契約総額(自官署のみ)",IF(K107=契約状況コード表!D$7,"年間支払金額(自官署のみ)",IF(AG107=契約状況コード表!G$7,"契約総額",IF(AND(COUNTIF(BJ107,"&lt;&gt;*単価*"),OR(K107=契約状況コード表!D$5,K107=契約状況コード表!D$6)),"全官署予定価格",IF(AND(COUNTIF(BJ107,"*単価*"),OR(K107=契約状況コード表!D$5,K107=契約状況コード表!D$6)),"全官署支払金額",IF(AND(COUNTIF(BJ107,"&lt;&gt;*単価*"),COUNTIF(BJ107,"*変更契約*")),"変更後予定価格",IF(COUNTIF(BJ107,"*単価*"),"年間支払金額","予定価格"))))))))))))</f>
        <v>予定価格</v>
      </c>
      <c r="BD107" s="114" t="str">
        <f>IF(AND(BI107=契約状況コード表!M$5,T107&gt;契約状況コード表!N$5),"○",IF(AND(BI107=契約状況コード表!M$6,T107&gt;=契約状況コード表!N$6),"○",IF(AND(BI107=契約状況コード表!M$7,T107&gt;=契約状況コード表!N$7),"○",IF(AND(BI107=契約状況コード表!M$8,T107&gt;=契約状況コード表!N$8),"○",IF(AND(BI107=契約状況コード表!M$9,T107&gt;=契約状況コード表!N$9),"○",IF(AND(BI107=契約状況コード表!M$10,T107&gt;=契約状況コード表!N$10),"○",IF(AND(BI107=契約状況コード表!M$11,T107&gt;=契約状況コード表!N$11),"○",IF(AND(BI107=契約状況コード表!M$12,T107&gt;=契約状況コード表!N$12),"○",IF(AND(BI107=契約状況コード表!M$13,T107&gt;=契約状況コード表!N$13),"○",IF(T107="他官署で調達手続き入札を実施のため","○","×"))))))))))</f>
        <v>×</v>
      </c>
      <c r="BE107" s="114" t="str">
        <f>IF(AND(BI107=契約状況コード表!M$5,Y107&gt;契約状況コード表!N$5),"○",IF(AND(BI107=契約状況コード表!M$6,Y107&gt;=契約状況コード表!N$6),"○",IF(AND(BI107=契約状況コード表!M$7,Y107&gt;=契約状況コード表!N$7),"○",IF(AND(BI107=契約状況コード表!M$8,Y107&gt;=契約状況コード表!N$8),"○",IF(AND(BI107=契約状況コード表!M$9,Y107&gt;=契約状況コード表!N$9),"○",IF(AND(BI107=契約状況コード表!M$10,Y107&gt;=契約状況コード表!N$10),"○",IF(AND(BI107=契約状況コード表!M$11,Y107&gt;=契約状況コード表!N$11),"○",IF(AND(BI107=契約状況コード表!M$12,Y107&gt;=契約状況コード表!N$12),"○",IF(AND(BI107=契約状況コード表!M$13,Y107&gt;=契約状況コード表!N$13),"○","×")))))))))</f>
        <v>×</v>
      </c>
      <c r="BF107" s="114" t="str">
        <f t="shared" si="11"/>
        <v>×</v>
      </c>
      <c r="BG107" s="114" t="str">
        <f t="shared" si="12"/>
        <v>×</v>
      </c>
      <c r="BH107" s="115" t="str">
        <f t="shared" si="13"/>
        <v/>
      </c>
      <c r="BI107" s="170">
        <f t="shared" si="14"/>
        <v>0</v>
      </c>
      <c r="BJ107" s="36" t="str">
        <f>IF(AG107=契約状況コード表!G$5,"",IF(AND(K107&lt;&gt;"",ISTEXT(U107)),"分担契約/単価契約",IF(ISTEXT(U107),"単価契約",IF(K107&lt;&gt;"","分担契約",""))))</f>
        <v/>
      </c>
      <c r="BK107" s="171"/>
      <c r="BL107" s="118" t="str">
        <f>IF(COUNTIF(T107,"**"),"",IF(AND(T107&gt;=契約状況コード表!P$5,OR(H107=契約状況コード表!M$5,H107=契約状況コード表!M$6)),1,IF(AND(T107&gt;=契約状況コード表!P$13,H107&lt;&gt;契約状況コード表!M$5,H107&lt;&gt;契約状況コード表!M$6),1,"")))</f>
        <v/>
      </c>
      <c r="BM107" s="155" t="str">
        <f t="shared" si="15"/>
        <v>○</v>
      </c>
      <c r="BN107" s="118" t="b">
        <f t="shared" si="16"/>
        <v>1</v>
      </c>
      <c r="BO107" s="118" t="b">
        <f t="shared" si="17"/>
        <v>1</v>
      </c>
    </row>
    <row r="108" spans="1:67" ht="60.6" customHeight="1">
      <c r="A108" s="101">
        <f t="shared" si="18"/>
        <v>103</v>
      </c>
      <c r="B108" s="101" t="str">
        <f t="shared" si="19"/>
        <v/>
      </c>
      <c r="C108" s="101" t="str">
        <f>IF(B108&lt;&gt;1,"",COUNTIF($B$6:B108,1))</f>
        <v/>
      </c>
      <c r="D108" s="101" t="str">
        <f>IF(B108&lt;&gt;2,"",COUNTIF($B$6:B108,2))</f>
        <v/>
      </c>
      <c r="E108" s="101" t="str">
        <f>IF(B108&lt;&gt;3,"",COUNTIF($B$6:B108,3))</f>
        <v/>
      </c>
      <c r="F108" s="101" t="str">
        <f>IF(B108&lt;&gt;4,"",COUNTIF($B$6:B108,4))</f>
        <v/>
      </c>
      <c r="G108" s="75"/>
      <c r="H108" s="36"/>
      <c r="I108" s="76"/>
      <c r="J108" s="76"/>
      <c r="K108" s="75"/>
      <c r="L108" s="161"/>
      <c r="M108" s="77"/>
      <c r="N108" s="76"/>
      <c r="O108" s="78"/>
      <c r="P108" s="83"/>
      <c r="Q108" s="84"/>
      <c r="R108" s="76"/>
      <c r="S108" s="75"/>
      <c r="T108" s="85"/>
      <c r="U108" s="154"/>
      <c r="V108" s="87"/>
      <c r="W108" s="172" t="str">
        <f>IF(OR(T108="他官署で調達手続きを実施のため",AG108=契約状況コード表!G$5),"－",IF(V108&lt;&gt;"",ROUNDDOWN(V108/T108,3),(IFERROR(ROUNDDOWN(U108/T108,3),"－"))))</f>
        <v>－</v>
      </c>
      <c r="X108" s="85"/>
      <c r="Y108" s="85"/>
      <c r="Z108" s="82"/>
      <c r="AA108" s="80"/>
      <c r="AB108" s="81"/>
      <c r="AC108" s="82"/>
      <c r="AD108" s="82"/>
      <c r="AE108" s="82"/>
      <c r="AF108" s="82"/>
      <c r="AG108" s="80"/>
      <c r="AH108" s="76"/>
      <c r="AI108" s="76"/>
      <c r="AJ108" s="76"/>
      <c r="AK108" s="36"/>
      <c r="AL108" s="36"/>
      <c r="AM108" s="200"/>
      <c r="AN108" s="200"/>
      <c r="AO108" s="200"/>
      <c r="AP108" s="200"/>
      <c r="AQ108" s="161"/>
      <c r="AR108" s="75"/>
      <c r="AS108" s="36"/>
      <c r="AT108" s="36"/>
      <c r="AU108" s="36"/>
      <c r="AV108" s="36"/>
      <c r="AW108" s="36"/>
      <c r="AX108" s="36"/>
      <c r="AY108" s="36"/>
      <c r="AZ108" s="36"/>
      <c r="BA108" s="104"/>
      <c r="BB108" s="113"/>
      <c r="BC108" s="114" t="str">
        <f>IF(AND(OR(K108=契約状況コード表!D$5,K108=契約状況コード表!D$6),OR(AG108=契約状況コード表!G$5,AG108=契約状況コード表!G$6)),"年間支払金額(全官署)",IF(OR(AG108=契約状況コード表!G$5,AG108=契約状況コード表!G$6),"年間支払金額",IF(AND(OR(COUNTIF(AI108,"*すべて*"),COUNTIF(AI108,"*全て*")),S108="●",OR(K108=契約状況コード表!D$5,K108=契約状況コード表!D$6)),"年間支払金額(全官署、契約相手方ごと)",IF(AND(OR(COUNTIF(AI108,"*すべて*"),COUNTIF(AI108,"*全て*")),S108="●"),"年間支払金額(契約相手方ごと)",IF(AND(OR(K108=契約状況コード表!D$5,K108=契約状況コード表!D$6),AG108=契約状況コード表!G$7),"契約総額(全官署)",IF(AND(K108=契約状況コード表!D$7,AG108=契約状況コード表!G$7),"契約総額(自官署のみ)",IF(K108=契約状況コード表!D$7,"年間支払金額(自官署のみ)",IF(AG108=契約状況コード表!G$7,"契約総額",IF(AND(COUNTIF(BJ108,"&lt;&gt;*単価*"),OR(K108=契約状況コード表!D$5,K108=契約状況コード表!D$6)),"全官署予定価格",IF(AND(COUNTIF(BJ108,"*単価*"),OR(K108=契約状況コード表!D$5,K108=契約状況コード表!D$6)),"全官署支払金額",IF(AND(COUNTIF(BJ108,"&lt;&gt;*単価*"),COUNTIF(BJ108,"*変更契約*")),"変更後予定価格",IF(COUNTIF(BJ108,"*単価*"),"年間支払金額","予定価格"))))))))))))</f>
        <v>予定価格</v>
      </c>
      <c r="BD108" s="114" t="str">
        <f>IF(AND(BI108=契約状況コード表!M$5,T108&gt;契約状況コード表!N$5),"○",IF(AND(BI108=契約状況コード表!M$6,T108&gt;=契約状況コード表!N$6),"○",IF(AND(BI108=契約状況コード表!M$7,T108&gt;=契約状況コード表!N$7),"○",IF(AND(BI108=契約状況コード表!M$8,T108&gt;=契約状況コード表!N$8),"○",IF(AND(BI108=契約状況コード表!M$9,T108&gt;=契約状況コード表!N$9),"○",IF(AND(BI108=契約状況コード表!M$10,T108&gt;=契約状況コード表!N$10),"○",IF(AND(BI108=契約状況コード表!M$11,T108&gt;=契約状況コード表!N$11),"○",IF(AND(BI108=契約状況コード表!M$12,T108&gt;=契約状況コード表!N$12),"○",IF(AND(BI108=契約状況コード表!M$13,T108&gt;=契約状況コード表!N$13),"○",IF(T108="他官署で調達手続き入札を実施のため","○","×"))))))))))</f>
        <v>×</v>
      </c>
      <c r="BE108" s="114" t="str">
        <f>IF(AND(BI108=契約状況コード表!M$5,Y108&gt;契約状況コード表!N$5),"○",IF(AND(BI108=契約状況コード表!M$6,Y108&gt;=契約状況コード表!N$6),"○",IF(AND(BI108=契約状況コード表!M$7,Y108&gt;=契約状況コード表!N$7),"○",IF(AND(BI108=契約状況コード表!M$8,Y108&gt;=契約状況コード表!N$8),"○",IF(AND(BI108=契約状況コード表!M$9,Y108&gt;=契約状況コード表!N$9),"○",IF(AND(BI108=契約状況コード表!M$10,Y108&gt;=契約状況コード表!N$10),"○",IF(AND(BI108=契約状況コード表!M$11,Y108&gt;=契約状況コード表!N$11),"○",IF(AND(BI108=契約状況コード表!M$12,Y108&gt;=契約状況コード表!N$12),"○",IF(AND(BI108=契約状況コード表!M$13,Y108&gt;=契約状況コード表!N$13),"○","×")))))))))</f>
        <v>×</v>
      </c>
      <c r="BF108" s="114" t="str">
        <f t="shared" si="11"/>
        <v>×</v>
      </c>
      <c r="BG108" s="114" t="str">
        <f t="shared" si="12"/>
        <v>×</v>
      </c>
      <c r="BH108" s="115" t="str">
        <f t="shared" si="13"/>
        <v/>
      </c>
      <c r="BI108" s="170">
        <f t="shared" si="14"/>
        <v>0</v>
      </c>
      <c r="BJ108" s="36" t="str">
        <f>IF(AG108=契約状況コード表!G$5,"",IF(AND(K108&lt;&gt;"",ISTEXT(U108)),"分担契約/単価契約",IF(ISTEXT(U108),"単価契約",IF(K108&lt;&gt;"","分担契約",""))))</f>
        <v/>
      </c>
      <c r="BK108" s="171"/>
      <c r="BL108" s="118" t="str">
        <f>IF(COUNTIF(T108,"**"),"",IF(AND(T108&gt;=契約状況コード表!P$5,OR(H108=契約状況コード表!M$5,H108=契約状況コード表!M$6)),1,IF(AND(T108&gt;=契約状況コード表!P$13,H108&lt;&gt;契約状況コード表!M$5,H108&lt;&gt;契約状況コード表!M$6),1,"")))</f>
        <v/>
      </c>
      <c r="BM108" s="155" t="str">
        <f t="shared" si="15"/>
        <v>○</v>
      </c>
      <c r="BN108" s="118" t="b">
        <f t="shared" si="16"/>
        <v>1</v>
      </c>
      <c r="BO108" s="118" t="b">
        <f t="shared" si="17"/>
        <v>1</v>
      </c>
    </row>
    <row r="109" spans="1:67" ht="60.6" customHeight="1">
      <c r="A109" s="101">
        <f t="shared" si="18"/>
        <v>104</v>
      </c>
      <c r="B109" s="101" t="str">
        <f t="shared" si="19"/>
        <v/>
      </c>
      <c r="C109" s="101" t="str">
        <f>IF(B109&lt;&gt;1,"",COUNTIF($B$6:B109,1))</f>
        <v/>
      </c>
      <c r="D109" s="101" t="str">
        <f>IF(B109&lt;&gt;2,"",COUNTIF($B$6:B109,2))</f>
        <v/>
      </c>
      <c r="E109" s="101" t="str">
        <f>IF(B109&lt;&gt;3,"",COUNTIF($B$6:B109,3))</f>
        <v/>
      </c>
      <c r="F109" s="101" t="str">
        <f>IF(B109&lt;&gt;4,"",COUNTIF($B$6:B109,4))</f>
        <v/>
      </c>
      <c r="G109" s="75"/>
      <c r="H109" s="36"/>
      <c r="I109" s="76"/>
      <c r="J109" s="76"/>
      <c r="K109" s="75"/>
      <c r="L109" s="161"/>
      <c r="M109" s="77"/>
      <c r="N109" s="76"/>
      <c r="O109" s="78"/>
      <c r="P109" s="83"/>
      <c r="Q109" s="84"/>
      <c r="R109" s="76"/>
      <c r="S109" s="75"/>
      <c r="T109" s="85"/>
      <c r="U109" s="154"/>
      <c r="V109" s="87"/>
      <c r="W109" s="172" t="str">
        <f>IF(OR(T109="他官署で調達手続きを実施のため",AG109=契約状況コード表!G$5),"－",IF(V109&lt;&gt;"",ROUNDDOWN(V109/T109,3),(IFERROR(ROUNDDOWN(U109/T109,3),"－"))))</f>
        <v>－</v>
      </c>
      <c r="X109" s="85"/>
      <c r="Y109" s="85"/>
      <c r="Z109" s="82"/>
      <c r="AA109" s="80"/>
      <c r="AB109" s="81"/>
      <c r="AC109" s="82"/>
      <c r="AD109" s="82"/>
      <c r="AE109" s="82"/>
      <c r="AF109" s="82"/>
      <c r="AG109" s="80"/>
      <c r="AH109" s="76"/>
      <c r="AI109" s="76"/>
      <c r="AJ109" s="76"/>
      <c r="AK109" s="36"/>
      <c r="AL109" s="36"/>
      <c r="AM109" s="200"/>
      <c r="AN109" s="200"/>
      <c r="AO109" s="200"/>
      <c r="AP109" s="200"/>
      <c r="AQ109" s="161"/>
      <c r="AR109" s="75"/>
      <c r="AS109" s="36"/>
      <c r="AT109" s="36"/>
      <c r="AU109" s="36"/>
      <c r="AV109" s="36"/>
      <c r="AW109" s="36"/>
      <c r="AX109" s="36"/>
      <c r="AY109" s="36"/>
      <c r="AZ109" s="36"/>
      <c r="BA109" s="104"/>
      <c r="BB109" s="113"/>
      <c r="BC109" s="114" t="str">
        <f>IF(AND(OR(K109=契約状況コード表!D$5,K109=契約状況コード表!D$6),OR(AG109=契約状況コード表!G$5,AG109=契約状況コード表!G$6)),"年間支払金額(全官署)",IF(OR(AG109=契約状況コード表!G$5,AG109=契約状況コード表!G$6),"年間支払金額",IF(AND(OR(COUNTIF(AI109,"*すべて*"),COUNTIF(AI109,"*全て*")),S109="●",OR(K109=契約状況コード表!D$5,K109=契約状況コード表!D$6)),"年間支払金額(全官署、契約相手方ごと)",IF(AND(OR(COUNTIF(AI109,"*すべて*"),COUNTIF(AI109,"*全て*")),S109="●"),"年間支払金額(契約相手方ごと)",IF(AND(OR(K109=契約状況コード表!D$5,K109=契約状況コード表!D$6),AG109=契約状況コード表!G$7),"契約総額(全官署)",IF(AND(K109=契約状況コード表!D$7,AG109=契約状況コード表!G$7),"契約総額(自官署のみ)",IF(K109=契約状況コード表!D$7,"年間支払金額(自官署のみ)",IF(AG109=契約状況コード表!G$7,"契約総額",IF(AND(COUNTIF(BJ109,"&lt;&gt;*単価*"),OR(K109=契約状況コード表!D$5,K109=契約状況コード表!D$6)),"全官署予定価格",IF(AND(COUNTIF(BJ109,"*単価*"),OR(K109=契約状況コード表!D$5,K109=契約状況コード表!D$6)),"全官署支払金額",IF(AND(COUNTIF(BJ109,"&lt;&gt;*単価*"),COUNTIF(BJ109,"*変更契約*")),"変更後予定価格",IF(COUNTIF(BJ109,"*単価*"),"年間支払金額","予定価格"))))))))))))</f>
        <v>予定価格</v>
      </c>
      <c r="BD109" s="114" t="str">
        <f>IF(AND(BI109=契約状況コード表!M$5,T109&gt;契約状況コード表!N$5),"○",IF(AND(BI109=契約状況コード表!M$6,T109&gt;=契約状況コード表!N$6),"○",IF(AND(BI109=契約状況コード表!M$7,T109&gt;=契約状況コード表!N$7),"○",IF(AND(BI109=契約状況コード表!M$8,T109&gt;=契約状況コード表!N$8),"○",IF(AND(BI109=契約状況コード表!M$9,T109&gt;=契約状況コード表!N$9),"○",IF(AND(BI109=契約状況コード表!M$10,T109&gt;=契約状況コード表!N$10),"○",IF(AND(BI109=契約状況コード表!M$11,T109&gt;=契約状況コード表!N$11),"○",IF(AND(BI109=契約状況コード表!M$12,T109&gt;=契約状況コード表!N$12),"○",IF(AND(BI109=契約状況コード表!M$13,T109&gt;=契約状況コード表!N$13),"○",IF(T109="他官署で調達手続き入札を実施のため","○","×"))))))))))</f>
        <v>×</v>
      </c>
      <c r="BE109" s="114" t="str">
        <f>IF(AND(BI109=契約状況コード表!M$5,Y109&gt;契約状況コード表!N$5),"○",IF(AND(BI109=契約状況コード表!M$6,Y109&gt;=契約状況コード表!N$6),"○",IF(AND(BI109=契約状況コード表!M$7,Y109&gt;=契約状況コード表!N$7),"○",IF(AND(BI109=契約状況コード表!M$8,Y109&gt;=契約状況コード表!N$8),"○",IF(AND(BI109=契約状況コード表!M$9,Y109&gt;=契約状況コード表!N$9),"○",IF(AND(BI109=契約状況コード表!M$10,Y109&gt;=契約状況コード表!N$10),"○",IF(AND(BI109=契約状況コード表!M$11,Y109&gt;=契約状況コード表!N$11),"○",IF(AND(BI109=契約状況コード表!M$12,Y109&gt;=契約状況コード表!N$12),"○",IF(AND(BI109=契約状況コード表!M$13,Y109&gt;=契約状況コード表!N$13),"○","×")))))))))</f>
        <v>×</v>
      </c>
      <c r="BF109" s="114" t="str">
        <f t="shared" si="11"/>
        <v>×</v>
      </c>
      <c r="BG109" s="114" t="str">
        <f t="shared" si="12"/>
        <v>×</v>
      </c>
      <c r="BH109" s="115" t="str">
        <f t="shared" si="13"/>
        <v/>
      </c>
      <c r="BI109" s="170">
        <f t="shared" si="14"/>
        <v>0</v>
      </c>
      <c r="BJ109" s="36" t="str">
        <f>IF(AG109=契約状況コード表!G$5,"",IF(AND(K109&lt;&gt;"",ISTEXT(U109)),"分担契約/単価契約",IF(ISTEXT(U109),"単価契約",IF(K109&lt;&gt;"","分担契約",""))))</f>
        <v/>
      </c>
      <c r="BK109" s="171"/>
      <c r="BL109" s="118" t="str">
        <f>IF(COUNTIF(T109,"**"),"",IF(AND(T109&gt;=契約状況コード表!P$5,OR(H109=契約状況コード表!M$5,H109=契約状況コード表!M$6)),1,IF(AND(T109&gt;=契約状況コード表!P$13,H109&lt;&gt;契約状況コード表!M$5,H109&lt;&gt;契約状況コード表!M$6),1,"")))</f>
        <v/>
      </c>
      <c r="BM109" s="155" t="str">
        <f t="shared" si="15"/>
        <v>○</v>
      </c>
      <c r="BN109" s="118" t="b">
        <f t="shared" si="16"/>
        <v>1</v>
      </c>
      <c r="BO109" s="118" t="b">
        <f t="shared" si="17"/>
        <v>1</v>
      </c>
    </row>
    <row r="110" spans="1:67" ht="60.6" customHeight="1">
      <c r="A110" s="101">
        <f t="shared" si="18"/>
        <v>105</v>
      </c>
      <c r="B110" s="101" t="str">
        <f t="shared" si="19"/>
        <v/>
      </c>
      <c r="C110" s="101" t="str">
        <f>IF(B110&lt;&gt;1,"",COUNTIF($B$6:B110,1))</f>
        <v/>
      </c>
      <c r="D110" s="101" t="str">
        <f>IF(B110&lt;&gt;2,"",COUNTIF($B$6:B110,2))</f>
        <v/>
      </c>
      <c r="E110" s="101" t="str">
        <f>IF(B110&lt;&gt;3,"",COUNTIF($B$6:B110,3))</f>
        <v/>
      </c>
      <c r="F110" s="101" t="str">
        <f>IF(B110&lt;&gt;4,"",COUNTIF($B$6:B110,4))</f>
        <v/>
      </c>
      <c r="G110" s="75"/>
      <c r="H110" s="36"/>
      <c r="I110" s="76"/>
      <c r="J110" s="76"/>
      <c r="K110" s="75"/>
      <c r="L110" s="161"/>
      <c r="M110" s="77"/>
      <c r="N110" s="76"/>
      <c r="O110" s="78"/>
      <c r="P110" s="83"/>
      <c r="Q110" s="84"/>
      <c r="R110" s="76"/>
      <c r="S110" s="75"/>
      <c r="T110" s="85"/>
      <c r="U110" s="154"/>
      <c r="V110" s="87"/>
      <c r="W110" s="172" t="str">
        <f>IF(OR(T110="他官署で調達手続きを実施のため",AG110=契約状況コード表!G$5),"－",IF(V110&lt;&gt;"",ROUNDDOWN(V110/T110,3),(IFERROR(ROUNDDOWN(U110/T110,3),"－"))))</f>
        <v>－</v>
      </c>
      <c r="X110" s="85"/>
      <c r="Y110" s="85"/>
      <c r="Z110" s="82"/>
      <c r="AA110" s="80"/>
      <c r="AB110" s="81"/>
      <c r="AC110" s="82"/>
      <c r="AD110" s="82"/>
      <c r="AE110" s="82"/>
      <c r="AF110" s="82"/>
      <c r="AG110" s="80"/>
      <c r="AH110" s="76"/>
      <c r="AI110" s="76"/>
      <c r="AJ110" s="76"/>
      <c r="AK110" s="36"/>
      <c r="AL110" s="36"/>
      <c r="AM110" s="200"/>
      <c r="AN110" s="200"/>
      <c r="AO110" s="200"/>
      <c r="AP110" s="200"/>
      <c r="AQ110" s="161"/>
      <c r="AR110" s="75"/>
      <c r="AS110" s="36"/>
      <c r="AT110" s="36"/>
      <c r="AU110" s="36"/>
      <c r="AV110" s="36"/>
      <c r="AW110" s="36"/>
      <c r="AX110" s="36"/>
      <c r="AY110" s="36"/>
      <c r="AZ110" s="36"/>
      <c r="BA110" s="104"/>
      <c r="BB110" s="113"/>
      <c r="BC110" s="114" t="str">
        <f>IF(AND(OR(K110=契約状況コード表!D$5,K110=契約状況コード表!D$6),OR(AG110=契約状況コード表!G$5,AG110=契約状況コード表!G$6)),"年間支払金額(全官署)",IF(OR(AG110=契約状況コード表!G$5,AG110=契約状況コード表!G$6),"年間支払金額",IF(AND(OR(COUNTIF(AI110,"*すべて*"),COUNTIF(AI110,"*全て*")),S110="●",OR(K110=契約状況コード表!D$5,K110=契約状況コード表!D$6)),"年間支払金額(全官署、契約相手方ごと)",IF(AND(OR(COUNTIF(AI110,"*すべて*"),COUNTIF(AI110,"*全て*")),S110="●"),"年間支払金額(契約相手方ごと)",IF(AND(OR(K110=契約状況コード表!D$5,K110=契約状況コード表!D$6),AG110=契約状況コード表!G$7),"契約総額(全官署)",IF(AND(K110=契約状況コード表!D$7,AG110=契約状況コード表!G$7),"契約総額(自官署のみ)",IF(K110=契約状況コード表!D$7,"年間支払金額(自官署のみ)",IF(AG110=契約状況コード表!G$7,"契約総額",IF(AND(COUNTIF(BJ110,"&lt;&gt;*単価*"),OR(K110=契約状況コード表!D$5,K110=契約状況コード表!D$6)),"全官署予定価格",IF(AND(COUNTIF(BJ110,"*単価*"),OR(K110=契約状況コード表!D$5,K110=契約状況コード表!D$6)),"全官署支払金額",IF(AND(COUNTIF(BJ110,"&lt;&gt;*単価*"),COUNTIF(BJ110,"*変更契約*")),"変更後予定価格",IF(COUNTIF(BJ110,"*単価*"),"年間支払金額","予定価格"))))))))))))</f>
        <v>予定価格</v>
      </c>
      <c r="BD110" s="114" t="str">
        <f>IF(AND(BI110=契約状況コード表!M$5,T110&gt;契約状況コード表!N$5),"○",IF(AND(BI110=契約状況コード表!M$6,T110&gt;=契約状況コード表!N$6),"○",IF(AND(BI110=契約状況コード表!M$7,T110&gt;=契約状況コード表!N$7),"○",IF(AND(BI110=契約状況コード表!M$8,T110&gt;=契約状況コード表!N$8),"○",IF(AND(BI110=契約状況コード表!M$9,T110&gt;=契約状況コード表!N$9),"○",IF(AND(BI110=契約状況コード表!M$10,T110&gt;=契約状況コード表!N$10),"○",IF(AND(BI110=契約状況コード表!M$11,T110&gt;=契約状況コード表!N$11),"○",IF(AND(BI110=契約状況コード表!M$12,T110&gt;=契約状況コード表!N$12),"○",IF(AND(BI110=契約状況コード表!M$13,T110&gt;=契約状況コード表!N$13),"○",IF(T110="他官署で調達手続き入札を実施のため","○","×"))))))))))</f>
        <v>×</v>
      </c>
      <c r="BE110" s="114" t="str">
        <f>IF(AND(BI110=契約状況コード表!M$5,Y110&gt;契約状況コード表!N$5),"○",IF(AND(BI110=契約状況コード表!M$6,Y110&gt;=契約状況コード表!N$6),"○",IF(AND(BI110=契約状況コード表!M$7,Y110&gt;=契約状況コード表!N$7),"○",IF(AND(BI110=契約状況コード表!M$8,Y110&gt;=契約状況コード表!N$8),"○",IF(AND(BI110=契約状況コード表!M$9,Y110&gt;=契約状況コード表!N$9),"○",IF(AND(BI110=契約状況コード表!M$10,Y110&gt;=契約状況コード表!N$10),"○",IF(AND(BI110=契約状況コード表!M$11,Y110&gt;=契約状況コード表!N$11),"○",IF(AND(BI110=契約状況コード表!M$12,Y110&gt;=契約状況コード表!N$12),"○",IF(AND(BI110=契約状況コード表!M$13,Y110&gt;=契約状況コード表!N$13),"○","×")))))))))</f>
        <v>×</v>
      </c>
      <c r="BF110" s="114" t="str">
        <f t="shared" si="11"/>
        <v>×</v>
      </c>
      <c r="BG110" s="114" t="str">
        <f t="shared" si="12"/>
        <v>×</v>
      </c>
      <c r="BH110" s="115" t="str">
        <f t="shared" si="13"/>
        <v/>
      </c>
      <c r="BI110" s="170">
        <f t="shared" si="14"/>
        <v>0</v>
      </c>
      <c r="BJ110" s="36" t="str">
        <f>IF(AG110=契約状況コード表!G$5,"",IF(AND(K110&lt;&gt;"",ISTEXT(U110)),"分担契約/単価契約",IF(ISTEXT(U110),"単価契約",IF(K110&lt;&gt;"","分担契約",""))))</f>
        <v/>
      </c>
      <c r="BK110" s="171"/>
      <c r="BL110" s="118" t="str">
        <f>IF(COUNTIF(T110,"**"),"",IF(AND(T110&gt;=契約状況コード表!P$5,OR(H110=契約状況コード表!M$5,H110=契約状況コード表!M$6)),1,IF(AND(T110&gt;=契約状況コード表!P$13,H110&lt;&gt;契約状況コード表!M$5,H110&lt;&gt;契約状況コード表!M$6),1,"")))</f>
        <v/>
      </c>
      <c r="BM110" s="155" t="str">
        <f t="shared" si="15"/>
        <v>○</v>
      </c>
      <c r="BN110" s="118" t="b">
        <f t="shared" si="16"/>
        <v>1</v>
      </c>
      <c r="BO110" s="118" t="b">
        <f t="shared" si="17"/>
        <v>1</v>
      </c>
    </row>
    <row r="111" spans="1:67" ht="60.6" customHeight="1">
      <c r="A111" s="101">
        <f t="shared" si="18"/>
        <v>106</v>
      </c>
      <c r="B111" s="101" t="str">
        <f t="shared" si="19"/>
        <v/>
      </c>
      <c r="C111" s="101" t="str">
        <f>IF(B111&lt;&gt;1,"",COUNTIF($B$6:B111,1))</f>
        <v/>
      </c>
      <c r="D111" s="101" t="str">
        <f>IF(B111&lt;&gt;2,"",COUNTIF($B$6:B111,2))</f>
        <v/>
      </c>
      <c r="E111" s="101" t="str">
        <f>IF(B111&lt;&gt;3,"",COUNTIF($B$6:B111,3))</f>
        <v/>
      </c>
      <c r="F111" s="101" t="str">
        <f>IF(B111&lt;&gt;4,"",COUNTIF($B$6:B111,4))</f>
        <v/>
      </c>
      <c r="G111" s="75"/>
      <c r="H111" s="36"/>
      <c r="I111" s="76"/>
      <c r="J111" s="76"/>
      <c r="K111" s="75"/>
      <c r="L111" s="161"/>
      <c r="M111" s="77"/>
      <c r="N111" s="76"/>
      <c r="O111" s="78"/>
      <c r="P111" s="83"/>
      <c r="Q111" s="84"/>
      <c r="R111" s="76"/>
      <c r="S111" s="75"/>
      <c r="T111" s="85"/>
      <c r="U111" s="154"/>
      <c r="V111" s="87"/>
      <c r="W111" s="172" t="str">
        <f>IF(OR(T111="他官署で調達手続きを実施のため",AG111=契約状況コード表!G$5),"－",IF(V111&lt;&gt;"",ROUNDDOWN(V111/T111,3),(IFERROR(ROUNDDOWN(U111/T111,3),"－"))))</f>
        <v>－</v>
      </c>
      <c r="X111" s="85"/>
      <c r="Y111" s="85"/>
      <c r="Z111" s="82"/>
      <c r="AA111" s="80"/>
      <c r="AB111" s="81"/>
      <c r="AC111" s="82"/>
      <c r="AD111" s="82"/>
      <c r="AE111" s="82"/>
      <c r="AF111" s="82"/>
      <c r="AG111" s="80"/>
      <c r="AH111" s="76"/>
      <c r="AI111" s="76"/>
      <c r="AJ111" s="76"/>
      <c r="AK111" s="36"/>
      <c r="AL111" s="36"/>
      <c r="AM111" s="200"/>
      <c r="AN111" s="200"/>
      <c r="AO111" s="200"/>
      <c r="AP111" s="200"/>
      <c r="AQ111" s="161"/>
      <c r="AR111" s="75"/>
      <c r="AS111" s="36"/>
      <c r="AT111" s="36"/>
      <c r="AU111" s="36"/>
      <c r="AV111" s="36"/>
      <c r="AW111" s="36"/>
      <c r="AX111" s="36"/>
      <c r="AY111" s="36"/>
      <c r="AZ111" s="36"/>
      <c r="BA111" s="104"/>
      <c r="BB111" s="113"/>
      <c r="BC111" s="114" t="str">
        <f>IF(AND(OR(K111=契約状況コード表!D$5,K111=契約状況コード表!D$6),OR(AG111=契約状況コード表!G$5,AG111=契約状況コード表!G$6)),"年間支払金額(全官署)",IF(OR(AG111=契約状況コード表!G$5,AG111=契約状況コード表!G$6),"年間支払金額",IF(AND(OR(COUNTIF(AI111,"*すべて*"),COUNTIF(AI111,"*全て*")),S111="●",OR(K111=契約状況コード表!D$5,K111=契約状況コード表!D$6)),"年間支払金額(全官署、契約相手方ごと)",IF(AND(OR(COUNTIF(AI111,"*すべて*"),COUNTIF(AI111,"*全て*")),S111="●"),"年間支払金額(契約相手方ごと)",IF(AND(OR(K111=契約状況コード表!D$5,K111=契約状況コード表!D$6),AG111=契約状況コード表!G$7),"契約総額(全官署)",IF(AND(K111=契約状況コード表!D$7,AG111=契約状況コード表!G$7),"契約総額(自官署のみ)",IF(K111=契約状況コード表!D$7,"年間支払金額(自官署のみ)",IF(AG111=契約状況コード表!G$7,"契約総額",IF(AND(COUNTIF(BJ111,"&lt;&gt;*単価*"),OR(K111=契約状況コード表!D$5,K111=契約状況コード表!D$6)),"全官署予定価格",IF(AND(COUNTIF(BJ111,"*単価*"),OR(K111=契約状況コード表!D$5,K111=契約状況コード表!D$6)),"全官署支払金額",IF(AND(COUNTIF(BJ111,"&lt;&gt;*単価*"),COUNTIF(BJ111,"*変更契約*")),"変更後予定価格",IF(COUNTIF(BJ111,"*単価*"),"年間支払金額","予定価格"))))))))))))</f>
        <v>予定価格</v>
      </c>
      <c r="BD111" s="114" t="str">
        <f>IF(AND(BI111=契約状況コード表!M$5,T111&gt;契約状況コード表!N$5),"○",IF(AND(BI111=契約状況コード表!M$6,T111&gt;=契約状況コード表!N$6),"○",IF(AND(BI111=契約状況コード表!M$7,T111&gt;=契約状況コード表!N$7),"○",IF(AND(BI111=契約状況コード表!M$8,T111&gt;=契約状況コード表!N$8),"○",IF(AND(BI111=契約状況コード表!M$9,T111&gt;=契約状況コード表!N$9),"○",IF(AND(BI111=契約状況コード表!M$10,T111&gt;=契約状況コード表!N$10),"○",IF(AND(BI111=契約状況コード表!M$11,T111&gt;=契約状況コード表!N$11),"○",IF(AND(BI111=契約状況コード表!M$12,T111&gt;=契約状況コード表!N$12),"○",IF(AND(BI111=契約状況コード表!M$13,T111&gt;=契約状況コード表!N$13),"○",IF(T111="他官署で調達手続き入札を実施のため","○","×"))))))))))</f>
        <v>×</v>
      </c>
      <c r="BE111" s="114" t="str">
        <f>IF(AND(BI111=契約状況コード表!M$5,Y111&gt;契約状況コード表!N$5),"○",IF(AND(BI111=契約状況コード表!M$6,Y111&gt;=契約状況コード表!N$6),"○",IF(AND(BI111=契約状況コード表!M$7,Y111&gt;=契約状況コード表!N$7),"○",IF(AND(BI111=契約状況コード表!M$8,Y111&gt;=契約状況コード表!N$8),"○",IF(AND(BI111=契約状況コード表!M$9,Y111&gt;=契約状況コード表!N$9),"○",IF(AND(BI111=契約状況コード表!M$10,Y111&gt;=契約状況コード表!N$10),"○",IF(AND(BI111=契約状況コード表!M$11,Y111&gt;=契約状況コード表!N$11),"○",IF(AND(BI111=契約状況コード表!M$12,Y111&gt;=契約状況コード表!N$12),"○",IF(AND(BI111=契約状況コード表!M$13,Y111&gt;=契約状況コード表!N$13),"○","×")))))))))</f>
        <v>×</v>
      </c>
      <c r="BF111" s="114" t="str">
        <f t="shared" si="11"/>
        <v>×</v>
      </c>
      <c r="BG111" s="114" t="str">
        <f t="shared" si="12"/>
        <v>×</v>
      </c>
      <c r="BH111" s="115" t="str">
        <f t="shared" si="13"/>
        <v/>
      </c>
      <c r="BI111" s="170">
        <f t="shared" si="14"/>
        <v>0</v>
      </c>
      <c r="BJ111" s="36" t="str">
        <f>IF(AG111=契約状況コード表!G$5,"",IF(AND(K111&lt;&gt;"",ISTEXT(U111)),"分担契約/単価契約",IF(ISTEXT(U111),"単価契約",IF(K111&lt;&gt;"","分担契約",""))))</f>
        <v/>
      </c>
      <c r="BK111" s="171"/>
      <c r="BL111" s="118" t="str">
        <f>IF(COUNTIF(T111,"**"),"",IF(AND(T111&gt;=契約状況コード表!P$5,OR(H111=契約状況コード表!M$5,H111=契約状況コード表!M$6)),1,IF(AND(T111&gt;=契約状況コード表!P$13,H111&lt;&gt;契約状況コード表!M$5,H111&lt;&gt;契約状況コード表!M$6),1,"")))</f>
        <v/>
      </c>
      <c r="BM111" s="155" t="str">
        <f t="shared" si="15"/>
        <v>○</v>
      </c>
      <c r="BN111" s="118" t="b">
        <f t="shared" si="16"/>
        <v>1</v>
      </c>
      <c r="BO111" s="118" t="b">
        <f t="shared" si="17"/>
        <v>1</v>
      </c>
    </row>
    <row r="112" spans="1:67" ht="60.6" customHeight="1">
      <c r="A112" s="101">
        <f t="shared" si="18"/>
        <v>107</v>
      </c>
      <c r="B112" s="101" t="str">
        <f t="shared" si="19"/>
        <v/>
      </c>
      <c r="C112" s="101" t="str">
        <f>IF(B112&lt;&gt;1,"",COUNTIF($B$6:B112,1))</f>
        <v/>
      </c>
      <c r="D112" s="101" t="str">
        <f>IF(B112&lt;&gt;2,"",COUNTIF($B$6:B112,2))</f>
        <v/>
      </c>
      <c r="E112" s="101" t="str">
        <f>IF(B112&lt;&gt;3,"",COUNTIF($B$6:B112,3))</f>
        <v/>
      </c>
      <c r="F112" s="101" t="str">
        <f>IF(B112&lt;&gt;4,"",COUNTIF($B$6:B112,4))</f>
        <v/>
      </c>
      <c r="G112" s="75"/>
      <c r="H112" s="36"/>
      <c r="I112" s="76"/>
      <c r="J112" s="76"/>
      <c r="K112" s="75"/>
      <c r="L112" s="161"/>
      <c r="M112" s="77"/>
      <c r="N112" s="76"/>
      <c r="O112" s="78"/>
      <c r="P112" s="83"/>
      <c r="Q112" s="84"/>
      <c r="R112" s="76"/>
      <c r="S112" s="75"/>
      <c r="T112" s="85"/>
      <c r="U112" s="154"/>
      <c r="V112" s="87"/>
      <c r="W112" s="172" t="str">
        <f>IF(OR(T112="他官署で調達手続きを実施のため",AG112=契約状況コード表!G$5),"－",IF(V112&lt;&gt;"",ROUNDDOWN(V112/T112,3),(IFERROR(ROUNDDOWN(U112/T112,3),"－"))))</f>
        <v>－</v>
      </c>
      <c r="X112" s="85"/>
      <c r="Y112" s="85"/>
      <c r="Z112" s="82"/>
      <c r="AA112" s="80"/>
      <c r="AB112" s="81"/>
      <c r="AC112" s="82"/>
      <c r="AD112" s="82"/>
      <c r="AE112" s="82"/>
      <c r="AF112" s="82"/>
      <c r="AG112" s="80"/>
      <c r="AH112" s="76"/>
      <c r="AI112" s="76"/>
      <c r="AJ112" s="76"/>
      <c r="AK112" s="36"/>
      <c r="AL112" s="36"/>
      <c r="AM112" s="200"/>
      <c r="AN112" s="200"/>
      <c r="AO112" s="200"/>
      <c r="AP112" s="200"/>
      <c r="AQ112" s="161"/>
      <c r="AR112" s="75"/>
      <c r="AS112" s="36"/>
      <c r="AT112" s="36"/>
      <c r="AU112" s="36"/>
      <c r="AV112" s="36"/>
      <c r="AW112" s="36"/>
      <c r="AX112" s="36"/>
      <c r="AY112" s="36"/>
      <c r="AZ112" s="36"/>
      <c r="BA112" s="104"/>
      <c r="BB112" s="113"/>
      <c r="BC112" s="114" t="str">
        <f>IF(AND(OR(K112=契約状況コード表!D$5,K112=契約状況コード表!D$6),OR(AG112=契約状況コード表!G$5,AG112=契約状況コード表!G$6)),"年間支払金額(全官署)",IF(OR(AG112=契約状況コード表!G$5,AG112=契約状況コード表!G$6),"年間支払金額",IF(AND(OR(COUNTIF(AI112,"*すべて*"),COUNTIF(AI112,"*全て*")),S112="●",OR(K112=契約状況コード表!D$5,K112=契約状況コード表!D$6)),"年間支払金額(全官署、契約相手方ごと)",IF(AND(OR(COUNTIF(AI112,"*すべて*"),COUNTIF(AI112,"*全て*")),S112="●"),"年間支払金額(契約相手方ごと)",IF(AND(OR(K112=契約状況コード表!D$5,K112=契約状況コード表!D$6),AG112=契約状況コード表!G$7),"契約総額(全官署)",IF(AND(K112=契約状況コード表!D$7,AG112=契約状況コード表!G$7),"契約総額(自官署のみ)",IF(K112=契約状況コード表!D$7,"年間支払金額(自官署のみ)",IF(AG112=契約状況コード表!G$7,"契約総額",IF(AND(COUNTIF(BJ112,"&lt;&gt;*単価*"),OR(K112=契約状況コード表!D$5,K112=契約状況コード表!D$6)),"全官署予定価格",IF(AND(COUNTIF(BJ112,"*単価*"),OR(K112=契約状況コード表!D$5,K112=契約状況コード表!D$6)),"全官署支払金額",IF(AND(COUNTIF(BJ112,"&lt;&gt;*単価*"),COUNTIF(BJ112,"*変更契約*")),"変更後予定価格",IF(COUNTIF(BJ112,"*単価*"),"年間支払金額","予定価格"))))))))))))</f>
        <v>予定価格</v>
      </c>
      <c r="BD112" s="114" t="str">
        <f>IF(AND(BI112=契約状況コード表!M$5,T112&gt;契約状況コード表!N$5),"○",IF(AND(BI112=契約状況コード表!M$6,T112&gt;=契約状況コード表!N$6),"○",IF(AND(BI112=契約状況コード表!M$7,T112&gt;=契約状況コード表!N$7),"○",IF(AND(BI112=契約状況コード表!M$8,T112&gt;=契約状況コード表!N$8),"○",IF(AND(BI112=契約状況コード表!M$9,T112&gt;=契約状況コード表!N$9),"○",IF(AND(BI112=契約状況コード表!M$10,T112&gt;=契約状況コード表!N$10),"○",IF(AND(BI112=契約状況コード表!M$11,T112&gt;=契約状況コード表!N$11),"○",IF(AND(BI112=契約状況コード表!M$12,T112&gt;=契約状況コード表!N$12),"○",IF(AND(BI112=契約状況コード表!M$13,T112&gt;=契約状況コード表!N$13),"○",IF(T112="他官署で調達手続き入札を実施のため","○","×"))))))))))</f>
        <v>×</v>
      </c>
      <c r="BE112" s="114" t="str">
        <f>IF(AND(BI112=契約状況コード表!M$5,Y112&gt;契約状況コード表!N$5),"○",IF(AND(BI112=契約状況コード表!M$6,Y112&gt;=契約状況コード表!N$6),"○",IF(AND(BI112=契約状況コード表!M$7,Y112&gt;=契約状況コード表!N$7),"○",IF(AND(BI112=契約状況コード表!M$8,Y112&gt;=契約状況コード表!N$8),"○",IF(AND(BI112=契約状況コード表!M$9,Y112&gt;=契約状況コード表!N$9),"○",IF(AND(BI112=契約状況コード表!M$10,Y112&gt;=契約状況コード表!N$10),"○",IF(AND(BI112=契約状況コード表!M$11,Y112&gt;=契約状況コード表!N$11),"○",IF(AND(BI112=契約状況コード表!M$12,Y112&gt;=契約状況コード表!N$12),"○",IF(AND(BI112=契約状況コード表!M$13,Y112&gt;=契約状況コード表!N$13),"○","×")))))))))</f>
        <v>×</v>
      </c>
      <c r="BF112" s="114" t="str">
        <f t="shared" si="11"/>
        <v>×</v>
      </c>
      <c r="BG112" s="114" t="str">
        <f t="shared" si="12"/>
        <v>×</v>
      </c>
      <c r="BH112" s="115" t="str">
        <f t="shared" si="13"/>
        <v/>
      </c>
      <c r="BI112" s="170">
        <f t="shared" si="14"/>
        <v>0</v>
      </c>
      <c r="BJ112" s="36" t="str">
        <f>IF(AG112=契約状況コード表!G$5,"",IF(AND(K112&lt;&gt;"",ISTEXT(U112)),"分担契約/単価契約",IF(ISTEXT(U112),"単価契約",IF(K112&lt;&gt;"","分担契約",""))))</f>
        <v/>
      </c>
      <c r="BK112" s="171"/>
      <c r="BL112" s="118" t="str">
        <f>IF(COUNTIF(T112,"**"),"",IF(AND(T112&gt;=契約状況コード表!P$5,OR(H112=契約状況コード表!M$5,H112=契約状況コード表!M$6)),1,IF(AND(T112&gt;=契約状況コード表!P$13,H112&lt;&gt;契約状況コード表!M$5,H112&lt;&gt;契約状況コード表!M$6),1,"")))</f>
        <v/>
      </c>
      <c r="BM112" s="155" t="str">
        <f t="shared" si="15"/>
        <v>○</v>
      </c>
      <c r="BN112" s="118" t="b">
        <f t="shared" si="16"/>
        <v>1</v>
      </c>
      <c r="BO112" s="118" t="b">
        <f t="shared" si="17"/>
        <v>1</v>
      </c>
    </row>
    <row r="113" spans="1:67" ht="60.6" customHeight="1">
      <c r="A113" s="101">
        <f t="shared" si="18"/>
        <v>108</v>
      </c>
      <c r="B113" s="101" t="str">
        <f t="shared" si="19"/>
        <v/>
      </c>
      <c r="C113" s="101" t="str">
        <f>IF(B113&lt;&gt;1,"",COUNTIF($B$6:B113,1))</f>
        <v/>
      </c>
      <c r="D113" s="101" t="str">
        <f>IF(B113&lt;&gt;2,"",COUNTIF($B$6:B113,2))</f>
        <v/>
      </c>
      <c r="E113" s="101" t="str">
        <f>IF(B113&lt;&gt;3,"",COUNTIF($B$6:B113,3))</f>
        <v/>
      </c>
      <c r="F113" s="101" t="str">
        <f>IF(B113&lt;&gt;4,"",COUNTIF($B$6:B113,4))</f>
        <v/>
      </c>
      <c r="G113" s="75"/>
      <c r="H113" s="36"/>
      <c r="I113" s="76"/>
      <c r="J113" s="76"/>
      <c r="K113" s="75"/>
      <c r="L113" s="161"/>
      <c r="M113" s="77"/>
      <c r="N113" s="76"/>
      <c r="O113" s="78"/>
      <c r="P113" s="83"/>
      <c r="Q113" s="84"/>
      <c r="R113" s="76"/>
      <c r="S113" s="75"/>
      <c r="T113" s="85"/>
      <c r="U113" s="154"/>
      <c r="V113" s="87"/>
      <c r="W113" s="172" t="str">
        <f>IF(OR(T113="他官署で調達手続きを実施のため",AG113=契約状況コード表!G$5),"－",IF(V113&lt;&gt;"",ROUNDDOWN(V113/T113,3),(IFERROR(ROUNDDOWN(U113/T113,3),"－"))))</f>
        <v>－</v>
      </c>
      <c r="X113" s="85"/>
      <c r="Y113" s="85"/>
      <c r="Z113" s="82"/>
      <c r="AA113" s="80"/>
      <c r="AB113" s="81"/>
      <c r="AC113" s="82"/>
      <c r="AD113" s="82"/>
      <c r="AE113" s="82"/>
      <c r="AF113" s="82"/>
      <c r="AG113" s="80"/>
      <c r="AH113" s="76"/>
      <c r="AI113" s="76"/>
      <c r="AJ113" s="76"/>
      <c r="AK113" s="36"/>
      <c r="AL113" s="36"/>
      <c r="AM113" s="200"/>
      <c r="AN113" s="200"/>
      <c r="AO113" s="200"/>
      <c r="AP113" s="200"/>
      <c r="AQ113" s="161"/>
      <c r="AR113" s="75"/>
      <c r="AS113" s="36"/>
      <c r="AT113" s="36"/>
      <c r="AU113" s="36"/>
      <c r="AV113" s="36"/>
      <c r="AW113" s="36"/>
      <c r="AX113" s="36"/>
      <c r="AY113" s="36"/>
      <c r="AZ113" s="36"/>
      <c r="BA113" s="104"/>
      <c r="BB113" s="113"/>
      <c r="BC113" s="114" t="str">
        <f>IF(AND(OR(K113=契約状況コード表!D$5,K113=契約状況コード表!D$6),OR(AG113=契約状況コード表!G$5,AG113=契約状況コード表!G$6)),"年間支払金額(全官署)",IF(OR(AG113=契約状況コード表!G$5,AG113=契約状況コード表!G$6),"年間支払金額",IF(AND(OR(COUNTIF(AI113,"*すべて*"),COUNTIF(AI113,"*全て*")),S113="●",OR(K113=契約状況コード表!D$5,K113=契約状況コード表!D$6)),"年間支払金額(全官署、契約相手方ごと)",IF(AND(OR(COUNTIF(AI113,"*すべて*"),COUNTIF(AI113,"*全て*")),S113="●"),"年間支払金額(契約相手方ごと)",IF(AND(OR(K113=契約状況コード表!D$5,K113=契約状況コード表!D$6),AG113=契約状況コード表!G$7),"契約総額(全官署)",IF(AND(K113=契約状況コード表!D$7,AG113=契約状況コード表!G$7),"契約総額(自官署のみ)",IF(K113=契約状況コード表!D$7,"年間支払金額(自官署のみ)",IF(AG113=契約状況コード表!G$7,"契約総額",IF(AND(COUNTIF(BJ113,"&lt;&gt;*単価*"),OR(K113=契約状況コード表!D$5,K113=契約状況コード表!D$6)),"全官署予定価格",IF(AND(COUNTIF(BJ113,"*単価*"),OR(K113=契約状況コード表!D$5,K113=契約状況コード表!D$6)),"全官署支払金額",IF(AND(COUNTIF(BJ113,"&lt;&gt;*単価*"),COUNTIF(BJ113,"*変更契約*")),"変更後予定価格",IF(COUNTIF(BJ113,"*単価*"),"年間支払金額","予定価格"))))))))))))</f>
        <v>予定価格</v>
      </c>
      <c r="BD113" s="114" t="str">
        <f>IF(AND(BI113=契約状況コード表!M$5,T113&gt;契約状況コード表!N$5),"○",IF(AND(BI113=契約状況コード表!M$6,T113&gt;=契約状況コード表!N$6),"○",IF(AND(BI113=契約状況コード表!M$7,T113&gt;=契約状況コード表!N$7),"○",IF(AND(BI113=契約状況コード表!M$8,T113&gt;=契約状況コード表!N$8),"○",IF(AND(BI113=契約状況コード表!M$9,T113&gt;=契約状況コード表!N$9),"○",IF(AND(BI113=契約状況コード表!M$10,T113&gt;=契約状況コード表!N$10),"○",IF(AND(BI113=契約状況コード表!M$11,T113&gt;=契約状況コード表!N$11),"○",IF(AND(BI113=契約状況コード表!M$12,T113&gt;=契約状況コード表!N$12),"○",IF(AND(BI113=契約状況コード表!M$13,T113&gt;=契約状況コード表!N$13),"○",IF(T113="他官署で調達手続き入札を実施のため","○","×"))))))))))</f>
        <v>×</v>
      </c>
      <c r="BE113" s="114" t="str">
        <f>IF(AND(BI113=契約状況コード表!M$5,Y113&gt;契約状況コード表!N$5),"○",IF(AND(BI113=契約状況コード表!M$6,Y113&gt;=契約状況コード表!N$6),"○",IF(AND(BI113=契約状況コード表!M$7,Y113&gt;=契約状況コード表!N$7),"○",IF(AND(BI113=契約状況コード表!M$8,Y113&gt;=契約状況コード表!N$8),"○",IF(AND(BI113=契約状況コード表!M$9,Y113&gt;=契約状況コード表!N$9),"○",IF(AND(BI113=契約状況コード表!M$10,Y113&gt;=契約状況コード表!N$10),"○",IF(AND(BI113=契約状況コード表!M$11,Y113&gt;=契約状況コード表!N$11),"○",IF(AND(BI113=契約状況コード表!M$12,Y113&gt;=契約状況コード表!N$12),"○",IF(AND(BI113=契約状況コード表!M$13,Y113&gt;=契約状況コード表!N$13),"○","×")))))))))</f>
        <v>×</v>
      </c>
      <c r="BF113" s="114" t="str">
        <f t="shared" si="11"/>
        <v>×</v>
      </c>
      <c r="BG113" s="114" t="str">
        <f t="shared" si="12"/>
        <v>×</v>
      </c>
      <c r="BH113" s="115" t="str">
        <f t="shared" si="13"/>
        <v/>
      </c>
      <c r="BI113" s="170">
        <f t="shared" si="14"/>
        <v>0</v>
      </c>
      <c r="BJ113" s="36" t="str">
        <f>IF(AG113=契約状況コード表!G$5,"",IF(AND(K113&lt;&gt;"",ISTEXT(U113)),"分担契約/単価契約",IF(ISTEXT(U113),"単価契約",IF(K113&lt;&gt;"","分担契約",""))))</f>
        <v/>
      </c>
      <c r="BK113" s="171"/>
      <c r="BL113" s="118" t="str">
        <f>IF(COUNTIF(T113,"**"),"",IF(AND(T113&gt;=契約状況コード表!P$5,OR(H113=契約状況コード表!M$5,H113=契約状況コード表!M$6)),1,IF(AND(T113&gt;=契約状況コード表!P$13,H113&lt;&gt;契約状況コード表!M$5,H113&lt;&gt;契約状況コード表!M$6),1,"")))</f>
        <v/>
      </c>
      <c r="BM113" s="155" t="str">
        <f t="shared" si="15"/>
        <v>○</v>
      </c>
      <c r="BN113" s="118" t="b">
        <f t="shared" si="16"/>
        <v>1</v>
      </c>
      <c r="BO113" s="118" t="b">
        <f t="shared" si="17"/>
        <v>1</v>
      </c>
    </row>
    <row r="114" spans="1:67" ht="60.6" customHeight="1">
      <c r="A114" s="101">
        <f t="shared" si="18"/>
        <v>109</v>
      </c>
      <c r="B114" s="101" t="str">
        <f t="shared" si="19"/>
        <v/>
      </c>
      <c r="C114" s="101" t="str">
        <f>IF(B114&lt;&gt;1,"",COUNTIF($B$6:B114,1))</f>
        <v/>
      </c>
      <c r="D114" s="101" t="str">
        <f>IF(B114&lt;&gt;2,"",COUNTIF($B$6:B114,2))</f>
        <v/>
      </c>
      <c r="E114" s="101" t="str">
        <f>IF(B114&lt;&gt;3,"",COUNTIF($B$6:B114,3))</f>
        <v/>
      </c>
      <c r="F114" s="101" t="str">
        <f>IF(B114&lt;&gt;4,"",COUNTIF($B$6:B114,4))</f>
        <v/>
      </c>
      <c r="G114" s="75"/>
      <c r="H114" s="36"/>
      <c r="I114" s="76"/>
      <c r="J114" s="76"/>
      <c r="K114" s="75"/>
      <c r="L114" s="161"/>
      <c r="M114" s="77"/>
      <c r="N114" s="76"/>
      <c r="O114" s="78"/>
      <c r="P114" s="83"/>
      <c r="Q114" s="84"/>
      <c r="R114" s="76"/>
      <c r="S114" s="75"/>
      <c r="T114" s="85"/>
      <c r="U114" s="154"/>
      <c r="V114" s="87"/>
      <c r="W114" s="172" t="str">
        <f>IF(OR(T114="他官署で調達手続きを実施のため",AG114=契約状況コード表!G$5),"－",IF(V114&lt;&gt;"",ROUNDDOWN(V114/T114,3),(IFERROR(ROUNDDOWN(U114/T114,3),"－"))))</f>
        <v>－</v>
      </c>
      <c r="X114" s="85"/>
      <c r="Y114" s="85"/>
      <c r="Z114" s="82"/>
      <c r="AA114" s="80"/>
      <c r="AB114" s="81"/>
      <c r="AC114" s="82"/>
      <c r="AD114" s="82"/>
      <c r="AE114" s="82"/>
      <c r="AF114" s="82"/>
      <c r="AG114" s="80"/>
      <c r="AH114" s="76"/>
      <c r="AI114" s="76"/>
      <c r="AJ114" s="76"/>
      <c r="AK114" s="36"/>
      <c r="AL114" s="36"/>
      <c r="AM114" s="200"/>
      <c r="AN114" s="200"/>
      <c r="AO114" s="200"/>
      <c r="AP114" s="200"/>
      <c r="AQ114" s="161"/>
      <c r="AR114" s="75"/>
      <c r="AS114" s="36"/>
      <c r="AT114" s="36"/>
      <c r="AU114" s="36"/>
      <c r="AV114" s="36"/>
      <c r="AW114" s="36"/>
      <c r="AX114" s="36"/>
      <c r="AY114" s="36"/>
      <c r="AZ114" s="36"/>
      <c r="BA114" s="104"/>
      <c r="BB114" s="113"/>
      <c r="BC114" s="114" t="str">
        <f>IF(AND(OR(K114=契約状況コード表!D$5,K114=契約状況コード表!D$6),OR(AG114=契約状況コード表!G$5,AG114=契約状況コード表!G$6)),"年間支払金額(全官署)",IF(OR(AG114=契約状況コード表!G$5,AG114=契約状況コード表!G$6),"年間支払金額",IF(AND(OR(COUNTIF(AI114,"*すべて*"),COUNTIF(AI114,"*全て*")),S114="●",OR(K114=契約状況コード表!D$5,K114=契約状況コード表!D$6)),"年間支払金額(全官署、契約相手方ごと)",IF(AND(OR(COUNTIF(AI114,"*すべて*"),COUNTIF(AI114,"*全て*")),S114="●"),"年間支払金額(契約相手方ごと)",IF(AND(OR(K114=契約状況コード表!D$5,K114=契約状況コード表!D$6),AG114=契約状況コード表!G$7),"契約総額(全官署)",IF(AND(K114=契約状況コード表!D$7,AG114=契約状況コード表!G$7),"契約総額(自官署のみ)",IF(K114=契約状況コード表!D$7,"年間支払金額(自官署のみ)",IF(AG114=契約状況コード表!G$7,"契約総額",IF(AND(COUNTIF(BJ114,"&lt;&gt;*単価*"),OR(K114=契約状況コード表!D$5,K114=契約状況コード表!D$6)),"全官署予定価格",IF(AND(COUNTIF(BJ114,"*単価*"),OR(K114=契約状況コード表!D$5,K114=契約状況コード表!D$6)),"全官署支払金額",IF(AND(COUNTIF(BJ114,"&lt;&gt;*単価*"),COUNTIF(BJ114,"*変更契約*")),"変更後予定価格",IF(COUNTIF(BJ114,"*単価*"),"年間支払金額","予定価格"))))))))))))</f>
        <v>予定価格</v>
      </c>
      <c r="BD114" s="114" t="str">
        <f>IF(AND(BI114=契約状況コード表!M$5,T114&gt;契約状況コード表!N$5),"○",IF(AND(BI114=契約状況コード表!M$6,T114&gt;=契約状況コード表!N$6),"○",IF(AND(BI114=契約状況コード表!M$7,T114&gt;=契約状況コード表!N$7),"○",IF(AND(BI114=契約状況コード表!M$8,T114&gt;=契約状況コード表!N$8),"○",IF(AND(BI114=契約状況コード表!M$9,T114&gt;=契約状況コード表!N$9),"○",IF(AND(BI114=契約状況コード表!M$10,T114&gt;=契約状況コード表!N$10),"○",IF(AND(BI114=契約状況コード表!M$11,T114&gt;=契約状況コード表!N$11),"○",IF(AND(BI114=契約状況コード表!M$12,T114&gt;=契約状況コード表!N$12),"○",IF(AND(BI114=契約状況コード表!M$13,T114&gt;=契約状況コード表!N$13),"○",IF(T114="他官署で調達手続き入札を実施のため","○","×"))))))))))</f>
        <v>×</v>
      </c>
      <c r="BE114" s="114" t="str">
        <f>IF(AND(BI114=契約状況コード表!M$5,Y114&gt;契約状況コード表!N$5),"○",IF(AND(BI114=契約状況コード表!M$6,Y114&gt;=契約状況コード表!N$6),"○",IF(AND(BI114=契約状況コード表!M$7,Y114&gt;=契約状況コード表!N$7),"○",IF(AND(BI114=契約状況コード表!M$8,Y114&gt;=契約状況コード表!N$8),"○",IF(AND(BI114=契約状況コード表!M$9,Y114&gt;=契約状況コード表!N$9),"○",IF(AND(BI114=契約状況コード表!M$10,Y114&gt;=契約状況コード表!N$10),"○",IF(AND(BI114=契約状況コード表!M$11,Y114&gt;=契約状況コード表!N$11),"○",IF(AND(BI114=契約状況コード表!M$12,Y114&gt;=契約状況コード表!N$12),"○",IF(AND(BI114=契約状況コード表!M$13,Y114&gt;=契約状況コード表!N$13),"○","×")))))))))</f>
        <v>×</v>
      </c>
      <c r="BF114" s="114" t="str">
        <f t="shared" si="11"/>
        <v>×</v>
      </c>
      <c r="BG114" s="114" t="str">
        <f t="shared" si="12"/>
        <v>×</v>
      </c>
      <c r="BH114" s="115" t="str">
        <f t="shared" si="13"/>
        <v/>
      </c>
      <c r="BI114" s="170">
        <f t="shared" si="14"/>
        <v>0</v>
      </c>
      <c r="BJ114" s="36" t="str">
        <f>IF(AG114=契約状況コード表!G$5,"",IF(AND(K114&lt;&gt;"",ISTEXT(U114)),"分担契約/単価契約",IF(ISTEXT(U114),"単価契約",IF(K114&lt;&gt;"","分担契約",""))))</f>
        <v/>
      </c>
      <c r="BK114" s="171"/>
      <c r="BL114" s="118" t="str">
        <f>IF(COUNTIF(T114,"**"),"",IF(AND(T114&gt;=契約状況コード表!P$5,OR(H114=契約状況コード表!M$5,H114=契約状況コード表!M$6)),1,IF(AND(T114&gt;=契約状況コード表!P$13,H114&lt;&gt;契約状況コード表!M$5,H114&lt;&gt;契約状況コード表!M$6),1,"")))</f>
        <v/>
      </c>
      <c r="BM114" s="155" t="str">
        <f t="shared" si="15"/>
        <v>○</v>
      </c>
      <c r="BN114" s="118" t="b">
        <f t="shared" si="16"/>
        <v>1</v>
      </c>
      <c r="BO114" s="118" t="b">
        <f t="shared" si="17"/>
        <v>1</v>
      </c>
    </row>
    <row r="115" spans="1:67" ht="60.6" customHeight="1">
      <c r="A115" s="101">
        <f t="shared" si="18"/>
        <v>110</v>
      </c>
      <c r="B115" s="101" t="str">
        <f t="shared" si="19"/>
        <v/>
      </c>
      <c r="C115" s="101" t="str">
        <f>IF(B115&lt;&gt;1,"",COUNTIF($B$6:B115,1))</f>
        <v/>
      </c>
      <c r="D115" s="101" t="str">
        <f>IF(B115&lt;&gt;2,"",COUNTIF($B$6:B115,2))</f>
        <v/>
      </c>
      <c r="E115" s="101" t="str">
        <f>IF(B115&lt;&gt;3,"",COUNTIF($B$6:B115,3))</f>
        <v/>
      </c>
      <c r="F115" s="101" t="str">
        <f>IF(B115&lt;&gt;4,"",COUNTIF($B$6:B115,4))</f>
        <v/>
      </c>
      <c r="G115" s="75"/>
      <c r="H115" s="36"/>
      <c r="I115" s="76"/>
      <c r="J115" s="76"/>
      <c r="K115" s="75"/>
      <c r="L115" s="161"/>
      <c r="M115" s="77"/>
      <c r="N115" s="76"/>
      <c r="O115" s="78"/>
      <c r="P115" s="83"/>
      <c r="Q115" s="84"/>
      <c r="R115" s="76"/>
      <c r="S115" s="75"/>
      <c r="T115" s="85"/>
      <c r="U115" s="154"/>
      <c r="V115" s="87"/>
      <c r="W115" s="172" t="str">
        <f>IF(OR(T115="他官署で調達手続きを実施のため",AG115=契約状況コード表!G$5),"－",IF(V115&lt;&gt;"",ROUNDDOWN(V115/T115,3),(IFERROR(ROUNDDOWN(U115/T115,3),"－"))))</f>
        <v>－</v>
      </c>
      <c r="X115" s="85"/>
      <c r="Y115" s="85"/>
      <c r="Z115" s="82"/>
      <c r="AA115" s="80"/>
      <c r="AB115" s="81"/>
      <c r="AC115" s="82"/>
      <c r="AD115" s="82"/>
      <c r="AE115" s="82"/>
      <c r="AF115" s="82"/>
      <c r="AG115" s="80"/>
      <c r="AH115" s="76"/>
      <c r="AI115" s="76"/>
      <c r="AJ115" s="76"/>
      <c r="AK115" s="36"/>
      <c r="AL115" s="36"/>
      <c r="AM115" s="200"/>
      <c r="AN115" s="200"/>
      <c r="AO115" s="200"/>
      <c r="AP115" s="200"/>
      <c r="AQ115" s="161"/>
      <c r="AR115" s="75"/>
      <c r="AS115" s="36"/>
      <c r="AT115" s="36"/>
      <c r="AU115" s="36"/>
      <c r="AV115" s="36"/>
      <c r="AW115" s="36"/>
      <c r="AX115" s="36"/>
      <c r="AY115" s="36"/>
      <c r="AZ115" s="36"/>
      <c r="BA115" s="104"/>
      <c r="BB115" s="113"/>
      <c r="BC115" s="114" t="str">
        <f>IF(AND(OR(K115=契約状況コード表!D$5,K115=契約状況コード表!D$6),OR(AG115=契約状況コード表!G$5,AG115=契約状況コード表!G$6)),"年間支払金額(全官署)",IF(OR(AG115=契約状況コード表!G$5,AG115=契約状況コード表!G$6),"年間支払金額",IF(AND(OR(COUNTIF(AI115,"*すべて*"),COUNTIF(AI115,"*全て*")),S115="●",OR(K115=契約状況コード表!D$5,K115=契約状況コード表!D$6)),"年間支払金額(全官署、契約相手方ごと)",IF(AND(OR(COUNTIF(AI115,"*すべて*"),COUNTIF(AI115,"*全て*")),S115="●"),"年間支払金額(契約相手方ごと)",IF(AND(OR(K115=契約状況コード表!D$5,K115=契約状況コード表!D$6),AG115=契約状況コード表!G$7),"契約総額(全官署)",IF(AND(K115=契約状況コード表!D$7,AG115=契約状況コード表!G$7),"契約総額(自官署のみ)",IF(K115=契約状況コード表!D$7,"年間支払金額(自官署のみ)",IF(AG115=契約状況コード表!G$7,"契約総額",IF(AND(COUNTIF(BJ115,"&lt;&gt;*単価*"),OR(K115=契約状況コード表!D$5,K115=契約状況コード表!D$6)),"全官署予定価格",IF(AND(COUNTIF(BJ115,"*単価*"),OR(K115=契約状況コード表!D$5,K115=契約状況コード表!D$6)),"全官署支払金額",IF(AND(COUNTIF(BJ115,"&lt;&gt;*単価*"),COUNTIF(BJ115,"*変更契約*")),"変更後予定価格",IF(COUNTIF(BJ115,"*単価*"),"年間支払金額","予定価格"))))))))))))</f>
        <v>予定価格</v>
      </c>
      <c r="BD115" s="114" t="str">
        <f>IF(AND(BI115=契約状況コード表!M$5,T115&gt;契約状況コード表!N$5),"○",IF(AND(BI115=契約状況コード表!M$6,T115&gt;=契約状況コード表!N$6),"○",IF(AND(BI115=契約状況コード表!M$7,T115&gt;=契約状況コード表!N$7),"○",IF(AND(BI115=契約状況コード表!M$8,T115&gt;=契約状況コード表!N$8),"○",IF(AND(BI115=契約状況コード表!M$9,T115&gt;=契約状況コード表!N$9),"○",IF(AND(BI115=契約状況コード表!M$10,T115&gt;=契約状況コード表!N$10),"○",IF(AND(BI115=契約状況コード表!M$11,T115&gt;=契約状況コード表!N$11),"○",IF(AND(BI115=契約状況コード表!M$12,T115&gt;=契約状況コード表!N$12),"○",IF(AND(BI115=契約状況コード表!M$13,T115&gt;=契約状況コード表!N$13),"○",IF(T115="他官署で調達手続き入札を実施のため","○","×"))))))))))</f>
        <v>×</v>
      </c>
      <c r="BE115" s="114" t="str">
        <f>IF(AND(BI115=契約状況コード表!M$5,Y115&gt;契約状況コード表!N$5),"○",IF(AND(BI115=契約状況コード表!M$6,Y115&gt;=契約状況コード表!N$6),"○",IF(AND(BI115=契約状況コード表!M$7,Y115&gt;=契約状況コード表!N$7),"○",IF(AND(BI115=契約状況コード表!M$8,Y115&gt;=契約状況コード表!N$8),"○",IF(AND(BI115=契約状況コード表!M$9,Y115&gt;=契約状況コード表!N$9),"○",IF(AND(BI115=契約状況コード表!M$10,Y115&gt;=契約状況コード表!N$10),"○",IF(AND(BI115=契約状況コード表!M$11,Y115&gt;=契約状況コード表!N$11),"○",IF(AND(BI115=契約状況コード表!M$12,Y115&gt;=契約状況コード表!N$12),"○",IF(AND(BI115=契約状況コード表!M$13,Y115&gt;=契約状況コード表!N$13),"○","×")))))))))</f>
        <v>×</v>
      </c>
      <c r="BF115" s="114" t="str">
        <f t="shared" si="11"/>
        <v>×</v>
      </c>
      <c r="BG115" s="114" t="str">
        <f t="shared" si="12"/>
        <v>×</v>
      </c>
      <c r="BH115" s="115" t="str">
        <f t="shared" si="13"/>
        <v/>
      </c>
      <c r="BI115" s="170">
        <f t="shared" si="14"/>
        <v>0</v>
      </c>
      <c r="BJ115" s="36" t="str">
        <f>IF(AG115=契約状況コード表!G$5,"",IF(AND(K115&lt;&gt;"",ISTEXT(U115)),"分担契約/単価契約",IF(ISTEXT(U115),"単価契約",IF(K115&lt;&gt;"","分担契約",""))))</f>
        <v/>
      </c>
      <c r="BK115" s="171"/>
      <c r="BL115" s="118" t="str">
        <f>IF(COUNTIF(T115,"**"),"",IF(AND(T115&gt;=契約状況コード表!P$5,OR(H115=契約状況コード表!M$5,H115=契約状況コード表!M$6)),1,IF(AND(T115&gt;=契約状況コード表!P$13,H115&lt;&gt;契約状況コード表!M$5,H115&lt;&gt;契約状況コード表!M$6),1,"")))</f>
        <v/>
      </c>
      <c r="BM115" s="155" t="str">
        <f t="shared" si="15"/>
        <v>○</v>
      </c>
      <c r="BN115" s="118" t="b">
        <f t="shared" si="16"/>
        <v>1</v>
      </c>
      <c r="BO115" s="118" t="b">
        <f t="shared" si="17"/>
        <v>1</v>
      </c>
    </row>
    <row r="116" spans="1:67" ht="60.6" customHeight="1">
      <c r="A116" s="101">
        <f t="shared" si="18"/>
        <v>111</v>
      </c>
      <c r="B116" s="101" t="str">
        <f t="shared" si="19"/>
        <v/>
      </c>
      <c r="C116" s="101" t="str">
        <f>IF(B116&lt;&gt;1,"",COUNTIF($B$6:B116,1))</f>
        <v/>
      </c>
      <c r="D116" s="101" t="str">
        <f>IF(B116&lt;&gt;2,"",COUNTIF($B$6:B116,2))</f>
        <v/>
      </c>
      <c r="E116" s="101" t="str">
        <f>IF(B116&lt;&gt;3,"",COUNTIF($B$6:B116,3))</f>
        <v/>
      </c>
      <c r="F116" s="101" t="str">
        <f>IF(B116&lt;&gt;4,"",COUNTIF($B$6:B116,4))</f>
        <v/>
      </c>
      <c r="G116" s="75"/>
      <c r="H116" s="36"/>
      <c r="I116" s="76"/>
      <c r="J116" s="76"/>
      <c r="K116" s="75"/>
      <c r="L116" s="161"/>
      <c r="M116" s="77"/>
      <c r="N116" s="76"/>
      <c r="O116" s="78"/>
      <c r="P116" s="83"/>
      <c r="Q116" s="84"/>
      <c r="R116" s="76"/>
      <c r="S116" s="75"/>
      <c r="T116" s="85"/>
      <c r="U116" s="154"/>
      <c r="V116" s="87"/>
      <c r="W116" s="172" t="str">
        <f>IF(OR(T116="他官署で調達手続きを実施のため",AG116=契約状況コード表!G$5),"－",IF(V116&lt;&gt;"",ROUNDDOWN(V116/T116,3),(IFERROR(ROUNDDOWN(U116/T116,3),"－"))))</f>
        <v>－</v>
      </c>
      <c r="X116" s="85"/>
      <c r="Y116" s="85"/>
      <c r="Z116" s="82"/>
      <c r="AA116" s="80"/>
      <c r="AB116" s="81"/>
      <c r="AC116" s="82"/>
      <c r="AD116" s="82"/>
      <c r="AE116" s="82"/>
      <c r="AF116" s="82"/>
      <c r="AG116" s="80"/>
      <c r="AH116" s="76"/>
      <c r="AI116" s="76"/>
      <c r="AJ116" s="76"/>
      <c r="AK116" s="36"/>
      <c r="AL116" s="36"/>
      <c r="AM116" s="200"/>
      <c r="AN116" s="200"/>
      <c r="AO116" s="200"/>
      <c r="AP116" s="200"/>
      <c r="AQ116" s="161"/>
      <c r="AR116" s="75"/>
      <c r="AS116" s="36"/>
      <c r="AT116" s="36"/>
      <c r="AU116" s="36"/>
      <c r="AV116" s="36"/>
      <c r="AW116" s="36"/>
      <c r="AX116" s="36"/>
      <c r="AY116" s="36"/>
      <c r="AZ116" s="36"/>
      <c r="BA116" s="104"/>
      <c r="BB116" s="113"/>
      <c r="BC116" s="114" t="str">
        <f>IF(AND(OR(K116=契約状況コード表!D$5,K116=契約状況コード表!D$6),OR(AG116=契約状況コード表!G$5,AG116=契約状況コード表!G$6)),"年間支払金額(全官署)",IF(OR(AG116=契約状況コード表!G$5,AG116=契約状況コード表!G$6),"年間支払金額",IF(AND(OR(COUNTIF(AI116,"*すべて*"),COUNTIF(AI116,"*全て*")),S116="●",OR(K116=契約状況コード表!D$5,K116=契約状況コード表!D$6)),"年間支払金額(全官署、契約相手方ごと)",IF(AND(OR(COUNTIF(AI116,"*すべて*"),COUNTIF(AI116,"*全て*")),S116="●"),"年間支払金額(契約相手方ごと)",IF(AND(OR(K116=契約状況コード表!D$5,K116=契約状況コード表!D$6),AG116=契約状況コード表!G$7),"契約総額(全官署)",IF(AND(K116=契約状況コード表!D$7,AG116=契約状況コード表!G$7),"契約総額(自官署のみ)",IF(K116=契約状況コード表!D$7,"年間支払金額(自官署のみ)",IF(AG116=契約状況コード表!G$7,"契約総額",IF(AND(COUNTIF(BJ116,"&lt;&gt;*単価*"),OR(K116=契約状況コード表!D$5,K116=契約状況コード表!D$6)),"全官署予定価格",IF(AND(COUNTIF(BJ116,"*単価*"),OR(K116=契約状況コード表!D$5,K116=契約状況コード表!D$6)),"全官署支払金額",IF(AND(COUNTIF(BJ116,"&lt;&gt;*単価*"),COUNTIF(BJ116,"*変更契約*")),"変更後予定価格",IF(COUNTIF(BJ116,"*単価*"),"年間支払金額","予定価格"))))))))))))</f>
        <v>予定価格</v>
      </c>
      <c r="BD116" s="114" t="str">
        <f>IF(AND(BI116=契約状況コード表!M$5,T116&gt;契約状況コード表!N$5),"○",IF(AND(BI116=契約状況コード表!M$6,T116&gt;=契約状況コード表!N$6),"○",IF(AND(BI116=契約状況コード表!M$7,T116&gt;=契約状況コード表!N$7),"○",IF(AND(BI116=契約状況コード表!M$8,T116&gt;=契約状況コード表!N$8),"○",IF(AND(BI116=契約状況コード表!M$9,T116&gt;=契約状況コード表!N$9),"○",IF(AND(BI116=契約状況コード表!M$10,T116&gt;=契約状況コード表!N$10),"○",IF(AND(BI116=契約状況コード表!M$11,T116&gt;=契約状況コード表!N$11),"○",IF(AND(BI116=契約状況コード表!M$12,T116&gt;=契約状況コード表!N$12),"○",IF(AND(BI116=契約状況コード表!M$13,T116&gt;=契約状況コード表!N$13),"○",IF(T116="他官署で調達手続き入札を実施のため","○","×"))))))))))</f>
        <v>×</v>
      </c>
      <c r="BE116" s="114" t="str">
        <f>IF(AND(BI116=契約状況コード表!M$5,Y116&gt;契約状況コード表!N$5),"○",IF(AND(BI116=契約状況コード表!M$6,Y116&gt;=契約状況コード表!N$6),"○",IF(AND(BI116=契約状況コード表!M$7,Y116&gt;=契約状況コード表!N$7),"○",IF(AND(BI116=契約状況コード表!M$8,Y116&gt;=契約状況コード表!N$8),"○",IF(AND(BI116=契約状況コード表!M$9,Y116&gt;=契約状況コード表!N$9),"○",IF(AND(BI116=契約状況コード表!M$10,Y116&gt;=契約状況コード表!N$10),"○",IF(AND(BI116=契約状況コード表!M$11,Y116&gt;=契約状況コード表!N$11),"○",IF(AND(BI116=契約状況コード表!M$12,Y116&gt;=契約状況コード表!N$12),"○",IF(AND(BI116=契約状況コード表!M$13,Y116&gt;=契約状況コード表!N$13),"○","×")))))))))</f>
        <v>×</v>
      </c>
      <c r="BF116" s="114" t="str">
        <f t="shared" si="11"/>
        <v>×</v>
      </c>
      <c r="BG116" s="114" t="str">
        <f t="shared" si="12"/>
        <v>×</v>
      </c>
      <c r="BH116" s="115" t="str">
        <f t="shared" si="13"/>
        <v/>
      </c>
      <c r="BI116" s="170">
        <f t="shared" si="14"/>
        <v>0</v>
      </c>
      <c r="BJ116" s="36" t="str">
        <f>IF(AG116=契約状況コード表!G$5,"",IF(AND(K116&lt;&gt;"",ISTEXT(U116)),"分担契約/単価契約",IF(ISTEXT(U116),"単価契約",IF(K116&lt;&gt;"","分担契約",""))))</f>
        <v/>
      </c>
      <c r="BK116" s="171"/>
      <c r="BL116" s="118" t="str">
        <f>IF(COUNTIF(T116,"**"),"",IF(AND(T116&gt;=契約状況コード表!P$5,OR(H116=契約状況コード表!M$5,H116=契約状況コード表!M$6)),1,IF(AND(T116&gt;=契約状況コード表!P$13,H116&lt;&gt;契約状況コード表!M$5,H116&lt;&gt;契約状況コード表!M$6),1,"")))</f>
        <v/>
      </c>
      <c r="BM116" s="155" t="str">
        <f t="shared" si="15"/>
        <v>○</v>
      </c>
      <c r="BN116" s="118" t="b">
        <f t="shared" si="16"/>
        <v>1</v>
      </c>
      <c r="BO116" s="118" t="b">
        <f t="shared" si="17"/>
        <v>1</v>
      </c>
    </row>
    <row r="117" spans="1:67" ht="60.6" customHeight="1">
      <c r="A117" s="101">
        <f t="shared" si="18"/>
        <v>112</v>
      </c>
      <c r="B117" s="101" t="str">
        <f t="shared" si="19"/>
        <v/>
      </c>
      <c r="C117" s="101" t="str">
        <f>IF(B117&lt;&gt;1,"",COUNTIF($B$6:B117,1))</f>
        <v/>
      </c>
      <c r="D117" s="101" t="str">
        <f>IF(B117&lt;&gt;2,"",COUNTIF($B$6:B117,2))</f>
        <v/>
      </c>
      <c r="E117" s="101" t="str">
        <f>IF(B117&lt;&gt;3,"",COUNTIF($B$6:B117,3))</f>
        <v/>
      </c>
      <c r="F117" s="101" t="str">
        <f>IF(B117&lt;&gt;4,"",COUNTIF($B$6:B117,4))</f>
        <v/>
      </c>
      <c r="G117" s="75"/>
      <c r="H117" s="36"/>
      <c r="I117" s="76"/>
      <c r="J117" s="76"/>
      <c r="K117" s="75"/>
      <c r="L117" s="161"/>
      <c r="M117" s="77"/>
      <c r="N117" s="76"/>
      <c r="O117" s="78"/>
      <c r="P117" s="83"/>
      <c r="Q117" s="84"/>
      <c r="R117" s="76"/>
      <c r="S117" s="75"/>
      <c r="T117" s="85"/>
      <c r="U117" s="154"/>
      <c r="V117" s="87"/>
      <c r="W117" s="172" t="str">
        <f>IF(OR(T117="他官署で調達手続きを実施のため",AG117=契約状況コード表!G$5),"－",IF(V117&lt;&gt;"",ROUNDDOWN(V117/T117,3),(IFERROR(ROUNDDOWN(U117/T117,3),"－"))))</f>
        <v>－</v>
      </c>
      <c r="X117" s="85"/>
      <c r="Y117" s="85"/>
      <c r="Z117" s="82"/>
      <c r="AA117" s="80"/>
      <c r="AB117" s="81"/>
      <c r="AC117" s="82"/>
      <c r="AD117" s="82"/>
      <c r="AE117" s="82"/>
      <c r="AF117" s="82"/>
      <c r="AG117" s="80"/>
      <c r="AH117" s="76"/>
      <c r="AI117" s="76"/>
      <c r="AJ117" s="76"/>
      <c r="AK117" s="36"/>
      <c r="AL117" s="36"/>
      <c r="AM117" s="200"/>
      <c r="AN117" s="200"/>
      <c r="AO117" s="200"/>
      <c r="AP117" s="200"/>
      <c r="AQ117" s="161"/>
      <c r="AR117" s="75"/>
      <c r="AS117" s="36"/>
      <c r="AT117" s="36"/>
      <c r="AU117" s="36"/>
      <c r="AV117" s="36"/>
      <c r="AW117" s="36"/>
      <c r="AX117" s="36"/>
      <c r="AY117" s="36"/>
      <c r="AZ117" s="36"/>
      <c r="BA117" s="104"/>
      <c r="BB117" s="113"/>
      <c r="BC117" s="114" t="str">
        <f>IF(AND(OR(K117=契約状況コード表!D$5,K117=契約状況コード表!D$6),OR(AG117=契約状況コード表!G$5,AG117=契約状況コード表!G$6)),"年間支払金額(全官署)",IF(OR(AG117=契約状況コード表!G$5,AG117=契約状況コード表!G$6),"年間支払金額",IF(AND(OR(COUNTIF(AI117,"*すべて*"),COUNTIF(AI117,"*全て*")),S117="●",OR(K117=契約状況コード表!D$5,K117=契約状況コード表!D$6)),"年間支払金額(全官署、契約相手方ごと)",IF(AND(OR(COUNTIF(AI117,"*すべて*"),COUNTIF(AI117,"*全て*")),S117="●"),"年間支払金額(契約相手方ごと)",IF(AND(OR(K117=契約状況コード表!D$5,K117=契約状況コード表!D$6),AG117=契約状況コード表!G$7),"契約総額(全官署)",IF(AND(K117=契約状況コード表!D$7,AG117=契約状況コード表!G$7),"契約総額(自官署のみ)",IF(K117=契約状況コード表!D$7,"年間支払金額(自官署のみ)",IF(AG117=契約状況コード表!G$7,"契約総額",IF(AND(COUNTIF(BJ117,"&lt;&gt;*単価*"),OR(K117=契約状況コード表!D$5,K117=契約状況コード表!D$6)),"全官署予定価格",IF(AND(COUNTIF(BJ117,"*単価*"),OR(K117=契約状況コード表!D$5,K117=契約状況コード表!D$6)),"全官署支払金額",IF(AND(COUNTIF(BJ117,"&lt;&gt;*単価*"),COUNTIF(BJ117,"*変更契約*")),"変更後予定価格",IF(COUNTIF(BJ117,"*単価*"),"年間支払金額","予定価格"))))))))))))</f>
        <v>予定価格</v>
      </c>
      <c r="BD117" s="114" t="str">
        <f>IF(AND(BI117=契約状況コード表!M$5,T117&gt;契約状況コード表!N$5),"○",IF(AND(BI117=契約状況コード表!M$6,T117&gt;=契約状況コード表!N$6),"○",IF(AND(BI117=契約状況コード表!M$7,T117&gt;=契約状況コード表!N$7),"○",IF(AND(BI117=契約状況コード表!M$8,T117&gt;=契約状況コード表!N$8),"○",IF(AND(BI117=契約状況コード表!M$9,T117&gt;=契約状況コード表!N$9),"○",IF(AND(BI117=契約状況コード表!M$10,T117&gt;=契約状況コード表!N$10),"○",IF(AND(BI117=契約状況コード表!M$11,T117&gt;=契約状況コード表!N$11),"○",IF(AND(BI117=契約状況コード表!M$12,T117&gt;=契約状況コード表!N$12),"○",IF(AND(BI117=契約状況コード表!M$13,T117&gt;=契約状況コード表!N$13),"○",IF(T117="他官署で調達手続き入札を実施のため","○","×"))))))))))</f>
        <v>×</v>
      </c>
      <c r="BE117" s="114" t="str">
        <f>IF(AND(BI117=契約状況コード表!M$5,Y117&gt;契約状況コード表!N$5),"○",IF(AND(BI117=契約状況コード表!M$6,Y117&gt;=契約状況コード表!N$6),"○",IF(AND(BI117=契約状況コード表!M$7,Y117&gt;=契約状況コード表!N$7),"○",IF(AND(BI117=契約状況コード表!M$8,Y117&gt;=契約状況コード表!N$8),"○",IF(AND(BI117=契約状況コード表!M$9,Y117&gt;=契約状況コード表!N$9),"○",IF(AND(BI117=契約状況コード表!M$10,Y117&gt;=契約状況コード表!N$10),"○",IF(AND(BI117=契約状況コード表!M$11,Y117&gt;=契約状況コード表!N$11),"○",IF(AND(BI117=契約状況コード表!M$12,Y117&gt;=契約状況コード表!N$12),"○",IF(AND(BI117=契約状況コード表!M$13,Y117&gt;=契約状況コード表!N$13),"○","×")))))))))</f>
        <v>×</v>
      </c>
      <c r="BF117" s="114" t="str">
        <f t="shared" si="11"/>
        <v>×</v>
      </c>
      <c r="BG117" s="114" t="str">
        <f t="shared" si="12"/>
        <v>×</v>
      </c>
      <c r="BH117" s="115" t="str">
        <f t="shared" si="13"/>
        <v/>
      </c>
      <c r="BI117" s="170">
        <f t="shared" si="14"/>
        <v>0</v>
      </c>
      <c r="BJ117" s="36" t="str">
        <f>IF(AG117=契約状況コード表!G$5,"",IF(AND(K117&lt;&gt;"",ISTEXT(U117)),"分担契約/単価契約",IF(ISTEXT(U117),"単価契約",IF(K117&lt;&gt;"","分担契約",""))))</f>
        <v/>
      </c>
      <c r="BK117" s="171"/>
      <c r="BL117" s="118" t="str">
        <f>IF(COUNTIF(T117,"**"),"",IF(AND(T117&gt;=契約状況コード表!P$5,OR(H117=契約状況コード表!M$5,H117=契約状況コード表!M$6)),1,IF(AND(T117&gt;=契約状況コード表!P$13,H117&lt;&gt;契約状況コード表!M$5,H117&lt;&gt;契約状況コード表!M$6),1,"")))</f>
        <v/>
      </c>
      <c r="BM117" s="155" t="str">
        <f t="shared" si="15"/>
        <v>○</v>
      </c>
      <c r="BN117" s="118" t="b">
        <f t="shared" si="16"/>
        <v>1</v>
      </c>
      <c r="BO117" s="118" t="b">
        <f t="shared" si="17"/>
        <v>1</v>
      </c>
    </row>
    <row r="118" spans="1:67" ht="60.6" customHeight="1">
      <c r="A118" s="101">
        <f t="shared" si="18"/>
        <v>113</v>
      </c>
      <c r="B118" s="101" t="str">
        <f t="shared" si="19"/>
        <v/>
      </c>
      <c r="C118" s="101" t="str">
        <f>IF(B118&lt;&gt;1,"",COUNTIF($B$6:B118,1))</f>
        <v/>
      </c>
      <c r="D118" s="101" t="str">
        <f>IF(B118&lt;&gt;2,"",COUNTIF($B$6:B118,2))</f>
        <v/>
      </c>
      <c r="E118" s="101" t="str">
        <f>IF(B118&lt;&gt;3,"",COUNTIF($B$6:B118,3))</f>
        <v/>
      </c>
      <c r="F118" s="101" t="str">
        <f>IF(B118&lt;&gt;4,"",COUNTIF($B$6:B118,4))</f>
        <v/>
      </c>
      <c r="G118" s="75"/>
      <c r="H118" s="36"/>
      <c r="I118" s="76"/>
      <c r="J118" s="76"/>
      <c r="K118" s="75"/>
      <c r="L118" s="161"/>
      <c r="M118" s="77"/>
      <c r="N118" s="76"/>
      <c r="O118" s="78"/>
      <c r="P118" s="83"/>
      <c r="Q118" s="84"/>
      <c r="R118" s="76"/>
      <c r="S118" s="75"/>
      <c r="T118" s="85"/>
      <c r="U118" s="154"/>
      <c r="V118" s="87"/>
      <c r="W118" s="172" t="str">
        <f>IF(OR(T118="他官署で調達手続きを実施のため",AG118=契約状況コード表!G$5),"－",IF(V118&lt;&gt;"",ROUNDDOWN(V118/T118,3),(IFERROR(ROUNDDOWN(U118/T118,3),"－"))))</f>
        <v>－</v>
      </c>
      <c r="X118" s="85"/>
      <c r="Y118" s="85"/>
      <c r="Z118" s="82"/>
      <c r="AA118" s="80"/>
      <c r="AB118" s="81"/>
      <c r="AC118" s="82"/>
      <c r="AD118" s="82"/>
      <c r="AE118" s="82"/>
      <c r="AF118" s="82"/>
      <c r="AG118" s="80"/>
      <c r="AH118" s="76"/>
      <c r="AI118" s="76"/>
      <c r="AJ118" s="76"/>
      <c r="AK118" s="36"/>
      <c r="AL118" s="36"/>
      <c r="AM118" s="200"/>
      <c r="AN118" s="200"/>
      <c r="AO118" s="200"/>
      <c r="AP118" s="200"/>
      <c r="AQ118" s="161"/>
      <c r="AR118" s="75"/>
      <c r="AS118" s="36"/>
      <c r="AT118" s="36"/>
      <c r="AU118" s="36"/>
      <c r="AV118" s="36"/>
      <c r="AW118" s="36"/>
      <c r="AX118" s="36"/>
      <c r="AY118" s="36"/>
      <c r="AZ118" s="36"/>
      <c r="BA118" s="104"/>
      <c r="BB118" s="113"/>
      <c r="BC118" s="114" t="str">
        <f>IF(AND(OR(K118=契約状況コード表!D$5,K118=契約状況コード表!D$6),OR(AG118=契約状況コード表!G$5,AG118=契約状況コード表!G$6)),"年間支払金額(全官署)",IF(OR(AG118=契約状況コード表!G$5,AG118=契約状況コード表!G$6),"年間支払金額",IF(AND(OR(COUNTIF(AI118,"*すべて*"),COUNTIF(AI118,"*全て*")),S118="●",OR(K118=契約状況コード表!D$5,K118=契約状況コード表!D$6)),"年間支払金額(全官署、契約相手方ごと)",IF(AND(OR(COUNTIF(AI118,"*すべて*"),COUNTIF(AI118,"*全て*")),S118="●"),"年間支払金額(契約相手方ごと)",IF(AND(OR(K118=契約状況コード表!D$5,K118=契約状況コード表!D$6),AG118=契約状況コード表!G$7),"契約総額(全官署)",IF(AND(K118=契約状況コード表!D$7,AG118=契約状況コード表!G$7),"契約総額(自官署のみ)",IF(K118=契約状況コード表!D$7,"年間支払金額(自官署のみ)",IF(AG118=契約状況コード表!G$7,"契約総額",IF(AND(COUNTIF(BJ118,"&lt;&gt;*単価*"),OR(K118=契約状況コード表!D$5,K118=契約状況コード表!D$6)),"全官署予定価格",IF(AND(COUNTIF(BJ118,"*単価*"),OR(K118=契約状況コード表!D$5,K118=契約状況コード表!D$6)),"全官署支払金額",IF(AND(COUNTIF(BJ118,"&lt;&gt;*単価*"),COUNTIF(BJ118,"*変更契約*")),"変更後予定価格",IF(COUNTIF(BJ118,"*単価*"),"年間支払金額","予定価格"))))))))))))</f>
        <v>予定価格</v>
      </c>
      <c r="BD118" s="114" t="str">
        <f>IF(AND(BI118=契約状況コード表!M$5,T118&gt;契約状況コード表!N$5),"○",IF(AND(BI118=契約状況コード表!M$6,T118&gt;=契約状況コード表!N$6),"○",IF(AND(BI118=契約状況コード表!M$7,T118&gt;=契約状況コード表!N$7),"○",IF(AND(BI118=契約状況コード表!M$8,T118&gt;=契約状況コード表!N$8),"○",IF(AND(BI118=契約状況コード表!M$9,T118&gt;=契約状況コード表!N$9),"○",IF(AND(BI118=契約状況コード表!M$10,T118&gt;=契約状況コード表!N$10),"○",IF(AND(BI118=契約状況コード表!M$11,T118&gt;=契約状況コード表!N$11),"○",IF(AND(BI118=契約状況コード表!M$12,T118&gt;=契約状況コード表!N$12),"○",IF(AND(BI118=契約状況コード表!M$13,T118&gt;=契約状況コード表!N$13),"○",IF(T118="他官署で調達手続き入札を実施のため","○","×"))))))))))</f>
        <v>×</v>
      </c>
      <c r="BE118" s="114" t="str">
        <f>IF(AND(BI118=契約状況コード表!M$5,Y118&gt;契約状況コード表!N$5),"○",IF(AND(BI118=契約状況コード表!M$6,Y118&gt;=契約状況コード表!N$6),"○",IF(AND(BI118=契約状況コード表!M$7,Y118&gt;=契約状況コード表!N$7),"○",IF(AND(BI118=契約状況コード表!M$8,Y118&gt;=契約状況コード表!N$8),"○",IF(AND(BI118=契約状況コード表!M$9,Y118&gt;=契約状況コード表!N$9),"○",IF(AND(BI118=契約状況コード表!M$10,Y118&gt;=契約状況コード表!N$10),"○",IF(AND(BI118=契約状況コード表!M$11,Y118&gt;=契約状況コード表!N$11),"○",IF(AND(BI118=契約状況コード表!M$12,Y118&gt;=契約状況コード表!N$12),"○",IF(AND(BI118=契約状況コード表!M$13,Y118&gt;=契約状況コード表!N$13),"○","×")))))))))</f>
        <v>×</v>
      </c>
      <c r="BF118" s="114" t="str">
        <f t="shared" si="11"/>
        <v>×</v>
      </c>
      <c r="BG118" s="114" t="str">
        <f t="shared" si="12"/>
        <v>×</v>
      </c>
      <c r="BH118" s="115" t="str">
        <f t="shared" si="13"/>
        <v/>
      </c>
      <c r="BI118" s="170">
        <f t="shared" si="14"/>
        <v>0</v>
      </c>
      <c r="BJ118" s="36" t="str">
        <f>IF(AG118=契約状況コード表!G$5,"",IF(AND(K118&lt;&gt;"",ISTEXT(U118)),"分担契約/単価契約",IF(ISTEXT(U118),"単価契約",IF(K118&lt;&gt;"","分担契約",""))))</f>
        <v/>
      </c>
      <c r="BK118" s="171"/>
      <c r="BL118" s="118" t="str">
        <f>IF(COUNTIF(T118,"**"),"",IF(AND(T118&gt;=契約状況コード表!P$5,OR(H118=契約状況コード表!M$5,H118=契約状況コード表!M$6)),1,IF(AND(T118&gt;=契約状況コード表!P$13,H118&lt;&gt;契約状況コード表!M$5,H118&lt;&gt;契約状況コード表!M$6),1,"")))</f>
        <v/>
      </c>
      <c r="BM118" s="155" t="str">
        <f t="shared" si="15"/>
        <v>○</v>
      </c>
      <c r="BN118" s="118" t="b">
        <f t="shared" si="16"/>
        <v>1</v>
      </c>
      <c r="BO118" s="118" t="b">
        <f t="shared" si="17"/>
        <v>1</v>
      </c>
    </row>
    <row r="119" spans="1:67" ht="60.6" customHeight="1">
      <c r="A119" s="101">
        <f t="shared" si="18"/>
        <v>114</v>
      </c>
      <c r="B119" s="101" t="str">
        <f t="shared" si="19"/>
        <v/>
      </c>
      <c r="C119" s="101" t="str">
        <f>IF(B119&lt;&gt;1,"",COUNTIF($B$6:B119,1))</f>
        <v/>
      </c>
      <c r="D119" s="101" t="str">
        <f>IF(B119&lt;&gt;2,"",COUNTIF($B$6:B119,2))</f>
        <v/>
      </c>
      <c r="E119" s="101" t="str">
        <f>IF(B119&lt;&gt;3,"",COUNTIF($B$6:B119,3))</f>
        <v/>
      </c>
      <c r="F119" s="101" t="str">
        <f>IF(B119&lt;&gt;4,"",COUNTIF($B$6:B119,4))</f>
        <v/>
      </c>
      <c r="G119" s="75"/>
      <c r="H119" s="36"/>
      <c r="I119" s="76"/>
      <c r="J119" s="76"/>
      <c r="K119" s="75"/>
      <c r="L119" s="161"/>
      <c r="M119" s="77"/>
      <c r="N119" s="76"/>
      <c r="O119" s="78"/>
      <c r="P119" s="83"/>
      <c r="Q119" s="84"/>
      <c r="R119" s="76"/>
      <c r="S119" s="75"/>
      <c r="T119" s="85"/>
      <c r="U119" s="154"/>
      <c r="V119" s="87"/>
      <c r="W119" s="172" t="str">
        <f>IF(OR(T119="他官署で調達手続きを実施のため",AG119=契約状況コード表!G$5),"－",IF(V119&lt;&gt;"",ROUNDDOWN(V119/T119,3),(IFERROR(ROUNDDOWN(U119/T119,3),"－"))))</f>
        <v>－</v>
      </c>
      <c r="X119" s="85"/>
      <c r="Y119" s="85"/>
      <c r="Z119" s="82"/>
      <c r="AA119" s="80"/>
      <c r="AB119" s="81"/>
      <c r="AC119" s="82"/>
      <c r="AD119" s="82"/>
      <c r="AE119" s="82"/>
      <c r="AF119" s="82"/>
      <c r="AG119" s="80"/>
      <c r="AH119" s="76"/>
      <c r="AI119" s="76"/>
      <c r="AJ119" s="76"/>
      <c r="AK119" s="36"/>
      <c r="AL119" s="36"/>
      <c r="AM119" s="200"/>
      <c r="AN119" s="200"/>
      <c r="AO119" s="200"/>
      <c r="AP119" s="200"/>
      <c r="AQ119" s="161"/>
      <c r="AR119" s="75"/>
      <c r="AS119" s="36"/>
      <c r="AT119" s="36"/>
      <c r="AU119" s="36"/>
      <c r="AV119" s="36"/>
      <c r="AW119" s="36"/>
      <c r="AX119" s="36"/>
      <c r="AY119" s="36"/>
      <c r="AZ119" s="36"/>
      <c r="BA119" s="104"/>
      <c r="BB119" s="113"/>
      <c r="BC119" s="114" t="str">
        <f>IF(AND(OR(K119=契約状況コード表!D$5,K119=契約状況コード表!D$6),OR(AG119=契約状況コード表!G$5,AG119=契約状況コード表!G$6)),"年間支払金額(全官署)",IF(OR(AG119=契約状況コード表!G$5,AG119=契約状況コード表!G$6),"年間支払金額",IF(AND(OR(COUNTIF(AI119,"*すべて*"),COUNTIF(AI119,"*全て*")),S119="●",OR(K119=契約状況コード表!D$5,K119=契約状況コード表!D$6)),"年間支払金額(全官署、契約相手方ごと)",IF(AND(OR(COUNTIF(AI119,"*すべて*"),COUNTIF(AI119,"*全て*")),S119="●"),"年間支払金額(契約相手方ごと)",IF(AND(OR(K119=契約状況コード表!D$5,K119=契約状況コード表!D$6),AG119=契約状況コード表!G$7),"契約総額(全官署)",IF(AND(K119=契約状況コード表!D$7,AG119=契約状況コード表!G$7),"契約総額(自官署のみ)",IF(K119=契約状況コード表!D$7,"年間支払金額(自官署のみ)",IF(AG119=契約状況コード表!G$7,"契約総額",IF(AND(COUNTIF(BJ119,"&lt;&gt;*単価*"),OR(K119=契約状況コード表!D$5,K119=契約状況コード表!D$6)),"全官署予定価格",IF(AND(COUNTIF(BJ119,"*単価*"),OR(K119=契約状況コード表!D$5,K119=契約状況コード表!D$6)),"全官署支払金額",IF(AND(COUNTIF(BJ119,"&lt;&gt;*単価*"),COUNTIF(BJ119,"*変更契約*")),"変更後予定価格",IF(COUNTIF(BJ119,"*単価*"),"年間支払金額","予定価格"))))))))))))</f>
        <v>予定価格</v>
      </c>
      <c r="BD119" s="114" t="str">
        <f>IF(AND(BI119=契約状況コード表!M$5,T119&gt;契約状況コード表!N$5),"○",IF(AND(BI119=契約状況コード表!M$6,T119&gt;=契約状況コード表!N$6),"○",IF(AND(BI119=契約状況コード表!M$7,T119&gt;=契約状況コード表!N$7),"○",IF(AND(BI119=契約状況コード表!M$8,T119&gt;=契約状況コード表!N$8),"○",IF(AND(BI119=契約状況コード表!M$9,T119&gt;=契約状況コード表!N$9),"○",IF(AND(BI119=契約状況コード表!M$10,T119&gt;=契約状況コード表!N$10),"○",IF(AND(BI119=契約状況コード表!M$11,T119&gt;=契約状況コード表!N$11),"○",IF(AND(BI119=契約状況コード表!M$12,T119&gt;=契約状況コード表!N$12),"○",IF(AND(BI119=契約状況コード表!M$13,T119&gt;=契約状況コード表!N$13),"○",IF(T119="他官署で調達手続き入札を実施のため","○","×"))))))))))</f>
        <v>×</v>
      </c>
      <c r="BE119" s="114" t="str">
        <f>IF(AND(BI119=契約状況コード表!M$5,Y119&gt;契約状況コード表!N$5),"○",IF(AND(BI119=契約状況コード表!M$6,Y119&gt;=契約状況コード表!N$6),"○",IF(AND(BI119=契約状況コード表!M$7,Y119&gt;=契約状況コード表!N$7),"○",IF(AND(BI119=契約状況コード表!M$8,Y119&gt;=契約状況コード表!N$8),"○",IF(AND(BI119=契約状況コード表!M$9,Y119&gt;=契約状況コード表!N$9),"○",IF(AND(BI119=契約状況コード表!M$10,Y119&gt;=契約状況コード表!N$10),"○",IF(AND(BI119=契約状況コード表!M$11,Y119&gt;=契約状況コード表!N$11),"○",IF(AND(BI119=契約状況コード表!M$12,Y119&gt;=契約状況コード表!N$12),"○",IF(AND(BI119=契約状況コード表!M$13,Y119&gt;=契約状況コード表!N$13),"○","×")))))))))</f>
        <v>×</v>
      </c>
      <c r="BF119" s="114" t="str">
        <f t="shared" si="11"/>
        <v>×</v>
      </c>
      <c r="BG119" s="114" t="str">
        <f t="shared" si="12"/>
        <v>×</v>
      </c>
      <c r="BH119" s="115" t="str">
        <f t="shared" si="13"/>
        <v/>
      </c>
      <c r="BI119" s="170">
        <f t="shared" si="14"/>
        <v>0</v>
      </c>
      <c r="BJ119" s="36" t="str">
        <f>IF(AG119=契約状況コード表!G$5,"",IF(AND(K119&lt;&gt;"",ISTEXT(U119)),"分担契約/単価契約",IF(ISTEXT(U119),"単価契約",IF(K119&lt;&gt;"","分担契約",""))))</f>
        <v/>
      </c>
      <c r="BK119" s="171"/>
      <c r="BL119" s="118" t="str">
        <f>IF(COUNTIF(T119,"**"),"",IF(AND(T119&gt;=契約状況コード表!P$5,OR(H119=契約状況コード表!M$5,H119=契約状況コード表!M$6)),1,IF(AND(T119&gt;=契約状況コード表!P$13,H119&lt;&gt;契約状況コード表!M$5,H119&lt;&gt;契約状況コード表!M$6),1,"")))</f>
        <v/>
      </c>
      <c r="BM119" s="155" t="str">
        <f t="shared" si="15"/>
        <v>○</v>
      </c>
      <c r="BN119" s="118" t="b">
        <f t="shared" si="16"/>
        <v>1</v>
      </c>
      <c r="BO119" s="118" t="b">
        <f t="shared" si="17"/>
        <v>1</v>
      </c>
    </row>
    <row r="120" spans="1:67" ht="60.6" customHeight="1">
      <c r="A120" s="101">
        <f t="shared" si="18"/>
        <v>115</v>
      </c>
      <c r="B120" s="101" t="str">
        <f t="shared" si="19"/>
        <v/>
      </c>
      <c r="C120" s="101" t="str">
        <f>IF(B120&lt;&gt;1,"",COUNTIF($B$6:B120,1))</f>
        <v/>
      </c>
      <c r="D120" s="101" t="str">
        <f>IF(B120&lt;&gt;2,"",COUNTIF($B$6:B120,2))</f>
        <v/>
      </c>
      <c r="E120" s="101" t="str">
        <f>IF(B120&lt;&gt;3,"",COUNTIF($B$6:B120,3))</f>
        <v/>
      </c>
      <c r="F120" s="101" t="str">
        <f>IF(B120&lt;&gt;4,"",COUNTIF($B$6:B120,4))</f>
        <v/>
      </c>
      <c r="G120" s="75"/>
      <c r="H120" s="36"/>
      <c r="I120" s="76"/>
      <c r="J120" s="76"/>
      <c r="K120" s="75"/>
      <c r="L120" s="161"/>
      <c r="M120" s="77"/>
      <c r="N120" s="76"/>
      <c r="O120" s="78"/>
      <c r="P120" s="83"/>
      <c r="Q120" s="84"/>
      <c r="R120" s="76"/>
      <c r="S120" s="75"/>
      <c r="T120" s="85"/>
      <c r="U120" s="154"/>
      <c r="V120" s="87"/>
      <c r="W120" s="172" t="str">
        <f>IF(OR(T120="他官署で調達手続きを実施のため",AG120=契約状況コード表!G$5),"－",IF(V120&lt;&gt;"",ROUNDDOWN(V120/T120,3),(IFERROR(ROUNDDOWN(U120/T120,3),"－"))))</f>
        <v>－</v>
      </c>
      <c r="X120" s="85"/>
      <c r="Y120" s="85"/>
      <c r="Z120" s="82"/>
      <c r="AA120" s="80"/>
      <c r="AB120" s="81"/>
      <c r="AC120" s="82"/>
      <c r="AD120" s="82"/>
      <c r="AE120" s="82"/>
      <c r="AF120" s="82"/>
      <c r="AG120" s="80"/>
      <c r="AH120" s="76"/>
      <c r="AI120" s="76"/>
      <c r="AJ120" s="76"/>
      <c r="AK120" s="36"/>
      <c r="AL120" s="36"/>
      <c r="AM120" s="200"/>
      <c r="AN120" s="200"/>
      <c r="AO120" s="200"/>
      <c r="AP120" s="200"/>
      <c r="AQ120" s="161"/>
      <c r="AR120" s="75"/>
      <c r="AS120" s="36"/>
      <c r="AT120" s="36"/>
      <c r="AU120" s="36"/>
      <c r="AV120" s="36"/>
      <c r="AW120" s="36"/>
      <c r="AX120" s="36"/>
      <c r="AY120" s="36"/>
      <c r="AZ120" s="36"/>
      <c r="BA120" s="104"/>
      <c r="BB120" s="113"/>
      <c r="BC120" s="114" t="str">
        <f>IF(AND(OR(K120=契約状況コード表!D$5,K120=契約状況コード表!D$6),OR(AG120=契約状況コード表!G$5,AG120=契約状況コード表!G$6)),"年間支払金額(全官署)",IF(OR(AG120=契約状況コード表!G$5,AG120=契約状況コード表!G$6),"年間支払金額",IF(AND(OR(COUNTIF(AI120,"*すべて*"),COUNTIF(AI120,"*全て*")),S120="●",OR(K120=契約状況コード表!D$5,K120=契約状況コード表!D$6)),"年間支払金額(全官署、契約相手方ごと)",IF(AND(OR(COUNTIF(AI120,"*すべて*"),COUNTIF(AI120,"*全て*")),S120="●"),"年間支払金額(契約相手方ごと)",IF(AND(OR(K120=契約状況コード表!D$5,K120=契約状況コード表!D$6),AG120=契約状況コード表!G$7),"契約総額(全官署)",IF(AND(K120=契約状況コード表!D$7,AG120=契約状況コード表!G$7),"契約総額(自官署のみ)",IF(K120=契約状況コード表!D$7,"年間支払金額(自官署のみ)",IF(AG120=契約状況コード表!G$7,"契約総額",IF(AND(COUNTIF(BJ120,"&lt;&gt;*単価*"),OR(K120=契約状況コード表!D$5,K120=契約状況コード表!D$6)),"全官署予定価格",IF(AND(COUNTIF(BJ120,"*単価*"),OR(K120=契約状況コード表!D$5,K120=契約状況コード表!D$6)),"全官署支払金額",IF(AND(COUNTIF(BJ120,"&lt;&gt;*単価*"),COUNTIF(BJ120,"*変更契約*")),"変更後予定価格",IF(COUNTIF(BJ120,"*単価*"),"年間支払金額","予定価格"))))))))))))</f>
        <v>予定価格</v>
      </c>
      <c r="BD120" s="114" t="str">
        <f>IF(AND(BI120=契約状況コード表!M$5,T120&gt;契約状況コード表!N$5),"○",IF(AND(BI120=契約状況コード表!M$6,T120&gt;=契約状況コード表!N$6),"○",IF(AND(BI120=契約状況コード表!M$7,T120&gt;=契約状況コード表!N$7),"○",IF(AND(BI120=契約状況コード表!M$8,T120&gt;=契約状況コード表!N$8),"○",IF(AND(BI120=契約状況コード表!M$9,T120&gt;=契約状況コード表!N$9),"○",IF(AND(BI120=契約状況コード表!M$10,T120&gt;=契約状況コード表!N$10),"○",IF(AND(BI120=契約状況コード表!M$11,T120&gt;=契約状況コード表!N$11),"○",IF(AND(BI120=契約状況コード表!M$12,T120&gt;=契約状況コード表!N$12),"○",IF(AND(BI120=契約状況コード表!M$13,T120&gt;=契約状況コード表!N$13),"○",IF(T120="他官署で調達手続き入札を実施のため","○","×"))))))))))</f>
        <v>×</v>
      </c>
      <c r="BE120" s="114" t="str">
        <f>IF(AND(BI120=契約状況コード表!M$5,Y120&gt;契約状況コード表!N$5),"○",IF(AND(BI120=契約状況コード表!M$6,Y120&gt;=契約状況コード表!N$6),"○",IF(AND(BI120=契約状況コード表!M$7,Y120&gt;=契約状況コード表!N$7),"○",IF(AND(BI120=契約状況コード表!M$8,Y120&gt;=契約状況コード表!N$8),"○",IF(AND(BI120=契約状況コード表!M$9,Y120&gt;=契約状況コード表!N$9),"○",IF(AND(BI120=契約状況コード表!M$10,Y120&gt;=契約状況コード表!N$10),"○",IF(AND(BI120=契約状況コード表!M$11,Y120&gt;=契約状況コード表!N$11),"○",IF(AND(BI120=契約状況コード表!M$12,Y120&gt;=契約状況コード表!N$12),"○",IF(AND(BI120=契約状況コード表!M$13,Y120&gt;=契約状況コード表!N$13),"○","×")))))))))</f>
        <v>×</v>
      </c>
      <c r="BF120" s="114" t="str">
        <f t="shared" si="11"/>
        <v>×</v>
      </c>
      <c r="BG120" s="114" t="str">
        <f t="shared" si="12"/>
        <v>×</v>
      </c>
      <c r="BH120" s="115" t="str">
        <f t="shared" si="13"/>
        <v/>
      </c>
      <c r="BI120" s="170">
        <f t="shared" si="14"/>
        <v>0</v>
      </c>
      <c r="BJ120" s="36" t="str">
        <f>IF(AG120=契約状況コード表!G$5,"",IF(AND(K120&lt;&gt;"",ISTEXT(U120)),"分担契約/単価契約",IF(ISTEXT(U120),"単価契約",IF(K120&lt;&gt;"","分担契約",""))))</f>
        <v/>
      </c>
      <c r="BK120" s="171"/>
      <c r="BL120" s="118" t="str">
        <f>IF(COUNTIF(T120,"**"),"",IF(AND(T120&gt;=契約状況コード表!P$5,OR(H120=契約状況コード表!M$5,H120=契約状況コード表!M$6)),1,IF(AND(T120&gt;=契約状況コード表!P$13,H120&lt;&gt;契約状況コード表!M$5,H120&lt;&gt;契約状況コード表!M$6),1,"")))</f>
        <v/>
      </c>
      <c r="BM120" s="155" t="str">
        <f t="shared" si="15"/>
        <v>○</v>
      </c>
      <c r="BN120" s="118" t="b">
        <f t="shared" si="16"/>
        <v>1</v>
      </c>
      <c r="BO120" s="118" t="b">
        <f t="shared" si="17"/>
        <v>1</v>
      </c>
    </row>
    <row r="121" spans="1:67" ht="60.6" customHeight="1">
      <c r="A121" s="101">
        <f t="shared" si="18"/>
        <v>116</v>
      </c>
      <c r="B121" s="101" t="str">
        <f t="shared" si="19"/>
        <v/>
      </c>
      <c r="C121" s="101" t="str">
        <f>IF(B121&lt;&gt;1,"",COUNTIF($B$6:B121,1))</f>
        <v/>
      </c>
      <c r="D121" s="101" t="str">
        <f>IF(B121&lt;&gt;2,"",COUNTIF($B$6:B121,2))</f>
        <v/>
      </c>
      <c r="E121" s="101" t="str">
        <f>IF(B121&lt;&gt;3,"",COUNTIF($B$6:B121,3))</f>
        <v/>
      </c>
      <c r="F121" s="101" t="str">
        <f>IF(B121&lt;&gt;4,"",COUNTIF($B$6:B121,4))</f>
        <v/>
      </c>
      <c r="G121" s="75"/>
      <c r="H121" s="36"/>
      <c r="I121" s="76"/>
      <c r="J121" s="76"/>
      <c r="K121" s="75"/>
      <c r="L121" s="161"/>
      <c r="M121" s="77"/>
      <c r="N121" s="76"/>
      <c r="O121" s="78"/>
      <c r="P121" s="83"/>
      <c r="Q121" s="84"/>
      <c r="R121" s="76"/>
      <c r="S121" s="75"/>
      <c r="T121" s="85"/>
      <c r="U121" s="154"/>
      <c r="V121" s="87"/>
      <c r="W121" s="172" t="str">
        <f>IF(OR(T121="他官署で調達手続きを実施のため",AG121=契約状況コード表!G$5),"－",IF(V121&lt;&gt;"",ROUNDDOWN(V121/T121,3),(IFERROR(ROUNDDOWN(U121/T121,3),"－"))))</f>
        <v>－</v>
      </c>
      <c r="X121" s="85"/>
      <c r="Y121" s="85"/>
      <c r="Z121" s="82"/>
      <c r="AA121" s="80"/>
      <c r="AB121" s="81"/>
      <c r="AC121" s="82"/>
      <c r="AD121" s="82"/>
      <c r="AE121" s="82"/>
      <c r="AF121" s="82"/>
      <c r="AG121" s="80"/>
      <c r="AH121" s="76"/>
      <c r="AI121" s="76"/>
      <c r="AJ121" s="76"/>
      <c r="AK121" s="36"/>
      <c r="AL121" s="36"/>
      <c r="AM121" s="200"/>
      <c r="AN121" s="200"/>
      <c r="AO121" s="200"/>
      <c r="AP121" s="200"/>
      <c r="AQ121" s="161"/>
      <c r="AR121" s="75"/>
      <c r="AS121" s="36"/>
      <c r="AT121" s="36"/>
      <c r="AU121" s="36"/>
      <c r="AV121" s="36"/>
      <c r="AW121" s="36"/>
      <c r="AX121" s="36"/>
      <c r="AY121" s="36"/>
      <c r="AZ121" s="36"/>
      <c r="BA121" s="104"/>
      <c r="BB121" s="113"/>
      <c r="BC121" s="114" t="str">
        <f>IF(AND(OR(K121=契約状況コード表!D$5,K121=契約状況コード表!D$6),OR(AG121=契約状況コード表!G$5,AG121=契約状況コード表!G$6)),"年間支払金額(全官署)",IF(OR(AG121=契約状況コード表!G$5,AG121=契約状況コード表!G$6),"年間支払金額",IF(AND(OR(COUNTIF(AI121,"*すべて*"),COUNTIF(AI121,"*全て*")),S121="●",OR(K121=契約状況コード表!D$5,K121=契約状況コード表!D$6)),"年間支払金額(全官署、契約相手方ごと)",IF(AND(OR(COUNTIF(AI121,"*すべて*"),COUNTIF(AI121,"*全て*")),S121="●"),"年間支払金額(契約相手方ごと)",IF(AND(OR(K121=契約状況コード表!D$5,K121=契約状況コード表!D$6),AG121=契約状況コード表!G$7),"契約総額(全官署)",IF(AND(K121=契約状況コード表!D$7,AG121=契約状況コード表!G$7),"契約総額(自官署のみ)",IF(K121=契約状況コード表!D$7,"年間支払金額(自官署のみ)",IF(AG121=契約状況コード表!G$7,"契約総額",IF(AND(COUNTIF(BJ121,"&lt;&gt;*単価*"),OR(K121=契約状況コード表!D$5,K121=契約状況コード表!D$6)),"全官署予定価格",IF(AND(COUNTIF(BJ121,"*単価*"),OR(K121=契約状況コード表!D$5,K121=契約状況コード表!D$6)),"全官署支払金額",IF(AND(COUNTIF(BJ121,"&lt;&gt;*単価*"),COUNTIF(BJ121,"*変更契約*")),"変更後予定価格",IF(COUNTIF(BJ121,"*単価*"),"年間支払金額","予定価格"))))))))))))</f>
        <v>予定価格</v>
      </c>
      <c r="BD121" s="114" t="str">
        <f>IF(AND(BI121=契約状況コード表!M$5,T121&gt;契約状況コード表!N$5),"○",IF(AND(BI121=契約状況コード表!M$6,T121&gt;=契約状況コード表!N$6),"○",IF(AND(BI121=契約状況コード表!M$7,T121&gt;=契約状況コード表!N$7),"○",IF(AND(BI121=契約状況コード表!M$8,T121&gt;=契約状況コード表!N$8),"○",IF(AND(BI121=契約状況コード表!M$9,T121&gt;=契約状況コード表!N$9),"○",IF(AND(BI121=契約状況コード表!M$10,T121&gt;=契約状況コード表!N$10),"○",IF(AND(BI121=契約状況コード表!M$11,T121&gt;=契約状況コード表!N$11),"○",IF(AND(BI121=契約状況コード表!M$12,T121&gt;=契約状況コード表!N$12),"○",IF(AND(BI121=契約状況コード表!M$13,T121&gt;=契約状況コード表!N$13),"○",IF(T121="他官署で調達手続き入札を実施のため","○","×"))))))))))</f>
        <v>×</v>
      </c>
      <c r="BE121" s="114" t="str">
        <f>IF(AND(BI121=契約状況コード表!M$5,Y121&gt;契約状況コード表!N$5),"○",IF(AND(BI121=契約状況コード表!M$6,Y121&gt;=契約状況コード表!N$6),"○",IF(AND(BI121=契約状況コード表!M$7,Y121&gt;=契約状況コード表!N$7),"○",IF(AND(BI121=契約状況コード表!M$8,Y121&gt;=契約状況コード表!N$8),"○",IF(AND(BI121=契約状況コード表!M$9,Y121&gt;=契約状況コード表!N$9),"○",IF(AND(BI121=契約状況コード表!M$10,Y121&gt;=契約状況コード表!N$10),"○",IF(AND(BI121=契約状況コード表!M$11,Y121&gt;=契約状況コード表!N$11),"○",IF(AND(BI121=契約状況コード表!M$12,Y121&gt;=契約状況コード表!N$12),"○",IF(AND(BI121=契約状況コード表!M$13,Y121&gt;=契約状況コード表!N$13),"○","×")))))))))</f>
        <v>×</v>
      </c>
      <c r="BF121" s="114" t="str">
        <f t="shared" si="11"/>
        <v>×</v>
      </c>
      <c r="BG121" s="114" t="str">
        <f t="shared" si="12"/>
        <v>×</v>
      </c>
      <c r="BH121" s="115" t="str">
        <f t="shared" si="13"/>
        <v/>
      </c>
      <c r="BI121" s="170">
        <f t="shared" si="14"/>
        <v>0</v>
      </c>
      <c r="BJ121" s="36" t="str">
        <f>IF(AG121=契約状況コード表!G$5,"",IF(AND(K121&lt;&gt;"",ISTEXT(U121)),"分担契約/単価契約",IF(ISTEXT(U121),"単価契約",IF(K121&lt;&gt;"","分担契約",""))))</f>
        <v/>
      </c>
      <c r="BK121" s="171"/>
      <c r="BL121" s="118" t="str">
        <f>IF(COUNTIF(T121,"**"),"",IF(AND(T121&gt;=契約状況コード表!P$5,OR(H121=契約状況コード表!M$5,H121=契約状況コード表!M$6)),1,IF(AND(T121&gt;=契約状況コード表!P$13,H121&lt;&gt;契約状況コード表!M$5,H121&lt;&gt;契約状況コード表!M$6),1,"")))</f>
        <v/>
      </c>
      <c r="BM121" s="155" t="str">
        <f t="shared" si="15"/>
        <v>○</v>
      </c>
      <c r="BN121" s="118" t="b">
        <f t="shared" si="16"/>
        <v>1</v>
      </c>
      <c r="BO121" s="118" t="b">
        <f t="shared" si="17"/>
        <v>1</v>
      </c>
    </row>
    <row r="122" spans="1:67" ht="60.6" customHeight="1">
      <c r="A122" s="101">
        <f t="shared" si="18"/>
        <v>117</v>
      </c>
      <c r="B122" s="101" t="str">
        <f t="shared" si="19"/>
        <v/>
      </c>
      <c r="C122" s="101" t="str">
        <f>IF(B122&lt;&gt;1,"",COUNTIF($B$6:B122,1))</f>
        <v/>
      </c>
      <c r="D122" s="101" t="str">
        <f>IF(B122&lt;&gt;2,"",COUNTIF($B$6:B122,2))</f>
        <v/>
      </c>
      <c r="E122" s="101" t="str">
        <f>IF(B122&lt;&gt;3,"",COUNTIF($B$6:B122,3))</f>
        <v/>
      </c>
      <c r="F122" s="101" t="str">
        <f>IF(B122&lt;&gt;4,"",COUNTIF($B$6:B122,4))</f>
        <v/>
      </c>
      <c r="G122" s="75"/>
      <c r="H122" s="36"/>
      <c r="I122" s="76"/>
      <c r="J122" s="76"/>
      <c r="K122" s="75"/>
      <c r="L122" s="161"/>
      <c r="M122" s="77"/>
      <c r="N122" s="76"/>
      <c r="O122" s="78"/>
      <c r="P122" s="83"/>
      <c r="Q122" s="84"/>
      <c r="R122" s="76"/>
      <c r="S122" s="75"/>
      <c r="T122" s="85"/>
      <c r="U122" s="154"/>
      <c r="V122" s="87"/>
      <c r="W122" s="172" t="str">
        <f>IF(OR(T122="他官署で調達手続きを実施のため",AG122=契約状況コード表!G$5),"－",IF(V122&lt;&gt;"",ROUNDDOWN(V122/T122,3),(IFERROR(ROUNDDOWN(U122/T122,3),"－"))))</f>
        <v>－</v>
      </c>
      <c r="X122" s="85"/>
      <c r="Y122" s="85"/>
      <c r="Z122" s="82"/>
      <c r="AA122" s="80"/>
      <c r="AB122" s="81"/>
      <c r="AC122" s="82"/>
      <c r="AD122" s="82"/>
      <c r="AE122" s="82"/>
      <c r="AF122" s="82"/>
      <c r="AG122" s="80"/>
      <c r="AH122" s="76"/>
      <c r="AI122" s="76"/>
      <c r="AJ122" s="76"/>
      <c r="AK122" s="36"/>
      <c r="AL122" s="36"/>
      <c r="AM122" s="200"/>
      <c r="AN122" s="200"/>
      <c r="AO122" s="200"/>
      <c r="AP122" s="200"/>
      <c r="AQ122" s="161"/>
      <c r="AR122" s="75"/>
      <c r="AS122" s="36"/>
      <c r="AT122" s="36"/>
      <c r="AU122" s="36"/>
      <c r="AV122" s="36"/>
      <c r="AW122" s="36"/>
      <c r="AX122" s="36"/>
      <c r="AY122" s="36"/>
      <c r="AZ122" s="36"/>
      <c r="BA122" s="104"/>
      <c r="BB122" s="113"/>
      <c r="BC122" s="114" t="str">
        <f>IF(AND(OR(K122=契約状況コード表!D$5,K122=契約状況コード表!D$6),OR(AG122=契約状況コード表!G$5,AG122=契約状況コード表!G$6)),"年間支払金額(全官署)",IF(OR(AG122=契約状況コード表!G$5,AG122=契約状況コード表!G$6),"年間支払金額",IF(AND(OR(COUNTIF(AI122,"*すべて*"),COUNTIF(AI122,"*全て*")),S122="●",OR(K122=契約状況コード表!D$5,K122=契約状況コード表!D$6)),"年間支払金額(全官署、契約相手方ごと)",IF(AND(OR(COUNTIF(AI122,"*すべて*"),COUNTIF(AI122,"*全て*")),S122="●"),"年間支払金額(契約相手方ごと)",IF(AND(OR(K122=契約状況コード表!D$5,K122=契約状況コード表!D$6),AG122=契約状況コード表!G$7),"契約総額(全官署)",IF(AND(K122=契約状況コード表!D$7,AG122=契約状況コード表!G$7),"契約総額(自官署のみ)",IF(K122=契約状況コード表!D$7,"年間支払金額(自官署のみ)",IF(AG122=契約状況コード表!G$7,"契約総額",IF(AND(COUNTIF(BJ122,"&lt;&gt;*単価*"),OR(K122=契約状況コード表!D$5,K122=契約状況コード表!D$6)),"全官署予定価格",IF(AND(COUNTIF(BJ122,"*単価*"),OR(K122=契約状況コード表!D$5,K122=契約状況コード表!D$6)),"全官署支払金額",IF(AND(COUNTIF(BJ122,"&lt;&gt;*単価*"),COUNTIF(BJ122,"*変更契約*")),"変更後予定価格",IF(COUNTIF(BJ122,"*単価*"),"年間支払金額","予定価格"))))))))))))</f>
        <v>予定価格</v>
      </c>
      <c r="BD122" s="114" t="str">
        <f>IF(AND(BI122=契約状況コード表!M$5,T122&gt;契約状況コード表!N$5),"○",IF(AND(BI122=契約状況コード表!M$6,T122&gt;=契約状況コード表!N$6),"○",IF(AND(BI122=契約状況コード表!M$7,T122&gt;=契約状況コード表!N$7),"○",IF(AND(BI122=契約状況コード表!M$8,T122&gt;=契約状況コード表!N$8),"○",IF(AND(BI122=契約状況コード表!M$9,T122&gt;=契約状況コード表!N$9),"○",IF(AND(BI122=契約状況コード表!M$10,T122&gt;=契約状況コード表!N$10),"○",IF(AND(BI122=契約状況コード表!M$11,T122&gt;=契約状況コード表!N$11),"○",IF(AND(BI122=契約状況コード表!M$12,T122&gt;=契約状況コード表!N$12),"○",IF(AND(BI122=契約状況コード表!M$13,T122&gt;=契約状況コード表!N$13),"○",IF(T122="他官署で調達手続き入札を実施のため","○","×"))))))))))</f>
        <v>×</v>
      </c>
      <c r="BE122" s="114" t="str">
        <f>IF(AND(BI122=契約状況コード表!M$5,Y122&gt;契約状況コード表!N$5),"○",IF(AND(BI122=契約状況コード表!M$6,Y122&gt;=契約状況コード表!N$6),"○",IF(AND(BI122=契約状況コード表!M$7,Y122&gt;=契約状況コード表!N$7),"○",IF(AND(BI122=契約状況コード表!M$8,Y122&gt;=契約状況コード表!N$8),"○",IF(AND(BI122=契約状況コード表!M$9,Y122&gt;=契約状況コード表!N$9),"○",IF(AND(BI122=契約状況コード表!M$10,Y122&gt;=契約状況コード表!N$10),"○",IF(AND(BI122=契約状況コード表!M$11,Y122&gt;=契約状況コード表!N$11),"○",IF(AND(BI122=契約状況コード表!M$12,Y122&gt;=契約状況コード表!N$12),"○",IF(AND(BI122=契約状況コード表!M$13,Y122&gt;=契約状況コード表!N$13),"○","×")))))))))</f>
        <v>×</v>
      </c>
      <c r="BF122" s="114" t="str">
        <f t="shared" si="11"/>
        <v>×</v>
      </c>
      <c r="BG122" s="114" t="str">
        <f t="shared" si="12"/>
        <v>×</v>
      </c>
      <c r="BH122" s="115" t="str">
        <f t="shared" si="13"/>
        <v/>
      </c>
      <c r="BI122" s="170">
        <f t="shared" si="14"/>
        <v>0</v>
      </c>
      <c r="BJ122" s="36" t="str">
        <f>IF(AG122=契約状況コード表!G$5,"",IF(AND(K122&lt;&gt;"",ISTEXT(U122)),"分担契約/単価契約",IF(ISTEXT(U122),"単価契約",IF(K122&lt;&gt;"","分担契約",""))))</f>
        <v/>
      </c>
      <c r="BK122" s="171"/>
      <c r="BL122" s="118" t="str">
        <f>IF(COUNTIF(T122,"**"),"",IF(AND(T122&gt;=契約状況コード表!P$5,OR(H122=契約状況コード表!M$5,H122=契約状況コード表!M$6)),1,IF(AND(T122&gt;=契約状況コード表!P$13,H122&lt;&gt;契約状況コード表!M$5,H122&lt;&gt;契約状況コード表!M$6),1,"")))</f>
        <v/>
      </c>
      <c r="BM122" s="155" t="str">
        <f t="shared" si="15"/>
        <v>○</v>
      </c>
      <c r="BN122" s="118" t="b">
        <f t="shared" si="16"/>
        <v>1</v>
      </c>
      <c r="BO122" s="118" t="b">
        <f t="shared" si="17"/>
        <v>1</v>
      </c>
    </row>
    <row r="123" spans="1:67" ht="60.6" customHeight="1">
      <c r="A123" s="101">
        <f t="shared" si="18"/>
        <v>118</v>
      </c>
      <c r="B123" s="101" t="str">
        <f t="shared" si="19"/>
        <v/>
      </c>
      <c r="C123" s="101" t="str">
        <f>IF(B123&lt;&gt;1,"",COUNTIF($B$6:B123,1))</f>
        <v/>
      </c>
      <c r="D123" s="101" t="str">
        <f>IF(B123&lt;&gt;2,"",COUNTIF($B$6:B123,2))</f>
        <v/>
      </c>
      <c r="E123" s="101" t="str">
        <f>IF(B123&lt;&gt;3,"",COUNTIF($B$6:B123,3))</f>
        <v/>
      </c>
      <c r="F123" s="101" t="str">
        <f>IF(B123&lt;&gt;4,"",COUNTIF($B$6:B123,4))</f>
        <v/>
      </c>
      <c r="G123" s="75"/>
      <c r="H123" s="36"/>
      <c r="I123" s="76"/>
      <c r="J123" s="76"/>
      <c r="K123" s="75"/>
      <c r="L123" s="161"/>
      <c r="M123" s="77"/>
      <c r="N123" s="76"/>
      <c r="O123" s="78"/>
      <c r="P123" s="83"/>
      <c r="Q123" s="84"/>
      <c r="R123" s="76"/>
      <c r="S123" s="75"/>
      <c r="T123" s="85"/>
      <c r="U123" s="154"/>
      <c r="V123" s="87"/>
      <c r="W123" s="172" t="str">
        <f>IF(OR(T123="他官署で調達手続きを実施のため",AG123=契約状況コード表!G$5),"－",IF(V123&lt;&gt;"",ROUNDDOWN(V123/T123,3),(IFERROR(ROUNDDOWN(U123/T123,3),"－"))))</f>
        <v>－</v>
      </c>
      <c r="X123" s="85"/>
      <c r="Y123" s="85"/>
      <c r="Z123" s="82"/>
      <c r="AA123" s="80"/>
      <c r="AB123" s="81"/>
      <c r="AC123" s="82"/>
      <c r="AD123" s="82"/>
      <c r="AE123" s="82"/>
      <c r="AF123" s="82"/>
      <c r="AG123" s="80"/>
      <c r="AH123" s="76"/>
      <c r="AI123" s="76"/>
      <c r="AJ123" s="76"/>
      <c r="AK123" s="36"/>
      <c r="AL123" s="36"/>
      <c r="AM123" s="200"/>
      <c r="AN123" s="200"/>
      <c r="AO123" s="200"/>
      <c r="AP123" s="200"/>
      <c r="AQ123" s="161"/>
      <c r="AR123" s="75"/>
      <c r="AS123" s="36"/>
      <c r="AT123" s="36"/>
      <c r="AU123" s="36"/>
      <c r="AV123" s="36"/>
      <c r="AW123" s="36"/>
      <c r="AX123" s="36"/>
      <c r="AY123" s="36"/>
      <c r="AZ123" s="36"/>
      <c r="BA123" s="104"/>
      <c r="BB123" s="113"/>
      <c r="BC123" s="114" t="str">
        <f>IF(AND(OR(K123=契約状況コード表!D$5,K123=契約状況コード表!D$6),OR(AG123=契約状況コード表!G$5,AG123=契約状況コード表!G$6)),"年間支払金額(全官署)",IF(OR(AG123=契約状況コード表!G$5,AG123=契約状況コード表!G$6),"年間支払金額",IF(AND(OR(COUNTIF(AI123,"*すべて*"),COUNTIF(AI123,"*全て*")),S123="●",OR(K123=契約状況コード表!D$5,K123=契約状況コード表!D$6)),"年間支払金額(全官署、契約相手方ごと)",IF(AND(OR(COUNTIF(AI123,"*すべて*"),COUNTIF(AI123,"*全て*")),S123="●"),"年間支払金額(契約相手方ごと)",IF(AND(OR(K123=契約状況コード表!D$5,K123=契約状況コード表!D$6),AG123=契約状況コード表!G$7),"契約総額(全官署)",IF(AND(K123=契約状況コード表!D$7,AG123=契約状況コード表!G$7),"契約総額(自官署のみ)",IF(K123=契約状況コード表!D$7,"年間支払金額(自官署のみ)",IF(AG123=契約状況コード表!G$7,"契約総額",IF(AND(COUNTIF(BJ123,"&lt;&gt;*単価*"),OR(K123=契約状況コード表!D$5,K123=契約状況コード表!D$6)),"全官署予定価格",IF(AND(COUNTIF(BJ123,"*単価*"),OR(K123=契約状況コード表!D$5,K123=契約状況コード表!D$6)),"全官署支払金額",IF(AND(COUNTIF(BJ123,"&lt;&gt;*単価*"),COUNTIF(BJ123,"*変更契約*")),"変更後予定価格",IF(COUNTIF(BJ123,"*単価*"),"年間支払金額","予定価格"))))))))))))</f>
        <v>予定価格</v>
      </c>
      <c r="BD123" s="114" t="str">
        <f>IF(AND(BI123=契約状況コード表!M$5,T123&gt;契約状況コード表!N$5),"○",IF(AND(BI123=契約状況コード表!M$6,T123&gt;=契約状況コード表!N$6),"○",IF(AND(BI123=契約状況コード表!M$7,T123&gt;=契約状況コード表!N$7),"○",IF(AND(BI123=契約状況コード表!M$8,T123&gt;=契約状況コード表!N$8),"○",IF(AND(BI123=契約状況コード表!M$9,T123&gt;=契約状況コード表!N$9),"○",IF(AND(BI123=契約状況コード表!M$10,T123&gt;=契約状況コード表!N$10),"○",IF(AND(BI123=契約状況コード表!M$11,T123&gt;=契約状況コード表!N$11),"○",IF(AND(BI123=契約状況コード表!M$12,T123&gt;=契約状況コード表!N$12),"○",IF(AND(BI123=契約状況コード表!M$13,T123&gt;=契約状況コード表!N$13),"○",IF(T123="他官署で調達手続き入札を実施のため","○","×"))))))))))</f>
        <v>×</v>
      </c>
      <c r="BE123" s="114" t="str">
        <f>IF(AND(BI123=契約状況コード表!M$5,Y123&gt;契約状況コード表!N$5),"○",IF(AND(BI123=契約状況コード表!M$6,Y123&gt;=契約状況コード表!N$6),"○",IF(AND(BI123=契約状況コード表!M$7,Y123&gt;=契約状況コード表!N$7),"○",IF(AND(BI123=契約状況コード表!M$8,Y123&gt;=契約状況コード表!N$8),"○",IF(AND(BI123=契約状況コード表!M$9,Y123&gt;=契約状況コード表!N$9),"○",IF(AND(BI123=契約状況コード表!M$10,Y123&gt;=契約状況コード表!N$10),"○",IF(AND(BI123=契約状況コード表!M$11,Y123&gt;=契約状況コード表!N$11),"○",IF(AND(BI123=契約状況コード表!M$12,Y123&gt;=契約状況コード表!N$12),"○",IF(AND(BI123=契約状況コード表!M$13,Y123&gt;=契約状況コード表!N$13),"○","×")))))))))</f>
        <v>×</v>
      </c>
      <c r="BF123" s="114" t="str">
        <f t="shared" si="11"/>
        <v>×</v>
      </c>
      <c r="BG123" s="114" t="str">
        <f t="shared" si="12"/>
        <v>×</v>
      </c>
      <c r="BH123" s="115" t="str">
        <f t="shared" si="13"/>
        <v/>
      </c>
      <c r="BI123" s="170">
        <f t="shared" si="14"/>
        <v>0</v>
      </c>
      <c r="BJ123" s="36" t="str">
        <f>IF(AG123=契約状況コード表!G$5,"",IF(AND(K123&lt;&gt;"",ISTEXT(U123)),"分担契約/単価契約",IF(ISTEXT(U123),"単価契約",IF(K123&lt;&gt;"","分担契約",""))))</f>
        <v/>
      </c>
      <c r="BK123" s="171"/>
      <c r="BL123" s="118" t="str">
        <f>IF(COUNTIF(T123,"**"),"",IF(AND(T123&gt;=契約状況コード表!P$5,OR(H123=契約状況コード表!M$5,H123=契約状況コード表!M$6)),1,IF(AND(T123&gt;=契約状況コード表!P$13,H123&lt;&gt;契約状況コード表!M$5,H123&lt;&gt;契約状況コード表!M$6),1,"")))</f>
        <v/>
      </c>
      <c r="BM123" s="155" t="str">
        <f t="shared" si="15"/>
        <v>○</v>
      </c>
      <c r="BN123" s="118" t="b">
        <f t="shared" si="16"/>
        <v>1</v>
      </c>
      <c r="BO123" s="118" t="b">
        <f t="shared" si="17"/>
        <v>1</v>
      </c>
    </row>
    <row r="124" spans="1:67" ht="60.6" customHeight="1">
      <c r="A124" s="101">
        <f t="shared" si="18"/>
        <v>119</v>
      </c>
      <c r="B124" s="101" t="str">
        <f t="shared" si="19"/>
        <v/>
      </c>
      <c r="C124" s="101" t="str">
        <f>IF(B124&lt;&gt;1,"",COUNTIF($B$6:B124,1))</f>
        <v/>
      </c>
      <c r="D124" s="101" t="str">
        <f>IF(B124&lt;&gt;2,"",COUNTIF($B$6:B124,2))</f>
        <v/>
      </c>
      <c r="E124" s="101" t="str">
        <f>IF(B124&lt;&gt;3,"",COUNTIF($B$6:B124,3))</f>
        <v/>
      </c>
      <c r="F124" s="101" t="str">
        <f>IF(B124&lt;&gt;4,"",COUNTIF($B$6:B124,4))</f>
        <v/>
      </c>
      <c r="G124" s="75"/>
      <c r="H124" s="36"/>
      <c r="I124" s="76"/>
      <c r="J124" s="76"/>
      <c r="K124" s="75"/>
      <c r="L124" s="161"/>
      <c r="M124" s="77"/>
      <c r="N124" s="76"/>
      <c r="O124" s="78"/>
      <c r="P124" s="83"/>
      <c r="Q124" s="84"/>
      <c r="R124" s="76"/>
      <c r="S124" s="75"/>
      <c r="T124" s="85"/>
      <c r="U124" s="154"/>
      <c r="V124" s="87"/>
      <c r="W124" s="172" t="str">
        <f>IF(OR(T124="他官署で調達手続きを実施のため",AG124=契約状況コード表!G$5),"－",IF(V124&lt;&gt;"",ROUNDDOWN(V124/T124,3),(IFERROR(ROUNDDOWN(U124/T124,3),"－"))))</f>
        <v>－</v>
      </c>
      <c r="X124" s="85"/>
      <c r="Y124" s="85"/>
      <c r="Z124" s="82"/>
      <c r="AA124" s="80"/>
      <c r="AB124" s="81"/>
      <c r="AC124" s="82"/>
      <c r="AD124" s="82"/>
      <c r="AE124" s="82"/>
      <c r="AF124" s="82"/>
      <c r="AG124" s="80"/>
      <c r="AH124" s="76"/>
      <c r="AI124" s="76"/>
      <c r="AJ124" s="76"/>
      <c r="AK124" s="36"/>
      <c r="AL124" s="36"/>
      <c r="AM124" s="200"/>
      <c r="AN124" s="200"/>
      <c r="AO124" s="200"/>
      <c r="AP124" s="200"/>
      <c r="AQ124" s="161"/>
      <c r="AR124" s="75"/>
      <c r="AS124" s="36"/>
      <c r="AT124" s="36"/>
      <c r="AU124" s="36"/>
      <c r="AV124" s="36"/>
      <c r="AW124" s="36"/>
      <c r="AX124" s="36"/>
      <c r="AY124" s="36"/>
      <c r="AZ124" s="36"/>
      <c r="BA124" s="104"/>
      <c r="BB124" s="113"/>
      <c r="BC124" s="114" t="str">
        <f>IF(AND(OR(K124=契約状況コード表!D$5,K124=契約状況コード表!D$6),OR(AG124=契約状況コード表!G$5,AG124=契約状況コード表!G$6)),"年間支払金額(全官署)",IF(OR(AG124=契約状況コード表!G$5,AG124=契約状況コード表!G$6),"年間支払金額",IF(AND(OR(COUNTIF(AI124,"*すべて*"),COUNTIF(AI124,"*全て*")),S124="●",OR(K124=契約状況コード表!D$5,K124=契約状況コード表!D$6)),"年間支払金額(全官署、契約相手方ごと)",IF(AND(OR(COUNTIF(AI124,"*すべて*"),COUNTIF(AI124,"*全て*")),S124="●"),"年間支払金額(契約相手方ごと)",IF(AND(OR(K124=契約状況コード表!D$5,K124=契約状況コード表!D$6),AG124=契約状況コード表!G$7),"契約総額(全官署)",IF(AND(K124=契約状況コード表!D$7,AG124=契約状況コード表!G$7),"契約総額(自官署のみ)",IF(K124=契約状況コード表!D$7,"年間支払金額(自官署のみ)",IF(AG124=契約状況コード表!G$7,"契約総額",IF(AND(COUNTIF(BJ124,"&lt;&gt;*単価*"),OR(K124=契約状況コード表!D$5,K124=契約状況コード表!D$6)),"全官署予定価格",IF(AND(COUNTIF(BJ124,"*単価*"),OR(K124=契約状況コード表!D$5,K124=契約状況コード表!D$6)),"全官署支払金額",IF(AND(COUNTIF(BJ124,"&lt;&gt;*単価*"),COUNTIF(BJ124,"*変更契約*")),"変更後予定価格",IF(COUNTIF(BJ124,"*単価*"),"年間支払金額","予定価格"))))))))))))</f>
        <v>予定価格</v>
      </c>
      <c r="BD124" s="114" t="str">
        <f>IF(AND(BI124=契約状況コード表!M$5,T124&gt;契約状況コード表!N$5),"○",IF(AND(BI124=契約状況コード表!M$6,T124&gt;=契約状況コード表!N$6),"○",IF(AND(BI124=契約状況コード表!M$7,T124&gt;=契約状況コード表!N$7),"○",IF(AND(BI124=契約状況コード表!M$8,T124&gt;=契約状況コード表!N$8),"○",IF(AND(BI124=契約状況コード表!M$9,T124&gt;=契約状況コード表!N$9),"○",IF(AND(BI124=契約状況コード表!M$10,T124&gt;=契約状況コード表!N$10),"○",IF(AND(BI124=契約状況コード表!M$11,T124&gt;=契約状況コード表!N$11),"○",IF(AND(BI124=契約状況コード表!M$12,T124&gt;=契約状況コード表!N$12),"○",IF(AND(BI124=契約状況コード表!M$13,T124&gt;=契約状況コード表!N$13),"○",IF(T124="他官署で調達手続き入札を実施のため","○","×"))))))))))</f>
        <v>×</v>
      </c>
      <c r="BE124" s="114" t="str">
        <f>IF(AND(BI124=契約状況コード表!M$5,Y124&gt;契約状況コード表!N$5),"○",IF(AND(BI124=契約状況コード表!M$6,Y124&gt;=契約状況コード表!N$6),"○",IF(AND(BI124=契約状況コード表!M$7,Y124&gt;=契約状況コード表!N$7),"○",IF(AND(BI124=契約状況コード表!M$8,Y124&gt;=契約状況コード表!N$8),"○",IF(AND(BI124=契約状況コード表!M$9,Y124&gt;=契約状況コード表!N$9),"○",IF(AND(BI124=契約状況コード表!M$10,Y124&gt;=契約状況コード表!N$10),"○",IF(AND(BI124=契約状況コード表!M$11,Y124&gt;=契約状況コード表!N$11),"○",IF(AND(BI124=契約状況コード表!M$12,Y124&gt;=契約状況コード表!N$12),"○",IF(AND(BI124=契約状況コード表!M$13,Y124&gt;=契約状況コード表!N$13),"○","×")))))))))</f>
        <v>×</v>
      </c>
      <c r="BF124" s="114" t="str">
        <f t="shared" si="11"/>
        <v>×</v>
      </c>
      <c r="BG124" s="114" t="str">
        <f t="shared" si="12"/>
        <v>×</v>
      </c>
      <c r="BH124" s="115" t="str">
        <f t="shared" si="13"/>
        <v/>
      </c>
      <c r="BI124" s="170">
        <f t="shared" si="14"/>
        <v>0</v>
      </c>
      <c r="BJ124" s="36" t="str">
        <f>IF(AG124=契約状況コード表!G$5,"",IF(AND(K124&lt;&gt;"",ISTEXT(U124)),"分担契約/単価契約",IF(ISTEXT(U124),"単価契約",IF(K124&lt;&gt;"","分担契約",""))))</f>
        <v/>
      </c>
      <c r="BK124" s="171"/>
      <c r="BL124" s="118" t="str">
        <f>IF(COUNTIF(T124,"**"),"",IF(AND(T124&gt;=契約状況コード表!P$5,OR(H124=契約状況コード表!M$5,H124=契約状況コード表!M$6)),1,IF(AND(T124&gt;=契約状況コード表!P$13,H124&lt;&gt;契約状況コード表!M$5,H124&lt;&gt;契約状況コード表!M$6),1,"")))</f>
        <v/>
      </c>
      <c r="BM124" s="155" t="str">
        <f t="shared" si="15"/>
        <v>○</v>
      </c>
      <c r="BN124" s="118" t="b">
        <f t="shared" si="16"/>
        <v>1</v>
      </c>
      <c r="BO124" s="118" t="b">
        <f t="shared" si="17"/>
        <v>1</v>
      </c>
    </row>
    <row r="125" spans="1:67" ht="60.6" customHeight="1">
      <c r="A125" s="101">
        <f t="shared" si="18"/>
        <v>120</v>
      </c>
      <c r="B125" s="101" t="str">
        <f t="shared" si="19"/>
        <v/>
      </c>
      <c r="C125" s="101" t="str">
        <f>IF(B125&lt;&gt;1,"",COUNTIF($B$6:B125,1))</f>
        <v/>
      </c>
      <c r="D125" s="101" t="str">
        <f>IF(B125&lt;&gt;2,"",COUNTIF($B$6:B125,2))</f>
        <v/>
      </c>
      <c r="E125" s="101" t="str">
        <f>IF(B125&lt;&gt;3,"",COUNTIF($B$6:B125,3))</f>
        <v/>
      </c>
      <c r="F125" s="101" t="str">
        <f>IF(B125&lt;&gt;4,"",COUNTIF($B$6:B125,4))</f>
        <v/>
      </c>
      <c r="G125" s="75"/>
      <c r="H125" s="36"/>
      <c r="I125" s="76"/>
      <c r="J125" s="76"/>
      <c r="K125" s="75"/>
      <c r="L125" s="161"/>
      <c r="M125" s="77"/>
      <c r="N125" s="76"/>
      <c r="O125" s="78"/>
      <c r="P125" s="83"/>
      <c r="Q125" s="84"/>
      <c r="R125" s="76"/>
      <c r="S125" s="75"/>
      <c r="T125" s="85"/>
      <c r="U125" s="154"/>
      <c r="V125" s="87"/>
      <c r="W125" s="172" t="str">
        <f>IF(OR(T125="他官署で調達手続きを実施のため",AG125=契約状況コード表!G$5),"－",IF(V125&lt;&gt;"",ROUNDDOWN(V125/T125,3),(IFERROR(ROUNDDOWN(U125/T125,3),"－"))))</f>
        <v>－</v>
      </c>
      <c r="X125" s="85"/>
      <c r="Y125" s="85"/>
      <c r="Z125" s="82"/>
      <c r="AA125" s="80"/>
      <c r="AB125" s="81"/>
      <c r="AC125" s="82"/>
      <c r="AD125" s="82"/>
      <c r="AE125" s="82"/>
      <c r="AF125" s="82"/>
      <c r="AG125" s="80"/>
      <c r="AH125" s="76"/>
      <c r="AI125" s="76"/>
      <c r="AJ125" s="76"/>
      <c r="AK125" s="36"/>
      <c r="AL125" s="36"/>
      <c r="AM125" s="200"/>
      <c r="AN125" s="200"/>
      <c r="AO125" s="200"/>
      <c r="AP125" s="200"/>
      <c r="AQ125" s="161"/>
      <c r="AR125" s="75"/>
      <c r="AS125" s="36"/>
      <c r="AT125" s="36"/>
      <c r="AU125" s="36"/>
      <c r="AV125" s="36"/>
      <c r="AW125" s="36"/>
      <c r="AX125" s="36"/>
      <c r="AY125" s="36"/>
      <c r="AZ125" s="36"/>
      <c r="BA125" s="104"/>
      <c r="BB125" s="113"/>
      <c r="BC125" s="114" t="str">
        <f>IF(AND(OR(K125=契約状況コード表!D$5,K125=契約状況コード表!D$6),OR(AG125=契約状況コード表!G$5,AG125=契約状況コード表!G$6)),"年間支払金額(全官署)",IF(OR(AG125=契約状況コード表!G$5,AG125=契約状況コード表!G$6),"年間支払金額",IF(AND(OR(COUNTIF(AI125,"*すべて*"),COUNTIF(AI125,"*全て*")),S125="●",OR(K125=契約状況コード表!D$5,K125=契約状況コード表!D$6)),"年間支払金額(全官署、契約相手方ごと)",IF(AND(OR(COUNTIF(AI125,"*すべて*"),COUNTIF(AI125,"*全て*")),S125="●"),"年間支払金額(契約相手方ごと)",IF(AND(OR(K125=契約状況コード表!D$5,K125=契約状況コード表!D$6),AG125=契約状況コード表!G$7),"契約総額(全官署)",IF(AND(K125=契約状況コード表!D$7,AG125=契約状況コード表!G$7),"契約総額(自官署のみ)",IF(K125=契約状況コード表!D$7,"年間支払金額(自官署のみ)",IF(AG125=契約状況コード表!G$7,"契約総額",IF(AND(COUNTIF(BJ125,"&lt;&gt;*単価*"),OR(K125=契約状況コード表!D$5,K125=契約状況コード表!D$6)),"全官署予定価格",IF(AND(COUNTIF(BJ125,"*単価*"),OR(K125=契約状況コード表!D$5,K125=契約状況コード表!D$6)),"全官署支払金額",IF(AND(COUNTIF(BJ125,"&lt;&gt;*単価*"),COUNTIF(BJ125,"*変更契約*")),"変更後予定価格",IF(COUNTIF(BJ125,"*単価*"),"年間支払金額","予定価格"))))))))))))</f>
        <v>予定価格</v>
      </c>
      <c r="BD125" s="114" t="str">
        <f>IF(AND(BI125=契約状況コード表!M$5,T125&gt;契約状況コード表!N$5),"○",IF(AND(BI125=契約状況コード表!M$6,T125&gt;=契約状況コード表!N$6),"○",IF(AND(BI125=契約状況コード表!M$7,T125&gt;=契約状況コード表!N$7),"○",IF(AND(BI125=契約状況コード表!M$8,T125&gt;=契約状況コード表!N$8),"○",IF(AND(BI125=契約状況コード表!M$9,T125&gt;=契約状況コード表!N$9),"○",IF(AND(BI125=契約状況コード表!M$10,T125&gt;=契約状況コード表!N$10),"○",IF(AND(BI125=契約状況コード表!M$11,T125&gt;=契約状況コード表!N$11),"○",IF(AND(BI125=契約状況コード表!M$12,T125&gt;=契約状況コード表!N$12),"○",IF(AND(BI125=契約状況コード表!M$13,T125&gt;=契約状況コード表!N$13),"○",IF(T125="他官署で調達手続き入札を実施のため","○","×"))))))))))</f>
        <v>×</v>
      </c>
      <c r="BE125" s="114" t="str">
        <f>IF(AND(BI125=契約状況コード表!M$5,Y125&gt;契約状況コード表!N$5),"○",IF(AND(BI125=契約状況コード表!M$6,Y125&gt;=契約状況コード表!N$6),"○",IF(AND(BI125=契約状況コード表!M$7,Y125&gt;=契約状況コード表!N$7),"○",IF(AND(BI125=契約状況コード表!M$8,Y125&gt;=契約状況コード表!N$8),"○",IF(AND(BI125=契約状況コード表!M$9,Y125&gt;=契約状況コード表!N$9),"○",IF(AND(BI125=契約状況コード表!M$10,Y125&gt;=契約状況コード表!N$10),"○",IF(AND(BI125=契約状況コード表!M$11,Y125&gt;=契約状況コード表!N$11),"○",IF(AND(BI125=契約状況コード表!M$12,Y125&gt;=契約状況コード表!N$12),"○",IF(AND(BI125=契約状況コード表!M$13,Y125&gt;=契約状況コード表!N$13),"○","×")))))))))</f>
        <v>×</v>
      </c>
      <c r="BF125" s="114" t="str">
        <f t="shared" si="11"/>
        <v>×</v>
      </c>
      <c r="BG125" s="114" t="str">
        <f t="shared" si="12"/>
        <v>×</v>
      </c>
      <c r="BH125" s="115" t="str">
        <f t="shared" si="13"/>
        <v/>
      </c>
      <c r="BI125" s="170">
        <f t="shared" si="14"/>
        <v>0</v>
      </c>
      <c r="BJ125" s="36" t="str">
        <f>IF(AG125=契約状況コード表!G$5,"",IF(AND(K125&lt;&gt;"",ISTEXT(U125)),"分担契約/単価契約",IF(ISTEXT(U125),"単価契約",IF(K125&lt;&gt;"","分担契約",""))))</f>
        <v/>
      </c>
      <c r="BK125" s="171"/>
      <c r="BL125" s="118" t="str">
        <f>IF(COUNTIF(T125,"**"),"",IF(AND(T125&gt;=契約状況コード表!P$5,OR(H125=契約状況コード表!M$5,H125=契約状況コード表!M$6)),1,IF(AND(T125&gt;=契約状況コード表!P$13,H125&lt;&gt;契約状況コード表!M$5,H125&lt;&gt;契約状況コード表!M$6),1,"")))</f>
        <v/>
      </c>
      <c r="BM125" s="155" t="str">
        <f t="shared" si="15"/>
        <v>○</v>
      </c>
      <c r="BN125" s="118" t="b">
        <f t="shared" si="16"/>
        <v>1</v>
      </c>
      <c r="BO125" s="118" t="b">
        <f t="shared" si="17"/>
        <v>1</v>
      </c>
    </row>
    <row r="126" spans="1:67" ht="60.6" customHeight="1">
      <c r="A126" s="101">
        <f t="shared" si="18"/>
        <v>121</v>
      </c>
      <c r="B126" s="101" t="str">
        <f t="shared" si="19"/>
        <v/>
      </c>
      <c r="C126" s="101" t="str">
        <f>IF(B126&lt;&gt;1,"",COUNTIF($B$6:B126,1))</f>
        <v/>
      </c>
      <c r="D126" s="101" t="str">
        <f>IF(B126&lt;&gt;2,"",COUNTIF($B$6:B126,2))</f>
        <v/>
      </c>
      <c r="E126" s="101" t="str">
        <f>IF(B126&lt;&gt;3,"",COUNTIF($B$6:B126,3))</f>
        <v/>
      </c>
      <c r="F126" s="101" t="str">
        <f>IF(B126&lt;&gt;4,"",COUNTIF($B$6:B126,4))</f>
        <v/>
      </c>
      <c r="G126" s="75"/>
      <c r="H126" s="36"/>
      <c r="I126" s="76"/>
      <c r="J126" s="76"/>
      <c r="K126" s="75"/>
      <c r="L126" s="161"/>
      <c r="M126" s="77"/>
      <c r="N126" s="76"/>
      <c r="O126" s="78"/>
      <c r="P126" s="83"/>
      <c r="Q126" s="84"/>
      <c r="R126" s="76"/>
      <c r="S126" s="75"/>
      <c r="T126" s="85"/>
      <c r="U126" s="154"/>
      <c r="V126" s="87"/>
      <c r="W126" s="172" t="str">
        <f>IF(OR(T126="他官署で調達手続きを実施のため",AG126=契約状況コード表!G$5),"－",IF(V126&lt;&gt;"",ROUNDDOWN(V126/T126,3),(IFERROR(ROUNDDOWN(U126/T126,3),"－"))))</f>
        <v>－</v>
      </c>
      <c r="X126" s="85"/>
      <c r="Y126" s="85"/>
      <c r="Z126" s="82"/>
      <c r="AA126" s="80"/>
      <c r="AB126" s="81"/>
      <c r="AC126" s="82"/>
      <c r="AD126" s="82"/>
      <c r="AE126" s="82"/>
      <c r="AF126" s="82"/>
      <c r="AG126" s="80"/>
      <c r="AH126" s="76"/>
      <c r="AI126" s="76"/>
      <c r="AJ126" s="76"/>
      <c r="AK126" s="36"/>
      <c r="AL126" s="36"/>
      <c r="AM126" s="200"/>
      <c r="AN126" s="200"/>
      <c r="AO126" s="200"/>
      <c r="AP126" s="200"/>
      <c r="AQ126" s="161"/>
      <c r="AR126" s="75"/>
      <c r="AS126" s="36"/>
      <c r="AT126" s="36"/>
      <c r="AU126" s="36"/>
      <c r="AV126" s="36"/>
      <c r="AW126" s="36"/>
      <c r="AX126" s="36"/>
      <c r="AY126" s="36"/>
      <c r="AZ126" s="36"/>
      <c r="BA126" s="104"/>
      <c r="BB126" s="113"/>
      <c r="BC126" s="114" t="str">
        <f>IF(AND(OR(K126=契約状況コード表!D$5,K126=契約状況コード表!D$6),OR(AG126=契約状況コード表!G$5,AG126=契約状況コード表!G$6)),"年間支払金額(全官署)",IF(OR(AG126=契約状況コード表!G$5,AG126=契約状況コード表!G$6),"年間支払金額",IF(AND(OR(COUNTIF(AI126,"*すべて*"),COUNTIF(AI126,"*全て*")),S126="●",OR(K126=契約状況コード表!D$5,K126=契約状況コード表!D$6)),"年間支払金額(全官署、契約相手方ごと)",IF(AND(OR(COUNTIF(AI126,"*すべて*"),COUNTIF(AI126,"*全て*")),S126="●"),"年間支払金額(契約相手方ごと)",IF(AND(OR(K126=契約状況コード表!D$5,K126=契約状況コード表!D$6),AG126=契約状況コード表!G$7),"契約総額(全官署)",IF(AND(K126=契約状況コード表!D$7,AG126=契約状況コード表!G$7),"契約総額(自官署のみ)",IF(K126=契約状況コード表!D$7,"年間支払金額(自官署のみ)",IF(AG126=契約状況コード表!G$7,"契約総額",IF(AND(COUNTIF(BJ126,"&lt;&gt;*単価*"),OR(K126=契約状況コード表!D$5,K126=契約状況コード表!D$6)),"全官署予定価格",IF(AND(COUNTIF(BJ126,"*単価*"),OR(K126=契約状況コード表!D$5,K126=契約状況コード表!D$6)),"全官署支払金額",IF(AND(COUNTIF(BJ126,"&lt;&gt;*単価*"),COUNTIF(BJ126,"*変更契約*")),"変更後予定価格",IF(COUNTIF(BJ126,"*単価*"),"年間支払金額","予定価格"))))))))))))</f>
        <v>予定価格</v>
      </c>
      <c r="BD126" s="114" t="str">
        <f>IF(AND(BI126=契約状況コード表!M$5,T126&gt;契約状況コード表!N$5),"○",IF(AND(BI126=契約状況コード表!M$6,T126&gt;=契約状況コード表!N$6),"○",IF(AND(BI126=契約状況コード表!M$7,T126&gt;=契約状況コード表!N$7),"○",IF(AND(BI126=契約状況コード表!M$8,T126&gt;=契約状況コード表!N$8),"○",IF(AND(BI126=契約状況コード表!M$9,T126&gt;=契約状況コード表!N$9),"○",IF(AND(BI126=契約状況コード表!M$10,T126&gt;=契約状況コード表!N$10),"○",IF(AND(BI126=契約状況コード表!M$11,T126&gt;=契約状況コード表!N$11),"○",IF(AND(BI126=契約状況コード表!M$12,T126&gt;=契約状況コード表!N$12),"○",IF(AND(BI126=契約状況コード表!M$13,T126&gt;=契約状況コード表!N$13),"○",IF(T126="他官署で調達手続き入札を実施のため","○","×"))))))))))</f>
        <v>×</v>
      </c>
      <c r="BE126" s="114" t="str">
        <f>IF(AND(BI126=契約状況コード表!M$5,Y126&gt;契約状況コード表!N$5),"○",IF(AND(BI126=契約状況コード表!M$6,Y126&gt;=契約状況コード表!N$6),"○",IF(AND(BI126=契約状況コード表!M$7,Y126&gt;=契約状況コード表!N$7),"○",IF(AND(BI126=契約状況コード表!M$8,Y126&gt;=契約状況コード表!N$8),"○",IF(AND(BI126=契約状況コード表!M$9,Y126&gt;=契約状況コード表!N$9),"○",IF(AND(BI126=契約状況コード表!M$10,Y126&gt;=契約状況コード表!N$10),"○",IF(AND(BI126=契約状況コード表!M$11,Y126&gt;=契約状況コード表!N$11),"○",IF(AND(BI126=契約状況コード表!M$12,Y126&gt;=契約状況コード表!N$12),"○",IF(AND(BI126=契約状況コード表!M$13,Y126&gt;=契約状況コード表!N$13),"○","×")))))))))</f>
        <v>×</v>
      </c>
      <c r="BF126" s="114" t="str">
        <f t="shared" si="11"/>
        <v>×</v>
      </c>
      <c r="BG126" s="114" t="str">
        <f t="shared" si="12"/>
        <v>×</v>
      </c>
      <c r="BH126" s="115" t="str">
        <f t="shared" si="13"/>
        <v/>
      </c>
      <c r="BI126" s="170">
        <f t="shared" si="14"/>
        <v>0</v>
      </c>
      <c r="BJ126" s="36" t="str">
        <f>IF(AG126=契約状況コード表!G$5,"",IF(AND(K126&lt;&gt;"",ISTEXT(U126)),"分担契約/単価契約",IF(ISTEXT(U126),"単価契約",IF(K126&lt;&gt;"","分担契約",""))))</f>
        <v/>
      </c>
      <c r="BK126" s="171"/>
      <c r="BL126" s="118" t="str">
        <f>IF(COUNTIF(T126,"**"),"",IF(AND(T126&gt;=契約状況コード表!P$5,OR(H126=契約状況コード表!M$5,H126=契約状況コード表!M$6)),1,IF(AND(T126&gt;=契約状況コード表!P$13,H126&lt;&gt;契約状況コード表!M$5,H126&lt;&gt;契約状況コード表!M$6),1,"")))</f>
        <v/>
      </c>
      <c r="BM126" s="155" t="str">
        <f t="shared" si="15"/>
        <v>○</v>
      </c>
      <c r="BN126" s="118" t="b">
        <f t="shared" si="16"/>
        <v>1</v>
      </c>
      <c r="BO126" s="118" t="b">
        <f t="shared" si="17"/>
        <v>1</v>
      </c>
    </row>
    <row r="127" spans="1:67" ht="60.6" customHeight="1">
      <c r="A127" s="101">
        <f t="shared" si="18"/>
        <v>122</v>
      </c>
      <c r="B127" s="101" t="str">
        <f t="shared" si="19"/>
        <v/>
      </c>
      <c r="C127" s="101" t="str">
        <f>IF(B127&lt;&gt;1,"",COUNTIF($B$6:B127,1))</f>
        <v/>
      </c>
      <c r="D127" s="101" t="str">
        <f>IF(B127&lt;&gt;2,"",COUNTIF($B$6:B127,2))</f>
        <v/>
      </c>
      <c r="E127" s="101" t="str">
        <f>IF(B127&lt;&gt;3,"",COUNTIF($B$6:B127,3))</f>
        <v/>
      </c>
      <c r="F127" s="101" t="str">
        <f>IF(B127&lt;&gt;4,"",COUNTIF($B$6:B127,4))</f>
        <v/>
      </c>
      <c r="G127" s="75"/>
      <c r="H127" s="36"/>
      <c r="I127" s="76"/>
      <c r="J127" s="76"/>
      <c r="K127" s="75"/>
      <c r="L127" s="161"/>
      <c r="M127" s="77"/>
      <c r="N127" s="76"/>
      <c r="O127" s="78"/>
      <c r="P127" s="83"/>
      <c r="Q127" s="84"/>
      <c r="R127" s="76"/>
      <c r="S127" s="75"/>
      <c r="T127" s="85"/>
      <c r="U127" s="154"/>
      <c r="V127" s="87"/>
      <c r="W127" s="172" t="str">
        <f>IF(OR(T127="他官署で調達手続きを実施のため",AG127=契約状況コード表!G$5),"－",IF(V127&lt;&gt;"",ROUNDDOWN(V127/T127,3),(IFERROR(ROUNDDOWN(U127/T127,3),"－"))))</f>
        <v>－</v>
      </c>
      <c r="X127" s="85"/>
      <c r="Y127" s="85"/>
      <c r="Z127" s="82"/>
      <c r="AA127" s="80"/>
      <c r="AB127" s="81"/>
      <c r="AC127" s="82"/>
      <c r="AD127" s="82"/>
      <c r="AE127" s="82"/>
      <c r="AF127" s="82"/>
      <c r="AG127" s="80"/>
      <c r="AH127" s="76"/>
      <c r="AI127" s="76"/>
      <c r="AJ127" s="76"/>
      <c r="AK127" s="36"/>
      <c r="AL127" s="36"/>
      <c r="AM127" s="200"/>
      <c r="AN127" s="200"/>
      <c r="AO127" s="200"/>
      <c r="AP127" s="200"/>
      <c r="AQ127" s="161"/>
      <c r="AR127" s="75"/>
      <c r="AS127" s="36"/>
      <c r="AT127" s="36"/>
      <c r="AU127" s="36"/>
      <c r="AV127" s="36"/>
      <c r="AW127" s="36"/>
      <c r="AX127" s="36"/>
      <c r="AY127" s="36"/>
      <c r="AZ127" s="36"/>
      <c r="BA127" s="104"/>
      <c r="BB127" s="113"/>
      <c r="BC127" s="114" t="str">
        <f>IF(AND(OR(K127=契約状況コード表!D$5,K127=契約状況コード表!D$6),OR(AG127=契約状況コード表!G$5,AG127=契約状況コード表!G$6)),"年間支払金額(全官署)",IF(OR(AG127=契約状況コード表!G$5,AG127=契約状況コード表!G$6),"年間支払金額",IF(AND(OR(COUNTIF(AI127,"*すべて*"),COUNTIF(AI127,"*全て*")),S127="●",OR(K127=契約状況コード表!D$5,K127=契約状況コード表!D$6)),"年間支払金額(全官署、契約相手方ごと)",IF(AND(OR(COUNTIF(AI127,"*すべて*"),COUNTIF(AI127,"*全て*")),S127="●"),"年間支払金額(契約相手方ごと)",IF(AND(OR(K127=契約状況コード表!D$5,K127=契約状況コード表!D$6),AG127=契約状況コード表!G$7),"契約総額(全官署)",IF(AND(K127=契約状況コード表!D$7,AG127=契約状況コード表!G$7),"契約総額(自官署のみ)",IF(K127=契約状況コード表!D$7,"年間支払金額(自官署のみ)",IF(AG127=契約状況コード表!G$7,"契約総額",IF(AND(COUNTIF(BJ127,"&lt;&gt;*単価*"),OR(K127=契約状況コード表!D$5,K127=契約状況コード表!D$6)),"全官署予定価格",IF(AND(COUNTIF(BJ127,"*単価*"),OR(K127=契約状況コード表!D$5,K127=契約状況コード表!D$6)),"全官署支払金額",IF(AND(COUNTIF(BJ127,"&lt;&gt;*単価*"),COUNTIF(BJ127,"*変更契約*")),"変更後予定価格",IF(COUNTIF(BJ127,"*単価*"),"年間支払金額","予定価格"))))))))))))</f>
        <v>予定価格</v>
      </c>
      <c r="BD127" s="114" t="str">
        <f>IF(AND(BI127=契約状況コード表!M$5,T127&gt;契約状況コード表!N$5),"○",IF(AND(BI127=契約状況コード表!M$6,T127&gt;=契約状況コード表!N$6),"○",IF(AND(BI127=契約状況コード表!M$7,T127&gt;=契約状況コード表!N$7),"○",IF(AND(BI127=契約状況コード表!M$8,T127&gt;=契約状況コード表!N$8),"○",IF(AND(BI127=契約状況コード表!M$9,T127&gt;=契約状況コード表!N$9),"○",IF(AND(BI127=契約状況コード表!M$10,T127&gt;=契約状況コード表!N$10),"○",IF(AND(BI127=契約状況コード表!M$11,T127&gt;=契約状況コード表!N$11),"○",IF(AND(BI127=契約状況コード表!M$12,T127&gt;=契約状況コード表!N$12),"○",IF(AND(BI127=契約状況コード表!M$13,T127&gt;=契約状況コード表!N$13),"○",IF(T127="他官署で調達手続き入札を実施のため","○","×"))))))))))</f>
        <v>×</v>
      </c>
      <c r="BE127" s="114" t="str">
        <f>IF(AND(BI127=契約状況コード表!M$5,Y127&gt;契約状況コード表!N$5),"○",IF(AND(BI127=契約状況コード表!M$6,Y127&gt;=契約状況コード表!N$6),"○",IF(AND(BI127=契約状況コード表!M$7,Y127&gt;=契約状況コード表!N$7),"○",IF(AND(BI127=契約状況コード表!M$8,Y127&gt;=契約状況コード表!N$8),"○",IF(AND(BI127=契約状況コード表!M$9,Y127&gt;=契約状況コード表!N$9),"○",IF(AND(BI127=契約状況コード表!M$10,Y127&gt;=契約状況コード表!N$10),"○",IF(AND(BI127=契約状況コード表!M$11,Y127&gt;=契約状況コード表!N$11),"○",IF(AND(BI127=契約状況コード表!M$12,Y127&gt;=契約状況コード表!N$12),"○",IF(AND(BI127=契約状況コード表!M$13,Y127&gt;=契約状況コード表!N$13),"○","×")))))))))</f>
        <v>×</v>
      </c>
      <c r="BF127" s="114" t="str">
        <f t="shared" si="11"/>
        <v>×</v>
      </c>
      <c r="BG127" s="114" t="str">
        <f t="shared" si="12"/>
        <v>×</v>
      </c>
      <c r="BH127" s="115" t="str">
        <f t="shared" si="13"/>
        <v/>
      </c>
      <c r="BI127" s="170">
        <f t="shared" si="14"/>
        <v>0</v>
      </c>
      <c r="BJ127" s="36" t="str">
        <f>IF(AG127=契約状況コード表!G$5,"",IF(AND(K127&lt;&gt;"",ISTEXT(U127)),"分担契約/単価契約",IF(ISTEXT(U127),"単価契約",IF(K127&lt;&gt;"","分担契約",""))))</f>
        <v/>
      </c>
      <c r="BK127" s="171"/>
      <c r="BL127" s="118" t="str">
        <f>IF(COUNTIF(T127,"**"),"",IF(AND(T127&gt;=契約状況コード表!P$5,OR(H127=契約状況コード表!M$5,H127=契約状況コード表!M$6)),1,IF(AND(T127&gt;=契約状況コード表!P$13,H127&lt;&gt;契約状況コード表!M$5,H127&lt;&gt;契約状況コード表!M$6),1,"")))</f>
        <v/>
      </c>
      <c r="BM127" s="155" t="str">
        <f t="shared" si="15"/>
        <v>○</v>
      </c>
      <c r="BN127" s="118" t="b">
        <f t="shared" si="16"/>
        <v>1</v>
      </c>
      <c r="BO127" s="118" t="b">
        <f t="shared" si="17"/>
        <v>1</v>
      </c>
    </row>
    <row r="128" spans="1:67" ht="60.6" customHeight="1">
      <c r="A128" s="101">
        <f t="shared" si="18"/>
        <v>123</v>
      </c>
      <c r="B128" s="101" t="str">
        <f t="shared" si="19"/>
        <v/>
      </c>
      <c r="C128" s="101" t="str">
        <f>IF(B128&lt;&gt;1,"",COUNTIF($B$6:B128,1))</f>
        <v/>
      </c>
      <c r="D128" s="101" t="str">
        <f>IF(B128&lt;&gt;2,"",COUNTIF($B$6:B128,2))</f>
        <v/>
      </c>
      <c r="E128" s="101" t="str">
        <f>IF(B128&lt;&gt;3,"",COUNTIF($B$6:B128,3))</f>
        <v/>
      </c>
      <c r="F128" s="101" t="str">
        <f>IF(B128&lt;&gt;4,"",COUNTIF($B$6:B128,4))</f>
        <v/>
      </c>
      <c r="G128" s="75"/>
      <c r="H128" s="36"/>
      <c r="I128" s="76"/>
      <c r="J128" s="76"/>
      <c r="K128" s="75"/>
      <c r="L128" s="161"/>
      <c r="M128" s="77"/>
      <c r="N128" s="76"/>
      <c r="O128" s="78"/>
      <c r="P128" s="83"/>
      <c r="Q128" s="84"/>
      <c r="R128" s="76"/>
      <c r="S128" s="75"/>
      <c r="T128" s="85"/>
      <c r="U128" s="154"/>
      <c r="V128" s="87"/>
      <c r="W128" s="172" t="str">
        <f>IF(OR(T128="他官署で調達手続きを実施のため",AG128=契約状況コード表!G$5),"－",IF(V128&lt;&gt;"",ROUNDDOWN(V128/T128,3),(IFERROR(ROUNDDOWN(U128/T128,3),"－"))))</f>
        <v>－</v>
      </c>
      <c r="X128" s="85"/>
      <c r="Y128" s="85"/>
      <c r="Z128" s="82"/>
      <c r="AA128" s="80"/>
      <c r="AB128" s="81"/>
      <c r="AC128" s="82"/>
      <c r="AD128" s="82"/>
      <c r="AE128" s="82"/>
      <c r="AF128" s="82"/>
      <c r="AG128" s="80"/>
      <c r="AH128" s="76"/>
      <c r="AI128" s="76"/>
      <c r="AJ128" s="76"/>
      <c r="AK128" s="36"/>
      <c r="AL128" s="36"/>
      <c r="AM128" s="200"/>
      <c r="AN128" s="200"/>
      <c r="AO128" s="200"/>
      <c r="AP128" s="200"/>
      <c r="AQ128" s="161"/>
      <c r="AR128" s="75"/>
      <c r="AS128" s="36"/>
      <c r="AT128" s="36"/>
      <c r="AU128" s="36"/>
      <c r="AV128" s="36"/>
      <c r="AW128" s="36"/>
      <c r="AX128" s="36"/>
      <c r="AY128" s="36"/>
      <c r="AZ128" s="36"/>
      <c r="BA128" s="104"/>
      <c r="BB128" s="113"/>
      <c r="BC128" s="114" t="str">
        <f>IF(AND(OR(K128=契約状況コード表!D$5,K128=契約状況コード表!D$6),OR(AG128=契約状況コード表!G$5,AG128=契約状況コード表!G$6)),"年間支払金額(全官署)",IF(OR(AG128=契約状況コード表!G$5,AG128=契約状況コード表!G$6),"年間支払金額",IF(AND(OR(COUNTIF(AI128,"*すべて*"),COUNTIF(AI128,"*全て*")),S128="●",OR(K128=契約状況コード表!D$5,K128=契約状況コード表!D$6)),"年間支払金額(全官署、契約相手方ごと)",IF(AND(OR(COUNTIF(AI128,"*すべて*"),COUNTIF(AI128,"*全て*")),S128="●"),"年間支払金額(契約相手方ごと)",IF(AND(OR(K128=契約状況コード表!D$5,K128=契約状況コード表!D$6),AG128=契約状況コード表!G$7),"契約総額(全官署)",IF(AND(K128=契約状況コード表!D$7,AG128=契約状況コード表!G$7),"契約総額(自官署のみ)",IF(K128=契約状況コード表!D$7,"年間支払金額(自官署のみ)",IF(AG128=契約状況コード表!G$7,"契約総額",IF(AND(COUNTIF(BJ128,"&lt;&gt;*単価*"),OR(K128=契約状況コード表!D$5,K128=契約状況コード表!D$6)),"全官署予定価格",IF(AND(COUNTIF(BJ128,"*単価*"),OR(K128=契約状況コード表!D$5,K128=契約状況コード表!D$6)),"全官署支払金額",IF(AND(COUNTIF(BJ128,"&lt;&gt;*単価*"),COUNTIF(BJ128,"*変更契約*")),"変更後予定価格",IF(COUNTIF(BJ128,"*単価*"),"年間支払金額","予定価格"))))))))))))</f>
        <v>予定価格</v>
      </c>
      <c r="BD128" s="114" t="str">
        <f>IF(AND(BI128=契約状況コード表!M$5,T128&gt;契約状況コード表!N$5),"○",IF(AND(BI128=契約状況コード表!M$6,T128&gt;=契約状況コード表!N$6),"○",IF(AND(BI128=契約状況コード表!M$7,T128&gt;=契約状況コード表!N$7),"○",IF(AND(BI128=契約状況コード表!M$8,T128&gt;=契約状況コード表!N$8),"○",IF(AND(BI128=契約状況コード表!M$9,T128&gt;=契約状況コード表!N$9),"○",IF(AND(BI128=契約状況コード表!M$10,T128&gt;=契約状況コード表!N$10),"○",IF(AND(BI128=契約状況コード表!M$11,T128&gt;=契約状況コード表!N$11),"○",IF(AND(BI128=契約状況コード表!M$12,T128&gt;=契約状況コード表!N$12),"○",IF(AND(BI128=契約状況コード表!M$13,T128&gt;=契約状況コード表!N$13),"○",IF(T128="他官署で調達手続き入札を実施のため","○","×"))))))))))</f>
        <v>×</v>
      </c>
      <c r="BE128" s="114" t="str">
        <f>IF(AND(BI128=契約状況コード表!M$5,Y128&gt;契約状況コード表!N$5),"○",IF(AND(BI128=契約状況コード表!M$6,Y128&gt;=契約状況コード表!N$6),"○",IF(AND(BI128=契約状況コード表!M$7,Y128&gt;=契約状況コード表!N$7),"○",IF(AND(BI128=契約状況コード表!M$8,Y128&gt;=契約状況コード表!N$8),"○",IF(AND(BI128=契約状況コード表!M$9,Y128&gt;=契約状況コード表!N$9),"○",IF(AND(BI128=契約状況コード表!M$10,Y128&gt;=契約状況コード表!N$10),"○",IF(AND(BI128=契約状況コード表!M$11,Y128&gt;=契約状況コード表!N$11),"○",IF(AND(BI128=契約状況コード表!M$12,Y128&gt;=契約状況コード表!N$12),"○",IF(AND(BI128=契約状況コード表!M$13,Y128&gt;=契約状況コード表!N$13),"○","×")))))))))</f>
        <v>×</v>
      </c>
      <c r="BF128" s="114" t="str">
        <f t="shared" si="11"/>
        <v>×</v>
      </c>
      <c r="BG128" s="114" t="str">
        <f t="shared" si="12"/>
        <v>×</v>
      </c>
      <c r="BH128" s="115" t="str">
        <f t="shared" si="13"/>
        <v/>
      </c>
      <c r="BI128" s="170">
        <f t="shared" si="14"/>
        <v>0</v>
      </c>
      <c r="BJ128" s="36" t="str">
        <f>IF(AG128=契約状況コード表!G$5,"",IF(AND(K128&lt;&gt;"",ISTEXT(U128)),"分担契約/単価契約",IF(ISTEXT(U128),"単価契約",IF(K128&lt;&gt;"","分担契約",""))))</f>
        <v/>
      </c>
      <c r="BK128" s="171"/>
      <c r="BL128" s="118" t="str">
        <f>IF(COUNTIF(T128,"**"),"",IF(AND(T128&gt;=契約状況コード表!P$5,OR(H128=契約状況コード表!M$5,H128=契約状況コード表!M$6)),1,IF(AND(T128&gt;=契約状況コード表!P$13,H128&lt;&gt;契約状況コード表!M$5,H128&lt;&gt;契約状況コード表!M$6),1,"")))</f>
        <v/>
      </c>
      <c r="BM128" s="155" t="str">
        <f t="shared" si="15"/>
        <v>○</v>
      </c>
      <c r="BN128" s="118" t="b">
        <f t="shared" si="16"/>
        <v>1</v>
      </c>
      <c r="BO128" s="118" t="b">
        <f t="shared" si="17"/>
        <v>1</v>
      </c>
    </row>
    <row r="129" spans="1:67" ht="60.6" customHeight="1">
      <c r="A129" s="101">
        <f t="shared" si="18"/>
        <v>124</v>
      </c>
      <c r="B129" s="101" t="str">
        <f t="shared" si="19"/>
        <v/>
      </c>
      <c r="C129" s="101" t="str">
        <f>IF(B129&lt;&gt;1,"",COUNTIF($B$6:B129,1))</f>
        <v/>
      </c>
      <c r="D129" s="101" t="str">
        <f>IF(B129&lt;&gt;2,"",COUNTIF($B$6:B129,2))</f>
        <v/>
      </c>
      <c r="E129" s="101" t="str">
        <f>IF(B129&lt;&gt;3,"",COUNTIF($B$6:B129,3))</f>
        <v/>
      </c>
      <c r="F129" s="101" t="str">
        <f>IF(B129&lt;&gt;4,"",COUNTIF($B$6:B129,4))</f>
        <v/>
      </c>
      <c r="G129" s="75"/>
      <c r="H129" s="36"/>
      <c r="I129" s="76"/>
      <c r="J129" s="76"/>
      <c r="K129" s="75"/>
      <c r="L129" s="161"/>
      <c r="M129" s="77"/>
      <c r="N129" s="76"/>
      <c r="O129" s="78"/>
      <c r="P129" s="83"/>
      <c r="Q129" s="84"/>
      <c r="R129" s="76"/>
      <c r="S129" s="75"/>
      <c r="T129" s="85"/>
      <c r="U129" s="154"/>
      <c r="V129" s="87"/>
      <c r="W129" s="172" t="str">
        <f>IF(OR(T129="他官署で調達手続きを実施のため",AG129=契約状況コード表!G$5),"－",IF(V129&lt;&gt;"",ROUNDDOWN(V129/T129,3),(IFERROR(ROUNDDOWN(U129/T129,3),"－"))))</f>
        <v>－</v>
      </c>
      <c r="X129" s="85"/>
      <c r="Y129" s="85"/>
      <c r="Z129" s="82"/>
      <c r="AA129" s="80"/>
      <c r="AB129" s="81"/>
      <c r="AC129" s="82"/>
      <c r="AD129" s="82"/>
      <c r="AE129" s="82"/>
      <c r="AF129" s="82"/>
      <c r="AG129" s="80"/>
      <c r="AH129" s="76"/>
      <c r="AI129" s="76"/>
      <c r="AJ129" s="76"/>
      <c r="AK129" s="36"/>
      <c r="AL129" s="36"/>
      <c r="AM129" s="200"/>
      <c r="AN129" s="200"/>
      <c r="AO129" s="200"/>
      <c r="AP129" s="200"/>
      <c r="AQ129" s="161"/>
      <c r="AR129" s="75"/>
      <c r="AS129" s="36"/>
      <c r="AT129" s="36"/>
      <c r="AU129" s="36"/>
      <c r="AV129" s="36"/>
      <c r="AW129" s="36"/>
      <c r="AX129" s="36"/>
      <c r="AY129" s="36"/>
      <c r="AZ129" s="36"/>
      <c r="BA129" s="104"/>
      <c r="BB129" s="113"/>
      <c r="BC129" s="114" t="str">
        <f>IF(AND(OR(K129=契約状況コード表!D$5,K129=契約状況コード表!D$6),OR(AG129=契約状況コード表!G$5,AG129=契約状況コード表!G$6)),"年間支払金額(全官署)",IF(OR(AG129=契約状況コード表!G$5,AG129=契約状況コード表!G$6),"年間支払金額",IF(AND(OR(COUNTIF(AI129,"*すべて*"),COUNTIF(AI129,"*全て*")),S129="●",OR(K129=契約状況コード表!D$5,K129=契約状況コード表!D$6)),"年間支払金額(全官署、契約相手方ごと)",IF(AND(OR(COUNTIF(AI129,"*すべて*"),COUNTIF(AI129,"*全て*")),S129="●"),"年間支払金額(契約相手方ごと)",IF(AND(OR(K129=契約状況コード表!D$5,K129=契約状況コード表!D$6),AG129=契約状況コード表!G$7),"契約総額(全官署)",IF(AND(K129=契約状況コード表!D$7,AG129=契約状況コード表!G$7),"契約総額(自官署のみ)",IF(K129=契約状況コード表!D$7,"年間支払金額(自官署のみ)",IF(AG129=契約状況コード表!G$7,"契約総額",IF(AND(COUNTIF(BJ129,"&lt;&gt;*単価*"),OR(K129=契約状況コード表!D$5,K129=契約状況コード表!D$6)),"全官署予定価格",IF(AND(COUNTIF(BJ129,"*単価*"),OR(K129=契約状況コード表!D$5,K129=契約状況コード表!D$6)),"全官署支払金額",IF(AND(COUNTIF(BJ129,"&lt;&gt;*単価*"),COUNTIF(BJ129,"*変更契約*")),"変更後予定価格",IF(COUNTIF(BJ129,"*単価*"),"年間支払金額","予定価格"))))))))))))</f>
        <v>予定価格</v>
      </c>
      <c r="BD129" s="114" t="str">
        <f>IF(AND(BI129=契約状況コード表!M$5,T129&gt;契約状況コード表!N$5),"○",IF(AND(BI129=契約状況コード表!M$6,T129&gt;=契約状況コード表!N$6),"○",IF(AND(BI129=契約状況コード表!M$7,T129&gt;=契約状況コード表!N$7),"○",IF(AND(BI129=契約状況コード表!M$8,T129&gt;=契約状況コード表!N$8),"○",IF(AND(BI129=契約状況コード表!M$9,T129&gt;=契約状況コード表!N$9),"○",IF(AND(BI129=契約状況コード表!M$10,T129&gt;=契約状況コード表!N$10),"○",IF(AND(BI129=契約状況コード表!M$11,T129&gt;=契約状況コード表!N$11),"○",IF(AND(BI129=契約状況コード表!M$12,T129&gt;=契約状況コード表!N$12),"○",IF(AND(BI129=契約状況コード表!M$13,T129&gt;=契約状況コード表!N$13),"○",IF(T129="他官署で調達手続き入札を実施のため","○","×"))))))))))</f>
        <v>×</v>
      </c>
      <c r="BE129" s="114" t="str">
        <f>IF(AND(BI129=契約状況コード表!M$5,Y129&gt;契約状況コード表!N$5),"○",IF(AND(BI129=契約状況コード表!M$6,Y129&gt;=契約状況コード表!N$6),"○",IF(AND(BI129=契約状況コード表!M$7,Y129&gt;=契約状況コード表!N$7),"○",IF(AND(BI129=契約状況コード表!M$8,Y129&gt;=契約状況コード表!N$8),"○",IF(AND(BI129=契約状況コード表!M$9,Y129&gt;=契約状況コード表!N$9),"○",IF(AND(BI129=契約状況コード表!M$10,Y129&gt;=契約状況コード表!N$10),"○",IF(AND(BI129=契約状況コード表!M$11,Y129&gt;=契約状況コード表!N$11),"○",IF(AND(BI129=契約状況コード表!M$12,Y129&gt;=契約状況コード表!N$12),"○",IF(AND(BI129=契約状況コード表!M$13,Y129&gt;=契約状況コード表!N$13),"○","×")))))))))</f>
        <v>×</v>
      </c>
      <c r="BF129" s="114" t="str">
        <f t="shared" si="11"/>
        <v>×</v>
      </c>
      <c r="BG129" s="114" t="str">
        <f t="shared" si="12"/>
        <v>×</v>
      </c>
      <c r="BH129" s="115" t="str">
        <f t="shared" si="13"/>
        <v/>
      </c>
      <c r="BI129" s="170">
        <f t="shared" si="14"/>
        <v>0</v>
      </c>
      <c r="BJ129" s="36" t="str">
        <f>IF(AG129=契約状況コード表!G$5,"",IF(AND(K129&lt;&gt;"",ISTEXT(U129)),"分担契約/単価契約",IF(ISTEXT(U129),"単価契約",IF(K129&lt;&gt;"","分担契約",""))))</f>
        <v/>
      </c>
      <c r="BK129" s="171"/>
      <c r="BL129" s="118" t="str">
        <f>IF(COUNTIF(T129,"**"),"",IF(AND(T129&gt;=契約状況コード表!P$5,OR(H129=契約状況コード表!M$5,H129=契約状況コード表!M$6)),1,IF(AND(T129&gt;=契約状況コード表!P$13,H129&lt;&gt;契約状況コード表!M$5,H129&lt;&gt;契約状況コード表!M$6),1,"")))</f>
        <v/>
      </c>
      <c r="BM129" s="155" t="str">
        <f t="shared" si="15"/>
        <v>○</v>
      </c>
      <c r="BN129" s="118" t="b">
        <f t="shared" si="16"/>
        <v>1</v>
      </c>
      <c r="BO129" s="118" t="b">
        <f t="shared" si="17"/>
        <v>1</v>
      </c>
    </row>
    <row r="130" spans="1:67" ht="60.6" customHeight="1">
      <c r="A130" s="101">
        <f t="shared" si="18"/>
        <v>125</v>
      </c>
      <c r="B130" s="101" t="str">
        <f t="shared" si="19"/>
        <v/>
      </c>
      <c r="C130" s="101" t="str">
        <f>IF(B130&lt;&gt;1,"",COUNTIF($B$6:B130,1))</f>
        <v/>
      </c>
      <c r="D130" s="101" t="str">
        <f>IF(B130&lt;&gt;2,"",COUNTIF($B$6:B130,2))</f>
        <v/>
      </c>
      <c r="E130" s="101" t="str">
        <f>IF(B130&lt;&gt;3,"",COUNTIF($B$6:B130,3))</f>
        <v/>
      </c>
      <c r="F130" s="101" t="str">
        <f>IF(B130&lt;&gt;4,"",COUNTIF($B$6:B130,4))</f>
        <v/>
      </c>
      <c r="G130" s="75"/>
      <c r="H130" s="36"/>
      <c r="I130" s="76"/>
      <c r="J130" s="76"/>
      <c r="K130" s="75"/>
      <c r="L130" s="161"/>
      <c r="M130" s="77"/>
      <c r="N130" s="76"/>
      <c r="O130" s="78"/>
      <c r="P130" s="83"/>
      <c r="Q130" s="84"/>
      <c r="R130" s="76"/>
      <c r="S130" s="75"/>
      <c r="T130" s="85"/>
      <c r="U130" s="154"/>
      <c r="V130" s="87"/>
      <c r="W130" s="172" t="str">
        <f>IF(OR(T130="他官署で調達手続きを実施のため",AG130=契約状況コード表!G$5),"－",IF(V130&lt;&gt;"",ROUNDDOWN(V130/T130,3),(IFERROR(ROUNDDOWN(U130/T130,3),"－"))))</f>
        <v>－</v>
      </c>
      <c r="X130" s="85"/>
      <c r="Y130" s="85"/>
      <c r="Z130" s="82"/>
      <c r="AA130" s="80"/>
      <c r="AB130" s="81"/>
      <c r="AC130" s="82"/>
      <c r="AD130" s="82"/>
      <c r="AE130" s="82"/>
      <c r="AF130" s="82"/>
      <c r="AG130" s="80"/>
      <c r="AH130" s="76"/>
      <c r="AI130" s="76"/>
      <c r="AJ130" s="76"/>
      <c r="AK130" s="36"/>
      <c r="AL130" s="36"/>
      <c r="AM130" s="200"/>
      <c r="AN130" s="200"/>
      <c r="AO130" s="200"/>
      <c r="AP130" s="200"/>
      <c r="AQ130" s="161"/>
      <c r="AR130" s="75"/>
      <c r="AS130" s="36"/>
      <c r="AT130" s="36"/>
      <c r="AU130" s="36"/>
      <c r="AV130" s="36"/>
      <c r="AW130" s="36"/>
      <c r="AX130" s="36"/>
      <c r="AY130" s="36"/>
      <c r="AZ130" s="36"/>
      <c r="BA130" s="104"/>
      <c r="BB130" s="113"/>
      <c r="BC130" s="114" t="str">
        <f>IF(AND(OR(K130=契約状況コード表!D$5,K130=契約状況コード表!D$6),OR(AG130=契約状況コード表!G$5,AG130=契約状況コード表!G$6)),"年間支払金額(全官署)",IF(OR(AG130=契約状況コード表!G$5,AG130=契約状況コード表!G$6),"年間支払金額",IF(AND(OR(COUNTIF(AI130,"*すべて*"),COUNTIF(AI130,"*全て*")),S130="●",OR(K130=契約状況コード表!D$5,K130=契約状況コード表!D$6)),"年間支払金額(全官署、契約相手方ごと)",IF(AND(OR(COUNTIF(AI130,"*すべて*"),COUNTIF(AI130,"*全て*")),S130="●"),"年間支払金額(契約相手方ごと)",IF(AND(OR(K130=契約状況コード表!D$5,K130=契約状況コード表!D$6),AG130=契約状況コード表!G$7),"契約総額(全官署)",IF(AND(K130=契約状況コード表!D$7,AG130=契約状況コード表!G$7),"契約総額(自官署のみ)",IF(K130=契約状況コード表!D$7,"年間支払金額(自官署のみ)",IF(AG130=契約状況コード表!G$7,"契約総額",IF(AND(COUNTIF(BJ130,"&lt;&gt;*単価*"),OR(K130=契約状況コード表!D$5,K130=契約状況コード表!D$6)),"全官署予定価格",IF(AND(COUNTIF(BJ130,"*単価*"),OR(K130=契約状況コード表!D$5,K130=契約状況コード表!D$6)),"全官署支払金額",IF(AND(COUNTIF(BJ130,"&lt;&gt;*単価*"),COUNTIF(BJ130,"*変更契約*")),"変更後予定価格",IF(COUNTIF(BJ130,"*単価*"),"年間支払金額","予定価格"))))))))))))</f>
        <v>予定価格</v>
      </c>
      <c r="BD130" s="114" t="str">
        <f>IF(AND(BI130=契約状況コード表!M$5,T130&gt;契約状況コード表!N$5),"○",IF(AND(BI130=契約状況コード表!M$6,T130&gt;=契約状況コード表!N$6),"○",IF(AND(BI130=契約状況コード表!M$7,T130&gt;=契約状況コード表!N$7),"○",IF(AND(BI130=契約状況コード表!M$8,T130&gt;=契約状況コード表!N$8),"○",IF(AND(BI130=契約状況コード表!M$9,T130&gt;=契約状況コード表!N$9),"○",IF(AND(BI130=契約状況コード表!M$10,T130&gt;=契約状況コード表!N$10),"○",IF(AND(BI130=契約状況コード表!M$11,T130&gt;=契約状況コード表!N$11),"○",IF(AND(BI130=契約状況コード表!M$12,T130&gt;=契約状況コード表!N$12),"○",IF(AND(BI130=契約状況コード表!M$13,T130&gt;=契約状況コード表!N$13),"○",IF(T130="他官署で調達手続き入札を実施のため","○","×"))))))))))</f>
        <v>×</v>
      </c>
      <c r="BE130" s="114" t="str">
        <f>IF(AND(BI130=契約状況コード表!M$5,Y130&gt;契約状況コード表!N$5),"○",IF(AND(BI130=契約状況コード表!M$6,Y130&gt;=契約状況コード表!N$6),"○",IF(AND(BI130=契約状況コード表!M$7,Y130&gt;=契約状況コード表!N$7),"○",IF(AND(BI130=契約状況コード表!M$8,Y130&gt;=契約状況コード表!N$8),"○",IF(AND(BI130=契約状況コード表!M$9,Y130&gt;=契約状況コード表!N$9),"○",IF(AND(BI130=契約状況コード表!M$10,Y130&gt;=契約状況コード表!N$10),"○",IF(AND(BI130=契約状況コード表!M$11,Y130&gt;=契約状況コード表!N$11),"○",IF(AND(BI130=契約状況コード表!M$12,Y130&gt;=契約状況コード表!N$12),"○",IF(AND(BI130=契約状況コード表!M$13,Y130&gt;=契約状況コード表!N$13),"○","×")))))))))</f>
        <v>×</v>
      </c>
      <c r="BF130" s="114" t="str">
        <f t="shared" si="11"/>
        <v>×</v>
      </c>
      <c r="BG130" s="114" t="str">
        <f t="shared" si="12"/>
        <v>×</v>
      </c>
      <c r="BH130" s="115" t="str">
        <f t="shared" si="13"/>
        <v/>
      </c>
      <c r="BI130" s="170">
        <f t="shared" si="14"/>
        <v>0</v>
      </c>
      <c r="BJ130" s="36" t="str">
        <f>IF(AG130=契約状況コード表!G$5,"",IF(AND(K130&lt;&gt;"",ISTEXT(U130)),"分担契約/単価契約",IF(ISTEXT(U130),"単価契約",IF(K130&lt;&gt;"","分担契約",""))))</f>
        <v/>
      </c>
      <c r="BK130" s="171"/>
      <c r="BL130" s="118" t="str">
        <f>IF(COUNTIF(T130,"**"),"",IF(AND(T130&gt;=契約状況コード表!P$5,OR(H130=契約状況コード表!M$5,H130=契約状況コード表!M$6)),1,IF(AND(T130&gt;=契約状況コード表!P$13,H130&lt;&gt;契約状況コード表!M$5,H130&lt;&gt;契約状況コード表!M$6),1,"")))</f>
        <v/>
      </c>
      <c r="BM130" s="155" t="str">
        <f t="shared" si="15"/>
        <v>○</v>
      </c>
      <c r="BN130" s="118" t="b">
        <f t="shared" si="16"/>
        <v>1</v>
      </c>
      <c r="BO130" s="118" t="b">
        <f t="shared" si="17"/>
        <v>1</v>
      </c>
    </row>
    <row r="131" spans="1:67" ht="60.6" customHeight="1">
      <c r="A131" s="101">
        <f t="shared" si="18"/>
        <v>126</v>
      </c>
      <c r="B131" s="101" t="str">
        <f t="shared" si="19"/>
        <v/>
      </c>
      <c r="C131" s="101" t="str">
        <f>IF(B131&lt;&gt;1,"",COUNTIF($B$6:B131,1))</f>
        <v/>
      </c>
      <c r="D131" s="101" t="str">
        <f>IF(B131&lt;&gt;2,"",COUNTIF($B$6:B131,2))</f>
        <v/>
      </c>
      <c r="E131" s="101" t="str">
        <f>IF(B131&lt;&gt;3,"",COUNTIF($B$6:B131,3))</f>
        <v/>
      </c>
      <c r="F131" s="101" t="str">
        <f>IF(B131&lt;&gt;4,"",COUNTIF($B$6:B131,4))</f>
        <v/>
      </c>
      <c r="G131" s="75"/>
      <c r="H131" s="36"/>
      <c r="I131" s="76"/>
      <c r="J131" s="76"/>
      <c r="K131" s="75"/>
      <c r="L131" s="161"/>
      <c r="M131" s="77"/>
      <c r="N131" s="76"/>
      <c r="O131" s="78"/>
      <c r="P131" s="83"/>
      <c r="Q131" s="84"/>
      <c r="R131" s="76"/>
      <c r="S131" s="75"/>
      <c r="T131" s="85"/>
      <c r="U131" s="154"/>
      <c r="V131" s="87"/>
      <c r="W131" s="172" t="str">
        <f>IF(OR(T131="他官署で調達手続きを実施のため",AG131=契約状況コード表!G$5),"－",IF(V131&lt;&gt;"",ROUNDDOWN(V131/T131,3),(IFERROR(ROUNDDOWN(U131/T131,3),"－"))))</f>
        <v>－</v>
      </c>
      <c r="X131" s="85"/>
      <c r="Y131" s="85"/>
      <c r="Z131" s="82"/>
      <c r="AA131" s="80"/>
      <c r="AB131" s="81"/>
      <c r="AC131" s="82"/>
      <c r="AD131" s="82"/>
      <c r="AE131" s="82"/>
      <c r="AF131" s="82"/>
      <c r="AG131" s="80"/>
      <c r="AH131" s="76"/>
      <c r="AI131" s="76"/>
      <c r="AJ131" s="76"/>
      <c r="AK131" s="36"/>
      <c r="AL131" s="36"/>
      <c r="AM131" s="200"/>
      <c r="AN131" s="200"/>
      <c r="AO131" s="200"/>
      <c r="AP131" s="200"/>
      <c r="AQ131" s="161"/>
      <c r="AR131" s="75"/>
      <c r="AS131" s="36"/>
      <c r="AT131" s="36"/>
      <c r="AU131" s="36"/>
      <c r="AV131" s="36"/>
      <c r="AW131" s="36"/>
      <c r="AX131" s="36"/>
      <c r="AY131" s="36"/>
      <c r="AZ131" s="36"/>
      <c r="BA131" s="104"/>
      <c r="BB131" s="113"/>
      <c r="BC131" s="114" t="str">
        <f>IF(AND(OR(K131=契約状況コード表!D$5,K131=契約状況コード表!D$6),OR(AG131=契約状況コード表!G$5,AG131=契約状況コード表!G$6)),"年間支払金額(全官署)",IF(OR(AG131=契約状況コード表!G$5,AG131=契約状況コード表!G$6),"年間支払金額",IF(AND(OR(COUNTIF(AI131,"*すべて*"),COUNTIF(AI131,"*全て*")),S131="●",OR(K131=契約状況コード表!D$5,K131=契約状況コード表!D$6)),"年間支払金額(全官署、契約相手方ごと)",IF(AND(OR(COUNTIF(AI131,"*すべて*"),COUNTIF(AI131,"*全て*")),S131="●"),"年間支払金額(契約相手方ごと)",IF(AND(OR(K131=契約状況コード表!D$5,K131=契約状況コード表!D$6),AG131=契約状況コード表!G$7),"契約総額(全官署)",IF(AND(K131=契約状況コード表!D$7,AG131=契約状況コード表!G$7),"契約総額(自官署のみ)",IF(K131=契約状況コード表!D$7,"年間支払金額(自官署のみ)",IF(AG131=契約状況コード表!G$7,"契約総額",IF(AND(COUNTIF(BJ131,"&lt;&gt;*単価*"),OR(K131=契約状況コード表!D$5,K131=契約状況コード表!D$6)),"全官署予定価格",IF(AND(COUNTIF(BJ131,"*単価*"),OR(K131=契約状況コード表!D$5,K131=契約状況コード表!D$6)),"全官署支払金額",IF(AND(COUNTIF(BJ131,"&lt;&gt;*単価*"),COUNTIF(BJ131,"*変更契約*")),"変更後予定価格",IF(COUNTIF(BJ131,"*単価*"),"年間支払金額","予定価格"))))))))))))</f>
        <v>予定価格</v>
      </c>
      <c r="BD131" s="114" t="str">
        <f>IF(AND(BI131=契約状況コード表!M$5,T131&gt;契約状況コード表!N$5),"○",IF(AND(BI131=契約状況コード表!M$6,T131&gt;=契約状況コード表!N$6),"○",IF(AND(BI131=契約状況コード表!M$7,T131&gt;=契約状況コード表!N$7),"○",IF(AND(BI131=契約状況コード表!M$8,T131&gt;=契約状況コード表!N$8),"○",IF(AND(BI131=契約状況コード表!M$9,T131&gt;=契約状況コード表!N$9),"○",IF(AND(BI131=契約状況コード表!M$10,T131&gt;=契約状況コード表!N$10),"○",IF(AND(BI131=契約状況コード表!M$11,T131&gt;=契約状況コード表!N$11),"○",IF(AND(BI131=契約状況コード表!M$12,T131&gt;=契約状況コード表!N$12),"○",IF(AND(BI131=契約状況コード表!M$13,T131&gt;=契約状況コード表!N$13),"○",IF(T131="他官署で調達手続き入札を実施のため","○","×"))))))))))</f>
        <v>×</v>
      </c>
      <c r="BE131" s="114" t="str">
        <f>IF(AND(BI131=契約状況コード表!M$5,Y131&gt;契約状況コード表!N$5),"○",IF(AND(BI131=契約状況コード表!M$6,Y131&gt;=契約状況コード表!N$6),"○",IF(AND(BI131=契約状況コード表!M$7,Y131&gt;=契約状況コード表!N$7),"○",IF(AND(BI131=契約状況コード表!M$8,Y131&gt;=契約状況コード表!N$8),"○",IF(AND(BI131=契約状況コード表!M$9,Y131&gt;=契約状況コード表!N$9),"○",IF(AND(BI131=契約状況コード表!M$10,Y131&gt;=契約状況コード表!N$10),"○",IF(AND(BI131=契約状況コード表!M$11,Y131&gt;=契約状況コード表!N$11),"○",IF(AND(BI131=契約状況コード表!M$12,Y131&gt;=契約状況コード表!N$12),"○",IF(AND(BI131=契約状況コード表!M$13,Y131&gt;=契約状況コード表!N$13),"○","×")))))))))</f>
        <v>×</v>
      </c>
      <c r="BF131" s="114" t="str">
        <f t="shared" si="11"/>
        <v>×</v>
      </c>
      <c r="BG131" s="114" t="str">
        <f t="shared" si="12"/>
        <v>×</v>
      </c>
      <c r="BH131" s="115" t="str">
        <f t="shared" si="13"/>
        <v/>
      </c>
      <c r="BI131" s="170">
        <f t="shared" si="14"/>
        <v>0</v>
      </c>
      <c r="BJ131" s="36" t="str">
        <f>IF(AG131=契約状況コード表!G$5,"",IF(AND(K131&lt;&gt;"",ISTEXT(U131)),"分担契約/単価契約",IF(ISTEXT(U131),"単価契約",IF(K131&lt;&gt;"","分担契約",""))))</f>
        <v/>
      </c>
      <c r="BK131" s="171"/>
      <c r="BL131" s="118" t="str">
        <f>IF(COUNTIF(T131,"**"),"",IF(AND(T131&gt;=契約状況コード表!P$5,OR(H131=契約状況コード表!M$5,H131=契約状況コード表!M$6)),1,IF(AND(T131&gt;=契約状況コード表!P$13,H131&lt;&gt;契約状況コード表!M$5,H131&lt;&gt;契約状況コード表!M$6),1,"")))</f>
        <v/>
      </c>
      <c r="BM131" s="155" t="str">
        <f t="shared" si="15"/>
        <v>○</v>
      </c>
      <c r="BN131" s="118" t="b">
        <f t="shared" si="16"/>
        <v>1</v>
      </c>
      <c r="BO131" s="118" t="b">
        <f t="shared" si="17"/>
        <v>1</v>
      </c>
    </row>
    <row r="132" spans="1:67" ht="60.6" customHeight="1">
      <c r="A132" s="101">
        <f t="shared" si="18"/>
        <v>127</v>
      </c>
      <c r="B132" s="101" t="str">
        <f t="shared" si="19"/>
        <v/>
      </c>
      <c r="C132" s="101" t="str">
        <f>IF(B132&lt;&gt;1,"",COUNTIF($B$6:B132,1))</f>
        <v/>
      </c>
      <c r="D132" s="101" t="str">
        <f>IF(B132&lt;&gt;2,"",COUNTIF($B$6:B132,2))</f>
        <v/>
      </c>
      <c r="E132" s="101" t="str">
        <f>IF(B132&lt;&gt;3,"",COUNTIF($B$6:B132,3))</f>
        <v/>
      </c>
      <c r="F132" s="101" t="str">
        <f>IF(B132&lt;&gt;4,"",COUNTIF($B$6:B132,4))</f>
        <v/>
      </c>
      <c r="G132" s="75"/>
      <c r="H132" s="36"/>
      <c r="I132" s="76"/>
      <c r="J132" s="76"/>
      <c r="K132" s="75"/>
      <c r="L132" s="161"/>
      <c r="M132" s="77"/>
      <c r="N132" s="76"/>
      <c r="O132" s="78"/>
      <c r="P132" s="83"/>
      <c r="Q132" s="84"/>
      <c r="R132" s="76"/>
      <c r="S132" s="75"/>
      <c r="T132" s="85"/>
      <c r="U132" s="154"/>
      <c r="V132" s="87"/>
      <c r="W132" s="172" t="str">
        <f>IF(OR(T132="他官署で調達手続きを実施のため",AG132=契約状況コード表!G$5),"－",IF(V132&lt;&gt;"",ROUNDDOWN(V132/T132,3),(IFERROR(ROUNDDOWN(U132/T132,3),"－"))))</f>
        <v>－</v>
      </c>
      <c r="X132" s="85"/>
      <c r="Y132" s="85"/>
      <c r="Z132" s="82"/>
      <c r="AA132" s="80"/>
      <c r="AB132" s="81"/>
      <c r="AC132" s="82"/>
      <c r="AD132" s="82"/>
      <c r="AE132" s="82"/>
      <c r="AF132" s="82"/>
      <c r="AG132" s="80"/>
      <c r="AH132" s="76"/>
      <c r="AI132" s="76"/>
      <c r="AJ132" s="76"/>
      <c r="AK132" s="36"/>
      <c r="AL132" s="36"/>
      <c r="AM132" s="200"/>
      <c r="AN132" s="200"/>
      <c r="AO132" s="200"/>
      <c r="AP132" s="200"/>
      <c r="AQ132" s="161"/>
      <c r="AR132" s="75"/>
      <c r="AS132" s="36"/>
      <c r="AT132" s="36"/>
      <c r="AU132" s="36"/>
      <c r="AV132" s="36"/>
      <c r="AW132" s="36"/>
      <c r="AX132" s="36"/>
      <c r="AY132" s="36"/>
      <c r="AZ132" s="36"/>
      <c r="BA132" s="104"/>
      <c r="BB132" s="113"/>
      <c r="BC132" s="114" t="str">
        <f>IF(AND(OR(K132=契約状況コード表!D$5,K132=契約状況コード表!D$6),OR(AG132=契約状況コード表!G$5,AG132=契約状況コード表!G$6)),"年間支払金額(全官署)",IF(OR(AG132=契約状況コード表!G$5,AG132=契約状況コード表!G$6),"年間支払金額",IF(AND(OR(COUNTIF(AI132,"*すべて*"),COUNTIF(AI132,"*全て*")),S132="●",OR(K132=契約状況コード表!D$5,K132=契約状況コード表!D$6)),"年間支払金額(全官署、契約相手方ごと)",IF(AND(OR(COUNTIF(AI132,"*すべて*"),COUNTIF(AI132,"*全て*")),S132="●"),"年間支払金額(契約相手方ごと)",IF(AND(OR(K132=契約状況コード表!D$5,K132=契約状況コード表!D$6),AG132=契約状況コード表!G$7),"契約総額(全官署)",IF(AND(K132=契約状況コード表!D$7,AG132=契約状況コード表!G$7),"契約総額(自官署のみ)",IF(K132=契約状況コード表!D$7,"年間支払金額(自官署のみ)",IF(AG132=契約状況コード表!G$7,"契約総額",IF(AND(COUNTIF(BJ132,"&lt;&gt;*単価*"),OR(K132=契約状況コード表!D$5,K132=契約状況コード表!D$6)),"全官署予定価格",IF(AND(COUNTIF(BJ132,"*単価*"),OR(K132=契約状況コード表!D$5,K132=契約状況コード表!D$6)),"全官署支払金額",IF(AND(COUNTIF(BJ132,"&lt;&gt;*単価*"),COUNTIF(BJ132,"*変更契約*")),"変更後予定価格",IF(COUNTIF(BJ132,"*単価*"),"年間支払金額","予定価格"))))))))))))</f>
        <v>予定価格</v>
      </c>
      <c r="BD132" s="114" t="str">
        <f>IF(AND(BI132=契約状況コード表!M$5,T132&gt;契約状況コード表!N$5),"○",IF(AND(BI132=契約状況コード表!M$6,T132&gt;=契約状況コード表!N$6),"○",IF(AND(BI132=契約状況コード表!M$7,T132&gt;=契約状況コード表!N$7),"○",IF(AND(BI132=契約状況コード表!M$8,T132&gt;=契約状況コード表!N$8),"○",IF(AND(BI132=契約状況コード表!M$9,T132&gt;=契約状況コード表!N$9),"○",IF(AND(BI132=契約状況コード表!M$10,T132&gt;=契約状況コード表!N$10),"○",IF(AND(BI132=契約状況コード表!M$11,T132&gt;=契約状況コード表!N$11),"○",IF(AND(BI132=契約状況コード表!M$12,T132&gt;=契約状況コード表!N$12),"○",IF(AND(BI132=契約状況コード表!M$13,T132&gt;=契約状況コード表!N$13),"○",IF(T132="他官署で調達手続き入札を実施のため","○","×"))))))))))</f>
        <v>×</v>
      </c>
      <c r="BE132" s="114" t="str">
        <f>IF(AND(BI132=契約状況コード表!M$5,Y132&gt;契約状況コード表!N$5),"○",IF(AND(BI132=契約状況コード表!M$6,Y132&gt;=契約状況コード表!N$6),"○",IF(AND(BI132=契約状況コード表!M$7,Y132&gt;=契約状況コード表!N$7),"○",IF(AND(BI132=契約状況コード表!M$8,Y132&gt;=契約状況コード表!N$8),"○",IF(AND(BI132=契約状況コード表!M$9,Y132&gt;=契約状況コード表!N$9),"○",IF(AND(BI132=契約状況コード表!M$10,Y132&gt;=契約状況コード表!N$10),"○",IF(AND(BI132=契約状況コード表!M$11,Y132&gt;=契約状況コード表!N$11),"○",IF(AND(BI132=契約状況コード表!M$12,Y132&gt;=契約状況コード表!N$12),"○",IF(AND(BI132=契約状況コード表!M$13,Y132&gt;=契約状況コード表!N$13),"○","×")))))))))</f>
        <v>×</v>
      </c>
      <c r="BF132" s="114" t="str">
        <f t="shared" si="11"/>
        <v>×</v>
      </c>
      <c r="BG132" s="114" t="str">
        <f t="shared" si="12"/>
        <v>×</v>
      </c>
      <c r="BH132" s="115" t="str">
        <f t="shared" si="13"/>
        <v/>
      </c>
      <c r="BI132" s="170">
        <f t="shared" si="14"/>
        <v>0</v>
      </c>
      <c r="BJ132" s="36" t="str">
        <f>IF(AG132=契約状況コード表!G$5,"",IF(AND(K132&lt;&gt;"",ISTEXT(U132)),"分担契約/単価契約",IF(ISTEXT(U132),"単価契約",IF(K132&lt;&gt;"","分担契約",""))))</f>
        <v/>
      </c>
      <c r="BK132" s="171"/>
      <c r="BL132" s="118" t="str">
        <f>IF(COUNTIF(T132,"**"),"",IF(AND(T132&gt;=契約状況コード表!P$5,OR(H132=契約状況コード表!M$5,H132=契約状況コード表!M$6)),1,IF(AND(T132&gt;=契約状況コード表!P$13,H132&lt;&gt;契約状況コード表!M$5,H132&lt;&gt;契約状況コード表!M$6),1,"")))</f>
        <v/>
      </c>
      <c r="BM132" s="155" t="str">
        <f t="shared" si="15"/>
        <v>○</v>
      </c>
      <c r="BN132" s="118" t="b">
        <f t="shared" si="16"/>
        <v>1</v>
      </c>
      <c r="BO132" s="118" t="b">
        <f t="shared" si="17"/>
        <v>1</v>
      </c>
    </row>
    <row r="133" spans="1:67" ht="60.6" customHeight="1">
      <c r="A133" s="101">
        <f t="shared" si="18"/>
        <v>128</v>
      </c>
      <c r="B133" s="101" t="str">
        <f t="shared" si="19"/>
        <v/>
      </c>
      <c r="C133" s="101" t="str">
        <f>IF(B133&lt;&gt;1,"",COUNTIF($B$6:B133,1))</f>
        <v/>
      </c>
      <c r="D133" s="101" t="str">
        <f>IF(B133&lt;&gt;2,"",COUNTIF($B$6:B133,2))</f>
        <v/>
      </c>
      <c r="E133" s="101" t="str">
        <f>IF(B133&lt;&gt;3,"",COUNTIF($B$6:B133,3))</f>
        <v/>
      </c>
      <c r="F133" s="101" t="str">
        <f>IF(B133&lt;&gt;4,"",COUNTIF($B$6:B133,4))</f>
        <v/>
      </c>
      <c r="G133" s="75"/>
      <c r="H133" s="36"/>
      <c r="I133" s="76"/>
      <c r="J133" s="76"/>
      <c r="K133" s="75"/>
      <c r="L133" s="161"/>
      <c r="M133" s="77"/>
      <c r="N133" s="76"/>
      <c r="O133" s="78"/>
      <c r="P133" s="83"/>
      <c r="Q133" s="84"/>
      <c r="R133" s="76"/>
      <c r="S133" s="75"/>
      <c r="T133" s="85"/>
      <c r="U133" s="154"/>
      <c r="V133" s="87"/>
      <c r="W133" s="172" t="str">
        <f>IF(OR(T133="他官署で調達手続きを実施のため",AG133=契約状況コード表!G$5),"－",IF(V133&lt;&gt;"",ROUNDDOWN(V133/T133,3),(IFERROR(ROUNDDOWN(U133/T133,3),"－"))))</f>
        <v>－</v>
      </c>
      <c r="X133" s="85"/>
      <c r="Y133" s="85"/>
      <c r="Z133" s="82"/>
      <c r="AA133" s="80"/>
      <c r="AB133" s="81"/>
      <c r="AC133" s="82"/>
      <c r="AD133" s="82"/>
      <c r="AE133" s="82"/>
      <c r="AF133" s="82"/>
      <c r="AG133" s="80"/>
      <c r="AH133" s="76"/>
      <c r="AI133" s="76"/>
      <c r="AJ133" s="76"/>
      <c r="AK133" s="36"/>
      <c r="AL133" s="36"/>
      <c r="AM133" s="200"/>
      <c r="AN133" s="200"/>
      <c r="AO133" s="200"/>
      <c r="AP133" s="200"/>
      <c r="AQ133" s="161"/>
      <c r="AR133" s="75"/>
      <c r="AS133" s="36"/>
      <c r="AT133" s="36"/>
      <c r="AU133" s="36"/>
      <c r="AV133" s="36"/>
      <c r="AW133" s="36"/>
      <c r="AX133" s="36"/>
      <c r="AY133" s="36"/>
      <c r="AZ133" s="36"/>
      <c r="BA133" s="104"/>
      <c r="BB133" s="113"/>
      <c r="BC133" s="114" t="str">
        <f>IF(AND(OR(K133=契約状況コード表!D$5,K133=契約状況コード表!D$6),OR(AG133=契約状況コード表!G$5,AG133=契約状況コード表!G$6)),"年間支払金額(全官署)",IF(OR(AG133=契約状況コード表!G$5,AG133=契約状況コード表!G$6),"年間支払金額",IF(AND(OR(COUNTIF(AI133,"*すべて*"),COUNTIF(AI133,"*全て*")),S133="●",OR(K133=契約状況コード表!D$5,K133=契約状況コード表!D$6)),"年間支払金額(全官署、契約相手方ごと)",IF(AND(OR(COUNTIF(AI133,"*すべて*"),COUNTIF(AI133,"*全て*")),S133="●"),"年間支払金額(契約相手方ごと)",IF(AND(OR(K133=契約状況コード表!D$5,K133=契約状況コード表!D$6),AG133=契約状況コード表!G$7),"契約総額(全官署)",IF(AND(K133=契約状況コード表!D$7,AG133=契約状況コード表!G$7),"契約総額(自官署のみ)",IF(K133=契約状況コード表!D$7,"年間支払金額(自官署のみ)",IF(AG133=契約状況コード表!G$7,"契約総額",IF(AND(COUNTIF(BJ133,"&lt;&gt;*単価*"),OR(K133=契約状況コード表!D$5,K133=契約状況コード表!D$6)),"全官署予定価格",IF(AND(COUNTIF(BJ133,"*単価*"),OR(K133=契約状況コード表!D$5,K133=契約状況コード表!D$6)),"全官署支払金額",IF(AND(COUNTIF(BJ133,"&lt;&gt;*単価*"),COUNTIF(BJ133,"*変更契約*")),"変更後予定価格",IF(COUNTIF(BJ133,"*単価*"),"年間支払金額","予定価格"))))))))))))</f>
        <v>予定価格</v>
      </c>
      <c r="BD133" s="114" t="str">
        <f>IF(AND(BI133=契約状況コード表!M$5,T133&gt;契約状況コード表!N$5),"○",IF(AND(BI133=契約状況コード表!M$6,T133&gt;=契約状況コード表!N$6),"○",IF(AND(BI133=契約状況コード表!M$7,T133&gt;=契約状況コード表!N$7),"○",IF(AND(BI133=契約状況コード表!M$8,T133&gt;=契約状況コード表!N$8),"○",IF(AND(BI133=契約状況コード表!M$9,T133&gt;=契約状況コード表!N$9),"○",IF(AND(BI133=契約状況コード表!M$10,T133&gt;=契約状況コード表!N$10),"○",IF(AND(BI133=契約状況コード表!M$11,T133&gt;=契約状況コード表!N$11),"○",IF(AND(BI133=契約状況コード表!M$12,T133&gt;=契約状況コード表!N$12),"○",IF(AND(BI133=契約状況コード表!M$13,T133&gt;=契約状況コード表!N$13),"○",IF(T133="他官署で調達手続き入札を実施のため","○","×"))))))))))</f>
        <v>×</v>
      </c>
      <c r="BE133" s="114" t="str">
        <f>IF(AND(BI133=契約状況コード表!M$5,Y133&gt;契約状況コード表!N$5),"○",IF(AND(BI133=契約状況コード表!M$6,Y133&gt;=契約状況コード表!N$6),"○",IF(AND(BI133=契約状況コード表!M$7,Y133&gt;=契約状況コード表!N$7),"○",IF(AND(BI133=契約状況コード表!M$8,Y133&gt;=契約状況コード表!N$8),"○",IF(AND(BI133=契約状況コード表!M$9,Y133&gt;=契約状況コード表!N$9),"○",IF(AND(BI133=契約状況コード表!M$10,Y133&gt;=契約状況コード表!N$10),"○",IF(AND(BI133=契約状況コード表!M$11,Y133&gt;=契約状況コード表!N$11),"○",IF(AND(BI133=契約状況コード表!M$12,Y133&gt;=契約状況コード表!N$12),"○",IF(AND(BI133=契約状況コード表!M$13,Y133&gt;=契約状況コード表!N$13),"○","×")))))))))</f>
        <v>×</v>
      </c>
      <c r="BF133" s="114" t="str">
        <f t="shared" si="11"/>
        <v>×</v>
      </c>
      <c r="BG133" s="114" t="str">
        <f t="shared" si="12"/>
        <v>×</v>
      </c>
      <c r="BH133" s="115" t="str">
        <f t="shared" si="13"/>
        <v/>
      </c>
      <c r="BI133" s="170">
        <f t="shared" si="14"/>
        <v>0</v>
      </c>
      <c r="BJ133" s="36" t="str">
        <f>IF(AG133=契約状況コード表!G$5,"",IF(AND(K133&lt;&gt;"",ISTEXT(U133)),"分担契約/単価契約",IF(ISTEXT(U133),"単価契約",IF(K133&lt;&gt;"","分担契約",""))))</f>
        <v/>
      </c>
      <c r="BK133" s="171"/>
      <c r="BL133" s="118" t="str">
        <f>IF(COUNTIF(T133,"**"),"",IF(AND(T133&gt;=契約状況コード表!P$5,OR(H133=契約状況コード表!M$5,H133=契約状況コード表!M$6)),1,IF(AND(T133&gt;=契約状況コード表!P$13,H133&lt;&gt;契約状況コード表!M$5,H133&lt;&gt;契約状況コード表!M$6),1,"")))</f>
        <v/>
      </c>
      <c r="BM133" s="155" t="str">
        <f t="shared" si="15"/>
        <v>○</v>
      </c>
      <c r="BN133" s="118" t="b">
        <f t="shared" si="16"/>
        <v>1</v>
      </c>
      <c r="BO133" s="118" t="b">
        <f t="shared" si="17"/>
        <v>1</v>
      </c>
    </row>
    <row r="134" spans="1:67" ht="60.6" customHeight="1">
      <c r="A134" s="101">
        <f t="shared" si="18"/>
        <v>129</v>
      </c>
      <c r="B134" s="101" t="str">
        <f t="shared" si="19"/>
        <v/>
      </c>
      <c r="C134" s="101" t="str">
        <f>IF(B134&lt;&gt;1,"",COUNTIF($B$6:B134,1))</f>
        <v/>
      </c>
      <c r="D134" s="101" t="str">
        <f>IF(B134&lt;&gt;2,"",COUNTIF($B$6:B134,2))</f>
        <v/>
      </c>
      <c r="E134" s="101" t="str">
        <f>IF(B134&lt;&gt;3,"",COUNTIF($B$6:B134,3))</f>
        <v/>
      </c>
      <c r="F134" s="101" t="str">
        <f>IF(B134&lt;&gt;4,"",COUNTIF($B$6:B134,4))</f>
        <v/>
      </c>
      <c r="G134" s="75"/>
      <c r="H134" s="36"/>
      <c r="I134" s="76"/>
      <c r="J134" s="76"/>
      <c r="K134" s="75"/>
      <c r="L134" s="161"/>
      <c r="M134" s="77"/>
      <c r="N134" s="76"/>
      <c r="O134" s="78"/>
      <c r="P134" s="83"/>
      <c r="Q134" s="84"/>
      <c r="R134" s="76"/>
      <c r="S134" s="75"/>
      <c r="T134" s="85"/>
      <c r="U134" s="154"/>
      <c r="V134" s="87"/>
      <c r="W134" s="172" t="str">
        <f>IF(OR(T134="他官署で調達手続きを実施のため",AG134=契約状況コード表!G$5),"－",IF(V134&lt;&gt;"",ROUNDDOWN(V134/T134,3),(IFERROR(ROUNDDOWN(U134/T134,3),"－"))))</f>
        <v>－</v>
      </c>
      <c r="X134" s="85"/>
      <c r="Y134" s="85"/>
      <c r="Z134" s="82"/>
      <c r="AA134" s="80"/>
      <c r="AB134" s="81"/>
      <c r="AC134" s="82"/>
      <c r="AD134" s="82"/>
      <c r="AE134" s="82"/>
      <c r="AF134" s="82"/>
      <c r="AG134" s="80"/>
      <c r="AH134" s="76"/>
      <c r="AI134" s="76"/>
      <c r="AJ134" s="76"/>
      <c r="AK134" s="36"/>
      <c r="AL134" s="36"/>
      <c r="AM134" s="200"/>
      <c r="AN134" s="200"/>
      <c r="AO134" s="200"/>
      <c r="AP134" s="200"/>
      <c r="AQ134" s="161"/>
      <c r="AR134" s="75"/>
      <c r="AS134" s="36"/>
      <c r="AT134" s="36"/>
      <c r="AU134" s="36"/>
      <c r="AV134" s="36"/>
      <c r="AW134" s="36"/>
      <c r="AX134" s="36"/>
      <c r="AY134" s="36"/>
      <c r="AZ134" s="36"/>
      <c r="BA134" s="104"/>
      <c r="BB134" s="113"/>
      <c r="BC134" s="114" t="str">
        <f>IF(AND(OR(K134=契約状況コード表!D$5,K134=契約状況コード表!D$6),OR(AG134=契約状況コード表!G$5,AG134=契約状況コード表!G$6)),"年間支払金額(全官署)",IF(OR(AG134=契約状況コード表!G$5,AG134=契約状況コード表!G$6),"年間支払金額",IF(AND(OR(COUNTIF(AI134,"*すべて*"),COUNTIF(AI134,"*全て*")),S134="●",OR(K134=契約状況コード表!D$5,K134=契約状況コード表!D$6)),"年間支払金額(全官署、契約相手方ごと)",IF(AND(OR(COUNTIF(AI134,"*すべて*"),COUNTIF(AI134,"*全て*")),S134="●"),"年間支払金額(契約相手方ごと)",IF(AND(OR(K134=契約状況コード表!D$5,K134=契約状況コード表!D$6),AG134=契約状況コード表!G$7),"契約総額(全官署)",IF(AND(K134=契約状況コード表!D$7,AG134=契約状況コード表!G$7),"契約総額(自官署のみ)",IF(K134=契約状況コード表!D$7,"年間支払金額(自官署のみ)",IF(AG134=契約状況コード表!G$7,"契約総額",IF(AND(COUNTIF(BJ134,"&lt;&gt;*単価*"),OR(K134=契約状況コード表!D$5,K134=契約状況コード表!D$6)),"全官署予定価格",IF(AND(COUNTIF(BJ134,"*単価*"),OR(K134=契約状況コード表!D$5,K134=契約状況コード表!D$6)),"全官署支払金額",IF(AND(COUNTIF(BJ134,"&lt;&gt;*単価*"),COUNTIF(BJ134,"*変更契約*")),"変更後予定価格",IF(COUNTIF(BJ134,"*単価*"),"年間支払金額","予定価格"))))))))))))</f>
        <v>予定価格</v>
      </c>
      <c r="BD134" s="114" t="str">
        <f>IF(AND(BI134=契約状況コード表!M$5,T134&gt;契約状況コード表!N$5),"○",IF(AND(BI134=契約状況コード表!M$6,T134&gt;=契約状況コード表!N$6),"○",IF(AND(BI134=契約状況コード表!M$7,T134&gt;=契約状況コード表!N$7),"○",IF(AND(BI134=契約状況コード表!M$8,T134&gt;=契約状況コード表!N$8),"○",IF(AND(BI134=契約状況コード表!M$9,T134&gt;=契約状況コード表!N$9),"○",IF(AND(BI134=契約状況コード表!M$10,T134&gt;=契約状況コード表!N$10),"○",IF(AND(BI134=契約状況コード表!M$11,T134&gt;=契約状況コード表!N$11),"○",IF(AND(BI134=契約状況コード表!M$12,T134&gt;=契約状況コード表!N$12),"○",IF(AND(BI134=契約状況コード表!M$13,T134&gt;=契約状況コード表!N$13),"○",IF(T134="他官署で調達手続き入札を実施のため","○","×"))))))))))</f>
        <v>×</v>
      </c>
      <c r="BE134" s="114" t="str">
        <f>IF(AND(BI134=契約状況コード表!M$5,Y134&gt;契約状況コード表!N$5),"○",IF(AND(BI134=契約状況コード表!M$6,Y134&gt;=契約状況コード表!N$6),"○",IF(AND(BI134=契約状況コード表!M$7,Y134&gt;=契約状況コード表!N$7),"○",IF(AND(BI134=契約状況コード表!M$8,Y134&gt;=契約状況コード表!N$8),"○",IF(AND(BI134=契約状況コード表!M$9,Y134&gt;=契約状況コード表!N$9),"○",IF(AND(BI134=契約状況コード表!M$10,Y134&gt;=契約状況コード表!N$10),"○",IF(AND(BI134=契約状況コード表!M$11,Y134&gt;=契約状況コード表!N$11),"○",IF(AND(BI134=契約状況コード表!M$12,Y134&gt;=契約状況コード表!N$12),"○",IF(AND(BI134=契約状況コード表!M$13,Y134&gt;=契約状況コード表!N$13),"○","×")))))))))</f>
        <v>×</v>
      </c>
      <c r="BF134" s="114" t="str">
        <f t="shared" ref="BF134:BF197" si="20">IF(AND(L134="×",BG134="○"),"×",BG134)</f>
        <v>×</v>
      </c>
      <c r="BG134" s="114" t="str">
        <f t="shared" ref="BG134:BG197" si="21">IF(BB134&lt;&gt;"",BB134,IF(COUNTIF(BC134,"*予定価格*"),BD134,BE134))</f>
        <v>×</v>
      </c>
      <c r="BH134" s="115" t="str">
        <f t="shared" ref="BH134:BH197" si="22">IF(BG134="○",X134,"")</f>
        <v/>
      </c>
      <c r="BI134" s="170">
        <f t="shared" ref="BI134:BI197" si="23">IF(H134="③情報システム",IF(COUNTIF(I134,"*借入*")+COUNTIF(I134,"*賃貸*")+COUNTIF(I134,"*リース*"),"⑨物品等賃借",IF(COUNTIF(I134,"*購入*")+COUNTIF(DM134,"*調達*"),"⑦物品等購入",IF(COUNTIF(I134,"*製造*"),"⑧物品等製造","⑩役務"))),H134)</f>
        <v>0</v>
      </c>
      <c r="BJ134" s="36" t="str">
        <f>IF(AG134=契約状況コード表!G$5,"",IF(AND(K134&lt;&gt;"",ISTEXT(U134)),"分担契約/単価契約",IF(ISTEXT(U134),"単価契約",IF(K134&lt;&gt;"","分担契約",""))))</f>
        <v/>
      </c>
      <c r="BK134" s="171"/>
      <c r="BL134" s="118" t="str">
        <f>IF(COUNTIF(T134,"**"),"",IF(AND(T134&gt;=契約状況コード表!P$5,OR(H134=契約状況コード表!M$5,H134=契約状況コード表!M$6)),1,IF(AND(T134&gt;=契約状況コード表!P$13,H134&lt;&gt;契約状況コード表!M$5,H134&lt;&gt;契約状況コード表!M$6),1,"")))</f>
        <v/>
      </c>
      <c r="BM134" s="155" t="str">
        <f t="shared" ref="BM134:BM197" si="24">IF(LEN(O134)=0,"○",IF(LEN(O134)=1,"○",IF(LEN(O134)=13,"○",IF(LEN(O134)=27,"○",IF(LEN(O134)=41,"○","×")))))</f>
        <v>○</v>
      </c>
      <c r="BN134" s="118" t="b">
        <f t="shared" ref="BN134:BN197" si="25">_xlfn.ISFORMULA(BI134)</f>
        <v>1</v>
      </c>
      <c r="BO134" s="118" t="b">
        <f t="shared" ref="BO134:BO197" si="26">_xlfn.ISFORMULA(BJ134)</f>
        <v>1</v>
      </c>
    </row>
    <row r="135" spans="1:67" ht="60.6" customHeight="1">
      <c r="A135" s="101">
        <f t="shared" si="18"/>
        <v>130</v>
      </c>
      <c r="B135" s="101" t="str">
        <f t="shared" si="19"/>
        <v/>
      </c>
      <c r="C135" s="101" t="str">
        <f>IF(B135&lt;&gt;1,"",COUNTIF($B$6:B135,1))</f>
        <v/>
      </c>
      <c r="D135" s="101" t="str">
        <f>IF(B135&lt;&gt;2,"",COUNTIF($B$6:B135,2))</f>
        <v/>
      </c>
      <c r="E135" s="101" t="str">
        <f>IF(B135&lt;&gt;3,"",COUNTIF($B$6:B135,3))</f>
        <v/>
      </c>
      <c r="F135" s="101" t="str">
        <f>IF(B135&lt;&gt;4,"",COUNTIF($B$6:B135,4))</f>
        <v/>
      </c>
      <c r="G135" s="75"/>
      <c r="H135" s="36"/>
      <c r="I135" s="76"/>
      <c r="J135" s="76"/>
      <c r="K135" s="75"/>
      <c r="L135" s="161"/>
      <c r="M135" s="77"/>
      <c r="N135" s="76"/>
      <c r="O135" s="78"/>
      <c r="P135" s="83"/>
      <c r="Q135" s="84"/>
      <c r="R135" s="76"/>
      <c r="S135" s="75"/>
      <c r="T135" s="85"/>
      <c r="U135" s="154"/>
      <c r="V135" s="87"/>
      <c r="W135" s="172" t="str">
        <f>IF(OR(T135="他官署で調達手続きを実施のため",AG135=契約状況コード表!G$5),"－",IF(V135&lt;&gt;"",ROUNDDOWN(V135/T135,3),(IFERROR(ROUNDDOWN(U135/T135,3),"－"))))</f>
        <v>－</v>
      </c>
      <c r="X135" s="85"/>
      <c r="Y135" s="85"/>
      <c r="Z135" s="82"/>
      <c r="AA135" s="80"/>
      <c r="AB135" s="81"/>
      <c r="AC135" s="82"/>
      <c r="AD135" s="82"/>
      <c r="AE135" s="82"/>
      <c r="AF135" s="82"/>
      <c r="AG135" s="80"/>
      <c r="AH135" s="76"/>
      <c r="AI135" s="76"/>
      <c r="AJ135" s="76"/>
      <c r="AK135" s="36"/>
      <c r="AL135" s="36"/>
      <c r="AM135" s="200"/>
      <c r="AN135" s="200"/>
      <c r="AO135" s="200"/>
      <c r="AP135" s="200"/>
      <c r="AQ135" s="161"/>
      <c r="AR135" s="75"/>
      <c r="AS135" s="36"/>
      <c r="AT135" s="36"/>
      <c r="AU135" s="36"/>
      <c r="AV135" s="36"/>
      <c r="AW135" s="36"/>
      <c r="AX135" s="36"/>
      <c r="AY135" s="36"/>
      <c r="AZ135" s="36"/>
      <c r="BA135" s="104"/>
      <c r="BB135" s="113"/>
      <c r="BC135" s="114" t="str">
        <f>IF(AND(OR(K135=契約状況コード表!D$5,K135=契約状況コード表!D$6),OR(AG135=契約状況コード表!G$5,AG135=契約状況コード表!G$6)),"年間支払金額(全官署)",IF(OR(AG135=契約状況コード表!G$5,AG135=契約状況コード表!G$6),"年間支払金額",IF(AND(OR(COUNTIF(AI135,"*すべて*"),COUNTIF(AI135,"*全て*")),S135="●",OR(K135=契約状況コード表!D$5,K135=契約状況コード表!D$6)),"年間支払金額(全官署、契約相手方ごと)",IF(AND(OR(COUNTIF(AI135,"*すべて*"),COUNTIF(AI135,"*全て*")),S135="●"),"年間支払金額(契約相手方ごと)",IF(AND(OR(K135=契約状況コード表!D$5,K135=契約状況コード表!D$6),AG135=契約状況コード表!G$7),"契約総額(全官署)",IF(AND(K135=契約状況コード表!D$7,AG135=契約状況コード表!G$7),"契約総額(自官署のみ)",IF(K135=契約状況コード表!D$7,"年間支払金額(自官署のみ)",IF(AG135=契約状況コード表!G$7,"契約総額",IF(AND(COUNTIF(BJ135,"&lt;&gt;*単価*"),OR(K135=契約状況コード表!D$5,K135=契約状況コード表!D$6)),"全官署予定価格",IF(AND(COUNTIF(BJ135,"*単価*"),OR(K135=契約状況コード表!D$5,K135=契約状況コード表!D$6)),"全官署支払金額",IF(AND(COUNTIF(BJ135,"&lt;&gt;*単価*"),COUNTIF(BJ135,"*変更契約*")),"変更後予定価格",IF(COUNTIF(BJ135,"*単価*"),"年間支払金額","予定価格"))))))))))))</f>
        <v>予定価格</v>
      </c>
      <c r="BD135" s="114" t="str">
        <f>IF(AND(BI135=契約状況コード表!M$5,T135&gt;契約状況コード表!N$5),"○",IF(AND(BI135=契約状況コード表!M$6,T135&gt;=契約状況コード表!N$6),"○",IF(AND(BI135=契約状況コード表!M$7,T135&gt;=契約状況コード表!N$7),"○",IF(AND(BI135=契約状況コード表!M$8,T135&gt;=契約状況コード表!N$8),"○",IF(AND(BI135=契約状況コード表!M$9,T135&gt;=契約状況コード表!N$9),"○",IF(AND(BI135=契約状況コード表!M$10,T135&gt;=契約状況コード表!N$10),"○",IF(AND(BI135=契約状況コード表!M$11,T135&gt;=契約状況コード表!N$11),"○",IF(AND(BI135=契約状況コード表!M$12,T135&gt;=契約状況コード表!N$12),"○",IF(AND(BI135=契約状況コード表!M$13,T135&gt;=契約状況コード表!N$13),"○",IF(T135="他官署で調達手続き入札を実施のため","○","×"))))))))))</f>
        <v>×</v>
      </c>
      <c r="BE135" s="114" t="str">
        <f>IF(AND(BI135=契約状況コード表!M$5,Y135&gt;契約状況コード表!N$5),"○",IF(AND(BI135=契約状況コード表!M$6,Y135&gt;=契約状況コード表!N$6),"○",IF(AND(BI135=契約状況コード表!M$7,Y135&gt;=契約状況コード表!N$7),"○",IF(AND(BI135=契約状況コード表!M$8,Y135&gt;=契約状況コード表!N$8),"○",IF(AND(BI135=契約状況コード表!M$9,Y135&gt;=契約状況コード表!N$9),"○",IF(AND(BI135=契約状況コード表!M$10,Y135&gt;=契約状況コード表!N$10),"○",IF(AND(BI135=契約状況コード表!M$11,Y135&gt;=契約状況コード表!N$11),"○",IF(AND(BI135=契約状況コード表!M$12,Y135&gt;=契約状況コード表!N$12),"○",IF(AND(BI135=契約状況コード表!M$13,Y135&gt;=契約状況コード表!N$13),"○","×")))))))))</f>
        <v>×</v>
      </c>
      <c r="BF135" s="114" t="str">
        <f t="shared" si="20"/>
        <v>×</v>
      </c>
      <c r="BG135" s="114" t="str">
        <f t="shared" si="21"/>
        <v>×</v>
      </c>
      <c r="BH135" s="115" t="str">
        <f t="shared" si="22"/>
        <v/>
      </c>
      <c r="BI135" s="170">
        <f t="shared" si="23"/>
        <v>0</v>
      </c>
      <c r="BJ135" s="36" t="str">
        <f>IF(AG135=契約状況コード表!G$5,"",IF(AND(K135&lt;&gt;"",ISTEXT(U135)),"分担契約/単価契約",IF(ISTEXT(U135),"単価契約",IF(K135&lt;&gt;"","分担契約",""))))</f>
        <v/>
      </c>
      <c r="BK135" s="171"/>
      <c r="BL135" s="118" t="str">
        <f>IF(COUNTIF(T135,"**"),"",IF(AND(T135&gt;=契約状況コード表!P$5,OR(H135=契約状況コード表!M$5,H135=契約状況コード表!M$6)),1,IF(AND(T135&gt;=契約状況コード表!P$13,H135&lt;&gt;契約状況コード表!M$5,H135&lt;&gt;契約状況コード表!M$6),1,"")))</f>
        <v/>
      </c>
      <c r="BM135" s="155" t="str">
        <f t="shared" si="24"/>
        <v>○</v>
      </c>
      <c r="BN135" s="118" t="b">
        <f t="shared" si="25"/>
        <v>1</v>
      </c>
      <c r="BO135" s="118" t="b">
        <f t="shared" si="26"/>
        <v>1</v>
      </c>
    </row>
    <row r="136" spans="1:67" ht="60.6" customHeight="1">
      <c r="A136" s="101">
        <f t="shared" si="18"/>
        <v>131</v>
      </c>
      <c r="B136" s="101" t="str">
        <f t="shared" si="19"/>
        <v/>
      </c>
      <c r="C136" s="101" t="str">
        <f>IF(B136&lt;&gt;1,"",COUNTIF($B$6:B136,1))</f>
        <v/>
      </c>
      <c r="D136" s="101" t="str">
        <f>IF(B136&lt;&gt;2,"",COUNTIF($B$6:B136,2))</f>
        <v/>
      </c>
      <c r="E136" s="101" t="str">
        <f>IF(B136&lt;&gt;3,"",COUNTIF($B$6:B136,3))</f>
        <v/>
      </c>
      <c r="F136" s="101" t="str">
        <f>IF(B136&lt;&gt;4,"",COUNTIF($B$6:B136,4))</f>
        <v/>
      </c>
      <c r="G136" s="75"/>
      <c r="H136" s="36"/>
      <c r="I136" s="76"/>
      <c r="J136" s="76"/>
      <c r="K136" s="75"/>
      <c r="L136" s="161"/>
      <c r="M136" s="77"/>
      <c r="N136" s="76"/>
      <c r="O136" s="78"/>
      <c r="P136" s="83"/>
      <c r="Q136" s="84"/>
      <c r="R136" s="76"/>
      <c r="S136" s="75"/>
      <c r="T136" s="85"/>
      <c r="U136" s="154"/>
      <c r="V136" s="87"/>
      <c r="W136" s="172" t="str">
        <f>IF(OR(T136="他官署で調達手続きを実施のため",AG136=契約状況コード表!G$5),"－",IF(V136&lt;&gt;"",ROUNDDOWN(V136/T136,3),(IFERROR(ROUNDDOWN(U136/T136,3),"－"))))</f>
        <v>－</v>
      </c>
      <c r="X136" s="85"/>
      <c r="Y136" s="85"/>
      <c r="Z136" s="82"/>
      <c r="AA136" s="80"/>
      <c r="AB136" s="81"/>
      <c r="AC136" s="82"/>
      <c r="AD136" s="82"/>
      <c r="AE136" s="82"/>
      <c r="AF136" s="82"/>
      <c r="AG136" s="80"/>
      <c r="AH136" s="76"/>
      <c r="AI136" s="76"/>
      <c r="AJ136" s="76"/>
      <c r="AK136" s="36"/>
      <c r="AL136" s="36"/>
      <c r="AM136" s="200"/>
      <c r="AN136" s="200"/>
      <c r="AO136" s="200"/>
      <c r="AP136" s="200"/>
      <c r="AQ136" s="161"/>
      <c r="AR136" s="75"/>
      <c r="AS136" s="36"/>
      <c r="AT136" s="36"/>
      <c r="AU136" s="36"/>
      <c r="AV136" s="36"/>
      <c r="AW136" s="36"/>
      <c r="AX136" s="36"/>
      <c r="AY136" s="36"/>
      <c r="AZ136" s="36"/>
      <c r="BA136" s="104"/>
      <c r="BB136" s="113"/>
      <c r="BC136" s="114" t="str">
        <f>IF(AND(OR(K136=契約状況コード表!D$5,K136=契約状況コード表!D$6),OR(AG136=契約状況コード表!G$5,AG136=契約状況コード表!G$6)),"年間支払金額(全官署)",IF(OR(AG136=契約状況コード表!G$5,AG136=契約状況コード表!G$6),"年間支払金額",IF(AND(OR(COUNTIF(AI136,"*すべて*"),COUNTIF(AI136,"*全て*")),S136="●",OR(K136=契約状況コード表!D$5,K136=契約状況コード表!D$6)),"年間支払金額(全官署、契約相手方ごと)",IF(AND(OR(COUNTIF(AI136,"*すべて*"),COUNTIF(AI136,"*全て*")),S136="●"),"年間支払金額(契約相手方ごと)",IF(AND(OR(K136=契約状況コード表!D$5,K136=契約状況コード表!D$6),AG136=契約状況コード表!G$7),"契約総額(全官署)",IF(AND(K136=契約状況コード表!D$7,AG136=契約状況コード表!G$7),"契約総額(自官署のみ)",IF(K136=契約状況コード表!D$7,"年間支払金額(自官署のみ)",IF(AG136=契約状況コード表!G$7,"契約総額",IF(AND(COUNTIF(BJ136,"&lt;&gt;*単価*"),OR(K136=契約状況コード表!D$5,K136=契約状況コード表!D$6)),"全官署予定価格",IF(AND(COUNTIF(BJ136,"*単価*"),OR(K136=契約状況コード表!D$5,K136=契約状況コード表!D$6)),"全官署支払金額",IF(AND(COUNTIF(BJ136,"&lt;&gt;*単価*"),COUNTIF(BJ136,"*変更契約*")),"変更後予定価格",IF(COUNTIF(BJ136,"*単価*"),"年間支払金額","予定価格"))))))))))))</f>
        <v>予定価格</v>
      </c>
      <c r="BD136" s="114" t="str">
        <f>IF(AND(BI136=契約状況コード表!M$5,T136&gt;契約状況コード表!N$5),"○",IF(AND(BI136=契約状況コード表!M$6,T136&gt;=契約状況コード表!N$6),"○",IF(AND(BI136=契約状況コード表!M$7,T136&gt;=契約状況コード表!N$7),"○",IF(AND(BI136=契約状況コード表!M$8,T136&gt;=契約状況コード表!N$8),"○",IF(AND(BI136=契約状況コード表!M$9,T136&gt;=契約状況コード表!N$9),"○",IF(AND(BI136=契約状況コード表!M$10,T136&gt;=契約状況コード表!N$10),"○",IF(AND(BI136=契約状況コード表!M$11,T136&gt;=契約状況コード表!N$11),"○",IF(AND(BI136=契約状況コード表!M$12,T136&gt;=契約状況コード表!N$12),"○",IF(AND(BI136=契約状況コード表!M$13,T136&gt;=契約状況コード表!N$13),"○",IF(T136="他官署で調達手続き入札を実施のため","○","×"))))))))))</f>
        <v>×</v>
      </c>
      <c r="BE136" s="114" t="str">
        <f>IF(AND(BI136=契約状況コード表!M$5,Y136&gt;契約状況コード表!N$5),"○",IF(AND(BI136=契約状況コード表!M$6,Y136&gt;=契約状況コード表!N$6),"○",IF(AND(BI136=契約状況コード表!M$7,Y136&gt;=契約状況コード表!N$7),"○",IF(AND(BI136=契約状況コード表!M$8,Y136&gt;=契約状況コード表!N$8),"○",IF(AND(BI136=契約状況コード表!M$9,Y136&gt;=契約状況コード表!N$9),"○",IF(AND(BI136=契約状況コード表!M$10,Y136&gt;=契約状況コード表!N$10),"○",IF(AND(BI136=契約状況コード表!M$11,Y136&gt;=契約状況コード表!N$11),"○",IF(AND(BI136=契約状況コード表!M$12,Y136&gt;=契約状況コード表!N$12),"○",IF(AND(BI136=契約状況コード表!M$13,Y136&gt;=契約状況コード表!N$13),"○","×")))))))))</f>
        <v>×</v>
      </c>
      <c r="BF136" s="114" t="str">
        <f t="shared" si="20"/>
        <v>×</v>
      </c>
      <c r="BG136" s="114" t="str">
        <f t="shared" si="21"/>
        <v>×</v>
      </c>
      <c r="BH136" s="115" t="str">
        <f t="shared" si="22"/>
        <v/>
      </c>
      <c r="BI136" s="170">
        <f t="shared" si="23"/>
        <v>0</v>
      </c>
      <c r="BJ136" s="36" t="str">
        <f>IF(AG136=契約状況コード表!G$5,"",IF(AND(K136&lt;&gt;"",ISTEXT(U136)),"分担契約/単価契約",IF(ISTEXT(U136),"単価契約",IF(K136&lt;&gt;"","分担契約",""))))</f>
        <v/>
      </c>
      <c r="BK136" s="171"/>
      <c r="BL136" s="118" t="str">
        <f>IF(COUNTIF(T136,"**"),"",IF(AND(T136&gt;=契約状況コード表!P$5,OR(H136=契約状況コード表!M$5,H136=契約状況コード表!M$6)),1,IF(AND(T136&gt;=契約状況コード表!P$13,H136&lt;&gt;契約状況コード表!M$5,H136&lt;&gt;契約状況コード表!M$6),1,"")))</f>
        <v/>
      </c>
      <c r="BM136" s="155" t="str">
        <f t="shared" si="24"/>
        <v>○</v>
      </c>
      <c r="BN136" s="118" t="b">
        <f t="shared" si="25"/>
        <v>1</v>
      </c>
      <c r="BO136" s="118" t="b">
        <f t="shared" si="26"/>
        <v>1</v>
      </c>
    </row>
    <row r="137" spans="1:67" ht="60.6" customHeight="1">
      <c r="A137" s="101">
        <f t="shared" si="18"/>
        <v>132</v>
      </c>
      <c r="B137" s="101" t="str">
        <f t="shared" si="19"/>
        <v/>
      </c>
      <c r="C137" s="101" t="str">
        <f>IF(B137&lt;&gt;1,"",COUNTIF($B$6:B137,1))</f>
        <v/>
      </c>
      <c r="D137" s="101" t="str">
        <f>IF(B137&lt;&gt;2,"",COUNTIF($B$6:B137,2))</f>
        <v/>
      </c>
      <c r="E137" s="101" t="str">
        <f>IF(B137&lt;&gt;3,"",COUNTIF($B$6:B137,3))</f>
        <v/>
      </c>
      <c r="F137" s="101" t="str">
        <f>IF(B137&lt;&gt;4,"",COUNTIF($B$6:B137,4))</f>
        <v/>
      </c>
      <c r="G137" s="75"/>
      <c r="H137" s="36"/>
      <c r="I137" s="76"/>
      <c r="J137" s="76"/>
      <c r="K137" s="75"/>
      <c r="L137" s="161"/>
      <c r="M137" s="77"/>
      <c r="N137" s="76"/>
      <c r="O137" s="78"/>
      <c r="P137" s="83"/>
      <c r="Q137" s="84"/>
      <c r="R137" s="76"/>
      <c r="S137" s="75"/>
      <c r="T137" s="85"/>
      <c r="U137" s="154"/>
      <c r="V137" s="87"/>
      <c r="W137" s="172" t="str">
        <f>IF(OR(T137="他官署で調達手続きを実施のため",AG137=契約状況コード表!G$5),"－",IF(V137&lt;&gt;"",ROUNDDOWN(V137/T137,3),(IFERROR(ROUNDDOWN(U137/T137,3),"－"))))</f>
        <v>－</v>
      </c>
      <c r="X137" s="85"/>
      <c r="Y137" s="85"/>
      <c r="Z137" s="82"/>
      <c r="AA137" s="80"/>
      <c r="AB137" s="81"/>
      <c r="AC137" s="82"/>
      <c r="AD137" s="82"/>
      <c r="AE137" s="82"/>
      <c r="AF137" s="82"/>
      <c r="AG137" s="80"/>
      <c r="AH137" s="76"/>
      <c r="AI137" s="76"/>
      <c r="AJ137" s="76"/>
      <c r="AK137" s="36"/>
      <c r="AL137" s="36"/>
      <c r="AM137" s="200"/>
      <c r="AN137" s="200"/>
      <c r="AO137" s="200"/>
      <c r="AP137" s="200"/>
      <c r="AQ137" s="161"/>
      <c r="AR137" s="75"/>
      <c r="AS137" s="36"/>
      <c r="AT137" s="36"/>
      <c r="AU137" s="36"/>
      <c r="AV137" s="36"/>
      <c r="AW137" s="36"/>
      <c r="AX137" s="36"/>
      <c r="AY137" s="36"/>
      <c r="AZ137" s="36"/>
      <c r="BA137" s="104"/>
      <c r="BB137" s="113"/>
      <c r="BC137" s="114" t="str">
        <f>IF(AND(OR(K137=契約状況コード表!D$5,K137=契約状況コード表!D$6),OR(AG137=契約状況コード表!G$5,AG137=契約状況コード表!G$6)),"年間支払金額(全官署)",IF(OR(AG137=契約状況コード表!G$5,AG137=契約状況コード表!G$6),"年間支払金額",IF(AND(OR(COUNTIF(AI137,"*すべて*"),COUNTIF(AI137,"*全て*")),S137="●",OR(K137=契約状況コード表!D$5,K137=契約状況コード表!D$6)),"年間支払金額(全官署、契約相手方ごと)",IF(AND(OR(COUNTIF(AI137,"*すべて*"),COUNTIF(AI137,"*全て*")),S137="●"),"年間支払金額(契約相手方ごと)",IF(AND(OR(K137=契約状況コード表!D$5,K137=契約状況コード表!D$6),AG137=契約状況コード表!G$7),"契約総額(全官署)",IF(AND(K137=契約状況コード表!D$7,AG137=契約状況コード表!G$7),"契約総額(自官署のみ)",IF(K137=契約状況コード表!D$7,"年間支払金額(自官署のみ)",IF(AG137=契約状況コード表!G$7,"契約総額",IF(AND(COUNTIF(BJ137,"&lt;&gt;*単価*"),OR(K137=契約状況コード表!D$5,K137=契約状況コード表!D$6)),"全官署予定価格",IF(AND(COUNTIF(BJ137,"*単価*"),OR(K137=契約状況コード表!D$5,K137=契約状況コード表!D$6)),"全官署支払金額",IF(AND(COUNTIF(BJ137,"&lt;&gt;*単価*"),COUNTIF(BJ137,"*変更契約*")),"変更後予定価格",IF(COUNTIF(BJ137,"*単価*"),"年間支払金額","予定価格"))))))))))))</f>
        <v>予定価格</v>
      </c>
      <c r="BD137" s="114" t="str">
        <f>IF(AND(BI137=契約状況コード表!M$5,T137&gt;契約状況コード表!N$5),"○",IF(AND(BI137=契約状況コード表!M$6,T137&gt;=契約状況コード表!N$6),"○",IF(AND(BI137=契約状況コード表!M$7,T137&gt;=契約状況コード表!N$7),"○",IF(AND(BI137=契約状況コード表!M$8,T137&gt;=契約状況コード表!N$8),"○",IF(AND(BI137=契約状況コード表!M$9,T137&gt;=契約状況コード表!N$9),"○",IF(AND(BI137=契約状況コード表!M$10,T137&gt;=契約状況コード表!N$10),"○",IF(AND(BI137=契約状況コード表!M$11,T137&gt;=契約状況コード表!N$11),"○",IF(AND(BI137=契約状況コード表!M$12,T137&gt;=契約状況コード表!N$12),"○",IF(AND(BI137=契約状況コード表!M$13,T137&gt;=契約状況コード表!N$13),"○",IF(T137="他官署で調達手続き入札を実施のため","○","×"))))))))))</f>
        <v>×</v>
      </c>
      <c r="BE137" s="114" t="str">
        <f>IF(AND(BI137=契約状況コード表!M$5,Y137&gt;契約状況コード表!N$5),"○",IF(AND(BI137=契約状況コード表!M$6,Y137&gt;=契約状況コード表!N$6),"○",IF(AND(BI137=契約状況コード表!M$7,Y137&gt;=契約状況コード表!N$7),"○",IF(AND(BI137=契約状況コード表!M$8,Y137&gt;=契約状況コード表!N$8),"○",IF(AND(BI137=契約状況コード表!M$9,Y137&gt;=契約状況コード表!N$9),"○",IF(AND(BI137=契約状況コード表!M$10,Y137&gt;=契約状況コード表!N$10),"○",IF(AND(BI137=契約状況コード表!M$11,Y137&gt;=契約状況コード表!N$11),"○",IF(AND(BI137=契約状況コード表!M$12,Y137&gt;=契約状況コード表!N$12),"○",IF(AND(BI137=契約状況コード表!M$13,Y137&gt;=契約状況コード表!N$13),"○","×")))))))))</f>
        <v>×</v>
      </c>
      <c r="BF137" s="114" t="str">
        <f t="shared" si="20"/>
        <v>×</v>
      </c>
      <c r="BG137" s="114" t="str">
        <f t="shared" si="21"/>
        <v>×</v>
      </c>
      <c r="BH137" s="115" t="str">
        <f t="shared" si="22"/>
        <v/>
      </c>
      <c r="BI137" s="170">
        <f t="shared" si="23"/>
        <v>0</v>
      </c>
      <c r="BJ137" s="36" t="str">
        <f>IF(AG137=契約状況コード表!G$5,"",IF(AND(K137&lt;&gt;"",ISTEXT(U137)),"分担契約/単価契約",IF(ISTEXT(U137),"単価契約",IF(K137&lt;&gt;"","分担契約",""))))</f>
        <v/>
      </c>
      <c r="BK137" s="171"/>
      <c r="BL137" s="118" t="str">
        <f>IF(COUNTIF(T137,"**"),"",IF(AND(T137&gt;=契約状況コード表!P$5,OR(H137=契約状況コード表!M$5,H137=契約状況コード表!M$6)),1,IF(AND(T137&gt;=契約状況コード表!P$13,H137&lt;&gt;契約状況コード表!M$5,H137&lt;&gt;契約状況コード表!M$6),1,"")))</f>
        <v/>
      </c>
      <c r="BM137" s="155" t="str">
        <f t="shared" si="24"/>
        <v>○</v>
      </c>
      <c r="BN137" s="118" t="b">
        <f t="shared" si="25"/>
        <v>1</v>
      </c>
      <c r="BO137" s="118" t="b">
        <f t="shared" si="26"/>
        <v>1</v>
      </c>
    </row>
    <row r="138" spans="1:67" ht="60.6" customHeight="1">
      <c r="A138" s="101">
        <f t="shared" si="18"/>
        <v>133</v>
      </c>
      <c r="B138" s="101" t="str">
        <f t="shared" si="19"/>
        <v/>
      </c>
      <c r="C138" s="101" t="str">
        <f>IF(B138&lt;&gt;1,"",COUNTIF($B$6:B138,1))</f>
        <v/>
      </c>
      <c r="D138" s="101" t="str">
        <f>IF(B138&lt;&gt;2,"",COUNTIF($B$6:B138,2))</f>
        <v/>
      </c>
      <c r="E138" s="101" t="str">
        <f>IF(B138&lt;&gt;3,"",COUNTIF($B$6:B138,3))</f>
        <v/>
      </c>
      <c r="F138" s="101" t="str">
        <f>IF(B138&lt;&gt;4,"",COUNTIF($B$6:B138,4))</f>
        <v/>
      </c>
      <c r="G138" s="75"/>
      <c r="H138" s="36"/>
      <c r="I138" s="76"/>
      <c r="J138" s="76"/>
      <c r="K138" s="75"/>
      <c r="L138" s="161"/>
      <c r="M138" s="77"/>
      <c r="N138" s="76"/>
      <c r="O138" s="78"/>
      <c r="P138" s="83"/>
      <c r="Q138" s="84"/>
      <c r="R138" s="76"/>
      <c r="S138" s="75"/>
      <c r="T138" s="85"/>
      <c r="U138" s="154"/>
      <c r="V138" s="87"/>
      <c r="W138" s="172" t="str">
        <f>IF(OR(T138="他官署で調達手続きを実施のため",AG138=契約状況コード表!G$5),"－",IF(V138&lt;&gt;"",ROUNDDOWN(V138/T138,3),(IFERROR(ROUNDDOWN(U138/T138,3),"－"))))</f>
        <v>－</v>
      </c>
      <c r="X138" s="85"/>
      <c r="Y138" s="85"/>
      <c r="Z138" s="82"/>
      <c r="AA138" s="80"/>
      <c r="AB138" s="81"/>
      <c r="AC138" s="82"/>
      <c r="AD138" s="82"/>
      <c r="AE138" s="82"/>
      <c r="AF138" s="82"/>
      <c r="AG138" s="80"/>
      <c r="AH138" s="76"/>
      <c r="AI138" s="76"/>
      <c r="AJ138" s="76"/>
      <c r="AK138" s="36"/>
      <c r="AL138" s="36"/>
      <c r="AM138" s="200"/>
      <c r="AN138" s="200"/>
      <c r="AO138" s="200"/>
      <c r="AP138" s="200"/>
      <c r="AQ138" s="161"/>
      <c r="AR138" s="75"/>
      <c r="AS138" s="36"/>
      <c r="AT138" s="36"/>
      <c r="AU138" s="36"/>
      <c r="AV138" s="36"/>
      <c r="AW138" s="36"/>
      <c r="AX138" s="36"/>
      <c r="AY138" s="36"/>
      <c r="AZ138" s="36"/>
      <c r="BA138" s="104"/>
      <c r="BB138" s="113"/>
      <c r="BC138" s="114" t="str">
        <f>IF(AND(OR(K138=契約状況コード表!D$5,K138=契約状況コード表!D$6),OR(AG138=契約状況コード表!G$5,AG138=契約状況コード表!G$6)),"年間支払金額(全官署)",IF(OR(AG138=契約状況コード表!G$5,AG138=契約状況コード表!G$6),"年間支払金額",IF(AND(OR(COUNTIF(AI138,"*すべて*"),COUNTIF(AI138,"*全て*")),S138="●",OR(K138=契約状況コード表!D$5,K138=契約状況コード表!D$6)),"年間支払金額(全官署、契約相手方ごと)",IF(AND(OR(COUNTIF(AI138,"*すべて*"),COUNTIF(AI138,"*全て*")),S138="●"),"年間支払金額(契約相手方ごと)",IF(AND(OR(K138=契約状況コード表!D$5,K138=契約状況コード表!D$6),AG138=契約状況コード表!G$7),"契約総額(全官署)",IF(AND(K138=契約状況コード表!D$7,AG138=契約状況コード表!G$7),"契約総額(自官署のみ)",IF(K138=契約状況コード表!D$7,"年間支払金額(自官署のみ)",IF(AG138=契約状況コード表!G$7,"契約総額",IF(AND(COUNTIF(BJ138,"&lt;&gt;*単価*"),OR(K138=契約状況コード表!D$5,K138=契約状況コード表!D$6)),"全官署予定価格",IF(AND(COUNTIF(BJ138,"*単価*"),OR(K138=契約状況コード表!D$5,K138=契約状況コード表!D$6)),"全官署支払金額",IF(AND(COUNTIF(BJ138,"&lt;&gt;*単価*"),COUNTIF(BJ138,"*変更契約*")),"変更後予定価格",IF(COUNTIF(BJ138,"*単価*"),"年間支払金額","予定価格"))))))))))))</f>
        <v>予定価格</v>
      </c>
      <c r="BD138" s="114" t="str">
        <f>IF(AND(BI138=契約状況コード表!M$5,T138&gt;契約状況コード表!N$5),"○",IF(AND(BI138=契約状況コード表!M$6,T138&gt;=契約状況コード表!N$6),"○",IF(AND(BI138=契約状況コード表!M$7,T138&gt;=契約状況コード表!N$7),"○",IF(AND(BI138=契約状況コード表!M$8,T138&gt;=契約状況コード表!N$8),"○",IF(AND(BI138=契約状況コード表!M$9,T138&gt;=契約状況コード表!N$9),"○",IF(AND(BI138=契約状況コード表!M$10,T138&gt;=契約状況コード表!N$10),"○",IF(AND(BI138=契約状況コード表!M$11,T138&gt;=契約状況コード表!N$11),"○",IF(AND(BI138=契約状況コード表!M$12,T138&gt;=契約状況コード表!N$12),"○",IF(AND(BI138=契約状況コード表!M$13,T138&gt;=契約状況コード表!N$13),"○",IF(T138="他官署で調達手続き入札を実施のため","○","×"))))))))))</f>
        <v>×</v>
      </c>
      <c r="BE138" s="114" t="str">
        <f>IF(AND(BI138=契約状況コード表!M$5,Y138&gt;契約状況コード表!N$5),"○",IF(AND(BI138=契約状況コード表!M$6,Y138&gt;=契約状況コード表!N$6),"○",IF(AND(BI138=契約状況コード表!M$7,Y138&gt;=契約状況コード表!N$7),"○",IF(AND(BI138=契約状況コード表!M$8,Y138&gt;=契約状況コード表!N$8),"○",IF(AND(BI138=契約状況コード表!M$9,Y138&gt;=契約状況コード表!N$9),"○",IF(AND(BI138=契約状況コード表!M$10,Y138&gt;=契約状況コード表!N$10),"○",IF(AND(BI138=契約状況コード表!M$11,Y138&gt;=契約状況コード表!N$11),"○",IF(AND(BI138=契約状況コード表!M$12,Y138&gt;=契約状況コード表!N$12),"○",IF(AND(BI138=契約状況コード表!M$13,Y138&gt;=契約状況コード表!N$13),"○","×")))))))))</f>
        <v>×</v>
      </c>
      <c r="BF138" s="114" t="str">
        <f t="shared" si="20"/>
        <v>×</v>
      </c>
      <c r="BG138" s="114" t="str">
        <f t="shared" si="21"/>
        <v>×</v>
      </c>
      <c r="BH138" s="115" t="str">
        <f t="shared" si="22"/>
        <v/>
      </c>
      <c r="BI138" s="170">
        <f t="shared" si="23"/>
        <v>0</v>
      </c>
      <c r="BJ138" s="36" t="str">
        <f>IF(AG138=契約状況コード表!G$5,"",IF(AND(K138&lt;&gt;"",ISTEXT(U138)),"分担契約/単価契約",IF(ISTEXT(U138),"単価契約",IF(K138&lt;&gt;"","分担契約",""))))</f>
        <v/>
      </c>
      <c r="BK138" s="171"/>
      <c r="BL138" s="118" t="str">
        <f>IF(COUNTIF(T138,"**"),"",IF(AND(T138&gt;=契約状況コード表!P$5,OR(H138=契約状況コード表!M$5,H138=契約状況コード表!M$6)),1,IF(AND(T138&gt;=契約状況コード表!P$13,H138&lt;&gt;契約状況コード表!M$5,H138&lt;&gt;契約状況コード表!M$6),1,"")))</f>
        <v/>
      </c>
      <c r="BM138" s="155" t="str">
        <f t="shared" si="24"/>
        <v>○</v>
      </c>
      <c r="BN138" s="118" t="b">
        <f t="shared" si="25"/>
        <v>1</v>
      </c>
      <c r="BO138" s="118" t="b">
        <f t="shared" si="26"/>
        <v>1</v>
      </c>
    </row>
    <row r="139" spans="1:67" ht="60.6" customHeight="1">
      <c r="A139" s="101">
        <f t="shared" si="18"/>
        <v>134</v>
      </c>
      <c r="B139" s="101" t="str">
        <f t="shared" si="19"/>
        <v/>
      </c>
      <c r="C139" s="101" t="str">
        <f>IF(B139&lt;&gt;1,"",COUNTIF($B$6:B139,1))</f>
        <v/>
      </c>
      <c r="D139" s="101" t="str">
        <f>IF(B139&lt;&gt;2,"",COUNTIF($B$6:B139,2))</f>
        <v/>
      </c>
      <c r="E139" s="101" t="str">
        <f>IF(B139&lt;&gt;3,"",COUNTIF($B$6:B139,3))</f>
        <v/>
      </c>
      <c r="F139" s="101" t="str">
        <f>IF(B139&lt;&gt;4,"",COUNTIF($B$6:B139,4))</f>
        <v/>
      </c>
      <c r="G139" s="75"/>
      <c r="H139" s="36"/>
      <c r="I139" s="76"/>
      <c r="J139" s="76"/>
      <c r="K139" s="75"/>
      <c r="L139" s="161"/>
      <c r="M139" s="77"/>
      <c r="N139" s="76"/>
      <c r="O139" s="78"/>
      <c r="P139" s="83"/>
      <c r="Q139" s="84"/>
      <c r="R139" s="76"/>
      <c r="S139" s="75"/>
      <c r="T139" s="85"/>
      <c r="U139" s="154"/>
      <c r="V139" s="87"/>
      <c r="W139" s="172" t="str">
        <f>IF(OR(T139="他官署で調達手続きを実施のため",AG139=契約状況コード表!G$5),"－",IF(V139&lt;&gt;"",ROUNDDOWN(V139/T139,3),(IFERROR(ROUNDDOWN(U139/T139,3),"－"))))</f>
        <v>－</v>
      </c>
      <c r="X139" s="85"/>
      <c r="Y139" s="85"/>
      <c r="Z139" s="82"/>
      <c r="AA139" s="80"/>
      <c r="AB139" s="81"/>
      <c r="AC139" s="82"/>
      <c r="AD139" s="82"/>
      <c r="AE139" s="82"/>
      <c r="AF139" s="82"/>
      <c r="AG139" s="80"/>
      <c r="AH139" s="76"/>
      <c r="AI139" s="76"/>
      <c r="AJ139" s="76"/>
      <c r="AK139" s="36"/>
      <c r="AL139" s="36"/>
      <c r="AM139" s="200"/>
      <c r="AN139" s="200"/>
      <c r="AO139" s="200"/>
      <c r="AP139" s="200"/>
      <c r="AQ139" s="161"/>
      <c r="AR139" s="75"/>
      <c r="AS139" s="36"/>
      <c r="AT139" s="36"/>
      <c r="AU139" s="36"/>
      <c r="AV139" s="36"/>
      <c r="AW139" s="36"/>
      <c r="AX139" s="36"/>
      <c r="AY139" s="36"/>
      <c r="AZ139" s="36"/>
      <c r="BA139" s="104"/>
      <c r="BB139" s="113"/>
      <c r="BC139" s="114" t="str">
        <f>IF(AND(OR(K139=契約状況コード表!D$5,K139=契約状況コード表!D$6),OR(AG139=契約状況コード表!G$5,AG139=契約状況コード表!G$6)),"年間支払金額(全官署)",IF(OR(AG139=契約状況コード表!G$5,AG139=契約状況コード表!G$6),"年間支払金額",IF(AND(OR(COUNTIF(AI139,"*すべて*"),COUNTIF(AI139,"*全て*")),S139="●",OR(K139=契約状況コード表!D$5,K139=契約状況コード表!D$6)),"年間支払金額(全官署、契約相手方ごと)",IF(AND(OR(COUNTIF(AI139,"*すべて*"),COUNTIF(AI139,"*全て*")),S139="●"),"年間支払金額(契約相手方ごと)",IF(AND(OR(K139=契約状況コード表!D$5,K139=契約状況コード表!D$6),AG139=契約状況コード表!G$7),"契約総額(全官署)",IF(AND(K139=契約状況コード表!D$7,AG139=契約状況コード表!G$7),"契約総額(自官署のみ)",IF(K139=契約状況コード表!D$7,"年間支払金額(自官署のみ)",IF(AG139=契約状況コード表!G$7,"契約総額",IF(AND(COUNTIF(BJ139,"&lt;&gt;*単価*"),OR(K139=契約状況コード表!D$5,K139=契約状況コード表!D$6)),"全官署予定価格",IF(AND(COUNTIF(BJ139,"*単価*"),OR(K139=契約状況コード表!D$5,K139=契約状況コード表!D$6)),"全官署支払金額",IF(AND(COUNTIF(BJ139,"&lt;&gt;*単価*"),COUNTIF(BJ139,"*変更契約*")),"変更後予定価格",IF(COUNTIF(BJ139,"*単価*"),"年間支払金額","予定価格"))))))))))))</f>
        <v>予定価格</v>
      </c>
      <c r="BD139" s="114" t="str">
        <f>IF(AND(BI139=契約状況コード表!M$5,T139&gt;契約状況コード表!N$5),"○",IF(AND(BI139=契約状況コード表!M$6,T139&gt;=契約状況コード表!N$6),"○",IF(AND(BI139=契約状況コード表!M$7,T139&gt;=契約状況コード表!N$7),"○",IF(AND(BI139=契約状況コード表!M$8,T139&gt;=契約状況コード表!N$8),"○",IF(AND(BI139=契約状況コード表!M$9,T139&gt;=契約状況コード表!N$9),"○",IF(AND(BI139=契約状況コード表!M$10,T139&gt;=契約状況コード表!N$10),"○",IF(AND(BI139=契約状況コード表!M$11,T139&gt;=契約状況コード表!N$11),"○",IF(AND(BI139=契約状況コード表!M$12,T139&gt;=契約状況コード表!N$12),"○",IF(AND(BI139=契約状況コード表!M$13,T139&gt;=契約状況コード表!N$13),"○",IF(T139="他官署で調達手続き入札を実施のため","○","×"))))))))))</f>
        <v>×</v>
      </c>
      <c r="BE139" s="114" t="str">
        <f>IF(AND(BI139=契約状況コード表!M$5,Y139&gt;契約状況コード表!N$5),"○",IF(AND(BI139=契約状況コード表!M$6,Y139&gt;=契約状況コード表!N$6),"○",IF(AND(BI139=契約状況コード表!M$7,Y139&gt;=契約状況コード表!N$7),"○",IF(AND(BI139=契約状況コード表!M$8,Y139&gt;=契約状況コード表!N$8),"○",IF(AND(BI139=契約状況コード表!M$9,Y139&gt;=契約状況コード表!N$9),"○",IF(AND(BI139=契約状況コード表!M$10,Y139&gt;=契約状況コード表!N$10),"○",IF(AND(BI139=契約状況コード表!M$11,Y139&gt;=契約状況コード表!N$11),"○",IF(AND(BI139=契約状況コード表!M$12,Y139&gt;=契約状況コード表!N$12),"○",IF(AND(BI139=契約状況コード表!M$13,Y139&gt;=契約状況コード表!N$13),"○","×")))))))))</f>
        <v>×</v>
      </c>
      <c r="BF139" s="114" t="str">
        <f t="shared" si="20"/>
        <v>×</v>
      </c>
      <c r="BG139" s="114" t="str">
        <f t="shared" si="21"/>
        <v>×</v>
      </c>
      <c r="BH139" s="115" t="str">
        <f t="shared" si="22"/>
        <v/>
      </c>
      <c r="BI139" s="170">
        <f t="shared" si="23"/>
        <v>0</v>
      </c>
      <c r="BJ139" s="36" t="str">
        <f>IF(AG139=契約状況コード表!G$5,"",IF(AND(K139&lt;&gt;"",ISTEXT(U139)),"分担契約/単価契約",IF(ISTEXT(U139),"単価契約",IF(K139&lt;&gt;"","分担契約",""))))</f>
        <v/>
      </c>
      <c r="BK139" s="171"/>
      <c r="BL139" s="118" t="str">
        <f>IF(COUNTIF(T139,"**"),"",IF(AND(T139&gt;=契約状況コード表!P$5,OR(H139=契約状況コード表!M$5,H139=契約状況コード表!M$6)),1,IF(AND(T139&gt;=契約状況コード表!P$13,H139&lt;&gt;契約状況コード表!M$5,H139&lt;&gt;契約状況コード表!M$6),1,"")))</f>
        <v/>
      </c>
      <c r="BM139" s="155" t="str">
        <f t="shared" si="24"/>
        <v>○</v>
      </c>
      <c r="BN139" s="118" t="b">
        <f t="shared" si="25"/>
        <v>1</v>
      </c>
      <c r="BO139" s="118" t="b">
        <f t="shared" si="26"/>
        <v>1</v>
      </c>
    </row>
    <row r="140" spans="1:67" ht="60.6" customHeight="1">
      <c r="A140" s="101">
        <f t="shared" si="18"/>
        <v>135</v>
      </c>
      <c r="B140" s="101" t="str">
        <f t="shared" si="19"/>
        <v/>
      </c>
      <c r="C140" s="101" t="str">
        <f>IF(B140&lt;&gt;1,"",COUNTIF($B$6:B140,1))</f>
        <v/>
      </c>
      <c r="D140" s="101" t="str">
        <f>IF(B140&lt;&gt;2,"",COUNTIF($B$6:B140,2))</f>
        <v/>
      </c>
      <c r="E140" s="101" t="str">
        <f>IF(B140&lt;&gt;3,"",COUNTIF($B$6:B140,3))</f>
        <v/>
      </c>
      <c r="F140" s="101" t="str">
        <f>IF(B140&lt;&gt;4,"",COUNTIF($B$6:B140,4))</f>
        <v/>
      </c>
      <c r="G140" s="75"/>
      <c r="H140" s="36"/>
      <c r="I140" s="76"/>
      <c r="J140" s="76"/>
      <c r="K140" s="75"/>
      <c r="L140" s="161"/>
      <c r="M140" s="77"/>
      <c r="N140" s="76"/>
      <c r="O140" s="78"/>
      <c r="P140" s="83"/>
      <c r="Q140" s="84"/>
      <c r="R140" s="76"/>
      <c r="S140" s="75"/>
      <c r="T140" s="85"/>
      <c r="U140" s="154"/>
      <c r="V140" s="87"/>
      <c r="W140" s="172" t="str">
        <f>IF(OR(T140="他官署で調達手続きを実施のため",AG140=契約状況コード表!G$5),"－",IF(V140&lt;&gt;"",ROUNDDOWN(V140/T140,3),(IFERROR(ROUNDDOWN(U140/T140,3),"－"))))</f>
        <v>－</v>
      </c>
      <c r="X140" s="85"/>
      <c r="Y140" s="85"/>
      <c r="Z140" s="82"/>
      <c r="AA140" s="80"/>
      <c r="AB140" s="81"/>
      <c r="AC140" s="82"/>
      <c r="AD140" s="82"/>
      <c r="AE140" s="82"/>
      <c r="AF140" s="82"/>
      <c r="AG140" s="80"/>
      <c r="AH140" s="76"/>
      <c r="AI140" s="76"/>
      <c r="AJ140" s="76"/>
      <c r="AK140" s="36"/>
      <c r="AL140" s="36"/>
      <c r="AM140" s="200"/>
      <c r="AN140" s="200"/>
      <c r="AO140" s="200"/>
      <c r="AP140" s="200"/>
      <c r="AQ140" s="161"/>
      <c r="AR140" s="75"/>
      <c r="AS140" s="36"/>
      <c r="AT140" s="36"/>
      <c r="AU140" s="36"/>
      <c r="AV140" s="36"/>
      <c r="AW140" s="36"/>
      <c r="AX140" s="36"/>
      <c r="AY140" s="36"/>
      <c r="AZ140" s="36"/>
      <c r="BA140" s="104"/>
      <c r="BB140" s="113"/>
      <c r="BC140" s="114" t="str">
        <f>IF(AND(OR(K140=契約状況コード表!D$5,K140=契約状況コード表!D$6),OR(AG140=契約状況コード表!G$5,AG140=契約状況コード表!G$6)),"年間支払金額(全官署)",IF(OR(AG140=契約状況コード表!G$5,AG140=契約状況コード表!G$6),"年間支払金額",IF(AND(OR(COUNTIF(AI140,"*すべて*"),COUNTIF(AI140,"*全て*")),S140="●",OR(K140=契約状況コード表!D$5,K140=契約状況コード表!D$6)),"年間支払金額(全官署、契約相手方ごと)",IF(AND(OR(COUNTIF(AI140,"*すべて*"),COUNTIF(AI140,"*全て*")),S140="●"),"年間支払金額(契約相手方ごと)",IF(AND(OR(K140=契約状況コード表!D$5,K140=契約状況コード表!D$6),AG140=契約状況コード表!G$7),"契約総額(全官署)",IF(AND(K140=契約状況コード表!D$7,AG140=契約状況コード表!G$7),"契約総額(自官署のみ)",IF(K140=契約状況コード表!D$7,"年間支払金額(自官署のみ)",IF(AG140=契約状況コード表!G$7,"契約総額",IF(AND(COUNTIF(BJ140,"&lt;&gt;*単価*"),OR(K140=契約状況コード表!D$5,K140=契約状況コード表!D$6)),"全官署予定価格",IF(AND(COUNTIF(BJ140,"*単価*"),OR(K140=契約状況コード表!D$5,K140=契約状況コード表!D$6)),"全官署支払金額",IF(AND(COUNTIF(BJ140,"&lt;&gt;*単価*"),COUNTIF(BJ140,"*変更契約*")),"変更後予定価格",IF(COUNTIF(BJ140,"*単価*"),"年間支払金額","予定価格"))))))))))))</f>
        <v>予定価格</v>
      </c>
      <c r="BD140" s="114" t="str">
        <f>IF(AND(BI140=契約状況コード表!M$5,T140&gt;契約状況コード表!N$5),"○",IF(AND(BI140=契約状況コード表!M$6,T140&gt;=契約状況コード表!N$6),"○",IF(AND(BI140=契約状況コード表!M$7,T140&gt;=契約状況コード表!N$7),"○",IF(AND(BI140=契約状況コード表!M$8,T140&gt;=契約状況コード表!N$8),"○",IF(AND(BI140=契約状況コード表!M$9,T140&gt;=契約状況コード表!N$9),"○",IF(AND(BI140=契約状況コード表!M$10,T140&gt;=契約状況コード表!N$10),"○",IF(AND(BI140=契約状況コード表!M$11,T140&gt;=契約状況コード表!N$11),"○",IF(AND(BI140=契約状況コード表!M$12,T140&gt;=契約状況コード表!N$12),"○",IF(AND(BI140=契約状況コード表!M$13,T140&gt;=契約状況コード表!N$13),"○",IF(T140="他官署で調達手続き入札を実施のため","○","×"))))))))))</f>
        <v>×</v>
      </c>
      <c r="BE140" s="114" t="str">
        <f>IF(AND(BI140=契約状況コード表!M$5,Y140&gt;契約状況コード表!N$5),"○",IF(AND(BI140=契約状況コード表!M$6,Y140&gt;=契約状況コード表!N$6),"○",IF(AND(BI140=契約状況コード表!M$7,Y140&gt;=契約状況コード表!N$7),"○",IF(AND(BI140=契約状況コード表!M$8,Y140&gt;=契約状況コード表!N$8),"○",IF(AND(BI140=契約状況コード表!M$9,Y140&gt;=契約状況コード表!N$9),"○",IF(AND(BI140=契約状況コード表!M$10,Y140&gt;=契約状況コード表!N$10),"○",IF(AND(BI140=契約状況コード表!M$11,Y140&gt;=契約状況コード表!N$11),"○",IF(AND(BI140=契約状況コード表!M$12,Y140&gt;=契約状況コード表!N$12),"○",IF(AND(BI140=契約状況コード表!M$13,Y140&gt;=契約状況コード表!N$13),"○","×")))))))))</f>
        <v>×</v>
      </c>
      <c r="BF140" s="114" t="str">
        <f t="shared" si="20"/>
        <v>×</v>
      </c>
      <c r="BG140" s="114" t="str">
        <f t="shared" si="21"/>
        <v>×</v>
      </c>
      <c r="BH140" s="115" t="str">
        <f t="shared" si="22"/>
        <v/>
      </c>
      <c r="BI140" s="170">
        <f t="shared" si="23"/>
        <v>0</v>
      </c>
      <c r="BJ140" s="36" t="str">
        <f>IF(AG140=契約状況コード表!G$5,"",IF(AND(K140&lt;&gt;"",ISTEXT(U140)),"分担契約/単価契約",IF(ISTEXT(U140),"単価契約",IF(K140&lt;&gt;"","分担契約",""))))</f>
        <v/>
      </c>
      <c r="BK140" s="171"/>
      <c r="BL140" s="118" t="str">
        <f>IF(COUNTIF(T140,"**"),"",IF(AND(T140&gt;=契約状況コード表!P$5,OR(H140=契約状況コード表!M$5,H140=契約状況コード表!M$6)),1,IF(AND(T140&gt;=契約状況コード表!P$13,H140&lt;&gt;契約状況コード表!M$5,H140&lt;&gt;契約状況コード表!M$6),1,"")))</f>
        <v/>
      </c>
      <c r="BM140" s="155" t="str">
        <f t="shared" si="24"/>
        <v>○</v>
      </c>
      <c r="BN140" s="118" t="b">
        <f t="shared" si="25"/>
        <v>1</v>
      </c>
      <c r="BO140" s="118" t="b">
        <f t="shared" si="26"/>
        <v>1</v>
      </c>
    </row>
    <row r="141" spans="1:67" ht="60.6" customHeight="1">
      <c r="A141" s="101">
        <f t="shared" si="18"/>
        <v>136</v>
      </c>
      <c r="B141" s="101" t="str">
        <f t="shared" si="19"/>
        <v/>
      </c>
      <c r="C141" s="101" t="str">
        <f>IF(B141&lt;&gt;1,"",COUNTIF($B$6:B141,1))</f>
        <v/>
      </c>
      <c r="D141" s="101" t="str">
        <f>IF(B141&lt;&gt;2,"",COUNTIF($B$6:B141,2))</f>
        <v/>
      </c>
      <c r="E141" s="101" t="str">
        <f>IF(B141&lt;&gt;3,"",COUNTIF($B$6:B141,3))</f>
        <v/>
      </c>
      <c r="F141" s="101" t="str">
        <f>IF(B141&lt;&gt;4,"",COUNTIF($B$6:B141,4))</f>
        <v/>
      </c>
      <c r="G141" s="75"/>
      <c r="H141" s="36"/>
      <c r="I141" s="76"/>
      <c r="J141" s="76"/>
      <c r="K141" s="75"/>
      <c r="L141" s="161"/>
      <c r="M141" s="77"/>
      <c r="N141" s="76"/>
      <c r="O141" s="78"/>
      <c r="P141" s="83"/>
      <c r="Q141" s="84"/>
      <c r="R141" s="76"/>
      <c r="S141" s="75"/>
      <c r="T141" s="85"/>
      <c r="U141" s="154"/>
      <c r="V141" s="87"/>
      <c r="W141" s="172" t="str">
        <f>IF(OR(T141="他官署で調達手続きを実施のため",AG141=契約状況コード表!G$5),"－",IF(V141&lt;&gt;"",ROUNDDOWN(V141/T141,3),(IFERROR(ROUNDDOWN(U141/T141,3),"－"))))</f>
        <v>－</v>
      </c>
      <c r="X141" s="85"/>
      <c r="Y141" s="85"/>
      <c r="Z141" s="82"/>
      <c r="AA141" s="80"/>
      <c r="AB141" s="81"/>
      <c r="AC141" s="82"/>
      <c r="AD141" s="82"/>
      <c r="AE141" s="82"/>
      <c r="AF141" s="82"/>
      <c r="AG141" s="80"/>
      <c r="AH141" s="76"/>
      <c r="AI141" s="76"/>
      <c r="AJ141" s="76"/>
      <c r="AK141" s="36"/>
      <c r="AL141" s="36"/>
      <c r="AM141" s="200"/>
      <c r="AN141" s="200"/>
      <c r="AO141" s="200"/>
      <c r="AP141" s="200"/>
      <c r="AQ141" s="161"/>
      <c r="AR141" s="75"/>
      <c r="AS141" s="36"/>
      <c r="AT141" s="36"/>
      <c r="AU141" s="36"/>
      <c r="AV141" s="36"/>
      <c r="AW141" s="36"/>
      <c r="AX141" s="36"/>
      <c r="AY141" s="36"/>
      <c r="AZ141" s="36"/>
      <c r="BA141" s="104"/>
      <c r="BB141" s="113"/>
      <c r="BC141" s="114" t="str">
        <f>IF(AND(OR(K141=契約状況コード表!D$5,K141=契約状況コード表!D$6),OR(AG141=契約状況コード表!G$5,AG141=契約状況コード表!G$6)),"年間支払金額(全官署)",IF(OR(AG141=契約状況コード表!G$5,AG141=契約状況コード表!G$6),"年間支払金額",IF(AND(OR(COUNTIF(AI141,"*すべて*"),COUNTIF(AI141,"*全て*")),S141="●",OR(K141=契約状況コード表!D$5,K141=契約状況コード表!D$6)),"年間支払金額(全官署、契約相手方ごと)",IF(AND(OR(COUNTIF(AI141,"*すべて*"),COUNTIF(AI141,"*全て*")),S141="●"),"年間支払金額(契約相手方ごと)",IF(AND(OR(K141=契約状況コード表!D$5,K141=契約状況コード表!D$6),AG141=契約状況コード表!G$7),"契約総額(全官署)",IF(AND(K141=契約状況コード表!D$7,AG141=契約状況コード表!G$7),"契約総額(自官署のみ)",IF(K141=契約状況コード表!D$7,"年間支払金額(自官署のみ)",IF(AG141=契約状況コード表!G$7,"契約総額",IF(AND(COUNTIF(BJ141,"&lt;&gt;*単価*"),OR(K141=契約状況コード表!D$5,K141=契約状況コード表!D$6)),"全官署予定価格",IF(AND(COUNTIF(BJ141,"*単価*"),OR(K141=契約状況コード表!D$5,K141=契約状況コード表!D$6)),"全官署支払金額",IF(AND(COUNTIF(BJ141,"&lt;&gt;*単価*"),COUNTIF(BJ141,"*変更契約*")),"変更後予定価格",IF(COUNTIF(BJ141,"*単価*"),"年間支払金額","予定価格"))))))))))))</f>
        <v>予定価格</v>
      </c>
      <c r="BD141" s="114" t="str">
        <f>IF(AND(BI141=契約状況コード表!M$5,T141&gt;契約状況コード表!N$5),"○",IF(AND(BI141=契約状況コード表!M$6,T141&gt;=契約状況コード表!N$6),"○",IF(AND(BI141=契約状況コード表!M$7,T141&gt;=契約状況コード表!N$7),"○",IF(AND(BI141=契約状況コード表!M$8,T141&gt;=契約状況コード表!N$8),"○",IF(AND(BI141=契約状況コード表!M$9,T141&gt;=契約状況コード表!N$9),"○",IF(AND(BI141=契約状況コード表!M$10,T141&gt;=契約状況コード表!N$10),"○",IF(AND(BI141=契約状況コード表!M$11,T141&gt;=契約状況コード表!N$11),"○",IF(AND(BI141=契約状況コード表!M$12,T141&gt;=契約状況コード表!N$12),"○",IF(AND(BI141=契約状況コード表!M$13,T141&gt;=契約状況コード表!N$13),"○",IF(T141="他官署で調達手続き入札を実施のため","○","×"))))))))))</f>
        <v>×</v>
      </c>
      <c r="BE141" s="114" t="str">
        <f>IF(AND(BI141=契約状況コード表!M$5,Y141&gt;契約状況コード表!N$5),"○",IF(AND(BI141=契約状況コード表!M$6,Y141&gt;=契約状況コード表!N$6),"○",IF(AND(BI141=契約状況コード表!M$7,Y141&gt;=契約状況コード表!N$7),"○",IF(AND(BI141=契約状況コード表!M$8,Y141&gt;=契約状況コード表!N$8),"○",IF(AND(BI141=契約状況コード表!M$9,Y141&gt;=契約状況コード表!N$9),"○",IF(AND(BI141=契約状況コード表!M$10,Y141&gt;=契約状況コード表!N$10),"○",IF(AND(BI141=契約状況コード表!M$11,Y141&gt;=契約状況コード表!N$11),"○",IF(AND(BI141=契約状況コード表!M$12,Y141&gt;=契約状況コード表!N$12),"○",IF(AND(BI141=契約状況コード表!M$13,Y141&gt;=契約状況コード表!N$13),"○","×")))))))))</f>
        <v>×</v>
      </c>
      <c r="BF141" s="114" t="str">
        <f t="shared" si="20"/>
        <v>×</v>
      </c>
      <c r="BG141" s="114" t="str">
        <f t="shared" si="21"/>
        <v>×</v>
      </c>
      <c r="BH141" s="115" t="str">
        <f t="shared" si="22"/>
        <v/>
      </c>
      <c r="BI141" s="170">
        <f t="shared" si="23"/>
        <v>0</v>
      </c>
      <c r="BJ141" s="36" t="str">
        <f>IF(AG141=契約状況コード表!G$5,"",IF(AND(K141&lt;&gt;"",ISTEXT(U141)),"分担契約/単価契約",IF(ISTEXT(U141),"単価契約",IF(K141&lt;&gt;"","分担契約",""))))</f>
        <v/>
      </c>
      <c r="BK141" s="171"/>
      <c r="BL141" s="118" t="str">
        <f>IF(COUNTIF(T141,"**"),"",IF(AND(T141&gt;=契約状況コード表!P$5,OR(H141=契約状況コード表!M$5,H141=契約状況コード表!M$6)),1,IF(AND(T141&gt;=契約状況コード表!P$13,H141&lt;&gt;契約状況コード表!M$5,H141&lt;&gt;契約状況コード表!M$6),1,"")))</f>
        <v/>
      </c>
      <c r="BM141" s="155" t="str">
        <f t="shared" si="24"/>
        <v>○</v>
      </c>
      <c r="BN141" s="118" t="b">
        <f t="shared" si="25"/>
        <v>1</v>
      </c>
      <c r="BO141" s="118" t="b">
        <f t="shared" si="26"/>
        <v>1</v>
      </c>
    </row>
    <row r="142" spans="1:67" ht="60.6" customHeight="1">
      <c r="A142" s="101">
        <f t="shared" si="18"/>
        <v>137</v>
      </c>
      <c r="B142" s="101" t="str">
        <f t="shared" si="19"/>
        <v/>
      </c>
      <c r="C142" s="101" t="str">
        <f>IF(B142&lt;&gt;1,"",COUNTIF($B$6:B142,1))</f>
        <v/>
      </c>
      <c r="D142" s="101" t="str">
        <f>IF(B142&lt;&gt;2,"",COUNTIF($B$6:B142,2))</f>
        <v/>
      </c>
      <c r="E142" s="101" t="str">
        <f>IF(B142&lt;&gt;3,"",COUNTIF($B$6:B142,3))</f>
        <v/>
      </c>
      <c r="F142" s="101" t="str">
        <f>IF(B142&lt;&gt;4,"",COUNTIF($B$6:B142,4))</f>
        <v/>
      </c>
      <c r="G142" s="75"/>
      <c r="H142" s="36"/>
      <c r="I142" s="76"/>
      <c r="J142" s="76"/>
      <c r="K142" s="75"/>
      <c r="L142" s="161"/>
      <c r="M142" s="77"/>
      <c r="N142" s="76"/>
      <c r="O142" s="78"/>
      <c r="P142" s="83"/>
      <c r="Q142" s="84"/>
      <c r="R142" s="76"/>
      <c r="S142" s="75"/>
      <c r="T142" s="85"/>
      <c r="U142" s="154"/>
      <c r="V142" s="87"/>
      <c r="W142" s="172" t="str">
        <f>IF(OR(T142="他官署で調達手続きを実施のため",AG142=契約状況コード表!G$5),"－",IF(V142&lt;&gt;"",ROUNDDOWN(V142/T142,3),(IFERROR(ROUNDDOWN(U142/T142,3),"－"))))</f>
        <v>－</v>
      </c>
      <c r="X142" s="85"/>
      <c r="Y142" s="85"/>
      <c r="Z142" s="82"/>
      <c r="AA142" s="80"/>
      <c r="AB142" s="81"/>
      <c r="AC142" s="82"/>
      <c r="AD142" s="82"/>
      <c r="AE142" s="82"/>
      <c r="AF142" s="82"/>
      <c r="AG142" s="80"/>
      <c r="AH142" s="76"/>
      <c r="AI142" s="76"/>
      <c r="AJ142" s="76"/>
      <c r="AK142" s="36"/>
      <c r="AL142" s="36"/>
      <c r="AM142" s="200"/>
      <c r="AN142" s="200"/>
      <c r="AO142" s="200"/>
      <c r="AP142" s="200"/>
      <c r="AQ142" s="161"/>
      <c r="AR142" s="75"/>
      <c r="AS142" s="36"/>
      <c r="AT142" s="36"/>
      <c r="AU142" s="36"/>
      <c r="AV142" s="36"/>
      <c r="AW142" s="36"/>
      <c r="AX142" s="36"/>
      <c r="AY142" s="36"/>
      <c r="AZ142" s="36"/>
      <c r="BA142" s="104"/>
      <c r="BB142" s="113"/>
      <c r="BC142" s="114" t="str">
        <f>IF(AND(OR(K142=契約状況コード表!D$5,K142=契約状況コード表!D$6),OR(AG142=契約状況コード表!G$5,AG142=契約状況コード表!G$6)),"年間支払金額(全官署)",IF(OR(AG142=契約状況コード表!G$5,AG142=契約状況コード表!G$6),"年間支払金額",IF(AND(OR(COUNTIF(AI142,"*すべて*"),COUNTIF(AI142,"*全て*")),S142="●",OR(K142=契約状況コード表!D$5,K142=契約状況コード表!D$6)),"年間支払金額(全官署、契約相手方ごと)",IF(AND(OR(COUNTIF(AI142,"*すべて*"),COUNTIF(AI142,"*全て*")),S142="●"),"年間支払金額(契約相手方ごと)",IF(AND(OR(K142=契約状況コード表!D$5,K142=契約状況コード表!D$6),AG142=契約状況コード表!G$7),"契約総額(全官署)",IF(AND(K142=契約状況コード表!D$7,AG142=契約状況コード表!G$7),"契約総額(自官署のみ)",IF(K142=契約状況コード表!D$7,"年間支払金額(自官署のみ)",IF(AG142=契約状況コード表!G$7,"契約総額",IF(AND(COUNTIF(BJ142,"&lt;&gt;*単価*"),OR(K142=契約状況コード表!D$5,K142=契約状況コード表!D$6)),"全官署予定価格",IF(AND(COUNTIF(BJ142,"*単価*"),OR(K142=契約状況コード表!D$5,K142=契約状況コード表!D$6)),"全官署支払金額",IF(AND(COUNTIF(BJ142,"&lt;&gt;*単価*"),COUNTIF(BJ142,"*変更契約*")),"変更後予定価格",IF(COUNTIF(BJ142,"*単価*"),"年間支払金額","予定価格"))))))))))))</f>
        <v>予定価格</v>
      </c>
      <c r="BD142" s="114" t="str">
        <f>IF(AND(BI142=契約状況コード表!M$5,T142&gt;契約状況コード表!N$5),"○",IF(AND(BI142=契約状況コード表!M$6,T142&gt;=契約状況コード表!N$6),"○",IF(AND(BI142=契約状況コード表!M$7,T142&gt;=契約状況コード表!N$7),"○",IF(AND(BI142=契約状況コード表!M$8,T142&gt;=契約状況コード表!N$8),"○",IF(AND(BI142=契約状況コード表!M$9,T142&gt;=契約状況コード表!N$9),"○",IF(AND(BI142=契約状況コード表!M$10,T142&gt;=契約状況コード表!N$10),"○",IF(AND(BI142=契約状況コード表!M$11,T142&gt;=契約状況コード表!N$11),"○",IF(AND(BI142=契約状況コード表!M$12,T142&gt;=契約状況コード表!N$12),"○",IF(AND(BI142=契約状況コード表!M$13,T142&gt;=契約状況コード表!N$13),"○",IF(T142="他官署で調達手続き入札を実施のため","○","×"))))))))))</f>
        <v>×</v>
      </c>
      <c r="BE142" s="114" t="str">
        <f>IF(AND(BI142=契約状況コード表!M$5,Y142&gt;契約状況コード表!N$5),"○",IF(AND(BI142=契約状況コード表!M$6,Y142&gt;=契約状況コード表!N$6),"○",IF(AND(BI142=契約状況コード表!M$7,Y142&gt;=契約状況コード表!N$7),"○",IF(AND(BI142=契約状況コード表!M$8,Y142&gt;=契約状況コード表!N$8),"○",IF(AND(BI142=契約状況コード表!M$9,Y142&gt;=契約状況コード表!N$9),"○",IF(AND(BI142=契約状況コード表!M$10,Y142&gt;=契約状況コード表!N$10),"○",IF(AND(BI142=契約状況コード表!M$11,Y142&gt;=契約状況コード表!N$11),"○",IF(AND(BI142=契約状況コード表!M$12,Y142&gt;=契約状況コード表!N$12),"○",IF(AND(BI142=契約状況コード表!M$13,Y142&gt;=契約状況コード表!N$13),"○","×")))))))))</f>
        <v>×</v>
      </c>
      <c r="BF142" s="114" t="str">
        <f t="shared" si="20"/>
        <v>×</v>
      </c>
      <c r="BG142" s="114" t="str">
        <f t="shared" si="21"/>
        <v>×</v>
      </c>
      <c r="BH142" s="115" t="str">
        <f t="shared" si="22"/>
        <v/>
      </c>
      <c r="BI142" s="170">
        <f t="shared" si="23"/>
        <v>0</v>
      </c>
      <c r="BJ142" s="36" t="str">
        <f>IF(AG142=契約状況コード表!G$5,"",IF(AND(K142&lt;&gt;"",ISTEXT(U142)),"分担契約/単価契約",IF(ISTEXT(U142),"単価契約",IF(K142&lt;&gt;"","分担契約",""))))</f>
        <v/>
      </c>
      <c r="BK142" s="171"/>
      <c r="BL142" s="118" t="str">
        <f>IF(COUNTIF(T142,"**"),"",IF(AND(T142&gt;=契約状況コード表!P$5,OR(H142=契約状況コード表!M$5,H142=契約状況コード表!M$6)),1,IF(AND(T142&gt;=契約状況コード表!P$13,H142&lt;&gt;契約状況コード表!M$5,H142&lt;&gt;契約状況コード表!M$6),1,"")))</f>
        <v/>
      </c>
      <c r="BM142" s="155" t="str">
        <f t="shared" si="24"/>
        <v>○</v>
      </c>
      <c r="BN142" s="118" t="b">
        <f t="shared" si="25"/>
        <v>1</v>
      </c>
      <c r="BO142" s="118" t="b">
        <f t="shared" si="26"/>
        <v>1</v>
      </c>
    </row>
    <row r="143" spans="1:67" ht="60.6" customHeight="1">
      <c r="A143" s="101">
        <f t="shared" si="18"/>
        <v>138</v>
      </c>
      <c r="B143" s="101" t="str">
        <f t="shared" si="19"/>
        <v/>
      </c>
      <c r="C143" s="101" t="str">
        <f>IF(B143&lt;&gt;1,"",COUNTIF($B$6:B143,1))</f>
        <v/>
      </c>
      <c r="D143" s="101" t="str">
        <f>IF(B143&lt;&gt;2,"",COUNTIF($B$6:B143,2))</f>
        <v/>
      </c>
      <c r="E143" s="101" t="str">
        <f>IF(B143&lt;&gt;3,"",COUNTIF($B$6:B143,3))</f>
        <v/>
      </c>
      <c r="F143" s="101" t="str">
        <f>IF(B143&lt;&gt;4,"",COUNTIF($B$6:B143,4))</f>
        <v/>
      </c>
      <c r="G143" s="75"/>
      <c r="H143" s="36"/>
      <c r="I143" s="76"/>
      <c r="J143" s="76"/>
      <c r="K143" s="75"/>
      <c r="L143" s="161"/>
      <c r="M143" s="77"/>
      <c r="N143" s="76"/>
      <c r="O143" s="78"/>
      <c r="P143" s="83"/>
      <c r="Q143" s="84"/>
      <c r="R143" s="76"/>
      <c r="S143" s="75"/>
      <c r="T143" s="85"/>
      <c r="U143" s="154"/>
      <c r="V143" s="87"/>
      <c r="W143" s="172" t="str">
        <f>IF(OR(T143="他官署で調達手続きを実施のため",AG143=契約状況コード表!G$5),"－",IF(V143&lt;&gt;"",ROUNDDOWN(V143/T143,3),(IFERROR(ROUNDDOWN(U143/T143,3),"－"))))</f>
        <v>－</v>
      </c>
      <c r="X143" s="85"/>
      <c r="Y143" s="85"/>
      <c r="Z143" s="82"/>
      <c r="AA143" s="80"/>
      <c r="AB143" s="81"/>
      <c r="AC143" s="82"/>
      <c r="AD143" s="82"/>
      <c r="AE143" s="82"/>
      <c r="AF143" s="82"/>
      <c r="AG143" s="80"/>
      <c r="AH143" s="76"/>
      <c r="AI143" s="76"/>
      <c r="AJ143" s="76"/>
      <c r="AK143" s="36"/>
      <c r="AL143" s="36"/>
      <c r="AM143" s="200"/>
      <c r="AN143" s="200"/>
      <c r="AO143" s="200"/>
      <c r="AP143" s="200"/>
      <c r="AQ143" s="161"/>
      <c r="AR143" s="75"/>
      <c r="AS143" s="36"/>
      <c r="AT143" s="36"/>
      <c r="AU143" s="36"/>
      <c r="AV143" s="36"/>
      <c r="AW143" s="36"/>
      <c r="AX143" s="36"/>
      <c r="AY143" s="36"/>
      <c r="AZ143" s="36"/>
      <c r="BA143" s="104"/>
      <c r="BB143" s="113"/>
      <c r="BC143" s="114" t="str">
        <f>IF(AND(OR(K143=契約状況コード表!D$5,K143=契約状況コード表!D$6),OR(AG143=契約状況コード表!G$5,AG143=契約状況コード表!G$6)),"年間支払金額(全官署)",IF(OR(AG143=契約状況コード表!G$5,AG143=契約状況コード表!G$6),"年間支払金額",IF(AND(OR(COUNTIF(AI143,"*すべて*"),COUNTIF(AI143,"*全て*")),S143="●",OR(K143=契約状況コード表!D$5,K143=契約状況コード表!D$6)),"年間支払金額(全官署、契約相手方ごと)",IF(AND(OR(COUNTIF(AI143,"*すべて*"),COUNTIF(AI143,"*全て*")),S143="●"),"年間支払金額(契約相手方ごと)",IF(AND(OR(K143=契約状況コード表!D$5,K143=契約状況コード表!D$6),AG143=契約状況コード表!G$7),"契約総額(全官署)",IF(AND(K143=契約状況コード表!D$7,AG143=契約状況コード表!G$7),"契約総額(自官署のみ)",IF(K143=契約状況コード表!D$7,"年間支払金額(自官署のみ)",IF(AG143=契約状況コード表!G$7,"契約総額",IF(AND(COUNTIF(BJ143,"&lt;&gt;*単価*"),OR(K143=契約状況コード表!D$5,K143=契約状況コード表!D$6)),"全官署予定価格",IF(AND(COUNTIF(BJ143,"*単価*"),OR(K143=契約状況コード表!D$5,K143=契約状況コード表!D$6)),"全官署支払金額",IF(AND(COUNTIF(BJ143,"&lt;&gt;*単価*"),COUNTIF(BJ143,"*変更契約*")),"変更後予定価格",IF(COUNTIF(BJ143,"*単価*"),"年間支払金額","予定価格"))))))))))))</f>
        <v>予定価格</v>
      </c>
      <c r="BD143" s="114" t="str">
        <f>IF(AND(BI143=契約状況コード表!M$5,T143&gt;契約状況コード表!N$5),"○",IF(AND(BI143=契約状況コード表!M$6,T143&gt;=契約状況コード表!N$6),"○",IF(AND(BI143=契約状況コード表!M$7,T143&gt;=契約状況コード表!N$7),"○",IF(AND(BI143=契約状況コード表!M$8,T143&gt;=契約状況コード表!N$8),"○",IF(AND(BI143=契約状況コード表!M$9,T143&gt;=契約状況コード表!N$9),"○",IF(AND(BI143=契約状況コード表!M$10,T143&gt;=契約状況コード表!N$10),"○",IF(AND(BI143=契約状況コード表!M$11,T143&gt;=契約状況コード表!N$11),"○",IF(AND(BI143=契約状況コード表!M$12,T143&gt;=契約状況コード表!N$12),"○",IF(AND(BI143=契約状況コード表!M$13,T143&gt;=契約状況コード表!N$13),"○",IF(T143="他官署で調達手続き入札を実施のため","○","×"))))))))))</f>
        <v>×</v>
      </c>
      <c r="BE143" s="114" t="str">
        <f>IF(AND(BI143=契約状況コード表!M$5,Y143&gt;契約状況コード表!N$5),"○",IF(AND(BI143=契約状況コード表!M$6,Y143&gt;=契約状況コード表!N$6),"○",IF(AND(BI143=契約状況コード表!M$7,Y143&gt;=契約状況コード表!N$7),"○",IF(AND(BI143=契約状況コード表!M$8,Y143&gt;=契約状況コード表!N$8),"○",IF(AND(BI143=契約状況コード表!M$9,Y143&gt;=契約状況コード表!N$9),"○",IF(AND(BI143=契約状況コード表!M$10,Y143&gt;=契約状況コード表!N$10),"○",IF(AND(BI143=契約状況コード表!M$11,Y143&gt;=契約状況コード表!N$11),"○",IF(AND(BI143=契約状況コード表!M$12,Y143&gt;=契約状況コード表!N$12),"○",IF(AND(BI143=契約状況コード表!M$13,Y143&gt;=契約状況コード表!N$13),"○","×")))))))))</f>
        <v>×</v>
      </c>
      <c r="BF143" s="114" t="str">
        <f t="shared" si="20"/>
        <v>×</v>
      </c>
      <c r="BG143" s="114" t="str">
        <f t="shared" si="21"/>
        <v>×</v>
      </c>
      <c r="BH143" s="115" t="str">
        <f t="shared" si="22"/>
        <v/>
      </c>
      <c r="BI143" s="170">
        <f t="shared" si="23"/>
        <v>0</v>
      </c>
      <c r="BJ143" s="36" t="str">
        <f>IF(AG143=契約状況コード表!G$5,"",IF(AND(K143&lt;&gt;"",ISTEXT(U143)),"分担契約/単価契約",IF(ISTEXT(U143),"単価契約",IF(K143&lt;&gt;"","分担契約",""))))</f>
        <v/>
      </c>
      <c r="BK143" s="171"/>
      <c r="BL143" s="118" t="str">
        <f>IF(COUNTIF(T143,"**"),"",IF(AND(T143&gt;=契約状況コード表!P$5,OR(H143=契約状況コード表!M$5,H143=契約状況コード表!M$6)),1,IF(AND(T143&gt;=契約状況コード表!P$13,H143&lt;&gt;契約状況コード表!M$5,H143&lt;&gt;契約状況コード表!M$6),1,"")))</f>
        <v/>
      </c>
      <c r="BM143" s="155" t="str">
        <f t="shared" si="24"/>
        <v>○</v>
      </c>
      <c r="BN143" s="118" t="b">
        <f t="shared" si="25"/>
        <v>1</v>
      </c>
      <c r="BO143" s="118" t="b">
        <f t="shared" si="26"/>
        <v>1</v>
      </c>
    </row>
    <row r="144" spans="1:67" ht="60.6" customHeight="1">
      <c r="A144" s="101">
        <f t="shared" ref="A144:A207" si="27">ROW()-5</f>
        <v>139</v>
      </c>
      <c r="B144" s="101" t="str">
        <f t="shared" ref="B144:B207" si="28">IF(AND(COUNTIF(H144,"*工事*"),COUNTIF(R144,"*入札*")),1,IF(AND(COUNTIF(H144,"*工事*"),COUNTIF(R144,"*随意契約*")),2,IF(AND(R144&lt;&gt;"*工事*",COUNTIF(R144,"*入札*")),3,IF(AND(H144&lt;&gt;"*工事*",COUNTIF(R144,"*随意契約*")),4,""))))</f>
        <v/>
      </c>
      <c r="C144" s="101" t="str">
        <f>IF(B144&lt;&gt;1,"",COUNTIF($B$6:B144,1))</f>
        <v/>
      </c>
      <c r="D144" s="101" t="str">
        <f>IF(B144&lt;&gt;2,"",COUNTIF($B$6:B144,2))</f>
        <v/>
      </c>
      <c r="E144" s="101" t="str">
        <f>IF(B144&lt;&gt;3,"",COUNTIF($B$6:B144,3))</f>
        <v/>
      </c>
      <c r="F144" s="101" t="str">
        <f>IF(B144&lt;&gt;4,"",COUNTIF($B$6:B144,4))</f>
        <v/>
      </c>
      <c r="G144" s="75"/>
      <c r="H144" s="36"/>
      <c r="I144" s="76"/>
      <c r="J144" s="76"/>
      <c r="K144" s="75"/>
      <c r="L144" s="161"/>
      <c r="M144" s="77"/>
      <c r="N144" s="76"/>
      <c r="O144" s="78"/>
      <c r="P144" s="83"/>
      <c r="Q144" s="84"/>
      <c r="R144" s="76"/>
      <c r="S144" s="75"/>
      <c r="T144" s="85"/>
      <c r="U144" s="154"/>
      <c r="V144" s="87"/>
      <c r="W144" s="172" t="str">
        <f>IF(OR(T144="他官署で調達手続きを実施のため",AG144=契約状況コード表!G$5),"－",IF(V144&lt;&gt;"",ROUNDDOWN(V144/T144,3),(IFERROR(ROUNDDOWN(U144/T144,3),"－"))))</f>
        <v>－</v>
      </c>
      <c r="X144" s="85"/>
      <c r="Y144" s="85"/>
      <c r="Z144" s="82"/>
      <c r="AA144" s="80"/>
      <c r="AB144" s="81"/>
      <c r="AC144" s="82"/>
      <c r="AD144" s="82"/>
      <c r="AE144" s="82"/>
      <c r="AF144" s="82"/>
      <c r="AG144" s="80"/>
      <c r="AH144" s="76"/>
      <c r="AI144" s="76"/>
      <c r="AJ144" s="76"/>
      <c r="AK144" s="36"/>
      <c r="AL144" s="36"/>
      <c r="AM144" s="200"/>
      <c r="AN144" s="200"/>
      <c r="AO144" s="200"/>
      <c r="AP144" s="200"/>
      <c r="AQ144" s="161"/>
      <c r="AR144" s="75"/>
      <c r="AS144" s="36"/>
      <c r="AT144" s="36"/>
      <c r="AU144" s="36"/>
      <c r="AV144" s="36"/>
      <c r="AW144" s="36"/>
      <c r="AX144" s="36"/>
      <c r="AY144" s="36"/>
      <c r="AZ144" s="36"/>
      <c r="BA144" s="104"/>
      <c r="BB144" s="113"/>
      <c r="BC144" s="114" t="str">
        <f>IF(AND(OR(K144=契約状況コード表!D$5,K144=契約状況コード表!D$6),OR(AG144=契約状況コード表!G$5,AG144=契約状況コード表!G$6)),"年間支払金額(全官署)",IF(OR(AG144=契約状況コード表!G$5,AG144=契約状況コード表!G$6),"年間支払金額",IF(AND(OR(COUNTIF(AI144,"*すべて*"),COUNTIF(AI144,"*全て*")),S144="●",OR(K144=契約状況コード表!D$5,K144=契約状況コード表!D$6)),"年間支払金額(全官署、契約相手方ごと)",IF(AND(OR(COUNTIF(AI144,"*すべて*"),COUNTIF(AI144,"*全て*")),S144="●"),"年間支払金額(契約相手方ごと)",IF(AND(OR(K144=契約状況コード表!D$5,K144=契約状況コード表!D$6),AG144=契約状況コード表!G$7),"契約総額(全官署)",IF(AND(K144=契約状況コード表!D$7,AG144=契約状況コード表!G$7),"契約総額(自官署のみ)",IF(K144=契約状況コード表!D$7,"年間支払金額(自官署のみ)",IF(AG144=契約状況コード表!G$7,"契約総額",IF(AND(COUNTIF(BJ144,"&lt;&gt;*単価*"),OR(K144=契約状況コード表!D$5,K144=契約状況コード表!D$6)),"全官署予定価格",IF(AND(COUNTIF(BJ144,"*単価*"),OR(K144=契約状況コード表!D$5,K144=契約状況コード表!D$6)),"全官署支払金額",IF(AND(COUNTIF(BJ144,"&lt;&gt;*単価*"),COUNTIF(BJ144,"*変更契約*")),"変更後予定価格",IF(COUNTIF(BJ144,"*単価*"),"年間支払金額","予定価格"))))))))))))</f>
        <v>予定価格</v>
      </c>
      <c r="BD144" s="114" t="str">
        <f>IF(AND(BI144=契約状況コード表!M$5,T144&gt;契約状況コード表!N$5),"○",IF(AND(BI144=契約状況コード表!M$6,T144&gt;=契約状況コード表!N$6),"○",IF(AND(BI144=契約状況コード表!M$7,T144&gt;=契約状況コード表!N$7),"○",IF(AND(BI144=契約状況コード表!M$8,T144&gt;=契約状況コード表!N$8),"○",IF(AND(BI144=契約状況コード表!M$9,T144&gt;=契約状況コード表!N$9),"○",IF(AND(BI144=契約状況コード表!M$10,T144&gt;=契約状況コード表!N$10),"○",IF(AND(BI144=契約状況コード表!M$11,T144&gt;=契約状況コード表!N$11),"○",IF(AND(BI144=契約状況コード表!M$12,T144&gt;=契約状況コード表!N$12),"○",IF(AND(BI144=契約状況コード表!M$13,T144&gt;=契約状況コード表!N$13),"○",IF(T144="他官署で調達手続き入札を実施のため","○","×"))))))))))</f>
        <v>×</v>
      </c>
      <c r="BE144" s="114" t="str">
        <f>IF(AND(BI144=契約状況コード表!M$5,Y144&gt;契約状況コード表!N$5),"○",IF(AND(BI144=契約状況コード表!M$6,Y144&gt;=契約状況コード表!N$6),"○",IF(AND(BI144=契約状況コード表!M$7,Y144&gt;=契約状況コード表!N$7),"○",IF(AND(BI144=契約状況コード表!M$8,Y144&gt;=契約状況コード表!N$8),"○",IF(AND(BI144=契約状況コード表!M$9,Y144&gt;=契約状況コード表!N$9),"○",IF(AND(BI144=契約状況コード表!M$10,Y144&gt;=契約状況コード表!N$10),"○",IF(AND(BI144=契約状況コード表!M$11,Y144&gt;=契約状況コード表!N$11),"○",IF(AND(BI144=契約状況コード表!M$12,Y144&gt;=契約状況コード表!N$12),"○",IF(AND(BI144=契約状況コード表!M$13,Y144&gt;=契約状況コード表!N$13),"○","×")))))))))</f>
        <v>×</v>
      </c>
      <c r="BF144" s="114" t="str">
        <f t="shared" si="20"/>
        <v>×</v>
      </c>
      <c r="BG144" s="114" t="str">
        <f t="shared" si="21"/>
        <v>×</v>
      </c>
      <c r="BH144" s="115" t="str">
        <f t="shared" si="22"/>
        <v/>
      </c>
      <c r="BI144" s="170">
        <f t="shared" si="23"/>
        <v>0</v>
      </c>
      <c r="BJ144" s="36" t="str">
        <f>IF(AG144=契約状況コード表!G$5,"",IF(AND(K144&lt;&gt;"",ISTEXT(U144)),"分担契約/単価契約",IF(ISTEXT(U144),"単価契約",IF(K144&lt;&gt;"","分担契約",""))))</f>
        <v/>
      </c>
      <c r="BK144" s="171"/>
      <c r="BL144" s="118" t="str">
        <f>IF(COUNTIF(T144,"**"),"",IF(AND(T144&gt;=契約状況コード表!P$5,OR(H144=契約状況コード表!M$5,H144=契約状況コード表!M$6)),1,IF(AND(T144&gt;=契約状況コード表!P$13,H144&lt;&gt;契約状況コード表!M$5,H144&lt;&gt;契約状況コード表!M$6),1,"")))</f>
        <v/>
      </c>
      <c r="BM144" s="155" t="str">
        <f t="shared" si="24"/>
        <v>○</v>
      </c>
      <c r="BN144" s="118" t="b">
        <f t="shared" si="25"/>
        <v>1</v>
      </c>
      <c r="BO144" s="118" t="b">
        <f t="shared" si="26"/>
        <v>1</v>
      </c>
    </row>
    <row r="145" spans="1:67" ht="60.6" customHeight="1">
      <c r="A145" s="101">
        <f t="shared" si="27"/>
        <v>140</v>
      </c>
      <c r="B145" s="101" t="str">
        <f t="shared" si="28"/>
        <v/>
      </c>
      <c r="C145" s="101" t="str">
        <f>IF(B145&lt;&gt;1,"",COUNTIF($B$6:B145,1))</f>
        <v/>
      </c>
      <c r="D145" s="101" t="str">
        <f>IF(B145&lt;&gt;2,"",COUNTIF($B$6:B145,2))</f>
        <v/>
      </c>
      <c r="E145" s="101" t="str">
        <f>IF(B145&lt;&gt;3,"",COUNTIF($B$6:B145,3))</f>
        <v/>
      </c>
      <c r="F145" s="101" t="str">
        <f>IF(B145&lt;&gt;4,"",COUNTIF($B$6:B145,4))</f>
        <v/>
      </c>
      <c r="G145" s="75"/>
      <c r="H145" s="36"/>
      <c r="I145" s="76"/>
      <c r="J145" s="76"/>
      <c r="K145" s="75"/>
      <c r="L145" s="161"/>
      <c r="M145" s="77"/>
      <c r="N145" s="76"/>
      <c r="O145" s="78"/>
      <c r="P145" s="83"/>
      <c r="Q145" s="84"/>
      <c r="R145" s="76"/>
      <c r="S145" s="75"/>
      <c r="T145" s="85"/>
      <c r="U145" s="154"/>
      <c r="V145" s="87"/>
      <c r="W145" s="172" t="str">
        <f>IF(OR(T145="他官署で調達手続きを実施のため",AG145=契約状況コード表!G$5),"－",IF(V145&lt;&gt;"",ROUNDDOWN(V145/T145,3),(IFERROR(ROUNDDOWN(U145/T145,3),"－"))))</f>
        <v>－</v>
      </c>
      <c r="X145" s="85"/>
      <c r="Y145" s="85"/>
      <c r="Z145" s="82"/>
      <c r="AA145" s="80"/>
      <c r="AB145" s="81"/>
      <c r="AC145" s="82"/>
      <c r="AD145" s="82"/>
      <c r="AE145" s="82"/>
      <c r="AF145" s="82"/>
      <c r="AG145" s="80"/>
      <c r="AH145" s="76"/>
      <c r="AI145" s="76"/>
      <c r="AJ145" s="76"/>
      <c r="AK145" s="36"/>
      <c r="AL145" s="36"/>
      <c r="AM145" s="200"/>
      <c r="AN145" s="200"/>
      <c r="AO145" s="200"/>
      <c r="AP145" s="200"/>
      <c r="AQ145" s="161"/>
      <c r="AR145" s="75"/>
      <c r="AS145" s="36"/>
      <c r="AT145" s="36"/>
      <c r="AU145" s="36"/>
      <c r="AV145" s="36"/>
      <c r="AW145" s="36"/>
      <c r="AX145" s="36"/>
      <c r="AY145" s="36"/>
      <c r="AZ145" s="36"/>
      <c r="BA145" s="104"/>
      <c r="BB145" s="113"/>
      <c r="BC145" s="114" t="str">
        <f>IF(AND(OR(K145=契約状況コード表!D$5,K145=契約状況コード表!D$6),OR(AG145=契約状況コード表!G$5,AG145=契約状況コード表!G$6)),"年間支払金額(全官署)",IF(OR(AG145=契約状況コード表!G$5,AG145=契約状況コード表!G$6),"年間支払金額",IF(AND(OR(COUNTIF(AI145,"*すべて*"),COUNTIF(AI145,"*全て*")),S145="●",OR(K145=契約状況コード表!D$5,K145=契約状況コード表!D$6)),"年間支払金額(全官署、契約相手方ごと)",IF(AND(OR(COUNTIF(AI145,"*すべて*"),COUNTIF(AI145,"*全て*")),S145="●"),"年間支払金額(契約相手方ごと)",IF(AND(OR(K145=契約状況コード表!D$5,K145=契約状況コード表!D$6),AG145=契約状況コード表!G$7),"契約総額(全官署)",IF(AND(K145=契約状況コード表!D$7,AG145=契約状況コード表!G$7),"契約総額(自官署のみ)",IF(K145=契約状況コード表!D$7,"年間支払金額(自官署のみ)",IF(AG145=契約状況コード表!G$7,"契約総額",IF(AND(COUNTIF(BJ145,"&lt;&gt;*単価*"),OR(K145=契約状況コード表!D$5,K145=契約状況コード表!D$6)),"全官署予定価格",IF(AND(COUNTIF(BJ145,"*単価*"),OR(K145=契約状況コード表!D$5,K145=契約状況コード表!D$6)),"全官署支払金額",IF(AND(COUNTIF(BJ145,"&lt;&gt;*単価*"),COUNTIF(BJ145,"*変更契約*")),"変更後予定価格",IF(COUNTIF(BJ145,"*単価*"),"年間支払金額","予定価格"))))))))))))</f>
        <v>予定価格</v>
      </c>
      <c r="BD145" s="114" t="str">
        <f>IF(AND(BI145=契約状況コード表!M$5,T145&gt;契約状況コード表!N$5),"○",IF(AND(BI145=契約状況コード表!M$6,T145&gt;=契約状況コード表!N$6),"○",IF(AND(BI145=契約状況コード表!M$7,T145&gt;=契約状況コード表!N$7),"○",IF(AND(BI145=契約状況コード表!M$8,T145&gt;=契約状況コード表!N$8),"○",IF(AND(BI145=契約状況コード表!M$9,T145&gt;=契約状況コード表!N$9),"○",IF(AND(BI145=契約状況コード表!M$10,T145&gt;=契約状況コード表!N$10),"○",IF(AND(BI145=契約状況コード表!M$11,T145&gt;=契約状況コード表!N$11),"○",IF(AND(BI145=契約状況コード表!M$12,T145&gt;=契約状況コード表!N$12),"○",IF(AND(BI145=契約状況コード表!M$13,T145&gt;=契約状況コード表!N$13),"○",IF(T145="他官署で調達手続き入札を実施のため","○","×"))))))))))</f>
        <v>×</v>
      </c>
      <c r="BE145" s="114" t="str">
        <f>IF(AND(BI145=契約状況コード表!M$5,Y145&gt;契約状況コード表!N$5),"○",IF(AND(BI145=契約状況コード表!M$6,Y145&gt;=契約状況コード表!N$6),"○",IF(AND(BI145=契約状況コード表!M$7,Y145&gt;=契約状況コード表!N$7),"○",IF(AND(BI145=契約状況コード表!M$8,Y145&gt;=契約状況コード表!N$8),"○",IF(AND(BI145=契約状況コード表!M$9,Y145&gt;=契約状況コード表!N$9),"○",IF(AND(BI145=契約状況コード表!M$10,Y145&gt;=契約状況コード表!N$10),"○",IF(AND(BI145=契約状況コード表!M$11,Y145&gt;=契約状況コード表!N$11),"○",IF(AND(BI145=契約状況コード表!M$12,Y145&gt;=契約状況コード表!N$12),"○",IF(AND(BI145=契約状況コード表!M$13,Y145&gt;=契約状況コード表!N$13),"○","×")))))))))</f>
        <v>×</v>
      </c>
      <c r="BF145" s="114" t="str">
        <f t="shared" si="20"/>
        <v>×</v>
      </c>
      <c r="BG145" s="114" t="str">
        <f t="shared" si="21"/>
        <v>×</v>
      </c>
      <c r="BH145" s="115" t="str">
        <f t="shared" si="22"/>
        <v/>
      </c>
      <c r="BI145" s="170">
        <f t="shared" si="23"/>
        <v>0</v>
      </c>
      <c r="BJ145" s="36" t="str">
        <f>IF(AG145=契約状況コード表!G$5,"",IF(AND(K145&lt;&gt;"",ISTEXT(U145)),"分担契約/単価契約",IF(ISTEXT(U145),"単価契約",IF(K145&lt;&gt;"","分担契約",""))))</f>
        <v/>
      </c>
      <c r="BK145" s="171"/>
      <c r="BL145" s="118" t="str">
        <f>IF(COUNTIF(T145,"**"),"",IF(AND(T145&gt;=契約状況コード表!P$5,OR(H145=契約状況コード表!M$5,H145=契約状況コード表!M$6)),1,IF(AND(T145&gt;=契約状況コード表!P$13,H145&lt;&gt;契約状況コード表!M$5,H145&lt;&gt;契約状況コード表!M$6),1,"")))</f>
        <v/>
      </c>
      <c r="BM145" s="155" t="str">
        <f t="shared" si="24"/>
        <v>○</v>
      </c>
      <c r="BN145" s="118" t="b">
        <f t="shared" si="25"/>
        <v>1</v>
      </c>
      <c r="BO145" s="118" t="b">
        <f t="shared" si="26"/>
        <v>1</v>
      </c>
    </row>
    <row r="146" spans="1:67" ht="60.6" customHeight="1">
      <c r="A146" s="101">
        <f t="shared" si="27"/>
        <v>141</v>
      </c>
      <c r="B146" s="101" t="str">
        <f t="shared" si="28"/>
        <v/>
      </c>
      <c r="C146" s="101" t="str">
        <f>IF(B146&lt;&gt;1,"",COUNTIF($B$6:B146,1))</f>
        <v/>
      </c>
      <c r="D146" s="101" t="str">
        <f>IF(B146&lt;&gt;2,"",COUNTIF($B$6:B146,2))</f>
        <v/>
      </c>
      <c r="E146" s="101" t="str">
        <f>IF(B146&lt;&gt;3,"",COUNTIF($B$6:B146,3))</f>
        <v/>
      </c>
      <c r="F146" s="101" t="str">
        <f>IF(B146&lt;&gt;4,"",COUNTIF($B$6:B146,4))</f>
        <v/>
      </c>
      <c r="G146" s="75"/>
      <c r="H146" s="36"/>
      <c r="I146" s="76"/>
      <c r="J146" s="76"/>
      <c r="K146" s="75"/>
      <c r="L146" s="161"/>
      <c r="M146" s="77"/>
      <c r="N146" s="76"/>
      <c r="O146" s="78"/>
      <c r="P146" s="83"/>
      <c r="Q146" s="84"/>
      <c r="R146" s="76"/>
      <c r="S146" s="75"/>
      <c r="T146" s="85"/>
      <c r="U146" s="154"/>
      <c r="V146" s="87"/>
      <c r="W146" s="172" t="str">
        <f>IF(OR(T146="他官署で調達手続きを実施のため",AG146=契約状況コード表!G$5),"－",IF(V146&lt;&gt;"",ROUNDDOWN(V146/T146,3),(IFERROR(ROUNDDOWN(U146/T146,3),"－"))))</f>
        <v>－</v>
      </c>
      <c r="X146" s="85"/>
      <c r="Y146" s="85"/>
      <c r="Z146" s="82"/>
      <c r="AA146" s="80"/>
      <c r="AB146" s="81"/>
      <c r="AC146" s="82"/>
      <c r="AD146" s="82"/>
      <c r="AE146" s="82"/>
      <c r="AF146" s="82"/>
      <c r="AG146" s="80"/>
      <c r="AH146" s="76"/>
      <c r="AI146" s="76"/>
      <c r="AJ146" s="76"/>
      <c r="AK146" s="36"/>
      <c r="AL146" s="36"/>
      <c r="AM146" s="200"/>
      <c r="AN146" s="200"/>
      <c r="AO146" s="200"/>
      <c r="AP146" s="200"/>
      <c r="AQ146" s="161"/>
      <c r="AR146" s="75"/>
      <c r="AS146" s="36"/>
      <c r="AT146" s="36"/>
      <c r="AU146" s="36"/>
      <c r="AV146" s="36"/>
      <c r="AW146" s="36"/>
      <c r="AX146" s="36"/>
      <c r="AY146" s="36"/>
      <c r="AZ146" s="36"/>
      <c r="BA146" s="104"/>
      <c r="BB146" s="113"/>
      <c r="BC146" s="114" t="str">
        <f>IF(AND(OR(K146=契約状況コード表!D$5,K146=契約状況コード表!D$6),OR(AG146=契約状況コード表!G$5,AG146=契約状況コード表!G$6)),"年間支払金額(全官署)",IF(OR(AG146=契約状況コード表!G$5,AG146=契約状況コード表!G$6),"年間支払金額",IF(AND(OR(COUNTIF(AI146,"*すべて*"),COUNTIF(AI146,"*全て*")),S146="●",OR(K146=契約状況コード表!D$5,K146=契約状況コード表!D$6)),"年間支払金額(全官署、契約相手方ごと)",IF(AND(OR(COUNTIF(AI146,"*すべて*"),COUNTIF(AI146,"*全て*")),S146="●"),"年間支払金額(契約相手方ごと)",IF(AND(OR(K146=契約状況コード表!D$5,K146=契約状況コード表!D$6),AG146=契約状況コード表!G$7),"契約総額(全官署)",IF(AND(K146=契約状況コード表!D$7,AG146=契約状況コード表!G$7),"契約総額(自官署のみ)",IF(K146=契約状況コード表!D$7,"年間支払金額(自官署のみ)",IF(AG146=契約状況コード表!G$7,"契約総額",IF(AND(COUNTIF(BJ146,"&lt;&gt;*単価*"),OR(K146=契約状況コード表!D$5,K146=契約状況コード表!D$6)),"全官署予定価格",IF(AND(COUNTIF(BJ146,"*単価*"),OR(K146=契約状況コード表!D$5,K146=契約状況コード表!D$6)),"全官署支払金額",IF(AND(COUNTIF(BJ146,"&lt;&gt;*単価*"),COUNTIF(BJ146,"*変更契約*")),"変更後予定価格",IF(COUNTIF(BJ146,"*単価*"),"年間支払金額","予定価格"))))))))))))</f>
        <v>予定価格</v>
      </c>
      <c r="BD146" s="114" t="str">
        <f>IF(AND(BI146=契約状況コード表!M$5,T146&gt;契約状況コード表!N$5),"○",IF(AND(BI146=契約状況コード表!M$6,T146&gt;=契約状況コード表!N$6),"○",IF(AND(BI146=契約状況コード表!M$7,T146&gt;=契約状況コード表!N$7),"○",IF(AND(BI146=契約状況コード表!M$8,T146&gt;=契約状況コード表!N$8),"○",IF(AND(BI146=契約状況コード表!M$9,T146&gt;=契約状況コード表!N$9),"○",IF(AND(BI146=契約状況コード表!M$10,T146&gt;=契約状況コード表!N$10),"○",IF(AND(BI146=契約状況コード表!M$11,T146&gt;=契約状況コード表!N$11),"○",IF(AND(BI146=契約状況コード表!M$12,T146&gt;=契約状況コード表!N$12),"○",IF(AND(BI146=契約状況コード表!M$13,T146&gt;=契約状況コード表!N$13),"○",IF(T146="他官署で調達手続き入札を実施のため","○","×"))))))))))</f>
        <v>×</v>
      </c>
      <c r="BE146" s="114" t="str">
        <f>IF(AND(BI146=契約状況コード表!M$5,Y146&gt;契約状況コード表!N$5),"○",IF(AND(BI146=契約状況コード表!M$6,Y146&gt;=契約状況コード表!N$6),"○",IF(AND(BI146=契約状況コード表!M$7,Y146&gt;=契約状況コード表!N$7),"○",IF(AND(BI146=契約状況コード表!M$8,Y146&gt;=契約状況コード表!N$8),"○",IF(AND(BI146=契約状況コード表!M$9,Y146&gt;=契約状況コード表!N$9),"○",IF(AND(BI146=契約状況コード表!M$10,Y146&gt;=契約状況コード表!N$10),"○",IF(AND(BI146=契約状況コード表!M$11,Y146&gt;=契約状況コード表!N$11),"○",IF(AND(BI146=契約状況コード表!M$12,Y146&gt;=契約状況コード表!N$12),"○",IF(AND(BI146=契約状況コード表!M$13,Y146&gt;=契約状況コード表!N$13),"○","×")))))))))</f>
        <v>×</v>
      </c>
      <c r="BF146" s="114" t="str">
        <f t="shared" si="20"/>
        <v>×</v>
      </c>
      <c r="BG146" s="114" t="str">
        <f t="shared" si="21"/>
        <v>×</v>
      </c>
      <c r="BH146" s="115" t="str">
        <f t="shared" si="22"/>
        <v/>
      </c>
      <c r="BI146" s="170">
        <f t="shared" si="23"/>
        <v>0</v>
      </c>
      <c r="BJ146" s="36" t="str">
        <f>IF(AG146=契約状況コード表!G$5,"",IF(AND(K146&lt;&gt;"",ISTEXT(U146)),"分担契約/単価契約",IF(ISTEXT(U146),"単価契約",IF(K146&lt;&gt;"","分担契約",""))))</f>
        <v/>
      </c>
      <c r="BK146" s="171"/>
      <c r="BL146" s="118" t="str">
        <f>IF(COUNTIF(T146,"**"),"",IF(AND(T146&gt;=契約状況コード表!P$5,OR(H146=契約状況コード表!M$5,H146=契約状況コード表!M$6)),1,IF(AND(T146&gt;=契約状況コード表!P$13,H146&lt;&gt;契約状況コード表!M$5,H146&lt;&gt;契約状況コード表!M$6),1,"")))</f>
        <v/>
      </c>
      <c r="BM146" s="155" t="str">
        <f t="shared" si="24"/>
        <v>○</v>
      </c>
      <c r="BN146" s="118" t="b">
        <f t="shared" si="25"/>
        <v>1</v>
      </c>
      <c r="BO146" s="118" t="b">
        <f t="shared" si="26"/>
        <v>1</v>
      </c>
    </row>
    <row r="147" spans="1:67" ht="60.6" customHeight="1">
      <c r="A147" s="101">
        <f t="shared" si="27"/>
        <v>142</v>
      </c>
      <c r="B147" s="101" t="str">
        <f t="shared" si="28"/>
        <v/>
      </c>
      <c r="C147" s="101" t="str">
        <f>IF(B147&lt;&gt;1,"",COUNTIF($B$6:B147,1))</f>
        <v/>
      </c>
      <c r="D147" s="101" t="str">
        <f>IF(B147&lt;&gt;2,"",COUNTIF($B$6:B147,2))</f>
        <v/>
      </c>
      <c r="E147" s="101" t="str">
        <f>IF(B147&lt;&gt;3,"",COUNTIF($B$6:B147,3))</f>
        <v/>
      </c>
      <c r="F147" s="101" t="str">
        <f>IF(B147&lt;&gt;4,"",COUNTIF($B$6:B147,4))</f>
        <v/>
      </c>
      <c r="G147" s="75"/>
      <c r="H147" s="36"/>
      <c r="I147" s="76"/>
      <c r="J147" s="76"/>
      <c r="K147" s="75"/>
      <c r="L147" s="161"/>
      <c r="M147" s="77"/>
      <c r="N147" s="76"/>
      <c r="O147" s="78"/>
      <c r="P147" s="83"/>
      <c r="Q147" s="84"/>
      <c r="R147" s="76"/>
      <c r="S147" s="75"/>
      <c r="T147" s="85"/>
      <c r="U147" s="154"/>
      <c r="V147" s="87"/>
      <c r="W147" s="172" t="str">
        <f>IF(OR(T147="他官署で調達手続きを実施のため",AG147=契約状況コード表!G$5),"－",IF(V147&lt;&gt;"",ROUNDDOWN(V147/T147,3),(IFERROR(ROUNDDOWN(U147/T147,3),"－"))))</f>
        <v>－</v>
      </c>
      <c r="X147" s="85"/>
      <c r="Y147" s="85"/>
      <c r="Z147" s="82"/>
      <c r="AA147" s="80"/>
      <c r="AB147" s="81"/>
      <c r="AC147" s="82"/>
      <c r="AD147" s="82"/>
      <c r="AE147" s="82"/>
      <c r="AF147" s="82"/>
      <c r="AG147" s="80"/>
      <c r="AH147" s="76"/>
      <c r="AI147" s="76"/>
      <c r="AJ147" s="76"/>
      <c r="AK147" s="36"/>
      <c r="AL147" s="36"/>
      <c r="AM147" s="200"/>
      <c r="AN147" s="200"/>
      <c r="AO147" s="200"/>
      <c r="AP147" s="200"/>
      <c r="AQ147" s="161"/>
      <c r="AR147" s="75"/>
      <c r="AS147" s="36"/>
      <c r="AT147" s="36"/>
      <c r="AU147" s="36"/>
      <c r="AV147" s="36"/>
      <c r="AW147" s="36"/>
      <c r="AX147" s="36"/>
      <c r="AY147" s="36"/>
      <c r="AZ147" s="36"/>
      <c r="BA147" s="104"/>
      <c r="BB147" s="113"/>
      <c r="BC147" s="114" t="str">
        <f>IF(AND(OR(K147=契約状況コード表!D$5,K147=契約状況コード表!D$6),OR(AG147=契約状況コード表!G$5,AG147=契約状況コード表!G$6)),"年間支払金額(全官署)",IF(OR(AG147=契約状況コード表!G$5,AG147=契約状況コード表!G$6),"年間支払金額",IF(AND(OR(COUNTIF(AI147,"*すべて*"),COUNTIF(AI147,"*全て*")),S147="●",OR(K147=契約状況コード表!D$5,K147=契約状況コード表!D$6)),"年間支払金額(全官署、契約相手方ごと)",IF(AND(OR(COUNTIF(AI147,"*すべて*"),COUNTIF(AI147,"*全て*")),S147="●"),"年間支払金額(契約相手方ごと)",IF(AND(OR(K147=契約状況コード表!D$5,K147=契約状況コード表!D$6),AG147=契約状況コード表!G$7),"契約総額(全官署)",IF(AND(K147=契約状況コード表!D$7,AG147=契約状況コード表!G$7),"契約総額(自官署のみ)",IF(K147=契約状況コード表!D$7,"年間支払金額(自官署のみ)",IF(AG147=契約状況コード表!G$7,"契約総額",IF(AND(COUNTIF(BJ147,"&lt;&gt;*単価*"),OR(K147=契約状況コード表!D$5,K147=契約状況コード表!D$6)),"全官署予定価格",IF(AND(COUNTIF(BJ147,"*単価*"),OR(K147=契約状況コード表!D$5,K147=契約状況コード表!D$6)),"全官署支払金額",IF(AND(COUNTIF(BJ147,"&lt;&gt;*単価*"),COUNTIF(BJ147,"*変更契約*")),"変更後予定価格",IF(COUNTIF(BJ147,"*単価*"),"年間支払金額","予定価格"))))))))))))</f>
        <v>予定価格</v>
      </c>
      <c r="BD147" s="114" t="str">
        <f>IF(AND(BI147=契約状況コード表!M$5,T147&gt;契約状況コード表!N$5),"○",IF(AND(BI147=契約状況コード表!M$6,T147&gt;=契約状況コード表!N$6),"○",IF(AND(BI147=契約状況コード表!M$7,T147&gt;=契約状況コード表!N$7),"○",IF(AND(BI147=契約状況コード表!M$8,T147&gt;=契約状況コード表!N$8),"○",IF(AND(BI147=契約状況コード表!M$9,T147&gt;=契約状況コード表!N$9),"○",IF(AND(BI147=契約状況コード表!M$10,T147&gt;=契約状況コード表!N$10),"○",IF(AND(BI147=契約状況コード表!M$11,T147&gt;=契約状況コード表!N$11),"○",IF(AND(BI147=契約状況コード表!M$12,T147&gt;=契約状況コード表!N$12),"○",IF(AND(BI147=契約状況コード表!M$13,T147&gt;=契約状況コード表!N$13),"○",IF(T147="他官署で調達手続き入札を実施のため","○","×"))))))))))</f>
        <v>×</v>
      </c>
      <c r="BE147" s="114" t="str">
        <f>IF(AND(BI147=契約状況コード表!M$5,Y147&gt;契約状況コード表!N$5),"○",IF(AND(BI147=契約状況コード表!M$6,Y147&gt;=契約状況コード表!N$6),"○",IF(AND(BI147=契約状況コード表!M$7,Y147&gt;=契約状況コード表!N$7),"○",IF(AND(BI147=契約状況コード表!M$8,Y147&gt;=契約状況コード表!N$8),"○",IF(AND(BI147=契約状況コード表!M$9,Y147&gt;=契約状況コード表!N$9),"○",IF(AND(BI147=契約状況コード表!M$10,Y147&gt;=契約状況コード表!N$10),"○",IF(AND(BI147=契約状況コード表!M$11,Y147&gt;=契約状況コード表!N$11),"○",IF(AND(BI147=契約状況コード表!M$12,Y147&gt;=契約状況コード表!N$12),"○",IF(AND(BI147=契約状況コード表!M$13,Y147&gt;=契約状況コード表!N$13),"○","×")))))))))</f>
        <v>×</v>
      </c>
      <c r="BF147" s="114" t="str">
        <f t="shared" si="20"/>
        <v>×</v>
      </c>
      <c r="BG147" s="114" t="str">
        <f t="shared" si="21"/>
        <v>×</v>
      </c>
      <c r="BH147" s="115" t="str">
        <f t="shared" si="22"/>
        <v/>
      </c>
      <c r="BI147" s="170">
        <f t="shared" si="23"/>
        <v>0</v>
      </c>
      <c r="BJ147" s="36" t="str">
        <f>IF(AG147=契約状況コード表!G$5,"",IF(AND(K147&lt;&gt;"",ISTEXT(U147)),"分担契約/単価契約",IF(ISTEXT(U147),"単価契約",IF(K147&lt;&gt;"","分担契約",""))))</f>
        <v/>
      </c>
      <c r="BK147" s="171"/>
      <c r="BL147" s="118" t="str">
        <f>IF(COUNTIF(T147,"**"),"",IF(AND(T147&gt;=契約状況コード表!P$5,OR(H147=契約状況コード表!M$5,H147=契約状況コード表!M$6)),1,IF(AND(T147&gt;=契約状況コード表!P$13,H147&lt;&gt;契約状況コード表!M$5,H147&lt;&gt;契約状況コード表!M$6),1,"")))</f>
        <v/>
      </c>
      <c r="BM147" s="155" t="str">
        <f t="shared" si="24"/>
        <v>○</v>
      </c>
      <c r="BN147" s="118" t="b">
        <f t="shared" si="25"/>
        <v>1</v>
      </c>
      <c r="BO147" s="118" t="b">
        <f t="shared" si="26"/>
        <v>1</v>
      </c>
    </row>
    <row r="148" spans="1:67" ht="60.6" customHeight="1">
      <c r="A148" s="101">
        <f t="shared" si="27"/>
        <v>143</v>
      </c>
      <c r="B148" s="101" t="str">
        <f t="shared" si="28"/>
        <v/>
      </c>
      <c r="C148" s="101" t="str">
        <f>IF(B148&lt;&gt;1,"",COUNTIF($B$6:B148,1))</f>
        <v/>
      </c>
      <c r="D148" s="101" t="str">
        <f>IF(B148&lt;&gt;2,"",COUNTIF($B$6:B148,2))</f>
        <v/>
      </c>
      <c r="E148" s="101" t="str">
        <f>IF(B148&lt;&gt;3,"",COUNTIF($B$6:B148,3))</f>
        <v/>
      </c>
      <c r="F148" s="101" t="str">
        <f>IF(B148&lt;&gt;4,"",COUNTIF($B$6:B148,4))</f>
        <v/>
      </c>
      <c r="G148" s="75"/>
      <c r="H148" s="36"/>
      <c r="I148" s="76"/>
      <c r="J148" s="76"/>
      <c r="K148" s="75"/>
      <c r="L148" s="161"/>
      <c r="M148" s="77"/>
      <c r="N148" s="76"/>
      <c r="O148" s="78"/>
      <c r="P148" s="83"/>
      <c r="Q148" s="84"/>
      <c r="R148" s="76"/>
      <c r="S148" s="75"/>
      <c r="T148" s="85"/>
      <c r="U148" s="154"/>
      <c r="V148" s="87"/>
      <c r="W148" s="172" t="str">
        <f>IF(OR(T148="他官署で調達手続きを実施のため",AG148=契約状況コード表!G$5),"－",IF(V148&lt;&gt;"",ROUNDDOWN(V148/T148,3),(IFERROR(ROUNDDOWN(U148/T148,3),"－"))))</f>
        <v>－</v>
      </c>
      <c r="X148" s="85"/>
      <c r="Y148" s="85"/>
      <c r="Z148" s="82"/>
      <c r="AA148" s="80"/>
      <c r="AB148" s="81"/>
      <c r="AC148" s="82"/>
      <c r="AD148" s="82"/>
      <c r="AE148" s="82"/>
      <c r="AF148" s="82"/>
      <c r="AG148" s="80"/>
      <c r="AH148" s="76"/>
      <c r="AI148" s="76"/>
      <c r="AJ148" s="76"/>
      <c r="AK148" s="36"/>
      <c r="AL148" s="36"/>
      <c r="AM148" s="200"/>
      <c r="AN148" s="200"/>
      <c r="AO148" s="200"/>
      <c r="AP148" s="200"/>
      <c r="AQ148" s="161"/>
      <c r="AR148" s="75"/>
      <c r="AS148" s="36"/>
      <c r="AT148" s="36"/>
      <c r="AU148" s="36"/>
      <c r="AV148" s="36"/>
      <c r="AW148" s="36"/>
      <c r="AX148" s="36"/>
      <c r="AY148" s="36"/>
      <c r="AZ148" s="36"/>
      <c r="BA148" s="104"/>
      <c r="BB148" s="113"/>
      <c r="BC148" s="114" t="str">
        <f>IF(AND(OR(K148=契約状況コード表!D$5,K148=契約状況コード表!D$6),OR(AG148=契約状況コード表!G$5,AG148=契約状況コード表!G$6)),"年間支払金額(全官署)",IF(OR(AG148=契約状況コード表!G$5,AG148=契約状況コード表!G$6),"年間支払金額",IF(AND(OR(COUNTIF(AI148,"*すべて*"),COUNTIF(AI148,"*全て*")),S148="●",OR(K148=契約状況コード表!D$5,K148=契約状況コード表!D$6)),"年間支払金額(全官署、契約相手方ごと)",IF(AND(OR(COUNTIF(AI148,"*すべて*"),COUNTIF(AI148,"*全て*")),S148="●"),"年間支払金額(契約相手方ごと)",IF(AND(OR(K148=契約状況コード表!D$5,K148=契約状況コード表!D$6),AG148=契約状況コード表!G$7),"契約総額(全官署)",IF(AND(K148=契約状況コード表!D$7,AG148=契約状況コード表!G$7),"契約総額(自官署のみ)",IF(K148=契約状況コード表!D$7,"年間支払金額(自官署のみ)",IF(AG148=契約状況コード表!G$7,"契約総額",IF(AND(COUNTIF(BJ148,"&lt;&gt;*単価*"),OR(K148=契約状況コード表!D$5,K148=契約状況コード表!D$6)),"全官署予定価格",IF(AND(COUNTIF(BJ148,"*単価*"),OR(K148=契約状況コード表!D$5,K148=契約状況コード表!D$6)),"全官署支払金額",IF(AND(COUNTIF(BJ148,"&lt;&gt;*単価*"),COUNTIF(BJ148,"*変更契約*")),"変更後予定価格",IF(COUNTIF(BJ148,"*単価*"),"年間支払金額","予定価格"))))))))))))</f>
        <v>予定価格</v>
      </c>
      <c r="BD148" s="114" t="str">
        <f>IF(AND(BI148=契約状況コード表!M$5,T148&gt;契約状況コード表!N$5),"○",IF(AND(BI148=契約状況コード表!M$6,T148&gt;=契約状況コード表!N$6),"○",IF(AND(BI148=契約状況コード表!M$7,T148&gt;=契約状況コード表!N$7),"○",IF(AND(BI148=契約状況コード表!M$8,T148&gt;=契約状況コード表!N$8),"○",IF(AND(BI148=契約状況コード表!M$9,T148&gt;=契約状況コード表!N$9),"○",IF(AND(BI148=契約状況コード表!M$10,T148&gt;=契約状況コード表!N$10),"○",IF(AND(BI148=契約状況コード表!M$11,T148&gt;=契約状況コード表!N$11),"○",IF(AND(BI148=契約状況コード表!M$12,T148&gt;=契約状況コード表!N$12),"○",IF(AND(BI148=契約状況コード表!M$13,T148&gt;=契約状況コード表!N$13),"○",IF(T148="他官署で調達手続き入札を実施のため","○","×"))))))))))</f>
        <v>×</v>
      </c>
      <c r="BE148" s="114" t="str">
        <f>IF(AND(BI148=契約状況コード表!M$5,Y148&gt;契約状況コード表!N$5),"○",IF(AND(BI148=契約状況コード表!M$6,Y148&gt;=契約状況コード表!N$6),"○",IF(AND(BI148=契約状況コード表!M$7,Y148&gt;=契約状況コード表!N$7),"○",IF(AND(BI148=契約状況コード表!M$8,Y148&gt;=契約状況コード表!N$8),"○",IF(AND(BI148=契約状況コード表!M$9,Y148&gt;=契約状況コード表!N$9),"○",IF(AND(BI148=契約状況コード表!M$10,Y148&gt;=契約状況コード表!N$10),"○",IF(AND(BI148=契約状況コード表!M$11,Y148&gt;=契約状況コード表!N$11),"○",IF(AND(BI148=契約状況コード表!M$12,Y148&gt;=契約状況コード表!N$12),"○",IF(AND(BI148=契約状況コード表!M$13,Y148&gt;=契約状況コード表!N$13),"○","×")))))))))</f>
        <v>×</v>
      </c>
      <c r="BF148" s="114" t="str">
        <f t="shared" si="20"/>
        <v>×</v>
      </c>
      <c r="BG148" s="114" t="str">
        <f t="shared" si="21"/>
        <v>×</v>
      </c>
      <c r="BH148" s="115" t="str">
        <f t="shared" si="22"/>
        <v/>
      </c>
      <c r="BI148" s="170">
        <f t="shared" si="23"/>
        <v>0</v>
      </c>
      <c r="BJ148" s="36" t="str">
        <f>IF(AG148=契約状況コード表!G$5,"",IF(AND(K148&lt;&gt;"",ISTEXT(U148)),"分担契約/単価契約",IF(ISTEXT(U148),"単価契約",IF(K148&lt;&gt;"","分担契約",""))))</f>
        <v/>
      </c>
      <c r="BK148" s="171"/>
      <c r="BL148" s="118" t="str">
        <f>IF(COUNTIF(T148,"**"),"",IF(AND(T148&gt;=契約状況コード表!P$5,OR(H148=契約状況コード表!M$5,H148=契約状況コード表!M$6)),1,IF(AND(T148&gt;=契約状況コード表!P$13,H148&lt;&gt;契約状況コード表!M$5,H148&lt;&gt;契約状況コード表!M$6),1,"")))</f>
        <v/>
      </c>
      <c r="BM148" s="155" t="str">
        <f t="shared" si="24"/>
        <v>○</v>
      </c>
      <c r="BN148" s="118" t="b">
        <f t="shared" si="25"/>
        <v>1</v>
      </c>
      <c r="BO148" s="118" t="b">
        <f t="shared" si="26"/>
        <v>1</v>
      </c>
    </row>
    <row r="149" spans="1:67" ht="60.6" customHeight="1">
      <c r="A149" s="101">
        <f t="shared" si="27"/>
        <v>144</v>
      </c>
      <c r="B149" s="101" t="str">
        <f t="shared" si="28"/>
        <v/>
      </c>
      <c r="C149" s="101" t="str">
        <f>IF(B149&lt;&gt;1,"",COUNTIF($B$6:B149,1))</f>
        <v/>
      </c>
      <c r="D149" s="101" t="str">
        <f>IF(B149&lt;&gt;2,"",COUNTIF($B$6:B149,2))</f>
        <v/>
      </c>
      <c r="E149" s="101" t="str">
        <f>IF(B149&lt;&gt;3,"",COUNTIF($B$6:B149,3))</f>
        <v/>
      </c>
      <c r="F149" s="101" t="str">
        <f>IF(B149&lt;&gt;4,"",COUNTIF($B$6:B149,4))</f>
        <v/>
      </c>
      <c r="G149" s="75"/>
      <c r="H149" s="36"/>
      <c r="I149" s="76"/>
      <c r="J149" s="76"/>
      <c r="K149" s="75"/>
      <c r="L149" s="161"/>
      <c r="M149" s="77"/>
      <c r="N149" s="76"/>
      <c r="O149" s="78"/>
      <c r="P149" s="83"/>
      <c r="Q149" s="84"/>
      <c r="R149" s="76"/>
      <c r="S149" s="75"/>
      <c r="T149" s="85"/>
      <c r="U149" s="154"/>
      <c r="V149" s="87"/>
      <c r="W149" s="172" t="str">
        <f>IF(OR(T149="他官署で調達手続きを実施のため",AG149=契約状況コード表!G$5),"－",IF(V149&lt;&gt;"",ROUNDDOWN(V149/T149,3),(IFERROR(ROUNDDOWN(U149/T149,3),"－"))))</f>
        <v>－</v>
      </c>
      <c r="X149" s="85"/>
      <c r="Y149" s="85"/>
      <c r="Z149" s="82"/>
      <c r="AA149" s="80"/>
      <c r="AB149" s="81"/>
      <c r="AC149" s="82"/>
      <c r="AD149" s="82"/>
      <c r="AE149" s="82"/>
      <c r="AF149" s="82"/>
      <c r="AG149" s="80"/>
      <c r="AH149" s="76"/>
      <c r="AI149" s="76"/>
      <c r="AJ149" s="76"/>
      <c r="AK149" s="36"/>
      <c r="AL149" s="36"/>
      <c r="AM149" s="200"/>
      <c r="AN149" s="200"/>
      <c r="AO149" s="200"/>
      <c r="AP149" s="200"/>
      <c r="AQ149" s="161"/>
      <c r="AR149" s="75"/>
      <c r="AS149" s="36"/>
      <c r="AT149" s="36"/>
      <c r="AU149" s="36"/>
      <c r="AV149" s="36"/>
      <c r="AW149" s="36"/>
      <c r="AX149" s="36"/>
      <c r="AY149" s="36"/>
      <c r="AZ149" s="36"/>
      <c r="BA149" s="104"/>
      <c r="BB149" s="113"/>
      <c r="BC149" s="114" t="str">
        <f>IF(AND(OR(K149=契約状況コード表!D$5,K149=契約状況コード表!D$6),OR(AG149=契約状況コード表!G$5,AG149=契約状況コード表!G$6)),"年間支払金額(全官署)",IF(OR(AG149=契約状況コード表!G$5,AG149=契約状況コード表!G$6),"年間支払金額",IF(AND(OR(COUNTIF(AI149,"*すべて*"),COUNTIF(AI149,"*全て*")),S149="●",OR(K149=契約状況コード表!D$5,K149=契約状況コード表!D$6)),"年間支払金額(全官署、契約相手方ごと)",IF(AND(OR(COUNTIF(AI149,"*すべて*"),COUNTIF(AI149,"*全て*")),S149="●"),"年間支払金額(契約相手方ごと)",IF(AND(OR(K149=契約状況コード表!D$5,K149=契約状況コード表!D$6),AG149=契約状況コード表!G$7),"契約総額(全官署)",IF(AND(K149=契約状況コード表!D$7,AG149=契約状況コード表!G$7),"契約総額(自官署のみ)",IF(K149=契約状況コード表!D$7,"年間支払金額(自官署のみ)",IF(AG149=契約状況コード表!G$7,"契約総額",IF(AND(COUNTIF(BJ149,"&lt;&gt;*単価*"),OR(K149=契約状況コード表!D$5,K149=契約状況コード表!D$6)),"全官署予定価格",IF(AND(COUNTIF(BJ149,"*単価*"),OR(K149=契約状況コード表!D$5,K149=契約状況コード表!D$6)),"全官署支払金額",IF(AND(COUNTIF(BJ149,"&lt;&gt;*単価*"),COUNTIF(BJ149,"*変更契約*")),"変更後予定価格",IF(COUNTIF(BJ149,"*単価*"),"年間支払金額","予定価格"))))))))))))</f>
        <v>予定価格</v>
      </c>
      <c r="BD149" s="114" t="str">
        <f>IF(AND(BI149=契約状況コード表!M$5,T149&gt;契約状況コード表!N$5),"○",IF(AND(BI149=契約状況コード表!M$6,T149&gt;=契約状況コード表!N$6),"○",IF(AND(BI149=契約状況コード表!M$7,T149&gt;=契約状況コード表!N$7),"○",IF(AND(BI149=契約状況コード表!M$8,T149&gt;=契約状況コード表!N$8),"○",IF(AND(BI149=契約状況コード表!M$9,T149&gt;=契約状況コード表!N$9),"○",IF(AND(BI149=契約状況コード表!M$10,T149&gt;=契約状況コード表!N$10),"○",IF(AND(BI149=契約状況コード表!M$11,T149&gt;=契約状況コード表!N$11),"○",IF(AND(BI149=契約状況コード表!M$12,T149&gt;=契約状況コード表!N$12),"○",IF(AND(BI149=契約状況コード表!M$13,T149&gt;=契約状況コード表!N$13),"○",IF(T149="他官署で調達手続き入札を実施のため","○","×"))))))))))</f>
        <v>×</v>
      </c>
      <c r="BE149" s="114" t="str">
        <f>IF(AND(BI149=契約状況コード表!M$5,Y149&gt;契約状況コード表!N$5),"○",IF(AND(BI149=契約状況コード表!M$6,Y149&gt;=契約状況コード表!N$6),"○",IF(AND(BI149=契約状況コード表!M$7,Y149&gt;=契約状況コード表!N$7),"○",IF(AND(BI149=契約状況コード表!M$8,Y149&gt;=契約状況コード表!N$8),"○",IF(AND(BI149=契約状況コード表!M$9,Y149&gt;=契約状況コード表!N$9),"○",IF(AND(BI149=契約状況コード表!M$10,Y149&gt;=契約状況コード表!N$10),"○",IF(AND(BI149=契約状況コード表!M$11,Y149&gt;=契約状況コード表!N$11),"○",IF(AND(BI149=契約状況コード表!M$12,Y149&gt;=契約状況コード表!N$12),"○",IF(AND(BI149=契約状況コード表!M$13,Y149&gt;=契約状況コード表!N$13),"○","×")))))))))</f>
        <v>×</v>
      </c>
      <c r="BF149" s="114" t="str">
        <f t="shared" si="20"/>
        <v>×</v>
      </c>
      <c r="BG149" s="114" t="str">
        <f t="shared" si="21"/>
        <v>×</v>
      </c>
      <c r="BH149" s="115" t="str">
        <f t="shared" si="22"/>
        <v/>
      </c>
      <c r="BI149" s="170">
        <f t="shared" si="23"/>
        <v>0</v>
      </c>
      <c r="BJ149" s="36" t="str">
        <f>IF(AG149=契約状況コード表!G$5,"",IF(AND(K149&lt;&gt;"",ISTEXT(U149)),"分担契約/単価契約",IF(ISTEXT(U149),"単価契約",IF(K149&lt;&gt;"","分担契約",""))))</f>
        <v/>
      </c>
      <c r="BK149" s="171"/>
      <c r="BL149" s="118" t="str">
        <f>IF(COUNTIF(T149,"**"),"",IF(AND(T149&gt;=契約状況コード表!P$5,OR(H149=契約状況コード表!M$5,H149=契約状況コード表!M$6)),1,IF(AND(T149&gt;=契約状況コード表!P$13,H149&lt;&gt;契約状況コード表!M$5,H149&lt;&gt;契約状況コード表!M$6),1,"")))</f>
        <v/>
      </c>
      <c r="BM149" s="155" t="str">
        <f t="shared" si="24"/>
        <v>○</v>
      </c>
      <c r="BN149" s="118" t="b">
        <f t="shared" si="25"/>
        <v>1</v>
      </c>
      <c r="BO149" s="118" t="b">
        <f t="shared" si="26"/>
        <v>1</v>
      </c>
    </row>
    <row r="150" spans="1:67" ht="60.6" customHeight="1">
      <c r="A150" s="101">
        <f t="shared" si="27"/>
        <v>145</v>
      </c>
      <c r="B150" s="101" t="str">
        <f t="shared" si="28"/>
        <v/>
      </c>
      <c r="C150" s="101" t="str">
        <f>IF(B150&lt;&gt;1,"",COUNTIF($B$6:B150,1))</f>
        <v/>
      </c>
      <c r="D150" s="101" t="str">
        <f>IF(B150&lt;&gt;2,"",COUNTIF($B$6:B150,2))</f>
        <v/>
      </c>
      <c r="E150" s="101" t="str">
        <f>IF(B150&lt;&gt;3,"",COUNTIF($B$6:B150,3))</f>
        <v/>
      </c>
      <c r="F150" s="101" t="str">
        <f>IF(B150&lt;&gt;4,"",COUNTIF($B$6:B150,4))</f>
        <v/>
      </c>
      <c r="G150" s="75"/>
      <c r="H150" s="36"/>
      <c r="I150" s="76"/>
      <c r="J150" s="76"/>
      <c r="K150" s="75"/>
      <c r="L150" s="161"/>
      <c r="M150" s="77"/>
      <c r="N150" s="76"/>
      <c r="O150" s="78"/>
      <c r="P150" s="83"/>
      <c r="Q150" s="84"/>
      <c r="R150" s="76"/>
      <c r="S150" s="75"/>
      <c r="T150" s="85"/>
      <c r="U150" s="154"/>
      <c r="V150" s="87"/>
      <c r="W150" s="172" t="str">
        <f>IF(OR(T150="他官署で調達手続きを実施のため",AG150=契約状況コード表!G$5),"－",IF(V150&lt;&gt;"",ROUNDDOWN(V150/T150,3),(IFERROR(ROUNDDOWN(U150/T150,3),"－"))))</f>
        <v>－</v>
      </c>
      <c r="X150" s="85"/>
      <c r="Y150" s="85"/>
      <c r="Z150" s="82"/>
      <c r="AA150" s="80"/>
      <c r="AB150" s="81"/>
      <c r="AC150" s="82"/>
      <c r="AD150" s="82"/>
      <c r="AE150" s="82"/>
      <c r="AF150" s="82"/>
      <c r="AG150" s="80"/>
      <c r="AH150" s="76"/>
      <c r="AI150" s="76"/>
      <c r="AJ150" s="76"/>
      <c r="AK150" s="36"/>
      <c r="AL150" s="36"/>
      <c r="AM150" s="200"/>
      <c r="AN150" s="200"/>
      <c r="AO150" s="200"/>
      <c r="AP150" s="200"/>
      <c r="AQ150" s="161"/>
      <c r="AR150" s="75"/>
      <c r="AS150" s="36"/>
      <c r="AT150" s="36"/>
      <c r="AU150" s="36"/>
      <c r="AV150" s="36"/>
      <c r="AW150" s="36"/>
      <c r="AX150" s="36"/>
      <c r="AY150" s="36"/>
      <c r="AZ150" s="36"/>
      <c r="BA150" s="104"/>
      <c r="BB150" s="113"/>
      <c r="BC150" s="114" t="str">
        <f>IF(AND(OR(K150=契約状況コード表!D$5,K150=契約状況コード表!D$6),OR(AG150=契約状況コード表!G$5,AG150=契約状況コード表!G$6)),"年間支払金額(全官署)",IF(OR(AG150=契約状況コード表!G$5,AG150=契約状況コード表!G$6),"年間支払金額",IF(AND(OR(COUNTIF(AI150,"*すべて*"),COUNTIF(AI150,"*全て*")),S150="●",OR(K150=契約状況コード表!D$5,K150=契約状況コード表!D$6)),"年間支払金額(全官署、契約相手方ごと)",IF(AND(OR(COUNTIF(AI150,"*すべて*"),COUNTIF(AI150,"*全て*")),S150="●"),"年間支払金額(契約相手方ごと)",IF(AND(OR(K150=契約状況コード表!D$5,K150=契約状況コード表!D$6),AG150=契約状況コード表!G$7),"契約総額(全官署)",IF(AND(K150=契約状況コード表!D$7,AG150=契約状況コード表!G$7),"契約総額(自官署のみ)",IF(K150=契約状況コード表!D$7,"年間支払金額(自官署のみ)",IF(AG150=契約状況コード表!G$7,"契約総額",IF(AND(COUNTIF(BJ150,"&lt;&gt;*単価*"),OR(K150=契約状況コード表!D$5,K150=契約状況コード表!D$6)),"全官署予定価格",IF(AND(COUNTIF(BJ150,"*単価*"),OR(K150=契約状況コード表!D$5,K150=契約状況コード表!D$6)),"全官署支払金額",IF(AND(COUNTIF(BJ150,"&lt;&gt;*単価*"),COUNTIF(BJ150,"*変更契約*")),"変更後予定価格",IF(COUNTIF(BJ150,"*単価*"),"年間支払金額","予定価格"))))))))))))</f>
        <v>予定価格</v>
      </c>
      <c r="BD150" s="114" t="str">
        <f>IF(AND(BI150=契約状況コード表!M$5,T150&gt;契約状況コード表!N$5),"○",IF(AND(BI150=契約状況コード表!M$6,T150&gt;=契約状況コード表!N$6),"○",IF(AND(BI150=契約状況コード表!M$7,T150&gt;=契約状況コード表!N$7),"○",IF(AND(BI150=契約状況コード表!M$8,T150&gt;=契約状況コード表!N$8),"○",IF(AND(BI150=契約状況コード表!M$9,T150&gt;=契約状況コード表!N$9),"○",IF(AND(BI150=契約状況コード表!M$10,T150&gt;=契約状況コード表!N$10),"○",IF(AND(BI150=契約状況コード表!M$11,T150&gt;=契約状況コード表!N$11),"○",IF(AND(BI150=契約状況コード表!M$12,T150&gt;=契約状況コード表!N$12),"○",IF(AND(BI150=契約状況コード表!M$13,T150&gt;=契約状況コード表!N$13),"○",IF(T150="他官署で調達手続き入札を実施のため","○","×"))))))))))</f>
        <v>×</v>
      </c>
      <c r="BE150" s="114" t="str">
        <f>IF(AND(BI150=契約状況コード表!M$5,Y150&gt;契約状況コード表!N$5),"○",IF(AND(BI150=契約状況コード表!M$6,Y150&gt;=契約状況コード表!N$6),"○",IF(AND(BI150=契約状況コード表!M$7,Y150&gt;=契約状況コード表!N$7),"○",IF(AND(BI150=契約状況コード表!M$8,Y150&gt;=契約状況コード表!N$8),"○",IF(AND(BI150=契約状況コード表!M$9,Y150&gt;=契約状況コード表!N$9),"○",IF(AND(BI150=契約状況コード表!M$10,Y150&gt;=契約状況コード表!N$10),"○",IF(AND(BI150=契約状況コード表!M$11,Y150&gt;=契約状況コード表!N$11),"○",IF(AND(BI150=契約状況コード表!M$12,Y150&gt;=契約状況コード表!N$12),"○",IF(AND(BI150=契約状況コード表!M$13,Y150&gt;=契約状況コード表!N$13),"○","×")))))))))</f>
        <v>×</v>
      </c>
      <c r="BF150" s="114" t="str">
        <f t="shared" si="20"/>
        <v>×</v>
      </c>
      <c r="BG150" s="114" t="str">
        <f t="shared" si="21"/>
        <v>×</v>
      </c>
      <c r="BH150" s="115" t="str">
        <f t="shared" si="22"/>
        <v/>
      </c>
      <c r="BI150" s="170">
        <f t="shared" si="23"/>
        <v>0</v>
      </c>
      <c r="BJ150" s="36" t="str">
        <f>IF(AG150=契約状況コード表!G$5,"",IF(AND(K150&lt;&gt;"",ISTEXT(U150)),"分担契約/単価契約",IF(ISTEXT(U150),"単価契約",IF(K150&lt;&gt;"","分担契約",""))))</f>
        <v/>
      </c>
      <c r="BK150" s="171"/>
      <c r="BL150" s="118" t="str">
        <f>IF(COUNTIF(T150,"**"),"",IF(AND(T150&gt;=契約状況コード表!P$5,OR(H150=契約状況コード表!M$5,H150=契約状況コード表!M$6)),1,IF(AND(T150&gt;=契約状況コード表!P$13,H150&lt;&gt;契約状況コード表!M$5,H150&lt;&gt;契約状況コード表!M$6),1,"")))</f>
        <v/>
      </c>
      <c r="BM150" s="155" t="str">
        <f t="shared" si="24"/>
        <v>○</v>
      </c>
      <c r="BN150" s="118" t="b">
        <f t="shared" si="25"/>
        <v>1</v>
      </c>
      <c r="BO150" s="118" t="b">
        <f t="shared" si="26"/>
        <v>1</v>
      </c>
    </row>
    <row r="151" spans="1:67" ht="60.6" customHeight="1">
      <c r="A151" s="101">
        <f t="shared" si="27"/>
        <v>146</v>
      </c>
      <c r="B151" s="101" t="str">
        <f t="shared" si="28"/>
        <v/>
      </c>
      <c r="C151" s="101" t="str">
        <f>IF(B151&lt;&gt;1,"",COUNTIF($B$6:B151,1))</f>
        <v/>
      </c>
      <c r="D151" s="101" t="str">
        <f>IF(B151&lt;&gt;2,"",COUNTIF($B$6:B151,2))</f>
        <v/>
      </c>
      <c r="E151" s="101" t="str">
        <f>IF(B151&lt;&gt;3,"",COUNTIF($B$6:B151,3))</f>
        <v/>
      </c>
      <c r="F151" s="101" t="str">
        <f>IF(B151&lt;&gt;4,"",COUNTIF($B$6:B151,4))</f>
        <v/>
      </c>
      <c r="G151" s="75"/>
      <c r="H151" s="36"/>
      <c r="I151" s="76"/>
      <c r="J151" s="76"/>
      <c r="K151" s="75"/>
      <c r="L151" s="161"/>
      <c r="M151" s="77"/>
      <c r="N151" s="76"/>
      <c r="O151" s="78"/>
      <c r="P151" s="83"/>
      <c r="Q151" s="84"/>
      <c r="R151" s="76"/>
      <c r="S151" s="75"/>
      <c r="T151" s="85"/>
      <c r="U151" s="154"/>
      <c r="V151" s="87"/>
      <c r="W151" s="172" t="str">
        <f>IF(OR(T151="他官署で調達手続きを実施のため",AG151=契約状況コード表!G$5),"－",IF(V151&lt;&gt;"",ROUNDDOWN(V151/T151,3),(IFERROR(ROUNDDOWN(U151/T151,3),"－"))))</f>
        <v>－</v>
      </c>
      <c r="X151" s="85"/>
      <c r="Y151" s="85"/>
      <c r="Z151" s="82"/>
      <c r="AA151" s="80"/>
      <c r="AB151" s="81"/>
      <c r="AC151" s="82"/>
      <c r="AD151" s="82"/>
      <c r="AE151" s="82"/>
      <c r="AF151" s="82"/>
      <c r="AG151" s="80"/>
      <c r="AH151" s="76"/>
      <c r="AI151" s="76"/>
      <c r="AJ151" s="76"/>
      <c r="AK151" s="36"/>
      <c r="AL151" s="36"/>
      <c r="AM151" s="200"/>
      <c r="AN151" s="200"/>
      <c r="AO151" s="200"/>
      <c r="AP151" s="200"/>
      <c r="AQ151" s="161"/>
      <c r="AR151" s="75"/>
      <c r="AS151" s="36"/>
      <c r="AT151" s="36"/>
      <c r="AU151" s="36"/>
      <c r="AV151" s="36"/>
      <c r="AW151" s="36"/>
      <c r="AX151" s="36"/>
      <c r="AY151" s="36"/>
      <c r="AZ151" s="36"/>
      <c r="BA151" s="104"/>
      <c r="BB151" s="113"/>
      <c r="BC151" s="114" t="str">
        <f>IF(AND(OR(K151=契約状況コード表!D$5,K151=契約状況コード表!D$6),OR(AG151=契約状況コード表!G$5,AG151=契約状況コード表!G$6)),"年間支払金額(全官署)",IF(OR(AG151=契約状況コード表!G$5,AG151=契約状況コード表!G$6),"年間支払金額",IF(AND(OR(COUNTIF(AI151,"*すべて*"),COUNTIF(AI151,"*全て*")),S151="●",OR(K151=契約状況コード表!D$5,K151=契約状況コード表!D$6)),"年間支払金額(全官署、契約相手方ごと)",IF(AND(OR(COUNTIF(AI151,"*すべて*"),COUNTIF(AI151,"*全て*")),S151="●"),"年間支払金額(契約相手方ごと)",IF(AND(OR(K151=契約状況コード表!D$5,K151=契約状況コード表!D$6),AG151=契約状況コード表!G$7),"契約総額(全官署)",IF(AND(K151=契約状況コード表!D$7,AG151=契約状況コード表!G$7),"契約総額(自官署のみ)",IF(K151=契約状況コード表!D$7,"年間支払金額(自官署のみ)",IF(AG151=契約状況コード表!G$7,"契約総額",IF(AND(COUNTIF(BJ151,"&lt;&gt;*単価*"),OR(K151=契約状況コード表!D$5,K151=契約状況コード表!D$6)),"全官署予定価格",IF(AND(COUNTIF(BJ151,"*単価*"),OR(K151=契約状況コード表!D$5,K151=契約状況コード表!D$6)),"全官署支払金額",IF(AND(COUNTIF(BJ151,"&lt;&gt;*単価*"),COUNTIF(BJ151,"*変更契約*")),"変更後予定価格",IF(COUNTIF(BJ151,"*単価*"),"年間支払金額","予定価格"))))))))))))</f>
        <v>予定価格</v>
      </c>
      <c r="BD151" s="114" t="str">
        <f>IF(AND(BI151=契約状況コード表!M$5,T151&gt;契約状況コード表!N$5),"○",IF(AND(BI151=契約状況コード表!M$6,T151&gt;=契約状況コード表!N$6),"○",IF(AND(BI151=契約状況コード表!M$7,T151&gt;=契約状況コード表!N$7),"○",IF(AND(BI151=契約状況コード表!M$8,T151&gt;=契約状況コード表!N$8),"○",IF(AND(BI151=契約状況コード表!M$9,T151&gt;=契約状況コード表!N$9),"○",IF(AND(BI151=契約状況コード表!M$10,T151&gt;=契約状況コード表!N$10),"○",IF(AND(BI151=契約状況コード表!M$11,T151&gt;=契約状況コード表!N$11),"○",IF(AND(BI151=契約状況コード表!M$12,T151&gt;=契約状況コード表!N$12),"○",IF(AND(BI151=契約状況コード表!M$13,T151&gt;=契約状況コード表!N$13),"○",IF(T151="他官署で調達手続き入札を実施のため","○","×"))))))))))</f>
        <v>×</v>
      </c>
      <c r="BE151" s="114" t="str">
        <f>IF(AND(BI151=契約状況コード表!M$5,Y151&gt;契約状況コード表!N$5),"○",IF(AND(BI151=契約状況コード表!M$6,Y151&gt;=契約状況コード表!N$6),"○",IF(AND(BI151=契約状況コード表!M$7,Y151&gt;=契約状況コード表!N$7),"○",IF(AND(BI151=契約状況コード表!M$8,Y151&gt;=契約状況コード表!N$8),"○",IF(AND(BI151=契約状況コード表!M$9,Y151&gt;=契約状況コード表!N$9),"○",IF(AND(BI151=契約状況コード表!M$10,Y151&gt;=契約状況コード表!N$10),"○",IF(AND(BI151=契約状況コード表!M$11,Y151&gt;=契約状況コード表!N$11),"○",IF(AND(BI151=契約状況コード表!M$12,Y151&gt;=契約状況コード表!N$12),"○",IF(AND(BI151=契約状況コード表!M$13,Y151&gt;=契約状況コード表!N$13),"○","×")))))))))</f>
        <v>×</v>
      </c>
      <c r="BF151" s="114" t="str">
        <f t="shared" si="20"/>
        <v>×</v>
      </c>
      <c r="BG151" s="114" t="str">
        <f t="shared" si="21"/>
        <v>×</v>
      </c>
      <c r="BH151" s="115" t="str">
        <f t="shared" si="22"/>
        <v/>
      </c>
      <c r="BI151" s="170">
        <f t="shared" si="23"/>
        <v>0</v>
      </c>
      <c r="BJ151" s="36" t="str">
        <f>IF(AG151=契約状況コード表!G$5,"",IF(AND(K151&lt;&gt;"",ISTEXT(U151)),"分担契約/単価契約",IF(ISTEXT(U151),"単価契約",IF(K151&lt;&gt;"","分担契約",""))))</f>
        <v/>
      </c>
      <c r="BK151" s="171"/>
      <c r="BL151" s="118" t="str">
        <f>IF(COUNTIF(T151,"**"),"",IF(AND(T151&gt;=契約状況コード表!P$5,OR(H151=契約状況コード表!M$5,H151=契約状況コード表!M$6)),1,IF(AND(T151&gt;=契約状況コード表!P$13,H151&lt;&gt;契約状況コード表!M$5,H151&lt;&gt;契約状況コード表!M$6),1,"")))</f>
        <v/>
      </c>
      <c r="BM151" s="155" t="str">
        <f t="shared" si="24"/>
        <v>○</v>
      </c>
      <c r="BN151" s="118" t="b">
        <f t="shared" si="25"/>
        <v>1</v>
      </c>
      <c r="BO151" s="118" t="b">
        <f t="shared" si="26"/>
        <v>1</v>
      </c>
    </row>
    <row r="152" spans="1:67" ht="60.6" customHeight="1">
      <c r="A152" s="101">
        <f t="shared" si="27"/>
        <v>147</v>
      </c>
      <c r="B152" s="101" t="str">
        <f t="shared" si="28"/>
        <v/>
      </c>
      <c r="C152" s="101" t="str">
        <f>IF(B152&lt;&gt;1,"",COUNTIF($B$6:B152,1))</f>
        <v/>
      </c>
      <c r="D152" s="101" t="str">
        <f>IF(B152&lt;&gt;2,"",COUNTIF($B$6:B152,2))</f>
        <v/>
      </c>
      <c r="E152" s="101" t="str">
        <f>IF(B152&lt;&gt;3,"",COUNTIF($B$6:B152,3))</f>
        <v/>
      </c>
      <c r="F152" s="101" t="str">
        <f>IF(B152&lt;&gt;4,"",COUNTIF($B$6:B152,4))</f>
        <v/>
      </c>
      <c r="G152" s="75"/>
      <c r="H152" s="36"/>
      <c r="I152" s="76"/>
      <c r="J152" s="76"/>
      <c r="K152" s="75"/>
      <c r="L152" s="161"/>
      <c r="M152" s="77"/>
      <c r="N152" s="76"/>
      <c r="O152" s="78"/>
      <c r="P152" s="83"/>
      <c r="Q152" s="84"/>
      <c r="R152" s="76"/>
      <c r="S152" s="75"/>
      <c r="T152" s="85"/>
      <c r="U152" s="154"/>
      <c r="V152" s="87"/>
      <c r="W152" s="172" t="str">
        <f>IF(OR(T152="他官署で調達手続きを実施のため",AG152=契約状況コード表!G$5),"－",IF(V152&lt;&gt;"",ROUNDDOWN(V152/T152,3),(IFERROR(ROUNDDOWN(U152/T152,3),"－"))))</f>
        <v>－</v>
      </c>
      <c r="X152" s="85"/>
      <c r="Y152" s="85"/>
      <c r="Z152" s="82"/>
      <c r="AA152" s="80"/>
      <c r="AB152" s="81"/>
      <c r="AC152" s="82"/>
      <c r="AD152" s="82"/>
      <c r="AE152" s="82"/>
      <c r="AF152" s="82"/>
      <c r="AG152" s="80"/>
      <c r="AH152" s="76"/>
      <c r="AI152" s="76"/>
      <c r="AJ152" s="76"/>
      <c r="AK152" s="36"/>
      <c r="AL152" s="36"/>
      <c r="AM152" s="200"/>
      <c r="AN152" s="200"/>
      <c r="AO152" s="200"/>
      <c r="AP152" s="200"/>
      <c r="AQ152" s="161"/>
      <c r="AR152" s="75"/>
      <c r="AS152" s="36"/>
      <c r="AT152" s="36"/>
      <c r="AU152" s="36"/>
      <c r="AV152" s="36"/>
      <c r="AW152" s="36"/>
      <c r="AX152" s="36"/>
      <c r="AY152" s="36"/>
      <c r="AZ152" s="36"/>
      <c r="BA152" s="104"/>
      <c r="BB152" s="113"/>
      <c r="BC152" s="114" t="str">
        <f>IF(AND(OR(K152=契約状況コード表!D$5,K152=契約状況コード表!D$6),OR(AG152=契約状況コード表!G$5,AG152=契約状況コード表!G$6)),"年間支払金額(全官署)",IF(OR(AG152=契約状況コード表!G$5,AG152=契約状況コード表!G$6),"年間支払金額",IF(AND(OR(COUNTIF(AI152,"*すべて*"),COUNTIF(AI152,"*全て*")),S152="●",OR(K152=契約状況コード表!D$5,K152=契約状況コード表!D$6)),"年間支払金額(全官署、契約相手方ごと)",IF(AND(OR(COUNTIF(AI152,"*すべて*"),COUNTIF(AI152,"*全て*")),S152="●"),"年間支払金額(契約相手方ごと)",IF(AND(OR(K152=契約状況コード表!D$5,K152=契約状況コード表!D$6),AG152=契約状況コード表!G$7),"契約総額(全官署)",IF(AND(K152=契約状況コード表!D$7,AG152=契約状況コード表!G$7),"契約総額(自官署のみ)",IF(K152=契約状況コード表!D$7,"年間支払金額(自官署のみ)",IF(AG152=契約状況コード表!G$7,"契約総額",IF(AND(COUNTIF(BJ152,"&lt;&gt;*単価*"),OR(K152=契約状況コード表!D$5,K152=契約状況コード表!D$6)),"全官署予定価格",IF(AND(COUNTIF(BJ152,"*単価*"),OR(K152=契約状況コード表!D$5,K152=契約状況コード表!D$6)),"全官署支払金額",IF(AND(COUNTIF(BJ152,"&lt;&gt;*単価*"),COUNTIF(BJ152,"*変更契約*")),"変更後予定価格",IF(COUNTIF(BJ152,"*単価*"),"年間支払金額","予定価格"))))))))))))</f>
        <v>予定価格</v>
      </c>
      <c r="BD152" s="114" t="str">
        <f>IF(AND(BI152=契約状況コード表!M$5,T152&gt;契約状況コード表!N$5),"○",IF(AND(BI152=契約状況コード表!M$6,T152&gt;=契約状況コード表!N$6),"○",IF(AND(BI152=契約状況コード表!M$7,T152&gt;=契約状況コード表!N$7),"○",IF(AND(BI152=契約状況コード表!M$8,T152&gt;=契約状況コード表!N$8),"○",IF(AND(BI152=契約状況コード表!M$9,T152&gt;=契約状況コード表!N$9),"○",IF(AND(BI152=契約状況コード表!M$10,T152&gt;=契約状況コード表!N$10),"○",IF(AND(BI152=契約状況コード表!M$11,T152&gt;=契約状況コード表!N$11),"○",IF(AND(BI152=契約状況コード表!M$12,T152&gt;=契約状況コード表!N$12),"○",IF(AND(BI152=契約状況コード表!M$13,T152&gt;=契約状況コード表!N$13),"○",IF(T152="他官署で調達手続き入札を実施のため","○","×"))))))))))</f>
        <v>×</v>
      </c>
      <c r="BE152" s="114" t="str">
        <f>IF(AND(BI152=契約状況コード表!M$5,Y152&gt;契約状況コード表!N$5),"○",IF(AND(BI152=契約状況コード表!M$6,Y152&gt;=契約状況コード表!N$6),"○",IF(AND(BI152=契約状況コード表!M$7,Y152&gt;=契約状況コード表!N$7),"○",IF(AND(BI152=契約状況コード表!M$8,Y152&gt;=契約状況コード表!N$8),"○",IF(AND(BI152=契約状況コード表!M$9,Y152&gt;=契約状況コード表!N$9),"○",IF(AND(BI152=契約状況コード表!M$10,Y152&gt;=契約状況コード表!N$10),"○",IF(AND(BI152=契約状況コード表!M$11,Y152&gt;=契約状況コード表!N$11),"○",IF(AND(BI152=契約状況コード表!M$12,Y152&gt;=契約状況コード表!N$12),"○",IF(AND(BI152=契約状況コード表!M$13,Y152&gt;=契約状況コード表!N$13),"○","×")))))))))</f>
        <v>×</v>
      </c>
      <c r="BF152" s="114" t="str">
        <f t="shared" si="20"/>
        <v>×</v>
      </c>
      <c r="BG152" s="114" t="str">
        <f t="shared" si="21"/>
        <v>×</v>
      </c>
      <c r="BH152" s="115" t="str">
        <f t="shared" si="22"/>
        <v/>
      </c>
      <c r="BI152" s="170">
        <f t="shared" si="23"/>
        <v>0</v>
      </c>
      <c r="BJ152" s="36" t="str">
        <f>IF(AG152=契約状況コード表!G$5,"",IF(AND(K152&lt;&gt;"",ISTEXT(U152)),"分担契約/単価契約",IF(ISTEXT(U152),"単価契約",IF(K152&lt;&gt;"","分担契約",""))))</f>
        <v/>
      </c>
      <c r="BK152" s="171"/>
      <c r="BL152" s="118" t="str">
        <f>IF(COUNTIF(T152,"**"),"",IF(AND(T152&gt;=契約状況コード表!P$5,OR(H152=契約状況コード表!M$5,H152=契約状況コード表!M$6)),1,IF(AND(T152&gt;=契約状況コード表!P$13,H152&lt;&gt;契約状況コード表!M$5,H152&lt;&gt;契約状況コード表!M$6),1,"")))</f>
        <v/>
      </c>
      <c r="BM152" s="155" t="str">
        <f t="shared" si="24"/>
        <v>○</v>
      </c>
      <c r="BN152" s="118" t="b">
        <f t="shared" si="25"/>
        <v>1</v>
      </c>
      <c r="BO152" s="118" t="b">
        <f t="shared" si="26"/>
        <v>1</v>
      </c>
    </row>
    <row r="153" spans="1:67" ht="60.6" customHeight="1">
      <c r="A153" s="101">
        <f t="shared" si="27"/>
        <v>148</v>
      </c>
      <c r="B153" s="101" t="str">
        <f t="shared" si="28"/>
        <v/>
      </c>
      <c r="C153" s="101" t="str">
        <f>IF(B153&lt;&gt;1,"",COUNTIF($B$6:B153,1))</f>
        <v/>
      </c>
      <c r="D153" s="101" t="str">
        <f>IF(B153&lt;&gt;2,"",COUNTIF($B$6:B153,2))</f>
        <v/>
      </c>
      <c r="E153" s="101" t="str">
        <f>IF(B153&lt;&gt;3,"",COUNTIF($B$6:B153,3))</f>
        <v/>
      </c>
      <c r="F153" s="101" t="str">
        <f>IF(B153&lt;&gt;4,"",COUNTIF($B$6:B153,4))</f>
        <v/>
      </c>
      <c r="G153" s="75"/>
      <c r="H153" s="36"/>
      <c r="I153" s="76"/>
      <c r="J153" s="76"/>
      <c r="K153" s="75"/>
      <c r="L153" s="161"/>
      <c r="M153" s="77"/>
      <c r="N153" s="76"/>
      <c r="O153" s="78"/>
      <c r="P153" s="83"/>
      <c r="Q153" s="84"/>
      <c r="R153" s="76"/>
      <c r="S153" s="75"/>
      <c r="T153" s="85"/>
      <c r="U153" s="154"/>
      <c r="V153" s="87"/>
      <c r="W153" s="172" t="str">
        <f>IF(OR(T153="他官署で調達手続きを実施のため",AG153=契約状況コード表!G$5),"－",IF(V153&lt;&gt;"",ROUNDDOWN(V153/T153,3),(IFERROR(ROUNDDOWN(U153/T153,3),"－"))))</f>
        <v>－</v>
      </c>
      <c r="X153" s="85"/>
      <c r="Y153" s="85"/>
      <c r="Z153" s="82"/>
      <c r="AA153" s="80"/>
      <c r="AB153" s="81"/>
      <c r="AC153" s="82"/>
      <c r="AD153" s="82"/>
      <c r="AE153" s="82"/>
      <c r="AF153" s="82"/>
      <c r="AG153" s="80"/>
      <c r="AH153" s="76"/>
      <c r="AI153" s="76"/>
      <c r="AJ153" s="76"/>
      <c r="AK153" s="36"/>
      <c r="AL153" s="36"/>
      <c r="AM153" s="200"/>
      <c r="AN153" s="200"/>
      <c r="AO153" s="200"/>
      <c r="AP153" s="200"/>
      <c r="AQ153" s="161"/>
      <c r="AR153" s="75"/>
      <c r="AS153" s="36"/>
      <c r="AT153" s="36"/>
      <c r="AU153" s="36"/>
      <c r="AV153" s="36"/>
      <c r="AW153" s="36"/>
      <c r="AX153" s="36"/>
      <c r="AY153" s="36"/>
      <c r="AZ153" s="36"/>
      <c r="BA153" s="104"/>
      <c r="BB153" s="113"/>
      <c r="BC153" s="114" t="str">
        <f>IF(AND(OR(K153=契約状況コード表!D$5,K153=契約状況コード表!D$6),OR(AG153=契約状況コード表!G$5,AG153=契約状況コード表!G$6)),"年間支払金額(全官署)",IF(OR(AG153=契約状況コード表!G$5,AG153=契約状況コード表!G$6),"年間支払金額",IF(AND(OR(COUNTIF(AI153,"*すべて*"),COUNTIF(AI153,"*全て*")),S153="●",OR(K153=契約状況コード表!D$5,K153=契約状況コード表!D$6)),"年間支払金額(全官署、契約相手方ごと)",IF(AND(OR(COUNTIF(AI153,"*すべて*"),COUNTIF(AI153,"*全て*")),S153="●"),"年間支払金額(契約相手方ごと)",IF(AND(OR(K153=契約状況コード表!D$5,K153=契約状況コード表!D$6),AG153=契約状況コード表!G$7),"契約総額(全官署)",IF(AND(K153=契約状況コード表!D$7,AG153=契約状況コード表!G$7),"契約総額(自官署のみ)",IF(K153=契約状況コード表!D$7,"年間支払金額(自官署のみ)",IF(AG153=契約状況コード表!G$7,"契約総額",IF(AND(COUNTIF(BJ153,"&lt;&gt;*単価*"),OR(K153=契約状況コード表!D$5,K153=契約状況コード表!D$6)),"全官署予定価格",IF(AND(COUNTIF(BJ153,"*単価*"),OR(K153=契約状況コード表!D$5,K153=契約状況コード表!D$6)),"全官署支払金額",IF(AND(COUNTIF(BJ153,"&lt;&gt;*単価*"),COUNTIF(BJ153,"*変更契約*")),"変更後予定価格",IF(COUNTIF(BJ153,"*単価*"),"年間支払金額","予定価格"))))))))))))</f>
        <v>予定価格</v>
      </c>
      <c r="BD153" s="114" t="str">
        <f>IF(AND(BI153=契約状況コード表!M$5,T153&gt;契約状況コード表!N$5),"○",IF(AND(BI153=契約状況コード表!M$6,T153&gt;=契約状況コード表!N$6),"○",IF(AND(BI153=契約状況コード表!M$7,T153&gt;=契約状況コード表!N$7),"○",IF(AND(BI153=契約状況コード表!M$8,T153&gt;=契約状況コード表!N$8),"○",IF(AND(BI153=契約状況コード表!M$9,T153&gt;=契約状況コード表!N$9),"○",IF(AND(BI153=契約状況コード表!M$10,T153&gt;=契約状況コード表!N$10),"○",IF(AND(BI153=契約状況コード表!M$11,T153&gt;=契約状況コード表!N$11),"○",IF(AND(BI153=契約状況コード表!M$12,T153&gt;=契約状況コード表!N$12),"○",IF(AND(BI153=契約状況コード表!M$13,T153&gt;=契約状況コード表!N$13),"○",IF(T153="他官署で調達手続き入札を実施のため","○","×"))))))))))</f>
        <v>×</v>
      </c>
      <c r="BE153" s="114" t="str">
        <f>IF(AND(BI153=契約状況コード表!M$5,Y153&gt;契約状況コード表!N$5),"○",IF(AND(BI153=契約状況コード表!M$6,Y153&gt;=契約状況コード表!N$6),"○",IF(AND(BI153=契約状況コード表!M$7,Y153&gt;=契約状況コード表!N$7),"○",IF(AND(BI153=契約状況コード表!M$8,Y153&gt;=契約状況コード表!N$8),"○",IF(AND(BI153=契約状況コード表!M$9,Y153&gt;=契約状況コード表!N$9),"○",IF(AND(BI153=契約状況コード表!M$10,Y153&gt;=契約状況コード表!N$10),"○",IF(AND(BI153=契約状況コード表!M$11,Y153&gt;=契約状況コード表!N$11),"○",IF(AND(BI153=契約状況コード表!M$12,Y153&gt;=契約状況コード表!N$12),"○",IF(AND(BI153=契約状況コード表!M$13,Y153&gt;=契約状況コード表!N$13),"○","×")))))))))</f>
        <v>×</v>
      </c>
      <c r="BF153" s="114" t="str">
        <f t="shared" si="20"/>
        <v>×</v>
      </c>
      <c r="BG153" s="114" t="str">
        <f t="shared" si="21"/>
        <v>×</v>
      </c>
      <c r="BH153" s="115" t="str">
        <f t="shared" si="22"/>
        <v/>
      </c>
      <c r="BI153" s="170">
        <f t="shared" si="23"/>
        <v>0</v>
      </c>
      <c r="BJ153" s="36" t="str">
        <f>IF(AG153=契約状況コード表!G$5,"",IF(AND(K153&lt;&gt;"",ISTEXT(U153)),"分担契約/単価契約",IF(ISTEXT(U153),"単価契約",IF(K153&lt;&gt;"","分担契約",""))))</f>
        <v/>
      </c>
      <c r="BK153" s="171"/>
      <c r="BL153" s="118" t="str">
        <f>IF(COUNTIF(T153,"**"),"",IF(AND(T153&gt;=契約状況コード表!P$5,OR(H153=契約状況コード表!M$5,H153=契約状況コード表!M$6)),1,IF(AND(T153&gt;=契約状況コード表!P$13,H153&lt;&gt;契約状況コード表!M$5,H153&lt;&gt;契約状況コード表!M$6),1,"")))</f>
        <v/>
      </c>
      <c r="BM153" s="155" t="str">
        <f t="shared" si="24"/>
        <v>○</v>
      </c>
      <c r="BN153" s="118" t="b">
        <f t="shared" si="25"/>
        <v>1</v>
      </c>
      <c r="BO153" s="118" t="b">
        <f t="shared" si="26"/>
        <v>1</v>
      </c>
    </row>
    <row r="154" spans="1:67" ht="60.6" customHeight="1">
      <c r="A154" s="101">
        <f t="shared" si="27"/>
        <v>149</v>
      </c>
      <c r="B154" s="101" t="str">
        <f t="shared" si="28"/>
        <v/>
      </c>
      <c r="C154" s="101" t="str">
        <f>IF(B154&lt;&gt;1,"",COUNTIF($B$6:B154,1))</f>
        <v/>
      </c>
      <c r="D154" s="101" t="str">
        <f>IF(B154&lt;&gt;2,"",COUNTIF($B$6:B154,2))</f>
        <v/>
      </c>
      <c r="E154" s="101" t="str">
        <f>IF(B154&lt;&gt;3,"",COUNTIF($B$6:B154,3))</f>
        <v/>
      </c>
      <c r="F154" s="101" t="str">
        <f>IF(B154&lt;&gt;4,"",COUNTIF($B$6:B154,4))</f>
        <v/>
      </c>
      <c r="G154" s="75"/>
      <c r="H154" s="36"/>
      <c r="I154" s="76"/>
      <c r="J154" s="76"/>
      <c r="K154" s="75"/>
      <c r="L154" s="161"/>
      <c r="M154" s="77"/>
      <c r="N154" s="76"/>
      <c r="O154" s="78"/>
      <c r="P154" s="83"/>
      <c r="Q154" s="84"/>
      <c r="R154" s="76"/>
      <c r="S154" s="75"/>
      <c r="T154" s="85"/>
      <c r="U154" s="154"/>
      <c r="V154" s="87"/>
      <c r="W154" s="172" t="str">
        <f>IF(OR(T154="他官署で調達手続きを実施のため",AG154=契約状況コード表!G$5),"－",IF(V154&lt;&gt;"",ROUNDDOWN(V154/T154,3),(IFERROR(ROUNDDOWN(U154/T154,3),"－"))))</f>
        <v>－</v>
      </c>
      <c r="X154" s="85"/>
      <c r="Y154" s="85"/>
      <c r="Z154" s="82"/>
      <c r="AA154" s="80"/>
      <c r="AB154" s="81"/>
      <c r="AC154" s="82"/>
      <c r="AD154" s="82"/>
      <c r="AE154" s="82"/>
      <c r="AF154" s="82"/>
      <c r="AG154" s="80"/>
      <c r="AH154" s="76"/>
      <c r="AI154" s="76"/>
      <c r="AJ154" s="76"/>
      <c r="AK154" s="36"/>
      <c r="AL154" s="36"/>
      <c r="AM154" s="200"/>
      <c r="AN154" s="200"/>
      <c r="AO154" s="200"/>
      <c r="AP154" s="200"/>
      <c r="AQ154" s="161"/>
      <c r="AR154" s="75"/>
      <c r="AS154" s="36"/>
      <c r="AT154" s="36"/>
      <c r="AU154" s="36"/>
      <c r="AV154" s="36"/>
      <c r="AW154" s="36"/>
      <c r="AX154" s="36"/>
      <c r="AY154" s="36"/>
      <c r="AZ154" s="36"/>
      <c r="BA154" s="104"/>
      <c r="BB154" s="113"/>
      <c r="BC154" s="114" t="str">
        <f>IF(AND(OR(K154=契約状況コード表!D$5,K154=契約状況コード表!D$6),OR(AG154=契約状況コード表!G$5,AG154=契約状況コード表!G$6)),"年間支払金額(全官署)",IF(OR(AG154=契約状況コード表!G$5,AG154=契約状況コード表!G$6),"年間支払金額",IF(AND(OR(COUNTIF(AI154,"*すべて*"),COUNTIF(AI154,"*全て*")),S154="●",OR(K154=契約状況コード表!D$5,K154=契約状況コード表!D$6)),"年間支払金額(全官署、契約相手方ごと)",IF(AND(OR(COUNTIF(AI154,"*すべて*"),COUNTIF(AI154,"*全て*")),S154="●"),"年間支払金額(契約相手方ごと)",IF(AND(OR(K154=契約状況コード表!D$5,K154=契約状況コード表!D$6),AG154=契約状況コード表!G$7),"契約総額(全官署)",IF(AND(K154=契約状況コード表!D$7,AG154=契約状況コード表!G$7),"契約総額(自官署のみ)",IF(K154=契約状況コード表!D$7,"年間支払金額(自官署のみ)",IF(AG154=契約状況コード表!G$7,"契約総額",IF(AND(COUNTIF(BJ154,"&lt;&gt;*単価*"),OR(K154=契約状況コード表!D$5,K154=契約状況コード表!D$6)),"全官署予定価格",IF(AND(COUNTIF(BJ154,"*単価*"),OR(K154=契約状況コード表!D$5,K154=契約状況コード表!D$6)),"全官署支払金額",IF(AND(COUNTIF(BJ154,"&lt;&gt;*単価*"),COUNTIF(BJ154,"*変更契約*")),"変更後予定価格",IF(COUNTIF(BJ154,"*単価*"),"年間支払金額","予定価格"))))))))))))</f>
        <v>予定価格</v>
      </c>
      <c r="BD154" s="114" t="str">
        <f>IF(AND(BI154=契約状況コード表!M$5,T154&gt;契約状況コード表!N$5),"○",IF(AND(BI154=契約状況コード表!M$6,T154&gt;=契約状況コード表!N$6),"○",IF(AND(BI154=契約状況コード表!M$7,T154&gt;=契約状況コード表!N$7),"○",IF(AND(BI154=契約状況コード表!M$8,T154&gt;=契約状況コード表!N$8),"○",IF(AND(BI154=契約状況コード表!M$9,T154&gt;=契約状況コード表!N$9),"○",IF(AND(BI154=契約状況コード表!M$10,T154&gt;=契約状況コード表!N$10),"○",IF(AND(BI154=契約状況コード表!M$11,T154&gt;=契約状況コード表!N$11),"○",IF(AND(BI154=契約状況コード表!M$12,T154&gt;=契約状況コード表!N$12),"○",IF(AND(BI154=契約状況コード表!M$13,T154&gt;=契約状況コード表!N$13),"○",IF(T154="他官署で調達手続き入札を実施のため","○","×"))))))))))</f>
        <v>×</v>
      </c>
      <c r="BE154" s="114" t="str">
        <f>IF(AND(BI154=契約状況コード表!M$5,Y154&gt;契約状況コード表!N$5),"○",IF(AND(BI154=契約状況コード表!M$6,Y154&gt;=契約状況コード表!N$6),"○",IF(AND(BI154=契約状況コード表!M$7,Y154&gt;=契約状況コード表!N$7),"○",IF(AND(BI154=契約状況コード表!M$8,Y154&gt;=契約状況コード表!N$8),"○",IF(AND(BI154=契約状況コード表!M$9,Y154&gt;=契約状況コード表!N$9),"○",IF(AND(BI154=契約状況コード表!M$10,Y154&gt;=契約状況コード表!N$10),"○",IF(AND(BI154=契約状況コード表!M$11,Y154&gt;=契約状況コード表!N$11),"○",IF(AND(BI154=契約状況コード表!M$12,Y154&gt;=契約状況コード表!N$12),"○",IF(AND(BI154=契約状況コード表!M$13,Y154&gt;=契約状況コード表!N$13),"○","×")))))))))</f>
        <v>×</v>
      </c>
      <c r="BF154" s="114" t="str">
        <f t="shared" si="20"/>
        <v>×</v>
      </c>
      <c r="BG154" s="114" t="str">
        <f t="shared" si="21"/>
        <v>×</v>
      </c>
      <c r="BH154" s="115" t="str">
        <f t="shared" si="22"/>
        <v/>
      </c>
      <c r="BI154" s="170">
        <f t="shared" si="23"/>
        <v>0</v>
      </c>
      <c r="BJ154" s="36" t="str">
        <f>IF(AG154=契約状況コード表!G$5,"",IF(AND(K154&lt;&gt;"",ISTEXT(U154)),"分担契約/単価契約",IF(ISTEXT(U154),"単価契約",IF(K154&lt;&gt;"","分担契約",""))))</f>
        <v/>
      </c>
      <c r="BK154" s="171"/>
      <c r="BL154" s="118" t="str">
        <f>IF(COUNTIF(T154,"**"),"",IF(AND(T154&gt;=契約状況コード表!P$5,OR(H154=契約状況コード表!M$5,H154=契約状況コード表!M$6)),1,IF(AND(T154&gt;=契約状況コード表!P$13,H154&lt;&gt;契約状況コード表!M$5,H154&lt;&gt;契約状況コード表!M$6),1,"")))</f>
        <v/>
      </c>
      <c r="BM154" s="155" t="str">
        <f t="shared" si="24"/>
        <v>○</v>
      </c>
      <c r="BN154" s="118" t="b">
        <f t="shared" si="25"/>
        <v>1</v>
      </c>
      <c r="BO154" s="118" t="b">
        <f t="shared" si="26"/>
        <v>1</v>
      </c>
    </row>
    <row r="155" spans="1:67" ht="60.6" customHeight="1">
      <c r="A155" s="101">
        <f t="shared" si="27"/>
        <v>150</v>
      </c>
      <c r="B155" s="101" t="str">
        <f t="shared" si="28"/>
        <v/>
      </c>
      <c r="C155" s="101" t="str">
        <f>IF(B155&lt;&gt;1,"",COUNTIF($B$6:B155,1))</f>
        <v/>
      </c>
      <c r="D155" s="101" t="str">
        <f>IF(B155&lt;&gt;2,"",COUNTIF($B$6:B155,2))</f>
        <v/>
      </c>
      <c r="E155" s="101" t="str">
        <f>IF(B155&lt;&gt;3,"",COUNTIF($B$6:B155,3))</f>
        <v/>
      </c>
      <c r="F155" s="101" t="str">
        <f>IF(B155&lt;&gt;4,"",COUNTIF($B$6:B155,4))</f>
        <v/>
      </c>
      <c r="G155" s="75"/>
      <c r="H155" s="36"/>
      <c r="I155" s="76"/>
      <c r="J155" s="76"/>
      <c r="K155" s="75"/>
      <c r="L155" s="161"/>
      <c r="M155" s="77"/>
      <c r="N155" s="76"/>
      <c r="O155" s="78"/>
      <c r="P155" s="83"/>
      <c r="Q155" s="84"/>
      <c r="R155" s="76"/>
      <c r="S155" s="75"/>
      <c r="T155" s="85"/>
      <c r="U155" s="154"/>
      <c r="V155" s="87"/>
      <c r="W155" s="172" t="str">
        <f>IF(OR(T155="他官署で調達手続きを実施のため",AG155=契約状況コード表!G$5),"－",IF(V155&lt;&gt;"",ROUNDDOWN(V155/T155,3),(IFERROR(ROUNDDOWN(U155/T155,3),"－"))))</f>
        <v>－</v>
      </c>
      <c r="X155" s="85"/>
      <c r="Y155" s="85"/>
      <c r="Z155" s="82"/>
      <c r="AA155" s="80"/>
      <c r="AB155" s="81"/>
      <c r="AC155" s="82"/>
      <c r="AD155" s="82"/>
      <c r="AE155" s="82"/>
      <c r="AF155" s="82"/>
      <c r="AG155" s="80"/>
      <c r="AH155" s="76"/>
      <c r="AI155" s="76"/>
      <c r="AJ155" s="76"/>
      <c r="AK155" s="36"/>
      <c r="AL155" s="36"/>
      <c r="AM155" s="200"/>
      <c r="AN155" s="200"/>
      <c r="AO155" s="200"/>
      <c r="AP155" s="200"/>
      <c r="AQ155" s="161"/>
      <c r="AR155" s="75"/>
      <c r="AS155" s="36"/>
      <c r="AT155" s="36"/>
      <c r="AU155" s="36"/>
      <c r="AV155" s="36"/>
      <c r="AW155" s="36"/>
      <c r="AX155" s="36"/>
      <c r="AY155" s="36"/>
      <c r="AZ155" s="36"/>
      <c r="BA155" s="104"/>
      <c r="BB155" s="113"/>
      <c r="BC155" s="114" t="str">
        <f>IF(AND(OR(K155=契約状況コード表!D$5,K155=契約状況コード表!D$6),OR(AG155=契約状況コード表!G$5,AG155=契約状況コード表!G$6)),"年間支払金額(全官署)",IF(OR(AG155=契約状況コード表!G$5,AG155=契約状況コード表!G$6),"年間支払金額",IF(AND(OR(COUNTIF(AI155,"*すべて*"),COUNTIF(AI155,"*全て*")),S155="●",OR(K155=契約状況コード表!D$5,K155=契約状況コード表!D$6)),"年間支払金額(全官署、契約相手方ごと)",IF(AND(OR(COUNTIF(AI155,"*すべて*"),COUNTIF(AI155,"*全て*")),S155="●"),"年間支払金額(契約相手方ごと)",IF(AND(OR(K155=契約状況コード表!D$5,K155=契約状況コード表!D$6),AG155=契約状況コード表!G$7),"契約総額(全官署)",IF(AND(K155=契約状況コード表!D$7,AG155=契約状況コード表!G$7),"契約総額(自官署のみ)",IF(K155=契約状況コード表!D$7,"年間支払金額(自官署のみ)",IF(AG155=契約状況コード表!G$7,"契約総額",IF(AND(COUNTIF(BJ155,"&lt;&gt;*単価*"),OR(K155=契約状況コード表!D$5,K155=契約状況コード表!D$6)),"全官署予定価格",IF(AND(COUNTIF(BJ155,"*単価*"),OR(K155=契約状況コード表!D$5,K155=契約状況コード表!D$6)),"全官署支払金額",IF(AND(COUNTIF(BJ155,"&lt;&gt;*単価*"),COUNTIF(BJ155,"*変更契約*")),"変更後予定価格",IF(COUNTIF(BJ155,"*単価*"),"年間支払金額","予定価格"))))))))))))</f>
        <v>予定価格</v>
      </c>
      <c r="BD155" s="114" t="str">
        <f>IF(AND(BI155=契約状況コード表!M$5,T155&gt;契約状況コード表!N$5),"○",IF(AND(BI155=契約状況コード表!M$6,T155&gt;=契約状況コード表!N$6),"○",IF(AND(BI155=契約状況コード表!M$7,T155&gt;=契約状況コード表!N$7),"○",IF(AND(BI155=契約状況コード表!M$8,T155&gt;=契約状況コード表!N$8),"○",IF(AND(BI155=契約状況コード表!M$9,T155&gt;=契約状況コード表!N$9),"○",IF(AND(BI155=契約状況コード表!M$10,T155&gt;=契約状況コード表!N$10),"○",IF(AND(BI155=契約状況コード表!M$11,T155&gt;=契約状況コード表!N$11),"○",IF(AND(BI155=契約状況コード表!M$12,T155&gt;=契約状況コード表!N$12),"○",IF(AND(BI155=契約状況コード表!M$13,T155&gt;=契約状況コード表!N$13),"○",IF(T155="他官署で調達手続き入札を実施のため","○","×"))))))))))</f>
        <v>×</v>
      </c>
      <c r="BE155" s="114" t="str">
        <f>IF(AND(BI155=契約状況コード表!M$5,Y155&gt;契約状況コード表!N$5),"○",IF(AND(BI155=契約状況コード表!M$6,Y155&gt;=契約状況コード表!N$6),"○",IF(AND(BI155=契約状況コード表!M$7,Y155&gt;=契約状況コード表!N$7),"○",IF(AND(BI155=契約状況コード表!M$8,Y155&gt;=契約状況コード表!N$8),"○",IF(AND(BI155=契約状況コード表!M$9,Y155&gt;=契約状況コード表!N$9),"○",IF(AND(BI155=契約状況コード表!M$10,Y155&gt;=契約状況コード表!N$10),"○",IF(AND(BI155=契約状況コード表!M$11,Y155&gt;=契約状況コード表!N$11),"○",IF(AND(BI155=契約状況コード表!M$12,Y155&gt;=契約状況コード表!N$12),"○",IF(AND(BI155=契約状況コード表!M$13,Y155&gt;=契約状況コード表!N$13),"○","×")))))))))</f>
        <v>×</v>
      </c>
      <c r="BF155" s="114" t="str">
        <f t="shared" si="20"/>
        <v>×</v>
      </c>
      <c r="BG155" s="114" t="str">
        <f t="shared" si="21"/>
        <v>×</v>
      </c>
      <c r="BH155" s="115" t="str">
        <f t="shared" si="22"/>
        <v/>
      </c>
      <c r="BI155" s="170">
        <f t="shared" si="23"/>
        <v>0</v>
      </c>
      <c r="BJ155" s="36" t="str">
        <f>IF(AG155=契約状況コード表!G$5,"",IF(AND(K155&lt;&gt;"",ISTEXT(U155)),"分担契約/単価契約",IF(ISTEXT(U155),"単価契約",IF(K155&lt;&gt;"","分担契約",""))))</f>
        <v/>
      </c>
      <c r="BK155" s="171"/>
      <c r="BL155" s="118" t="str">
        <f>IF(COUNTIF(T155,"**"),"",IF(AND(T155&gt;=契約状況コード表!P$5,OR(H155=契約状況コード表!M$5,H155=契約状況コード表!M$6)),1,IF(AND(T155&gt;=契約状況コード表!P$13,H155&lt;&gt;契約状況コード表!M$5,H155&lt;&gt;契約状況コード表!M$6),1,"")))</f>
        <v/>
      </c>
      <c r="BM155" s="155" t="str">
        <f t="shared" si="24"/>
        <v>○</v>
      </c>
      <c r="BN155" s="118" t="b">
        <f t="shared" si="25"/>
        <v>1</v>
      </c>
      <c r="BO155" s="118" t="b">
        <f t="shared" si="26"/>
        <v>1</v>
      </c>
    </row>
    <row r="156" spans="1:67" ht="60.6" customHeight="1">
      <c r="A156" s="101">
        <f t="shared" si="27"/>
        <v>151</v>
      </c>
      <c r="B156" s="101" t="str">
        <f t="shared" si="28"/>
        <v/>
      </c>
      <c r="C156" s="101" t="str">
        <f>IF(B156&lt;&gt;1,"",COUNTIF($B$6:B156,1))</f>
        <v/>
      </c>
      <c r="D156" s="101" t="str">
        <f>IF(B156&lt;&gt;2,"",COUNTIF($B$6:B156,2))</f>
        <v/>
      </c>
      <c r="E156" s="101" t="str">
        <f>IF(B156&lt;&gt;3,"",COUNTIF($B$6:B156,3))</f>
        <v/>
      </c>
      <c r="F156" s="101" t="str">
        <f>IF(B156&lt;&gt;4,"",COUNTIF($B$6:B156,4))</f>
        <v/>
      </c>
      <c r="G156" s="75"/>
      <c r="H156" s="36"/>
      <c r="I156" s="76"/>
      <c r="J156" s="76"/>
      <c r="K156" s="75"/>
      <c r="L156" s="161"/>
      <c r="M156" s="77"/>
      <c r="N156" s="76"/>
      <c r="O156" s="78"/>
      <c r="P156" s="83"/>
      <c r="Q156" s="84"/>
      <c r="R156" s="76"/>
      <c r="S156" s="75"/>
      <c r="T156" s="85"/>
      <c r="U156" s="154"/>
      <c r="V156" s="87"/>
      <c r="W156" s="172" t="str">
        <f>IF(OR(T156="他官署で調達手続きを実施のため",AG156=契約状況コード表!G$5),"－",IF(V156&lt;&gt;"",ROUNDDOWN(V156/T156,3),(IFERROR(ROUNDDOWN(U156/T156,3),"－"))))</f>
        <v>－</v>
      </c>
      <c r="X156" s="85"/>
      <c r="Y156" s="85"/>
      <c r="Z156" s="82"/>
      <c r="AA156" s="80"/>
      <c r="AB156" s="81"/>
      <c r="AC156" s="82"/>
      <c r="AD156" s="82"/>
      <c r="AE156" s="82"/>
      <c r="AF156" s="82"/>
      <c r="AG156" s="80"/>
      <c r="AH156" s="76"/>
      <c r="AI156" s="76"/>
      <c r="AJ156" s="76"/>
      <c r="AK156" s="36"/>
      <c r="AL156" s="36"/>
      <c r="AM156" s="200"/>
      <c r="AN156" s="200"/>
      <c r="AO156" s="200"/>
      <c r="AP156" s="200"/>
      <c r="AQ156" s="161"/>
      <c r="AR156" s="75"/>
      <c r="AS156" s="36"/>
      <c r="AT156" s="36"/>
      <c r="AU156" s="36"/>
      <c r="AV156" s="36"/>
      <c r="AW156" s="36"/>
      <c r="AX156" s="36"/>
      <c r="AY156" s="36"/>
      <c r="AZ156" s="36"/>
      <c r="BA156" s="104"/>
      <c r="BB156" s="113"/>
      <c r="BC156" s="114" t="str">
        <f>IF(AND(OR(K156=契約状況コード表!D$5,K156=契約状況コード表!D$6),OR(AG156=契約状況コード表!G$5,AG156=契約状況コード表!G$6)),"年間支払金額(全官署)",IF(OR(AG156=契約状況コード表!G$5,AG156=契約状況コード表!G$6),"年間支払金額",IF(AND(OR(COUNTIF(AI156,"*すべて*"),COUNTIF(AI156,"*全て*")),S156="●",OR(K156=契約状況コード表!D$5,K156=契約状況コード表!D$6)),"年間支払金額(全官署、契約相手方ごと)",IF(AND(OR(COUNTIF(AI156,"*すべて*"),COUNTIF(AI156,"*全て*")),S156="●"),"年間支払金額(契約相手方ごと)",IF(AND(OR(K156=契約状況コード表!D$5,K156=契約状況コード表!D$6),AG156=契約状況コード表!G$7),"契約総額(全官署)",IF(AND(K156=契約状況コード表!D$7,AG156=契約状況コード表!G$7),"契約総額(自官署のみ)",IF(K156=契約状況コード表!D$7,"年間支払金額(自官署のみ)",IF(AG156=契約状況コード表!G$7,"契約総額",IF(AND(COUNTIF(BJ156,"&lt;&gt;*単価*"),OR(K156=契約状況コード表!D$5,K156=契約状況コード表!D$6)),"全官署予定価格",IF(AND(COUNTIF(BJ156,"*単価*"),OR(K156=契約状況コード表!D$5,K156=契約状況コード表!D$6)),"全官署支払金額",IF(AND(COUNTIF(BJ156,"&lt;&gt;*単価*"),COUNTIF(BJ156,"*変更契約*")),"変更後予定価格",IF(COUNTIF(BJ156,"*単価*"),"年間支払金額","予定価格"))))))))))))</f>
        <v>予定価格</v>
      </c>
      <c r="BD156" s="114" t="str">
        <f>IF(AND(BI156=契約状況コード表!M$5,T156&gt;契約状況コード表!N$5),"○",IF(AND(BI156=契約状況コード表!M$6,T156&gt;=契約状況コード表!N$6),"○",IF(AND(BI156=契約状況コード表!M$7,T156&gt;=契約状況コード表!N$7),"○",IF(AND(BI156=契約状況コード表!M$8,T156&gt;=契約状況コード表!N$8),"○",IF(AND(BI156=契約状況コード表!M$9,T156&gt;=契約状況コード表!N$9),"○",IF(AND(BI156=契約状況コード表!M$10,T156&gt;=契約状況コード表!N$10),"○",IF(AND(BI156=契約状況コード表!M$11,T156&gt;=契約状況コード表!N$11),"○",IF(AND(BI156=契約状況コード表!M$12,T156&gt;=契約状況コード表!N$12),"○",IF(AND(BI156=契約状況コード表!M$13,T156&gt;=契約状況コード表!N$13),"○",IF(T156="他官署で調達手続き入札を実施のため","○","×"))))))))))</f>
        <v>×</v>
      </c>
      <c r="BE156" s="114" t="str">
        <f>IF(AND(BI156=契約状況コード表!M$5,Y156&gt;契約状況コード表!N$5),"○",IF(AND(BI156=契約状況コード表!M$6,Y156&gt;=契約状況コード表!N$6),"○",IF(AND(BI156=契約状況コード表!M$7,Y156&gt;=契約状況コード表!N$7),"○",IF(AND(BI156=契約状況コード表!M$8,Y156&gt;=契約状況コード表!N$8),"○",IF(AND(BI156=契約状況コード表!M$9,Y156&gt;=契約状況コード表!N$9),"○",IF(AND(BI156=契約状況コード表!M$10,Y156&gt;=契約状況コード表!N$10),"○",IF(AND(BI156=契約状況コード表!M$11,Y156&gt;=契約状況コード表!N$11),"○",IF(AND(BI156=契約状況コード表!M$12,Y156&gt;=契約状況コード表!N$12),"○",IF(AND(BI156=契約状況コード表!M$13,Y156&gt;=契約状況コード表!N$13),"○","×")))))))))</f>
        <v>×</v>
      </c>
      <c r="BF156" s="114" t="str">
        <f t="shared" si="20"/>
        <v>×</v>
      </c>
      <c r="BG156" s="114" t="str">
        <f t="shared" si="21"/>
        <v>×</v>
      </c>
      <c r="BH156" s="115" t="str">
        <f t="shared" si="22"/>
        <v/>
      </c>
      <c r="BI156" s="170">
        <f t="shared" si="23"/>
        <v>0</v>
      </c>
      <c r="BJ156" s="36" t="str">
        <f>IF(AG156=契約状況コード表!G$5,"",IF(AND(K156&lt;&gt;"",ISTEXT(U156)),"分担契約/単価契約",IF(ISTEXT(U156),"単価契約",IF(K156&lt;&gt;"","分担契約",""))))</f>
        <v/>
      </c>
      <c r="BK156" s="171"/>
      <c r="BL156" s="118" t="str">
        <f>IF(COUNTIF(T156,"**"),"",IF(AND(T156&gt;=契約状況コード表!P$5,OR(H156=契約状況コード表!M$5,H156=契約状況コード表!M$6)),1,IF(AND(T156&gt;=契約状況コード表!P$13,H156&lt;&gt;契約状況コード表!M$5,H156&lt;&gt;契約状況コード表!M$6),1,"")))</f>
        <v/>
      </c>
      <c r="BM156" s="155" t="str">
        <f t="shared" si="24"/>
        <v>○</v>
      </c>
      <c r="BN156" s="118" t="b">
        <f t="shared" si="25"/>
        <v>1</v>
      </c>
      <c r="BO156" s="118" t="b">
        <f t="shared" si="26"/>
        <v>1</v>
      </c>
    </row>
    <row r="157" spans="1:67" ht="60.6" customHeight="1">
      <c r="A157" s="101">
        <f t="shared" si="27"/>
        <v>152</v>
      </c>
      <c r="B157" s="101" t="str">
        <f t="shared" si="28"/>
        <v/>
      </c>
      <c r="C157" s="101" t="str">
        <f>IF(B157&lt;&gt;1,"",COUNTIF($B$6:B157,1))</f>
        <v/>
      </c>
      <c r="D157" s="101" t="str">
        <f>IF(B157&lt;&gt;2,"",COUNTIF($B$6:B157,2))</f>
        <v/>
      </c>
      <c r="E157" s="101" t="str">
        <f>IF(B157&lt;&gt;3,"",COUNTIF($B$6:B157,3))</f>
        <v/>
      </c>
      <c r="F157" s="101" t="str">
        <f>IF(B157&lt;&gt;4,"",COUNTIF($B$6:B157,4))</f>
        <v/>
      </c>
      <c r="G157" s="75"/>
      <c r="H157" s="36"/>
      <c r="I157" s="76"/>
      <c r="J157" s="76"/>
      <c r="K157" s="75"/>
      <c r="L157" s="161"/>
      <c r="M157" s="77"/>
      <c r="N157" s="76"/>
      <c r="O157" s="78"/>
      <c r="P157" s="83"/>
      <c r="Q157" s="84"/>
      <c r="R157" s="76"/>
      <c r="S157" s="75"/>
      <c r="T157" s="85"/>
      <c r="U157" s="154"/>
      <c r="V157" s="87"/>
      <c r="W157" s="172" t="str">
        <f>IF(OR(T157="他官署で調達手続きを実施のため",AG157=契約状況コード表!G$5),"－",IF(V157&lt;&gt;"",ROUNDDOWN(V157/T157,3),(IFERROR(ROUNDDOWN(U157/T157,3),"－"))))</f>
        <v>－</v>
      </c>
      <c r="X157" s="85"/>
      <c r="Y157" s="85"/>
      <c r="Z157" s="82"/>
      <c r="AA157" s="80"/>
      <c r="AB157" s="81"/>
      <c r="AC157" s="82"/>
      <c r="AD157" s="82"/>
      <c r="AE157" s="82"/>
      <c r="AF157" s="82"/>
      <c r="AG157" s="80"/>
      <c r="AH157" s="76"/>
      <c r="AI157" s="76"/>
      <c r="AJ157" s="76"/>
      <c r="AK157" s="36"/>
      <c r="AL157" s="36"/>
      <c r="AM157" s="200"/>
      <c r="AN157" s="200"/>
      <c r="AO157" s="200"/>
      <c r="AP157" s="200"/>
      <c r="AQ157" s="161"/>
      <c r="AR157" s="75"/>
      <c r="AS157" s="36"/>
      <c r="AT157" s="36"/>
      <c r="AU157" s="36"/>
      <c r="AV157" s="36"/>
      <c r="AW157" s="36"/>
      <c r="AX157" s="36"/>
      <c r="AY157" s="36"/>
      <c r="AZ157" s="36"/>
      <c r="BA157" s="104"/>
      <c r="BB157" s="113"/>
      <c r="BC157" s="114" t="str">
        <f>IF(AND(OR(K157=契約状況コード表!D$5,K157=契約状況コード表!D$6),OR(AG157=契約状況コード表!G$5,AG157=契約状況コード表!G$6)),"年間支払金額(全官署)",IF(OR(AG157=契約状況コード表!G$5,AG157=契約状況コード表!G$6),"年間支払金額",IF(AND(OR(COUNTIF(AI157,"*すべて*"),COUNTIF(AI157,"*全て*")),S157="●",OR(K157=契約状況コード表!D$5,K157=契約状況コード表!D$6)),"年間支払金額(全官署、契約相手方ごと)",IF(AND(OR(COUNTIF(AI157,"*すべて*"),COUNTIF(AI157,"*全て*")),S157="●"),"年間支払金額(契約相手方ごと)",IF(AND(OR(K157=契約状況コード表!D$5,K157=契約状況コード表!D$6),AG157=契約状況コード表!G$7),"契約総額(全官署)",IF(AND(K157=契約状況コード表!D$7,AG157=契約状況コード表!G$7),"契約総額(自官署のみ)",IF(K157=契約状況コード表!D$7,"年間支払金額(自官署のみ)",IF(AG157=契約状況コード表!G$7,"契約総額",IF(AND(COUNTIF(BJ157,"&lt;&gt;*単価*"),OR(K157=契約状況コード表!D$5,K157=契約状況コード表!D$6)),"全官署予定価格",IF(AND(COUNTIF(BJ157,"*単価*"),OR(K157=契約状況コード表!D$5,K157=契約状況コード表!D$6)),"全官署支払金額",IF(AND(COUNTIF(BJ157,"&lt;&gt;*単価*"),COUNTIF(BJ157,"*変更契約*")),"変更後予定価格",IF(COUNTIF(BJ157,"*単価*"),"年間支払金額","予定価格"))))))))))))</f>
        <v>予定価格</v>
      </c>
      <c r="BD157" s="114" t="str">
        <f>IF(AND(BI157=契約状況コード表!M$5,T157&gt;契約状況コード表!N$5),"○",IF(AND(BI157=契約状況コード表!M$6,T157&gt;=契約状況コード表!N$6),"○",IF(AND(BI157=契約状況コード表!M$7,T157&gt;=契約状況コード表!N$7),"○",IF(AND(BI157=契約状況コード表!M$8,T157&gt;=契約状況コード表!N$8),"○",IF(AND(BI157=契約状況コード表!M$9,T157&gt;=契約状況コード表!N$9),"○",IF(AND(BI157=契約状況コード表!M$10,T157&gt;=契約状況コード表!N$10),"○",IF(AND(BI157=契約状況コード表!M$11,T157&gt;=契約状況コード表!N$11),"○",IF(AND(BI157=契約状況コード表!M$12,T157&gt;=契約状況コード表!N$12),"○",IF(AND(BI157=契約状況コード表!M$13,T157&gt;=契約状況コード表!N$13),"○",IF(T157="他官署で調達手続き入札を実施のため","○","×"))))))))))</f>
        <v>×</v>
      </c>
      <c r="BE157" s="114" t="str">
        <f>IF(AND(BI157=契約状況コード表!M$5,Y157&gt;契約状況コード表!N$5),"○",IF(AND(BI157=契約状況コード表!M$6,Y157&gt;=契約状況コード表!N$6),"○",IF(AND(BI157=契約状況コード表!M$7,Y157&gt;=契約状況コード表!N$7),"○",IF(AND(BI157=契約状況コード表!M$8,Y157&gt;=契約状況コード表!N$8),"○",IF(AND(BI157=契約状況コード表!M$9,Y157&gt;=契約状況コード表!N$9),"○",IF(AND(BI157=契約状況コード表!M$10,Y157&gt;=契約状況コード表!N$10),"○",IF(AND(BI157=契約状況コード表!M$11,Y157&gt;=契約状況コード表!N$11),"○",IF(AND(BI157=契約状況コード表!M$12,Y157&gt;=契約状況コード表!N$12),"○",IF(AND(BI157=契約状況コード表!M$13,Y157&gt;=契約状況コード表!N$13),"○","×")))))))))</f>
        <v>×</v>
      </c>
      <c r="BF157" s="114" t="str">
        <f t="shared" si="20"/>
        <v>×</v>
      </c>
      <c r="BG157" s="114" t="str">
        <f t="shared" si="21"/>
        <v>×</v>
      </c>
      <c r="BH157" s="115" t="str">
        <f t="shared" si="22"/>
        <v/>
      </c>
      <c r="BI157" s="170">
        <f t="shared" si="23"/>
        <v>0</v>
      </c>
      <c r="BJ157" s="36" t="str">
        <f>IF(AG157=契約状況コード表!G$5,"",IF(AND(K157&lt;&gt;"",ISTEXT(U157)),"分担契約/単価契約",IF(ISTEXT(U157),"単価契約",IF(K157&lt;&gt;"","分担契約",""))))</f>
        <v/>
      </c>
      <c r="BK157" s="171"/>
      <c r="BL157" s="118" t="str">
        <f>IF(COUNTIF(T157,"**"),"",IF(AND(T157&gt;=契約状況コード表!P$5,OR(H157=契約状況コード表!M$5,H157=契約状況コード表!M$6)),1,IF(AND(T157&gt;=契約状況コード表!P$13,H157&lt;&gt;契約状況コード表!M$5,H157&lt;&gt;契約状況コード表!M$6),1,"")))</f>
        <v/>
      </c>
      <c r="BM157" s="155" t="str">
        <f t="shared" si="24"/>
        <v>○</v>
      </c>
      <c r="BN157" s="118" t="b">
        <f t="shared" si="25"/>
        <v>1</v>
      </c>
      <c r="BO157" s="118" t="b">
        <f t="shared" si="26"/>
        <v>1</v>
      </c>
    </row>
    <row r="158" spans="1:67" ht="60.6" customHeight="1">
      <c r="A158" s="101">
        <f t="shared" si="27"/>
        <v>153</v>
      </c>
      <c r="B158" s="101" t="str">
        <f t="shared" si="28"/>
        <v/>
      </c>
      <c r="C158" s="101" t="str">
        <f>IF(B158&lt;&gt;1,"",COUNTIF($B$6:B158,1))</f>
        <v/>
      </c>
      <c r="D158" s="101" t="str">
        <f>IF(B158&lt;&gt;2,"",COUNTIF($B$6:B158,2))</f>
        <v/>
      </c>
      <c r="E158" s="101" t="str">
        <f>IF(B158&lt;&gt;3,"",COUNTIF($B$6:B158,3))</f>
        <v/>
      </c>
      <c r="F158" s="101" t="str">
        <f>IF(B158&lt;&gt;4,"",COUNTIF($B$6:B158,4))</f>
        <v/>
      </c>
      <c r="G158" s="75"/>
      <c r="H158" s="36"/>
      <c r="I158" s="76"/>
      <c r="J158" s="76"/>
      <c r="K158" s="75"/>
      <c r="L158" s="161"/>
      <c r="M158" s="77"/>
      <c r="N158" s="76"/>
      <c r="O158" s="78"/>
      <c r="P158" s="83"/>
      <c r="Q158" s="84"/>
      <c r="R158" s="76"/>
      <c r="S158" s="75"/>
      <c r="T158" s="85"/>
      <c r="U158" s="154"/>
      <c r="V158" s="87"/>
      <c r="W158" s="172" t="str">
        <f>IF(OR(T158="他官署で調達手続きを実施のため",AG158=契約状況コード表!G$5),"－",IF(V158&lt;&gt;"",ROUNDDOWN(V158/T158,3),(IFERROR(ROUNDDOWN(U158/T158,3),"－"))))</f>
        <v>－</v>
      </c>
      <c r="X158" s="85"/>
      <c r="Y158" s="85"/>
      <c r="Z158" s="82"/>
      <c r="AA158" s="80"/>
      <c r="AB158" s="81"/>
      <c r="AC158" s="82"/>
      <c r="AD158" s="82"/>
      <c r="AE158" s="82"/>
      <c r="AF158" s="82"/>
      <c r="AG158" s="80"/>
      <c r="AH158" s="76"/>
      <c r="AI158" s="76"/>
      <c r="AJ158" s="76"/>
      <c r="AK158" s="36"/>
      <c r="AL158" s="36"/>
      <c r="AM158" s="200"/>
      <c r="AN158" s="200"/>
      <c r="AO158" s="200"/>
      <c r="AP158" s="200"/>
      <c r="AQ158" s="161"/>
      <c r="AR158" s="75"/>
      <c r="AS158" s="36"/>
      <c r="AT158" s="36"/>
      <c r="AU158" s="36"/>
      <c r="AV158" s="36"/>
      <c r="AW158" s="36"/>
      <c r="AX158" s="36"/>
      <c r="AY158" s="36"/>
      <c r="AZ158" s="36"/>
      <c r="BA158" s="104"/>
      <c r="BB158" s="113"/>
      <c r="BC158" s="114" t="str">
        <f>IF(AND(OR(K158=契約状況コード表!D$5,K158=契約状況コード表!D$6),OR(AG158=契約状況コード表!G$5,AG158=契約状況コード表!G$6)),"年間支払金額(全官署)",IF(OR(AG158=契約状況コード表!G$5,AG158=契約状況コード表!G$6),"年間支払金額",IF(AND(OR(COUNTIF(AI158,"*すべて*"),COUNTIF(AI158,"*全て*")),S158="●",OR(K158=契約状況コード表!D$5,K158=契約状況コード表!D$6)),"年間支払金額(全官署、契約相手方ごと)",IF(AND(OR(COUNTIF(AI158,"*すべて*"),COUNTIF(AI158,"*全て*")),S158="●"),"年間支払金額(契約相手方ごと)",IF(AND(OR(K158=契約状況コード表!D$5,K158=契約状況コード表!D$6),AG158=契約状況コード表!G$7),"契約総額(全官署)",IF(AND(K158=契約状況コード表!D$7,AG158=契約状況コード表!G$7),"契約総額(自官署のみ)",IF(K158=契約状況コード表!D$7,"年間支払金額(自官署のみ)",IF(AG158=契約状況コード表!G$7,"契約総額",IF(AND(COUNTIF(BJ158,"&lt;&gt;*単価*"),OR(K158=契約状況コード表!D$5,K158=契約状況コード表!D$6)),"全官署予定価格",IF(AND(COUNTIF(BJ158,"*単価*"),OR(K158=契約状況コード表!D$5,K158=契約状況コード表!D$6)),"全官署支払金額",IF(AND(COUNTIF(BJ158,"&lt;&gt;*単価*"),COUNTIF(BJ158,"*変更契約*")),"変更後予定価格",IF(COUNTIF(BJ158,"*単価*"),"年間支払金額","予定価格"))))))))))))</f>
        <v>予定価格</v>
      </c>
      <c r="BD158" s="114" t="str">
        <f>IF(AND(BI158=契約状況コード表!M$5,T158&gt;契約状況コード表!N$5),"○",IF(AND(BI158=契約状況コード表!M$6,T158&gt;=契約状況コード表!N$6),"○",IF(AND(BI158=契約状況コード表!M$7,T158&gt;=契約状況コード表!N$7),"○",IF(AND(BI158=契約状況コード表!M$8,T158&gt;=契約状況コード表!N$8),"○",IF(AND(BI158=契約状況コード表!M$9,T158&gt;=契約状況コード表!N$9),"○",IF(AND(BI158=契約状況コード表!M$10,T158&gt;=契約状況コード表!N$10),"○",IF(AND(BI158=契約状況コード表!M$11,T158&gt;=契約状況コード表!N$11),"○",IF(AND(BI158=契約状況コード表!M$12,T158&gt;=契約状況コード表!N$12),"○",IF(AND(BI158=契約状況コード表!M$13,T158&gt;=契約状況コード表!N$13),"○",IF(T158="他官署で調達手続き入札を実施のため","○","×"))))))))))</f>
        <v>×</v>
      </c>
      <c r="BE158" s="114" t="str">
        <f>IF(AND(BI158=契約状況コード表!M$5,Y158&gt;契約状況コード表!N$5),"○",IF(AND(BI158=契約状況コード表!M$6,Y158&gt;=契約状況コード表!N$6),"○",IF(AND(BI158=契約状況コード表!M$7,Y158&gt;=契約状況コード表!N$7),"○",IF(AND(BI158=契約状況コード表!M$8,Y158&gt;=契約状況コード表!N$8),"○",IF(AND(BI158=契約状況コード表!M$9,Y158&gt;=契約状況コード表!N$9),"○",IF(AND(BI158=契約状況コード表!M$10,Y158&gt;=契約状況コード表!N$10),"○",IF(AND(BI158=契約状況コード表!M$11,Y158&gt;=契約状況コード表!N$11),"○",IF(AND(BI158=契約状況コード表!M$12,Y158&gt;=契約状況コード表!N$12),"○",IF(AND(BI158=契約状況コード表!M$13,Y158&gt;=契約状況コード表!N$13),"○","×")))))))))</f>
        <v>×</v>
      </c>
      <c r="BF158" s="114" t="str">
        <f t="shared" si="20"/>
        <v>×</v>
      </c>
      <c r="BG158" s="114" t="str">
        <f t="shared" si="21"/>
        <v>×</v>
      </c>
      <c r="BH158" s="115" t="str">
        <f t="shared" si="22"/>
        <v/>
      </c>
      <c r="BI158" s="170">
        <f t="shared" si="23"/>
        <v>0</v>
      </c>
      <c r="BJ158" s="36" t="str">
        <f>IF(AG158=契約状況コード表!G$5,"",IF(AND(K158&lt;&gt;"",ISTEXT(U158)),"分担契約/単価契約",IF(ISTEXT(U158),"単価契約",IF(K158&lt;&gt;"","分担契約",""))))</f>
        <v/>
      </c>
      <c r="BK158" s="171"/>
      <c r="BL158" s="118" t="str">
        <f>IF(COUNTIF(T158,"**"),"",IF(AND(T158&gt;=契約状況コード表!P$5,OR(H158=契約状況コード表!M$5,H158=契約状況コード表!M$6)),1,IF(AND(T158&gt;=契約状況コード表!P$13,H158&lt;&gt;契約状況コード表!M$5,H158&lt;&gt;契約状況コード表!M$6),1,"")))</f>
        <v/>
      </c>
      <c r="BM158" s="155" t="str">
        <f t="shared" si="24"/>
        <v>○</v>
      </c>
      <c r="BN158" s="118" t="b">
        <f t="shared" si="25"/>
        <v>1</v>
      </c>
      <c r="BO158" s="118" t="b">
        <f t="shared" si="26"/>
        <v>1</v>
      </c>
    </row>
    <row r="159" spans="1:67" ht="60.6" customHeight="1">
      <c r="A159" s="101">
        <f t="shared" si="27"/>
        <v>154</v>
      </c>
      <c r="B159" s="101" t="str">
        <f t="shared" si="28"/>
        <v/>
      </c>
      <c r="C159" s="101" t="str">
        <f>IF(B159&lt;&gt;1,"",COUNTIF($B$6:B159,1))</f>
        <v/>
      </c>
      <c r="D159" s="101" t="str">
        <f>IF(B159&lt;&gt;2,"",COUNTIF($B$6:B159,2))</f>
        <v/>
      </c>
      <c r="E159" s="101" t="str">
        <f>IF(B159&lt;&gt;3,"",COUNTIF($B$6:B159,3))</f>
        <v/>
      </c>
      <c r="F159" s="101" t="str">
        <f>IF(B159&lt;&gt;4,"",COUNTIF($B$6:B159,4))</f>
        <v/>
      </c>
      <c r="G159" s="75"/>
      <c r="H159" s="36"/>
      <c r="I159" s="76"/>
      <c r="J159" s="76"/>
      <c r="K159" s="75"/>
      <c r="L159" s="161"/>
      <c r="M159" s="77"/>
      <c r="N159" s="76"/>
      <c r="O159" s="78"/>
      <c r="P159" s="83"/>
      <c r="Q159" s="84"/>
      <c r="R159" s="76"/>
      <c r="S159" s="75"/>
      <c r="T159" s="85"/>
      <c r="U159" s="154"/>
      <c r="V159" s="87"/>
      <c r="W159" s="172" t="str">
        <f>IF(OR(T159="他官署で調達手続きを実施のため",AG159=契約状況コード表!G$5),"－",IF(V159&lt;&gt;"",ROUNDDOWN(V159/T159,3),(IFERROR(ROUNDDOWN(U159/T159,3),"－"))))</f>
        <v>－</v>
      </c>
      <c r="X159" s="85"/>
      <c r="Y159" s="85"/>
      <c r="Z159" s="82"/>
      <c r="AA159" s="80"/>
      <c r="AB159" s="81"/>
      <c r="AC159" s="82"/>
      <c r="AD159" s="82"/>
      <c r="AE159" s="82"/>
      <c r="AF159" s="82"/>
      <c r="AG159" s="80"/>
      <c r="AH159" s="76"/>
      <c r="AI159" s="76"/>
      <c r="AJ159" s="76"/>
      <c r="AK159" s="36"/>
      <c r="AL159" s="36"/>
      <c r="AM159" s="200"/>
      <c r="AN159" s="200"/>
      <c r="AO159" s="200"/>
      <c r="AP159" s="200"/>
      <c r="AQ159" s="161"/>
      <c r="AR159" s="75"/>
      <c r="AS159" s="36"/>
      <c r="AT159" s="36"/>
      <c r="AU159" s="36"/>
      <c r="AV159" s="36"/>
      <c r="AW159" s="36"/>
      <c r="AX159" s="36"/>
      <c r="AY159" s="36"/>
      <c r="AZ159" s="36"/>
      <c r="BA159" s="104"/>
      <c r="BB159" s="113"/>
      <c r="BC159" s="114" t="str">
        <f>IF(AND(OR(K159=契約状況コード表!D$5,K159=契約状況コード表!D$6),OR(AG159=契約状況コード表!G$5,AG159=契約状況コード表!G$6)),"年間支払金額(全官署)",IF(OR(AG159=契約状況コード表!G$5,AG159=契約状況コード表!G$6),"年間支払金額",IF(AND(OR(COUNTIF(AI159,"*すべて*"),COUNTIF(AI159,"*全て*")),S159="●",OR(K159=契約状況コード表!D$5,K159=契約状況コード表!D$6)),"年間支払金額(全官署、契約相手方ごと)",IF(AND(OR(COUNTIF(AI159,"*すべて*"),COUNTIF(AI159,"*全て*")),S159="●"),"年間支払金額(契約相手方ごと)",IF(AND(OR(K159=契約状況コード表!D$5,K159=契約状況コード表!D$6),AG159=契約状況コード表!G$7),"契約総額(全官署)",IF(AND(K159=契約状況コード表!D$7,AG159=契約状況コード表!G$7),"契約総額(自官署のみ)",IF(K159=契約状況コード表!D$7,"年間支払金額(自官署のみ)",IF(AG159=契約状況コード表!G$7,"契約総額",IF(AND(COUNTIF(BJ159,"&lt;&gt;*単価*"),OR(K159=契約状況コード表!D$5,K159=契約状況コード表!D$6)),"全官署予定価格",IF(AND(COUNTIF(BJ159,"*単価*"),OR(K159=契約状況コード表!D$5,K159=契約状況コード表!D$6)),"全官署支払金額",IF(AND(COUNTIF(BJ159,"&lt;&gt;*単価*"),COUNTIF(BJ159,"*変更契約*")),"変更後予定価格",IF(COUNTIF(BJ159,"*単価*"),"年間支払金額","予定価格"))))))))))))</f>
        <v>予定価格</v>
      </c>
      <c r="BD159" s="114" t="str">
        <f>IF(AND(BI159=契約状況コード表!M$5,T159&gt;契約状況コード表!N$5),"○",IF(AND(BI159=契約状況コード表!M$6,T159&gt;=契約状況コード表!N$6),"○",IF(AND(BI159=契約状況コード表!M$7,T159&gt;=契約状況コード表!N$7),"○",IF(AND(BI159=契約状況コード表!M$8,T159&gt;=契約状況コード表!N$8),"○",IF(AND(BI159=契約状況コード表!M$9,T159&gt;=契約状況コード表!N$9),"○",IF(AND(BI159=契約状況コード表!M$10,T159&gt;=契約状況コード表!N$10),"○",IF(AND(BI159=契約状況コード表!M$11,T159&gt;=契約状況コード表!N$11),"○",IF(AND(BI159=契約状況コード表!M$12,T159&gt;=契約状況コード表!N$12),"○",IF(AND(BI159=契約状況コード表!M$13,T159&gt;=契約状況コード表!N$13),"○",IF(T159="他官署で調達手続き入札を実施のため","○","×"))))))))))</f>
        <v>×</v>
      </c>
      <c r="BE159" s="114" t="str">
        <f>IF(AND(BI159=契約状況コード表!M$5,Y159&gt;契約状況コード表!N$5),"○",IF(AND(BI159=契約状況コード表!M$6,Y159&gt;=契約状況コード表!N$6),"○",IF(AND(BI159=契約状況コード表!M$7,Y159&gt;=契約状況コード表!N$7),"○",IF(AND(BI159=契約状況コード表!M$8,Y159&gt;=契約状況コード表!N$8),"○",IF(AND(BI159=契約状況コード表!M$9,Y159&gt;=契約状況コード表!N$9),"○",IF(AND(BI159=契約状況コード表!M$10,Y159&gt;=契約状況コード表!N$10),"○",IF(AND(BI159=契約状況コード表!M$11,Y159&gt;=契約状況コード表!N$11),"○",IF(AND(BI159=契約状況コード表!M$12,Y159&gt;=契約状況コード表!N$12),"○",IF(AND(BI159=契約状況コード表!M$13,Y159&gt;=契約状況コード表!N$13),"○","×")))))))))</f>
        <v>×</v>
      </c>
      <c r="BF159" s="114" t="str">
        <f t="shared" si="20"/>
        <v>×</v>
      </c>
      <c r="BG159" s="114" t="str">
        <f t="shared" si="21"/>
        <v>×</v>
      </c>
      <c r="BH159" s="115" t="str">
        <f t="shared" si="22"/>
        <v/>
      </c>
      <c r="BI159" s="170">
        <f t="shared" si="23"/>
        <v>0</v>
      </c>
      <c r="BJ159" s="36" t="str">
        <f>IF(AG159=契約状況コード表!G$5,"",IF(AND(K159&lt;&gt;"",ISTEXT(U159)),"分担契約/単価契約",IF(ISTEXT(U159),"単価契約",IF(K159&lt;&gt;"","分担契約",""))))</f>
        <v/>
      </c>
      <c r="BK159" s="171"/>
      <c r="BL159" s="118" t="str">
        <f>IF(COUNTIF(T159,"**"),"",IF(AND(T159&gt;=契約状況コード表!P$5,OR(H159=契約状況コード表!M$5,H159=契約状況コード表!M$6)),1,IF(AND(T159&gt;=契約状況コード表!P$13,H159&lt;&gt;契約状況コード表!M$5,H159&lt;&gt;契約状況コード表!M$6),1,"")))</f>
        <v/>
      </c>
      <c r="BM159" s="155" t="str">
        <f t="shared" si="24"/>
        <v>○</v>
      </c>
      <c r="BN159" s="118" t="b">
        <f t="shared" si="25"/>
        <v>1</v>
      </c>
      <c r="BO159" s="118" t="b">
        <f t="shared" si="26"/>
        <v>1</v>
      </c>
    </row>
    <row r="160" spans="1:67" ht="60.6" customHeight="1">
      <c r="A160" s="101">
        <f t="shared" si="27"/>
        <v>155</v>
      </c>
      <c r="B160" s="101" t="str">
        <f t="shared" si="28"/>
        <v/>
      </c>
      <c r="C160" s="101" t="str">
        <f>IF(B160&lt;&gt;1,"",COUNTIF($B$6:B160,1))</f>
        <v/>
      </c>
      <c r="D160" s="101" t="str">
        <f>IF(B160&lt;&gt;2,"",COUNTIF($B$6:B160,2))</f>
        <v/>
      </c>
      <c r="E160" s="101" t="str">
        <f>IF(B160&lt;&gt;3,"",COUNTIF($B$6:B160,3))</f>
        <v/>
      </c>
      <c r="F160" s="101" t="str">
        <f>IF(B160&lt;&gt;4,"",COUNTIF($B$6:B160,4))</f>
        <v/>
      </c>
      <c r="G160" s="75"/>
      <c r="H160" s="36"/>
      <c r="I160" s="76"/>
      <c r="J160" s="76"/>
      <c r="K160" s="75"/>
      <c r="L160" s="161"/>
      <c r="M160" s="77"/>
      <c r="N160" s="76"/>
      <c r="O160" s="78"/>
      <c r="P160" s="83"/>
      <c r="Q160" s="84"/>
      <c r="R160" s="76"/>
      <c r="S160" s="75"/>
      <c r="T160" s="85"/>
      <c r="U160" s="154"/>
      <c r="V160" s="87"/>
      <c r="W160" s="172" t="str">
        <f>IF(OR(T160="他官署で調達手続きを実施のため",AG160=契約状況コード表!G$5),"－",IF(V160&lt;&gt;"",ROUNDDOWN(V160/T160,3),(IFERROR(ROUNDDOWN(U160/T160,3),"－"))))</f>
        <v>－</v>
      </c>
      <c r="X160" s="85"/>
      <c r="Y160" s="85"/>
      <c r="Z160" s="82"/>
      <c r="AA160" s="80"/>
      <c r="AB160" s="81"/>
      <c r="AC160" s="82"/>
      <c r="AD160" s="82"/>
      <c r="AE160" s="82"/>
      <c r="AF160" s="82"/>
      <c r="AG160" s="80"/>
      <c r="AH160" s="76"/>
      <c r="AI160" s="76"/>
      <c r="AJ160" s="76"/>
      <c r="AK160" s="36"/>
      <c r="AL160" s="36"/>
      <c r="AM160" s="200"/>
      <c r="AN160" s="200"/>
      <c r="AO160" s="200"/>
      <c r="AP160" s="200"/>
      <c r="AQ160" s="161"/>
      <c r="AR160" s="75"/>
      <c r="AS160" s="36"/>
      <c r="AT160" s="36"/>
      <c r="AU160" s="36"/>
      <c r="AV160" s="36"/>
      <c r="AW160" s="36"/>
      <c r="AX160" s="36"/>
      <c r="AY160" s="36"/>
      <c r="AZ160" s="36"/>
      <c r="BA160" s="104"/>
      <c r="BB160" s="113"/>
      <c r="BC160" s="114" t="str">
        <f>IF(AND(OR(K160=契約状況コード表!D$5,K160=契約状況コード表!D$6),OR(AG160=契約状況コード表!G$5,AG160=契約状況コード表!G$6)),"年間支払金額(全官署)",IF(OR(AG160=契約状況コード表!G$5,AG160=契約状況コード表!G$6),"年間支払金額",IF(AND(OR(COUNTIF(AI160,"*すべて*"),COUNTIF(AI160,"*全て*")),S160="●",OR(K160=契約状況コード表!D$5,K160=契約状況コード表!D$6)),"年間支払金額(全官署、契約相手方ごと)",IF(AND(OR(COUNTIF(AI160,"*すべて*"),COUNTIF(AI160,"*全て*")),S160="●"),"年間支払金額(契約相手方ごと)",IF(AND(OR(K160=契約状況コード表!D$5,K160=契約状況コード表!D$6),AG160=契約状況コード表!G$7),"契約総額(全官署)",IF(AND(K160=契約状況コード表!D$7,AG160=契約状況コード表!G$7),"契約総額(自官署のみ)",IF(K160=契約状況コード表!D$7,"年間支払金額(自官署のみ)",IF(AG160=契約状況コード表!G$7,"契約総額",IF(AND(COUNTIF(BJ160,"&lt;&gt;*単価*"),OR(K160=契約状況コード表!D$5,K160=契約状況コード表!D$6)),"全官署予定価格",IF(AND(COUNTIF(BJ160,"*単価*"),OR(K160=契約状況コード表!D$5,K160=契約状況コード表!D$6)),"全官署支払金額",IF(AND(COUNTIF(BJ160,"&lt;&gt;*単価*"),COUNTIF(BJ160,"*変更契約*")),"変更後予定価格",IF(COUNTIF(BJ160,"*単価*"),"年間支払金額","予定価格"))))))))))))</f>
        <v>予定価格</v>
      </c>
      <c r="BD160" s="114" t="str">
        <f>IF(AND(BI160=契約状況コード表!M$5,T160&gt;契約状況コード表!N$5),"○",IF(AND(BI160=契約状況コード表!M$6,T160&gt;=契約状況コード表!N$6),"○",IF(AND(BI160=契約状況コード表!M$7,T160&gt;=契約状況コード表!N$7),"○",IF(AND(BI160=契約状況コード表!M$8,T160&gt;=契約状況コード表!N$8),"○",IF(AND(BI160=契約状況コード表!M$9,T160&gt;=契約状況コード表!N$9),"○",IF(AND(BI160=契約状況コード表!M$10,T160&gt;=契約状況コード表!N$10),"○",IF(AND(BI160=契約状況コード表!M$11,T160&gt;=契約状況コード表!N$11),"○",IF(AND(BI160=契約状況コード表!M$12,T160&gt;=契約状況コード表!N$12),"○",IF(AND(BI160=契約状況コード表!M$13,T160&gt;=契約状況コード表!N$13),"○",IF(T160="他官署で調達手続き入札を実施のため","○","×"))))))))))</f>
        <v>×</v>
      </c>
      <c r="BE160" s="114" t="str">
        <f>IF(AND(BI160=契約状況コード表!M$5,Y160&gt;契約状況コード表!N$5),"○",IF(AND(BI160=契約状況コード表!M$6,Y160&gt;=契約状況コード表!N$6),"○",IF(AND(BI160=契約状況コード表!M$7,Y160&gt;=契約状況コード表!N$7),"○",IF(AND(BI160=契約状況コード表!M$8,Y160&gt;=契約状況コード表!N$8),"○",IF(AND(BI160=契約状況コード表!M$9,Y160&gt;=契約状況コード表!N$9),"○",IF(AND(BI160=契約状況コード表!M$10,Y160&gt;=契約状況コード表!N$10),"○",IF(AND(BI160=契約状況コード表!M$11,Y160&gt;=契約状況コード表!N$11),"○",IF(AND(BI160=契約状況コード表!M$12,Y160&gt;=契約状況コード表!N$12),"○",IF(AND(BI160=契約状況コード表!M$13,Y160&gt;=契約状況コード表!N$13),"○","×")))))))))</f>
        <v>×</v>
      </c>
      <c r="BF160" s="114" t="str">
        <f t="shared" si="20"/>
        <v>×</v>
      </c>
      <c r="BG160" s="114" t="str">
        <f t="shared" si="21"/>
        <v>×</v>
      </c>
      <c r="BH160" s="115" t="str">
        <f t="shared" si="22"/>
        <v/>
      </c>
      <c r="BI160" s="170">
        <f t="shared" si="23"/>
        <v>0</v>
      </c>
      <c r="BJ160" s="36" t="str">
        <f>IF(AG160=契約状況コード表!G$5,"",IF(AND(K160&lt;&gt;"",ISTEXT(U160)),"分担契約/単価契約",IF(ISTEXT(U160),"単価契約",IF(K160&lt;&gt;"","分担契約",""))))</f>
        <v/>
      </c>
      <c r="BK160" s="171"/>
      <c r="BL160" s="118" t="str">
        <f>IF(COUNTIF(T160,"**"),"",IF(AND(T160&gt;=契約状況コード表!P$5,OR(H160=契約状況コード表!M$5,H160=契約状況コード表!M$6)),1,IF(AND(T160&gt;=契約状況コード表!P$13,H160&lt;&gt;契約状況コード表!M$5,H160&lt;&gt;契約状況コード表!M$6),1,"")))</f>
        <v/>
      </c>
      <c r="BM160" s="155" t="str">
        <f t="shared" si="24"/>
        <v>○</v>
      </c>
      <c r="BN160" s="118" t="b">
        <f t="shared" si="25"/>
        <v>1</v>
      </c>
      <c r="BO160" s="118" t="b">
        <f t="shared" si="26"/>
        <v>1</v>
      </c>
    </row>
    <row r="161" spans="1:67" ht="60.6" customHeight="1">
      <c r="A161" s="101">
        <f t="shared" si="27"/>
        <v>156</v>
      </c>
      <c r="B161" s="101" t="str">
        <f t="shared" si="28"/>
        <v/>
      </c>
      <c r="C161" s="101" t="str">
        <f>IF(B161&lt;&gt;1,"",COUNTIF($B$6:B161,1))</f>
        <v/>
      </c>
      <c r="D161" s="101" t="str">
        <f>IF(B161&lt;&gt;2,"",COUNTIF($B$6:B161,2))</f>
        <v/>
      </c>
      <c r="E161" s="101" t="str">
        <f>IF(B161&lt;&gt;3,"",COUNTIF($B$6:B161,3))</f>
        <v/>
      </c>
      <c r="F161" s="101" t="str">
        <f>IF(B161&lt;&gt;4,"",COUNTIF($B$6:B161,4))</f>
        <v/>
      </c>
      <c r="G161" s="75"/>
      <c r="H161" s="36"/>
      <c r="I161" s="76"/>
      <c r="J161" s="76"/>
      <c r="K161" s="75"/>
      <c r="L161" s="161"/>
      <c r="M161" s="77"/>
      <c r="N161" s="76"/>
      <c r="O161" s="78"/>
      <c r="P161" s="83"/>
      <c r="Q161" s="84"/>
      <c r="R161" s="76"/>
      <c r="S161" s="75"/>
      <c r="T161" s="85"/>
      <c r="U161" s="154"/>
      <c r="V161" s="87"/>
      <c r="W161" s="172" t="str">
        <f>IF(OR(T161="他官署で調達手続きを実施のため",AG161=契約状況コード表!G$5),"－",IF(V161&lt;&gt;"",ROUNDDOWN(V161/T161,3),(IFERROR(ROUNDDOWN(U161/T161,3),"－"))))</f>
        <v>－</v>
      </c>
      <c r="X161" s="85"/>
      <c r="Y161" s="85"/>
      <c r="Z161" s="82"/>
      <c r="AA161" s="80"/>
      <c r="AB161" s="81"/>
      <c r="AC161" s="82"/>
      <c r="AD161" s="82"/>
      <c r="AE161" s="82"/>
      <c r="AF161" s="82"/>
      <c r="AG161" s="80"/>
      <c r="AH161" s="76"/>
      <c r="AI161" s="76"/>
      <c r="AJ161" s="76"/>
      <c r="AK161" s="36"/>
      <c r="AL161" s="36"/>
      <c r="AM161" s="200"/>
      <c r="AN161" s="200"/>
      <c r="AO161" s="200"/>
      <c r="AP161" s="200"/>
      <c r="AQ161" s="161"/>
      <c r="AR161" s="75"/>
      <c r="AS161" s="36"/>
      <c r="AT161" s="36"/>
      <c r="AU161" s="36"/>
      <c r="AV161" s="36"/>
      <c r="AW161" s="36"/>
      <c r="AX161" s="36"/>
      <c r="AY161" s="36"/>
      <c r="AZ161" s="36"/>
      <c r="BA161" s="104"/>
      <c r="BB161" s="113"/>
      <c r="BC161" s="114" t="str">
        <f>IF(AND(OR(K161=契約状況コード表!D$5,K161=契約状況コード表!D$6),OR(AG161=契約状況コード表!G$5,AG161=契約状況コード表!G$6)),"年間支払金額(全官署)",IF(OR(AG161=契約状況コード表!G$5,AG161=契約状況コード表!G$6),"年間支払金額",IF(AND(OR(COUNTIF(AI161,"*すべて*"),COUNTIF(AI161,"*全て*")),S161="●",OR(K161=契約状況コード表!D$5,K161=契約状況コード表!D$6)),"年間支払金額(全官署、契約相手方ごと)",IF(AND(OR(COUNTIF(AI161,"*すべて*"),COUNTIF(AI161,"*全て*")),S161="●"),"年間支払金額(契約相手方ごと)",IF(AND(OR(K161=契約状況コード表!D$5,K161=契約状況コード表!D$6),AG161=契約状況コード表!G$7),"契約総額(全官署)",IF(AND(K161=契約状況コード表!D$7,AG161=契約状況コード表!G$7),"契約総額(自官署のみ)",IF(K161=契約状況コード表!D$7,"年間支払金額(自官署のみ)",IF(AG161=契約状況コード表!G$7,"契約総額",IF(AND(COUNTIF(BJ161,"&lt;&gt;*単価*"),OR(K161=契約状況コード表!D$5,K161=契約状況コード表!D$6)),"全官署予定価格",IF(AND(COUNTIF(BJ161,"*単価*"),OR(K161=契約状況コード表!D$5,K161=契約状況コード表!D$6)),"全官署支払金額",IF(AND(COUNTIF(BJ161,"&lt;&gt;*単価*"),COUNTIF(BJ161,"*変更契約*")),"変更後予定価格",IF(COUNTIF(BJ161,"*単価*"),"年間支払金額","予定価格"))))))))))))</f>
        <v>予定価格</v>
      </c>
      <c r="BD161" s="114" t="str">
        <f>IF(AND(BI161=契約状況コード表!M$5,T161&gt;契約状況コード表!N$5),"○",IF(AND(BI161=契約状況コード表!M$6,T161&gt;=契約状況コード表!N$6),"○",IF(AND(BI161=契約状況コード表!M$7,T161&gt;=契約状況コード表!N$7),"○",IF(AND(BI161=契約状況コード表!M$8,T161&gt;=契約状況コード表!N$8),"○",IF(AND(BI161=契約状況コード表!M$9,T161&gt;=契約状況コード表!N$9),"○",IF(AND(BI161=契約状況コード表!M$10,T161&gt;=契約状況コード表!N$10),"○",IF(AND(BI161=契約状況コード表!M$11,T161&gt;=契約状況コード表!N$11),"○",IF(AND(BI161=契約状況コード表!M$12,T161&gt;=契約状況コード表!N$12),"○",IF(AND(BI161=契約状況コード表!M$13,T161&gt;=契約状況コード表!N$13),"○",IF(T161="他官署で調達手続き入札を実施のため","○","×"))))))))))</f>
        <v>×</v>
      </c>
      <c r="BE161" s="114" t="str">
        <f>IF(AND(BI161=契約状況コード表!M$5,Y161&gt;契約状況コード表!N$5),"○",IF(AND(BI161=契約状況コード表!M$6,Y161&gt;=契約状況コード表!N$6),"○",IF(AND(BI161=契約状況コード表!M$7,Y161&gt;=契約状況コード表!N$7),"○",IF(AND(BI161=契約状況コード表!M$8,Y161&gt;=契約状況コード表!N$8),"○",IF(AND(BI161=契約状況コード表!M$9,Y161&gt;=契約状況コード表!N$9),"○",IF(AND(BI161=契約状況コード表!M$10,Y161&gt;=契約状況コード表!N$10),"○",IF(AND(BI161=契約状況コード表!M$11,Y161&gt;=契約状況コード表!N$11),"○",IF(AND(BI161=契約状況コード表!M$12,Y161&gt;=契約状況コード表!N$12),"○",IF(AND(BI161=契約状況コード表!M$13,Y161&gt;=契約状況コード表!N$13),"○","×")))))))))</f>
        <v>×</v>
      </c>
      <c r="BF161" s="114" t="str">
        <f t="shared" si="20"/>
        <v>×</v>
      </c>
      <c r="BG161" s="114" t="str">
        <f t="shared" si="21"/>
        <v>×</v>
      </c>
      <c r="BH161" s="115" t="str">
        <f t="shared" si="22"/>
        <v/>
      </c>
      <c r="BI161" s="170">
        <f t="shared" si="23"/>
        <v>0</v>
      </c>
      <c r="BJ161" s="36" t="str">
        <f>IF(AG161=契約状況コード表!G$5,"",IF(AND(K161&lt;&gt;"",ISTEXT(U161)),"分担契約/単価契約",IF(ISTEXT(U161),"単価契約",IF(K161&lt;&gt;"","分担契約",""))))</f>
        <v/>
      </c>
      <c r="BK161" s="171"/>
      <c r="BL161" s="118" t="str">
        <f>IF(COUNTIF(T161,"**"),"",IF(AND(T161&gt;=契約状況コード表!P$5,OR(H161=契約状況コード表!M$5,H161=契約状況コード表!M$6)),1,IF(AND(T161&gt;=契約状況コード表!P$13,H161&lt;&gt;契約状況コード表!M$5,H161&lt;&gt;契約状況コード表!M$6),1,"")))</f>
        <v/>
      </c>
      <c r="BM161" s="155" t="str">
        <f t="shared" si="24"/>
        <v>○</v>
      </c>
      <c r="BN161" s="118" t="b">
        <f t="shared" si="25"/>
        <v>1</v>
      </c>
      <c r="BO161" s="118" t="b">
        <f t="shared" si="26"/>
        <v>1</v>
      </c>
    </row>
    <row r="162" spans="1:67" ht="60.6" customHeight="1">
      <c r="A162" s="101">
        <f t="shared" si="27"/>
        <v>157</v>
      </c>
      <c r="B162" s="101" t="str">
        <f t="shared" si="28"/>
        <v/>
      </c>
      <c r="C162" s="101" t="str">
        <f>IF(B162&lt;&gt;1,"",COUNTIF($B$6:B162,1))</f>
        <v/>
      </c>
      <c r="D162" s="101" t="str">
        <f>IF(B162&lt;&gt;2,"",COUNTIF($B$6:B162,2))</f>
        <v/>
      </c>
      <c r="E162" s="101" t="str">
        <f>IF(B162&lt;&gt;3,"",COUNTIF($B$6:B162,3))</f>
        <v/>
      </c>
      <c r="F162" s="101" t="str">
        <f>IF(B162&lt;&gt;4,"",COUNTIF($B$6:B162,4))</f>
        <v/>
      </c>
      <c r="G162" s="75"/>
      <c r="H162" s="36"/>
      <c r="I162" s="76"/>
      <c r="J162" s="76"/>
      <c r="K162" s="75"/>
      <c r="L162" s="161"/>
      <c r="M162" s="77"/>
      <c r="N162" s="76"/>
      <c r="O162" s="78"/>
      <c r="P162" s="83"/>
      <c r="Q162" s="84"/>
      <c r="R162" s="76"/>
      <c r="S162" s="75"/>
      <c r="T162" s="85"/>
      <c r="U162" s="154"/>
      <c r="V162" s="87"/>
      <c r="W162" s="172" t="str">
        <f>IF(OR(T162="他官署で調達手続きを実施のため",AG162=契約状況コード表!G$5),"－",IF(V162&lt;&gt;"",ROUNDDOWN(V162/T162,3),(IFERROR(ROUNDDOWN(U162/T162,3),"－"))))</f>
        <v>－</v>
      </c>
      <c r="X162" s="85"/>
      <c r="Y162" s="85"/>
      <c r="Z162" s="82"/>
      <c r="AA162" s="80"/>
      <c r="AB162" s="81"/>
      <c r="AC162" s="82"/>
      <c r="AD162" s="82"/>
      <c r="AE162" s="82"/>
      <c r="AF162" s="82"/>
      <c r="AG162" s="80"/>
      <c r="AH162" s="76"/>
      <c r="AI162" s="76"/>
      <c r="AJ162" s="76"/>
      <c r="AK162" s="36"/>
      <c r="AL162" s="36"/>
      <c r="AM162" s="200"/>
      <c r="AN162" s="200"/>
      <c r="AO162" s="200"/>
      <c r="AP162" s="200"/>
      <c r="AQ162" s="161"/>
      <c r="AR162" s="75"/>
      <c r="AS162" s="36"/>
      <c r="AT162" s="36"/>
      <c r="AU162" s="36"/>
      <c r="AV162" s="36"/>
      <c r="AW162" s="36"/>
      <c r="AX162" s="36"/>
      <c r="AY162" s="36"/>
      <c r="AZ162" s="36"/>
      <c r="BA162" s="104"/>
      <c r="BB162" s="113"/>
      <c r="BC162" s="114" t="str">
        <f>IF(AND(OR(K162=契約状況コード表!D$5,K162=契約状況コード表!D$6),OR(AG162=契約状況コード表!G$5,AG162=契約状況コード表!G$6)),"年間支払金額(全官署)",IF(OR(AG162=契約状況コード表!G$5,AG162=契約状況コード表!G$6),"年間支払金額",IF(AND(OR(COUNTIF(AI162,"*すべて*"),COUNTIF(AI162,"*全て*")),S162="●",OR(K162=契約状況コード表!D$5,K162=契約状況コード表!D$6)),"年間支払金額(全官署、契約相手方ごと)",IF(AND(OR(COUNTIF(AI162,"*すべて*"),COUNTIF(AI162,"*全て*")),S162="●"),"年間支払金額(契約相手方ごと)",IF(AND(OR(K162=契約状況コード表!D$5,K162=契約状況コード表!D$6),AG162=契約状況コード表!G$7),"契約総額(全官署)",IF(AND(K162=契約状況コード表!D$7,AG162=契約状況コード表!G$7),"契約総額(自官署のみ)",IF(K162=契約状況コード表!D$7,"年間支払金額(自官署のみ)",IF(AG162=契約状況コード表!G$7,"契約総額",IF(AND(COUNTIF(BJ162,"&lt;&gt;*単価*"),OR(K162=契約状況コード表!D$5,K162=契約状況コード表!D$6)),"全官署予定価格",IF(AND(COUNTIF(BJ162,"*単価*"),OR(K162=契約状況コード表!D$5,K162=契約状況コード表!D$6)),"全官署支払金額",IF(AND(COUNTIF(BJ162,"&lt;&gt;*単価*"),COUNTIF(BJ162,"*変更契約*")),"変更後予定価格",IF(COUNTIF(BJ162,"*単価*"),"年間支払金額","予定価格"))))))))))))</f>
        <v>予定価格</v>
      </c>
      <c r="BD162" s="114" t="str">
        <f>IF(AND(BI162=契約状況コード表!M$5,T162&gt;契約状況コード表!N$5),"○",IF(AND(BI162=契約状況コード表!M$6,T162&gt;=契約状況コード表!N$6),"○",IF(AND(BI162=契約状況コード表!M$7,T162&gt;=契約状況コード表!N$7),"○",IF(AND(BI162=契約状況コード表!M$8,T162&gt;=契約状況コード表!N$8),"○",IF(AND(BI162=契約状況コード表!M$9,T162&gt;=契約状況コード表!N$9),"○",IF(AND(BI162=契約状況コード表!M$10,T162&gt;=契約状況コード表!N$10),"○",IF(AND(BI162=契約状況コード表!M$11,T162&gt;=契約状況コード表!N$11),"○",IF(AND(BI162=契約状況コード表!M$12,T162&gt;=契約状況コード表!N$12),"○",IF(AND(BI162=契約状況コード表!M$13,T162&gt;=契約状況コード表!N$13),"○",IF(T162="他官署で調達手続き入札を実施のため","○","×"))))))))))</f>
        <v>×</v>
      </c>
      <c r="BE162" s="114" t="str">
        <f>IF(AND(BI162=契約状況コード表!M$5,Y162&gt;契約状況コード表!N$5),"○",IF(AND(BI162=契約状況コード表!M$6,Y162&gt;=契約状況コード表!N$6),"○",IF(AND(BI162=契約状況コード表!M$7,Y162&gt;=契約状況コード表!N$7),"○",IF(AND(BI162=契約状況コード表!M$8,Y162&gt;=契約状況コード表!N$8),"○",IF(AND(BI162=契約状況コード表!M$9,Y162&gt;=契約状況コード表!N$9),"○",IF(AND(BI162=契約状況コード表!M$10,Y162&gt;=契約状況コード表!N$10),"○",IF(AND(BI162=契約状況コード表!M$11,Y162&gt;=契約状況コード表!N$11),"○",IF(AND(BI162=契約状況コード表!M$12,Y162&gt;=契約状況コード表!N$12),"○",IF(AND(BI162=契約状況コード表!M$13,Y162&gt;=契約状況コード表!N$13),"○","×")))))))))</f>
        <v>×</v>
      </c>
      <c r="BF162" s="114" t="str">
        <f t="shared" si="20"/>
        <v>×</v>
      </c>
      <c r="BG162" s="114" t="str">
        <f t="shared" si="21"/>
        <v>×</v>
      </c>
      <c r="BH162" s="115" t="str">
        <f t="shared" si="22"/>
        <v/>
      </c>
      <c r="BI162" s="170">
        <f t="shared" si="23"/>
        <v>0</v>
      </c>
      <c r="BJ162" s="36" t="str">
        <f>IF(AG162=契約状況コード表!G$5,"",IF(AND(K162&lt;&gt;"",ISTEXT(U162)),"分担契約/単価契約",IF(ISTEXT(U162),"単価契約",IF(K162&lt;&gt;"","分担契約",""))))</f>
        <v/>
      </c>
      <c r="BK162" s="171"/>
      <c r="BL162" s="118" t="str">
        <f>IF(COUNTIF(T162,"**"),"",IF(AND(T162&gt;=契約状況コード表!P$5,OR(H162=契約状況コード表!M$5,H162=契約状況コード表!M$6)),1,IF(AND(T162&gt;=契約状況コード表!P$13,H162&lt;&gt;契約状況コード表!M$5,H162&lt;&gt;契約状況コード表!M$6),1,"")))</f>
        <v/>
      </c>
      <c r="BM162" s="155" t="str">
        <f t="shared" si="24"/>
        <v>○</v>
      </c>
      <c r="BN162" s="118" t="b">
        <f t="shared" si="25"/>
        <v>1</v>
      </c>
      <c r="BO162" s="118" t="b">
        <f t="shared" si="26"/>
        <v>1</v>
      </c>
    </row>
    <row r="163" spans="1:67" ht="60.6" customHeight="1">
      <c r="A163" s="101">
        <f t="shared" si="27"/>
        <v>158</v>
      </c>
      <c r="B163" s="101" t="str">
        <f t="shared" si="28"/>
        <v/>
      </c>
      <c r="C163" s="101" t="str">
        <f>IF(B163&lt;&gt;1,"",COUNTIF($B$6:B163,1))</f>
        <v/>
      </c>
      <c r="D163" s="101" t="str">
        <f>IF(B163&lt;&gt;2,"",COUNTIF($B$6:B163,2))</f>
        <v/>
      </c>
      <c r="E163" s="101" t="str">
        <f>IF(B163&lt;&gt;3,"",COUNTIF($B$6:B163,3))</f>
        <v/>
      </c>
      <c r="F163" s="101" t="str">
        <f>IF(B163&lt;&gt;4,"",COUNTIF($B$6:B163,4))</f>
        <v/>
      </c>
      <c r="G163" s="75"/>
      <c r="H163" s="36"/>
      <c r="I163" s="76"/>
      <c r="J163" s="76"/>
      <c r="K163" s="75"/>
      <c r="L163" s="161"/>
      <c r="M163" s="77"/>
      <c r="N163" s="76"/>
      <c r="O163" s="78"/>
      <c r="P163" s="83"/>
      <c r="Q163" s="84"/>
      <c r="R163" s="76"/>
      <c r="S163" s="75"/>
      <c r="T163" s="85"/>
      <c r="U163" s="154"/>
      <c r="V163" s="87"/>
      <c r="W163" s="172" t="str">
        <f>IF(OR(T163="他官署で調達手続きを実施のため",AG163=契約状況コード表!G$5),"－",IF(V163&lt;&gt;"",ROUNDDOWN(V163/T163,3),(IFERROR(ROUNDDOWN(U163/T163,3),"－"))))</f>
        <v>－</v>
      </c>
      <c r="X163" s="85"/>
      <c r="Y163" s="85"/>
      <c r="Z163" s="82"/>
      <c r="AA163" s="80"/>
      <c r="AB163" s="81"/>
      <c r="AC163" s="82"/>
      <c r="AD163" s="82"/>
      <c r="AE163" s="82"/>
      <c r="AF163" s="82"/>
      <c r="AG163" s="80"/>
      <c r="AH163" s="76"/>
      <c r="AI163" s="76"/>
      <c r="AJ163" s="76"/>
      <c r="AK163" s="36"/>
      <c r="AL163" s="36"/>
      <c r="AM163" s="200"/>
      <c r="AN163" s="200"/>
      <c r="AO163" s="200"/>
      <c r="AP163" s="200"/>
      <c r="AQ163" s="161"/>
      <c r="AR163" s="75"/>
      <c r="AS163" s="36"/>
      <c r="AT163" s="36"/>
      <c r="AU163" s="36"/>
      <c r="AV163" s="36"/>
      <c r="AW163" s="36"/>
      <c r="AX163" s="36"/>
      <c r="AY163" s="36"/>
      <c r="AZ163" s="36"/>
      <c r="BA163" s="104"/>
      <c r="BB163" s="113"/>
      <c r="BC163" s="114" t="str">
        <f>IF(AND(OR(K163=契約状況コード表!D$5,K163=契約状況コード表!D$6),OR(AG163=契約状況コード表!G$5,AG163=契約状況コード表!G$6)),"年間支払金額(全官署)",IF(OR(AG163=契約状況コード表!G$5,AG163=契約状況コード表!G$6),"年間支払金額",IF(AND(OR(COUNTIF(AI163,"*すべて*"),COUNTIF(AI163,"*全て*")),S163="●",OR(K163=契約状況コード表!D$5,K163=契約状況コード表!D$6)),"年間支払金額(全官署、契約相手方ごと)",IF(AND(OR(COUNTIF(AI163,"*すべて*"),COUNTIF(AI163,"*全て*")),S163="●"),"年間支払金額(契約相手方ごと)",IF(AND(OR(K163=契約状況コード表!D$5,K163=契約状況コード表!D$6),AG163=契約状況コード表!G$7),"契約総額(全官署)",IF(AND(K163=契約状況コード表!D$7,AG163=契約状況コード表!G$7),"契約総額(自官署のみ)",IF(K163=契約状況コード表!D$7,"年間支払金額(自官署のみ)",IF(AG163=契約状況コード表!G$7,"契約総額",IF(AND(COUNTIF(BJ163,"&lt;&gt;*単価*"),OR(K163=契約状況コード表!D$5,K163=契約状況コード表!D$6)),"全官署予定価格",IF(AND(COUNTIF(BJ163,"*単価*"),OR(K163=契約状況コード表!D$5,K163=契約状況コード表!D$6)),"全官署支払金額",IF(AND(COUNTIF(BJ163,"&lt;&gt;*単価*"),COUNTIF(BJ163,"*変更契約*")),"変更後予定価格",IF(COUNTIF(BJ163,"*単価*"),"年間支払金額","予定価格"))))))))))))</f>
        <v>予定価格</v>
      </c>
      <c r="BD163" s="114" t="str">
        <f>IF(AND(BI163=契約状況コード表!M$5,T163&gt;契約状況コード表!N$5),"○",IF(AND(BI163=契約状況コード表!M$6,T163&gt;=契約状況コード表!N$6),"○",IF(AND(BI163=契約状況コード表!M$7,T163&gt;=契約状況コード表!N$7),"○",IF(AND(BI163=契約状況コード表!M$8,T163&gt;=契約状況コード表!N$8),"○",IF(AND(BI163=契約状況コード表!M$9,T163&gt;=契約状況コード表!N$9),"○",IF(AND(BI163=契約状況コード表!M$10,T163&gt;=契約状況コード表!N$10),"○",IF(AND(BI163=契約状況コード表!M$11,T163&gt;=契約状況コード表!N$11),"○",IF(AND(BI163=契約状況コード表!M$12,T163&gt;=契約状況コード表!N$12),"○",IF(AND(BI163=契約状況コード表!M$13,T163&gt;=契約状況コード表!N$13),"○",IF(T163="他官署で調達手続き入札を実施のため","○","×"))))))))))</f>
        <v>×</v>
      </c>
      <c r="BE163" s="114" t="str">
        <f>IF(AND(BI163=契約状況コード表!M$5,Y163&gt;契約状況コード表!N$5),"○",IF(AND(BI163=契約状況コード表!M$6,Y163&gt;=契約状況コード表!N$6),"○",IF(AND(BI163=契約状況コード表!M$7,Y163&gt;=契約状況コード表!N$7),"○",IF(AND(BI163=契約状況コード表!M$8,Y163&gt;=契約状況コード表!N$8),"○",IF(AND(BI163=契約状況コード表!M$9,Y163&gt;=契約状況コード表!N$9),"○",IF(AND(BI163=契約状況コード表!M$10,Y163&gt;=契約状況コード表!N$10),"○",IF(AND(BI163=契約状況コード表!M$11,Y163&gt;=契約状況コード表!N$11),"○",IF(AND(BI163=契約状況コード表!M$12,Y163&gt;=契約状況コード表!N$12),"○",IF(AND(BI163=契約状況コード表!M$13,Y163&gt;=契約状況コード表!N$13),"○","×")))))))))</f>
        <v>×</v>
      </c>
      <c r="BF163" s="114" t="str">
        <f t="shared" si="20"/>
        <v>×</v>
      </c>
      <c r="BG163" s="114" t="str">
        <f t="shared" si="21"/>
        <v>×</v>
      </c>
      <c r="BH163" s="115" t="str">
        <f t="shared" si="22"/>
        <v/>
      </c>
      <c r="BI163" s="170">
        <f t="shared" si="23"/>
        <v>0</v>
      </c>
      <c r="BJ163" s="36" t="str">
        <f>IF(AG163=契約状況コード表!G$5,"",IF(AND(K163&lt;&gt;"",ISTEXT(U163)),"分担契約/単価契約",IF(ISTEXT(U163),"単価契約",IF(K163&lt;&gt;"","分担契約",""))))</f>
        <v/>
      </c>
      <c r="BK163" s="171"/>
      <c r="BL163" s="118" t="str">
        <f>IF(COUNTIF(T163,"**"),"",IF(AND(T163&gt;=契約状況コード表!P$5,OR(H163=契約状況コード表!M$5,H163=契約状況コード表!M$6)),1,IF(AND(T163&gt;=契約状況コード表!P$13,H163&lt;&gt;契約状況コード表!M$5,H163&lt;&gt;契約状況コード表!M$6),1,"")))</f>
        <v/>
      </c>
      <c r="BM163" s="155" t="str">
        <f t="shared" si="24"/>
        <v>○</v>
      </c>
      <c r="BN163" s="118" t="b">
        <f t="shared" si="25"/>
        <v>1</v>
      </c>
      <c r="BO163" s="118" t="b">
        <f t="shared" si="26"/>
        <v>1</v>
      </c>
    </row>
    <row r="164" spans="1:67" ht="60.6" customHeight="1">
      <c r="A164" s="101">
        <f t="shared" si="27"/>
        <v>159</v>
      </c>
      <c r="B164" s="101" t="str">
        <f t="shared" si="28"/>
        <v/>
      </c>
      <c r="C164" s="101" t="str">
        <f>IF(B164&lt;&gt;1,"",COUNTIF($B$6:B164,1))</f>
        <v/>
      </c>
      <c r="D164" s="101" t="str">
        <f>IF(B164&lt;&gt;2,"",COUNTIF($B$6:B164,2))</f>
        <v/>
      </c>
      <c r="E164" s="101" t="str">
        <f>IF(B164&lt;&gt;3,"",COUNTIF($B$6:B164,3))</f>
        <v/>
      </c>
      <c r="F164" s="101" t="str">
        <f>IF(B164&lt;&gt;4,"",COUNTIF($B$6:B164,4))</f>
        <v/>
      </c>
      <c r="G164" s="75"/>
      <c r="H164" s="36"/>
      <c r="I164" s="76"/>
      <c r="J164" s="76"/>
      <c r="K164" s="75"/>
      <c r="L164" s="161"/>
      <c r="M164" s="77"/>
      <c r="N164" s="76"/>
      <c r="O164" s="78"/>
      <c r="P164" s="83"/>
      <c r="Q164" s="84"/>
      <c r="R164" s="76"/>
      <c r="S164" s="75"/>
      <c r="T164" s="85"/>
      <c r="U164" s="154"/>
      <c r="V164" s="87"/>
      <c r="W164" s="172" t="str">
        <f>IF(OR(T164="他官署で調達手続きを実施のため",AG164=契約状況コード表!G$5),"－",IF(V164&lt;&gt;"",ROUNDDOWN(V164/T164,3),(IFERROR(ROUNDDOWN(U164/T164,3),"－"))))</f>
        <v>－</v>
      </c>
      <c r="X164" s="85"/>
      <c r="Y164" s="85"/>
      <c r="Z164" s="82"/>
      <c r="AA164" s="80"/>
      <c r="AB164" s="81"/>
      <c r="AC164" s="82"/>
      <c r="AD164" s="82"/>
      <c r="AE164" s="82"/>
      <c r="AF164" s="82"/>
      <c r="AG164" s="80"/>
      <c r="AH164" s="76"/>
      <c r="AI164" s="76"/>
      <c r="AJ164" s="76"/>
      <c r="AK164" s="36"/>
      <c r="AL164" s="36"/>
      <c r="AM164" s="200"/>
      <c r="AN164" s="200"/>
      <c r="AO164" s="200"/>
      <c r="AP164" s="200"/>
      <c r="AQ164" s="161"/>
      <c r="AR164" s="75"/>
      <c r="AS164" s="36"/>
      <c r="AT164" s="36"/>
      <c r="AU164" s="36"/>
      <c r="AV164" s="36"/>
      <c r="AW164" s="36"/>
      <c r="AX164" s="36"/>
      <c r="AY164" s="36"/>
      <c r="AZ164" s="36"/>
      <c r="BA164" s="104"/>
      <c r="BB164" s="113"/>
      <c r="BC164" s="114" t="str">
        <f>IF(AND(OR(K164=契約状況コード表!D$5,K164=契約状況コード表!D$6),OR(AG164=契約状況コード表!G$5,AG164=契約状況コード表!G$6)),"年間支払金額(全官署)",IF(OR(AG164=契約状況コード表!G$5,AG164=契約状況コード表!G$6),"年間支払金額",IF(AND(OR(COUNTIF(AI164,"*すべて*"),COUNTIF(AI164,"*全て*")),S164="●",OR(K164=契約状況コード表!D$5,K164=契約状況コード表!D$6)),"年間支払金額(全官署、契約相手方ごと)",IF(AND(OR(COUNTIF(AI164,"*すべて*"),COUNTIF(AI164,"*全て*")),S164="●"),"年間支払金額(契約相手方ごと)",IF(AND(OR(K164=契約状況コード表!D$5,K164=契約状況コード表!D$6),AG164=契約状況コード表!G$7),"契約総額(全官署)",IF(AND(K164=契約状況コード表!D$7,AG164=契約状況コード表!G$7),"契約総額(自官署のみ)",IF(K164=契約状況コード表!D$7,"年間支払金額(自官署のみ)",IF(AG164=契約状況コード表!G$7,"契約総額",IF(AND(COUNTIF(BJ164,"&lt;&gt;*単価*"),OR(K164=契約状況コード表!D$5,K164=契約状況コード表!D$6)),"全官署予定価格",IF(AND(COUNTIF(BJ164,"*単価*"),OR(K164=契約状況コード表!D$5,K164=契約状況コード表!D$6)),"全官署支払金額",IF(AND(COUNTIF(BJ164,"&lt;&gt;*単価*"),COUNTIF(BJ164,"*変更契約*")),"変更後予定価格",IF(COUNTIF(BJ164,"*単価*"),"年間支払金額","予定価格"))))))))))))</f>
        <v>予定価格</v>
      </c>
      <c r="BD164" s="114" t="str">
        <f>IF(AND(BI164=契約状況コード表!M$5,T164&gt;契約状況コード表!N$5),"○",IF(AND(BI164=契約状況コード表!M$6,T164&gt;=契約状況コード表!N$6),"○",IF(AND(BI164=契約状況コード表!M$7,T164&gt;=契約状況コード表!N$7),"○",IF(AND(BI164=契約状況コード表!M$8,T164&gt;=契約状況コード表!N$8),"○",IF(AND(BI164=契約状況コード表!M$9,T164&gt;=契約状況コード表!N$9),"○",IF(AND(BI164=契約状況コード表!M$10,T164&gt;=契約状況コード表!N$10),"○",IF(AND(BI164=契約状況コード表!M$11,T164&gt;=契約状況コード表!N$11),"○",IF(AND(BI164=契約状況コード表!M$12,T164&gt;=契約状況コード表!N$12),"○",IF(AND(BI164=契約状況コード表!M$13,T164&gt;=契約状況コード表!N$13),"○",IF(T164="他官署で調達手続き入札を実施のため","○","×"))))))))))</f>
        <v>×</v>
      </c>
      <c r="BE164" s="114" t="str">
        <f>IF(AND(BI164=契約状況コード表!M$5,Y164&gt;契約状況コード表!N$5),"○",IF(AND(BI164=契約状況コード表!M$6,Y164&gt;=契約状況コード表!N$6),"○",IF(AND(BI164=契約状況コード表!M$7,Y164&gt;=契約状況コード表!N$7),"○",IF(AND(BI164=契約状況コード表!M$8,Y164&gt;=契約状況コード表!N$8),"○",IF(AND(BI164=契約状況コード表!M$9,Y164&gt;=契約状況コード表!N$9),"○",IF(AND(BI164=契約状況コード表!M$10,Y164&gt;=契約状況コード表!N$10),"○",IF(AND(BI164=契約状況コード表!M$11,Y164&gt;=契約状況コード表!N$11),"○",IF(AND(BI164=契約状況コード表!M$12,Y164&gt;=契約状況コード表!N$12),"○",IF(AND(BI164=契約状況コード表!M$13,Y164&gt;=契約状況コード表!N$13),"○","×")))))))))</f>
        <v>×</v>
      </c>
      <c r="BF164" s="114" t="str">
        <f t="shared" si="20"/>
        <v>×</v>
      </c>
      <c r="BG164" s="114" t="str">
        <f t="shared" si="21"/>
        <v>×</v>
      </c>
      <c r="BH164" s="115" t="str">
        <f t="shared" si="22"/>
        <v/>
      </c>
      <c r="BI164" s="170">
        <f t="shared" si="23"/>
        <v>0</v>
      </c>
      <c r="BJ164" s="36" t="str">
        <f>IF(AG164=契約状況コード表!G$5,"",IF(AND(K164&lt;&gt;"",ISTEXT(U164)),"分担契約/単価契約",IF(ISTEXT(U164),"単価契約",IF(K164&lt;&gt;"","分担契約",""))))</f>
        <v/>
      </c>
      <c r="BK164" s="171"/>
      <c r="BL164" s="118" t="str">
        <f>IF(COUNTIF(T164,"**"),"",IF(AND(T164&gt;=契約状況コード表!P$5,OR(H164=契約状況コード表!M$5,H164=契約状況コード表!M$6)),1,IF(AND(T164&gt;=契約状況コード表!P$13,H164&lt;&gt;契約状況コード表!M$5,H164&lt;&gt;契約状況コード表!M$6),1,"")))</f>
        <v/>
      </c>
      <c r="BM164" s="155" t="str">
        <f t="shared" si="24"/>
        <v>○</v>
      </c>
      <c r="BN164" s="118" t="b">
        <f t="shared" si="25"/>
        <v>1</v>
      </c>
      <c r="BO164" s="118" t="b">
        <f t="shared" si="26"/>
        <v>1</v>
      </c>
    </row>
    <row r="165" spans="1:67" ht="60.6" customHeight="1">
      <c r="A165" s="101">
        <f t="shared" si="27"/>
        <v>160</v>
      </c>
      <c r="B165" s="101" t="str">
        <f t="shared" si="28"/>
        <v/>
      </c>
      <c r="C165" s="101" t="str">
        <f>IF(B165&lt;&gt;1,"",COUNTIF($B$6:B165,1))</f>
        <v/>
      </c>
      <c r="D165" s="101" t="str">
        <f>IF(B165&lt;&gt;2,"",COUNTIF($B$6:B165,2))</f>
        <v/>
      </c>
      <c r="E165" s="101" t="str">
        <f>IF(B165&lt;&gt;3,"",COUNTIF($B$6:B165,3))</f>
        <v/>
      </c>
      <c r="F165" s="101" t="str">
        <f>IF(B165&lt;&gt;4,"",COUNTIF($B$6:B165,4))</f>
        <v/>
      </c>
      <c r="G165" s="75"/>
      <c r="H165" s="36"/>
      <c r="I165" s="76"/>
      <c r="J165" s="76"/>
      <c r="K165" s="75"/>
      <c r="L165" s="161"/>
      <c r="M165" s="77"/>
      <c r="N165" s="76"/>
      <c r="O165" s="78"/>
      <c r="P165" s="83"/>
      <c r="Q165" s="84"/>
      <c r="R165" s="76"/>
      <c r="S165" s="75"/>
      <c r="T165" s="85"/>
      <c r="U165" s="154"/>
      <c r="V165" s="87"/>
      <c r="W165" s="172" t="str">
        <f>IF(OR(T165="他官署で調達手続きを実施のため",AG165=契約状況コード表!G$5),"－",IF(V165&lt;&gt;"",ROUNDDOWN(V165/T165,3),(IFERROR(ROUNDDOWN(U165/T165,3),"－"))))</f>
        <v>－</v>
      </c>
      <c r="X165" s="85"/>
      <c r="Y165" s="85"/>
      <c r="Z165" s="82"/>
      <c r="AA165" s="80"/>
      <c r="AB165" s="81"/>
      <c r="AC165" s="82"/>
      <c r="AD165" s="82"/>
      <c r="AE165" s="82"/>
      <c r="AF165" s="82"/>
      <c r="AG165" s="80"/>
      <c r="AH165" s="76"/>
      <c r="AI165" s="76"/>
      <c r="AJ165" s="76"/>
      <c r="AK165" s="36"/>
      <c r="AL165" s="36"/>
      <c r="AM165" s="200"/>
      <c r="AN165" s="200"/>
      <c r="AO165" s="200"/>
      <c r="AP165" s="200"/>
      <c r="AQ165" s="161"/>
      <c r="AR165" s="75"/>
      <c r="AS165" s="36"/>
      <c r="AT165" s="36"/>
      <c r="AU165" s="36"/>
      <c r="AV165" s="36"/>
      <c r="AW165" s="36"/>
      <c r="AX165" s="36"/>
      <c r="AY165" s="36"/>
      <c r="AZ165" s="36"/>
      <c r="BA165" s="104"/>
      <c r="BB165" s="113"/>
      <c r="BC165" s="114" t="str">
        <f>IF(AND(OR(K165=契約状況コード表!D$5,K165=契約状況コード表!D$6),OR(AG165=契約状況コード表!G$5,AG165=契約状況コード表!G$6)),"年間支払金額(全官署)",IF(OR(AG165=契約状況コード表!G$5,AG165=契約状況コード表!G$6),"年間支払金額",IF(AND(OR(COUNTIF(AI165,"*すべて*"),COUNTIF(AI165,"*全て*")),S165="●",OR(K165=契約状況コード表!D$5,K165=契約状況コード表!D$6)),"年間支払金額(全官署、契約相手方ごと)",IF(AND(OR(COUNTIF(AI165,"*すべて*"),COUNTIF(AI165,"*全て*")),S165="●"),"年間支払金額(契約相手方ごと)",IF(AND(OR(K165=契約状況コード表!D$5,K165=契約状況コード表!D$6),AG165=契約状況コード表!G$7),"契約総額(全官署)",IF(AND(K165=契約状況コード表!D$7,AG165=契約状況コード表!G$7),"契約総額(自官署のみ)",IF(K165=契約状況コード表!D$7,"年間支払金額(自官署のみ)",IF(AG165=契約状況コード表!G$7,"契約総額",IF(AND(COUNTIF(BJ165,"&lt;&gt;*単価*"),OR(K165=契約状況コード表!D$5,K165=契約状況コード表!D$6)),"全官署予定価格",IF(AND(COUNTIF(BJ165,"*単価*"),OR(K165=契約状況コード表!D$5,K165=契約状況コード表!D$6)),"全官署支払金額",IF(AND(COUNTIF(BJ165,"&lt;&gt;*単価*"),COUNTIF(BJ165,"*変更契約*")),"変更後予定価格",IF(COUNTIF(BJ165,"*単価*"),"年間支払金額","予定価格"))))))))))))</f>
        <v>予定価格</v>
      </c>
      <c r="BD165" s="114" t="str">
        <f>IF(AND(BI165=契約状況コード表!M$5,T165&gt;契約状況コード表!N$5),"○",IF(AND(BI165=契約状況コード表!M$6,T165&gt;=契約状況コード表!N$6),"○",IF(AND(BI165=契約状況コード表!M$7,T165&gt;=契約状況コード表!N$7),"○",IF(AND(BI165=契約状況コード表!M$8,T165&gt;=契約状況コード表!N$8),"○",IF(AND(BI165=契約状況コード表!M$9,T165&gt;=契約状況コード表!N$9),"○",IF(AND(BI165=契約状況コード表!M$10,T165&gt;=契約状況コード表!N$10),"○",IF(AND(BI165=契約状況コード表!M$11,T165&gt;=契約状況コード表!N$11),"○",IF(AND(BI165=契約状況コード表!M$12,T165&gt;=契約状況コード表!N$12),"○",IF(AND(BI165=契約状況コード表!M$13,T165&gt;=契約状況コード表!N$13),"○",IF(T165="他官署で調達手続き入札を実施のため","○","×"))))))))))</f>
        <v>×</v>
      </c>
      <c r="BE165" s="114" t="str">
        <f>IF(AND(BI165=契約状況コード表!M$5,Y165&gt;契約状況コード表!N$5),"○",IF(AND(BI165=契約状況コード表!M$6,Y165&gt;=契約状況コード表!N$6),"○",IF(AND(BI165=契約状況コード表!M$7,Y165&gt;=契約状況コード表!N$7),"○",IF(AND(BI165=契約状況コード表!M$8,Y165&gt;=契約状況コード表!N$8),"○",IF(AND(BI165=契約状況コード表!M$9,Y165&gt;=契約状況コード表!N$9),"○",IF(AND(BI165=契約状況コード表!M$10,Y165&gt;=契約状況コード表!N$10),"○",IF(AND(BI165=契約状況コード表!M$11,Y165&gt;=契約状況コード表!N$11),"○",IF(AND(BI165=契約状況コード表!M$12,Y165&gt;=契約状況コード表!N$12),"○",IF(AND(BI165=契約状況コード表!M$13,Y165&gt;=契約状況コード表!N$13),"○","×")))))))))</f>
        <v>×</v>
      </c>
      <c r="BF165" s="114" t="str">
        <f t="shared" si="20"/>
        <v>×</v>
      </c>
      <c r="BG165" s="114" t="str">
        <f t="shared" si="21"/>
        <v>×</v>
      </c>
      <c r="BH165" s="115" t="str">
        <f t="shared" si="22"/>
        <v/>
      </c>
      <c r="BI165" s="170">
        <f t="shared" si="23"/>
        <v>0</v>
      </c>
      <c r="BJ165" s="36" t="str">
        <f>IF(AG165=契約状況コード表!G$5,"",IF(AND(K165&lt;&gt;"",ISTEXT(U165)),"分担契約/単価契約",IF(ISTEXT(U165),"単価契約",IF(K165&lt;&gt;"","分担契約",""))))</f>
        <v/>
      </c>
      <c r="BK165" s="171"/>
      <c r="BL165" s="118" t="str">
        <f>IF(COUNTIF(T165,"**"),"",IF(AND(T165&gt;=契約状況コード表!P$5,OR(H165=契約状況コード表!M$5,H165=契約状況コード表!M$6)),1,IF(AND(T165&gt;=契約状況コード表!P$13,H165&lt;&gt;契約状況コード表!M$5,H165&lt;&gt;契約状況コード表!M$6),1,"")))</f>
        <v/>
      </c>
      <c r="BM165" s="155" t="str">
        <f t="shared" si="24"/>
        <v>○</v>
      </c>
      <c r="BN165" s="118" t="b">
        <f t="shared" si="25"/>
        <v>1</v>
      </c>
      <c r="BO165" s="118" t="b">
        <f t="shared" si="26"/>
        <v>1</v>
      </c>
    </row>
    <row r="166" spans="1:67" ht="60.6" customHeight="1">
      <c r="A166" s="101">
        <f t="shared" si="27"/>
        <v>161</v>
      </c>
      <c r="B166" s="101" t="str">
        <f t="shared" si="28"/>
        <v/>
      </c>
      <c r="C166" s="101" t="str">
        <f>IF(B166&lt;&gt;1,"",COUNTIF($B$6:B166,1))</f>
        <v/>
      </c>
      <c r="D166" s="101" t="str">
        <f>IF(B166&lt;&gt;2,"",COUNTIF($B$6:B166,2))</f>
        <v/>
      </c>
      <c r="E166" s="101" t="str">
        <f>IF(B166&lt;&gt;3,"",COUNTIF($B$6:B166,3))</f>
        <v/>
      </c>
      <c r="F166" s="101" t="str">
        <f>IF(B166&lt;&gt;4,"",COUNTIF($B$6:B166,4))</f>
        <v/>
      </c>
      <c r="G166" s="75"/>
      <c r="H166" s="36"/>
      <c r="I166" s="76"/>
      <c r="J166" s="76"/>
      <c r="K166" s="75"/>
      <c r="L166" s="161"/>
      <c r="M166" s="77"/>
      <c r="N166" s="76"/>
      <c r="O166" s="78"/>
      <c r="P166" s="83"/>
      <c r="Q166" s="84"/>
      <c r="R166" s="76"/>
      <c r="S166" s="75"/>
      <c r="T166" s="85"/>
      <c r="U166" s="154"/>
      <c r="V166" s="87"/>
      <c r="W166" s="172" t="str">
        <f>IF(OR(T166="他官署で調達手続きを実施のため",AG166=契約状況コード表!G$5),"－",IF(V166&lt;&gt;"",ROUNDDOWN(V166/T166,3),(IFERROR(ROUNDDOWN(U166/T166,3),"－"))))</f>
        <v>－</v>
      </c>
      <c r="X166" s="85"/>
      <c r="Y166" s="85"/>
      <c r="Z166" s="82"/>
      <c r="AA166" s="80"/>
      <c r="AB166" s="81"/>
      <c r="AC166" s="82"/>
      <c r="AD166" s="82"/>
      <c r="AE166" s="82"/>
      <c r="AF166" s="82"/>
      <c r="AG166" s="80"/>
      <c r="AH166" s="76"/>
      <c r="AI166" s="76"/>
      <c r="AJ166" s="76"/>
      <c r="AK166" s="36"/>
      <c r="AL166" s="36"/>
      <c r="AM166" s="200"/>
      <c r="AN166" s="200"/>
      <c r="AO166" s="200"/>
      <c r="AP166" s="200"/>
      <c r="AQ166" s="161"/>
      <c r="AR166" s="75"/>
      <c r="AS166" s="36"/>
      <c r="AT166" s="36"/>
      <c r="AU166" s="36"/>
      <c r="AV166" s="36"/>
      <c r="AW166" s="36"/>
      <c r="AX166" s="36"/>
      <c r="AY166" s="36"/>
      <c r="AZ166" s="36"/>
      <c r="BA166" s="104"/>
      <c r="BB166" s="113"/>
      <c r="BC166" s="114" t="str">
        <f>IF(AND(OR(K166=契約状況コード表!D$5,K166=契約状況コード表!D$6),OR(AG166=契約状況コード表!G$5,AG166=契約状況コード表!G$6)),"年間支払金額(全官署)",IF(OR(AG166=契約状況コード表!G$5,AG166=契約状況コード表!G$6),"年間支払金額",IF(AND(OR(COUNTIF(AI166,"*すべて*"),COUNTIF(AI166,"*全て*")),S166="●",OR(K166=契約状況コード表!D$5,K166=契約状況コード表!D$6)),"年間支払金額(全官署、契約相手方ごと)",IF(AND(OR(COUNTIF(AI166,"*すべて*"),COUNTIF(AI166,"*全て*")),S166="●"),"年間支払金額(契約相手方ごと)",IF(AND(OR(K166=契約状況コード表!D$5,K166=契約状況コード表!D$6),AG166=契約状況コード表!G$7),"契約総額(全官署)",IF(AND(K166=契約状況コード表!D$7,AG166=契約状況コード表!G$7),"契約総額(自官署のみ)",IF(K166=契約状況コード表!D$7,"年間支払金額(自官署のみ)",IF(AG166=契約状況コード表!G$7,"契約総額",IF(AND(COUNTIF(BJ166,"&lt;&gt;*単価*"),OR(K166=契約状況コード表!D$5,K166=契約状況コード表!D$6)),"全官署予定価格",IF(AND(COUNTIF(BJ166,"*単価*"),OR(K166=契約状況コード表!D$5,K166=契約状況コード表!D$6)),"全官署支払金額",IF(AND(COUNTIF(BJ166,"&lt;&gt;*単価*"),COUNTIF(BJ166,"*変更契約*")),"変更後予定価格",IF(COUNTIF(BJ166,"*単価*"),"年間支払金額","予定価格"))))))))))))</f>
        <v>予定価格</v>
      </c>
      <c r="BD166" s="114" t="str">
        <f>IF(AND(BI166=契約状況コード表!M$5,T166&gt;契約状況コード表!N$5),"○",IF(AND(BI166=契約状況コード表!M$6,T166&gt;=契約状況コード表!N$6),"○",IF(AND(BI166=契約状況コード表!M$7,T166&gt;=契約状況コード表!N$7),"○",IF(AND(BI166=契約状況コード表!M$8,T166&gt;=契約状況コード表!N$8),"○",IF(AND(BI166=契約状況コード表!M$9,T166&gt;=契約状況コード表!N$9),"○",IF(AND(BI166=契約状況コード表!M$10,T166&gt;=契約状況コード表!N$10),"○",IF(AND(BI166=契約状況コード表!M$11,T166&gt;=契約状況コード表!N$11),"○",IF(AND(BI166=契約状況コード表!M$12,T166&gt;=契約状況コード表!N$12),"○",IF(AND(BI166=契約状況コード表!M$13,T166&gt;=契約状況コード表!N$13),"○",IF(T166="他官署で調達手続き入札を実施のため","○","×"))))))))))</f>
        <v>×</v>
      </c>
      <c r="BE166" s="114" t="str">
        <f>IF(AND(BI166=契約状況コード表!M$5,Y166&gt;契約状況コード表!N$5),"○",IF(AND(BI166=契約状況コード表!M$6,Y166&gt;=契約状況コード表!N$6),"○",IF(AND(BI166=契約状況コード表!M$7,Y166&gt;=契約状況コード表!N$7),"○",IF(AND(BI166=契約状況コード表!M$8,Y166&gt;=契約状況コード表!N$8),"○",IF(AND(BI166=契約状況コード表!M$9,Y166&gt;=契約状況コード表!N$9),"○",IF(AND(BI166=契約状況コード表!M$10,Y166&gt;=契約状況コード表!N$10),"○",IF(AND(BI166=契約状況コード表!M$11,Y166&gt;=契約状況コード表!N$11),"○",IF(AND(BI166=契約状況コード表!M$12,Y166&gt;=契約状況コード表!N$12),"○",IF(AND(BI166=契約状況コード表!M$13,Y166&gt;=契約状況コード表!N$13),"○","×")))))))))</f>
        <v>×</v>
      </c>
      <c r="BF166" s="114" t="str">
        <f t="shared" si="20"/>
        <v>×</v>
      </c>
      <c r="BG166" s="114" t="str">
        <f t="shared" si="21"/>
        <v>×</v>
      </c>
      <c r="BH166" s="115" t="str">
        <f t="shared" si="22"/>
        <v/>
      </c>
      <c r="BI166" s="170">
        <f t="shared" si="23"/>
        <v>0</v>
      </c>
      <c r="BJ166" s="36" t="str">
        <f>IF(AG166=契約状況コード表!G$5,"",IF(AND(K166&lt;&gt;"",ISTEXT(U166)),"分担契約/単価契約",IF(ISTEXT(U166),"単価契約",IF(K166&lt;&gt;"","分担契約",""))))</f>
        <v/>
      </c>
      <c r="BK166" s="171"/>
      <c r="BL166" s="118" t="str">
        <f>IF(COUNTIF(T166,"**"),"",IF(AND(T166&gt;=契約状況コード表!P$5,OR(H166=契約状況コード表!M$5,H166=契約状況コード表!M$6)),1,IF(AND(T166&gt;=契約状況コード表!P$13,H166&lt;&gt;契約状況コード表!M$5,H166&lt;&gt;契約状況コード表!M$6),1,"")))</f>
        <v/>
      </c>
      <c r="BM166" s="155" t="str">
        <f t="shared" si="24"/>
        <v>○</v>
      </c>
      <c r="BN166" s="118" t="b">
        <f t="shared" si="25"/>
        <v>1</v>
      </c>
      <c r="BO166" s="118" t="b">
        <f t="shared" si="26"/>
        <v>1</v>
      </c>
    </row>
    <row r="167" spans="1:67" ht="60.6" customHeight="1">
      <c r="A167" s="101">
        <f t="shared" si="27"/>
        <v>162</v>
      </c>
      <c r="B167" s="101" t="str">
        <f t="shared" si="28"/>
        <v/>
      </c>
      <c r="C167" s="101" t="str">
        <f>IF(B167&lt;&gt;1,"",COUNTIF($B$6:B167,1))</f>
        <v/>
      </c>
      <c r="D167" s="101" t="str">
        <f>IF(B167&lt;&gt;2,"",COUNTIF($B$6:B167,2))</f>
        <v/>
      </c>
      <c r="E167" s="101" t="str">
        <f>IF(B167&lt;&gt;3,"",COUNTIF($B$6:B167,3))</f>
        <v/>
      </c>
      <c r="F167" s="101" t="str">
        <f>IF(B167&lt;&gt;4,"",COUNTIF($B$6:B167,4))</f>
        <v/>
      </c>
      <c r="G167" s="75"/>
      <c r="H167" s="36"/>
      <c r="I167" s="76"/>
      <c r="J167" s="76"/>
      <c r="K167" s="75"/>
      <c r="L167" s="161"/>
      <c r="M167" s="77"/>
      <c r="N167" s="76"/>
      <c r="O167" s="78"/>
      <c r="P167" s="83"/>
      <c r="Q167" s="84"/>
      <c r="R167" s="76"/>
      <c r="S167" s="75"/>
      <c r="T167" s="85"/>
      <c r="U167" s="154"/>
      <c r="V167" s="87"/>
      <c r="W167" s="172" t="str">
        <f>IF(OR(T167="他官署で調達手続きを実施のため",AG167=契約状況コード表!G$5),"－",IF(V167&lt;&gt;"",ROUNDDOWN(V167/T167,3),(IFERROR(ROUNDDOWN(U167/T167,3),"－"))))</f>
        <v>－</v>
      </c>
      <c r="X167" s="85"/>
      <c r="Y167" s="85"/>
      <c r="Z167" s="82"/>
      <c r="AA167" s="80"/>
      <c r="AB167" s="81"/>
      <c r="AC167" s="82"/>
      <c r="AD167" s="82"/>
      <c r="AE167" s="82"/>
      <c r="AF167" s="82"/>
      <c r="AG167" s="80"/>
      <c r="AH167" s="76"/>
      <c r="AI167" s="76"/>
      <c r="AJ167" s="76"/>
      <c r="AK167" s="36"/>
      <c r="AL167" s="36"/>
      <c r="AM167" s="200"/>
      <c r="AN167" s="200"/>
      <c r="AO167" s="200"/>
      <c r="AP167" s="200"/>
      <c r="AQ167" s="161"/>
      <c r="AR167" s="75"/>
      <c r="AS167" s="36"/>
      <c r="AT167" s="36"/>
      <c r="AU167" s="36"/>
      <c r="AV167" s="36"/>
      <c r="AW167" s="36"/>
      <c r="AX167" s="36"/>
      <c r="AY167" s="36"/>
      <c r="AZ167" s="36"/>
      <c r="BA167" s="104"/>
      <c r="BB167" s="113"/>
      <c r="BC167" s="114" t="str">
        <f>IF(AND(OR(K167=契約状況コード表!D$5,K167=契約状況コード表!D$6),OR(AG167=契約状況コード表!G$5,AG167=契約状況コード表!G$6)),"年間支払金額(全官署)",IF(OR(AG167=契約状況コード表!G$5,AG167=契約状況コード表!G$6),"年間支払金額",IF(AND(OR(COUNTIF(AI167,"*すべて*"),COUNTIF(AI167,"*全て*")),S167="●",OR(K167=契約状況コード表!D$5,K167=契約状況コード表!D$6)),"年間支払金額(全官署、契約相手方ごと)",IF(AND(OR(COUNTIF(AI167,"*すべて*"),COUNTIF(AI167,"*全て*")),S167="●"),"年間支払金額(契約相手方ごと)",IF(AND(OR(K167=契約状況コード表!D$5,K167=契約状況コード表!D$6),AG167=契約状況コード表!G$7),"契約総額(全官署)",IF(AND(K167=契約状況コード表!D$7,AG167=契約状況コード表!G$7),"契約総額(自官署のみ)",IF(K167=契約状況コード表!D$7,"年間支払金額(自官署のみ)",IF(AG167=契約状況コード表!G$7,"契約総額",IF(AND(COUNTIF(BJ167,"&lt;&gt;*単価*"),OR(K167=契約状況コード表!D$5,K167=契約状況コード表!D$6)),"全官署予定価格",IF(AND(COUNTIF(BJ167,"*単価*"),OR(K167=契約状況コード表!D$5,K167=契約状況コード表!D$6)),"全官署支払金額",IF(AND(COUNTIF(BJ167,"&lt;&gt;*単価*"),COUNTIF(BJ167,"*変更契約*")),"変更後予定価格",IF(COUNTIF(BJ167,"*単価*"),"年間支払金額","予定価格"))))))))))))</f>
        <v>予定価格</v>
      </c>
      <c r="BD167" s="114" t="str">
        <f>IF(AND(BI167=契約状況コード表!M$5,T167&gt;契約状況コード表!N$5),"○",IF(AND(BI167=契約状況コード表!M$6,T167&gt;=契約状況コード表!N$6),"○",IF(AND(BI167=契約状況コード表!M$7,T167&gt;=契約状況コード表!N$7),"○",IF(AND(BI167=契約状況コード表!M$8,T167&gt;=契約状況コード表!N$8),"○",IF(AND(BI167=契約状況コード表!M$9,T167&gt;=契約状況コード表!N$9),"○",IF(AND(BI167=契約状況コード表!M$10,T167&gt;=契約状況コード表!N$10),"○",IF(AND(BI167=契約状況コード表!M$11,T167&gt;=契約状況コード表!N$11),"○",IF(AND(BI167=契約状況コード表!M$12,T167&gt;=契約状況コード表!N$12),"○",IF(AND(BI167=契約状況コード表!M$13,T167&gt;=契約状況コード表!N$13),"○",IF(T167="他官署で調達手続き入札を実施のため","○","×"))))))))))</f>
        <v>×</v>
      </c>
      <c r="BE167" s="114" t="str">
        <f>IF(AND(BI167=契約状況コード表!M$5,Y167&gt;契約状況コード表!N$5),"○",IF(AND(BI167=契約状況コード表!M$6,Y167&gt;=契約状況コード表!N$6),"○",IF(AND(BI167=契約状況コード表!M$7,Y167&gt;=契約状況コード表!N$7),"○",IF(AND(BI167=契約状況コード表!M$8,Y167&gt;=契約状況コード表!N$8),"○",IF(AND(BI167=契約状況コード表!M$9,Y167&gt;=契約状況コード表!N$9),"○",IF(AND(BI167=契約状況コード表!M$10,Y167&gt;=契約状況コード表!N$10),"○",IF(AND(BI167=契約状況コード表!M$11,Y167&gt;=契約状況コード表!N$11),"○",IF(AND(BI167=契約状況コード表!M$12,Y167&gt;=契約状況コード表!N$12),"○",IF(AND(BI167=契約状況コード表!M$13,Y167&gt;=契約状況コード表!N$13),"○","×")))))))))</f>
        <v>×</v>
      </c>
      <c r="BF167" s="114" t="str">
        <f t="shared" si="20"/>
        <v>×</v>
      </c>
      <c r="BG167" s="114" t="str">
        <f t="shared" si="21"/>
        <v>×</v>
      </c>
      <c r="BH167" s="115" t="str">
        <f t="shared" si="22"/>
        <v/>
      </c>
      <c r="BI167" s="170">
        <f t="shared" si="23"/>
        <v>0</v>
      </c>
      <c r="BJ167" s="36" t="str">
        <f>IF(AG167=契約状況コード表!G$5,"",IF(AND(K167&lt;&gt;"",ISTEXT(U167)),"分担契約/単価契約",IF(ISTEXT(U167),"単価契約",IF(K167&lt;&gt;"","分担契約",""))))</f>
        <v/>
      </c>
      <c r="BK167" s="171"/>
      <c r="BL167" s="118" t="str">
        <f>IF(COUNTIF(T167,"**"),"",IF(AND(T167&gt;=契約状況コード表!P$5,OR(H167=契約状況コード表!M$5,H167=契約状況コード表!M$6)),1,IF(AND(T167&gt;=契約状況コード表!P$13,H167&lt;&gt;契約状況コード表!M$5,H167&lt;&gt;契約状況コード表!M$6),1,"")))</f>
        <v/>
      </c>
      <c r="BM167" s="155" t="str">
        <f t="shared" si="24"/>
        <v>○</v>
      </c>
      <c r="BN167" s="118" t="b">
        <f t="shared" si="25"/>
        <v>1</v>
      </c>
      <c r="BO167" s="118" t="b">
        <f t="shared" si="26"/>
        <v>1</v>
      </c>
    </row>
    <row r="168" spans="1:67" ht="60.6" customHeight="1">
      <c r="A168" s="101">
        <f t="shared" si="27"/>
        <v>163</v>
      </c>
      <c r="B168" s="101" t="str">
        <f t="shared" si="28"/>
        <v/>
      </c>
      <c r="C168" s="101" t="str">
        <f>IF(B168&lt;&gt;1,"",COUNTIF($B$6:B168,1))</f>
        <v/>
      </c>
      <c r="D168" s="101" t="str">
        <f>IF(B168&lt;&gt;2,"",COUNTIF($B$6:B168,2))</f>
        <v/>
      </c>
      <c r="E168" s="101" t="str">
        <f>IF(B168&lt;&gt;3,"",COUNTIF($B$6:B168,3))</f>
        <v/>
      </c>
      <c r="F168" s="101" t="str">
        <f>IF(B168&lt;&gt;4,"",COUNTIF($B$6:B168,4))</f>
        <v/>
      </c>
      <c r="G168" s="75"/>
      <c r="H168" s="36"/>
      <c r="I168" s="76"/>
      <c r="J168" s="76"/>
      <c r="K168" s="75"/>
      <c r="L168" s="161"/>
      <c r="M168" s="77"/>
      <c r="N168" s="76"/>
      <c r="O168" s="78"/>
      <c r="P168" s="83"/>
      <c r="Q168" s="84"/>
      <c r="R168" s="76"/>
      <c r="S168" s="75"/>
      <c r="T168" s="85"/>
      <c r="U168" s="154"/>
      <c r="V168" s="87"/>
      <c r="W168" s="172" t="str">
        <f>IF(OR(T168="他官署で調達手続きを実施のため",AG168=契約状況コード表!G$5),"－",IF(V168&lt;&gt;"",ROUNDDOWN(V168/T168,3),(IFERROR(ROUNDDOWN(U168/T168,3),"－"))))</f>
        <v>－</v>
      </c>
      <c r="X168" s="85"/>
      <c r="Y168" s="85"/>
      <c r="Z168" s="82"/>
      <c r="AA168" s="80"/>
      <c r="AB168" s="81"/>
      <c r="AC168" s="82"/>
      <c r="AD168" s="82"/>
      <c r="AE168" s="82"/>
      <c r="AF168" s="82"/>
      <c r="AG168" s="80"/>
      <c r="AH168" s="76"/>
      <c r="AI168" s="76"/>
      <c r="AJ168" s="76"/>
      <c r="AK168" s="36"/>
      <c r="AL168" s="36"/>
      <c r="AM168" s="200"/>
      <c r="AN168" s="200"/>
      <c r="AO168" s="200"/>
      <c r="AP168" s="200"/>
      <c r="AQ168" s="161"/>
      <c r="AR168" s="75"/>
      <c r="AS168" s="36"/>
      <c r="AT168" s="36"/>
      <c r="AU168" s="36"/>
      <c r="AV168" s="36"/>
      <c r="AW168" s="36"/>
      <c r="AX168" s="36"/>
      <c r="AY168" s="36"/>
      <c r="AZ168" s="36"/>
      <c r="BA168" s="104"/>
      <c r="BB168" s="113"/>
      <c r="BC168" s="114" t="str">
        <f>IF(AND(OR(K168=契約状況コード表!D$5,K168=契約状況コード表!D$6),OR(AG168=契約状況コード表!G$5,AG168=契約状況コード表!G$6)),"年間支払金額(全官署)",IF(OR(AG168=契約状況コード表!G$5,AG168=契約状況コード表!G$6),"年間支払金額",IF(AND(OR(COUNTIF(AI168,"*すべて*"),COUNTIF(AI168,"*全て*")),S168="●",OR(K168=契約状況コード表!D$5,K168=契約状況コード表!D$6)),"年間支払金額(全官署、契約相手方ごと)",IF(AND(OR(COUNTIF(AI168,"*すべて*"),COUNTIF(AI168,"*全て*")),S168="●"),"年間支払金額(契約相手方ごと)",IF(AND(OR(K168=契約状況コード表!D$5,K168=契約状況コード表!D$6),AG168=契約状況コード表!G$7),"契約総額(全官署)",IF(AND(K168=契約状況コード表!D$7,AG168=契約状況コード表!G$7),"契約総額(自官署のみ)",IF(K168=契約状況コード表!D$7,"年間支払金額(自官署のみ)",IF(AG168=契約状況コード表!G$7,"契約総額",IF(AND(COUNTIF(BJ168,"&lt;&gt;*単価*"),OR(K168=契約状況コード表!D$5,K168=契約状況コード表!D$6)),"全官署予定価格",IF(AND(COUNTIF(BJ168,"*単価*"),OR(K168=契約状況コード表!D$5,K168=契約状況コード表!D$6)),"全官署支払金額",IF(AND(COUNTIF(BJ168,"&lt;&gt;*単価*"),COUNTIF(BJ168,"*変更契約*")),"変更後予定価格",IF(COUNTIF(BJ168,"*単価*"),"年間支払金額","予定価格"))))))))))))</f>
        <v>予定価格</v>
      </c>
      <c r="BD168" s="114" t="str">
        <f>IF(AND(BI168=契約状況コード表!M$5,T168&gt;契約状況コード表!N$5),"○",IF(AND(BI168=契約状況コード表!M$6,T168&gt;=契約状況コード表!N$6),"○",IF(AND(BI168=契約状況コード表!M$7,T168&gt;=契約状況コード表!N$7),"○",IF(AND(BI168=契約状況コード表!M$8,T168&gt;=契約状況コード表!N$8),"○",IF(AND(BI168=契約状況コード表!M$9,T168&gt;=契約状況コード表!N$9),"○",IF(AND(BI168=契約状況コード表!M$10,T168&gt;=契約状況コード表!N$10),"○",IF(AND(BI168=契約状況コード表!M$11,T168&gt;=契約状況コード表!N$11),"○",IF(AND(BI168=契約状況コード表!M$12,T168&gt;=契約状況コード表!N$12),"○",IF(AND(BI168=契約状況コード表!M$13,T168&gt;=契約状況コード表!N$13),"○",IF(T168="他官署で調達手続き入札を実施のため","○","×"))))))))))</f>
        <v>×</v>
      </c>
      <c r="BE168" s="114" t="str">
        <f>IF(AND(BI168=契約状況コード表!M$5,Y168&gt;契約状況コード表!N$5),"○",IF(AND(BI168=契約状況コード表!M$6,Y168&gt;=契約状況コード表!N$6),"○",IF(AND(BI168=契約状況コード表!M$7,Y168&gt;=契約状況コード表!N$7),"○",IF(AND(BI168=契約状況コード表!M$8,Y168&gt;=契約状況コード表!N$8),"○",IF(AND(BI168=契約状況コード表!M$9,Y168&gt;=契約状況コード表!N$9),"○",IF(AND(BI168=契約状況コード表!M$10,Y168&gt;=契約状況コード表!N$10),"○",IF(AND(BI168=契約状況コード表!M$11,Y168&gt;=契約状況コード表!N$11),"○",IF(AND(BI168=契約状況コード表!M$12,Y168&gt;=契約状況コード表!N$12),"○",IF(AND(BI168=契約状況コード表!M$13,Y168&gt;=契約状況コード表!N$13),"○","×")))))))))</f>
        <v>×</v>
      </c>
      <c r="BF168" s="114" t="str">
        <f t="shared" si="20"/>
        <v>×</v>
      </c>
      <c r="BG168" s="114" t="str">
        <f t="shared" si="21"/>
        <v>×</v>
      </c>
      <c r="BH168" s="115" t="str">
        <f t="shared" si="22"/>
        <v/>
      </c>
      <c r="BI168" s="170">
        <f t="shared" si="23"/>
        <v>0</v>
      </c>
      <c r="BJ168" s="36" t="str">
        <f>IF(AG168=契約状況コード表!G$5,"",IF(AND(K168&lt;&gt;"",ISTEXT(U168)),"分担契約/単価契約",IF(ISTEXT(U168),"単価契約",IF(K168&lt;&gt;"","分担契約",""))))</f>
        <v/>
      </c>
      <c r="BK168" s="171"/>
      <c r="BL168" s="118" t="str">
        <f>IF(COUNTIF(T168,"**"),"",IF(AND(T168&gt;=契約状況コード表!P$5,OR(H168=契約状況コード表!M$5,H168=契約状況コード表!M$6)),1,IF(AND(T168&gt;=契約状況コード表!P$13,H168&lt;&gt;契約状況コード表!M$5,H168&lt;&gt;契約状況コード表!M$6),1,"")))</f>
        <v/>
      </c>
      <c r="BM168" s="155" t="str">
        <f t="shared" si="24"/>
        <v>○</v>
      </c>
      <c r="BN168" s="118" t="b">
        <f t="shared" si="25"/>
        <v>1</v>
      </c>
      <c r="BO168" s="118" t="b">
        <f t="shared" si="26"/>
        <v>1</v>
      </c>
    </row>
    <row r="169" spans="1:67" ht="60.6" customHeight="1">
      <c r="A169" s="101">
        <f t="shared" si="27"/>
        <v>164</v>
      </c>
      <c r="B169" s="101" t="str">
        <f t="shared" si="28"/>
        <v/>
      </c>
      <c r="C169" s="101" t="str">
        <f>IF(B169&lt;&gt;1,"",COUNTIF($B$6:B169,1))</f>
        <v/>
      </c>
      <c r="D169" s="101" t="str">
        <f>IF(B169&lt;&gt;2,"",COUNTIF($B$6:B169,2))</f>
        <v/>
      </c>
      <c r="E169" s="101" t="str">
        <f>IF(B169&lt;&gt;3,"",COUNTIF($B$6:B169,3))</f>
        <v/>
      </c>
      <c r="F169" s="101" t="str">
        <f>IF(B169&lt;&gt;4,"",COUNTIF($B$6:B169,4))</f>
        <v/>
      </c>
      <c r="G169" s="75"/>
      <c r="H169" s="36"/>
      <c r="I169" s="76"/>
      <c r="J169" s="76"/>
      <c r="K169" s="75"/>
      <c r="L169" s="161"/>
      <c r="M169" s="77"/>
      <c r="N169" s="76"/>
      <c r="O169" s="78"/>
      <c r="P169" s="83"/>
      <c r="Q169" s="84"/>
      <c r="R169" s="76"/>
      <c r="S169" s="75"/>
      <c r="T169" s="85"/>
      <c r="U169" s="154"/>
      <c r="V169" s="87"/>
      <c r="W169" s="172" t="str">
        <f>IF(OR(T169="他官署で調達手続きを実施のため",AG169=契約状況コード表!G$5),"－",IF(V169&lt;&gt;"",ROUNDDOWN(V169/T169,3),(IFERROR(ROUNDDOWN(U169/T169,3),"－"))))</f>
        <v>－</v>
      </c>
      <c r="X169" s="85"/>
      <c r="Y169" s="85"/>
      <c r="Z169" s="82"/>
      <c r="AA169" s="80"/>
      <c r="AB169" s="81"/>
      <c r="AC169" s="82"/>
      <c r="AD169" s="82"/>
      <c r="AE169" s="82"/>
      <c r="AF169" s="82"/>
      <c r="AG169" s="80"/>
      <c r="AH169" s="76"/>
      <c r="AI169" s="76"/>
      <c r="AJ169" s="76"/>
      <c r="AK169" s="36"/>
      <c r="AL169" s="36"/>
      <c r="AM169" s="200"/>
      <c r="AN169" s="200"/>
      <c r="AO169" s="200"/>
      <c r="AP169" s="200"/>
      <c r="AQ169" s="161"/>
      <c r="AR169" s="75"/>
      <c r="AS169" s="36"/>
      <c r="AT169" s="36"/>
      <c r="AU169" s="36"/>
      <c r="AV169" s="36"/>
      <c r="AW169" s="36"/>
      <c r="AX169" s="36"/>
      <c r="AY169" s="36"/>
      <c r="AZ169" s="36"/>
      <c r="BA169" s="104"/>
      <c r="BB169" s="113"/>
      <c r="BC169" s="114" t="str">
        <f>IF(AND(OR(K169=契約状況コード表!D$5,K169=契約状況コード表!D$6),OR(AG169=契約状況コード表!G$5,AG169=契約状況コード表!G$6)),"年間支払金額(全官署)",IF(OR(AG169=契約状況コード表!G$5,AG169=契約状況コード表!G$6),"年間支払金額",IF(AND(OR(COUNTIF(AI169,"*すべて*"),COUNTIF(AI169,"*全て*")),S169="●",OR(K169=契約状況コード表!D$5,K169=契約状況コード表!D$6)),"年間支払金額(全官署、契約相手方ごと)",IF(AND(OR(COUNTIF(AI169,"*すべて*"),COUNTIF(AI169,"*全て*")),S169="●"),"年間支払金額(契約相手方ごと)",IF(AND(OR(K169=契約状況コード表!D$5,K169=契約状況コード表!D$6),AG169=契約状況コード表!G$7),"契約総額(全官署)",IF(AND(K169=契約状況コード表!D$7,AG169=契約状況コード表!G$7),"契約総額(自官署のみ)",IF(K169=契約状況コード表!D$7,"年間支払金額(自官署のみ)",IF(AG169=契約状況コード表!G$7,"契約総額",IF(AND(COUNTIF(BJ169,"&lt;&gt;*単価*"),OR(K169=契約状況コード表!D$5,K169=契約状況コード表!D$6)),"全官署予定価格",IF(AND(COUNTIF(BJ169,"*単価*"),OR(K169=契約状況コード表!D$5,K169=契約状況コード表!D$6)),"全官署支払金額",IF(AND(COUNTIF(BJ169,"&lt;&gt;*単価*"),COUNTIF(BJ169,"*変更契約*")),"変更後予定価格",IF(COUNTIF(BJ169,"*単価*"),"年間支払金額","予定価格"))))))))))))</f>
        <v>予定価格</v>
      </c>
      <c r="BD169" s="114" t="str">
        <f>IF(AND(BI169=契約状況コード表!M$5,T169&gt;契約状況コード表!N$5),"○",IF(AND(BI169=契約状況コード表!M$6,T169&gt;=契約状況コード表!N$6),"○",IF(AND(BI169=契約状況コード表!M$7,T169&gt;=契約状況コード表!N$7),"○",IF(AND(BI169=契約状況コード表!M$8,T169&gt;=契約状況コード表!N$8),"○",IF(AND(BI169=契約状況コード表!M$9,T169&gt;=契約状況コード表!N$9),"○",IF(AND(BI169=契約状況コード表!M$10,T169&gt;=契約状況コード表!N$10),"○",IF(AND(BI169=契約状況コード表!M$11,T169&gt;=契約状況コード表!N$11),"○",IF(AND(BI169=契約状況コード表!M$12,T169&gt;=契約状況コード表!N$12),"○",IF(AND(BI169=契約状況コード表!M$13,T169&gt;=契約状況コード表!N$13),"○",IF(T169="他官署で調達手続き入札を実施のため","○","×"))))))))))</f>
        <v>×</v>
      </c>
      <c r="BE169" s="114" t="str">
        <f>IF(AND(BI169=契約状況コード表!M$5,Y169&gt;契約状況コード表!N$5),"○",IF(AND(BI169=契約状況コード表!M$6,Y169&gt;=契約状況コード表!N$6),"○",IF(AND(BI169=契約状況コード表!M$7,Y169&gt;=契約状況コード表!N$7),"○",IF(AND(BI169=契約状況コード表!M$8,Y169&gt;=契約状況コード表!N$8),"○",IF(AND(BI169=契約状況コード表!M$9,Y169&gt;=契約状況コード表!N$9),"○",IF(AND(BI169=契約状況コード表!M$10,Y169&gt;=契約状況コード表!N$10),"○",IF(AND(BI169=契約状況コード表!M$11,Y169&gt;=契約状況コード表!N$11),"○",IF(AND(BI169=契約状況コード表!M$12,Y169&gt;=契約状況コード表!N$12),"○",IF(AND(BI169=契約状況コード表!M$13,Y169&gt;=契約状況コード表!N$13),"○","×")))))))))</f>
        <v>×</v>
      </c>
      <c r="BF169" s="114" t="str">
        <f t="shared" si="20"/>
        <v>×</v>
      </c>
      <c r="BG169" s="114" t="str">
        <f t="shared" si="21"/>
        <v>×</v>
      </c>
      <c r="BH169" s="115" t="str">
        <f t="shared" si="22"/>
        <v/>
      </c>
      <c r="BI169" s="170">
        <f t="shared" si="23"/>
        <v>0</v>
      </c>
      <c r="BJ169" s="36" t="str">
        <f>IF(AG169=契約状況コード表!G$5,"",IF(AND(K169&lt;&gt;"",ISTEXT(U169)),"分担契約/単価契約",IF(ISTEXT(U169),"単価契約",IF(K169&lt;&gt;"","分担契約",""))))</f>
        <v/>
      </c>
      <c r="BK169" s="171"/>
      <c r="BL169" s="118" t="str">
        <f>IF(COUNTIF(T169,"**"),"",IF(AND(T169&gt;=契約状況コード表!P$5,OR(H169=契約状況コード表!M$5,H169=契約状況コード表!M$6)),1,IF(AND(T169&gt;=契約状況コード表!P$13,H169&lt;&gt;契約状況コード表!M$5,H169&lt;&gt;契約状況コード表!M$6),1,"")))</f>
        <v/>
      </c>
      <c r="BM169" s="155" t="str">
        <f t="shared" si="24"/>
        <v>○</v>
      </c>
      <c r="BN169" s="118" t="b">
        <f t="shared" si="25"/>
        <v>1</v>
      </c>
      <c r="BO169" s="118" t="b">
        <f t="shared" si="26"/>
        <v>1</v>
      </c>
    </row>
    <row r="170" spans="1:67" ht="60.6" customHeight="1">
      <c r="A170" s="101">
        <f t="shared" si="27"/>
        <v>165</v>
      </c>
      <c r="B170" s="101" t="str">
        <f t="shared" si="28"/>
        <v/>
      </c>
      <c r="C170" s="101" t="str">
        <f>IF(B170&lt;&gt;1,"",COUNTIF($B$6:B170,1))</f>
        <v/>
      </c>
      <c r="D170" s="101" t="str">
        <f>IF(B170&lt;&gt;2,"",COUNTIF($B$6:B170,2))</f>
        <v/>
      </c>
      <c r="E170" s="101" t="str">
        <f>IF(B170&lt;&gt;3,"",COUNTIF($B$6:B170,3))</f>
        <v/>
      </c>
      <c r="F170" s="101" t="str">
        <f>IF(B170&lt;&gt;4,"",COUNTIF($B$6:B170,4))</f>
        <v/>
      </c>
      <c r="G170" s="75"/>
      <c r="H170" s="36"/>
      <c r="I170" s="76"/>
      <c r="J170" s="76"/>
      <c r="K170" s="75"/>
      <c r="L170" s="161"/>
      <c r="M170" s="77"/>
      <c r="N170" s="76"/>
      <c r="O170" s="78"/>
      <c r="P170" s="83"/>
      <c r="Q170" s="84"/>
      <c r="R170" s="76"/>
      <c r="S170" s="75"/>
      <c r="T170" s="85"/>
      <c r="U170" s="154"/>
      <c r="V170" s="87"/>
      <c r="W170" s="172" t="str">
        <f>IF(OR(T170="他官署で調達手続きを実施のため",AG170=契約状況コード表!G$5),"－",IF(V170&lt;&gt;"",ROUNDDOWN(V170/T170,3),(IFERROR(ROUNDDOWN(U170/T170,3),"－"))))</f>
        <v>－</v>
      </c>
      <c r="X170" s="85"/>
      <c r="Y170" s="85"/>
      <c r="Z170" s="82"/>
      <c r="AA170" s="80"/>
      <c r="AB170" s="81"/>
      <c r="AC170" s="82"/>
      <c r="AD170" s="82"/>
      <c r="AE170" s="82"/>
      <c r="AF170" s="82"/>
      <c r="AG170" s="80"/>
      <c r="AH170" s="76"/>
      <c r="AI170" s="76"/>
      <c r="AJ170" s="76"/>
      <c r="AK170" s="36"/>
      <c r="AL170" s="36"/>
      <c r="AM170" s="200"/>
      <c r="AN170" s="200"/>
      <c r="AO170" s="200"/>
      <c r="AP170" s="200"/>
      <c r="AQ170" s="161"/>
      <c r="AR170" s="75"/>
      <c r="AS170" s="36"/>
      <c r="AT170" s="36"/>
      <c r="AU170" s="36"/>
      <c r="AV170" s="36"/>
      <c r="AW170" s="36"/>
      <c r="AX170" s="36"/>
      <c r="AY170" s="36"/>
      <c r="AZ170" s="36"/>
      <c r="BA170" s="104"/>
      <c r="BB170" s="113"/>
      <c r="BC170" s="114" t="str">
        <f>IF(AND(OR(K170=契約状況コード表!D$5,K170=契約状況コード表!D$6),OR(AG170=契約状況コード表!G$5,AG170=契約状況コード表!G$6)),"年間支払金額(全官署)",IF(OR(AG170=契約状況コード表!G$5,AG170=契約状況コード表!G$6),"年間支払金額",IF(AND(OR(COUNTIF(AI170,"*すべて*"),COUNTIF(AI170,"*全て*")),S170="●",OR(K170=契約状況コード表!D$5,K170=契約状況コード表!D$6)),"年間支払金額(全官署、契約相手方ごと)",IF(AND(OR(COUNTIF(AI170,"*すべて*"),COUNTIF(AI170,"*全て*")),S170="●"),"年間支払金額(契約相手方ごと)",IF(AND(OR(K170=契約状況コード表!D$5,K170=契約状況コード表!D$6),AG170=契約状況コード表!G$7),"契約総額(全官署)",IF(AND(K170=契約状況コード表!D$7,AG170=契約状況コード表!G$7),"契約総額(自官署のみ)",IF(K170=契約状況コード表!D$7,"年間支払金額(自官署のみ)",IF(AG170=契約状況コード表!G$7,"契約総額",IF(AND(COUNTIF(BJ170,"&lt;&gt;*単価*"),OR(K170=契約状況コード表!D$5,K170=契約状況コード表!D$6)),"全官署予定価格",IF(AND(COUNTIF(BJ170,"*単価*"),OR(K170=契約状況コード表!D$5,K170=契約状況コード表!D$6)),"全官署支払金額",IF(AND(COUNTIF(BJ170,"&lt;&gt;*単価*"),COUNTIF(BJ170,"*変更契約*")),"変更後予定価格",IF(COUNTIF(BJ170,"*単価*"),"年間支払金額","予定価格"))))))))))))</f>
        <v>予定価格</v>
      </c>
      <c r="BD170" s="114" t="str">
        <f>IF(AND(BI170=契約状況コード表!M$5,T170&gt;契約状況コード表!N$5),"○",IF(AND(BI170=契約状況コード表!M$6,T170&gt;=契約状況コード表!N$6),"○",IF(AND(BI170=契約状況コード表!M$7,T170&gt;=契約状況コード表!N$7),"○",IF(AND(BI170=契約状況コード表!M$8,T170&gt;=契約状況コード表!N$8),"○",IF(AND(BI170=契約状況コード表!M$9,T170&gt;=契約状況コード表!N$9),"○",IF(AND(BI170=契約状況コード表!M$10,T170&gt;=契約状況コード表!N$10),"○",IF(AND(BI170=契約状況コード表!M$11,T170&gt;=契約状況コード表!N$11),"○",IF(AND(BI170=契約状況コード表!M$12,T170&gt;=契約状況コード表!N$12),"○",IF(AND(BI170=契約状況コード表!M$13,T170&gt;=契約状況コード表!N$13),"○",IF(T170="他官署で調達手続き入札を実施のため","○","×"))))))))))</f>
        <v>×</v>
      </c>
      <c r="BE170" s="114" t="str">
        <f>IF(AND(BI170=契約状況コード表!M$5,Y170&gt;契約状況コード表!N$5),"○",IF(AND(BI170=契約状況コード表!M$6,Y170&gt;=契約状況コード表!N$6),"○",IF(AND(BI170=契約状況コード表!M$7,Y170&gt;=契約状況コード表!N$7),"○",IF(AND(BI170=契約状況コード表!M$8,Y170&gt;=契約状況コード表!N$8),"○",IF(AND(BI170=契約状況コード表!M$9,Y170&gt;=契約状況コード表!N$9),"○",IF(AND(BI170=契約状況コード表!M$10,Y170&gt;=契約状況コード表!N$10),"○",IF(AND(BI170=契約状況コード表!M$11,Y170&gt;=契約状況コード表!N$11),"○",IF(AND(BI170=契約状況コード表!M$12,Y170&gt;=契約状況コード表!N$12),"○",IF(AND(BI170=契約状況コード表!M$13,Y170&gt;=契約状況コード表!N$13),"○","×")))))))))</f>
        <v>×</v>
      </c>
      <c r="BF170" s="114" t="str">
        <f t="shared" si="20"/>
        <v>×</v>
      </c>
      <c r="BG170" s="114" t="str">
        <f t="shared" si="21"/>
        <v>×</v>
      </c>
      <c r="BH170" s="115" t="str">
        <f t="shared" si="22"/>
        <v/>
      </c>
      <c r="BI170" s="170">
        <f t="shared" si="23"/>
        <v>0</v>
      </c>
      <c r="BJ170" s="36" t="str">
        <f>IF(AG170=契約状況コード表!G$5,"",IF(AND(K170&lt;&gt;"",ISTEXT(U170)),"分担契約/単価契約",IF(ISTEXT(U170),"単価契約",IF(K170&lt;&gt;"","分担契約",""))))</f>
        <v/>
      </c>
      <c r="BK170" s="171"/>
      <c r="BL170" s="118" t="str">
        <f>IF(COUNTIF(T170,"**"),"",IF(AND(T170&gt;=契約状況コード表!P$5,OR(H170=契約状況コード表!M$5,H170=契約状況コード表!M$6)),1,IF(AND(T170&gt;=契約状況コード表!P$13,H170&lt;&gt;契約状況コード表!M$5,H170&lt;&gt;契約状況コード表!M$6),1,"")))</f>
        <v/>
      </c>
      <c r="BM170" s="155" t="str">
        <f t="shared" si="24"/>
        <v>○</v>
      </c>
      <c r="BN170" s="118" t="b">
        <f t="shared" si="25"/>
        <v>1</v>
      </c>
      <c r="BO170" s="118" t="b">
        <f t="shared" si="26"/>
        <v>1</v>
      </c>
    </row>
    <row r="171" spans="1:67" ht="60.6" customHeight="1">
      <c r="A171" s="101">
        <f t="shared" si="27"/>
        <v>166</v>
      </c>
      <c r="B171" s="101" t="str">
        <f t="shared" si="28"/>
        <v/>
      </c>
      <c r="C171" s="101" t="str">
        <f>IF(B171&lt;&gt;1,"",COUNTIF($B$6:B171,1))</f>
        <v/>
      </c>
      <c r="D171" s="101" t="str">
        <f>IF(B171&lt;&gt;2,"",COUNTIF($B$6:B171,2))</f>
        <v/>
      </c>
      <c r="E171" s="101" t="str">
        <f>IF(B171&lt;&gt;3,"",COUNTIF($B$6:B171,3))</f>
        <v/>
      </c>
      <c r="F171" s="101" t="str">
        <f>IF(B171&lt;&gt;4,"",COUNTIF($B$6:B171,4))</f>
        <v/>
      </c>
      <c r="G171" s="75"/>
      <c r="H171" s="36"/>
      <c r="I171" s="76"/>
      <c r="J171" s="76"/>
      <c r="K171" s="75"/>
      <c r="L171" s="161"/>
      <c r="M171" s="77"/>
      <c r="N171" s="76"/>
      <c r="O171" s="78"/>
      <c r="P171" s="83"/>
      <c r="Q171" s="84"/>
      <c r="R171" s="76"/>
      <c r="S171" s="75"/>
      <c r="T171" s="85"/>
      <c r="U171" s="154"/>
      <c r="V171" s="87"/>
      <c r="W171" s="172" t="str">
        <f>IF(OR(T171="他官署で調達手続きを実施のため",AG171=契約状況コード表!G$5),"－",IF(V171&lt;&gt;"",ROUNDDOWN(V171/T171,3),(IFERROR(ROUNDDOWN(U171/T171,3),"－"))))</f>
        <v>－</v>
      </c>
      <c r="X171" s="85"/>
      <c r="Y171" s="85"/>
      <c r="Z171" s="82"/>
      <c r="AA171" s="80"/>
      <c r="AB171" s="81"/>
      <c r="AC171" s="82"/>
      <c r="AD171" s="82"/>
      <c r="AE171" s="82"/>
      <c r="AF171" s="82"/>
      <c r="AG171" s="80"/>
      <c r="AH171" s="76"/>
      <c r="AI171" s="76"/>
      <c r="AJ171" s="76"/>
      <c r="AK171" s="36"/>
      <c r="AL171" s="36"/>
      <c r="AM171" s="200"/>
      <c r="AN171" s="200"/>
      <c r="AO171" s="200"/>
      <c r="AP171" s="200"/>
      <c r="AQ171" s="161"/>
      <c r="AR171" s="75"/>
      <c r="AS171" s="36"/>
      <c r="AT171" s="36"/>
      <c r="AU171" s="36"/>
      <c r="AV171" s="36"/>
      <c r="AW171" s="36"/>
      <c r="AX171" s="36"/>
      <c r="AY171" s="36"/>
      <c r="AZ171" s="36"/>
      <c r="BA171" s="104"/>
      <c r="BB171" s="113"/>
      <c r="BC171" s="114" t="str">
        <f>IF(AND(OR(K171=契約状況コード表!D$5,K171=契約状況コード表!D$6),OR(AG171=契約状況コード表!G$5,AG171=契約状況コード表!G$6)),"年間支払金額(全官署)",IF(OR(AG171=契約状況コード表!G$5,AG171=契約状況コード表!G$6),"年間支払金額",IF(AND(OR(COUNTIF(AI171,"*すべて*"),COUNTIF(AI171,"*全て*")),S171="●",OR(K171=契約状況コード表!D$5,K171=契約状況コード表!D$6)),"年間支払金額(全官署、契約相手方ごと)",IF(AND(OR(COUNTIF(AI171,"*すべて*"),COUNTIF(AI171,"*全て*")),S171="●"),"年間支払金額(契約相手方ごと)",IF(AND(OR(K171=契約状況コード表!D$5,K171=契約状況コード表!D$6),AG171=契約状況コード表!G$7),"契約総額(全官署)",IF(AND(K171=契約状況コード表!D$7,AG171=契約状況コード表!G$7),"契約総額(自官署のみ)",IF(K171=契約状況コード表!D$7,"年間支払金額(自官署のみ)",IF(AG171=契約状況コード表!G$7,"契約総額",IF(AND(COUNTIF(BJ171,"&lt;&gt;*単価*"),OR(K171=契約状況コード表!D$5,K171=契約状況コード表!D$6)),"全官署予定価格",IF(AND(COUNTIF(BJ171,"*単価*"),OR(K171=契約状況コード表!D$5,K171=契約状況コード表!D$6)),"全官署支払金額",IF(AND(COUNTIF(BJ171,"&lt;&gt;*単価*"),COUNTIF(BJ171,"*変更契約*")),"変更後予定価格",IF(COUNTIF(BJ171,"*単価*"),"年間支払金額","予定価格"))))))))))))</f>
        <v>予定価格</v>
      </c>
      <c r="BD171" s="114" t="str">
        <f>IF(AND(BI171=契約状況コード表!M$5,T171&gt;契約状況コード表!N$5),"○",IF(AND(BI171=契約状況コード表!M$6,T171&gt;=契約状況コード表!N$6),"○",IF(AND(BI171=契約状況コード表!M$7,T171&gt;=契約状況コード表!N$7),"○",IF(AND(BI171=契約状況コード表!M$8,T171&gt;=契約状況コード表!N$8),"○",IF(AND(BI171=契約状況コード表!M$9,T171&gt;=契約状況コード表!N$9),"○",IF(AND(BI171=契約状況コード表!M$10,T171&gt;=契約状況コード表!N$10),"○",IF(AND(BI171=契約状況コード表!M$11,T171&gt;=契約状況コード表!N$11),"○",IF(AND(BI171=契約状況コード表!M$12,T171&gt;=契約状況コード表!N$12),"○",IF(AND(BI171=契約状況コード表!M$13,T171&gt;=契約状況コード表!N$13),"○",IF(T171="他官署で調達手続き入札を実施のため","○","×"))))))))))</f>
        <v>×</v>
      </c>
      <c r="BE171" s="114" t="str">
        <f>IF(AND(BI171=契約状況コード表!M$5,Y171&gt;契約状況コード表!N$5),"○",IF(AND(BI171=契約状況コード表!M$6,Y171&gt;=契約状況コード表!N$6),"○",IF(AND(BI171=契約状況コード表!M$7,Y171&gt;=契約状況コード表!N$7),"○",IF(AND(BI171=契約状況コード表!M$8,Y171&gt;=契約状況コード表!N$8),"○",IF(AND(BI171=契約状況コード表!M$9,Y171&gt;=契約状況コード表!N$9),"○",IF(AND(BI171=契約状況コード表!M$10,Y171&gt;=契約状況コード表!N$10),"○",IF(AND(BI171=契約状況コード表!M$11,Y171&gt;=契約状況コード表!N$11),"○",IF(AND(BI171=契約状況コード表!M$12,Y171&gt;=契約状況コード表!N$12),"○",IF(AND(BI171=契約状況コード表!M$13,Y171&gt;=契約状況コード表!N$13),"○","×")))))))))</f>
        <v>×</v>
      </c>
      <c r="BF171" s="114" t="str">
        <f t="shared" si="20"/>
        <v>×</v>
      </c>
      <c r="BG171" s="114" t="str">
        <f t="shared" si="21"/>
        <v>×</v>
      </c>
      <c r="BH171" s="115" t="str">
        <f t="shared" si="22"/>
        <v/>
      </c>
      <c r="BI171" s="170">
        <f t="shared" si="23"/>
        <v>0</v>
      </c>
      <c r="BJ171" s="36" t="str">
        <f>IF(AG171=契約状況コード表!G$5,"",IF(AND(K171&lt;&gt;"",ISTEXT(U171)),"分担契約/単価契約",IF(ISTEXT(U171),"単価契約",IF(K171&lt;&gt;"","分担契約",""))))</f>
        <v/>
      </c>
      <c r="BK171" s="171"/>
      <c r="BL171" s="118" t="str">
        <f>IF(COUNTIF(T171,"**"),"",IF(AND(T171&gt;=契約状況コード表!P$5,OR(H171=契約状況コード表!M$5,H171=契約状況コード表!M$6)),1,IF(AND(T171&gt;=契約状況コード表!P$13,H171&lt;&gt;契約状況コード表!M$5,H171&lt;&gt;契約状況コード表!M$6),1,"")))</f>
        <v/>
      </c>
      <c r="BM171" s="155" t="str">
        <f t="shared" si="24"/>
        <v>○</v>
      </c>
      <c r="BN171" s="118" t="b">
        <f t="shared" si="25"/>
        <v>1</v>
      </c>
      <c r="BO171" s="118" t="b">
        <f t="shared" si="26"/>
        <v>1</v>
      </c>
    </row>
    <row r="172" spans="1:67" ht="60.6" customHeight="1">
      <c r="A172" s="101">
        <f t="shared" si="27"/>
        <v>167</v>
      </c>
      <c r="B172" s="101" t="str">
        <f t="shared" si="28"/>
        <v/>
      </c>
      <c r="C172" s="101" t="str">
        <f>IF(B172&lt;&gt;1,"",COUNTIF($B$6:B172,1))</f>
        <v/>
      </c>
      <c r="D172" s="101" t="str">
        <f>IF(B172&lt;&gt;2,"",COUNTIF($B$6:B172,2))</f>
        <v/>
      </c>
      <c r="E172" s="101" t="str">
        <f>IF(B172&lt;&gt;3,"",COUNTIF($B$6:B172,3))</f>
        <v/>
      </c>
      <c r="F172" s="101" t="str">
        <f>IF(B172&lt;&gt;4,"",COUNTIF($B$6:B172,4))</f>
        <v/>
      </c>
      <c r="G172" s="75"/>
      <c r="H172" s="36"/>
      <c r="I172" s="76"/>
      <c r="J172" s="76"/>
      <c r="K172" s="75"/>
      <c r="L172" s="161"/>
      <c r="M172" s="77"/>
      <c r="N172" s="76"/>
      <c r="O172" s="78"/>
      <c r="P172" s="83"/>
      <c r="Q172" s="84"/>
      <c r="R172" s="76"/>
      <c r="S172" s="75"/>
      <c r="T172" s="85"/>
      <c r="U172" s="154"/>
      <c r="V172" s="87"/>
      <c r="W172" s="172" t="str">
        <f>IF(OR(T172="他官署で調達手続きを実施のため",AG172=契約状況コード表!G$5),"－",IF(V172&lt;&gt;"",ROUNDDOWN(V172/T172,3),(IFERROR(ROUNDDOWN(U172/T172,3),"－"))))</f>
        <v>－</v>
      </c>
      <c r="X172" s="85"/>
      <c r="Y172" s="85"/>
      <c r="Z172" s="82"/>
      <c r="AA172" s="80"/>
      <c r="AB172" s="81"/>
      <c r="AC172" s="82"/>
      <c r="AD172" s="82"/>
      <c r="AE172" s="82"/>
      <c r="AF172" s="82"/>
      <c r="AG172" s="80"/>
      <c r="AH172" s="76"/>
      <c r="AI172" s="76"/>
      <c r="AJ172" s="76"/>
      <c r="AK172" s="36"/>
      <c r="AL172" s="36"/>
      <c r="AM172" s="200"/>
      <c r="AN172" s="200"/>
      <c r="AO172" s="200"/>
      <c r="AP172" s="200"/>
      <c r="AQ172" s="161"/>
      <c r="AR172" s="75"/>
      <c r="AS172" s="36"/>
      <c r="AT172" s="36"/>
      <c r="AU172" s="36"/>
      <c r="AV172" s="36"/>
      <c r="AW172" s="36"/>
      <c r="AX172" s="36"/>
      <c r="AY172" s="36"/>
      <c r="AZ172" s="36"/>
      <c r="BA172" s="104"/>
      <c r="BB172" s="113"/>
      <c r="BC172" s="114" t="str">
        <f>IF(AND(OR(K172=契約状況コード表!D$5,K172=契約状況コード表!D$6),OR(AG172=契約状況コード表!G$5,AG172=契約状況コード表!G$6)),"年間支払金額(全官署)",IF(OR(AG172=契約状況コード表!G$5,AG172=契約状況コード表!G$6),"年間支払金額",IF(AND(OR(COUNTIF(AI172,"*すべて*"),COUNTIF(AI172,"*全て*")),S172="●",OR(K172=契約状況コード表!D$5,K172=契約状況コード表!D$6)),"年間支払金額(全官署、契約相手方ごと)",IF(AND(OR(COUNTIF(AI172,"*すべて*"),COUNTIF(AI172,"*全て*")),S172="●"),"年間支払金額(契約相手方ごと)",IF(AND(OR(K172=契約状況コード表!D$5,K172=契約状況コード表!D$6),AG172=契約状況コード表!G$7),"契約総額(全官署)",IF(AND(K172=契約状況コード表!D$7,AG172=契約状況コード表!G$7),"契約総額(自官署のみ)",IF(K172=契約状況コード表!D$7,"年間支払金額(自官署のみ)",IF(AG172=契約状況コード表!G$7,"契約総額",IF(AND(COUNTIF(BJ172,"&lt;&gt;*単価*"),OR(K172=契約状況コード表!D$5,K172=契約状況コード表!D$6)),"全官署予定価格",IF(AND(COUNTIF(BJ172,"*単価*"),OR(K172=契約状況コード表!D$5,K172=契約状況コード表!D$6)),"全官署支払金額",IF(AND(COUNTIF(BJ172,"&lt;&gt;*単価*"),COUNTIF(BJ172,"*変更契約*")),"変更後予定価格",IF(COUNTIF(BJ172,"*単価*"),"年間支払金額","予定価格"))))))))))))</f>
        <v>予定価格</v>
      </c>
      <c r="BD172" s="114" t="str">
        <f>IF(AND(BI172=契約状況コード表!M$5,T172&gt;契約状況コード表!N$5),"○",IF(AND(BI172=契約状況コード表!M$6,T172&gt;=契約状況コード表!N$6),"○",IF(AND(BI172=契約状況コード表!M$7,T172&gt;=契約状況コード表!N$7),"○",IF(AND(BI172=契約状況コード表!M$8,T172&gt;=契約状況コード表!N$8),"○",IF(AND(BI172=契約状況コード表!M$9,T172&gt;=契約状況コード表!N$9),"○",IF(AND(BI172=契約状況コード表!M$10,T172&gt;=契約状況コード表!N$10),"○",IF(AND(BI172=契約状況コード表!M$11,T172&gt;=契約状況コード表!N$11),"○",IF(AND(BI172=契約状況コード表!M$12,T172&gt;=契約状況コード表!N$12),"○",IF(AND(BI172=契約状況コード表!M$13,T172&gt;=契約状況コード表!N$13),"○",IF(T172="他官署で調達手続き入札を実施のため","○","×"))))))))))</f>
        <v>×</v>
      </c>
      <c r="BE172" s="114" t="str">
        <f>IF(AND(BI172=契約状況コード表!M$5,Y172&gt;契約状況コード表!N$5),"○",IF(AND(BI172=契約状況コード表!M$6,Y172&gt;=契約状況コード表!N$6),"○",IF(AND(BI172=契約状況コード表!M$7,Y172&gt;=契約状況コード表!N$7),"○",IF(AND(BI172=契約状況コード表!M$8,Y172&gt;=契約状況コード表!N$8),"○",IF(AND(BI172=契約状況コード表!M$9,Y172&gt;=契約状況コード表!N$9),"○",IF(AND(BI172=契約状況コード表!M$10,Y172&gt;=契約状況コード表!N$10),"○",IF(AND(BI172=契約状況コード表!M$11,Y172&gt;=契約状況コード表!N$11),"○",IF(AND(BI172=契約状況コード表!M$12,Y172&gt;=契約状況コード表!N$12),"○",IF(AND(BI172=契約状況コード表!M$13,Y172&gt;=契約状況コード表!N$13),"○","×")))))))))</f>
        <v>×</v>
      </c>
      <c r="BF172" s="114" t="str">
        <f t="shared" si="20"/>
        <v>×</v>
      </c>
      <c r="BG172" s="114" t="str">
        <f t="shared" si="21"/>
        <v>×</v>
      </c>
      <c r="BH172" s="115" t="str">
        <f t="shared" si="22"/>
        <v/>
      </c>
      <c r="BI172" s="170">
        <f t="shared" si="23"/>
        <v>0</v>
      </c>
      <c r="BJ172" s="36" t="str">
        <f>IF(AG172=契約状況コード表!G$5,"",IF(AND(K172&lt;&gt;"",ISTEXT(U172)),"分担契約/単価契約",IF(ISTEXT(U172),"単価契約",IF(K172&lt;&gt;"","分担契約",""))))</f>
        <v/>
      </c>
      <c r="BK172" s="171"/>
      <c r="BL172" s="118" t="str">
        <f>IF(COUNTIF(T172,"**"),"",IF(AND(T172&gt;=契約状況コード表!P$5,OR(H172=契約状況コード表!M$5,H172=契約状況コード表!M$6)),1,IF(AND(T172&gt;=契約状況コード表!P$13,H172&lt;&gt;契約状況コード表!M$5,H172&lt;&gt;契約状況コード表!M$6),1,"")))</f>
        <v/>
      </c>
      <c r="BM172" s="155" t="str">
        <f t="shared" si="24"/>
        <v>○</v>
      </c>
      <c r="BN172" s="118" t="b">
        <f t="shared" si="25"/>
        <v>1</v>
      </c>
      <c r="BO172" s="118" t="b">
        <f t="shared" si="26"/>
        <v>1</v>
      </c>
    </row>
    <row r="173" spans="1:67" ht="60.6" customHeight="1">
      <c r="A173" s="101">
        <f t="shared" si="27"/>
        <v>168</v>
      </c>
      <c r="B173" s="101" t="str">
        <f t="shared" si="28"/>
        <v/>
      </c>
      <c r="C173" s="101" t="str">
        <f>IF(B173&lt;&gt;1,"",COUNTIF($B$6:B173,1))</f>
        <v/>
      </c>
      <c r="D173" s="101" t="str">
        <f>IF(B173&lt;&gt;2,"",COUNTIF($B$6:B173,2))</f>
        <v/>
      </c>
      <c r="E173" s="101" t="str">
        <f>IF(B173&lt;&gt;3,"",COUNTIF($B$6:B173,3))</f>
        <v/>
      </c>
      <c r="F173" s="101" t="str">
        <f>IF(B173&lt;&gt;4,"",COUNTIF($B$6:B173,4))</f>
        <v/>
      </c>
      <c r="G173" s="75"/>
      <c r="H173" s="36"/>
      <c r="I173" s="76"/>
      <c r="J173" s="76"/>
      <c r="K173" s="75"/>
      <c r="L173" s="161"/>
      <c r="M173" s="77"/>
      <c r="N173" s="76"/>
      <c r="O173" s="78"/>
      <c r="P173" s="83"/>
      <c r="Q173" s="84"/>
      <c r="R173" s="76"/>
      <c r="S173" s="75"/>
      <c r="T173" s="85"/>
      <c r="U173" s="154"/>
      <c r="V173" s="87"/>
      <c r="W173" s="172" t="str">
        <f>IF(OR(T173="他官署で調達手続きを実施のため",AG173=契約状況コード表!G$5),"－",IF(V173&lt;&gt;"",ROUNDDOWN(V173/T173,3),(IFERROR(ROUNDDOWN(U173/T173,3),"－"))))</f>
        <v>－</v>
      </c>
      <c r="X173" s="85"/>
      <c r="Y173" s="85"/>
      <c r="Z173" s="82"/>
      <c r="AA173" s="80"/>
      <c r="AB173" s="81"/>
      <c r="AC173" s="82"/>
      <c r="AD173" s="82"/>
      <c r="AE173" s="82"/>
      <c r="AF173" s="82"/>
      <c r="AG173" s="80"/>
      <c r="AH173" s="76"/>
      <c r="AI173" s="76"/>
      <c r="AJ173" s="76"/>
      <c r="AK173" s="36"/>
      <c r="AL173" s="36"/>
      <c r="AM173" s="200"/>
      <c r="AN173" s="200"/>
      <c r="AO173" s="200"/>
      <c r="AP173" s="200"/>
      <c r="AQ173" s="161"/>
      <c r="AR173" s="75"/>
      <c r="AS173" s="36"/>
      <c r="AT173" s="36"/>
      <c r="AU173" s="36"/>
      <c r="AV173" s="36"/>
      <c r="AW173" s="36"/>
      <c r="AX173" s="36"/>
      <c r="AY173" s="36"/>
      <c r="AZ173" s="36"/>
      <c r="BA173" s="104"/>
      <c r="BB173" s="113"/>
      <c r="BC173" s="114" t="str">
        <f>IF(AND(OR(K173=契約状況コード表!D$5,K173=契約状況コード表!D$6),OR(AG173=契約状況コード表!G$5,AG173=契約状況コード表!G$6)),"年間支払金額(全官署)",IF(OR(AG173=契約状況コード表!G$5,AG173=契約状況コード表!G$6),"年間支払金額",IF(AND(OR(COUNTIF(AI173,"*すべて*"),COUNTIF(AI173,"*全て*")),S173="●",OR(K173=契約状況コード表!D$5,K173=契約状況コード表!D$6)),"年間支払金額(全官署、契約相手方ごと)",IF(AND(OR(COUNTIF(AI173,"*すべて*"),COUNTIF(AI173,"*全て*")),S173="●"),"年間支払金額(契約相手方ごと)",IF(AND(OR(K173=契約状況コード表!D$5,K173=契約状況コード表!D$6),AG173=契約状況コード表!G$7),"契約総額(全官署)",IF(AND(K173=契約状況コード表!D$7,AG173=契約状況コード表!G$7),"契約総額(自官署のみ)",IF(K173=契約状況コード表!D$7,"年間支払金額(自官署のみ)",IF(AG173=契約状況コード表!G$7,"契約総額",IF(AND(COUNTIF(BJ173,"&lt;&gt;*単価*"),OR(K173=契約状況コード表!D$5,K173=契約状況コード表!D$6)),"全官署予定価格",IF(AND(COUNTIF(BJ173,"*単価*"),OR(K173=契約状況コード表!D$5,K173=契約状況コード表!D$6)),"全官署支払金額",IF(AND(COUNTIF(BJ173,"&lt;&gt;*単価*"),COUNTIF(BJ173,"*変更契約*")),"変更後予定価格",IF(COUNTIF(BJ173,"*単価*"),"年間支払金額","予定価格"))))))))))))</f>
        <v>予定価格</v>
      </c>
      <c r="BD173" s="114" t="str">
        <f>IF(AND(BI173=契約状況コード表!M$5,T173&gt;契約状況コード表!N$5),"○",IF(AND(BI173=契約状況コード表!M$6,T173&gt;=契約状況コード表!N$6),"○",IF(AND(BI173=契約状況コード表!M$7,T173&gt;=契約状況コード表!N$7),"○",IF(AND(BI173=契約状況コード表!M$8,T173&gt;=契約状況コード表!N$8),"○",IF(AND(BI173=契約状況コード表!M$9,T173&gt;=契約状況コード表!N$9),"○",IF(AND(BI173=契約状況コード表!M$10,T173&gt;=契約状況コード表!N$10),"○",IF(AND(BI173=契約状況コード表!M$11,T173&gt;=契約状況コード表!N$11),"○",IF(AND(BI173=契約状況コード表!M$12,T173&gt;=契約状況コード表!N$12),"○",IF(AND(BI173=契約状況コード表!M$13,T173&gt;=契約状況コード表!N$13),"○",IF(T173="他官署で調達手続き入札を実施のため","○","×"))))))))))</f>
        <v>×</v>
      </c>
      <c r="BE173" s="114" t="str">
        <f>IF(AND(BI173=契約状況コード表!M$5,Y173&gt;契約状況コード表!N$5),"○",IF(AND(BI173=契約状況コード表!M$6,Y173&gt;=契約状況コード表!N$6),"○",IF(AND(BI173=契約状況コード表!M$7,Y173&gt;=契約状況コード表!N$7),"○",IF(AND(BI173=契約状況コード表!M$8,Y173&gt;=契約状況コード表!N$8),"○",IF(AND(BI173=契約状況コード表!M$9,Y173&gt;=契約状況コード表!N$9),"○",IF(AND(BI173=契約状況コード表!M$10,Y173&gt;=契約状況コード表!N$10),"○",IF(AND(BI173=契約状況コード表!M$11,Y173&gt;=契約状況コード表!N$11),"○",IF(AND(BI173=契約状況コード表!M$12,Y173&gt;=契約状況コード表!N$12),"○",IF(AND(BI173=契約状況コード表!M$13,Y173&gt;=契約状況コード表!N$13),"○","×")))))))))</f>
        <v>×</v>
      </c>
      <c r="BF173" s="114" t="str">
        <f t="shared" si="20"/>
        <v>×</v>
      </c>
      <c r="BG173" s="114" t="str">
        <f t="shared" si="21"/>
        <v>×</v>
      </c>
      <c r="BH173" s="115" t="str">
        <f t="shared" si="22"/>
        <v/>
      </c>
      <c r="BI173" s="170">
        <f t="shared" si="23"/>
        <v>0</v>
      </c>
      <c r="BJ173" s="36" t="str">
        <f>IF(AG173=契約状況コード表!G$5,"",IF(AND(K173&lt;&gt;"",ISTEXT(U173)),"分担契約/単価契約",IF(ISTEXT(U173),"単価契約",IF(K173&lt;&gt;"","分担契約",""))))</f>
        <v/>
      </c>
      <c r="BK173" s="171"/>
      <c r="BL173" s="118" t="str">
        <f>IF(COUNTIF(T173,"**"),"",IF(AND(T173&gt;=契約状況コード表!P$5,OR(H173=契約状況コード表!M$5,H173=契約状況コード表!M$6)),1,IF(AND(T173&gt;=契約状況コード表!P$13,H173&lt;&gt;契約状況コード表!M$5,H173&lt;&gt;契約状況コード表!M$6),1,"")))</f>
        <v/>
      </c>
      <c r="BM173" s="155" t="str">
        <f t="shared" si="24"/>
        <v>○</v>
      </c>
      <c r="BN173" s="118" t="b">
        <f t="shared" si="25"/>
        <v>1</v>
      </c>
      <c r="BO173" s="118" t="b">
        <f t="shared" si="26"/>
        <v>1</v>
      </c>
    </row>
    <row r="174" spans="1:67" ht="60.6" customHeight="1">
      <c r="A174" s="101">
        <f t="shared" si="27"/>
        <v>169</v>
      </c>
      <c r="B174" s="101" t="str">
        <f t="shared" si="28"/>
        <v/>
      </c>
      <c r="C174" s="101" t="str">
        <f>IF(B174&lt;&gt;1,"",COUNTIF($B$6:B174,1))</f>
        <v/>
      </c>
      <c r="D174" s="101" t="str">
        <f>IF(B174&lt;&gt;2,"",COUNTIF($B$6:B174,2))</f>
        <v/>
      </c>
      <c r="E174" s="101" t="str">
        <f>IF(B174&lt;&gt;3,"",COUNTIF($B$6:B174,3))</f>
        <v/>
      </c>
      <c r="F174" s="101" t="str">
        <f>IF(B174&lt;&gt;4,"",COUNTIF($B$6:B174,4))</f>
        <v/>
      </c>
      <c r="G174" s="75"/>
      <c r="H174" s="36"/>
      <c r="I174" s="76"/>
      <c r="J174" s="76"/>
      <c r="K174" s="75"/>
      <c r="L174" s="161"/>
      <c r="M174" s="77"/>
      <c r="N174" s="76"/>
      <c r="O174" s="78"/>
      <c r="P174" s="83"/>
      <c r="Q174" s="84"/>
      <c r="R174" s="76"/>
      <c r="S174" s="75"/>
      <c r="T174" s="85"/>
      <c r="U174" s="154"/>
      <c r="V174" s="87"/>
      <c r="W174" s="172" t="str">
        <f>IF(OR(T174="他官署で調達手続きを実施のため",AG174=契約状況コード表!G$5),"－",IF(V174&lt;&gt;"",ROUNDDOWN(V174/T174,3),(IFERROR(ROUNDDOWN(U174/T174,3),"－"))))</f>
        <v>－</v>
      </c>
      <c r="X174" s="85"/>
      <c r="Y174" s="85"/>
      <c r="Z174" s="82"/>
      <c r="AA174" s="80"/>
      <c r="AB174" s="81"/>
      <c r="AC174" s="82"/>
      <c r="AD174" s="82"/>
      <c r="AE174" s="82"/>
      <c r="AF174" s="82"/>
      <c r="AG174" s="80"/>
      <c r="AH174" s="76"/>
      <c r="AI174" s="76"/>
      <c r="AJ174" s="76"/>
      <c r="AK174" s="36"/>
      <c r="AL174" s="36"/>
      <c r="AM174" s="200"/>
      <c r="AN174" s="200"/>
      <c r="AO174" s="200"/>
      <c r="AP174" s="200"/>
      <c r="AQ174" s="161"/>
      <c r="AR174" s="75"/>
      <c r="AS174" s="36"/>
      <c r="AT174" s="36"/>
      <c r="AU174" s="36"/>
      <c r="AV174" s="36"/>
      <c r="AW174" s="36"/>
      <c r="AX174" s="36"/>
      <c r="AY174" s="36"/>
      <c r="AZ174" s="36"/>
      <c r="BA174" s="104"/>
      <c r="BB174" s="113"/>
      <c r="BC174" s="114" t="str">
        <f>IF(AND(OR(K174=契約状況コード表!D$5,K174=契約状況コード表!D$6),OR(AG174=契約状況コード表!G$5,AG174=契約状況コード表!G$6)),"年間支払金額(全官署)",IF(OR(AG174=契約状況コード表!G$5,AG174=契約状況コード表!G$6),"年間支払金額",IF(AND(OR(COUNTIF(AI174,"*すべて*"),COUNTIF(AI174,"*全て*")),S174="●",OR(K174=契約状況コード表!D$5,K174=契約状況コード表!D$6)),"年間支払金額(全官署、契約相手方ごと)",IF(AND(OR(COUNTIF(AI174,"*すべて*"),COUNTIF(AI174,"*全て*")),S174="●"),"年間支払金額(契約相手方ごと)",IF(AND(OR(K174=契約状況コード表!D$5,K174=契約状況コード表!D$6),AG174=契約状況コード表!G$7),"契約総額(全官署)",IF(AND(K174=契約状況コード表!D$7,AG174=契約状況コード表!G$7),"契約総額(自官署のみ)",IF(K174=契約状況コード表!D$7,"年間支払金額(自官署のみ)",IF(AG174=契約状況コード表!G$7,"契約総額",IF(AND(COUNTIF(BJ174,"&lt;&gt;*単価*"),OR(K174=契約状況コード表!D$5,K174=契約状況コード表!D$6)),"全官署予定価格",IF(AND(COUNTIF(BJ174,"*単価*"),OR(K174=契約状況コード表!D$5,K174=契約状況コード表!D$6)),"全官署支払金額",IF(AND(COUNTIF(BJ174,"&lt;&gt;*単価*"),COUNTIF(BJ174,"*変更契約*")),"変更後予定価格",IF(COUNTIF(BJ174,"*単価*"),"年間支払金額","予定価格"))))))))))))</f>
        <v>予定価格</v>
      </c>
      <c r="BD174" s="114" t="str">
        <f>IF(AND(BI174=契約状況コード表!M$5,T174&gt;契約状況コード表!N$5),"○",IF(AND(BI174=契約状況コード表!M$6,T174&gt;=契約状況コード表!N$6),"○",IF(AND(BI174=契約状況コード表!M$7,T174&gt;=契約状況コード表!N$7),"○",IF(AND(BI174=契約状況コード表!M$8,T174&gt;=契約状況コード表!N$8),"○",IF(AND(BI174=契約状況コード表!M$9,T174&gt;=契約状況コード表!N$9),"○",IF(AND(BI174=契約状況コード表!M$10,T174&gt;=契約状況コード表!N$10),"○",IF(AND(BI174=契約状況コード表!M$11,T174&gt;=契約状況コード表!N$11),"○",IF(AND(BI174=契約状況コード表!M$12,T174&gt;=契約状況コード表!N$12),"○",IF(AND(BI174=契約状況コード表!M$13,T174&gt;=契約状況コード表!N$13),"○",IF(T174="他官署で調達手続き入札を実施のため","○","×"))))))))))</f>
        <v>×</v>
      </c>
      <c r="BE174" s="114" t="str">
        <f>IF(AND(BI174=契約状況コード表!M$5,Y174&gt;契約状況コード表!N$5),"○",IF(AND(BI174=契約状況コード表!M$6,Y174&gt;=契約状況コード表!N$6),"○",IF(AND(BI174=契約状況コード表!M$7,Y174&gt;=契約状況コード表!N$7),"○",IF(AND(BI174=契約状況コード表!M$8,Y174&gt;=契約状況コード表!N$8),"○",IF(AND(BI174=契約状況コード表!M$9,Y174&gt;=契約状況コード表!N$9),"○",IF(AND(BI174=契約状況コード表!M$10,Y174&gt;=契約状況コード表!N$10),"○",IF(AND(BI174=契約状況コード表!M$11,Y174&gt;=契約状況コード表!N$11),"○",IF(AND(BI174=契約状況コード表!M$12,Y174&gt;=契約状況コード表!N$12),"○",IF(AND(BI174=契約状況コード表!M$13,Y174&gt;=契約状況コード表!N$13),"○","×")))))))))</f>
        <v>×</v>
      </c>
      <c r="BF174" s="114" t="str">
        <f t="shared" si="20"/>
        <v>×</v>
      </c>
      <c r="BG174" s="114" t="str">
        <f t="shared" si="21"/>
        <v>×</v>
      </c>
      <c r="BH174" s="115" t="str">
        <f t="shared" si="22"/>
        <v/>
      </c>
      <c r="BI174" s="170">
        <f t="shared" si="23"/>
        <v>0</v>
      </c>
      <c r="BJ174" s="36" t="str">
        <f>IF(AG174=契約状況コード表!G$5,"",IF(AND(K174&lt;&gt;"",ISTEXT(U174)),"分担契約/単価契約",IF(ISTEXT(U174),"単価契約",IF(K174&lt;&gt;"","分担契約",""))))</f>
        <v/>
      </c>
      <c r="BK174" s="171"/>
      <c r="BL174" s="118" t="str">
        <f>IF(COUNTIF(T174,"**"),"",IF(AND(T174&gt;=契約状況コード表!P$5,OR(H174=契約状況コード表!M$5,H174=契約状況コード表!M$6)),1,IF(AND(T174&gt;=契約状況コード表!P$13,H174&lt;&gt;契約状況コード表!M$5,H174&lt;&gt;契約状況コード表!M$6),1,"")))</f>
        <v/>
      </c>
      <c r="BM174" s="155" t="str">
        <f t="shared" si="24"/>
        <v>○</v>
      </c>
      <c r="BN174" s="118" t="b">
        <f t="shared" si="25"/>
        <v>1</v>
      </c>
      <c r="BO174" s="118" t="b">
        <f t="shared" si="26"/>
        <v>1</v>
      </c>
    </row>
    <row r="175" spans="1:67" ht="60.6" customHeight="1">
      <c r="A175" s="101">
        <f t="shared" si="27"/>
        <v>170</v>
      </c>
      <c r="B175" s="101" t="str">
        <f t="shared" si="28"/>
        <v/>
      </c>
      <c r="C175" s="101" t="str">
        <f>IF(B175&lt;&gt;1,"",COUNTIF($B$6:B175,1))</f>
        <v/>
      </c>
      <c r="D175" s="101" t="str">
        <f>IF(B175&lt;&gt;2,"",COUNTIF($B$6:B175,2))</f>
        <v/>
      </c>
      <c r="E175" s="101" t="str">
        <f>IF(B175&lt;&gt;3,"",COUNTIF($B$6:B175,3))</f>
        <v/>
      </c>
      <c r="F175" s="101" t="str">
        <f>IF(B175&lt;&gt;4,"",COUNTIF($B$6:B175,4))</f>
        <v/>
      </c>
      <c r="G175" s="75"/>
      <c r="H175" s="36"/>
      <c r="I175" s="76"/>
      <c r="J175" s="76"/>
      <c r="K175" s="75"/>
      <c r="L175" s="161"/>
      <c r="M175" s="77"/>
      <c r="N175" s="76"/>
      <c r="O175" s="78"/>
      <c r="P175" s="83"/>
      <c r="Q175" s="84"/>
      <c r="R175" s="76"/>
      <c r="S175" s="75"/>
      <c r="T175" s="85"/>
      <c r="U175" s="154"/>
      <c r="V175" s="87"/>
      <c r="W175" s="172" t="str">
        <f>IF(OR(T175="他官署で調達手続きを実施のため",AG175=契約状況コード表!G$5),"－",IF(V175&lt;&gt;"",ROUNDDOWN(V175/T175,3),(IFERROR(ROUNDDOWN(U175/T175,3),"－"))))</f>
        <v>－</v>
      </c>
      <c r="X175" s="85"/>
      <c r="Y175" s="85"/>
      <c r="Z175" s="82"/>
      <c r="AA175" s="80"/>
      <c r="AB175" s="81"/>
      <c r="AC175" s="82"/>
      <c r="AD175" s="82"/>
      <c r="AE175" s="82"/>
      <c r="AF175" s="82"/>
      <c r="AG175" s="80"/>
      <c r="AH175" s="76"/>
      <c r="AI175" s="76"/>
      <c r="AJ175" s="76"/>
      <c r="AK175" s="36"/>
      <c r="AL175" s="36"/>
      <c r="AM175" s="200"/>
      <c r="AN175" s="200"/>
      <c r="AO175" s="200"/>
      <c r="AP175" s="200"/>
      <c r="AQ175" s="161"/>
      <c r="AR175" s="75"/>
      <c r="AS175" s="36"/>
      <c r="AT175" s="36"/>
      <c r="AU175" s="36"/>
      <c r="AV175" s="36"/>
      <c r="AW175" s="36"/>
      <c r="AX175" s="36"/>
      <c r="AY175" s="36"/>
      <c r="AZ175" s="36"/>
      <c r="BA175" s="104"/>
      <c r="BB175" s="113"/>
      <c r="BC175" s="114" t="str">
        <f>IF(AND(OR(K175=契約状況コード表!D$5,K175=契約状況コード表!D$6),OR(AG175=契約状況コード表!G$5,AG175=契約状況コード表!G$6)),"年間支払金額(全官署)",IF(OR(AG175=契約状況コード表!G$5,AG175=契約状況コード表!G$6),"年間支払金額",IF(AND(OR(COUNTIF(AI175,"*すべて*"),COUNTIF(AI175,"*全て*")),S175="●",OR(K175=契約状況コード表!D$5,K175=契約状況コード表!D$6)),"年間支払金額(全官署、契約相手方ごと)",IF(AND(OR(COUNTIF(AI175,"*すべて*"),COUNTIF(AI175,"*全て*")),S175="●"),"年間支払金額(契約相手方ごと)",IF(AND(OR(K175=契約状況コード表!D$5,K175=契約状況コード表!D$6),AG175=契約状況コード表!G$7),"契約総額(全官署)",IF(AND(K175=契約状況コード表!D$7,AG175=契約状況コード表!G$7),"契約総額(自官署のみ)",IF(K175=契約状況コード表!D$7,"年間支払金額(自官署のみ)",IF(AG175=契約状況コード表!G$7,"契約総額",IF(AND(COUNTIF(BJ175,"&lt;&gt;*単価*"),OR(K175=契約状況コード表!D$5,K175=契約状況コード表!D$6)),"全官署予定価格",IF(AND(COUNTIF(BJ175,"*単価*"),OR(K175=契約状況コード表!D$5,K175=契約状況コード表!D$6)),"全官署支払金額",IF(AND(COUNTIF(BJ175,"&lt;&gt;*単価*"),COUNTIF(BJ175,"*変更契約*")),"変更後予定価格",IF(COUNTIF(BJ175,"*単価*"),"年間支払金額","予定価格"))))))))))))</f>
        <v>予定価格</v>
      </c>
      <c r="BD175" s="114" t="str">
        <f>IF(AND(BI175=契約状況コード表!M$5,T175&gt;契約状況コード表!N$5),"○",IF(AND(BI175=契約状況コード表!M$6,T175&gt;=契約状況コード表!N$6),"○",IF(AND(BI175=契約状況コード表!M$7,T175&gt;=契約状況コード表!N$7),"○",IF(AND(BI175=契約状況コード表!M$8,T175&gt;=契約状況コード表!N$8),"○",IF(AND(BI175=契約状況コード表!M$9,T175&gt;=契約状況コード表!N$9),"○",IF(AND(BI175=契約状況コード表!M$10,T175&gt;=契約状況コード表!N$10),"○",IF(AND(BI175=契約状況コード表!M$11,T175&gt;=契約状況コード表!N$11),"○",IF(AND(BI175=契約状況コード表!M$12,T175&gt;=契約状況コード表!N$12),"○",IF(AND(BI175=契約状況コード表!M$13,T175&gt;=契約状況コード表!N$13),"○",IF(T175="他官署で調達手続き入札を実施のため","○","×"))))))))))</f>
        <v>×</v>
      </c>
      <c r="BE175" s="114" t="str">
        <f>IF(AND(BI175=契約状況コード表!M$5,Y175&gt;契約状況コード表!N$5),"○",IF(AND(BI175=契約状況コード表!M$6,Y175&gt;=契約状況コード表!N$6),"○",IF(AND(BI175=契約状況コード表!M$7,Y175&gt;=契約状況コード表!N$7),"○",IF(AND(BI175=契約状況コード表!M$8,Y175&gt;=契約状況コード表!N$8),"○",IF(AND(BI175=契約状況コード表!M$9,Y175&gt;=契約状況コード表!N$9),"○",IF(AND(BI175=契約状況コード表!M$10,Y175&gt;=契約状況コード表!N$10),"○",IF(AND(BI175=契約状況コード表!M$11,Y175&gt;=契約状況コード表!N$11),"○",IF(AND(BI175=契約状況コード表!M$12,Y175&gt;=契約状況コード表!N$12),"○",IF(AND(BI175=契約状況コード表!M$13,Y175&gt;=契約状況コード表!N$13),"○","×")))))))))</f>
        <v>×</v>
      </c>
      <c r="BF175" s="114" t="str">
        <f t="shared" si="20"/>
        <v>×</v>
      </c>
      <c r="BG175" s="114" t="str">
        <f t="shared" si="21"/>
        <v>×</v>
      </c>
      <c r="BH175" s="115" t="str">
        <f t="shared" si="22"/>
        <v/>
      </c>
      <c r="BI175" s="170">
        <f t="shared" si="23"/>
        <v>0</v>
      </c>
      <c r="BJ175" s="36" t="str">
        <f>IF(AG175=契約状況コード表!G$5,"",IF(AND(K175&lt;&gt;"",ISTEXT(U175)),"分担契約/単価契約",IF(ISTEXT(U175),"単価契約",IF(K175&lt;&gt;"","分担契約",""))))</f>
        <v/>
      </c>
      <c r="BK175" s="171"/>
      <c r="BL175" s="118" t="str">
        <f>IF(COUNTIF(T175,"**"),"",IF(AND(T175&gt;=契約状況コード表!P$5,OR(H175=契約状況コード表!M$5,H175=契約状況コード表!M$6)),1,IF(AND(T175&gt;=契約状況コード表!P$13,H175&lt;&gt;契約状況コード表!M$5,H175&lt;&gt;契約状況コード表!M$6),1,"")))</f>
        <v/>
      </c>
      <c r="BM175" s="155" t="str">
        <f t="shared" si="24"/>
        <v>○</v>
      </c>
      <c r="BN175" s="118" t="b">
        <f t="shared" si="25"/>
        <v>1</v>
      </c>
      <c r="BO175" s="118" t="b">
        <f t="shared" si="26"/>
        <v>1</v>
      </c>
    </row>
    <row r="176" spans="1:67" ht="60.6" customHeight="1">
      <c r="A176" s="101">
        <f t="shared" si="27"/>
        <v>171</v>
      </c>
      <c r="B176" s="101" t="str">
        <f t="shared" si="28"/>
        <v/>
      </c>
      <c r="C176" s="101" t="str">
        <f>IF(B176&lt;&gt;1,"",COUNTIF($B$6:B176,1))</f>
        <v/>
      </c>
      <c r="D176" s="101" t="str">
        <f>IF(B176&lt;&gt;2,"",COUNTIF($B$6:B176,2))</f>
        <v/>
      </c>
      <c r="E176" s="101" t="str">
        <f>IF(B176&lt;&gt;3,"",COUNTIF($B$6:B176,3))</f>
        <v/>
      </c>
      <c r="F176" s="101" t="str">
        <f>IF(B176&lt;&gt;4,"",COUNTIF($B$6:B176,4))</f>
        <v/>
      </c>
      <c r="G176" s="75"/>
      <c r="H176" s="36"/>
      <c r="I176" s="76"/>
      <c r="J176" s="76"/>
      <c r="K176" s="75"/>
      <c r="L176" s="161"/>
      <c r="M176" s="77"/>
      <c r="N176" s="76"/>
      <c r="O176" s="78"/>
      <c r="P176" s="83"/>
      <c r="Q176" s="84"/>
      <c r="R176" s="76"/>
      <c r="S176" s="75"/>
      <c r="T176" s="85"/>
      <c r="U176" s="154"/>
      <c r="V176" s="87"/>
      <c r="W176" s="172" t="str">
        <f>IF(OR(T176="他官署で調達手続きを実施のため",AG176=契約状況コード表!G$5),"－",IF(V176&lt;&gt;"",ROUNDDOWN(V176/T176,3),(IFERROR(ROUNDDOWN(U176/T176,3),"－"))))</f>
        <v>－</v>
      </c>
      <c r="X176" s="85"/>
      <c r="Y176" s="85"/>
      <c r="Z176" s="82"/>
      <c r="AA176" s="80"/>
      <c r="AB176" s="81"/>
      <c r="AC176" s="82"/>
      <c r="AD176" s="82"/>
      <c r="AE176" s="82"/>
      <c r="AF176" s="82"/>
      <c r="AG176" s="80"/>
      <c r="AH176" s="76"/>
      <c r="AI176" s="76"/>
      <c r="AJ176" s="76"/>
      <c r="AK176" s="36"/>
      <c r="AL176" s="36"/>
      <c r="AM176" s="200"/>
      <c r="AN176" s="200"/>
      <c r="AO176" s="200"/>
      <c r="AP176" s="200"/>
      <c r="AQ176" s="161"/>
      <c r="AR176" s="75"/>
      <c r="AS176" s="36"/>
      <c r="AT176" s="36"/>
      <c r="AU176" s="36"/>
      <c r="AV176" s="36"/>
      <c r="AW176" s="36"/>
      <c r="AX176" s="36"/>
      <c r="AY176" s="36"/>
      <c r="AZ176" s="36"/>
      <c r="BA176" s="104"/>
      <c r="BB176" s="113"/>
      <c r="BC176" s="114" t="str">
        <f>IF(AND(OR(K176=契約状況コード表!D$5,K176=契約状況コード表!D$6),OR(AG176=契約状況コード表!G$5,AG176=契約状況コード表!G$6)),"年間支払金額(全官署)",IF(OR(AG176=契約状況コード表!G$5,AG176=契約状況コード表!G$6),"年間支払金額",IF(AND(OR(COUNTIF(AI176,"*すべて*"),COUNTIF(AI176,"*全て*")),S176="●",OR(K176=契約状況コード表!D$5,K176=契約状況コード表!D$6)),"年間支払金額(全官署、契約相手方ごと)",IF(AND(OR(COUNTIF(AI176,"*すべて*"),COUNTIF(AI176,"*全て*")),S176="●"),"年間支払金額(契約相手方ごと)",IF(AND(OR(K176=契約状況コード表!D$5,K176=契約状況コード表!D$6),AG176=契約状況コード表!G$7),"契約総額(全官署)",IF(AND(K176=契約状況コード表!D$7,AG176=契約状況コード表!G$7),"契約総額(自官署のみ)",IF(K176=契約状況コード表!D$7,"年間支払金額(自官署のみ)",IF(AG176=契約状況コード表!G$7,"契約総額",IF(AND(COUNTIF(BJ176,"&lt;&gt;*単価*"),OR(K176=契約状況コード表!D$5,K176=契約状況コード表!D$6)),"全官署予定価格",IF(AND(COUNTIF(BJ176,"*単価*"),OR(K176=契約状況コード表!D$5,K176=契約状況コード表!D$6)),"全官署支払金額",IF(AND(COUNTIF(BJ176,"&lt;&gt;*単価*"),COUNTIF(BJ176,"*変更契約*")),"変更後予定価格",IF(COUNTIF(BJ176,"*単価*"),"年間支払金額","予定価格"))))))))))))</f>
        <v>予定価格</v>
      </c>
      <c r="BD176" s="114" t="str">
        <f>IF(AND(BI176=契約状況コード表!M$5,T176&gt;契約状況コード表!N$5),"○",IF(AND(BI176=契約状況コード表!M$6,T176&gt;=契約状況コード表!N$6),"○",IF(AND(BI176=契約状況コード表!M$7,T176&gt;=契約状況コード表!N$7),"○",IF(AND(BI176=契約状況コード表!M$8,T176&gt;=契約状況コード表!N$8),"○",IF(AND(BI176=契約状況コード表!M$9,T176&gt;=契約状況コード表!N$9),"○",IF(AND(BI176=契約状況コード表!M$10,T176&gt;=契約状況コード表!N$10),"○",IF(AND(BI176=契約状況コード表!M$11,T176&gt;=契約状況コード表!N$11),"○",IF(AND(BI176=契約状況コード表!M$12,T176&gt;=契約状況コード表!N$12),"○",IF(AND(BI176=契約状況コード表!M$13,T176&gt;=契約状況コード表!N$13),"○",IF(T176="他官署で調達手続き入札を実施のため","○","×"))))))))))</f>
        <v>×</v>
      </c>
      <c r="BE176" s="114" t="str">
        <f>IF(AND(BI176=契約状況コード表!M$5,Y176&gt;契約状況コード表!N$5),"○",IF(AND(BI176=契約状況コード表!M$6,Y176&gt;=契約状況コード表!N$6),"○",IF(AND(BI176=契約状況コード表!M$7,Y176&gt;=契約状況コード表!N$7),"○",IF(AND(BI176=契約状況コード表!M$8,Y176&gt;=契約状況コード表!N$8),"○",IF(AND(BI176=契約状況コード表!M$9,Y176&gt;=契約状況コード表!N$9),"○",IF(AND(BI176=契約状況コード表!M$10,Y176&gt;=契約状況コード表!N$10),"○",IF(AND(BI176=契約状況コード表!M$11,Y176&gt;=契約状況コード表!N$11),"○",IF(AND(BI176=契約状況コード表!M$12,Y176&gt;=契約状況コード表!N$12),"○",IF(AND(BI176=契約状況コード表!M$13,Y176&gt;=契約状況コード表!N$13),"○","×")))))))))</f>
        <v>×</v>
      </c>
      <c r="BF176" s="114" t="str">
        <f t="shared" si="20"/>
        <v>×</v>
      </c>
      <c r="BG176" s="114" t="str">
        <f t="shared" si="21"/>
        <v>×</v>
      </c>
      <c r="BH176" s="115" t="str">
        <f t="shared" si="22"/>
        <v/>
      </c>
      <c r="BI176" s="170">
        <f t="shared" si="23"/>
        <v>0</v>
      </c>
      <c r="BJ176" s="36" t="str">
        <f>IF(AG176=契約状況コード表!G$5,"",IF(AND(K176&lt;&gt;"",ISTEXT(U176)),"分担契約/単価契約",IF(ISTEXT(U176),"単価契約",IF(K176&lt;&gt;"","分担契約",""))))</f>
        <v/>
      </c>
      <c r="BK176" s="171"/>
      <c r="BL176" s="118" t="str">
        <f>IF(COUNTIF(T176,"**"),"",IF(AND(T176&gt;=契約状況コード表!P$5,OR(H176=契約状況コード表!M$5,H176=契約状況コード表!M$6)),1,IF(AND(T176&gt;=契約状況コード表!P$13,H176&lt;&gt;契約状況コード表!M$5,H176&lt;&gt;契約状況コード表!M$6),1,"")))</f>
        <v/>
      </c>
      <c r="BM176" s="155" t="str">
        <f t="shared" si="24"/>
        <v>○</v>
      </c>
      <c r="BN176" s="118" t="b">
        <f t="shared" si="25"/>
        <v>1</v>
      </c>
      <c r="BO176" s="118" t="b">
        <f t="shared" si="26"/>
        <v>1</v>
      </c>
    </row>
    <row r="177" spans="1:67" ht="60.6" customHeight="1">
      <c r="A177" s="101">
        <f t="shared" si="27"/>
        <v>172</v>
      </c>
      <c r="B177" s="101" t="str">
        <f t="shared" si="28"/>
        <v/>
      </c>
      <c r="C177" s="101" t="str">
        <f>IF(B177&lt;&gt;1,"",COUNTIF($B$6:B177,1))</f>
        <v/>
      </c>
      <c r="D177" s="101" t="str">
        <f>IF(B177&lt;&gt;2,"",COUNTIF($B$6:B177,2))</f>
        <v/>
      </c>
      <c r="E177" s="101" t="str">
        <f>IF(B177&lt;&gt;3,"",COUNTIF($B$6:B177,3))</f>
        <v/>
      </c>
      <c r="F177" s="101" t="str">
        <f>IF(B177&lt;&gt;4,"",COUNTIF($B$6:B177,4))</f>
        <v/>
      </c>
      <c r="G177" s="75"/>
      <c r="H177" s="36"/>
      <c r="I177" s="76"/>
      <c r="J177" s="76"/>
      <c r="K177" s="75"/>
      <c r="L177" s="161"/>
      <c r="M177" s="77"/>
      <c r="N177" s="76"/>
      <c r="O177" s="78"/>
      <c r="P177" s="83"/>
      <c r="Q177" s="84"/>
      <c r="R177" s="76"/>
      <c r="S177" s="75"/>
      <c r="T177" s="85"/>
      <c r="U177" s="154"/>
      <c r="V177" s="87"/>
      <c r="W177" s="172" t="str">
        <f>IF(OR(T177="他官署で調達手続きを実施のため",AG177=契約状況コード表!G$5),"－",IF(V177&lt;&gt;"",ROUNDDOWN(V177/T177,3),(IFERROR(ROUNDDOWN(U177/T177,3),"－"))))</f>
        <v>－</v>
      </c>
      <c r="X177" s="85"/>
      <c r="Y177" s="85"/>
      <c r="Z177" s="82"/>
      <c r="AA177" s="80"/>
      <c r="AB177" s="81"/>
      <c r="AC177" s="82"/>
      <c r="AD177" s="82"/>
      <c r="AE177" s="82"/>
      <c r="AF177" s="82"/>
      <c r="AG177" s="80"/>
      <c r="AH177" s="76"/>
      <c r="AI177" s="76"/>
      <c r="AJ177" s="76"/>
      <c r="AK177" s="36"/>
      <c r="AL177" s="36"/>
      <c r="AM177" s="200"/>
      <c r="AN177" s="200"/>
      <c r="AO177" s="200"/>
      <c r="AP177" s="200"/>
      <c r="AQ177" s="161"/>
      <c r="AR177" s="75"/>
      <c r="AS177" s="36"/>
      <c r="AT177" s="36"/>
      <c r="AU177" s="36"/>
      <c r="AV177" s="36"/>
      <c r="AW177" s="36"/>
      <c r="AX177" s="36"/>
      <c r="AY177" s="36"/>
      <c r="AZ177" s="36"/>
      <c r="BA177" s="104"/>
      <c r="BB177" s="113"/>
      <c r="BC177" s="114" t="str">
        <f>IF(AND(OR(K177=契約状況コード表!D$5,K177=契約状況コード表!D$6),OR(AG177=契約状況コード表!G$5,AG177=契約状況コード表!G$6)),"年間支払金額(全官署)",IF(OR(AG177=契約状況コード表!G$5,AG177=契約状況コード表!G$6),"年間支払金額",IF(AND(OR(COUNTIF(AI177,"*すべて*"),COUNTIF(AI177,"*全て*")),S177="●",OR(K177=契約状況コード表!D$5,K177=契約状況コード表!D$6)),"年間支払金額(全官署、契約相手方ごと)",IF(AND(OR(COUNTIF(AI177,"*すべて*"),COUNTIF(AI177,"*全て*")),S177="●"),"年間支払金額(契約相手方ごと)",IF(AND(OR(K177=契約状況コード表!D$5,K177=契約状況コード表!D$6),AG177=契約状況コード表!G$7),"契約総額(全官署)",IF(AND(K177=契約状況コード表!D$7,AG177=契約状況コード表!G$7),"契約総額(自官署のみ)",IF(K177=契約状況コード表!D$7,"年間支払金額(自官署のみ)",IF(AG177=契約状況コード表!G$7,"契約総額",IF(AND(COUNTIF(BJ177,"&lt;&gt;*単価*"),OR(K177=契約状況コード表!D$5,K177=契約状況コード表!D$6)),"全官署予定価格",IF(AND(COUNTIF(BJ177,"*単価*"),OR(K177=契約状況コード表!D$5,K177=契約状況コード表!D$6)),"全官署支払金額",IF(AND(COUNTIF(BJ177,"&lt;&gt;*単価*"),COUNTIF(BJ177,"*変更契約*")),"変更後予定価格",IF(COUNTIF(BJ177,"*単価*"),"年間支払金額","予定価格"))))))))))))</f>
        <v>予定価格</v>
      </c>
      <c r="BD177" s="114" t="str">
        <f>IF(AND(BI177=契約状況コード表!M$5,T177&gt;契約状況コード表!N$5),"○",IF(AND(BI177=契約状況コード表!M$6,T177&gt;=契約状況コード表!N$6),"○",IF(AND(BI177=契約状況コード表!M$7,T177&gt;=契約状況コード表!N$7),"○",IF(AND(BI177=契約状況コード表!M$8,T177&gt;=契約状況コード表!N$8),"○",IF(AND(BI177=契約状況コード表!M$9,T177&gt;=契約状況コード表!N$9),"○",IF(AND(BI177=契約状況コード表!M$10,T177&gt;=契約状況コード表!N$10),"○",IF(AND(BI177=契約状況コード表!M$11,T177&gt;=契約状況コード表!N$11),"○",IF(AND(BI177=契約状況コード表!M$12,T177&gt;=契約状況コード表!N$12),"○",IF(AND(BI177=契約状況コード表!M$13,T177&gt;=契約状況コード表!N$13),"○",IF(T177="他官署で調達手続き入札を実施のため","○","×"))))))))))</f>
        <v>×</v>
      </c>
      <c r="BE177" s="114" t="str">
        <f>IF(AND(BI177=契約状況コード表!M$5,Y177&gt;契約状況コード表!N$5),"○",IF(AND(BI177=契約状況コード表!M$6,Y177&gt;=契約状況コード表!N$6),"○",IF(AND(BI177=契約状況コード表!M$7,Y177&gt;=契約状況コード表!N$7),"○",IF(AND(BI177=契約状況コード表!M$8,Y177&gt;=契約状況コード表!N$8),"○",IF(AND(BI177=契約状況コード表!M$9,Y177&gt;=契約状況コード表!N$9),"○",IF(AND(BI177=契約状況コード表!M$10,Y177&gt;=契約状況コード表!N$10),"○",IF(AND(BI177=契約状況コード表!M$11,Y177&gt;=契約状況コード表!N$11),"○",IF(AND(BI177=契約状況コード表!M$12,Y177&gt;=契約状況コード表!N$12),"○",IF(AND(BI177=契約状況コード表!M$13,Y177&gt;=契約状況コード表!N$13),"○","×")))))))))</f>
        <v>×</v>
      </c>
      <c r="BF177" s="114" t="str">
        <f t="shared" si="20"/>
        <v>×</v>
      </c>
      <c r="BG177" s="114" t="str">
        <f t="shared" si="21"/>
        <v>×</v>
      </c>
      <c r="BH177" s="115" t="str">
        <f t="shared" si="22"/>
        <v/>
      </c>
      <c r="BI177" s="170">
        <f t="shared" si="23"/>
        <v>0</v>
      </c>
      <c r="BJ177" s="36" t="str">
        <f>IF(AG177=契約状況コード表!G$5,"",IF(AND(K177&lt;&gt;"",ISTEXT(U177)),"分担契約/単価契約",IF(ISTEXT(U177),"単価契約",IF(K177&lt;&gt;"","分担契約",""))))</f>
        <v/>
      </c>
      <c r="BK177" s="171"/>
      <c r="BL177" s="118" t="str">
        <f>IF(COUNTIF(T177,"**"),"",IF(AND(T177&gt;=契約状況コード表!P$5,OR(H177=契約状況コード表!M$5,H177=契約状況コード表!M$6)),1,IF(AND(T177&gt;=契約状況コード表!P$13,H177&lt;&gt;契約状況コード表!M$5,H177&lt;&gt;契約状況コード表!M$6),1,"")))</f>
        <v/>
      </c>
      <c r="BM177" s="155" t="str">
        <f t="shared" si="24"/>
        <v>○</v>
      </c>
      <c r="BN177" s="118" t="b">
        <f t="shared" si="25"/>
        <v>1</v>
      </c>
      <c r="BO177" s="118" t="b">
        <f t="shared" si="26"/>
        <v>1</v>
      </c>
    </row>
    <row r="178" spans="1:67" ht="60.6" customHeight="1">
      <c r="A178" s="101">
        <f t="shared" si="27"/>
        <v>173</v>
      </c>
      <c r="B178" s="101" t="str">
        <f t="shared" si="28"/>
        <v/>
      </c>
      <c r="C178" s="101" t="str">
        <f>IF(B178&lt;&gt;1,"",COUNTIF($B$6:B178,1))</f>
        <v/>
      </c>
      <c r="D178" s="101" t="str">
        <f>IF(B178&lt;&gt;2,"",COUNTIF($B$6:B178,2))</f>
        <v/>
      </c>
      <c r="E178" s="101" t="str">
        <f>IF(B178&lt;&gt;3,"",COUNTIF($B$6:B178,3))</f>
        <v/>
      </c>
      <c r="F178" s="101" t="str">
        <f>IF(B178&lt;&gt;4,"",COUNTIF($B$6:B178,4))</f>
        <v/>
      </c>
      <c r="G178" s="75"/>
      <c r="H178" s="36"/>
      <c r="I178" s="76"/>
      <c r="J178" s="76"/>
      <c r="K178" s="75"/>
      <c r="L178" s="161"/>
      <c r="M178" s="77"/>
      <c r="N178" s="76"/>
      <c r="O178" s="78"/>
      <c r="P178" s="83"/>
      <c r="Q178" s="84"/>
      <c r="R178" s="76"/>
      <c r="S178" s="75"/>
      <c r="T178" s="85"/>
      <c r="U178" s="154"/>
      <c r="V178" s="87"/>
      <c r="W178" s="172" t="str">
        <f>IF(OR(T178="他官署で調達手続きを実施のため",AG178=契約状況コード表!G$5),"－",IF(V178&lt;&gt;"",ROUNDDOWN(V178/T178,3),(IFERROR(ROUNDDOWN(U178/T178,3),"－"))))</f>
        <v>－</v>
      </c>
      <c r="X178" s="85"/>
      <c r="Y178" s="85"/>
      <c r="Z178" s="82"/>
      <c r="AA178" s="80"/>
      <c r="AB178" s="81"/>
      <c r="AC178" s="82"/>
      <c r="AD178" s="82"/>
      <c r="AE178" s="82"/>
      <c r="AF178" s="82"/>
      <c r="AG178" s="80"/>
      <c r="AH178" s="76"/>
      <c r="AI178" s="76"/>
      <c r="AJ178" s="76"/>
      <c r="AK178" s="36"/>
      <c r="AL178" s="36"/>
      <c r="AM178" s="200"/>
      <c r="AN178" s="200"/>
      <c r="AO178" s="200"/>
      <c r="AP178" s="200"/>
      <c r="AQ178" s="161"/>
      <c r="AR178" s="75"/>
      <c r="AS178" s="36"/>
      <c r="AT178" s="36"/>
      <c r="AU178" s="36"/>
      <c r="AV178" s="36"/>
      <c r="AW178" s="36"/>
      <c r="AX178" s="36"/>
      <c r="AY178" s="36"/>
      <c r="AZ178" s="36"/>
      <c r="BA178" s="104"/>
      <c r="BB178" s="113"/>
      <c r="BC178" s="114" t="str">
        <f>IF(AND(OR(K178=契約状況コード表!D$5,K178=契約状況コード表!D$6),OR(AG178=契約状況コード表!G$5,AG178=契約状況コード表!G$6)),"年間支払金額(全官署)",IF(OR(AG178=契約状況コード表!G$5,AG178=契約状況コード表!G$6),"年間支払金額",IF(AND(OR(COUNTIF(AI178,"*すべて*"),COUNTIF(AI178,"*全て*")),S178="●",OR(K178=契約状況コード表!D$5,K178=契約状況コード表!D$6)),"年間支払金額(全官署、契約相手方ごと)",IF(AND(OR(COUNTIF(AI178,"*すべて*"),COUNTIF(AI178,"*全て*")),S178="●"),"年間支払金額(契約相手方ごと)",IF(AND(OR(K178=契約状況コード表!D$5,K178=契約状況コード表!D$6),AG178=契約状況コード表!G$7),"契約総額(全官署)",IF(AND(K178=契約状況コード表!D$7,AG178=契約状況コード表!G$7),"契約総額(自官署のみ)",IF(K178=契約状況コード表!D$7,"年間支払金額(自官署のみ)",IF(AG178=契約状況コード表!G$7,"契約総額",IF(AND(COUNTIF(BJ178,"&lt;&gt;*単価*"),OR(K178=契約状況コード表!D$5,K178=契約状況コード表!D$6)),"全官署予定価格",IF(AND(COUNTIF(BJ178,"*単価*"),OR(K178=契約状況コード表!D$5,K178=契約状況コード表!D$6)),"全官署支払金額",IF(AND(COUNTIF(BJ178,"&lt;&gt;*単価*"),COUNTIF(BJ178,"*変更契約*")),"変更後予定価格",IF(COUNTIF(BJ178,"*単価*"),"年間支払金額","予定価格"))))))))))))</f>
        <v>予定価格</v>
      </c>
      <c r="BD178" s="114" t="str">
        <f>IF(AND(BI178=契約状況コード表!M$5,T178&gt;契約状況コード表!N$5),"○",IF(AND(BI178=契約状況コード表!M$6,T178&gt;=契約状況コード表!N$6),"○",IF(AND(BI178=契約状況コード表!M$7,T178&gt;=契約状況コード表!N$7),"○",IF(AND(BI178=契約状況コード表!M$8,T178&gt;=契約状況コード表!N$8),"○",IF(AND(BI178=契約状況コード表!M$9,T178&gt;=契約状況コード表!N$9),"○",IF(AND(BI178=契約状況コード表!M$10,T178&gt;=契約状況コード表!N$10),"○",IF(AND(BI178=契約状況コード表!M$11,T178&gt;=契約状況コード表!N$11),"○",IF(AND(BI178=契約状況コード表!M$12,T178&gt;=契約状況コード表!N$12),"○",IF(AND(BI178=契約状況コード表!M$13,T178&gt;=契約状況コード表!N$13),"○",IF(T178="他官署で調達手続き入札を実施のため","○","×"))))))))))</f>
        <v>×</v>
      </c>
      <c r="BE178" s="114" t="str">
        <f>IF(AND(BI178=契約状況コード表!M$5,Y178&gt;契約状況コード表!N$5),"○",IF(AND(BI178=契約状況コード表!M$6,Y178&gt;=契約状況コード表!N$6),"○",IF(AND(BI178=契約状況コード表!M$7,Y178&gt;=契約状況コード表!N$7),"○",IF(AND(BI178=契約状況コード表!M$8,Y178&gt;=契約状況コード表!N$8),"○",IF(AND(BI178=契約状況コード表!M$9,Y178&gt;=契約状況コード表!N$9),"○",IF(AND(BI178=契約状況コード表!M$10,Y178&gt;=契約状況コード表!N$10),"○",IF(AND(BI178=契約状況コード表!M$11,Y178&gt;=契約状況コード表!N$11),"○",IF(AND(BI178=契約状況コード表!M$12,Y178&gt;=契約状況コード表!N$12),"○",IF(AND(BI178=契約状況コード表!M$13,Y178&gt;=契約状況コード表!N$13),"○","×")))))))))</f>
        <v>×</v>
      </c>
      <c r="BF178" s="114" t="str">
        <f t="shared" si="20"/>
        <v>×</v>
      </c>
      <c r="BG178" s="114" t="str">
        <f t="shared" si="21"/>
        <v>×</v>
      </c>
      <c r="BH178" s="115" t="str">
        <f t="shared" si="22"/>
        <v/>
      </c>
      <c r="BI178" s="170">
        <f t="shared" si="23"/>
        <v>0</v>
      </c>
      <c r="BJ178" s="36" t="str">
        <f>IF(AG178=契約状況コード表!G$5,"",IF(AND(K178&lt;&gt;"",ISTEXT(U178)),"分担契約/単価契約",IF(ISTEXT(U178),"単価契約",IF(K178&lt;&gt;"","分担契約",""))))</f>
        <v/>
      </c>
      <c r="BK178" s="171"/>
      <c r="BL178" s="118" t="str">
        <f>IF(COUNTIF(T178,"**"),"",IF(AND(T178&gt;=契約状況コード表!P$5,OR(H178=契約状況コード表!M$5,H178=契約状況コード表!M$6)),1,IF(AND(T178&gt;=契約状況コード表!P$13,H178&lt;&gt;契約状況コード表!M$5,H178&lt;&gt;契約状況コード表!M$6),1,"")))</f>
        <v/>
      </c>
      <c r="BM178" s="155" t="str">
        <f t="shared" si="24"/>
        <v>○</v>
      </c>
      <c r="BN178" s="118" t="b">
        <f t="shared" si="25"/>
        <v>1</v>
      </c>
      <c r="BO178" s="118" t="b">
        <f t="shared" si="26"/>
        <v>1</v>
      </c>
    </row>
    <row r="179" spans="1:67" ht="60.6" customHeight="1">
      <c r="A179" s="101">
        <f t="shared" si="27"/>
        <v>174</v>
      </c>
      <c r="B179" s="101" t="str">
        <f t="shared" si="28"/>
        <v/>
      </c>
      <c r="C179" s="101" t="str">
        <f>IF(B179&lt;&gt;1,"",COUNTIF($B$6:B179,1))</f>
        <v/>
      </c>
      <c r="D179" s="101" t="str">
        <f>IF(B179&lt;&gt;2,"",COUNTIF($B$6:B179,2))</f>
        <v/>
      </c>
      <c r="E179" s="101" t="str">
        <f>IF(B179&lt;&gt;3,"",COUNTIF($B$6:B179,3))</f>
        <v/>
      </c>
      <c r="F179" s="101" t="str">
        <f>IF(B179&lt;&gt;4,"",COUNTIF($B$6:B179,4))</f>
        <v/>
      </c>
      <c r="G179" s="75"/>
      <c r="H179" s="36"/>
      <c r="I179" s="76"/>
      <c r="J179" s="76"/>
      <c r="K179" s="75"/>
      <c r="L179" s="161"/>
      <c r="M179" s="77"/>
      <c r="N179" s="76"/>
      <c r="O179" s="78"/>
      <c r="P179" s="83"/>
      <c r="Q179" s="84"/>
      <c r="R179" s="76"/>
      <c r="S179" s="75"/>
      <c r="T179" s="79"/>
      <c r="U179" s="86"/>
      <c r="V179" s="87"/>
      <c r="W179" s="172" t="str">
        <f>IF(OR(T179="他官署で調達手続きを実施のため",AG179=契約状況コード表!G$5),"－",IF(V179&lt;&gt;"",ROUNDDOWN(V179/T179,3),(IFERROR(ROUNDDOWN(U179/T179,3),"－"))))</f>
        <v>－</v>
      </c>
      <c r="X179" s="79"/>
      <c r="Y179" s="79"/>
      <c r="Z179" s="82"/>
      <c r="AA179" s="80"/>
      <c r="AB179" s="81"/>
      <c r="AC179" s="82"/>
      <c r="AD179" s="82"/>
      <c r="AE179" s="82"/>
      <c r="AF179" s="82"/>
      <c r="AG179" s="80"/>
      <c r="AH179" s="76"/>
      <c r="AI179" s="76"/>
      <c r="AJ179" s="76"/>
      <c r="AK179" s="36"/>
      <c r="AL179" s="36"/>
      <c r="AM179" s="200"/>
      <c r="AN179" s="200"/>
      <c r="AO179" s="200"/>
      <c r="AP179" s="200"/>
      <c r="AQ179" s="161"/>
      <c r="AR179" s="75"/>
      <c r="AS179" s="36"/>
      <c r="AT179" s="36"/>
      <c r="AU179" s="36"/>
      <c r="AV179" s="36"/>
      <c r="AW179" s="36"/>
      <c r="AX179" s="36"/>
      <c r="AY179" s="36"/>
      <c r="AZ179" s="36"/>
      <c r="BA179" s="104"/>
      <c r="BB179" s="113"/>
      <c r="BC179" s="114" t="str">
        <f>IF(AND(OR(K179=契約状況コード表!D$5,K179=契約状況コード表!D$6),OR(AG179=契約状況コード表!G$5,AG179=契約状況コード表!G$6)),"年間支払金額(全官署)",IF(OR(AG179=契約状況コード表!G$5,AG179=契約状況コード表!G$6),"年間支払金額",IF(AND(OR(COUNTIF(AI179,"*すべて*"),COUNTIF(AI179,"*全て*")),S179="●",OR(K179=契約状況コード表!D$5,K179=契約状況コード表!D$6)),"年間支払金額(全官署、契約相手方ごと)",IF(AND(OR(COUNTIF(AI179,"*すべて*"),COUNTIF(AI179,"*全て*")),S179="●"),"年間支払金額(契約相手方ごと)",IF(AND(OR(K179=契約状況コード表!D$5,K179=契約状況コード表!D$6),AG179=契約状況コード表!G$7),"契約総額(全官署)",IF(AND(K179=契約状況コード表!D$7,AG179=契約状況コード表!G$7),"契約総額(自官署のみ)",IF(K179=契約状況コード表!D$7,"年間支払金額(自官署のみ)",IF(AG179=契約状況コード表!G$7,"契約総額",IF(AND(COUNTIF(BJ179,"&lt;&gt;*単価*"),OR(K179=契約状況コード表!D$5,K179=契約状況コード表!D$6)),"全官署予定価格",IF(AND(COUNTIF(BJ179,"*単価*"),OR(K179=契約状況コード表!D$5,K179=契約状況コード表!D$6)),"全官署支払金額",IF(AND(COUNTIF(BJ179,"&lt;&gt;*単価*"),COUNTIF(BJ179,"*変更契約*")),"変更後予定価格",IF(COUNTIF(BJ179,"*単価*"),"年間支払金額","予定価格"))))))))))))</f>
        <v>予定価格</v>
      </c>
      <c r="BD179" s="114" t="str">
        <f>IF(AND(BI179=契約状況コード表!M$5,T179&gt;契約状況コード表!N$5),"○",IF(AND(BI179=契約状況コード表!M$6,T179&gt;=契約状況コード表!N$6),"○",IF(AND(BI179=契約状況コード表!M$7,T179&gt;=契約状況コード表!N$7),"○",IF(AND(BI179=契約状況コード表!M$8,T179&gt;=契約状況コード表!N$8),"○",IF(AND(BI179=契約状況コード表!M$9,T179&gt;=契約状況コード表!N$9),"○",IF(AND(BI179=契約状況コード表!M$10,T179&gt;=契約状況コード表!N$10),"○",IF(AND(BI179=契約状況コード表!M$11,T179&gt;=契約状況コード表!N$11),"○",IF(AND(BI179=契約状況コード表!M$12,T179&gt;=契約状況コード表!N$12),"○",IF(AND(BI179=契約状況コード表!M$13,T179&gt;=契約状況コード表!N$13),"○",IF(T179="他官署で調達手続き入札を実施のため","○","×"))))))))))</f>
        <v>×</v>
      </c>
      <c r="BE179" s="114" t="str">
        <f>IF(AND(BI179=契約状況コード表!M$5,Y179&gt;契約状況コード表!N$5),"○",IF(AND(BI179=契約状況コード表!M$6,Y179&gt;=契約状況コード表!N$6),"○",IF(AND(BI179=契約状況コード表!M$7,Y179&gt;=契約状況コード表!N$7),"○",IF(AND(BI179=契約状況コード表!M$8,Y179&gt;=契約状況コード表!N$8),"○",IF(AND(BI179=契約状況コード表!M$9,Y179&gt;=契約状況コード表!N$9),"○",IF(AND(BI179=契約状況コード表!M$10,Y179&gt;=契約状況コード表!N$10),"○",IF(AND(BI179=契約状況コード表!M$11,Y179&gt;=契約状況コード表!N$11),"○",IF(AND(BI179=契約状況コード表!M$12,Y179&gt;=契約状況コード表!N$12),"○",IF(AND(BI179=契約状況コード表!M$13,Y179&gt;=契約状況コード表!N$13),"○","×")))))))))</f>
        <v>×</v>
      </c>
      <c r="BF179" s="114" t="str">
        <f t="shared" si="20"/>
        <v>×</v>
      </c>
      <c r="BG179" s="114" t="str">
        <f t="shared" si="21"/>
        <v>×</v>
      </c>
      <c r="BH179" s="115" t="str">
        <f t="shared" si="22"/>
        <v/>
      </c>
      <c r="BI179" s="170">
        <f t="shared" si="23"/>
        <v>0</v>
      </c>
      <c r="BJ179" s="36" t="str">
        <f>IF(AG179=契約状況コード表!G$5,"",IF(AND(K179&lt;&gt;"",ISTEXT(U179)),"分担契約/単価契約",IF(ISTEXT(U179),"単価契約",IF(K179&lt;&gt;"","分担契約",""))))</f>
        <v/>
      </c>
      <c r="BK179" s="171"/>
      <c r="BL179" s="118" t="str">
        <f>IF(COUNTIF(T179,"**"),"",IF(AND(T179&gt;=契約状況コード表!P$5,OR(H179=契約状況コード表!M$5,H179=契約状況コード表!M$6)),1,IF(AND(T179&gt;=契約状況コード表!P$13,H179&lt;&gt;契約状況コード表!M$5,H179&lt;&gt;契約状況コード表!M$6),1,"")))</f>
        <v/>
      </c>
      <c r="BM179" s="155" t="str">
        <f t="shared" si="24"/>
        <v>○</v>
      </c>
      <c r="BN179" s="118" t="b">
        <f t="shared" si="25"/>
        <v>1</v>
      </c>
      <c r="BO179" s="118" t="b">
        <f t="shared" si="26"/>
        <v>1</v>
      </c>
    </row>
    <row r="180" spans="1:67" ht="60.6" customHeight="1">
      <c r="A180" s="101">
        <f t="shared" si="27"/>
        <v>175</v>
      </c>
      <c r="B180" s="101" t="str">
        <f t="shared" si="28"/>
        <v/>
      </c>
      <c r="C180" s="101" t="str">
        <f>IF(B180&lt;&gt;1,"",COUNTIF($B$6:B180,1))</f>
        <v/>
      </c>
      <c r="D180" s="101" t="str">
        <f>IF(B180&lt;&gt;2,"",COUNTIF($B$6:B180,2))</f>
        <v/>
      </c>
      <c r="E180" s="101" t="str">
        <f>IF(B180&lt;&gt;3,"",COUNTIF($B$6:B180,3))</f>
        <v/>
      </c>
      <c r="F180" s="101" t="str">
        <f>IF(B180&lt;&gt;4,"",COUNTIF($B$6:B180,4))</f>
        <v/>
      </c>
      <c r="G180" s="75"/>
      <c r="H180" s="36"/>
      <c r="I180" s="76"/>
      <c r="J180" s="76"/>
      <c r="K180" s="75"/>
      <c r="L180" s="161"/>
      <c r="M180" s="77"/>
      <c r="N180" s="76"/>
      <c r="O180" s="78"/>
      <c r="P180" s="83"/>
      <c r="Q180" s="84"/>
      <c r="R180" s="76"/>
      <c r="S180" s="75"/>
      <c r="T180" s="79"/>
      <c r="U180" s="86"/>
      <c r="V180" s="87"/>
      <c r="W180" s="172" t="str">
        <f>IF(OR(T180="他官署で調達手続きを実施のため",AG180=契約状況コード表!G$5),"－",IF(V180&lt;&gt;"",ROUNDDOWN(V180/T180,3),(IFERROR(ROUNDDOWN(U180/T180,3),"－"))))</f>
        <v>－</v>
      </c>
      <c r="X180" s="79"/>
      <c r="Y180" s="79"/>
      <c r="Z180" s="82"/>
      <c r="AA180" s="80"/>
      <c r="AB180" s="81"/>
      <c r="AC180" s="82"/>
      <c r="AD180" s="82"/>
      <c r="AE180" s="82"/>
      <c r="AF180" s="82"/>
      <c r="AG180" s="80"/>
      <c r="AH180" s="76"/>
      <c r="AI180" s="76"/>
      <c r="AJ180" s="76"/>
      <c r="AK180" s="36"/>
      <c r="AL180" s="36"/>
      <c r="AM180" s="200"/>
      <c r="AN180" s="200"/>
      <c r="AO180" s="200"/>
      <c r="AP180" s="200"/>
      <c r="AQ180" s="161"/>
      <c r="AR180" s="75"/>
      <c r="AS180" s="36"/>
      <c r="AT180" s="36"/>
      <c r="AU180" s="36"/>
      <c r="AV180" s="36"/>
      <c r="AW180" s="36"/>
      <c r="AX180" s="36"/>
      <c r="AY180" s="36"/>
      <c r="AZ180" s="36"/>
      <c r="BA180" s="104"/>
      <c r="BB180" s="113"/>
      <c r="BC180" s="114" t="str">
        <f>IF(AND(OR(K180=契約状況コード表!D$5,K180=契約状況コード表!D$6),OR(AG180=契約状況コード表!G$5,AG180=契約状況コード表!G$6)),"年間支払金額(全官署)",IF(OR(AG180=契約状況コード表!G$5,AG180=契約状況コード表!G$6),"年間支払金額",IF(AND(OR(COUNTIF(AI180,"*すべて*"),COUNTIF(AI180,"*全て*")),S180="●",OR(K180=契約状況コード表!D$5,K180=契約状況コード表!D$6)),"年間支払金額(全官署、契約相手方ごと)",IF(AND(OR(COUNTIF(AI180,"*すべて*"),COUNTIF(AI180,"*全て*")),S180="●"),"年間支払金額(契約相手方ごと)",IF(AND(OR(K180=契約状況コード表!D$5,K180=契約状況コード表!D$6),AG180=契約状況コード表!G$7),"契約総額(全官署)",IF(AND(K180=契約状況コード表!D$7,AG180=契約状況コード表!G$7),"契約総額(自官署のみ)",IF(K180=契約状況コード表!D$7,"年間支払金額(自官署のみ)",IF(AG180=契約状況コード表!G$7,"契約総額",IF(AND(COUNTIF(BJ180,"&lt;&gt;*単価*"),OR(K180=契約状況コード表!D$5,K180=契約状況コード表!D$6)),"全官署予定価格",IF(AND(COUNTIF(BJ180,"*単価*"),OR(K180=契約状況コード表!D$5,K180=契約状況コード表!D$6)),"全官署支払金額",IF(AND(COUNTIF(BJ180,"&lt;&gt;*単価*"),COUNTIF(BJ180,"*変更契約*")),"変更後予定価格",IF(COUNTIF(BJ180,"*単価*"),"年間支払金額","予定価格"))))))))))))</f>
        <v>予定価格</v>
      </c>
      <c r="BD180" s="114" t="str">
        <f>IF(AND(BI180=契約状況コード表!M$5,T180&gt;契約状況コード表!N$5),"○",IF(AND(BI180=契約状況コード表!M$6,T180&gt;=契約状況コード表!N$6),"○",IF(AND(BI180=契約状況コード表!M$7,T180&gt;=契約状況コード表!N$7),"○",IF(AND(BI180=契約状況コード表!M$8,T180&gt;=契約状況コード表!N$8),"○",IF(AND(BI180=契約状況コード表!M$9,T180&gt;=契約状況コード表!N$9),"○",IF(AND(BI180=契約状況コード表!M$10,T180&gt;=契約状況コード表!N$10),"○",IF(AND(BI180=契約状況コード表!M$11,T180&gt;=契約状況コード表!N$11),"○",IF(AND(BI180=契約状況コード表!M$12,T180&gt;=契約状況コード表!N$12),"○",IF(AND(BI180=契約状況コード表!M$13,T180&gt;=契約状況コード表!N$13),"○",IF(T180="他官署で調達手続き入札を実施のため","○","×"))))))))))</f>
        <v>×</v>
      </c>
      <c r="BE180" s="114" t="str">
        <f>IF(AND(BI180=契約状況コード表!M$5,Y180&gt;契約状況コード表!N$5),"○",IF(AND(BI180=契約状況コード表!M$6,Y180&gt;=契約状況コード表!N$6),"○",IF(AND(BI180=契約状況コード表!M$7,Y180&gt;=契約状況コード表!N$7),"○",IF(AND(BI180=契約状況コード表!M$8,Y180&gt;=契約状況コード表!N$8),"○",IF(AND(BI180=契約状況コード表!M$9,Y180&gt;=契約状況コード表!N$9),"○",IF(AND(BI180=契約状況コード表!M$10,Y180&gt;=契約状況コード表!N$10),"○",IF(AND(BI180=契約状況コード表!M$11,Y180&gt;=契約状況コード表!N$11),"○",IF(AND(BI180=契約状況コード表!M$12,Y180&gt;=契約状況コード表!N$12),"○",IF(AND(BI180=契約状況コード表!M$13,Y180&gt;=契約状況コード表!N$13),"○","×")))))))))</f>
        <v>×</v>
      </c>
      <c r="BF180" s="114" t="str">
        <f t="shared" si="20"/>
        <v>×</v>
      </c>
      <c r="BG180" s="114" t="str">
        <f t="shared" si="21"/>
        <v>×</v>
      </c>
      <c r="BH180" s="115" t="str">
        <f t="shared" si="22"/>
        <v/>
      </c>
      <c r="BI180" s="170">
        <f t="shared" si="23"/>
        <v>0</v>
      </c>
      <c r="BJ180" s="36" t="str">
        <f>IF(AG180=契約状況コード表!G$5,"",IF(AND(K180&lt;&gt;"",ISTEXT(U180)),"分担契約/単価契約",IF(ISTEXT(U180),"単価契約",IF(K180&lt;&gt;"","分担契約",""))))</f>
        <v/>
      </c>
      <c r="BK180" s="171"/>
      <c r="BL180" s="118" t="str">
        <f>IF(COUNTIF(T180,"**"),"",IF(AND(T180&gt;=契約状況コード表!P$5,OR(H180=契約状況コード表!M$5,H180=契約状況コード表!M$6)),1,IF(AND(T180&gt;=契約状況コード表!P$13,H180&lt;&gt;契約状況コード表!M$5,H180&lt;&gt;契約状況コード表!M$6),1,"")))</f>
        <v/>
      </c>
      <c r="BM180" s="155" t="str">
        <f t="shared" si="24"/>
        <v>○</v>
      </c>
      <c r="BN180" s="118" t="b">
        <f t="shared" si="25"/>
        <v>1</v>
      </c>
      <c r="BO180" s="118" t="b">
        <f t="shared" si="26"/>
        <v>1</v>
      </c>
    </row>
    <row r="181" spans="1:67" ht="60.6" customHeight="1">
      <c r="A181" s="101">
        <f t="shared" si="27"/>
        <v>176</v>
      </c>
      <c r="B181" s="101" t="str">
        <f t="shared" si="28"/>
        <v/>
      </c>
      <c r="C181" s="101" t="str">
        <f>IF(B181&lt;&gt;1,"",COUNTIF($B$6:B181,1))</f>
        <v/>
      </c>
      <c r="D181" s="101" t="str">
        <f>IF(B181&lt;&gt;2,"",COUNTIF($B$6:B181,2))</f>
        <v/>
      </c>
      <c r="E181" s="101" t="str">
        <f>IF(B181&lt;&gt;3,"",COUNTIF($B$6:B181,3))</f>
        <v/>
      </c>
      <c r="F181" s="101" t="str">
        <f>IF(B181&lt;&gt;4,"",COUNTIF($B$6:B181,4))</f>
        <v/>
      </c>
      <c r="G181" s="75"/>
      <c r="H181" s="36"/>
      <c r="I181" s="76"/>
      <c r="J181" s="76"/>
      <c r="K181" s="75"/>
      <c r="L181" s="161"/>
      <c r="M181" s="77"/>
      <c r="N181" s="76"/>
      <c r="O181" s="78"/>
      <c r="P181" s="83"/>
      <c r="Q181" s="84"/>
      <c r="R181" s="76"/>
      <c r="S181" s="75"/>
      <c r="T181" s="79"/>
      <c r="U181" s="86"/>
      <c r="V181" s="87"/>
      <c r="W181" s="172" t="str">
        <f>IF(OR(T181="他官署で調達手続きを実施のため",AG181=契約状況コード表!G$5),"－",IF(V181&lt;&gt;"",ROUNDDOWN(V181/T181,3),(IFERROR(ROUNDDOWN(U181/T181,3),"－"))))</f>
        <v>－</v>
      </c>
      <c r="X181" s="79"/>
      <c r="Y181" s="79"/>
      <c r="Z181" s="82"/>
      <c r="AA181" s="80"/>
      <c r="AB181" s="81"/>
      <c r="AC181" s="82"/>
      <c r="AD181" s="82"/>
      <c r="AE181" s="82"/>
      <c r="AF181" s="82"/>
      <c r="AG181" s="80"/>
      <c r="AH181" s="76"/>
      <c r="AI181" s="76"/>
      <c r="AJ181" s="76"/>
      <c r="AK181" s="36"/>
      <c r="AL181" s="36"/>
      <c r="AM181" s="200"/>
      <c r="AN181" s="200"/>
      <c r="AO181" s="200"/>
      <c r="AP181" s="200"/>
      <c r="AQ181" s="161"/>
      <c r="AR181" s="75"/>
      <c r="AS181" s="36"/>
      <c r="AT181" s="36"/>
      <c r="AU181" s="36"/>
      <c r="AV181" s="36"/>
      <c r="AW181" s="36"/>
      <c r="AX181" s="36"/>
      <c r="AY181" s="36"/>
      <c r="AZ181" s="36"/>
      <c r="BA181" s="104"/>
      <c r="BB181" s="113"/>
      <c r="BC181" s="114" t="str">
        <f>IF(AND(OR(K181=契約状況コード表!D$5,K181=契約状況コード表!D$6),OR(AG181=契約状況コード表!G$5,AG181=契約状況コード表!G$6)),"年間支払金額(全官署)",IF(OR(AG181=契約状況コード表!G$5,AG181=契約状況コード表!G$6),"年間支払金額",IF(AND(OR(COUNTIF(AI181,"*すべて*"),COUNTIF(AI181,"*全て*")),S181="●",OR(K181=契約状況コード表!D$5,K181=契約状況コード表!D$6)),"年間支払金額(全官署、契約相手方ごと)",IF(AND(OR(COUNTIF(AI181,"*すべて*"),COUNTIF(AI181,"*全て*")),S181="●"),"年間支払金額(契約相手方ごと)",IF(AND(OR(K181=契約状況コード表!D$5,K181=契約状況コード表!D$6),AG181=契約状況コード表!G$7),"契約総額(全官署)",IF(AND(K181=契約状況コード表!D$7,AG181=契約状況コード表!G$7),"契約総額(自官署のみ)",IF(K181=契約状況コード表!D$7,"年間支払金額(自官署のみ)",IF(AG181=契約状況コード表!G$7,"契約総額",IF(AND(COUNTIF(BJ181,"&lt;&gt;*単価*"),OR(K181=契約状況コード表!D$5,K181=契約状況コード表!D$6)),"全官署予定価格",IF(AND(COUNTIF(BJ181,"*単価*"),OR(K181=契約状況コード表!D$5,K181=契約状況コード表!D$6)),"全官署支払金額",IF(AND(COUNTIF(BJ181,"&lt;&gt;*単価*"),COUNTIF(BJ181,"*変更契約*")),"変更後予定価格",IF(COUNTIF(BJ181,"*単価*"),"年間支払金額","予定価格"))))))))))))</f>
        <v>予定価格</v>
      </c>
      <c r="BD181" s="114" t="str">
        <f>IF(AND(BI181=契約状況コード表!M$5,T181&gt;契約状況コード表!N$5),"○",IF(AND(BI181=契約状況コード表!M$6,T181&gt;=契約状況コード表!N$6),"○",IF(AND(BI181=契約状況コード表!M$7,T181&gt;=契約状況コード表!N$7),"○",IF(AND(BI181=契約状況コード表!M$8,T181&gt;=契約状況コード表!N$8),"○",IF(AND(BI181=契約状況コード表!M$9,T181&gt;=契約状況コード表!N$9),"○",IF(AND(BI181=契約状況コード表!M$10,T181&gt;=契約状況コード表!N$10),"○",IF(AND(BI181=契約状況コード表!M$11,T181&gt;=契約状況コード表!N$11),"○",IF(AND(BI181=契約状況コード表!M$12,T181&gt;=契約状況コード表!N$12),"○",IF(AND(BI181=契約状況コード表!M$13,T181&gt;=契約状況コード表!N$13),"○",IF(T181="他官署で調達手続き入札を実施のため","○","×"))))))))))</f>
        <v>×</v>
      </c>
      <c r="BE181" s="114" t="str">
        <f>IF(AND(BI181=契約状況コード表!M$5,Y181&gt;契約状況コード表!N$5),"○",IF(AND(BI181=契約状況コード表!M$6,Y181&gt;=契約状況コード表!N$6),"○",IF(AND(BI181=契約状況コード表!M$7,Y181&gt;=契約状況コード表!N$7),"○",IF(AND(BI181=契約状況コード表!M$8,Y181&gt;=契約状況コード表!N$8),"○",IF(AND(BI181=契約状況コード表!M$9,Y181&gt;=契約状況コード表!N$9),"○",IF(AND(BI181=契約状況コード表!M$10,Y181&gt;=契約状況コード表!N$10),"○",IF(AND(BI181=契約状況コード表!M$11,Y181&gt;=契約状況コード表!N$11),"○",IF(AND(BI181=契約状況コード表!M$12,Y181&gt;=契約状況コード表!N$12),"○",IF(AND(BI181=契約状況コード表!M$13,Y181&gt;=契約状況コード表!N$13),"○","×")))))))))</f>
        <v>×</v>
      </c>
      <c r="BF181" s="114" t="str">
        <f t="shared" si="20"/>
        <v>×</v>
      </c>
      <c r="BG181" s="114" t="str">
        <f t="shared" si="21"/>
        <v>×</v>
      </c>
      <c r="BH181" s="115" t="str">
        <f t="shared" si="22"/>
        <v/>
      </c>
      <c r="BI181" s="170">
        <f t="shared" si="23"/>
        <v>0</v>
      </c>
      <c r="BJ181" s="36" t="str">
        <f>IF(AG181=契約状況コード表!G$5,"",IF(AND(K181&lt;&gt;"",ISTEXT(U181)),"分担契約/単価契約",IF(ISTEXT(U181),"単価契約",IF(K181&lt;&gt;"","分担契約",""))))</f>
        <v/>
      </c>
      <c r="BK181" s="171"/>
      <c r="BL181" s="118" t="str">
        <f>IF(COUNTIF(T181,"**"),"",IF(AND(T181&gt;=契約状況コード表!P$5,OR(H181=契約状況コード表!M$5,H181=契約状況コード表!M$6)),1,IF(AND(T181&gt;=契約状況コード表!P$13,H181&lt;&gt;契約状況コード表!M$5,H181&lt;&gt;契約状況コード表!M$6),1,"")))</f>
        <v/>
      </c>
      <c r="BM181" s="155" t="str">
        <f t="shared" si="24"/>
        <v>○</v>
      </c>
      <c r="BN181" s="118" t="b">
        <f t="shared" si="25"/>
        <v>1</v>
      </c>
      <c r="BO181" s="118" t="b">
        <f t="shared" si="26"/>
        <v>1</v>
      </c>
    </row>
    <row r="182" spans="1:67" ht="60.6" customHeight="1">
      <c r="A182" s="101">
        <f t="shared" si="27"/>
        <v>177</v>
      </c>
      <c r="B182" s="101" t="str">
        <f t="shared" si="28"/>
        <v/>
      </c>
      <c r="C182" s="101" t="str">
        <f>IF(B182&lt;&gt;1,"",COUNTIF($B$6:B182,1))</f>
        <v/>
      </c>
      <c r="D182" s="101" t="str">
        <f>IF(B182&lt;&gt;2,"",COUNTIF($B$6:B182,2))</f>
        <v/>
      </c>
      <c r="E182" s="101" t="str">
        <f>IF(B182&lt;&gt;3,"",COUNTIF($B$6:B182,3))</f>
        <v/>
      </c>
      <c r="F182" s="101" t="str">
        <f>IF(B182&lt;&gt;4,"",COUNTIF($B$6:B182,4))</f>
        <v/>
      </c>
      <c r="G182" s="75"/>
      <c r="H182" s="36"/>
      <c r="I182" s="76"/>
      <c r="J182" s="76"/>
      <c r="K182" s="75"/>
      <c r="L182" s="161"/>
      <c r="M182" s="77"/>
      <c r="N182" s="76"/>
      <c r="O182" s="78"/>
      <c r="P182" s="83"/>
      <c r="Q182" s="84"/>
      <c r="R182" s="76"/>
      <c r="S182" s="75"/>
      <c r="T182" s="79"/>
      <c r="U182" s="86"/>
      <c r="V182" s="87"/>
      <c r="W182" s="172" t="str">
        <f>IF(OR(T182="他官署で調達手続きを実施のため",AG182=契約状況コード表!G$5),"－",IF(V182&lt;&gt;"",ROUNDDOWN(V182/T182,3),(IFERROR(ROUNDDOWN(U182/T182,3),"－"))))</f>
        <v>－</v>
      </c>
      <c r="X182" s="79"/>
      <c r="Y182" s="79"/>
      <c r="Z182" s="82"/>
      <c r="AA182" s="80"/>
      <c r="AB182" s="81"/>
      <c r="AC182" s="82"/>
      <c r="AD182" s="82"/>
      <c r="AE182" s="82"/>
      <c r="AF182" s="82"/>
      <c r="AG182" s="80"/>
      <c r="AH182" s="76"/>
      <c r="AI182" s="76"/>
      <c r="AJ182" s="76"/>
      <c r="AK182" s="36"/>
      <c r="AL182" s="36"/>
      <c r="AM182" s="200"/>
      <c r="AN182" s="200"/>
      <c r="AO182" s="200"/>
      <c r="AP182" s="200"/>
      <c r="AQ182" s="161"/>
      <c r="AR182" s="75"/>
      <c r="AS182" s="36"/>
      <c r="AT182" s="36"/>
      <c r="AU182" s="36"/>
      <c r="AV182" s="36"/>
      <c r="AW182" s="36"/>
      <c r="AX182" s="36"/>
      <c r="AY182" s="36"/>
      <c r="AZ182" s="36"/>
      <c r="BA182" s="108"/>
      <c r="BB182" s="113"/>
      <c r="BC182" s="114" t="str">
        <f>IF(AND(OR(K182=契約状況コード表!D$5,K182=契約状況コード表!D$6),OR(AG182=契約状況コード表!G$5,AG182=契約状況コード表!G$6)),"年間支払金額(全官署)",IF(OR(AG182=契約状況コード表!G$5,AG182=契約状況コード表!G$6),"年間支払金額",IF(AND(OR(COUNTIF(AI182,"*すべて*"),COUNTIF(AI182,"*全て*")),S182="●",OR(K182=契約状況コード表!D$5,K182=契約状況コード表!D$6)),"年間支払金額(全官署、契約相手方ごと)",IF(AND(OR(COUNTIF(AI182,"*すべて*"),COUNTIF(AI182,"*全て*")),S182="●"),"年間支払金額(契約相手方ごと)",IF(AND(OR(K182=契約状況コード表!D$5,K182=契約状況コード表!D$6),AG182=契約状況コード表!G$7),"契約総額(全官署)",IF(AND(K182=契約状況コード表!D$7,AG182=契約状況コード表!G$7),"契約総額(自官署のみ)",IF(K182=契約状況コード表!D$7,"年間支払金額(自官署のみ)",IF(AG182=契約状況コード表!G$7,"契約総額",IF(AND(COUNTIF(BJ182,"&lt;&gt;*単価*"),OR(K182=契約状況コード表!D$5,K182=契約状況コード表!D$6)),"全官署予定価格",IF(AND(COUNTIF(BJ182,"*単価*"),OR(K182=契約状況コード表!D$5,K182=契約状況コード表!D$6)),"全官署支払金額",IF(AND(COUNTIF(BJ182,"&lt;&gt;*単価*"),COUNTIF(BJ182,"*変更契約*")),"変更後予定価格",IF(COUNTIF(BJ182,"*単価*"),"年間支払金額","予定価格"))))))))))))</f>
        <v>予定価格</v>
      </c>
      <c r="BD182" s="114" t="str">
        <f>IF(AND(BI182=契約状況コード表!M$5,T182&gt;契約状況コード表!N$5),"○",IF(AND(BI182=契約状況コード表!M$6,T182&gt;=契約状況コード表!N$6),"○",IF(AND(BI182=契約状況コード表!M$7,T182&gt;=契約状況コード表!N$7),"○",IF(AND(BI182=契約状況コード表!M$8,T182&gt;=契約状況コード表!N$8),"○",IF(AND(BI182=契約状況コード表!M$9,T182&gt;=契約状況コード表!N$9),"○",IF(AND(BI182=契約状況コード表!M$10,T182&gt;=契約状況コード表!N$10),"○",IF(AND(BI182=契約状況コード表!M$11,T182&gt;=契約状況コード表!N$11),"○",IF(AND(BI182=契約状況コード表!M$12,T182&gt;=契約状況コード表!N$12),"○",IF(AND(BI182=契約状況コード表!M$13,T182&gt;=契約状況コード表!N$13),"○",IF(T182="他官署で調達手続き入札を実施のため","○","×"))))))))))</f>
        <v>×</v>
      </c>
      <c r="BE182" s="114" t="str">
        <f>IF(AND(BI182=契約状況コード表!M$5,Y182&gt;契約状況コード表!N$5),"○",IF(AND(BI182=契約状況コード表!M$6,Y182&gt;=契約状況コード表!N$6),"○",IF(AND(BI182=契約状況コード表!M$7,Y182&gt;=契約状況コード表!N$7),"○",IF(AND(BI182=契約状況コード表!M$8,Y182&gt;=契約状況コード表!N$8),"○",IF(AND(BI182=契約状況コード表!M$9,Y182&gt;=契約状況コード表!N$9),"○",IF(AND(BI182=契約状況コード表!M$10,Y182&gt;=契約状況コード表!N$10),"○",IF(AND(BI182=契約状況コード表!M$11,Y182&gt;=契約状況コード表!N$11),"○",IF(AND(BI182=契約状況コード表!M$12,Y182&gt;=契約状況コード表!N$12),"○",IF(AND(BI182=契約状況コード表!M$13,Y182&gt;=契約状況コード表!N$13),"○","×")))))))))</f>
        <v>×</v>
      </c>
      <c r="BF182" s="114" t="str">
        <f t="shared" si="20"/>
        <v>×</v>
      </c>
      <c r="BG182" s="114" t="str">
        <f t="shared" si="21"/>
        <v>×</v>
      </c>
      <c r="BH182" s="115" t="str">
        <f t="shared" si="22"/>
        <v/>
      </c>
      <c r="BI182" s="170">
        <f t="shared" si="23"/>
        <v>0</v>
      </c>
      <c r="BJ182" s="36" t="str">
        <f>IF(AG182=契約状況コード表!G$5,"",IF(AND(K182&lt;&gt;"",ISTEXT(U182)),"分担契約/単価契約",IF(ISTEXT(U182),"単価契約",IF(K182&lt;&gt;"","分担契約",""))))</f>
        <v/>
      </c>
      <c r="BK182" s="171"/>
      <c r="BL182" s="118" t="str">
        <f>IF(COUNTIF(T182,"**"),"",IF(AND(T182&gt;=契約状況コード表!P$5,OR(H182=契約状況コード表!M$5,H182=契約状況コード表!M$6)),1,IF(AND(T182&gt;=契約状況コード表!P$13,H182&lt;&gt;契約状況コード表!M$5,H182&lt;&gt;契約状況コード表!M$6),1,"")))</f>
        <v/>
      </c>
      <c r="BM182" s="155" t="str">
        <f t="shared" si="24"/>
        <v>○</v>
      </c>
      <c r="BN182" s="118" t="b">
        <f t="shared" si="25"/>
        <v>1</v>
      </c>
      <c r="BO182" s="118" t="b">
        <f t="shared" si="26"/>
        <v>1</v>
      </c>
    </row>
    <row r="183" spans="1:67" ht="60.6" customHeight="1">
      <c r="A183" s="101">
        <f t="shared" si="27"/>
        <v>178</v>
      </c>
      <c r="B183" s="101" t="str">
        <f t="shared" si="28"/>
        <v/>
      </c>
      <c r="C183" s="101" t="str">
        <f>IF(B183&lt;&gt;1,"",COUNTIF($B$6:B183,1))</f>
        <v/>
      </c>
      <c r="D183" s="101" t="str">
        <f>IF(B183&lt;&gt;2,"",COUNTIF($B$6:B183,2))</f>
        <v/>
      </c>
      <c r="E183" s="101" t="str">
        <f>IF(B183&lt;&gt;3,"",COUNTIF($B$6:B183,3))</f>
        <v/>
      </c>
      <c r="F183" s="101" t="str">
        <f>IF(B183&lt;&gt;4,"",COUNTIF($B$6:B183,4))</f>
        <v/>
      </c>
      <c r="G183" s="75"/>
      <c r="H183" s="36"/>
      <c r="I183" s="76"/>
      <c r="J183" s="76"/>
      <c r="K183" s="75"/>
      <c r="L183" s="161"/>
      <c r="M183" s="77"/>
      <c r="N183" s="76"/>
      <c r="O183" s="78"/>
      <c r="P183" s="83"/>
      <c r="Q183" s="84"/>
      <c r="R183" s="76"/>
      <c r="S183" s="75"/>
      <c r="T183" s="79"/>
      <c r="U183" s="86"/>
      <c r="V183" s="87"/>
      <c r="W183" s="172" t="str">
        <f>IF(OR(T183="他官署で調達手続きを実施のため",AG183=契約状況コード表!G$5),"－",IF(V183&lt;&gt;"",ROUNDDOWN(V183/T183,3),(IFERROR(ROUNDDOWN(U183/T183,3),"－"))))</f>
        <v>－</v>
      </c>
      <c r="X183" s="79"/>
      <c r="Y183" s="79"/>
      <c r="Z183" s="82"/>
      <c r="AA183" s="80"/>
      <c r="AB183" s="81"/>
      <c r="AC183" s="82"/>
      <c r="AD183" s="82"/>
      <c r="AE183" s="82"/>
      <c r="AF183" s="82"/>
      <c r="AG183" s="80"/>
      <c r="AH183" s="76"/>
      <c r="AI183" s="76"/>
      <c r="AJ183" s="76"/>
      <c r="AK183" s="36"/>
      <c r="AL183" s="36"/>
      <c r="AM183" s="200"/>
      <c r="AN183" s="200"/>
      <c r="AO183" s="200"/>
      <c r="AP183" s="200"/>
      <c r="AQ183" s="161"/>
      <c r="AR183" s="75"/>
      <c r="AS183" s="36"/>
      <c r="AT183" s="36"/>
      <c r="AU183" s="36"/>
      <c r="AV183" s="36"/>
      <c r="AW183" s="36"/>
      <c r="AX183" s="36"/>
      <c r="AY183" s="36"/>
      <c r="AZ183" s="36"/>
      <c r="BA183" s="104"/>
      <c r="BB183" s="113"/>
      <c r="BC183" s="114" t="str">
        <f>IF(AND(OR(K183=契約状況コード表!D$5,K183=契約状況コード表!D$6),OR(AG183=契約状況コード表!G$5,AG183=契約状況コード表!G$6)),"年間支払金額(全官署)",IF(OR(AG183=契約状況コード表!G$5,AG183=契約状況コード表!G$6),"年間支払金額",IF(AND(OR(COUNTIF(AI183,"*すべて*"),COUNTIF(AI183,"*全て*")),S183="●",OR(K183=契約状況コード表!D$5,K183=契約状況コード表!D$6)),"年間支払金額(全官署、契約相手方ごと)",IF(AND(OR(COUNTIF(AI183,"*すべて*"),COUNTIF(AI183,"*全て*")),S183="●"),"年間支払金額(契約相手方ごと)",IF(AND(OR(K183=契約状況コード表!D$5,K183=契約状況コード表!D$6),AG183=契約状況コード表!G$7),"契約総額(全官署)",IF(AND(K183=契約状況コード表!D$7,AG183=契約状況コード表!G$7),"契約総額(自官署のみ)",IF(K183=契約状況コード表!D$7,"年間支払金額(自官署のみ)",IF(AG183=契約状況コード表!G$7,"契約総額",IF(AND(COUNTIF(BJ183,"&lt;&gt;*単価*"),OR(K183=契約状況コード表!D$5,K183=契約状況コード表!D$6)),"全官署予定価格",IF(AND(COUNTIF(BJ183,"*単価*"),OR(K183=契約状況コード表!D$5,K183=契約状況コード表!D$6)),"全官署支払金額",IF(AND(COUNTIF(BJ183,"&lt;&gt;*単価*"),COUNTIF(BJ183,"*変更契約*")),"変更後予定価格",IF(COUNTIF(BJ183,"*単価*"),"年間支払金額","予定価格"))))))))))))</f>
        <v>予定価格</v>
      </c>
      <c r="BD183" s="114" t="str">
        <f>IF(AND(BI183=契約状況コード表!M$5,T183&gt;契約状況コード表!N$5),"○",IF(AND(BI183=契約状況コード表!M$6,T183&gt;=契約状況コード表!N$6),"○",IF(AND(BI183=契約状況コード表!M$7,T183&gt;=契約状況コード表!N$7),"○",IF(AND(BI183=契約状況コード表!M$8,T183&gt;=契約状況コード表!N$8),"○",IF(AND(BI183=契約状況コード表!M$9,T183&gt;=契約状況コード表!N$9),"○",IF(AND(BI183=契約状況コード表!M$10,T183&gt;=契約状況コード表!N$10),"○",IF(AND(BI183=契約状況コード表!M$11,T183&gt;=契約状況コード表!N$11),"○",IF(AND(BI183=契約状況コード表!M$12,T183&gt;=契約状況コード表!N$12),"○",IF(AND(BI183=契約状況コード表!M$13,T183&gt;=契約状況コード表!N$13),"○",IF(T183="他官署で調達手続き入札を実施のため","○","×"))))))))))</f>
        <v>×</v>
      </c>
      <c r="BE183" s="114" t="str">
        <f>IF(AND(BI183=契約状況コード表!M$5,Y183&gt;契約状況コード表!N$5),"○",IF(AND(BI183=契約状況コード表!M$6,Y183&gt;=契約状況コード表!N$6),"○",IF(AND(BI183=契約状況コード表!M$7,Y183&gt;=契約状況コード表!N$7),"○",IF(AND(BI183=契約状況コード表!M$8,Y183&gt;=契約状況コード表!N$8),"○",IF(AND(BI183=契約状況コード表!M$9,Y183&gt;=契約状況コード表!N$9),"○",IF(AND(BI183=契約状況コード表!M$10,Y183&gt;=契約状況コード表!N$10),"○",IF(AND(BI183=契約状況コード表!M$11,Y183&gt;=契約状況コード表!N$11),"○",IF(AND(BI183=契約状況コード表!M$12,Y183&gt;=契約状況コード表!N$12),"○",IF(AND(BI183=契約状況コード表!M$13,Y183&gt;=契約状況コード表!N$13),"○","×")))))))))</f>
        <v>×</v>
      </c>
      <c r="BF183" s="114" t="str">
        <f t="shared" si="20"/>
        <v>×</v>
      </c>
      <c r="BG183" s="114" t="str">
        <f t="shared" si="21"/>
        <v>×</v>
      </c>
      <c r="BH183" s="115" t="str">
        <f t="shared" si="22"/>
        <v/>
      </c>
      <c r="BI183" s="170">
        <f t="shared" si="23"/>
        <v>0</v>
      </c>
      <c r="BJ183" s="36" t="str">
        <f>IF(AG183=契約状況コード表!G$5,"",IF(AND(K183&lt;&gt;"",ISTEXT(U183)),"分担契約/単価契約",IF(ISTEXT(U183),"単価契約",IF(K183&lt;&gt;"","分担契約",""))))</f>
        <v/>
      </c>
      <c r="BK183" s="171"/>
      <c r="BL183" s="118" t="str">
        <f>IF(COUNTIF(T183,"**"),"",IF(AND(T183&gt;=契約状況コード表!P$5,OR(H183=契約状況コード表!M$5,H183=契約状況コード表!M$6)),1,IF(AND(T183&gt;=契約状況コード表!P$13,H183&lt;&gt;契約状況コード表!M$5,H183&lt;&gt;契約状況コード表!M$6),1,"")))</f>
        <v/>
      </c>
      <c r="BM183" s="155" t="str">
        <f t="shared" si="24"/>
        <v>○</v>
      </c>
      <c r="BN183" s="118" t="b">
        <f t="shared" si="25"/>
        <v>1</v>
      </c>
      <c r="BO183" s="118" t="b">
        <f t="shared" si="26"/>
        <v>1</v>
      </c>
    </row>
    <row r="184" spans="1:67" ht="60.6" customHeight="1">
      <c r="A184" s="101">
        <f t="shared" si="27"/>
        <v>179</v>
      </c>
      <c r="B184" s="101" t="str">
        <f t="shared" si="28"/>
        <v/>
      </c>
      <c r="C184" s="101" t="str">
        <f>IF(B184&lt;&gt;1,"",COUNTIF($B$6:B184,1))</f>
        <v/>
      </c>
      <c r="D184" s="101" t="str">
        <f>IF(B184&lt;&gt;2,"",COUNTIF($B$6:B184,2))</f>
        <v/>
      </c>
      <c r="E184" s="101" t="str">
        <f>IF(B184&lt;&gt;3,"",COUNTIF($B$6:B184,3))</f>
        <v/>
      </c>
      <c r="F184" s="101" t="str">
        <f>IF(B184&lt;&gt;4,"",COUNTIF($B$6:B184,4))</f>
        <v/>
      </c>
      <c r="G184" s="75"/>
      <c r="H184" s="36"/>
      <c r="I184" s="76"/>
      <c r="J184" s="76"/>
      <c r="K184" s="75"/>
      <c r="L184" s="161"/>
      <c r="M184" s="77"/>
      <c r="N184" s="76"/>
      <c r="O184" s="78"/>
      <c r="P184" s="83"/>
      <c r="Q184" s="84"/>
      <c r="R184" s="76"/>
      <c r="S184" s="75"/>
      <c r="T184" s="79"/>
      <c r="U184" s="86"/>
      <c r="V184" s="87"/>
      <c r="W184" s="172" t="str">
        <f>IF(OR(T184="他官署で調達手続きを実施のため",AG184=契約状況コード表!G$5),"－",IF(V184&lt;&gt;"",ROUNDDOWN(V184/T184,3),(IFERROR(ROUNDDOWN(U184/T184,3),"－"))))</f>
        <v>－</v>
      </c>
      <c r="X184" s="79"/>
      <c r="Y184" s="79"/>
      <c r="Z184" s="82"/>
      <c r="AA184" s="80"/>
      <c r="AB184" s="81"/>
      <c r="AC184" s="82"/>
      <c r="AD184" s="82"/>
      <c r="AE184" s="82"/>
      <c r="AF184" s="82"/>
      <c r="AG184" s="80"/>
      <c r="AH184" s="76"/>
      <c r="AI184" s="76"/>
      <c r="AJ184" s="76"/>
      <c r="AK184" s="36"/>
      <c r="AL184" s="36"/>
      <c r="AM184" s="200"/>
      <c r="AN184" s="200"/>
      <c r="AO184" s="200"/>
      <c r="AP184" s="200"/>
      <c r="AQ184" s="161"/>
      <c r="AR184" s="75"/>
      <c r="AS184" s="36"/>
      <c r="AT184" s="36"/>
      <c r="AU184" s="36"/>
      <c r="AV184" s="36"/>
      <c r="AW184" s="36"/>
      <c r="AX184" s="36"/>
      <c r="AY184" s="36"/>
      <c r="AZ184" s="36"/>
      <c r="BA184" s="104"/>
      <c r="BB184" s="113"/>
      <c r="BC184" s="114" t="str">
        <f>IF(AND(OR(K184=契約状況コード表!D$5,K184=契約状況コード表!D$6),OR(AG184=契約状況コード表!G$5,AG184=契約状況コード表!G$6)),"年間支払金額(全官署)",IF(OR(AG184=契約状況コード表!G$5,AG184=契約状況コード表!G$6),"年間支払金額",IF(AND(OR(COUNTIF(AI184,"*すべて*"),COUNTIF(AI184,"*全て*")),S184="●",OR(K184=契約状況コード表!D$5,K184=契約状況コード表!D$6)),"年間支払金額(全官署、契約相手方ごと)",IF(AND(OR(COUNTIF(AI184,"*すべて*"),COUNTIF(AI184,"*全て*")),S184="●"),"年間支払金額(契約相手方ごと)",IF(AND(OR(K184=契約状況コード表!D$5,K184=契約状況コード表!D$6),AG184=契約状況コード表!G$7),"契約総額(全官署)",IF(AND(K184=契約状況コード表!D$7,AG184=契約状況コード表!G$7),"契約総額(自官署のみ)",IF(K184=契約状況コード表!D$7,"年間支払金額(自官署のみ)",IF(AG184=契約状況コード表!G$7,"契約総額",IF(AND(COUNTIF(BJ184,"&lt;&gt;*単価*"),OR(K184=契約状況コード表!D$5,K184=契約状況コード表!D$6)),"全官署予定価格",IF(AND(COUNTIF(BJ184,"*単価*"),OR(K184=契約状況コード表!D$5,K184=契約状況コード表!D$6)),"全官署支払金額",IF(AND(COUNTIF(BJ184,"&lt;&gt;*単価*"),COUNTIF(BJ184,"*変更契約*")),"変更後予定価格",IF(COUNTIF(BJ184,"*単価*"),"年間支払金額","予定価格"))))))))))))</f>
        <v>予定価格</v>
      </c>
      <c r="BD184" s="114" t="str">
        <f>IF(AND(BI184=契約状況コード表!M$5,T184&gt;契約状況コード表!N$5),"○",IF(AND(BI184=契約状況コード表!M$6,T184&gt;=契約状況コード表!N$6),"○",IF(AND(BI184=契約状況コード表!M$7,T184&gt;=契約状況コード表!N$7),"○",IF(AND(BI184=契約状況コード表!M$8,T184&gt;=契約状況コード表!N$8),"○",IF(AND(BI184=契約状況コード表!M$9,T184&gt;=契約状況コード表!N$9),"○",IF(AND(BI184=契約状況コード表!M$10,T184&gt;=契約状況コード表!N$10),"○",IF(AND(BI184=契約状況コード表!M$11,T184&gt;=契約状況コード表!N$11),"○",IF(AND(BI184=契約状況コード表!M$12,T184&gt;=契約状況コード表!N$12),"○",IF(AND(BI184=契約状況コード表!M$13,T184&gt;=契約状況コード表!N$13),"○",IF(T184="他官署で調達手続き入札を実施のため","○","×"))))))))))</f>
        <v>×</v>
      </c>
      <c r="BE184" s="114" t="str">
        <f>IF(AND(BI184=契約状況コード表!M$5,Y184&gt;契約状況コード表!N$5),"○",IF(AND(BI184=契約状況コード表!M$6,Y184&gt;=契約状況コード表!N$6),"○",IF(AND(BI184=契約状況コード表!M$7,Y184&gt;=契約状況コード表!N$7),"○",IF(AND(BI184=契約状況コード表!M$8,Y184&gt;=契約状況コード表!N$8),"○",IF(AND(BI184=契約状況コード表!M$9,Y184&gt;=契約状況コード表!N$9),"○",IF(AND(BI184=契約状況コード表!M$10,Y184&gt;=契約状況コード表!N$10),"○",IF(AND(BI184=契約状況コード表!M$11,Y184&gt;=契約状況コード表!N$11),"○",IF(AND(BI184=契約状況コード表!M$12,Y184&gt;=契約状況コード表!N$12),"○",IF(AND(BI184=契約状況コード表!M$13,Y184&gt;=契約状況コード表!N$13),"○","×")))))))))</f>
        <v>×</v>
      </c>
      <c r="BF184" s="114" t="str">
        <f t="shared" si="20"/>
        <v>×</v>
      </c>
      <c r="BG184" s="114" t="str">
        <f t="shared" si="21"/>
        <v>×</v>
      </c>
      <c r="BH184" s="115" t="str">
        <f t="shared" si="22"/>
        <v/>
      </c>
      <c r="BI184" s="170">
        <f t="shared" si="23"/>
        <v>0</v>
      </c>
      <c r="BJ184" s="36" t="str">
        <f>IF(AG184=契約状況コード表!G$5,"",IF(AND(K184&lt;&gt;"",ISTEXT(U184)),"分担契約/単価契約",IF(ISTEXT(U184),"単価契約",IF(K184&lt;&gt;"","分担契約",""))))</f>
        <v/>
      </c>
      <c r="BK184" s="171"/>
      <c r="BL184" s="118" t="str">
        <f>IF(COUNTIF(T184,"**"),"",IF(AND(T184&gt;=契約状況コード表!P$5,OR(H184=契約状況コード表!M$5,H184=契約状況コード表!M$6)),1,IF(AND(T184&gt;=契約状況コード表!P$13,H184&lt;&gt;契約状況コード表!M$5,H184&lt;&gt;契約状況コード表!M$6),1,"")))</f>
        <v/>
      </c>
      <c r="BM184" s="155" t="str">
        <f t="shared" si="24"/>
        <v>○</v>
      </c>
      <c r="BN184" s="118" t="b">
        <f t="shared" si="25"/>
        <v>1</v>
      </c>
      <c r="BO184" s="118" t="b">
        <f t="shared" si="26"/>
        <v>1</v>
      </c>
    </row>
    <row r="185" spans="1:67" ht="60.6" customHeight="1">
      <c r="A185" s="101">
        <f t="shared" si="27"/>
        <v>180</v>
      </c>
      <c r="B185" s="101" t="str">
        <f t="shared" si="28"/>
        <v/>
      </c>
      <c r="C185" s="101" t="str">
        <f>IF(B185&lt;&gt;1,"",COUNTIF($B$6:B185,1))</f>
        <v/>
      </c>
      <c r="D185" s="101" t="str">
        <f>IF(B185&lt;&gt;2,"",COUNTIF($B$6:B185,2))</f>
        <v/>
      </c>
      <c r="E185" s="101" t="str">
        <f>IF(B185&lt;&gt;3,"",COUNTIF($B$6:B185,3))</f>
        <v/>
      </c>
      <c r="F185" s="101" t="str">
        <f>IF(B185&lt;&gt;4,"",COUNTIF($B$6:B185,4))</f>
        <v/>
      </c>
      <c r="G185" s="75"/>
      <c r="H185" s="36"/>
      <c r="I185" s="76"/>
      <c r="J185" s="76"/>
      <c r="K185" s="75"/>
      <c r="L185" s="161"/>
      <c r="M185" s="77"/>
      <c r="N185" s="76"/>
      <c r="O185" s="78"/>
      <c r="P185" s="83"/>
      <c r="Q185" s="84"/>
      <c r="R185" s="76"/>
      <c r="S185" s="75"/>
      <c r="T185" s="85"/>
      <c r="U185" s="154"/>
      <c r="V185" s="87"/>
      <c r="W185" s="172" t="str">
        <f>IF(OR(T185="他官署で調達手続きを実施のため",AG185=契約状況コード表!G$5),"－",IF(V185&lt;&gt;"",ROUNDDOWN(V185/T185,3),(IFERROR(ROUNDDOWN(U185/T185,3),"－"))))</f>
        <v>－</v>
      </c>
      <c r="X185" s="85"/>
      <c r="Y185" s="85"/>
      <c r="Z185" s="82"/>
      <c r="AA185" s="80"/>
      <c r="AB185" s="81"/>
      <c r="AC185" s="82"/>
      <c r="AD185" s="82"/>
      <c r="AE185" s="82"/>
      <c r="AF185" s="82"/>
      <c r="AG185" s="80"/>
      <c r="AH185" s="76"/>
      <c r="AI185" s="76"/>
      <c r="AJ185" s="76"/>
      <c r="AK185" s="36"/>
      <c r="AL185" s="36"/>
      <c r="AM185" s="200"/>
      <c r="AN185" s="200"/>
      <c r="AO185" s="200"/>
      <c r="AP185" s="200"/>
      <c r="AQ185" s="161"/>
      <c r="AR185" s="75"/>
      <c r="AS185" s="36"/>
      <c r="AT185" s="36"/>
      <c r="AU185" s="36"/>
      <c r="AV185" s="36"/>
      <c r="AW185" s="36"/>
      <c r="AX185" s="36"/>
      <c r="AY185" s="36"/>
      <c r="AZ185" s="36"/>
      <c r="BA185" s="104"/>
      <c r="BB185" s="113"/>
      <c r="BC185" s="114" t="str">
        <f>IF(AND(OR(K185=契約状況コード表!D$5,K185=契約状況コード表!D$6),OR(AG185=契約状況コード表!G$5,AG185=契約状況コード表!G$6)),"年間支払金額(全官署)",IF(OR(AG185=契約状況コード表!G$5,AG185=契約状況コード表!G$6),"年間支払金額",IF(AND(OR(COUNTIF(AI185,"*すべて*"),COUNTIF(AI185,"*全て*")),S185="●",OR(K185=契約状況コード表!D$5,K185=契約状況コード表!D$6)),"年間支払金額(全官署、契約相手方ごと)",IF(AND(OR(COUNTIF(AI185,"*すべて*"),COUNTIF(AI185,"*全て*")),S185="●"),"年間支払金額(契約相手方ごと)",IF(AND(OR(K185=契約状況コード表!D$5,K185=契約状況コード表!D$6),AG185=契約状況コード表!G$7),"契約総額(全官署)",IF(AND(K185=契約状況コード表!D$7,AG185=契約状況コード表!G$7),"契約総額(自官署のみ)",IF(K185=契約状況コード表!D$7,"年間支払金額(自官署のみ)",IF(AG185=契約状況コード表!G$7,"契約総額",IF(AND(COUNTIF(BJ185,"&lt;&gt;*単価*"),OR(K185=契約状況コード表!D$5,K185=契約状況コード表!D$6)),"全官署予定価格",IF(AND(COUNTIF(BJ185,"*単価*"),OR(K185=契約状況コード表!D$5,K185=契約状況コード表!D$6)),"全官署支払金額",IF(AND(COUNTIF(BJ185,"&lt;&gt;*単価*"),COUNTIF(BJ185,"*変更契約*")),"変更後予定価格",IF(COUNTIF(BJ185,"*単価*"),"年間支払金額","予定価格"))))))))))))</f>
        <v>予定価格</v>
      </c>
      <c r="BD185" s="114" t="str">
        <f>IF(AND(BI185=契約状況コード表!M$5,T185&gt;契約状況コード表!N$5),"○",IF(AND(BI185=契約状況コード表!M$6,T185&gt;=契約状況コード表!N$6),"○",IF(AND(BI185=契約状況コード表!M$7,T185&gt;=契約状況コード表!N$7),"○",IF(AND(BI185=契約状況コード表!M$8,T185&gt;=契約状況コード表!N$8),"○",IF(AND(BI185=契約状況コード表!M$9,T185&gt;=契約状況コード表!N$9),"○",IF(AND(BI185=契約状況コード表!M$10,T185&gt;=契約状況コード表!N$10),"○",IF(AND(BI185=契約状況コード表!M$11,T185&gt;=契約状況コード表!N$11),"○",IF(AND(BI185=契約状況コード表!M$12,T185&gt;=契約状況コード表!N$12),"○",IF(AND(BI185=契約状況コード表!M$13,T185&gt;=契約状況コード表!N$13),"○",IF(T185="他官署で調達手続き入札を実施のため","○","×"))))))))))</f>
        <v>×</v>
      </c>
      <c r="BE185" s="114" t="str">
        <f>IF(AND(BI185=契約状況コード表!M$5,Y185&gt;契約状況コード表!N$5),"○",IF(AND(BI185=契約状況コード表!M$6,Y185&gt;=契約状況コード表!N$6),"○",IF(AND(BI185=契約状況コード表!M$7,Y185&gt;=契約状況コード表!N$7),"○",IF(AND(BI185=契約状況コード表!M$8,Y185&gt;=契約状況コード表!N$8),"○",IF(AND(BI185=契約状況コード表!M$9,Y185&gt;=契約状況コード表!N$9),"○",IF(AND(BI185=契約状況コード表!M$10,Y185&gt;=契約状況コード表!N$10),"○",IF(AND(BI185=契約状況コード表!M$11,Y185&gt;=契約状況コード表!N$11),"○",IF(AND(BI185=契約状況コード表!M$12,Y185&gt;=契約状況コード表!N$12),"○",IF(AND(BI185=契約状況コード表!M$13,Y185&gt;=契約状況コード表!N$13),"○","×")))))))))</f>
        <v>×</v>
      </c>
      <c r="BF185" s="114" t="str">
        <f t="shared" si="20"/>
        <v>×</v>
      </c>
      <c r="BG185" s="114" t="str">
        <f t="shared" si="21"/>
        <v>×</v>
      </c>
      <c r="BH185" s="115" t="str">
        <f t="shared" si="22"/>
        <v/>
      </c>
      <c r="BI185" s="170">
        <f t="shared" si="23"/>
        <v>0</v>
      </c>
      <c r="BJ185" s="36" t="str">
        <f>IF(AG185=契約状況コード表!G$5,"",IF(AND(K185&lt;&gt;"",ISTEXT(U185)),"分担契約/単価契約",IF(ISTEXT(U185),"単価契約",IF(K185&lt;&gt;"","分担契約",""))))</f>
        <v/>
      </c>
      <c r="BK185" s="171"/>
      <c r="BL185" s="118" t="str">
        <f>IF(COUNTIF(T185,"**"),"",IF(AND(T185&gt;=契約状況コード表!P$5,OR(H185=契約状況コード表!M$5,H185=契約状況コード表!M$6)),1,IF(AND(T185&gt;=契約状況コード表!P$13,H185&lt;&gt;契約状況コード表!M$5,H185&lt;&gt;契約状況コード表!M$6),1,"")))</f>
        <v/>
      </c>
      <c r="BM185" s="155" t="str">
        <f t="shared" si="24"/>
        <v>○</v>
      </c>
      <c r="BN185" s="118" t="b">
        <f t="shared" si="25"/>
        <v>1</v>
      </c>
      <c r="BO185" s="118" t="b">
        <f t="shared" si="26"/>
        <v>1</v>
      </c>
    </row>
    <row r="186" spans="1:67" ht="60.6" customHeight="1">
      <c r="A186" s="101">
        <f t="shared" si="27"/>
        <v>181</v>
      </c>
      <c r="B186" s="101" t="str">
        <f t="shared" si="28"/>
        <v/>
      </c>
      <c r="C186" s="101" t="str">
        <f>IF(B186&lt;&gt;1,"",COUNTIF($B$6:B186,1))</f>
        <v/>
      </c>
      <c r="D186" s="101" t="str">
        <f>IF(B186&lt;&gt;2,"",COUNTIF($B$6:B186,2))</f>
        <v/>
      </c>
      <c r="E186" s="101" t="str">
        <f>IF(B186&lt;&gt;3,"",COUNTIF($B$6:B186,3))</f>
        <v/>
      </c>
      <c r="F186" s="101" t="str">
        <f>IF(B186&lt;&gt;4,"",COUNTIF($B$6:B186,4))</f>
        <v/>
      </c>
      <c r="G186" s="75"/>
      <c r="H186" s="36"/>
      <c r="I186" s="76"/>
      <c r="J186" s="76"/>
      <c r="K186" s="75"/>
      <c r="L186" s="161"/>
      <c r="M186" s="77"/>
      <c r="N186" s="76"/>
      <c r="O186" s="78"/>
      <c r="P186" s="83"/>
      <c r="Q186" s="84"/>
      <c r="R186" s="76"/>
      <c r="S186" s="75"/>
      <c r="T186" s="79"/>
      <c r="U186" s="86"/>
      <c r="V186" s="87"/>
      <c r="W186" s="172" t="str">
        <f>IF(OR(T186="他官署で調達手続きを実施のため",AG186=契約状況コード表!G$5),"－",IF(V186&lt;&gt;"",ROUNDDOWN(V186/T186,3),(IFERROR(ROUNDDOWN(U186/T186,3),"－"))))</f>
        <v>－</v>
      </c>
      <c r="X186" s="79"/>
      <c r="Y186" s="79"/>
      <c r="Z186" s="82"/>
      <c r="AA186" s="80"/>
      <c r="AB186" s="81"/>
      <c r="AC186" s="82"/>
      <c r="AD186" s="82"/>
      <c r="AE186" s="82"/>
      <c r="AF186" s="82"/>
      <c r="AG186" s="80"/>
      <c r="AH186" s="76"/>
      <c r="AI186" s="76"/>
      <c r="AJ186" s="76"/>
      <c r="AK186" s="36"/>
      <c r="AL186" s="36"/>
      <c r="AM186" s="200"/>
      <c r="AN186" s="200"/>
      <c r="AO186" s="200"/>
      <c r="AP186" s="200"/>
      <c r="AQ186" s="161"/>
      <c r="AR186" s="75"/>
      <c r="AS186" s="36"/>
      <c r="AT186" s="36"/>
      <c r="AU186" s="36"/>
      <c r="AV186" s="36"/>
      <c r="AW186" s="36"/>
      <c r="AX186" s="36"/>
      <c r="AY186" s="36"/>
      <c r="AZ186" s="36"/>
      <c r="BA186" s="104"/>
      <c r="BB186" s="113"/>
      <c r="BC186" s="114" t="str">
        <f>IF(AND(OR(K186=契約状況コード表!D$5,K186=契約状況コード表!D$6),OR(AG186=契約状況コード表!G$5,AG186=契約状況コード表!G$6)),"年間支払金額(全官署)",IF(OR(AG186=契約状況コード表!G$5,AG186=契約状況コード表!G$6),"年間支払金額",IF(AND(OR(COUNTIF(AI186,"*すべて*"),COUNTIF(AI186,"*全て*")),S186="●",OR(K186=契約状況コード表!D$5,K186=契約状況コード表!D$6)),"年間支払金額(全官署、契約相手方ごと)",IF(AND(OR(COUNTIF(AI186,"*すべて*"),COUNTIF(AI186,"*全て*")),S186="●"),"年間支払金額(契約相手方ごと)",IF(AND(OR(K186=契約状況コード表!D$5,K186=契約状況コード表!D$6),AG186=契約状況コード表!G$7),"契約総額(全官署)",IF(AND(K186=契約状況コード表!D$7,AG186=契約状況コード表!G$7),"契約総額(自官署のみ)",IF(K186=契約状況コード表!D$7,"年間支払金額(自官署のみ)",IF(AG186=契約状況コード表!G$7,"契約総額",IF(AND(COUNTIF(BJ186,"&lt;&gt;*単価*"),OR(K186=契約状況コード表!D$5,K186=契約状況コード表!D$6)),"全官署予定価格",IF(AND(COUNTIF(BJ186,"*単価*"),OR(K186=契約状況コード表!D$5,K186=契約状況コード表!D$6)),"全官署支払金額",IF(AND(COUNTIF(BJ186,"&lt;&gt;*単価*"),COUNTIF(BJ186,"*変更契約*")),"変更後予定価格",IF(COUNTIF(BJ186,"*単価*"),"年間支払金額","予定価格"))))))))))))</f>
        <v>予定価格</v>
      </c>
      <c r="BD186" s="114" t="str">
        <f>IF(AND(BI186=契約状況コード表!M$5,T186&gt;契約状況コード表!N$5),"○",IF(AND(BI186=契約状況コード表!M$6,T186&gt;=契約状況コード表!N$6),"○",IF(AND(BI186=契約状況コード表!M$7,T186&gt;=契約状況コード表!N$7),"○",IF(AND(BI186=契約状況コード表!M$8,T186&gt;=契約状況コード表!N$8),"○",IF(AND(BI186=契約状況コード表!M$9,T186&gt;=契約状況コード表!N$9),"○",IF(AND(BI186=契約状況コード表!M$10,T186&gt;=契約状況コード表!N$10),"○",IF(AND(BI186=契約状況コード表!M$11,T186&gt;=契約状況コード表!N$11),"○",IF(AND(BI186=契約状況コード表!M$12,T186&gt;=契約状況コード表!N$12),"○",IF(AND(BI186=契約状況コード表!M$13,T186&gt;=契約状況コード表!N$13),"○",IF(T186="他官署で調達手続き入札を実施のため","○","×"))))))))))</f>
        <v>×</v>
      </c>
      <c r="BE186" s="114" t="str">
        <f>IF(AND(BI186=契約状況コード表!M$5,Y186&gt;契約状況コード表!N$5),"○",IF(AND(BI186=契約状況コード表!M$6,Y186&gt;=契約状況コード表!N$6),"○",IF(AND(BI186=契約状況コード表!M$7,Y186&gt;=契約状況コード表!N$7),"○",IF(AND(BI186=契約状況コード表!M$8,Y186&gt;=契約状況コード表!N$8),"○",IF(AND(BI186=契約状況コード表!M$9,Y186&gt;=契約状況コード表!N$9),"○",IF(AND(BI186=契約状況コード表!M$10,Y186&gt;=契約状況コード表!N$10),"○",IF(AND(BI186=契約状況コード表!M$11,Y186&gt;=契約状況コード表!N$11),"○",IF(AND(BI186=契約状況コード表!M$12,Y186&gt;=契約状況コード表!N$12),"○",IF(AND(BI186=契約状況コード表!M$13,Y186&gt;=契約状況コード表!N$13),"○","×")))))))))</f>
        <v>×</v>
      </c>
      <c r="BF186" s="114" t="str">
        <f t="shared" si="20"/>
        <v>×</v>
      </c>
      <c r="BG186" s="114" t="str">
        <f t="shared" si="21"/>
        <v>×</v>
      </c>
      <c r="BH186" s="115" t="str">
        <f t="shared" si="22"/>
        <v/>
      </c>
      <c r="BI186" s="170">
        <f t="shared" si="23"/>
        <v>0</v>
      </c>
      <c r="BJ186" s="36" t="str">
        <f>IF(AG186=契約状況コード表!G$5,"",IF(AND(K186&lt;&gt;"",ISTEXT(U186)),"分担契約/単価契約",IF(ISTEXT(U186),"単価契約",IF(K186&lt;&gt;"","分担契約",""))))</f>
        <v/>
      </c>
      <c r="BK186" s="171"/>
      <c r="BL186" s="118" t="str">
        <f>IF(COUNTIF(T186,"**"),"",IF(AND(T186&gt;=契約状況コード表!P$5,OR(H186=契約状況コード表!M$5,H186=契約状況コード表!M$6)),1,IF(AND(T186&gt;=契約状況コード表!P$13,H186&lt;&gt;契約状況コード表!M$5,H186&lt;&gt;契約状況コード表!M$6),1,"")))</f>
        <v/>
      </c>
      <c r="BM186" s="155" t="str">
        <f t="shared" si="24"/>
        <v>○</v>
      </c>
      <c r="BN186" s="118" t="b">
        <f t="shared" si="25"/>
        <v>1</v>
      </c>
      <c r="BO186" s="118" t="b">
        <f t="shared" si="26"/>
        <v>1</v>
      </c>
    </row>
    <row r="187" spans="1:67" ht="60.6" customHeight="1">
      <c r="A187" s="101">
        <f t="shared" si="27"/>
        <v>182</v>
      </c>
      <c r="B187" s="101" t="str">
        <f t="shared" si="28"/>
        <v/>
      </c>
      <c r="C187" s="101" t="str">
        <f>IF(B187&lt;&gt;1,"",COUNTIF($B$6:B187,1))</f>
        <v/>
      </c>
      <c r="D187" s="101" t="str">
        <f>IF(B187&lt;&gt;2,"",COUNTIF($B$6:B187,2))</f>
        <v/>
      </c>
      <c r="E187" s="101" t="str">
        <f>IF(B187&lt;&gt;3,"",COUNTIF($B$6:B187,3))</f>
        <v/>
      </c>
      <c r="F187" s="101" t="str">
        <f>IF(B187&lt;&gt;4,"",COUNTIF($B$6:B187,4))</f>
        <v/>
      </c>
      <c r="G187" s="75"/>
      <c r="H187" s="36"/>
      <c r="I187" s="76"/>
      <c r="J187" s="76"/>
      <c r="K187" s="75"/>
      <c r="L187" s="161"/>
      <c r="M187" s="77"/>
      <c r="N187" s="76"/>
      <c r="O187" s="78"/>
      <c r="P187" s="83"/>
      <c r="Q187" s="84"/>
      <c r="R187" s="76"/>
      <c r="S187" s="75"/>
      <c r="T187" s="79"/>
      <c r="U187" s="86"/>
      <c r="V187" s="87"/>
      <c r="W187" s="172" t="str">
        <f>IF(OR(T187="他官署で調達手続きを実施のため",AG187=契約状況コード表!G$5),"－",IF(V187&lt;&gt;"",ROUNDDOWN(V187/T187,3),(IFERROR(ROUNDDOWN(U187/T187,3),"－"))))</f>
        <v>－</v>
      </c>
      <c r="X187" s="79"/>
      <c r="Y187" s="79"/>
      <c r="Z187" s="82"/>
      <c r="AA187" s="80"/>
      <c r="AB187" s="81"/>
      <c r="AC187" s="82"/>
      <c r="AD187" s="82"/>
      <c r="AE187" s="82"/>
      <c r="AF187" s="82"/>
      <c r="AG187" s="80"/>
      <c r="AH187" s="76"/>
      <c r="AI187" s="76"/>
      <c r="AJ187" s="76"/>
      <c r="AK187" s="36"/>
      <c r="AL187" s="36"/>
      <c r="AM187" s="200"/>
      <c r="AN187" s="200"/>
      <c r="AO187" s="200"/>
      <c r="AP187" s="200"/>
      <c r="AQ187" s="161"/>
      <c r="AR187" s="75"/>
      <c r="AS187" s="36"/>
      <c r="AT187" s="36"/>
      <c r="AU187" s="36"/>
      <c r="AV187" s="36"/>
      <c r="AW187" s="36"/>
      <c r="AX187" s="36"/>
      <c r="AY187" s="36"/>
      <c r="AZ187" s="36"/>
      <c r="BA187" s="104"/>
      <c r="BB187" s="113"/>
      <c r="BC187" s="114" t="str">
        <f>IF(AND(OR(K187=契約状況コード表!D$5,K187=契約状況コード表!D$6),OR(AG187=契約状況コード表!G$5,AG187=契約状況コード表!G$6)),"年間支払金額(全官署)",IF(OR(AG187=契約状況コード表!G$5,AG187=契約状況コード表!G$6),"年間支払金額",IF(AND(OR(COUNTIF(AI187,"*すべて*"),COUNTIF(AI187,"*全て*")),S187="●",OR(K187=契約状況コード表!D$5,K187=契約状況コード表!D$6)),"年間支払金額(全官署、契約相手方ごと)",IF(AND(OR(COUNTIF(AI187,"*すべて*"),COUNTIF(AI187,"*全て*")),S187="●"),"年間支払金額(契約相手方ごと)",IF(AND(OR(K187=契約状況コード表!D$5,K187=契約状況コード表!D$6),AG187=契約状況コード表!G$7),"契約総額(全官署)",IF(AND(K187=契約状況コード表!D$7,AG187=契約状況コード表!G$7),"契約総額(自官署のみ)",IF(K187=契約状況コード表!D$7,"年間支払金額(自官署のみ)",IF(AG187=契約状況コード表!G$7,"契約総額",IF(AND(COUNTIF(BJ187,"&lt;&gt;*単価*"),OR(K187=契約状況コード表!D$5,K187=契約状況コード表!D$6)),"全官署予定価格",IF(AND(COUNTIF(BJ187,"*単価*"),OR(K187=契約状況コード表!D$5,K187=契約状況コード表!D$6)),"全官署支払金額",IF(AND(COUNTIF(BJ187,"&lt;&gt;*単価*"),COUNTIF(BJ187,"*変更契約*")),"変更後予定価格",IF(COUNTIF(BJ187,"*単価*"),"年間支払金額","予定価格"))))))))))))</f>
        <v>予定価格</v>
      </c>
      <c r="BD187" s="114" t="str">
        <f>IF(AND(BI187=契約状況コード表!M$5,T187&gt;契約状況コード表!N$5),"○",IF(AND(BI187=契約状況コード表!M$6,T187&gt;=契約状況コード表!N$6),"○",IF(AND(BI187=契約状況コード表!M$7,T187&gt;=契約状況コード表!N$7),"○",IF(AND(BI187=契約状況コード表!M$8,T187&gt;=契約状況コード表!N$8),"○",IF(AND(BI187=契約状況コード表!M$9,T187&gt;=契約状況コード表!N$9),"○",IF(AND(BI187=契約状況コード表!M$10,T187&gt;=契約状況コード表!N$10),"○",IF(AND(BI187=契約状況コード表!M$11,T187&gt;=契約状況コード表!N$11),"○",IF(AND(BI187=契約状況コード表!M$12,T187&gt;=契約状況コード表!N$12),"○",IF(AND(BI187=契約状況コード表!M$13,T187&gt;=契約状況コード表!N$13),"○",IF(T187="他官署で調達手続き入札を実施のため","○","×"))))))))))</f>
        <v>×</v>
      </c>
      <c r="BE187" s="114" t="str">
        <f>IF(AND(BI187=契約状況コード表!M$5,Y187&gt;契約状況コード表!N$5),"○",IF(AND(BI187=契約状況コード表!M$6,Y187&gt;=契約状況コード表!N$6),"○",IF(AND(BI187=契約状況コード表!M$7,Y187&gt;=契約状況コード表!N$7),"○",IF(AND(BI187=契約状況コード表!M$8,Y187&gt;=契約状況コード表!N$8),"○",IF(AND(BI187=契約状況コード表!M$9,Y187&gt;=契約状況コード表!N$9),"○",IF(AND(BI187=契約状況コード表!M$10,Y187&gt;=契約状況コード表!N$10),"○",IF(AND(BI187=契約状況コード表!M$11,Y187&gt;=契約状況コード表!N$11),"○",IF(AND(BI187=契約状況コード表!M$12,Y187&gt;=契約状況コード表!N$12),"○",IF(AND(BI187=契約状況コード表!M$13,Y187&gt;=契約状況コード表!N$13),"○","×")))))))))</f>
        <v>×</v>
      </c>
      <c r="BF187" s="114" t="str">
        <f t="shared" si="20"/>
        <v>×</v>
      </c>
      <c r="BG187" s="114" t="str">
        <f t="shared" si="21"/>
        <v>×</v>
      </c>
      <c r="BH187" s="115" t="str">
        <f t="shared" si="22"/>
        <v/>
      </c>
      <c r="BI187" s="170">
        <f t="shared" si="23"/>
        <v>0</v>
      </c>
      <c r="BJ187" s="36" t="str">
        <f>IF(AG187=契約状況コード表!G$5,"",IF(AND(K187&lt;&gt;"",ISTEXT(U187)),"分担契約/単価契約",IF(ISTEXT(U187),"単価契約",IF(K187&lt;&gt;"","分担契約",""))))</f>
        <v/>
      </c>
      <c r="BK187" s="171"/>
      <c r="BL187" s="118" t="str">
        <f>IF(COUNTIF(T187,"**"),"",IF(AND(T187&gt;=契約状況コード表!P$5,OR(H187=契約状況コード表!M$5,H187=契約状況コード表!M$6)),1,IF(AND(T187&gt;=契約状況コード表!P$13,H187&lt;&gt;契約状況コード表!M$5,H187&lt;&gt;契約状況コード表!M$6),1,"")))</f>
        <v/>
      </c>
      <c r="BM187" s="155" t="str">
        <f t="shared" si="24"/>
        <v>○</v>
      </c>
      <c r="BN187" s="118" t="b">
        <f t="shared" si="25"/>
        <v>1</v>
      </c>
      <c r="BO187" s="118" t="b">
        <f t="shared" si="26"/>
        <v>1</v>
      </c>
    </row>
    <row r="188" spans="1:67" ht="60.6" customHeight="1">
      <c r="A188" s="101">
        <f t="shared" si="27"/>
        <v>183</v>
      </c>
      <c r="B188" s="101" t="str">
        <f t="shared" si="28"/>
        <v/>
      </c>
      <c r="C188" s="101" t="str">
        <f>IF(B188&lt;&gt;1,"",COUNTIF($B$6:B188,1))</f>
        <v/>
      </c>
      <c r="D188" s="101" t="str">
        <f>IF(B188&lt;&gt;2,"",COUNTIF($B$6:B188,2))</f>
        <v/>
      </c>
      <c r="E188" s="101" t="str">
        <f>IF(B188&lt;&gt;3,"",COUNTIF($B$6:B188,3))</f>
        <v/>
      </c>
      <c r="F188" s="101" t="str">
        <f>IF(B188&lt;&gt;4,"",COUNTIF($B$6:B188,4))</f>
        <v/>
      </c>
      <c r="G188" s="75"/>
      <c r="H188" s="36"/>
      <c r="I188" s="76"/>
      <c r="J188" s="76"/>
      <c r="K188" s="75"/>
      <c r="L188" s="161"/>
      <c r="M188" s="77"/>
      <c r="N188" s="76"/>
      <c r="O188" s="78"/>
      <c r="P188" s="83"/>
      <c r="Q188" s="84"/>
      <c r="R188" s="76"/>
      <c r="S188" s="75"/>
      <c r="T188" s="79"/>
      <c r="U188" s="86"/>
      <c r="V188" s="87"/>
      <c r="W188" s="172" t="str">
        <f>IF(OR(T188="他官署で調達手続きを実施のため",AG188=契約状況コード表!G$5),"－",IF(V188&lt;&gt;"",ROUNDDOWN(V188/T188,3),(IFERROR(ROUNDDOWN(U188/T188,3),"－"))))</f>
        <v>－</v>
      </c>
      <c r="X188" s="79"/>
      <c r="Y188" s="79"/>
      <c r="Z188" s="82"/>
      <c r="AA188" s="80"/>
      <c r="AB188" s="81"/>
      <c r="AC188" s="82"/>
      <c r="AD188" s="82"/>
      <c r="AE188" s="82"/>
      <c r="AF188" s="82"/>
      <c r="AG188" s="80"/>
      <c r="AH188" s="76"/>
      <c r="AI188" s="76"/>
      <c r="AJ188" s="76"/>
      <c r="AK188" s="36"/>
      <c r="AL188" s="36"/>
      <c r="AM188" s="200"/>
      <c r="AN188" s="200"/>
      <c r="AO188" s="200"/>
      <c r="AP188" s="200"/>
      <c r="AQ188" s="161"/>
      <c r="AR188" s="75"/>
      <c r="AS188" s="36"/>
      <c r="AT188" s="36"/>
      <c r="AU188" s="36"/>
      <c r="AV188" s="36"/>
      <c r="AW188" s="36"/>
      <c r="AX188" s="36"/>
      <c r="AY188" s="36"/>
      <c r="AZ188" s="36"/>
      <c r="BA188" s="104"/>
      <c r="BB188" s="113"/>
      <c r="BC188" s="114" t="str">
        <f>IF(AND(OR(K188=契約状況コード表!D$5,K188=契約状況コード表!D$6),OR(AG188=契約状況コード表!G$5,AG188=契約状況コード表!G$6)),"年間支払金額(全官署)",IF(OR(AG188=契約状況コード表!G$5,AG188=契約状況コード表!G$6),"年間支払金額",IF(AND(OR(COUNTIF(AI188,"*すべて*"),COUNTIF(AI188,"*全て*")),S188="●",OR(K188=契約状況コード表!D$5,K188=契約状況コード表!D$6)),"年間支払金額(全官署、契約相手方ごと)",IF(AND(OR(COUNTIF(AI188,"*すべて*"),COUNTIF(AI188,"*全て*")),S188="●"),"年間支払金額(契約相手方ごと)",IF(AND(OR(K188=契約状況コード表!D$5,K188=契約状況コード表!D$6),AG188=契約状況コード表!G$7),"契約総額(全官署)",IF(AND(K188=契約状況コード表!D$7,AG188=契約状況コード表!G$7),"契約総額(自官署のみ)",IF(K188=契約状況コード表!D$7,"年間支払金額(自官署のみ)",IF(AG188=契約状況コード表!G$7,"契約総額",IF(AND(COUNTIF(BJ188,"&lt;&gt;*単価*"),OR(K188=契約状況コード表!D$5,K188=契約状況コード表!D$6)),"全官署予定価格",IF(AND(COUNTIF(BJ188,"*単価*"),OR(K188=契約状況コード表!D$5,K188=契約状況コード表!D$6)),"全官署支払金額",IF(AND(COUNTIF(BJ188,"&lt;&gt;*単価*"),COUNTIF(BJ188,"*変更契約*")),"変更後予定価格",IF(COUNTIF(BJ188,"*単価*"),"年間支払金額","予定価格"))))))))))))</f>
        <v>予定価格</v>
      </c>
      <c r="BD188" s="114" t="str">
        <f>IF(AND(BI188=契約状況コード表!M$5,T188&gt;契約状況コード表!N$5),"○",IF(AND(BI188=契約状況コード表!M$6,T188&gt;=契約状況コード表!N$6),"○",IF(AND(BI188=契約状況コード表!M$7,T188&gt;=契約状況コード表!N$7),"○",IF(AND(BI188=契約状況コード表!M$8,T188&gt;=契約状況コード表!N$8),"○",IF(AND(BI188=契約状況コード表!M$9,T188&gt;=契約状況コード表!N$9),"○",IF(AND(BI188=契約状況コード表!M$10,T188&gt;=契約状況コード表!N$10),"○",IF(AND(BI188=契約状況コード表!M$11,T188&gt;=契約状況コード表!N$11),"○",IF(AND(BI188=契約状況コード表!M$12,T188&gt;=契約状況コード表!N$12),"○",IF(AND(BI188=契約状況コード表!M$13,T188&gt;=契約状況コード表!N$13),"○",IF(T188="他官署で調達手続き入札を実施のため","○","×"))))))))))</f>
        <v>×</v>
      </c>
      <c r="BE188" s="114" t="str">
        <f>IF(AND(BI188=契約状況コード表!M$5,Y188&gt;契約状況コード表!N$5),"○",IF(AND(BI188=契約状況コード表!M$6,Y188&gt;=契約状況コード表!N$6),"○",IF(AND(BI188=契約状況コード表!M$7,Y188&gt;=契約状況コード表!N$7),"○",IF(AND(BI188=契約状況コード表!M$8,Y188&gt;=契約状況コード表!N$8),"○",IF(AND(BI188=契約状況コード表!M$9,Y188&gt;=契約状況コード表!N$9),"○",IF(AND(BI188=契約状況コード表!M$10,Y188&gt;=契約状況コード表!N$10),"○",IF(AND(BI188=契約状況コード表!M$11,Y188&gt;=契約状況コード表!N$11),"○",IF(AND(BI188=契約状況コード表!M$12,Y188&gt;=契約状況コード表!N$12),"○",IF(AND(BI188=契約状況コード表!M$13,Y188&gt;=契約状況コード表!N$13),"○","×")))))))))</f>
        <v>×</v>
      </c>
      <c r="BF188" s="114" t="str">
        <f t="shared" si="20"/>
        <v>×</v>
      </c>
      <c r="BG188" s="114" t="str">
        <f t="shared" si="21"/>
        <v>×</v>
      </c>
      <c r="BH188" s="115" t="str">
        <f t="shared" si="22"/>
        <v/>
      </c>
      <c r="BI188" s="170">
        <f t="shared" si="23"/>
        <v>0</v>
      </c>
      <c r="BJ188" s="36" t="str">
        <f>IF(AG188=契約状況コード表!G$5,"",IF(AND(K188&lt;&gt;"",ISTEXT(U188)),"分担契約/単価契約",IF(ISTEXT(U188),"単価契約",IF(K188&lt;&gt;"","分担契約",""))))</f>
        <v/>
      </c>
      <c r="BK188" s="171"/>
      <c r="BL188" s="118" t="str">
        <f>IF(COUNTIF(T188,"**"),"",IF(AND(T188&gt;=契約状況コード表!P$5,OR(H188=契約状況コード表!M$5,H188=契約状況コード表!M$6)),1,IF(AND(T188&gt;=契約状況コード表!P$13,H188&lt;&gt;契約状況コード表!M$5,H188&lt;&gt;契約状況コード表!M$6),1,"")))</f>
        <v/>
      </c>
      <c r="BM188" s="155" t="str">
        <f t="shared" si="24"/>
        <v>○</v>
      </c>
      <c r="BN188" s="118" t="b">
        <f t="shared" si="25"/>
        <v>1</v>
      </c>
      <c r="BO188" s="118" t="b">
        <f t="shared" si="26"/>
        <v>1</v>
      </c>
    </row>
    <row r="189" spans="1:67" ht="60.6" customHeight="1">
      <c r="A189" s="101">
        <f t="shared" si="27"/>
        <v>184</v>
      </c>
      <c r="B189" s="101" t="str">
        <f t="shared" si="28"/>
        <v/>
      </c>
      <c r="C189" s="101" t="str">
        <f>IF(B189&lt;&gt;1,"",COUNTIF($B$6:B189,1))</f>
        <v/>
      </c>
      <c r="D189" s="101" t="str">
        <f>IF(B189&lt;&gt;2,"",COUNTIF($B$6:B189,2))</f>
        <v/>
      </c>
      <c r="E189" s="101" t="str">
        <f>IF(B189&lt;&gt;3,"",COUNTIF($B$6:B189,3))</f>
        <v/>
      </c>
      <c r="F189" s="101" t="str">
        <f>IF(B189&lt;&gt;4,"",COUNTIF($B$6:B189,4))</f>
        <v/>
      </c>
      <c r="G189" s="75"/>
      <c r="H189" s="36"/>
      <c r="I189" s="76"/>
      <c r="J189" s="76"/>
      <c r="K189" s="75"/>
      <c r="L189" s="161"/>
      <c r="M189" s="77"/>
      <c r="N189" s="76"/>
      <c r="O189" s="78"/>
      <c r="P189" s="83"/>
      <c r="Q189" s="84"/>
      <c r="R189" s="76"/>
      <c r="S189" s="75"/>
      <c r="T189" s="79"/>
      <c r="U189" s="86"/>
      <c r="V189" s="87"/>
      <c r="W189" s="172" t="str">
        <f>IF(OR(T189="他官署で調達手続きを実施のため",AG189=契約状況コード表!G$5),"－",IF(V189&lt;&gt;"",ROUNDDOWN(V189/T189,3),(IFERROR(ROUNDDOWN(U189/T189,3),"－"))))</f>
        <v>－</v>
      </c>
      <c r="X189" s="79"/>
      <c r="Y189" s="79"/>
      <c r="Z189" s="82"/>
      <c r="AA189" s="80"/>
      <c r="AB189" s="81"/>
      <c r="AC189" s="82"/>
      <c r="AD189" s="82"/>
      <c r="AE189" s="82"/>
      <c r="AF189" s="82"/>
      <c r="AG189" s="80"/>
      <c r="AH189" s="76"/>
      <c r="AI189" s="76"/>
      <c r="AJ189" s="76"/>
      <c r="AK189" s="36"/>
      <c r="AL189" s="36"/>
      <c r="AM189" s="200"/>
      <c r="AN189" s="200"/>
      <c r="AO189" s="200"/>
      <c r="AP189" s="200"/>
      <c r="AQ189" s="161"/>
      <c r="AR189" s="75"/>
      <c r="AS189" s="36"/>
      <c r="AT189" s="36"/>
      <c r="AU189" s="36"/>
      <c r="AV189" s="36"/>
      <c r="AW189" s="36"/>
      <c r="AX189" s="36"/>
      <c r="AY189" s="36"/>
      <c r="AZ189" s="36"/>
      <c r="BA189" s="108"/>
      <c r="BB189" s="113"/>
      <c r="BC189" s="114" t="str">
        <f>IF(AND(OR(K189=契約状況コード表!D$5,K189=契約状況コード表!D$6),OR(AG189=契約状況コード表!G$5,AG189=契約状況コード表!G$6)),"年間支払金額(全官署)",IF(OR(AG189=契約状況コード表!G$5,AG189=契約状況コード表!G$6),"年間支払金額",IF(AND(OR(COUNTIF(AI189,"*すべて*"),COUNTIF(AI189,"*全て*")),S189="●",OR(K189=契約状況コード表!D$5,K189=契約状況コード表!D$6)),"年間支払金額(全官署、契約相手方ごと)",IF(AND(OR(COUNTIF(AI189,"*すべて*"),COUNTIF(AI189,"*全て*")),S189="●"),"年間支払金額(契約相手方ごと)",IF(AND(OR(K189=契約状況コード表!D$5,K189=契約状況コード表!D$6),AG189=契約状況コード表!G$7),"契約総額(全官署)",IF(AND(K189=契約状況コード表!D$7,AG189=契約状況コード表!G$7),"契約総額(自官署のみ)",IF(K189=契約状況コード表!D$7,"年間支払金額(自官署のみ)",IF(AG189=契約状況コード表!G$7,"契約総額",IF(AND(COUNTIF(BJ189,"&lt;&gt;*単価*"),OR(K189=契約状況コード表!D$5,K189=契約状況コード表!D$6)),"全官署予定価格",IF(AND(COUNTIF(BJ189,"*単価*"),OR(K189=契約状況コード表!D$5,K189=契約状況コード表!D$6)),"全官署支払金額",IF(AND(COUNTIF(BJ189,"&lt;&gt;*単価*"),COUNTIF(BJ189,"*変更契約*")),"変更後予定価格",IF(COUNTIF(BJ189,"*単価*"),"年間支払金額","予定価格"))))))))))))</f>
        <v>予定価格</v>
      </c>
      <c r="BD189" s="114" t="str">
        <f>IF(AND(BI189=契約状況コード表!M$5,T189&gt;契約状況コード表!N$5),"○",IF(AND(BI189=契約状況コード表!M$6,T189&gt;=契約状況コード表!N$6),"○",IF(AND(BI189=契約状況コード表!M$7,T189&gt;=契約状況コード表!N$7),"○",IF(AND(BI189=契約状況コード表!M$8,T189&gt;=契約状況コード表!N$8),"○",IF(AND(BI189=契約状況コード表!M$9,T189&gt;=契約状況コード表!N$9),"○",IF(AND(BI189=契約状況コード表!M$10,T189&gt;=契約状況コード表!N$10),"○",IF(AND(BI189=契約状況コード表!M$11,T189&gt;=契約状況コード表!N$11),"○",IF(AND(BI189=契約状況コード表!M$12,T189&gt;=契約状況コード表!N$12),"○",IF(AND(BI189=契約状況コード表!M$13,T189&gt;=契約状況コード表!N$13),"○",IF(T189="他官署で調達手続き入札を実施のため","○","×"))))))))))</f>
        <v>×</v>
      </c>
      <c r="BE189" s="114" t="str">
        <f>IF(AND(BI189=契約状況コード表!M$5,Y189&gt;契約状況コード表!N$5),"○",IF(AND(BI189=契約状況コード表!M$6,Y189&gt;=契約状況コード表!N$6),"○",IF(AND(BI189=契約状況コード表!M$7,Y189&gt;=契約状況コード表!N$7),"○",IF(AND(BI189=契約状況コード表!M$8,Y189&gt;=契約状況コード表!N$8),"○",IF(AND(BI189=契約状況コード表!M$9,Y189&gt;=契約状況コード表!N$9),"○",IF(AND(BI189=契約状況コード表!M$10,Y189&gt;=契約状況コード表!N$10),"○",IF(AND(BI189=契約状況コード表!M$11,Y189&gt;=契約状況コード表!N$11),"○",IF(AND(BI189=契約状況コード表!M$12,Y189&gt;=契約状況コード表!N$12),"○",IF(AND(BI189=契約状況コード表!M$13,Y189&gt;=契約状況コード表!N$13),"○","×")))))))))</f>
        <v>×</v>
      </c>
      <c r="BF189" s="114" t="str">
        <f t="shared" si="20"/>
        <v>×</v>
      </c>
      <c r="BG189" s="114" t="str">
        <f t="shared" si="21"/>
        <v>×</v>
      </c>
      <c r="BH189" s="115" t="str">
        <f t="shared" si="22"/>
        <v/>
      </c>
      <c r="BI189" s="170">
        <f t="shared" si="23"/>
        <v>0</v>
      </c>
      <c r="BJ189" s="36" t="str">
        <f>IF(AG189=契約状況コード表!G$5,"",IF(AND(K189&lt;&gt;"",ISTEXT(U189)),"分担契約/単価契約",IF(ISTEXT(U189),"単価契約",IF(K189&lt;&gt;"","分担契約",""))))</f>
        <v/>
      </c>
      <c r="BK189" s="171"/>
      <c r="BL189" s="118" t="str">
        <f>IF(COUNTIF(T189,"**"),"",IF(AND(T189&gt;=契約状況コード表!P$5,OR(H189=契約状況コード表!M$5,H189=契約状況コード表!M$6)),1,IF(AND(T189&gt;=契約状況コード表!P$13,H189&lt;&gt;契約状況コード表!M$5,H189&lt;&gt;契約状況コード表!M$6),1,"")))</f>
        <v/>
      </c>
      <c r="BM189" s="155" t="str">
        <f t="shared" si="24"/>
        <v>○</v>
      </c>
      <c r="BN189" s="118" t="b">
        <f t="shared" si="25"/>
        <v>1</v>
      </c>
      <c r="BO189" s="118" t="b">
        <f t="shared" si="26"/>
        <v>1</v>
      </c>
    </row>
    <row r="190" spans="1:67" ht="60.6" customHeight="1">
      <c r="A190" s="101">
        <f t="shared" si="27"/>
        <v>185</v>
      </c>
      <c r="B190" s="101" t="str">
        <f t="shared" si="28"/>
        <v/>
      </c>
      <c r="C190" s="101" t="str">
        <f>IF(B190&lt;&gt;1,"",COUNTIF($B$6:B190,1))</f>
        <v/>
      </c>
      <c r="D190" s="101" t="str">
        <f>IF(B190&lt;&gt;2,"",COUNTIF($B$6:B190,2))</f>
        <v/>
      </c>
      <c r="E190" s="101" t="str">
        <f>IF(B190&lt;&gt;3,"",COUNTIF($B$6:B190,3))</f>
        <v/>
      </c>
      <c r="F190" s="101" t="str">
        <f>IF(B190&lt;&gt;4,"",COUNTIF($B$6:B190,4))</f>
        <v/>
      </c>
      <c r="G190" s="75"/>
      <c r="H190" s="36"/>
      <c r="I190" s="76"/>
      <c r="J190" s="76"/>
      <c r="K190" s="75"/>
      <c r="L190" s="161"/>
      <c r="M190" s="77"/>
      <c r="N190" s="76"/>
      <c r="O190" s="78"/>
      <c r="P190" s="83"/>
      <c r="Q190" s="84"/>
      <c r="R190" s="76"/>
      <c r="S190" s="75"/>
      <c r="T190" s="79"/>
      <c r="U190" s="86"/>
      <c r="V190" s="87"/>
      <c r="W190" s="172" t="str">
        <f>IF(OR(T190="他官署で調達手続きを実施のため",AG190=契約状況コード表!G$5),"－",IF(V190&lt;&gt;"",ROUNDDOWN(V190/T190,3),(IFERROR(ROUNDDOWN(U190/T190,3),"－"))))</f>
        <v>－</v>
      </c>
      <c r="X190" s="79"/>
      <c r="Y190" s="79"/>
      <c r="Z190" s="82"/>
      <c r="AA190" s="80"/>
      <c r="AB190" s="81"/>
      <c r="AC190" s="82"/>
      <c r="AD190" s="82"/>
      <c r="AE190" s="82"/>
      <c r="AF190" s="82"/>
      <c r="AG190" s="80"/>
      <c r="AH190" s="76"/>
      <c r="AI190" s="76"/>
      <c r="AJ190" s="76"/>
      <c r="AK190" s="36"/>
      <c r="AL190" s="36"/>
      <c r="AM190" s="200"/>
      <c r="AN190" s="200"/>
      <c r="AO190" s="200"/>
      <c r="AP190" s="200"/>
      <c r="AQ190" s="161"/>
      <c r="AR190" s="75"/>
      <c r="AS190" s="36"/>
      <c r="AT190" s="36"/>
      <c r="AU190" s="36"/>
      <c r="AV190" s="36"/>
      <c r="AW190" s="36"/>
      <c r="AX190" s="36"/>
      <c r="AY190" s="36"/>
      <c r="AZ190" s="36"/>
      <c r="BA190" s="104"/>
      <c r="BB190" s="113"/>
      <c r="BC190" s="114" t="str">
        <f>IF(AND(OR(K190=契約状況コード表!D$5,K190=契約状況コード表!D$6),OR(AG190=契約状況コード表!G$5,AG190=契約状況コード表!G$6)),"年間支払金額(全官署)",IF(OR(AG190=契約状況コード表!G$5,AG190=契約状況コード表!G$6),"年間支払金額",IF(AND(OR(COUNTIF(AI190,"*すべて*"),COUNTIF(AI190,"*全て*")),S190="●",OR(K190=契約状況コード表!D$5,K190=契約状況コード表!D$6)),"年間支払金額(全官署、契約相手方ごと)",IF(AND(OR(COUNTIF(AI190,"*すべて*"),COUNTIF(AI190,"*全て*")),S190="●"),"年間支払金額(契約相手方ごと)",IF(AND(OR(K190=契約状況コード表!D$5,K190=契約状況コード表!D$6),AG190=契約状況コード表!G$7),"契約総額(全官署)",IF(AND(K190=契約状況コード表!D$7,AG190=契約状況コード表!G$7),"契約総額(自官署のみ)",IF(K190=契約状況コード表!D$7,"年間支払金額(自官署のみ)",IF(AG190=契約状況コード表!G$7,"契約総額",IF(AND(COUNTIF(BJ190,"&lt;&gt;*単価*"),OR(K190=契約状況コード表!D$5,K190=契約状況コード表!D$6)),"全官署予定価格",IF(AND(COUNTIF(BJ190,"*単価*"),OR(K190=契約状況コード表!D$5,K190=契約状況コード表!D$6)),"全官署支払金額",IF(AND(COUNTIF(BJ190,"&lt;&gt;*単価*"),COUNTIF(BJ190,"*変更契約*")),"変更後予定価格",IF(COUNTIF(BJ190,"*単価*"),"年間支払金額","予定価格"))))))))))))</f>
        <v>予定価格</v>
      </c>
      <c r="BD190" s="114" t="str">
        <f>IF(AND(BI190=契約状況コード表!M$5,T190&gt;契約状況コード表!N$5),"○",IF(AND(BI190=契約状況コード表!M$6,T190&gt;=契約状況コード表!N$6),"○",IF(AND(BI190=契約状況コード表!M$7,T190&gt;=契約状況コード表!N$7),"○",IF(AND(BI190=契約状況コード表!M$8,T190&gt;=契約状況コード表!N$8),"○",IF(AND(BI190=契約状況コード表!M$9,T190&gt;=契約状況コード表!N$9),"○",IF(AND(BI190=契約状況コード表!M$10,T190&gt;=契約状況コード表!N$10),"○",IF(AND(BI190=契約状況コード表!M$11,T190&gt;=契約状況コード表!N$11),"○",IF(AND(BI190=契約状況コード表!M$12,T190&gt;=契約状況コード表!N$12),"○",IF(AND(BI190=契約状況コード表!M$13,T190&gt;=契約状況コード表!N$13),"○",IF(T190="他官署で調達手続き入札を実施のため","○","×"))))))))))</f>
        <v>×</v>
      </c>
      <c r="BE190" s="114" t="str">
        <f>IF(AND(BI190=契約状況コード表!M$5,Y190&gt;契約状況コード表!N$5),"○",IF(AND(BI190=契約状況コード表!M$6,Y190&gt;=契約状況コード表!N$6),"○",IF(AND(BI190=契約状況コード表!M$7,Y190&gt;=契約状況コード表!N$7),"○",IF(AND(BI190=契約状況コード表!M$8,Y190&gt;=契約状況コード表!N$8),"○",IF(AND(BI190=契約状況コード表!M$9,Y190&gt;=契約状況コード表!N$9),"○",IF(AND(BI190=契約状況コード表!M$10,Y190&gt;=契約状況コード表!N$10),"○",IF(AND(BI190=契約状況コード表!M$11,Y190&gt;=契約状況コード表!N$11),"○",IF(AND(BI190=契約状況コード表!M$12,Y190&gt;=契約状況コード表!N$12),"○",IF(AND(BI190=契約状況コード表!M$13,Y190&gt;=契約状況コード表!N$13),"○","×")))))))))</f>
        <v>×</v>
      </c>
      <c r="BF190" s="114" t="str">
        <f t="shared" si="20"/>
        <v>×</v>
      </c>
      <c r="BG190" s="114" t="str">
        <f t="shared" si="21"/>
        <v>×</v>
      </c>
      <c r="BH190" s="115" t="str">
        <f t="shared" si="22"/>
        <v/>
      </c>
      <c r="BI190" s="170">
        <f t="shared" si="23"/>
        <v>0</v>
      </c>
      <c r="BJ190" s="36" t="str">
        <f>IF(AG190=契約状況コード表!G$5,"",IF(AND(K190&lt;&gt;"",ISTEXT(U190)),"分担契約/単価契約",IF(ISTEXT(U190),"単価契約",IF(K190&lt;&gt;"","分担契約",""))))</f>
        <v/>
      </c>
      <c r="BK190" s="171"/>
      <c r="BL190" s="118" t="str">
        <f>IF(COUNTIF(T190,"**"),"",IF(AND(T190&gt;=契約状況コード表!P$5,OR(H190=契約状況コード表!M$5,H190=契約状況コード表!M$6)),1,IF(AND(T190&gt;=契約状況コード表!P$13,H190&lt;&gt;契約状況コード表!M$5,H190&lt;&gt;契約状況コード表!M$6),1,"")))</f>
        <v/>
      </c>
      <c r="BM190" s="155" t="str">
        <f t="shared" si="24"/>
        <v>○</v>
      </c>
      <c r="BN190" s="118" t="b">
        <f t="shared" si="25"/>
        <v>1</v>
      </c>
      <c r="BO190" s="118" t="b">
        <f t="shared" si="26"/>
        <v>1</v>
      </c>
    </row>
    <row r="191" spans="1:67" ht="60.6" customHeight="1">
      <c r="A191" s="101">
        <f t="shared" si="27"/>
        <v>186</v>
      </c>
      <c r="B191" s="101" t="str">
        <f t="shared" si="28"/>
        <v/>
      </c>
      <c r="C191" s="101" t="str">
        <f>IF(B191&lt;&gt;1,"",COUNTIF($B$6:B191,1))</f>
        <v/>
      </c>
      <c r="D191" s="101" t="str">
        <f>IF(B191&lt;&gt;2,"",COUNTIF($B$6:B191,2))</f>
        <v/>
      </c>
      <c r="E191" s="101" t="str">
        <f>IF(B191&lt;&gt;3,"",COUNTIF($B$6:B191,3))</f>
        <v/>
      </c>
      <c r="F191" s="101" t="str">
        <f>IF(B191&lt;&gt;4,"",COUNTIF($B$6:B191,4))</f>
        <v/>
      </c>
      <c r="G191" s="75"/>
      <c r="H191" s="36"/>
      <c r="I191" s="76"/>
      <c r="J191" s="76"/>
      <c r="K191" s="75"/>
      <c r="L191" s="161"/>
      <c r="M191" s="77"/>
      <c r="N191" s="76"/>
      <c r="O191" s="78"/>
      <c r="P191" s="83"/>
      <c r="Q191" s="84"/>
      <c r="R191" s="76"/>
      <c r="S191" s="75"/>
      <c r="T191" s="79"/>
      <c r="U191" s="86"/>
      <c r="V191" s="87"/>
      <c r="W191" s="172" t="str">
        <f>IF(OR(T191="他官署で調達手続きを実施のため",AG191=契約状況コード表!G$5),"－",IF(V191&lt;&gt;"",ROUNDDOWN(V191/T191,3),(IFERROR(ROUNDDOWN(U191/T191,3),"－"))))</f>
        <v>－</v>
      </c>
      <c r="X191" s="79"/>
      <c r="Y191" s="79"/>
      <c r="Z191" s="82"/>
      <c r="AA191" s="80"/>
      <c r="AB191" s="81"/>
      <c r="AC191" s="82"/>
      <c r="AD191" s="82"/>
      <c r="AE191" s="82"/>
      <c r="AF191" s="82"/>
      <c r="AG191" s="80"/>
      <c r="AH191" s="76"/>
      <c r="AI191" s="76"/>
      <c r="AJ191" s="76"/>
      <c r="AK191" s="36"/>
      <c r="AL191" s="36"/>
      <c r="AM191" s="200"/>
      <c r="AN191" s="200"/>
      <c r="AO191" s="200"/>
      <c r="AP191" s="200"/>
      <c r="AQ191" s="161"/>
      <c r="AR191" s="75"/>
      <c r="AS191" s="36"/>
      <c r="AT191" s="36"/>
      <c r="AU191" s="36"/>
      <c r="AV191" s="36"/>
      <c r="AW191" s="36"/>
      <c r="AX191" s="36"/>
      <c r="AY191" s="36"/>
      <c r="AZ191" s="36"/>
      <c r="BA191" s="104"/>
      <c r="BB191" s="113"/>
      <c r="BC191" s="114" t="str">
        <f>IF(AND(OR(K191=契約状況コード表!D$5,K191=契約状況コード表!D$6),OR(AG191=契約状況コード表!G$5,AG191=契約状況コード表!G$6)),"年間支払金額(全官署)",IF(OR(AG191=契約状況コード表!G$5,AG191=契約状況コード表!G$6),"年間支払金額",IF(AND(OR(COUNTIF(AI191,"*すべて*"),COUNTIF(AI191,"*全て*")),S191="●",OR(K191=契約状況コード表!D$5,K191=契約状況コード表!D$6)),"年間支払金額(全官署、契約相手方ごと)",IF(AND(OR(COUNTIF(AI191,"*すべて*"),COUNTIF(AI191,"*全て*")),S191="●"),"年間支払金額(契約相手方ごと)",IF(AND(OR(K191=契約状況コード表!D$5,K191=契約状況コード表!D$6),AG191=契約状況コード表!G$7),"契約総額(全官署)",IF(AND(K191=契約状況コード表!D$7,AG191=契約状況コード表!G$7),"契約総額(自官署のみ)",IF(K191=契約状況コード表!D$7,"年間支払金額(自官署のみ)",IF(AG191=契約状況コード表!G$7,"契約総額",IF(AND(COUNTIF(BJ191,"&lt;&gt;*単価*"),OR(K191=契約状況コード表!D$5,K191=契約状況コード表!D$6)),"全官署予定価格",IF(AND(COUNTIF(BJ191,"*単価*"),OR(K191=契約状況コード表!D$5,K191=契約状況コード表!D$6)),"全官署支払金額",IF(AND(COUNTIF(BJ191,"&lt;&gt;*単価*"),COUNTIF(BJ191,"*変更契約*")),"変更後予定価格",IF(COUNTIF(BJ191,"*単価*"),"年間支払金額","予定価格"))))))))))))</f>
        <v>予定価格</v>
      </c>
      <c r="BD191" s="114" t="str">
        <f>IF(AND(BI191=契約状況コード表!M$5,T191&gt;契約状況コード表!N$5),"○",IF(AND(BI191=契約状況コード表!M$6,T191&gt;=契約状況コード表!N$6),"○",IF(AND(BI191=契約状況コード表!M$7,T191&gt;=契約状況コード表!N$7),"○",IF(AND(BI191=契約状況コード表!M$8,T191&gt;=契約状況コード表!N$8),"○",IF(AND(BI191=契約状況コード表!M$9,T191&gt;=契約状況コード表!N$9),"○",IF(AND(BI191=契約状況コード表!M$10,T191&gt;=契約状況コード表!N$10),"○",IF(AND(BI191=契約状況コード表!M$11,T191&gt;=契約状況コード表!N$11),"○",IF(AND(BI191=契約状況コード表!M$12,T191&gt;=契約状況コード表!N$12),"○",IF(AND(BI191=契約状況コード表!M$13,T191&gt;=契約状況コード表!N$13),"○",IF(T191="他官署で調達手続き入札を実施のため","○","×"))))))))))</f>
        <v>×</v>
      </c>
      <c r="BE191" s="114" t="str">
        <f>IF(AND(BI191=契約状況コード表!M$5,Y191&gt;契約状況コード表!N$5),"○",IF(AND(BI191=契約状況コード表!M$6,Y191&gt;=契約状況コード表!N$6),"○",IF(AND(BI191=契約状況コード表!M$7,Y191&gt;=契約状況コード表!N$7),"○",IF(AND(BI191=契約状況コード表!M$8,Y191&gt;=契約状況コード表!N$8),"○",IF(AND(BI191=契約状況コード表!M$9,Y191&gt;=契約状況コード表!N$9),"○",IF(AND(BI191=契約状況コード表!M$10,Y191&gt;=契約状況コード表!N$10),"○",IF(AND(BI191=契約状況コード表!M$11,Y191&gt;=契約状況コード表!N$11),"○",IF(AND(BI191=契約状況コード表!M$12,Y191&gt;=契約状況コード表!N$12),"○",IF(AND(BI191=契約状況コード表!M$13,Y191&gt;=契約状況コード表!N$13),"○","×")))))))))</f>
        <v>×</v>
      </c>
      <c r="BF191" s="114" t="str">
        <f t="shared" si="20"/>
        <v>×</v>
      </c>
      <c r="BG191" s="114" t="str">
        <f t="shared" si="21"/>
        <v>×</v>
      </c>
      <c r="BH191" s="115" t="str">
        <f t="shared" si="22"/>
        <v/>
      </c>
      <c r="BI191" s="170">
        <f t="shared" si="23"/>
        <v>0</v>
      </c>
      <c r="BJ191" s="36" t="str">
        <f>IF(AG191=契約状況コード表!G$5,"",IF(AND(K191&lt;&gt;"",ISTEXT(U191)),"分担契約/単価契約",IF(ISTEXT(U191),"単価契約",IF(K191&lt;&gt;"","分担契約",""))))</f>
        <v/>
      </c>
      <c r="BK191" s="171"/>
      <c r="BL191" s="118" t="str">
        <f>IF(COUNTIF(T191,"**"),"",IF(AND(T191&gt;=契約状況コード表!P$5,OR(H191=契約状況コード表!M$5,H191=契約状況コード表!M$6)),1,IF(AND(T191&gt;=契約状況コード表!P$13,H191&lt;&gt;契約状況コード表!M$5,H191&lt;&gt;契約状況コード表!M$6),1,"")))</f>
        <v/>
      </c>
      <c r="BM191" s="155" t="str">
        <f t="shared" si="24"/>
        <v>○</v>
      </c>
      <c r="BN191" s="118" t="b">
        <f t="shared" si="25"/>
        <v>1</v>
      </c>
      <c r="BO191" s="118" t="b">
        <f t="shared" si="26"/>
        <v>1</v>
      </c>
    </row>
    <row r="192" spans="1:67" ht="60.6" customHeight="1">
      <c r="A192" s="101">
        <f t="shared" si="27"/>
        <v>187</v>
      </c>
      <c r="B192" s="101" t="str">
        <f t="shared" si="28"/>
        <v/>
      </c>
      <c r="C192" s="101" t="str">
        <f>IF(B192&lt;&gt;1,"",COUNTIF($B$6:B192,1))</f>
        <v/>
      </c>
      <c r="D192" s="101" t="str">
        <f>IF(B192&lt;&gt;2,"",COUNTIF($B$6:B192,2))</f>
        <v/>
      </c>
      <c r="E192" s="101" t="str">
        <f>IF(B192&lt;&gt;3,"",COUNTIF($B$6:B192,3))</f>
        <v/>
      </c>
      <c r="F192" s="101" t="str">
        <f>IF(B192&lt;&gt;4,"",COUNTIF($B$6:B192,4))</f>
        <v/>
      </c>
      <c r="G192" s="75"/>
      <c r="H192" s="36"/>
      <c r="I192" s="76"/>
      <c r="J192" s="76"/>
      <c r="K192" s="75"/>
      <c r="L192" s="161"/>
      <c r="M192" s="77"/>
      <c r="N192" s="76"/>
      <c r="O192" s="78"/>
      <c r="P192" s="83"/>
      <c r="Q192" s="84"/>
      <c r="R192" s="76"/>
      <c r="S192" s="75"/>
      <c r="T192" s="85"/>
      <c r="U192" s="154"/>
      <c r="V192" s="87"/>
      <c r="W192" s="172" t="str">
        <f>IF(OR(T192="他官署で調達手続きを実施のため",AG192=契約状況コード表!G$5),"－",IF(V192&lt;&gt;"",ROUNDDOWN(V192/T192,3),(IFERROR(ROUNDDOWN(U192/T192,3),"－"))))</f>
        <v>－</v>
      </c>
      <c r="X192" s="85"/>
      <c r="Y192" s="85"/>
      <c r="Z192" s="82"/>
      <c r="AA192" s="80"/>
      <c r="AB192" s="81"/>
      <c r="AC192" s="82"/>
      <c r="AD192" s="82"/>
      <c r="AE192" s="82"/>
      <c r="AF192" s="82"/>
      <c r="AG192" s="80"/>
      <c r="AH192" s="76"/>
      <c r="AI192" s="76"/>
      <c r="AJ192" s="76"/>
      <c r="AK192" s="36"/>
      <c r="AL192" s="36"/>
      <c r="AM192" s="200"/>
      <c r="AN192" s="200"/>
      <c r="AO192" s="200"/>
      <c r="AP192" s="200"/>
      <c r="AQ192" s="161"/>
      <c r="AR192" s="75"/>
      <c r="AS192" s="36"/>
      <c r="AT192" s="36"/>
      <c r="AU192" s="36"/>
      <c r="AV192" s="36"/>
      <c r="AW192" s="36"/>
      <c r="AX192" s="36"/>
      <c r="AY192" s="36"/>
      <c r="AZ192" s="36"/>
      <c r="BA192" s="104"/>
      <c r="BB192" s="113"/>
      <c r="BC192" s="114" t="str">
        <f>IF(AND(OR(K192=契約状況コード表!D$5,K192=契約状況コード表!D$6),OR(AG192=契約状況コード表!G$5,AG192=契約状況コード表!G$6)),"年間支払金額(全官署)",IF(OR(AG192=契約状況コード表!G$5,AG192=契約状況コード表!G$6),"年間支払金額",IF(AND(OR(COUNTIF(AI192,"*すべて*"),COUNTIF(AI192,"*全て*")),S192="●",OR(K192=契約状況コード表!D$5,K192=契約状況コード表!D$6)),"年間支払金額(全官署、契約相手方ごと)",IF(AND(OR(COUNTIF(AI192,"*すべて*"),COUNTIF(AI192,"*全て*")),S192="●"),"年間支払金額(契約相手方ごと)",IF(AND(OR(K192=契約状況コード表!D$5,K192=契約状況コード表!D$6),AG192=契約状況コード表!G$7),"契約総額(全官署)",IF(AND(K192=契約状況コード表!D$7,AG192=契約状況コード表!G$7),"契約総額(自官署のみ)",IF(K192=契約状況コード表!D$7,"年間支払金額(自官署のみ)",IF(AG192=契約状況コード表!G$7,"契約総額",IF(AND(COUNTIF(BJ192,"&lt;&gt;*単価*"),OR(K192=契約状況コード表!D$5,K192=契約状況コード表!D$6)),"全官署予定価格",IF(AND(COUNTIF(BJ192,"*単価*"),OR(K192=契約状況コード表!D$5,K192=契約状況コード表!D$6)),"全官署支払金額",IF(AND(COUNTIF(BJ192,"&lt;&gt;*単価*"),COUNTIF(BJ192,"*変更契約*")),"変更後予定価格",IF(COUNTIF(BJ192,"*単価*"),"年間支払金額","予定価格"))))))))))))</f>
        <v>予定価格</v>
      </c>
      <c r="BD192" s="114" t="str">
        <f>IF(AND(BI192=契約状況コード表!M$5,T192&gt;契約状況コード表!N$5),"○",IF(AND(BI192=契約状況コード表!M$6,T192&gt;=契約状況コード表!N$6),"○",IF(AND(BI192=契約状況コード表!M$7,T192&gt;=契約状況コード表!N$7),"○",IF(AND(BI192=契約状況コード表!M$8,T192&gt;=契約状況コード表!N$8),"○",IF(AND(BI192=契約状況コード表!M$9,T192&gt;=契約状況コード表!N$9),"○",IF(AND(BI192=契約状況コード表!M$10,T192&gt;=契約状況コード表!N$10),"○",IF(AND(BI192=契約状況コード表!M$11,T192&gt;=契約状況コード表!N$11),"○",IF(AND(BI192=契約状況コード表!M$12,T192&gt;=契約状況コード表!N$12),"○",IF(AND(BI192=契約状況コード表!M$13,T192&gt;=契約状況コード表!N$13),"○",IF(T192="他官署で調達手続き入札を実施のため","○","×"))))))))))</f>
        <v>×</v>
      </c>
      <c r="BE192" s="114" t="str">
        <f>IF(AND(BI192=契約状況コード表!M$5,Y192&gt;契約状況コード表!N$5),"○",IF(AND(BI192=契約状況コード表!M$6,Y192&gt;=契約状況コード表!N$6),"○",IF(AND(BI192=契約状況コード表!M$7,Y192&gt;=契約状況コード表!N$7),"○",IF(AND(BI192=契約状況コード表!M$8,Y192&gt;=契約状況コード表!N$8),"○",IF(AND(BI192=契約状況コード表!M$9,Y192&gt;=契約状況コード表!N$9),"○",IF(AND(BI192=契約状況コード表!M$10,Y192&gt;=契約状況コード表!N$10),"○",IF(AND(BI192=契約状況コード表!M$11,Y192&gt;=契約状況コード表!N$11),"○",IF(AND(BI192=契約状況コード表!M$12,Y192&gt;=契約状況コード表!N$12),"○",IF(AND(BI192=契約状況コード表!M$13,Y192&gt;=契約状況コード表!N$13),"○","×")))))))))</f>
        <v>×</v>
      </c>
      <c r="BF192" s="114" t="str">
        <f t="shared" si="20"/>
        <v>×</v>
      </c>
      <c r="BG192" s="114" t="str">
        <f t="shared" si="21"/>
        <v>×</v>
      </c>
      <c r="BH192" s="115" t="str">
        <f t="shared" si="22"/>
        <v/>
      </c>
      <c r="BI192" s="170">
        <f t="shared" si="23"/>
        <v>0</v>
      </c>
      <c r="BJ192" s="36" t="str">
        <f>IF(AG192=契約状況コード表!G$5,"",IF(AND(K192&lt;&gt;"",ISTEXT(U192)),"分担契約/単価契約",IF(ISTEXT(U192),"単価契約",IF(K192&lt;&gt;"","分担契約",""))))</f>
        <v/>
      </c>
      <c r="BK192" s="171"/>
      <c r="BL192" s="118" t="str">
        <f>IF(COUNTIF(T192,"**"),"",IF(AND(T192&gt;=契約状況コード表!P$5,OR(H192=契約状況コード表!M$5,H192=契約状況コード表!M$6)),1,IF(AND(T192&gt;=契約状況コード表!P$13,H192&lt;&gt;契約状況コード表!M$5,H192&lt;&gt;契約状況コード表!M$6),1,"")))</f>
        <v/>
      </c>
      <c r="BM192" s="155" t="str">
        <f t="shared" si="24"/>
        <v>○</v>
      </c>
      <c r="BN192" s="118" t="b">
        <f t="shared" si="25"/>
        <v>1</v>
      </c>
      <c r="BO192" s="118" t="b">
        <f t="shared" si="26"/>
        <v>1</v>
      </c>
    </row>
    <row r="193" spans="1:67" ht="60.6" customHeight="1">
      <c r="A193" s="101">
        <f t="shared" si="27"/>
        <v>188</v>
      </c>
      <c r="B193" s="101" t="str">
        <f t="shared" si="28"/>
        <v/>
      </c>
      <c r="C193" s="101" t="str">
        <f>IF(B193&lt;&gt;1,"",COUNTIF($B$6:B193,1))</f>
        <v/>
      </c>
      <c r="D193" s="101" t="str">
        <f>IF(B193&lt;&gt;2,"",COUNTIF($B$6:B193,2))</f>
        <v/>
      </c>
      <c r="E193" s="101" t="str">
        <f>IF(B193&lt;&gt;3,"",COUNTIF($B$6:B193,3))</f>
        <v/>
      </c>
      <c r="F193" s="101" t="str">
        <f>IF(B193&lt;&gt;4,"",COUNTIF($B$6:B193,4))</f>
        <v/>
      </c>
      <c r="G193" s="75"/>
      <c r="H193" s="36"/>
      <c r="I193" s="76"/>
      <c r="J193" s="76"/>
      <c r="K193" s="75"/>
      <c r="L193" s="161"/>
      <c r="M193" s="77"/>
      <c r="N193" s="76"/>
      <c r="O193" s="78"/>
      <c r="P193" s="83"/>
      <c r="Q193" s="84"/>
      <c r="R193" s="76"/>
      <c r="S193" s="75"/>
      <c r="T193" s="79"/>
      <c r="U193" s="86"/>
      <c r="V193" s="87"/>
      <c r="W193" s="172" t="str">
        <f>IF(OR(T193="他官署で調達手続きを実施のため",AG193=契約状況コード表!G$5),"－",IF(V193&lt;&gt;"",ROUNDDOWN(V193/T193,3),(IFERROR(ROUNDDOWN(U193/T193,3),"－"))))</f>
        <v>－</v>
      </c>
      <c r="X193" s="79"/>
      <c r="Y193" s="79"/>
      <c r="Z193" s="82"/>
      <c r="AA193" s="80"/>
      <c r="AB193" s="81"/>
      <c r="AC193" s="82"/>
      <c r="AD193" s="82"/>
      <c r="AE193" s="82"/>
      <c r="AF193" s="82"/>
      <c r="AG193" s="80"/>
      <c r="AH193" s="76"/>
      <c r="AI193" s="76"/>
      <c r="AJ193" s="76"/>
      <c r="AK193" s="36"/>
      <c r="AL193" s="36"/>
      <c r="AM193" s="200"/>
      <c r="AN193" s="200"/>
      <c r="AO193" s="200"/>
      <c r="AP193" s="200"/>
      <c r="AQ193" s="161"/>
      <c r="AR193" s="75"/>
      <c r="AS193" s="36"/>
      <c r="AT193" s="36"/>
      <c r="AU193" s="36"/>
      <c r="AV193" s="36"/>
      <c r="AW193" s="36"/>
      <c r="AX193" s="36"/>
      <c r="AY193" s="36"/>
      <c r="AZ193" s="36"/>
      <c r="BA193" s="104"/>
      <c r="BB193" s="113"/>
      <c r="BC193" s="114" t="str">
        <f>IF(AND(OR(K193=契約状況コード表!D$5,K193=契約状況コード表!D$6),OR(AG193=契約状況コード表!G$5,AG193=契約状況コード表!G$6)),"年間支払金額(全官署)",IF(OR(AG193=契約状況コード表!G$5,AG193=契約状況コード表!G$6),"年間支払金額",IF(AND(OR(COUNTIF(AI193,"*すべて*"),COUNTIF(AI193,"*全て*")),S193="●",OR(K193=契約状況コード表!D$5,K193=契約状況コード表!D$6)),"年間支払金額(全官署、契約相手方ごと)",IF(AND(OR(COUNTIF(AI193,"*すべて*"),COUNTIF(AI193,"*全て*")),S193="●"),"年間支払金額(契約相手方ごと)",IF(AND(OR(K193=契約状況コード表!D$5,K193=契約状況コード表!D$6),AG193=契約状況コード表!G$7),"契約総額(全官署)",IF(AND(K193=契約状況コード表!D$7,AG193=契約状況コード表!G$7),"契約総額(自官署のみ)",IF(K193=契約状況コード表!D$7,"年間支払金額(自官署のみ)",IF(AG193=契約状況コード表!G$7,"契約総額",IF(AND(COUNTIF(BJ193,"&lt;&gt;*単価*"),OR(K193=契約状況コード表!D$5,K193=契約状況コード表!D$6)),"全官署予定価格",IF(AND(COUNTIF(BJ193,"*単価*"),OR(K193=契約状況コード表!D$5,K193=契約状況コード表!D$6)),"全官署支払金額",IF(AND(COUNTIF(BJ193,"&lt;&gt;*単価*"),COUNTIF(BJ193,"*変更契約*")),"変更後予定価格",IF(COUNTIF(BJ193,"*単価*"),"年間支払金額","予定価格"))))))))))))</f>
        <v>予定価格</v>
      </c>
      <c r="BD193" s="114" t="str">
        <f>IF(AND(BI193=契約状況コード表!M$5,T193&gt;契約状況コード表!N$5),"○",IF(AND(BI193=契約状況コード表!M$6,T193&gt;=契約状況コード表!N$6),"○",IF(AND(BI193=契約状況コード表!M$7,T193&gt;=契約状況コード表!N$7),"○",IF(AND(BI193=契約状況コード表!M$8,T193&gt;=契約状況コード表!N$8),"○",IF(AND(BI193=契約状況コード表!M$9,T193&gt;=契約状況コード表!N$9),"○",IF(AND(BI193=契約状況コード表!M$10,T193&gt;=契約状況コード表!N$10),"○",IF(AND(BI193=契約状況コード表!M$11,T193&gt;=契約状況コード表!N$11),"○",IF(AND(BI193=契約状況コード表!M$12,T193&gt;=契約状況コード表!N$12),"○",IF(AND(BI193=契約状況コード表!M$13,T193&gt;=契約状況コード表!N$13),"○",IF(T193="他官署で調達手続き入札を実施のため","○","×"))))))))))</f>
        <v>×</v>
      </c>
      <c r="BE193" s="114" t="str">
        <f>IF(AND(BI193=契約状況コード表!M$5,Y193&gt;契約状況コード表!N$5),"○",IF(AND(BI193=契約状況コード表!M$6,Y193&gt;=契約状況コード表!N$6),"○",IF(AND(BI193=契約状況コード表!M$7,Y193&gt;=契約状況コード表!N$7),"○",IF(AND(BI193=契約状況コード表!M$8,Y193&gt;=契約状況コード表!N$8),"○",IF(AND(BI193=契約状況コード表!M$9,Y193&gt;=契約状況コード表!N$9),"○",IF(AND(BI193=契約状況コード表!M$10,Y193&gt;=契約状況コード表!N$10),"○",IF(AND(BI193=契約状況コード表!M$11,Y193&gt;=契約状況コード表!N$11),"○",IF(AND(BI193=契約状況コード表!M$12,Y193&gt;=契約状況コード表!N$12),"○",IF(AND(BI193=契約状況コード表!M$13,Y193&gt;=契約状況コード表!N$13),"○","×")))))))))</f>
        <v>×</v>
      </c>
      <c r="BF193" s="114" t="str">
        <f t="shared" si="20"/>
        <v>×</v>
      </c>
      <c r="BG193" s="114" t="str">
        <f t="shared" si="21"/>
        <v>×</v>
      </c>
      <c r="BH193" s="115" t="str">
        <f t="shared" si="22"/>
        <v/>
      </c>
      <c r="BI193" s="170">
        <f t="shared" si="23"/>
        <v>0</v>
      </c>
      <c r="BJ193" s="36" t="str">
        <f>IF(AG193=契約状況コード表!G$5,"",IF(AND(K193&lt;&gt;"",ISTEXT(U193)),"分担契約/単価契約",IF(ISTEXT(U193),"単価契約",IF(K193&lt;&gt;"","分担契約",""))))</f>
        <v/>
      </c>
      <c r="BK193" s="171"/>
      <c r="BL193" s="118" t="str">
        <f>IF(COUNTIF(T193,"**"),"",IF(AND(T193&gt;=契約状況コード表!P$5,OR(H193=契約状況コード表!M$5,H193=契約状況コード表!M$6)),1,IF(AND(T193&gt;=契約状況コード表!P$13,H193&lt;&gt;契約状況コード表!M$5,H193&lt;&gt;契約状況コード表!M$6),1,"")))</f>
        <v/>
      </c>
      <c r="BM193" s="155" t="str">
        <f t="shared" si="24"/>
        <v>○</v>
      </c>
      <c r="BN193" s="118" t="b">
        <f t="shared" si="25"/>
        <v>1</v>
      </c>
      <c r="BO193" s="118" t="b">
        <f t="shared" si="26"/>
        <v>1</v>
      </c>
    </row>
    <row r="194" spans="1:67" ht="60.6" customHeight="1">
      <c r="A194" s="101">
        <f t="shared" si="27"/>
        <v>189</v>
      </c>
      <c r="B194" s="101" t="str">
        <f t="shared" si="28"/>
        <v/>
      </c>
      <c r="C194" s="101" t="str">
        <f>IF(B194&lt;&gt;1,"",COUNTIF($B$6:B194,1))</f>
        <v/>
      </c>
      <c r="D194" s="101" t="str">
        <f>IF(B194&lt;&gt;2,"",COUNTIF($B$6:B194,2))</f>
        <v/>
      </c>
      <c r="E194" s="101" t="str">
        <f>IF(B194&lt;&gt;3,"",COUNTIF($B$6:B194,3))</f>
        <v/>
      </c>
      <c r="F194" s="101" t="str">
        <f>IF(B194&lt;&gt;4,"",COUNTIF($B$6:B194,4))</f>
        <v/>
      </c>
      <c r="G194" s="75"/>
      <c r="H194" s="36"/>
      <c r="I194" s="76"/>
      <c r="J194" s="76"/>
      <c r="K194" s="75"/>
      <c r="L194" s="161"/>
      <c r="M194" s="77"/>
      <c r="N194" s="76"/>
      <c r="O194" s="78"/>
      <c r="P194" s="83"/>
      <c r="Q194" s="84"/>
      <c r="R194" s="76"/>
      <c r="S194" s="75"/>
      <c r="T194" s="79"/>
      <c r="U194" s="86"/>
      <c r="V194" s="87"/>
      <c r="W194" s="172" t="str">
        <f>IF(OR(T194="他官署で調達手続きを実施のため",AG194=契約状況コード表!G$5),"－",IF(V194&lt;&gt;"",ROUNDDOWN(V194/T194,3),(IFERROR(ROUNDDOWN(U194/T194,3),"－"))))</f>
        <v>－</v>
      </c>
      <c r="X194" s="79"/>
      <c r="Y194" s="79"/>
      <c r="Z194" s="82"/>
      <c r="AA194" s="80"/>
      <c r="AB194" s="81"/>
      <c r="AC194" s="82"/>
      <c r="AD194" s="82"/>
      <c r="AE194" s="82"/>
      <c r="AF194" s="82"/>
      <c r="AG194" s="80"/>
      <c r="AH194" s="76"/>
      <c r="AI194" s="76"/>
      <c r="AJ194" s="76"/>
      <c r="AK194" s="36"/>
      <c r="AL194" s="36"/>
      <c r="AM194" s="200"/>
      <c r="AN194" s="200"/>
      <c r="AO194" s="200"/>
      <c r="AP194" s="200"/>
      <c r="AQ194" s="161"/>
      <c r="AR194" s="75"/>
      <c r="AS194" s="36"/>
      <c r="AT194" s="36"/>
      <c r="AU194" s="36"/>
      <c r="AV194" s="36"/>
      <c r="AW194" s="36"/>
      <c r="AX194" s="36"/>
      <c r="AY194" s="36"/>
      <c r="AZ194" s="36"/>
      <c r="BA194" s="104"/>
      <c r="BB194" s="113"/>
      <c r="BC194" s="114" t="str">
        <f>IF(AND(OR(K194=契約状況コード表!D$5,K194=契約状況コード表!D$6),OR(AG194=契約状況コード表!G$5,AG194=契約状況コード表!G$6)),"年間支払金額(全官署)",IF(OR(AG194=契約状況コード表!G$5,AG194=契約状況コード表!G$6),"年間支払金額",IF(AND(OR(COUNTIF(AI194,"*すべて*"),COUNTIF(AI194,"*全て*")),S194="●",OR(K194=契約状況コード表!D$5,K194=契約状況コード表!D$6)),"年間支払金額(全官署、契約相手方ごと)",IF(AND(OR(COUNTIF(AI194,"*すべて*"),COUNTIF(AI194,"*全て*")),S194="●"),"年間支払金額(契約相手方ごと)",IF(AND(OR(K194=契約状況コード表!D$5,K194=契約状況コード表!D$6),AG194=契約状況コード表!G$7),"契約総額(全官署)",IF(AND(K194=契約状況コード表!D$7,AG194=契約状況コード表!G$7),"契約総額(自官署のみ)",IF(K194=契約状況コード表!D$7,"年間支払金額(自官署のみ)",IF(AG194=契約状況コード表!G$7,"契約総額",IF(AND(COUNTIF(BJ194,"&lt;&gt;*単価*"),OR(K194=契約状況コード表!D$5,K194=契約状況コード表!D$6)),"全官署予定価格",IF(AND(COUNTIF(BJ194,"*単価*"),OR(K194=契約状況コード表!D$5,K194=契約状況コード表!D$6)),"全官署支払金額",IF(AND(COUNTIF(BJ194,"&lt;&gt;*単価*"),COUNTIF(BJ194,"*変更契約*")),"変更後予定価格",IF(COUNTIF(BJ194,"*単価*"),"年間支払金額","予定価格"))))))))))))</f>
        <v>予定価格</v>
      </c>
      <c r="BD194" s="114" t="str">
        <f>IF(AND(BI194=契約状況コード表!M$5,T194&gt;契約状況コード表!N$5),"○",IF(AND(BI194=契約状況コード表!M$6,T194&gt;=契約状況コード表!N$6),"○",IF(AND(BI194=契約状況コード表!M$7,T194&gt;=契約状況コード表!N$7),"○",IF(AND(BI194=契約状況コード表!M$8,T194&gt;=契約状況コード表!N$8),"○",IF(AND(BI194=契約状況コード表!M$9,T194&gt;=契約状況コード表!N$9),"○",IF(AND(BI194=契約状況コード表!M$10,T194&gt;=契約状況コード表!N$10),"○",IF(AND(BI194=契約状況コード表!M$11,T194&gt;=契約状況コード表!N$11),"○",IF(AND(BI194=契約状況コード表!M$12,T194&gt;=契約状況コード表!N$12),"○",IF(AND(BI194=契約状況コード表!M$13,T194&gt;=契約状況コード表!N$13),"○",IF(T194="他官署で調達手続き入札を実施のため","○","×"))))))))))</f>
        <v>×</v>
      </c>
      <c r="BE194" s="114" t="str">
        <f>IF(AND(BI194=契約状況コード表!M$5,Y194&gt;契約状況コード表!N$5),"○",IF(AND(BI194=契約状況コード表!M$6,Y194&gt;=契約状況コード表!N$6),"○",IF(AND(BI194=契約状況コード表!M$7,Y194&gt;=契約状況コード表!N$7),"○",IF(AND(BI194=契約状況コード表!M$8,Y194&gt;=契約状況コード表!N$8),"○",IF(AND(BI194=契約状況コード表!M$9,Y194&gt;=契約状況コード表!N$9),"○",IF(AND(BI194=契約状況コード表!M$10,Y194&gt;=契約状況コード表!N$10),"○",IF(AND(BI194=契約状況コード表!M$11,Y194&gt;=契約状況コード表!N$11),"○",IF(AND(BI194=契約状況コード表!M$12,Y194&gt;=契約状況コード表!N$12),"○",IF(AND(BI194=契約状況コード表!M$13,Y194&gt;=契約状況コード表!N$13),"○","×")))))))))</f>
        <v>×</v>
      </c>
      <c r="BF194" s="114" t="str">
        <f t="shared" si="20"/>
        <v>×</v>
      </c>
      <c r="BG194" s="114" t="str">
        <f t="shared" si="21"/>
        <v>×</v>
      </c>
      <c r="BH194" s="115" t="str">
        <f t="shared" si="22"/>
        <v/>
      </c>
      <c r="BI194" s="170">
        <f t="shared" si="23"/>
        <v>0</v>
      </c>
      <c r="BJ194" s="36" t="str">
        <f>IF(AG194=契約状況コード表!G$5,"",IF(AND(K194&lt;&gt;"",ISTEXT(U194)),"分担契約/単価契約",IF(ISTEXT(U194),"単価契約",IF(K194&lt;&gt;"","分担契約",""))))</f>
        <v/>
      </c>
      <c r="BK194" s="171"/>
      <c r="BL194" s="118" t="str">
        <f>IF(COUNTIF(T194,"**"),"",IF(AND(T194&gt;=契約状況コード表!P$5,OR(H194=契約状況コード表!M$5,H194=契約状況コード表!M$6)),1,IF(AND(T194&gt;=契約状況コード表!P$13,H194&lt;&gt;契約状況コード表!M$5,H194&lt;&gt;契約状況コード表!M$6),1,"")))</f>
        <v/>
      </c>
      <c r="BM194" s="155" t="str">
        <f t="shared" si="24"/>
        <v>○</v>
      </c>
      <c r="BN194" s="118" t="b">
        <f t="shared" si="25"/>
        <v>1</v>
      </c>
      <c r="BO194" s="118" t="b">
        <f t="shared" si="26"/>
        <v>1</v>
      </c>
    </row>
    <row r="195" spans="1:67" ht="60.6" customHeight="1">
      <c r="A195" s="101">
        <f t="shared" si="27"/>
        <v>190</v>
      </c>
      <c r="B195" s="101" t="str">
        <f t="shared" si="28"/>
        <v/>
      </c>
      <c r="C195" s="101" t="str">
        <f>IF(B195&lt;&gt;1,"",COUNTIF($B$6:B195,1))</f>
        <v/>
      </c>
      <c r="D195" s="101" t="str">
        <f>IF(B195&lt;&gt;2,"",COUNTIF($B$6:B195,2))</f>
        <v/>
      </c>
      <c r="E195" s="101" t="str">
        <f>IF(B195&lt;&gt;3,"",COUNTIF($B$6:B195,3))</f>
        <v/>
      </c>
      <c r="F195" s="101" t="str">
        <f>IF(B195&lt;&gt;4,"",COUNTIF($B$6:B195,4))</f>
        <v/>
      </c>
      <c r="G195" s="75"/>
      <c r="H195" s="36"/>
      <c r="I195" s="76"/>
      <c r="J195" s="76"/>
      <c r="K195" s="75"/>
      <c r="L195" s="161"/>
      <c r="M195" s="77"/>
      <c r="N195" s="76"/>
      <c r="O195" s="78"/>
      <c r="P195" s="83"/>
      <c r="Q195" s="84"/>
      <c r="R195" s="76"/>
      <c r="S195" s="75"/>
      <c r="T195" s="79"/>
      <c r="U195" s="86"/>
      <c r="V195" s="87"/>
      <c r="W195" s="172" t="str">
        <f>IF(OR(T195="他官署で調達手続きを実施のため",AG195=契約状況コード表!G$5),"－",IF(V195&lt;&gt;"",ROUNDDOWN(V195/T195,3),(IFERROR(ROUNDDOWN(U195/T195,3),"－"))))</f>
        <v>－</v>
      </c>
      <c r="X195" s="79"/>
      <c r="Y195" s="79"/>
      <c r="Z195" s="82"/>
      <c r="AA195" s="80"/>
      <c r="AB195" s="81"/>
      <c r="AC195" s="82"/>
      <c r="AD195" s="82"/>
      <c r="AE195" s="82"/>
      <c r="AF195" s="82"/>
      <c r="AG195" s="80"/>
      <c r="AH195" s="76"/>
      <c r="AI195" s="76"/>
      <c r="AJ195" s="76"/>
      <c r="AK195" s="36"/>
      <c r="AL195" s="36"/>
      <c r="AM195" s="200"/>
      <c r="AN195" s="200"/>
      <c r="AO195" s="200"/>
      <c r="AP195" s="200"/>
      <c r="AQ195" s="161"/>
      <c r="AR195" s="75"/>
      <c r="AS195" s="36"/>
      <c r="AT195" s="36"/>
      <c r="AU195" s="36"/>
      <c r="AV195" s="36"/>
      <c r="AW195" s="36"/>
      <c r="AX195" s="36"/>
      <c r="AY195" s="36"/>
      <c r="AZ195" s="36"/>
      <c r="BA195" s="104"/>
      <c r="BB195" s="113"/>
      <c r="BC195" s="114" t="str">
        <f>IF(AND(OR(K195=契約状況コード表!D$5,K195=契約状況コード表!D$6),OR(AG195=契約状況コード表!G$5,AG195=契約状況コード表!G$6)),"年間支払金額(全官署)",IF(OR(AG195=契約状況コード表!G$5,AG195=契約状況コード表!G$6),"年間支払金額",IF(AND(OR(COUNTIF(AI195,"*すべて*"),COUNTIF(AI195,"*全て*")),S195="●",OR(K195=契約状況コード表!D$5,K195=契約状況コード表!D$6)),"年間支払金額(全官署、契約相手方ごと)",IF(AND(OR(COUNTIF(AI195,"*すべて*"),COUNTIF(AI195,"*全て*")),S195="●"),"年間支払金額(契約相手方ごと)",IF(AND(OR(K195=契約状況コード表!D$5,K195=契約状況コード表!D$6),AG195=契約状況コード表!G$7),"契約総額(全官署)",IF(AND(K195=契約状況コード表!D$7,AG195=契約状況コード表!G$7),"契約総額(自官署のみ)",IF(K195=契約状況コード表!D$7,"年間支払金額(自官署のみ)",IF(AG195=契約状況コード表!G$7,"契約総額",IF(AND(COUNTIF(BJ195,"&lt;&gt;*単価*"),OR(K195=契約状況コード表!D$5,K195=契約状況コード表!D$6)),"全官署予定価格",IF(AND(COUNTIF(BJ195,"*単価*"),OR(K195=契約状況コード表!D$5,K195=契約状況コード表!D$6)),"全官署支払金額",IF(AND(COUNTIF(BJ195,"&lt;&gt;*単価*"),COUNTIF(BJ195,"*変更契約*")),"変更後予定価格",IF(COUNTIF(BJ195,"*単価*"),"年間支払金額","予定価格"))))))))))))</f>
        <v>予定価格</v>
      </c>
      <c r="BD195" s="114" t="str">
        <f>IF(AND(BI195=契約状況コード表!M$5,T195&gt;契約状況コード表!N$5),"○",IF(AND(BI195=契約状況コード表!M$6,T195&gt;=契約状況コード表!N$6),"○",IF(AND(BI195=契約状況コード表!M$7,T195&gt;=契約状況コード表!N$7),"○",IF(AND(BI195=契約状況コード表!M$8,T195&gt;=契約状況コード表!N$8),"○",IF(AND(BI195=契約状況コード表!M$9,T195&gt;=契約状況コード表!N$9),"○",IF(AND(BI195=契約状況コード表!M$10,T195&gt;=契約状況コード表!N$10),"○",IF(AND(BI195=契約状況コード表!M$11,T195&gt;=契約状況コード表!N$11),"○",IF(AND(BI195=契約状況コード表!M$12,T195&gt;=契約状況コード表!N$12),"○",IF(AND(BI195=契約状況コード表!M$13,T195&gt;=契約状況コード表!N$13),"○",IF(T195="他官署で調達手続き入札を実施のため","○","×"))))))))))</f>
        <v>×</v>
      </c>
      <c r="BE195" s="114" t="str">
        <f>IF(AND(BI195=契約状況コード表!M$5,Y195&gt;契約状況コード表!N$5),"○",IF(AND(BI195=契約状況コード表!M$6,Y195&gt;=契約状況コード表!N$6),"○",IF(AND(BI195=契約状況コード表!M$7,Y195&gt;=契約状況コード表!N$7),"○",IF(AND(BI195=契約状況コード表!M$8,Y195&gt;=契約状況コード表!N$8),"○",IF(AND(BI195=契約状況コード表!M$9,Y195&gt;=契約状況コード表!N$9),"○",IF(AND(BI195=契約状況コード表!M$10,Y195&gt;=契約状況コード表!N$10),"○",IF(AND(BI195=契約状況コード表!M$11,Y195&gt;=契約状況コード表!N$11),"○",IF(AND(BI195=契約状況コード表!M$12,Y195&gt;=契約状況コード表!N$12),"○",IF(AND(BI195=契約状況コード表!M$13,Y195&gt;=契約状況コード表!N$13),"○","×")))))))))</f>
        <v>×</v>
      </c>
      <c r="BF195" s="114" t="str">
        <f t="shared" si="20"/>
        <v>×</v>
      </c>
      <c r="BG195" s="114" t="str">
        <f t="shared" si="21"/>
        <v>×</v>
      </c>
      <c r="BH195" s="115" t="str">
        <f t="shared" si="22"/>
        <v/>
      </c>
      <c r="BI195" s="170">
        <f t="shared" si="23"/>
        <v>0</v>
      </c>
      <c r="BJ195" s="36" t="str">
        <f>IF(AG195=契約状況コード表!G$5,"",IF(AND(K195&lt;&gt;"",ISTEXT(U195)),"分担契約/単価契約",IF(ISTEXT(U195),"単価契約",IF(K195&lt;&gt;"","分担契約",""))))</f>
        <v/>
      </c>
      <c r="BK195" s="171"/>
      <c r="BL195" s="118" t="str">
        <f>IF(COUNTIF(T195,"**"),"",IF(AND(T195&gt;=契約状況コード表!P$5,OR(H195=契約状況コード表!M$5,H195=契約状況コード表!M$6)),1,IF(AND(T195&gt;=契約状況コード表!P$13,H195&lt;&gt;契約状況コード表!M$5,H195&lt;&gt;契約状況コード表!M$6),1,"")))</f>
        <v/>
      </c>
      <c r="BM195" s="155" t="str">
        <f t="shared" si="24"/>
        <v>○</v>
      </c>
      <c r="BN195" s="118" t="b">
        <f t="shared" si="25"/>
        <v>1</v>
      </c>
      <c r="BO195" s="118" t="b">
        <f t="shared" si="26"/>
        <v>1</v>
      </c>
    </row>
    <row r="196" spans="1:67" ht="60.6" customHeight="1">
      <c r="A196" s="101">
        <f t="shared" si="27"/>
        <v>191</v>
      </c>
      <c r="B196" s="101" t="str">
        <f t="shared" si="28"/>
        <v/>
      </c>
      <c r="C196" s="101" t="str">
        <f>IF(B196&lt;&gt;1,"",COUNTIF($B$6:B196,1))</f>
        <v/>
      </c>
      <c r="D196" s="101" t="str">
        <f>IF(B196&lt;&gt;2,"",COUNTIF($B$6:B196,2))</f>
        <v/>
      </c>
      <c r="E196" s="101" t="str">
        <f>IF(B196&lt;&gt;3,"",COUNTIF($B$6:B196,3))</f>
        <v/>
      </c>
      <c r="F196" s="101" t="str">
        <f>IF(B196&lt;&gt;4,"",COUNTIF($B$6:B196,4))</f>
        <v/>
      </c>
      <c r="G196" s="75"/>
      <c r="H196" s="36"/>
      <c r="I196" s="76"/>
      <c r="J196" s="76"/>
      <c r="K196" s="75"/>
      <c r="L196" s="161"/>
      <c r="M196" s="77"/>
      <c r="N196" s="76"/>
      <c r="O196" s="78"/>
      <c r="P196" s="83"/>
      <c r="Q196" s="84"/>
      <c r="R196" s="76"/>
      <c r="S196" s="75"/>
      <c r="T196" s="79"/>
      <c r="U196" s="86"/>
      <c r="V196" s="87"/>
      <c r="W196" s="172" t="str">
        <f>IF(OR(T196="他官署で調達手続きを実施のため",AG196=契約状況コード表!G$5),"－",IF(V196&lt;&gt;"",ROUNDDOWN(V196/T196,3),(IFERROR(ROUNDDOWN(U196/T196,3),"－"))))</f>
        <v>－</v>
      </c>
      <c r="X196" s="79"/>
      <c r="Y196" s="79"/>
      <c r="Z196" s="82"/>
      <c r="AA196" s="80"/>
      <c r="AB196" s="81"/>
      <c r="AC196" s="82"/>
      <c r="AD196" s="82"/>
      <c r="AE196" s="82"/>
      <c r="AF196" s="82"/>
      <c r="AG196" s="80"/>
      <c r="AH196" s="76"/>
      <c r="AI196" s="76"/>
      <c r="AJ196" s="76"/>
      <c r="AK196" s="36"/>
      <c r="AL196" s="36"/>
      <c r="AM196" s="200"/>
      <c r="AN196" s="200"/>
      <c r="AO196" s="200"/>
      <c r="AP196" s="200"/>
      <c r="AQ196" s="161"/>
      <c r="AR196" s="75"/>
      <c r="AS196" s="36"/>
      <c r="AT196" s="36"/>
      <c r="AU196" s="36"/>
      <c r="AV196" s="36"/>
      <c r="AW196" s="36"/>
      <c r="AX196" s="36"/>
      <c r="AY196" s="36"/>
      <c r="AZ196" s="36"/>
      <c r="BA196" s="108"/>
      <c r="BB196" s="113"/>
      <c r="BC196" s="114" t="str">
        <f>IF(AND(OR(K196=契約状況コード表!D$5,K196=契約状況コード表!D$6),OR(AG196=契約状況コード表!G$5,AG196=契約状況コード表!G$6)),"年間支払金額(全官署)",IF(OR(AG196=契約状況コード表!G$5,AG196=契約状況コード表!G$6),"年間支払金額",IF(AND(OR(COUNTIF(AI196,"*すべて*"),COUNTIF(AI196,"*全て*")),S196="●",OR(K196=契約状況コード表!D$5,K196=契約状況コード表!D$6)),"年間支払金額(全官署、契約相手方ごと)",IF(AND(OR(COUNTIF(AI196,"*すべて*"),COUNTIF(AI196,"*全て*")),S196="●"),"年間支払金額(契約相手方ごと)",IF(AND(OR(K196=契約状況コード表!D$5,K196=契約状況コード表!D$6),AG196=契約状況コード表!G$7),"契約総額(全官署)",IF(AND(K196=契約状況コード表!D$7,AG196=契約状況コード表!G$7),"契約総額(自官署のみ)",IF(K196=契約状況コード表!D$7,"年間支払金額(自官署のみ)",IF(AG196=契約状況コード表!G$7,"契約総額",IF(AND(COUNTIF(BJ196,"&lt;&gt;*単価*"),OR(K196=契約状況コード表!D$5,K196=契約状況コード表!D$6)),"全官署予定価格",IF(AND(COUNTIF(BJ196,"*単価*"),OR(K196=契約状況コード表!D$5,K196=契約状況コード表!D$6)),"全官署支払金額",IF(AND(COUNTIF(BJ196,"&lt;&gt;*単価*"),COUNTIF(BJ196,"*変更契約*")),"変更後予定価格",IF(COUNTIF(BJ196,"*単価*"),"年間支払金額","予定価格"))))))))))))</f>
        <v>予定価格</v>
      </c>
      <c r="BD196" s="114" t="str">
        <f>IF(AND(BI196=契約状況コード表!M$5,T196&gt;契約状況コード表!N$5),"○",IF(AND(BI196=契約状況コード表!M$6,T196&gt;=契約状況コード表!N$6),"○",IF(AND(BI196=契約状況コード表!M$7,T196&gt;=契約状況コード表!N$7),"○",IF(AND(BI196=契約状況コード表!M$8,T196&gt;=契約状況コード表!N$8),"○",IF(AND(BI196=契約状況コード表!M$9,T196&gt;=契約状況コード表!N$9),"○",IF(AND(BI196=契約状況コード表!M$10,T196&gt;=契約状況コード表!N$10),"○",IF(AND(BI196=契約状況コード表!M$11,T196&gt;=契約状況コード表!N$11),"○",IF(AND(BI196=契約状況コード表!M$12,T196&gt;=契約状況コード表!N$12),"○",IF(AND(BI196=契約状況コード表!M$13,T196&gt;=契約状況コード表!N$13),"○",IF(T196="他官署で調達手続き入札を実施のため","○","×"))))))))))</f>
        <v>×</v>
      </c>
      <c r="BE196" s="114" t="str">
        <f>IF(AND(BI196=契約状況コード表!M$5,Y196&gt;契約状況コード表!N$5),"○",IF(AND(BI196=契約状況コード表!M$6,Y196&gt;=契約状況コード表!N$6),"○",IF(AND(BI196=契約状況コード表!M$7,Y196&gt;=契約状況コード表!N$7),"○",IF(AND(BI196=契約状況コード表!M$8,Y196&gt;=契約状況コード表!N$8),"○",IF(AND(BI196=契約状況コード表!M$9,Y196&gt;=契約状況コード表!N$9),"○",IF(AND(BI196=契約状況コード表!M$10,Y196&gt;=契約状況コード表!N$10),"○",IF(AND(BI196=契約状況コード表!M$11,Y196&gt;=契約状況コード表!N$11),"○",IF(AND(BI196=契約状況コード表!M$12,Y196&gt;=契約状況コード表!N$12),"○",IF(AND(BI196=契約状況コード表!M$13,Y196&gt;=契約状況コード表!N$13),"○","×")))))))))</f>
        <v>×</v>
      </c>
      <c r="BF196" s="114" t="str">
        <f t="shared" si="20"/>
        <v>×</v>
      </c>
      <c r="BG196" s="114" t="str">
        <f t="shared" si="21"/>
        <v>×</v>
      </c>
      <c r="BH196" s="115" t="str">
        <f t="shared" si="22"/>
        <v/>
      </c>
      <c r="BI196" s="170">
        <f t="shared" si="23"/>
        <v>0</v>
      </c>
      <c r="BJ196" s="36" t="str">
        <f>IF(AG196=契約状況コード表!G$5,"",IF(AND(K196&lt;&gt;"",ISTEXT(U196)),"分担契約/単価契約",IF(ISTEXT(U196),"単価契約",IF(K196&lt;&gt;"","分担契約",""))))</f>
        <v/>
      </c>
      <c r="BK196" s="171"/>
      <c r="BL196" s="118" t="str">
        <f>IF(COUNTIF(T196,"**"),"",IF(AND(T196&gt;=契約状況コード表!P$5,OR(H196=契約状況コード表!M$5,H196=契約状況コード表!M$6)),1,IF(AND(T196&gt;=契約状況コード表!P$13,H196&lt;&gt;契約状況コード表!M$5,H196&lt;&gt;契約状況コード表!M$6),1,"")))</f>
        <v/>
      </c>
      <c r="BM196" s="155" t="str">
        <f t="shared" si="24"/>
        <v>○</v>
      </c>
      <c r="BN196" s="118" t="b">
        <f t="shared" si="25"/>
        <v>1</v>
      </c>
      <c r="BO196" s="118" t="b">
        <f t="shared" si="26"/>
        <v>1</v>
      </c>
    </row>
    <row r="197" spans="1:67" ht="60.6" customHeight="1">
      <c r="A197" s="101">
        <f t="shared" si="27"/>
        <v>192</v>
      </c>
      <c r="B197" s="101" t="str">
        <f t="shared" si="28"/>
        <v/>
      </c>
      <c r="C197" s="101" t="str">
        <f>IF(B197&lt;&gt;1,"",COUNTIF($B$6:B197,1))</f>
        <v/>
      </c>
      <c r="D197" s="101" t="str">
        <f>IF(B197&lt;&gt;2,"",COUNTIF($B$6:B197,2))</f>
        <v/>
      </c>
      <c r="E197" s="101" t="str">
        <f>IF(B197&lt;&gt;3,"",COUNTIF($B$6:B197,3))</f>
        <v/>
      </c>
      <c r="F197" s="101" t="str">
        <f>IF(B197&lt;&gt;4,"",COUNTIF($B$6:B197,4))</f>
        <v/>
      </c>
      <c r="G197" s="75"/>
      <c r="H197" s="36"/>
      <c r="I197" s="76"/>
      <c r="J197" s="76"/>
      <c r="K197" s="75"/>
      <c r="L197" s="161"/>
      <c r="M197" s="77"/>
      <c r="N197" s="76"/>
      <c r="O197" s="78"/>
      <c r="P197" s="83"/>
      <c r="Q197" s="84"/>
      <c r="R197" s="76"/>
      <c r="S197" s="75"/>
      <c r="T197" s="79"/>
      <c r="U197" s="86"/>
      <c r="V197" s="87"/>
      <c r="W197" s="172" t="str">
        <f>IF(OR(T197="他官署で調達手続きを実施のため",AG197=契約状況コード表!G$5),"－",IF(V197&lt;&gt;"",ROUNDDOWN(V197/T197,3),(IFERROR(ROUNDDOWN(U197/T197,3),"－"))))</f>
        <v>－</v>
      </c>
      <c r="X197" s="79"/>
      <c r="Y197" s="79"/>
      <c r="Z197" s="82"/>
      <c r="AA197" s="80"/>
      <c r="AB197" s="81"/>
      <c r="AC197" s="82"/>
      <c r="AD197" s="82"/>
      <c r="AE197" s="82"/>
      <c r="AF197" s="82"/>
      <c r="AG197" s="80"/>
      <c r="AH197" s="76"/>
      <c r="AI197" s="76"/>
      <c r="AJ197" s="76"/>
      <c r="AK197" s="36"/>
      <c r="AL197" s="36"/>
      <c r="AM197" s="200"/>
      <c r="AN197" s="200"/>
      <c r="AO197" s="200"/>
      <c r="AP197" s="200"/>
      <c r="AQ197" s="161"/>
      <c r="AR197" s="75"/>
      <c r="AS197" s="36"/>
      <c r="AT197" s="36"/>
      <c r="AU197" s="36"/>
      <c r="AV197" s="36"/>
      <c r="AW197" s="36"/>
      <c r="AX197" s="36"/>
      <c r="AY197" s="36"/>
      <c r="AZ197" s="36"/>
      <c r="BA197" s="104"/>
      <c r="BB197" s="113"/>
      <c r="BC197" s="114" t="str">
        <f>IF(AND(OR(K197=契約状況コード表!D$5,K197=契約状況コード表!D$6),OR(AG197=契約状況コード表!G$5,AG197=契約状況コード表!G$6)),"年間支払金額(全官署)",IF(OR(AG197=契約状況コード表!G$5,AG197=契約状況コード表!G$6),"年間支払金額",IF(AND(OR(COUNTIF(AI197,"*すべて*"),COUNTIF(AI197,"*全て*")),S197="●",OR(K197=契約状況コード表!D$5,K197=契約状況コード表!D$6)),"年間支払金額(全官署、契約相手方ごと)",IF(AND(OR(COUNTIF(AI197,"*すべて*"),COUNTIF(AI197,"*全て*")),S197="●"),"年間支払金額(契約相手方ごと)",IF(AND(OR(K197=契約状況コード表!D$5,K197=契約状況コード表!D$6),AG197=契約状況コード表!G$7),"契約総額(全官署)",IF(AND(K197=契約状況コード表!D$7,AG197=契約状況コード表!G$7),"契約総額(自官署のみ)",IF(K197=契約状況コード表!D$7,"年間支払金額(自官署のみ)",IF(AG197=契約状況コード表!G$7,"契約総額",IF(AND(COUNTIF(BJ197,"&lt;&gt;*単価*"),OR(K197=契約状況コード表!D$5,K197=契約状況コード表!D$6)),"全官署予定価格",IF(AND(COUNTIF(BJ197,"*単価*"),OR(K197=契約状況コード表!D$5,K197=契約状況コード表!D$6)),"全官署支払金額",IF(AND(COUNTIF(BJ197,"&lt;&gt;*単価*"),COUNTIF(BJ197,"*変更契約*")),"変更後予定価格",IF(COUNTIF(BJ197,"*単価*"),"年間支払金額","予定価格"))))))))))))</f>
        <v>予定価格</v>
      </c>
      <c r="BD197" s="114" t="str">
        <f>IF(AND(BI197=契約状況コード表!M$5,T197&gt;契約状況コード表!N$5),"○",IF(AND(BI197=契約状況コード表!M$6,T197&gt;=契約状況コード表!N$6),"○",IF(AND(BI197=契約状況コード表!M$7,T197&gt;=契約状況コード表!N$7),"○",IF(AND(BI197=契約状況コード表!M$8,T197&gt;=契約状況コード表!N$8),"○",IF(AND(BI197=契約状況コード表!M$9,T197&gt;=契約状況コード表!N$9),"○",IF(AND(BI197=契約状況コード表!M$10,T197&gt;=契約状況コード表!N$10),"○",IF(AND(BI197=契約状況コード表!M$11,T197&gt;=契約状況コード表!N$11),"○",IF(AND(BI197=契約状況コード表!M$12,T197&gt;=契約状況コード表!N$12),"○",IF(AND(BI197=契約状況コード表!M$13,T197&gt;=契約状況コード表!N$13),"○",IF(T197="他官署で調達手続き入札を実施のため","○","×"))))))))))</f>
        <v>×</v>
      </c>
      <c r="BE197" s="114" t="str">
        <f>IF(AND(BI197=契約状況コード表!M$5,Y197&gt;契約状況コード表!N$5),"○",IF(AND(BI197=契約状況コード表!M$6,Y197&gt;=契約状況コード表!N$6),"○",IF(AND(BI197=契約状況コード表!M$7,Y197&gt;=契約状況コード表!N$7),"○",IF(AND(BI197=契約状況コード表!M$8,Y197&gt;=契約状況コード表!N$8),"○",IF(AND(BI197=契約状況コード表!M$9,Y197&gt;=契約状況コード表!N$9),"○",IF(AND(BI197=契約状況コード表!M$10,Y197&gt;=契約状況コード表!N$10),"○",IF(AND(BI197=契約状況コード表!M$11,Y197&gt;=契約状況コード表!N$11),"○",IF(AND(BI197=契約状況コード表!M$12,Y197&gt;=契約状況コード表!N$12),"○",IF(AND(BI197=契約状況コード表!M$13,Y197&gt;=契約状況コード表!N$13),"○","×")))))))))</f>
        <v>×</v>
      </c>
      <c r="BF197" s="114" t="str">
        <f t="shared" si="20"/>
        <v>×</v>
      </c>
      <c r="BG197" s="114" t="str">
        <f t="shared" si="21"/>
        <v>×</v>
      </c>
      <c r="BH197" s="115" t="str">
        <f t="shared" si="22"/>
        <v/>
      </c>
      <c r="BI197" s="170">
        <f t="shared" si="23"/>
        <v>0</v>
      </c>
      <c r="BJ197" s="36" t="str">
        <f>IF(AG197=契約状況コード表!G$5,"",IF(AND(K197&lt;&gt;"",ISTEXT(U197)),"分担契約/単価契約",IF(ISTEXT(U197),"単価契約",IF(K197&lt;&gt;"","分担契約",""))))</f>
        <v/>
      </c>
      <c r="BK197" s="171"/>
      <c r="BL197" s="118" t="str">
        <f>IF(COUNTIF(T197,"**"),"",IF(AND(T197&gt;=契約状況コード表!P$5,OR(H197=契約状況コード表!M$5,H197=契約状況コード表!M$6)),1,IF(AND(T197&gt;=契約状況コード表!P$13,H197&lt;&gt;契約状況コード表!M$5,H197&lt;&gt;契約状況コード表!M$6),1,"")))</f>
        <v/>
      </c>
      <c r="BM197" s="155" t="str">
        <f t="shared" si="24"/>
        <v>○</v>
      </c>
      <c r="BN197" s="118" t="b">
        <f t="shared" si="25"/>
        <v>1</v>
      </c>
      <c r="BO197" s="118" t="b">
        <f t="shared" si="26"/>
        <v>1</v>
      </c>
    </row>
    <row r="198" spans="1:67" ht="60.6" customHeight="1">
      <c r="A198" s="101">
        <f t="shared" si="27"/>
        <v>193</v>
      </c>
      <c r="B198" s="101" t="str">
        <f t="shared" si="28"/>
        <v/>
      </c>
      <c r="C198" s="101" t="str">
        <f>IF(B198&lt;&gt;1,"",COUNTIF($B$6:B198,1))</f>
        <v/>
      </c>
      <c r="D198" s="101" t="str">
        <f>IF(B198&lt;&gt;2,"",COUNTIF($B$6:B198,2))</f>
        <v/>
      </c>
      <c r="E198" s="101" t="str">
        <f>IF(B198&lt;&gt;3,"",COUNTIF($B$6:B198,3))</f>
        <v/>
      </c>
      <c r="F198" s="101" t="str">
        <f>IF(B198&lt;&gt;4,"",COUNTIF($B$6:B198,4))</f>
        <v/>
      </c>
      <c r="G198" s="75"/>
      <c r="H198" s="36"/>
      <c r="I198" s="76"/>
      <c r="J198" s="76"/>
      <c r="K198" s="75"/>
      <c r="L198" s="161"/>
      <c r="M198" s="77"/>
      <c r="N198" s="76"/>
      <c r="O198" s="78"/>
      <c r="P198" s="83"/>
      <c r="Q198" s="84"/>
      <c r="R198" s="76"/>
      <c r="S198" s="75"/>
      <c r="T198" s="79"/>
      <c r="U198" s="86"/>
      <c r="V198" s="87"/>
      <c r="W198" s="172" t="str">
        <f>IF(OR(T198="他官署で調達手続きを実施のため",AG198=契約状況コード表!G$5),"－",IF(V198&lt;&gt;"",ROUNDDOWN(V198/T198,3),(IFERROR(ROUNDDOWN(U198/T198,3),"－"))))</f>
        <v>－</v>
      </c>
      <c r="X198" s="79"/>
      <c r="Y198" s="79"/>
      <c r="Z198" s="82"/>
      <c r="AA198" s="80"/>
      <c r="AB198" s="81"/>
      <c r="AC198" s="82"/>
      <c r="AD198" s="82"/>
      <c r="AE198" s="82"/>
      <c r="AF198" s="82"/>
      <c r="AG198" s="80"/>
      <c r="AH198" s="76"/>
      <c r="AI198" s="76"/>
      <c r="AJ198" s="76"/>
      <c r="AK198" s="36"/>
      <c r="AL198" s="36"/>
      <c r="AM198" s="200"/>
      <c r="AN198" s="200"/>
      <c r="AO198" s="200"/>
      <c r="AP198" s="200"/>
      <c r="AQ198" s="161"/>
      <c r="AR198" s="75"/>
      <c r="AS198" s="36"/>
      <c r="AT198" s="36"/>
      <c r="AU198" s="36"/>
      <c r="AV198" s="36"/>
      <c r="AW198" s="36"/>
      <c r="AX198" s="36"/>
      <c r="AY198" s="36"/>
      <c r="AZ198" s="36"/>
      <c r="BA198" s="104"/>
      <c r="BB198" s="113"/>
      <c r="BC198" s="114" t="str">
        <f>IF(AND(OR(K198=契約状況コード表!D$5,K198=契約状況コード表!D$6),OR(AG198=契約状況コード表!G$5,AG198=契約状況コード表!G$6)),"年間支払金額(全官署)",IF(OR(AG198=契約状況コード表!G$5,AG198=契約状況コード表!G$6),"年間支払金額",IF(AND(OR(COUNTIF(AI198,"*すべて*"),COUNTIF(AI198,"*全て*")),S198="●",OR(K198=契約状況コード表!D$5,K198=契約状況コード表!D$6)),"年間支払金額(全官署、契約相手方ごと)",IF(AND(OR(COUNTIF(AI198,"*すべて*"),COUNTIF(AI198,"*全て*")),S198="●"),"年間支払金額(契約相手方ごと)",IF(AND(OR(K198=契約状況コード表!D$5,K198=契約状況コード表!D$6),AG198=契約状況コード表!G$7),"契約総額(全官署)",IF(AND(K198=契約状況コード表!D$7,AG198=契約状況コード表!G$7),"契約総額(自官署のみ)",IF(K198=契約状況コード表!D$7,"年間支払金額(自官署のみ)",IF(AG198=契約状況コード表!G$7,"契約総額",IF(AND(COUNTIF(BJ198,"&lt;&gt;*単価*"),OR(K198=契約状況コード表!D$5,K198=契約状況コード表!D$6)),"全官署予定価格",IF(AND(COUNTIF(BJ198,"*単価*"),OR(K198=契約状況コード表!D$5,K198=契約状況コード表!D$6)),"全官署支払金額",IF(AND(COUNTIF(BJ198,"&lt;&gt;*単価*"),COUNTIF(BJ198,"*変更契約*")),"変更後予定価格",IF(COUNTIF(BJ198,"*単価*"),"年間支払金額","予定価格"))))))))))))</f>
        <v>予定価格</v>
      </c>
      <c r="BD198" s="114" t="str">
        <f>IF(AND(BI198=契約状況コード表!M$5,T198&gt;契約状況コード表!N$5),"○",IF(AND(BI198=契約状況コード表!M$6,T198&gt;=契約状況コード表!N$6),"○",IF(AND(BI198=契約状況コード表!M$7,T198&gt;=契約状況コード表!N$7),"○",IF(AND(BI198=契約状況コード表!M$8,T198&gt;=契約状況コード表!N$8),"○",IF(AND(BI198=契約状況コード表!M$9,T198&gt;=契約状況コード表!N$9),"○",IF(AND(BI198=契約状況コード表!M$10,T198&gt;=契約状況コード表!N$10),"○",IF(AND(BI198=契約状況コード表!M$11,T198&gt;=契約状況コード表!N$11),"○",IF(AND(BI198=契約状況コード表!M$12,T198&gt;=契約状況コード表!N$12),"○",IF(AND(BI198=契約状況コード表!M$13,T198&gt;=契約状況コード表!N$13),"○",IF(T198="他官署で調達手続き入札を実施のため","○","×"))))))))))</f>
        <v>×</v>
      </c>
      <c r="BE198" s="114" t="str">
        <f>IF(AND(BI198=契約状況コード表!M$5,Y198&gt;契約状況コード表!N$5),"○",IF(AND(BI198=契約状況コード表!M$6,Y198&gt;=契約状況コード表!N$6),"○",IF(AND(BI198=契約状況コード表!M$7,Y198&gt;=契約状況コード表!N$7),"○",IF(AND(BI198=契約状況コード表!M$8,Y198&gt;=契約状況コード表!N$8),"○",IF(AND(BI198=契約状況コード表!M$9,Y198&gt;=契約状況コード表!N$9),"○",IF(AND(BI198=契約状況コード表!M$10,Y198&gt;=契約状況コード表!N$10),"○",IF(AND(BI198=契約状況コード表!M$11,Y198&gt;=契約状況コード表!N$11),"○",IF(AND(BI198=契約状況コード表!M$12,Y198&gt;=契約状況コード表!N$12),"○",IF(AND(BI198=契約状況コード表!M$13,Y198&gt;=契約状況コード表!N$13),"○","×")))))))))</f>
        <v>×</v>
      </c>
      <c r="BF198" s="114" t="str">
        <f t="shared" ref="BF198:BF261" si="29">IF(AND(L198="×",BG198="○"),"×",BG198)</f>
        <v>×</v>
      </c>
      <c r="BG198" s="114" t="str">
        <f t="shared" ref="BG198:BG261" si="30">IF(BB198&lt;&gt;"",BB198,IF(COUNTIF(BC198,"*予定価格*"),BD198,BE198))</f>
        <v>×</v>
      </c>
      <c r="BH198" s="115" t="str">
        <f t="shared" ref="BH198:BH261" si="31">IF(BG198="○",X198,"")</f>
        <v/>
      </c>
      <c r="BI198" s="170">
        <f t="shared" ref="BI198:BI261" si="32">IF(H198="③情報システム",IF(COUNTIF(I198,"*借入*")+COUNTIF(I198,"*賃貸*")+COUNTIF(I198,"*リース*"),"⑨物品等賃借",IF(COUNTIF(I198,"*購入*")+COUNTIF(DM198,"*調達*"),"⑦物品等購入",IF(COUNTIF(I198,"*製造*"),"⑧物品等製造","⑩役務"))),H198)</f>
        <v>0</v>
      </c>
      <c r="BJ198" s="36" t="str">
        <f>IF(AG198=契約状況コード表!G$5,"",IF(AND(K198&lt;&gt;"",ISTEXT(U198)),"分担契約/単価契約",IF(ISTEXT(U198),"単価契約",IF(K198&lt;&gt;"","分担契約",""))))</f>
        <v/>
      </c>
      <c r="BK198" s="171"/>
      <c r="BL198" s="118" t="str">
        <f>IF(COUNTIF(T198,"**"),"",IF(AND(T198&gt;=契約状況コード表!P$5,OR(H198=契約状況コード表!M$5,H198=契約状況コード表!M$6)),1,IF(AND(T198&gt;=契約状況コード表!P$13,H198&lt;&gt;契約状況コード表!M$5,H198&lt;&gt;契約状況コード表!M$6),1,"")))</f>
        <v/>
      </c>
      <c r="BM198" s="155" t="str">
        <f t="shared" ref="BM198:BM261" si="33">IF(LEN(O198)=0,"○",IF(LEN(O198)=1,"○",IF(LEN(O198)=13,"○",IF(LEN(O198)=27,"○",IF(LEN(O198)=41,"○","×")))))</f>
        <v>○</v>
      </c>
      <c r="BN198" s="118" t="b">
        <f t="shared" ref="BN198:BN261" si="34">_xlfn.ISFORMULA(BI198)</f>
        <v>1</v>
      </c>
      <c r="BO198" s="118" t="b">
        <f t="shared" ref="BO198:BO261" si="35">_xlfn.ISFORMULA(BJ198)</f>
        <v>1</v>
      </c>
    </row>
    <row r="199" spans="1:67" ht="60.6" customHeight="1">
      <c r="A199" s="101">
        <f t="shared" si="27"/>
        <v>194</v>
      </c>
      <c r="B199" s="101" t="str">
        <f t="shared" si="28"/>
        <v/>
      </c>
      <c r="C199" s="101" t="str">
        <f>IF(B199&lt;&gt;1,"",COUNTIF($B$6:B199,1))</f>
        <v/>
      </c>
      <c r="D199" s="101" t="str">
        <f>IF(B199&lt;&gt;2,"",COUNTIF($B$6:B199,2))</f>
        <v/>
      </c>
      <c r="E199" s="101" t="str">
        <f>IF(B199&lt;&gt;3,"",COUNTIF($B$6:B199,3))</f>
        <v/>
      </c>
      <c r="F199" s="101" t="str">
        <f>IF(B199&lt;&gt;4,"",COUNTIF($B$6:B199,4))</f>
        <v/>
      </c>
      <c r="G199" s="75"/>
      <c r="H199" s="36"/>
      <c r="I199" s="76"/>
      <c r="J199" s="76"/>
      <c r="K199" s="75"/>
      <c r="L199" s="161"/>
      <c r="M199" s="77"/>
      <c r="N199" s="76"/>
      <c r="O199" s="78"/>
      <c r="P199" s="83"/>
      <c r="Q199" s="84"/>
      <c r="R199" s="76"/>
      <c r="S199" s="75"/>
      <c r="T199" s="85"/>
      <c r="U199" s="154"/>
      <c r="V199" s="87"/>
      <c r="W199" s="172" t="str">
        <f>IF(OR(T199="他官署で調達手続きを実施のため",AG199=契約状況コード表!G$5),"－",IF(V199&lt;&gt;"",ROUNDDOWN(V199/T199,3),(IFERROR(ROUNDDOWN(U199/T199,3),"－"))))</f>
        <v>－</v>
      </c>
      <c r="X199" s="85"/>
      <c r="Y199" s="85"/>
      <c r="Z199" s="82"/>
      <c r="AA199" s="80"/>
      <c r="AB199" s="81"/>
      <c r="AC199" s="82"/>
      <c r="AD199" s="82"/>
      <c r="AE199" s="82"/>
      <c r="AF199" s="82"/>
      <c r="AG199" s="80"/>
      <c r="AH199" s="76"/>
      <c r="AI199" s="76"/>
      <c r="AJ199" s="76"/>
      <c r="AK199" s="36"/>
      <c r="AL199" s="36"/>
      <c r="AM199" s="200"/>
      <c r="AN199" s="200"/>
      <c r="AO199" s="200"/>
      <c r="AP199" s="200"/>
      <c r="AQ199" s="161"/>
      <c r="AR199" s="75"/>
      <c r="AS199" s="36"/>
      <c r="AT199" s="36"/>
      <c r="AU199" s="36"/>
      <c r="AV199" s="36"/>
      <c r="AW199" s="36"/>
      <c r="AX199" s="36"/>
      <c r="AY199" s="36"/>
      <c r="AZ199" s="36"/>
      <c r="BA199" s="104"/>
      <c r="BB199" s="113"/>
      <c r="BC199" s="114" t="str">
        <f>IF(AND(OR(K199=契約状況コード表!D$5,K199=契約状況コード表!D$6),OR(AG199=契約状況コード表!G$5,AG199=契約状況コード表!G$6)),"年間支払金額(全官署)",IF(OR(AG199=契約状況コード表!G$5,AG199=契約状況コード表!G$6),"年間支払金額",IF(AND(OR(COUNTIF(AI199,"*すべて*"),COUNTIF(AI199,"*全て*")),S199="●",OR(K199=契約状況コード表!D$5,K199=契約状況コード表!D$6)),"年間支払金額(全官署、契約相手方ごと)",IF(AND(OR(COUNTIF(AI199,"*すべて*"),COUNTIF(AI199,"*全て*")),S199="●"),"年間支払金額(契約相手方ごと)",IF(AND(OR(K199=契約状況コード表!D$5,K199=契約状況コード表!D$6),AG199=契約状況コード表!G$7),"契約総額(全官署)",IF(AND(K199=契約状況コード表!D$7,AG199=契約状況コード表!G$7),"契約総額(自官署のみ)",IF(K199=契約状況コード表!D$7,"年間支払金額(自官署のみ)",IF(AG199=契約状況コード表!G$7,"契約総額",IF(AND(COUNTIF(BJ199,"&lt;&gt;*単価*"),OR(K199=契約状況コード表!D$5,K199=契約状況コード表!D$6)),"全官署予定価格",IF(AND(COUNTIF(BJ199,"*単価*"),OR(K199=契約状況コード表!D$5,K199=契約状況コード表!D$6)),"全官署支払金額",IF(AND(COUNTIF(BJ199,"&lt;&gt;*単価*"),COUNTIF(BJ199,"*変更契約*")),"変更後予定価格",IF(COUNTIF(BJ199,"*単価*"),"年間支払金額","予定価格"))))))))))))</f>
        <v>予定価格</v>
      </c>
      <c r="BD199" s="114" t="str">
        <f>IF(AND(BI199=契約状況コード表!M$5,T199&gt;契約状況コード表!N$5),"○",IF(AND(BI199=契約状況コード表!M$6,T199&gt;=契約状況コード表!N$6),"○",IF(AND(BI199=契約状況コード表!M$7,T199&gt;=契約状況コード表!N$7),"○",IF(AND(BI199=契約状況コード表!M$8,T199&gt;=契約状況コード表!N$8),"○",IF(AND(BI199=契約状況コード表!M$9,T199&gt;=契約状況コード表!N$9),"○",IF(AND(BI199=契約状況コード表!M$10,T199&gt;=契約状況コード表!N$10),"○",IF(AND(BI199=契約状況コード表!M$11,T199&gt;=契約状況コード表!N$11),"○",IF(AND(BI199=契約状況コード表!M$12,T199&gt;=契約状況コード表!N$12),"○",IF(AND(BI199=契約状況コード表!M$13,T199&gt;=契約状況コード表!N$13),"○",IF(T199="他官署で調達手続き入札を実施のため","○","×"))))))))))</f>
        <v>×</v>
      </c>
      <c r="BE199" s="114" t="str">
        <f>IF(AND(BI199=契約状況コード表!M$5,Y199&gt;契約状況コード表!N$5),"○",IF(AND(BI199=契約状況コード表!M$6,Y199&gt;=契約状況コード表!N$6),"○",IF(AND(BI199=契約状況コード表!M$7,Y199&gt;=契約状況コード表!N$7),"○",IF(AND(BI199=契約状況コード表!M$8,Y199&gt;=契約状況コード表!N$8),"○",IF(AND(BI199=契約状況コード表!M$9,Y199&gt;=契約状況コード表!N$9),"○",IF(AND(BI199=契約状況コード表!M$10,Y199&gt;=契約状況コード表!N$10),"○",IF(AND(BI199=契約状況コード表!M$11,Y199&gt;=契約状況コード表!N$11),"○",IF(AND(BI199=契約状況コード表!M$12,Y199&gt;=契約状況コード表!N$12),"○",IF(AND(BI199=契約状況コード表!M$13,Y199&gt;=契約状況コード表!N$13),"○","×")))))))))</f>
        <v>×</v>
      </c>
      <c r="BF199" s="114" t="str">
        <f t="shared" si="29"/>
        <v>×</v>
      </c>
      <c r="BG199" s="114" t="str">
        <f t="shared" si="30"/>
        <v>×</v>
      </c>
      <c r="BH199" s="115" t="str">
        <f t="shared" si="31"/>
        <v/>
      </c>
      <c r="BI199" s="170">
        <f t="shared" si="32"/>
        <v>0</v>
      </c>
      <c r="BJ199" s="36" t="str">
        <f>IF(AG199=契約状況コード表!G$5,"",IF(AND(K199&lt;&gt;"",ISTEXT(U199)),"分担契約/単価契約",IF(ISTEXT(U199),"単価契約",IF(K199&lt;&gt;"","分担契約",""))))</f>
        <v/>
      </c>
      <c r="BK199" s="171"/>
      <c r="BL199" s="118" t="str">
        <f>IF(COUNTIF(T199,"**"),"",IF(AND(T199&gt;=契約状況コード表!P$5,OR(H199=契約状況コード表!M$5,H199=契約状況コード表!M$6)),1,IF(AND(T199&gt;=契約状況コード表!P$13,H199&lt;&gt;契約状況コード表!M$5,H199&lt;&gt;契約状況コード表!M$6),1,"")))</f>
        <v/>
      </c>
      <c r="BM199" s="155" t="str">
        <f t="shared" si="33"/>
        <v>○</v>
      </c>
      <c r="BN199" s="118" t="b">
        <f t="shared" si="34"/>
        <v>1</v>
      </c>
      <c r="BO199" s="118" t="b">
        <f t="shared" si="35"/>
        <v>1</v>
      </c>
    </row>
    <row r="200" spans="1:67" ht="60.6" customHeight="1">
      <c r="A200" s="101">
        <f t="shared" si="27"/>
        <v>195</v>
      </c>
      <c r="B200" s="101" t="str">
        <f t="shared" si="28"/>
        <v/>
      </c>
      <c r="C200" s="101" t="str">
        <f>IF(B200&lt;&gt;1,"",COUNTIF($B$6:B200,1))</f>
        <v/>
      </c>
      <c r="D200" s="101" t="str">
        <f>IF(B200&lt;&gt;2,"",COUNTIF($B$6:B200,2))</f>
        <v/>
      </c>
      <c r="E200" s="101" t="str">
        <f>IF(B200&lt;&gt;3,"",COUNTIF($B$6:B200,3))</f>
        <v/>
      </c>
      <c r="F200" s="101" t="str">
        <f>IF(B200&lt;&gt;4,"",COUNTIF($B$6:B200,4))</f>
        <v/>
      </c>
      <c r="G200" s="75"/>
      <c r="H200" s="36"/>
      <c r="I200" s="76"/>
      <c r="J200" s="76"/>
      <c r="K200" s="75"/>
      <c r="L200" s="161"/>
      <c r="M200" s="77"/>
      <c r="N200" s="76"/>
      <c r="O200" s="78"/>
      <c r="P200" s="83"/>
      <c r="Q200" s="84"/>
      <c r="R200" s="76"/>
      <c r="S200" s="75"/>
      <c r="T200" s="79"/>
      <c r="U200" s="86"/>
      <c r="V200" s="87"/>
      <c r="W200" s="172" t="str">
        <f>IF(OR(T200="他官署で調達手続きを実施のため",AG200=契約状況コード表!G$5),"－",IF(V200&lt;&gt;"",ROUNDDOWN(V200/T200,3),(IFERROR(ROUNDDOWN(U200/T200,3),"－"))))</f>
        <v>－</v>
      </c>
      <c r="X200" s="79"/>
      <c r="Y200" s="79"/>
      <c r="Z200" s="82"/>
      <c r="AA200" s="80"/>
      <c r="AB200" s="81"/>
      <c r="AC200" s="82"/>
      <c r="AD200" s="82"/>
      <c r="AE200" s="82"/>
      <c r="AF200" s="82"/>
      <c r="AG200" s="80"/>
      <c r="AH200" s="76"/>
      <c r="AI200" s="76"/>
      <c r="AJ200" s="76"/>
      <c r="AK200" s="36"/>
      <c r="AL200" s="36"/>
      <c r="AM200" s="200"/>
      <c r="AN200" s="200"/>
      <c r="AO200" s="200"/>
      <c r="AP200" s="200"/>
      <c r="AQ200" s="161"/>
      <c r="AR200" s="75"/>
      <c r="AS200" s="36"/>
      <c r="AT200" s="36"/>
      <c r="AU200" s="36"/>
      <c r="AV200" s="36"/>
      <c r="AW200" s="36"/>
      <c r="AX200" s="36"/>
      <c r="AY200" s="36"/>
      <c r="AZ200" s="36"/>
      <c r="BA200" s="104"/>
      <c r="BB200" s="113"/>
      <c r="BC200" s="114" t="str">
        <f>IF(AND(OR(K200=契約状況コード表!D$5,K200=契約状況コード表!D$6),OR(AG200=契約状況コード表!G$5,AG200=契約状況コード表!G$6)),"年間支払金額(全官署)",IF(OR(AG200=契約状況コード表!G$5,AG200=契約状況コード表!G$6),"年間支払金額",IF(AND(OR(COUNTIF(AI200,"*すべて*"),COUNTIF(AI200,"*全て*")),S200="●",OR(K200=契約状況コード表!D$5,K200=契約状況コード表!D$6)),"年間支払金額(全官署、契約相手方ごと)",IF(AND(OR(COUNTIF(AI200,"*すべて*"),COUNTIF(AI200,"*全て*")),S200="●"),"年間支払金額(契約相手方ごと)",IF(AND(OR(K200=契約状況コード表!D$5,K200=契約状況コード表!D$6),AG200=契約状況コード表!G$7),"契約総額(全官署)",IF(AND(K200=契約状況コード表!D$7,AG200=契約状況コード表!G$7),"契約総額(自官署のみ)",IF(K200=契約状況コード表!D$7,"年間支払金額(自官署のみ)",IF(AG200=契約状況コード表!G$7,"契約総額",IF(AND(COUNTIF(BJ200,"&lt;&gt;*単価*"),OR(K200=契約状況コード表!D$5,K200=契約状況コード表!D$6)),"全官署予定価格",IF(AND(COUNTIF(BJ200,"*単価*"),OR(K200=契約状況コード表!D$5,K200=契約状況コード表!D$6)),"全官署支払金額",IF(AND(COUNTIF(BJ200,"&lt;&gt;*単価*"),COUNTIF(BJ200,"*変更契約*")),"変更後予定価格",IF(COUNTIF(BJ200,"*単価*"),"年間支払金額","予定価格"))))))))))))</f>
        <v>予定価格</v>
      </c>
      <c r="BD200" s="114" t="str">
        <f>IF(AND(BI200=契約状況コード表!M$5,T200&gt;契約状況コード表!N$5),"○",IF(AND(BI200=契約状況コード表!M$6,T200&gt;=契約状況コード表!N$6),"○",IF(AND(BI200=契約状況コード表!M$7,T200&gt;=契約状況コード表!N$7),"○",IF(AND(BI200=契約状況コード表!M$8,T200&gt;=契約状況コード表!N$8),"○",IF(AND(BI200=契約状況コード表!M$9,T200&gt;=契約状況コード表!N$9),"○",IF(AND(BI200=契約状況コード表!M$10,T200&gt;=契約状況コード表!N$10),"○",IF(AND(BI200=契約状況コード表!M$11,T200&gt;=契約状況コード表!N$11),"○",IF(AND(BI200=契約状況コード表!M$12,T200&gt;=契約状況コード表!N$12),"○",IF(AND(BI200=契約状況コード表!M$13,T200&gt;=契約状況コード表!N$13),"○",IF(T200="他官署で調達手続き入札を実施のため","○","×"))))))))))</f>
        <v>×</v>
      </c>
      <c r="BE200" s="114" t="str">
        <f>IF(AND(BI200=契約状況コード表!M$5,Y200&gt;契約状況コード表!N$5),"○",IF(AND(BI200=契約状況コード表!M$6,Y200&gt;=契約状況コード表!N$6),"○",IF(AND(BI200=契約状況コード表!M$7,Y200&gt;=契約状況コード表!N$7),"○",IF(AND(BI200=契約状況コード表!M$8,Y200&gt;=契約状況コード表!N$8),"○",IF(AND(BI200=契約状況コード表!M$9,Y200&gt;=契約状況コード表!N$9),"○",IF(AND(BI200=契約状況コード表!M$10,Y200&gt;=契約状況コード表!N$10),"○",IF(AND(BI200=契約状況コード表!M$11,Y200&gt;=契約状況コード表!N$11),"○",IF(AND(BI200=契約状況コード表!M$12,Y200&gt;=契約状況コード表!N$12),"○",IF(AND(BI200=契約状況コード表!M$13,Y200&gt;=契約状況コード表!N$13),"○","×")))))))))</f>
        <v>×</v>
      </c>
      <c r="BF200" s="114" t="str">
        <f t="shared" si="29"/>
        <v>×</v>
      </c>
      <c r="BG200" s="114" t="str">
        <f t="shared" si="30"/>
        <v>×</v>
      </c>
      <c r="BH200" s="115" t="str">
        <f t="shared" si="31"/>
        <v/>
      </c>
      <c r="BI200" s="170">
        <f t="shared" si="32"/>
        <v>0</v>
      </c>
      <c r="BJ200" s="36" t="str">
        <f>IF(AG200=契約状況コード表!G$5,"",IF(AND(K200&lt;&gt;"",ISTEXT(U200)),"分担契約/単価契約",IF(ISTEXT(U200),"単価契約",IF(K200&lt;&gt;"","分担契約",""))))</f>
        <v/>
      </c>
      <c r="BK200" s="171"/>
      <c r="BL200" s="118" t="str">
        <f>IF(COUNTIF(T200,"**"),"",IF(AND(T200&gt;=契約状況コード表!P$5,OR(H200=契約状況コード表!M$5,H200=契約状況コード表!M$6)),1,IF(AND(T200&gt;=契約状況コード表!P$13,H200&lt;&gt;契約状況コード表!M$5,H200&lt;&gt;契約状況コード表!M$6),1,"")))</f>
        <v/>
      </c>
      <c r="BM200" s="155" t="str">
        <f t="shared" si="33"/>
        <v>○</v>
      </c>
      <c r="BN200" s="118" t="b">
        <f t="shared" si="34"/>
        <v>1</v>
      </c>
      <c r="BO200" s="118" t="b">
        <f t="shared" si="35"/>
        <v>1</v>
      </c>
    </row>
    <row r="201" spans="1:67" ht="60.6" customHeight="1">
      <c r="A201" s="101">
        <f t="shared" si="27"/>
        <v>196</v>
      </c>
      <c r="B201" s="101" t="str">
        <f t="shared" si="28"/>
        <v/>
      </c>
      <c r="C201" s="101" t="str">
        <f>IF(B201&lt;&gt;1,"",COUNTIF($B$6:B201,1))</f>
        <v/>
      </c>
      <c r="D201" s="101" t="str">
        <f>IF(B201&lt;&gt;2,"",COUNTIF($B$6:B201,2))</f>
        <v/>
      </c>
      <c r="E201" s="101" t="str">
        <f>IF(B201&lt;&gt;3,"",COUNTIF($B$6:B201,3))</f>
        <v/>
      </c>
      <c r="F201" s="101" t="str">
        <f>IF(B201&lt;&gt;4,"",COUNTIF($B$6:B201,4))</f>
        <v/>
      </c>
      <c r="G201" s="75"/>
      <c r="H201" s="36"/>
      <c r="I201" s="76"/>
      <c r="J201" s="76"/>
      <c r="K201" s="75"/>
      <c r="L201" s="161"/>
      <c r="M201" s="77"/>
      <c r="N201" s="76"/>
      <c r="O201" s="78"/>
      <c r="P201" s="83"/>
      <c r="Q201" s="84"/>
      <c r="R201" s="76"/>
      <c r="S201" s="75"/>
      <c r="T201" s="79"/>
      <c r="U201" s="86"/>
      <c r="V201" s="87"/>
      <c r="W201" s="172" t="str">
        <f>IF(OR(T201="他官署で調達手続きを実施のため",AG201=契約状況コード表!G$5),"－",IF(V201&lt;&gt;"",ROUNDDOWN(V201/T201,3),(IFERROR(ROUNDDOWN(U201/T201,3),"－"))))</f>
        <v>－</v>
      </c>
      <c r="X201" s="79"/>
      <c r="Y201" s="79"/>
      <c r="Z201" s="82"/>
      <c r="AA201" s="80"/>
      <c r="AB201" s="81"/>
      <c r="AC201" s="82"/>
      <c r="AD201" s="82"/>
      <c r="AE201" s="82"/>
      <c r="AF201" s="82"/>
      <c r="AG201" s="80"/>
      <c r="AH201" s="76"/>
      <c r="AI201" s="76"/>
      <c r="AJ201" s="76"/>
      <c r="AK201" s="36"/>
      <c r="AL201" s="36"/>
      <c r="AM201" s="200"/>
      <c r="AN201" s="200"/>
      <c r="AO201" s="200"/>
      <c r="AP201" s="200"/>
      <c r="AQ201" s="161"/>
      <c r="AR201" s="75"/>
      <c r="AS201" s="36"/>
      <c r="AT201" s="36"/>
      <c r="AU201" s="36"/>
      <c r="AV201" s="36"/>
      <c r="AW201" s="36"/>
      <c r="AX201" s="36"/>
      <c r="AY201" s="36"/>
      <c r="AZ201" s="36"/>
      <c r="BA201" s="104"/>
      <c r="BB201" s="113"/>
      <c r="BC201" s="114" t="str">
        <f>IF(AND(OR(K201=契約状況コード表!D$5,K201=契約状況コード表!D$6),OR(AG201=契約状況コード表!G$5,AG201=契約状況コード表!G$6)),"年間支払金額(全官署)",IF(OR(AG201=契約状況コード表!G$5,AG201=契約状況コード表!G$6),"年間支払金額",IF(AND(OR(COUNTIF(AI201,"*すべて*"),COUNTIF(AI201,"*全て*")),S201="●",OR(K201=契約状況コード表!D$5,K201=契約状況コード表!D$6)),"年間支払金額(全官署、契約相手方ごと)",IF(AND(OR(COUNTIF(AI201,"*すべて*"),COUNTIF(AI201,"*全て*")),S201="●"),"年間支払金額(契約相手方ごと)",IF(AND(OR(K201=契約状況コード表!D$5,K201=契約状況コード表!D$6),AG201=契約状況コード表!G$7),"契約総額(全官署)",IF(AND(K201=契約状況コード表!D$7,AG201=契約状況コード表!G$7),"契約総額(自官署のみ)",IF(K201=契約状況コード表!D$7,"年間支払金額(自官署のみ)",IF(AG201=契約状況コード表!G$7,"契約総額",IF(AND(COUNTIF(BJ201,"&lt;&gt;*単価*"),OR(K201=契約状況コード表!D$5,K201=契約状況コード表!D$6)),"全官署予定価格",IF(AND(COUNTIF(BJ201,"*単価*"),OR(K201=契約状況コード表!D$5,K201=契約状況コード表!D$6)),"全官署支払金額",IF(AND(COUNTIF(BJ201,"&lt;&gt;*単価*"),COUNTIF(BJ201,"*変更契約*")),"変更後予定価格",IF(COUNTIF(BJ201,"*単価*"),"年間支払金額","予定価格"))))))))))))</f>
        <v>予定価格</v>
      </c>
      <c r="BD201" s="114" t="str">
        <f>IF(AND(BI201=契約状況コード表!M$5,T201&gt;契約状況コード表!N$5),"○",IF(AND(BI201=契約状況コード表!M$6,T201&gt;=契約状況コード表!N$6),"○",IF(AND(BI201=契約状況コード表!M$7,T201&gt;=契約状況コード表!N$7),"○",IF(AND(BI201=契約状況コード表!M$8,T201&gt;=契約状況コード表!N$8),"○",IF(AND(BI201=契約状況コード表!M$9,T201&gt;=契約状況コード表!N$9),"○",IF(AND(BI201=契約状況コード表!M$10,T201&gt;=契約状況コード表!N$10),"○",IF(AND(BI201=契約状況コード表!M$11,T201&gt;=契約状況コード表!N$11),"○",IF(AND(BI201=契約状況コード表!M$12,T201&gt;=契約状況コード表!N$12),"○",IF(AND(BI201=契約状況コード表!M$13,T201&gt;=契約状況コード表!N$13),"○",IF(T201="他官署で調達手続き入札を実施のため","○","×"))))))))))</f>
        <v>×</v>
      </c>
      <c r="BE201" s="114" t="str">
        <f>IF(AND(BI201=契約状況コード表!M$5,Y201&gt;契約状況コード表!N$5),"○",IF(AND(BI201=契約状況コード表!M$6,Y201&gt;=契約状況コード表!N$6),"○",IF(AND(BI201=契約状況コード表!M$7,Y201&gt;=契約状況コード表!N$7),"○",IF(AND(BI201=契約状況コード表!M$8,Y201&gt;=契約状況コード表!N$8),"○",IF(AND(BI201=契約状況コード表!M$9,Y201&gt;=契約状況コード表!N$9),"○",IF(AND(BI201=契約状況コード表!M$10,Y201&gt;=契約状況コード表!N$10),"○",IF(AND(BI201=契約状況コード表!M$11,Y201&gt;=契約状況コード表!N$11),"○",IF(AND(BI201=契約状況コード表!M$12,Y201&gt;=契約状況コード表!N$12),"○",IF(AND(BI201=契約状況コード表!M$13,Y201&gt;=契約状況コード表!N$13),"○","×")))))))))</f>
        <v>×</v>
      </c>
      <c r="BF201" s="114" t="str">
        <f t="shared" si="29"/>
        <v>×</v>
      </c>
      <c r="BG201" s="114" t="str">
        <f t="shared" si="30"/>
        <v>×</v>
      </c>
      <c r="BH201" s="115" t="str">
        <f t="shared" si="31"/>
        <v/>
      </c>
      <c r="BI201" s="170">
        <f t="shared" si="32"/>
        <v>0</v>
      </c>
      <c r="BJ201" s="36" t="str">
        <f>IF(AG201=契約状況コード表!G$5,"",IF(AND(K201&lt;&gt;"",ISTEXT(U201)),"分担契約/単価契約",IF(ISTEXT(U201),"単価契約",IF(K201&lt;&gt;"","分担契約",""))))</f>
        <v/>
      </c>
      <c r="BK201" s="171"/>
      <c r="BL201" s="118" t="str">
        <f>IF(COUNTIF(T201,"**"),"",IF(AND(T201&gt;=契約状況コード表!P$5,OR(H201=契約状況コード表!M$5,H201=契約状況コード表!M$6)),1,IF(AND(T201&gt;=契約状況コード表!P$13,H201&lt;&gt;契約状況コード表!M$5,H201&lt;&gt;契約状況コード表!M$6),1,"")))</f>
        <v/>
      </c>
      <c r="BM201" s="155" t="str">
        <f t="shared" si="33"/>
        <v>○</v>
      </c>
      <c r="BN201" s="118" t="b">
        <f t="shared" si="34"/>
        <v>1</v>
      </c>
      <c r="BO201" s="118" t="b">
        <f t="shared" si="35"/>
        <v>1</v>
      </c>
    </row>
    <row r="202" spans="1:67" ht="60.6" customHeight="1">
      <c r="A202" s="101">
        <f t="shared" si="27"/>
        <v>197</v>
      </c>
      <c r="B202" s="101" t="str">
        <f t="shared" si="28"/>
        <v/>
      </c>
      <c r="C202" s="101" t="str">
        <f>IF(B202&lt;&gt;1,"",COUNTIF($B$6:B202,1))</f>
        <v/>
      </c>
      <c r="D202" s="101" t="str">
        <f>IF(B202&lt;&gt;2,"",COUNTIF($B$6:B202,2))</f>
        <v/>
      </c>
      <c r="E202" s="101" t="str">
        <f>IF(B202&lt;&gt;3,"",COUNTIF($B$6:B202,3))</f>
        <v/>
      </c>
      <c r="F202" s="101" t="str">
        <f>IF(B202&lt;&gt;4,"",COUNTIF($B$6:B202,4))</f>
        <v/>
      </c>
      <c r="G202" s="75"/>
      <c r="H202" s="36"/>
      <c r="I202" s="76"/>
      <c r="J202" s="76"/>
      <c r="K202" s="75"/>
      <c r="L202" s="161"/>
      <c r="M202" s="77"/>
      <c r="N202" s="76"/>
      <c r="O202" s="78"/>
      <c r="P202" s="83"/>
      <c r="Q202" s="84"/>
      <c r="R202" s="76"/>
      <c r="S202" s="75"/>
      <c r="T202" s="79"/>
      <c r="U202" s="86"/>
      <c r="V202" s="87"/>
      <c r="W202" s="172" t="str">
        <f>IF(OR(T202="他官署で調達手続きを実施のため",AG202=契約状況コード表!G$5),"－",IF(V202&lt;&gt;"",ROUNDDOWN(V202/T202,3),(IFERROR(ROUNDDOWN(U202/T202,3),"－"))))</f>
        <v>－</v>
      </c>
      <c r="X202" s="79"/>
      <c r="Y202" s="79"/>
      <c r="Z202" s="82"/>
      <c r="AA202" s="80"/>
      <c r="AB202" s="81"/>
      <c r="AC202" s="82"/>
      <c r="AD202" s="82"/>
      <c r="AE202" s="82"/>
      <c r="AF202" s="82"/>
      <c r="AG202" s="80"/>
      <c r="AH202" s="76"/>
      <c r="AI202" s="76"/>
      <c r="AJ202" s="76"/>
      <c r="AK202" s="36"/>
      <c r="AL202" s="36"/>
      <c r="AM202" s="200"/>
      <c r="AN202" s="200"/>
      <c r="AO202" s="200"/>
      <c r="AP202" s="200"/>
      <c r="AQ202" s="161"/>
      <c r="AR202" s="75"/>
      <c r="AS202" s="36"/>
      <c r="AT202" s="36"/>
      <c r="AU202" s="36"/>
      <c r="AV202" s="36"/>
      <c r="AW202" s="36"/>
      <c r="AX202" s="36"/>
      <c r="AY202" s="36"/>
      <c r="AZ202" s="36"/>
      <c r="BA202" s="104"/>
      <c r="BB202" s="113"/>
      <c r="BC202" s="114" t="str">
        <f>IF(AND(OR(K202=契約状況コード表!D$5,K202=契約状況コード表!D$6),OR(AG202=契約状況コード表!G$5,AG202=契約状況コード表!G$6)),"年間支払金額(全官署)",IF(OR(AG202=契約状況コード表!G$5,AG202=契約状況コード表!G$6),"年間支払金額",IF(AND(OR(COUNTIF(AI202,"*すべて*"),COUNTIF(AI202,"*全て*")),S202="●",OR(K202=契約状況コード表!D$5,K202=契約状況コード表!D$6)),"年間支払金額(全官署、契約相手方ごと)",IF(AND(OR(COUNTIF(AI202,"*すべて*"),COUNTIF(AI202,"*全て*")),S202="●"),"年間支払金額(契約相手方ごと)",IF(AND(OR(K202=契約状況コード表!D$5,K202=契約状況コード表!D$6),AG202=契約状況コード表!G$7),"契約総額(全官署)",IF(AND(K202=契約状況コード表!D$7,AG202=契約状況コード表!G$7),"契約総額(自官署のみ)",IF(K202=契約状況コード表!D$7,"年間支払金額(自官署のみ)",IF(AG202=契約状況コード表!G$7,"契約総額",IF(AND(COUNTIF(BJ202,"&lt;&gt;*単価*"),OR(K202=契約状況コード表!D$5,K202=契約状況コード表!D$6)),"全官署予定価格",IF(AND(COUNTIF(BJ202,"*単価*"),OR(K202=契約状況コード表!D$5,K202=契約状況コード表!D$6)),"全官署支払金額",IF(AND(COUNTIF(BJ202,"&lt;&gt;*単価*"),COUNTIF(BJ202,"*変更契約*")),"変更後予定価格",IF(COUNTIF(BJ202,"*単価*"),"年間支払金額","予定価格"))))))))))))</f>
        <v>予定価格</v>
      </c>
      <c r="BD202" s="114" t="str">
        <f>IF(AND(BI202=契約状況コード表!M$5,T202&gt;契約状況コード表!N$5),"○",IF(AND(BI202=契約状況コード表!M$6,T202&gt;=契約状況コード表!N$6),"○",IF(AND(BI202=契約状況コード表!M$7,T202&gt;=契約状況コード表!N$7),"○",IF(AND(BI202=契約状況コード表!M$8,T202&gt;=契約状況コード表!N$8),"○",IF(AND(BI202=契約状況コード表!M$9,T202&gt;=契約状況コード表!N$9),"○",IF(AND(BI202=契約状況コード表!M$10,T202&gt;=契約状況コード表!N$10),"○",IF(AND(BI202=契約状況コード表!M$11,T202&gt;=契約状況コード表!N$11),"○",IF(AND(BI202=契約状況コード表!M$12,T202&gt;=契約状況コード表!N$12),"○",IF(AND(BI202=契約状況コード表!M$13,T202&gt;=契約状況コード表!N$13),"○",IF(T202="他官署で調達手続き入札を実施のため","○","×"))))))))))</f>
        <v>×</v>
      </c>
      <c r="BE202" s="114" t="str">
        <f>IF(AND(BI202=契約状況コード表!M$5,Y202&gt;契約状況コード表!N$5),"○",IF(AND(BI202=契約状況コード表!M$6,Y202&gt;=契約状況コード表!N$6),"○",IF(AND(BI202=契約状況コード表!M$7,Y202&gt;=契約状況コード表!N$7),"○",IF(AND(BI202=契約状況コード表!M$8,Y202&gt;=契約状況コード表!N$8),"○",IF(AND(BI202=契約状況コード表!M$9,Y202&gt;=契約状況コード表!N$9),"○",IF(AND(BI202=契約状況コード表!M$10,Y202&gt;=契約状況コード表!N$10),"○",IF(AND(BI202=契約状況コード表!M$11,Y202&gt;=契約状況コード表!N$11),"○",IF(AND(BI202=契約状況コード表!M$12,Y202&gt;=契約状況コード表!N$12),"○",IF(AND(BI202=契約状況コード表!M$13,Y202&gt;=契約状況コード表!N$13),"○","×")))))))))</f>
        <v>×</v>
      </c>
      <c r="BF202" s="114" t="str">
        <f t="shared" si="29"/>
        <v>×</v>
      </c>
      <c r="BG202" s="114" t="str">
        <f t="shared" si="30"/>
        <v>×</v>
      </c>
      <c r="BH202" s="115" t="str">
        <f t="shared" si="31"/>
        <v/>
      </c>
      <c r="BI202" s="170">
        <f t="shared" si="32"/>
        <v>0</v>
      </c>
      <c r="BJ202" s="36" t="str">
        <f>IF(AG202=契約状況コード表!G$5,"",IF(AND(K202&lt;&gt;"",ISTEXT(U202)),"分担契約/単価契約",IF(ISTEXT(U202),"単価契約",IF(K202&lt;&gt;"","分担契約",""))))</f>
        <v/>
      </c>
      <c r="BK202" s="171"/>
      <c r="BL202" s="118" t="str">
        <f>IF(COUNTIF(T202,"**"),"",IF(AND(T202&gt;=契約状況コード表!P$5,OR(H202=契約状況コード表!M$5,H202=契約状況コード表!M$6)),1,IF(AND(T202&gt;=契約状況コード表!P$13,H202&lt;&gt;契約状況コード表!M$5,H202&lt;&gt;契約状況コード表!M$6),1,"")))</f>
        <v/>
      </c>
      <c r="BM202" s="155" t="str">
        <f t="shared" si="33"/>
        <v>○</v>
      </c>
      <c r="BN202" s="118" t="b">
        <f t="shared" si="34"/>
        <v>1</v>
      </c>
      <c r="BO202" s="118" t="b">
        <f t="shared" si="35"/>
        <v>1</v>
      </c>
    </row>
    <row r="203" spans="1:67" ht="60.6" customHeight="1">
      <c r="A203" s="101">
        <f t="shared" si="27"/>
        <v>198</v>
      </c>
      <c r="B203" s="101" t="str">
        <f t="shared" si="28"/>
        <v/>
      </c>
      <c r="C203" s="101" t="str">
        <f>IF(B203&lt;&gt;1,"",COUNTIF($B$6:B203,1))</f>
        <v/>
      </c>
      <c r="D203" s="101" t="str">
        <f>IF(B203&lt;&gt;2,"",COUNTIF($B$6:B203,2))</f>
        <v/>
      </c>
      <c r="E203" s="101" t="str">
        <f>IF(B203&lt;&gt;3,"",COUNTIF($B$6:B203,3))</f>
        <v/>
      </c>
      <c r="F203" s="101" t="str">
        <f>IF(B203&lt;&gt;4,"",COUNTIF($B$6:B203,4))</f>
        <v/>
      </c>
      <c r="G203" s="75"/>
      <c r="H203" s="36"/>
      <c r="I203" s="76"/>
      <c r="J203" s="76"/>
      <c r="K203" s="75"/>
      <c r="L203" s="161"/>
      <c r="M203" s="77"/>
      <c r="N203" s="76"/>
      <c r="O203" s="78"/>
      <c r="P203" s="83"/>
      <c r="Q203" s="84"/>
      <c r="R203" s="76"/>
      <c r="S203" s="75"/>
      <c r="T203" s="79"/>
      <c r="U203" s="86"/>
      <c r="V203" s="87"/>
      <c r="W203" s="172" t="str">
        <f>IF(OR(T203="他官署で調達手続きを実施のため",AG203=契約状況コード表!G$5),"－",IF(V203&lt;&gt;"",ROUNDDOWN(V203/T203,3),(IFERROR(ROUNDDOWN(U203/T203,3),"－"))))</f>
        <v>－</v>
      </c>
      <c r="X203" s="79"/>
      <c r="Y203" s="79"/>
      <c r="Z203" s="82"/>
      <c r="AA203" s="80"/>
      <c r="AB203" s="81"/>
      <c r="AC203" s="82"/>
      <c r="AD203" s="82"/>
      <c r="AE203" s="82"/>
      <c r="AF203" s="82"/>
      <c r="AG203" s="80"/>
      <c r="AH203" s="76"/>
      <c r="AI203" s="76"/>
      <c r="AJ203" s="76"/>
      <c r="AK203" s="36"/>
      <c r="AL203" s="36"/>
      <c r="AM203" s="200"/>
      <c r="AN203" s="200"/>
      <c r="AO203" s="200"/>
      <c r="AP203" s="200"/>
      <c r="AQ203" s="161"/>
      <c r="AR203" s="75"/>
      <c r="AS203" s="36"/>
      <c r="AT203" s="36"/>
      <c r="AU203" s="36"/>
      <c r="AV203" s="36"/>
      <c r="AW203" s="36"/>
      <c r="AX203" s="36"/>
      <c r="AY203" s="36"/>
      <c r="AZ203" s="36"/>
      <c r="BA203" s="108"/>
      <c r="BB203" s="113"/>
      <c r="BC203" s="114" t="str">
        <f>IF(AND(OR(K203=契約状況コード表!D$5,K203=契約状況コード表!D$6),OR(AG203=契約状況コード表!G$5,AG203=契約状況コード表!G$6)),"年間支払金額(全官署)",IF(OR(AG203=契約状況コード表!G$5,AG203=契約状況コード表!G$6),"年間支払金額",IF(AND(OR(COUNTIF(AI203,"*すべて*"),COUNTIF(AI203,"*全て*")),S203="●",OR(K203=契約状況コード表!D$5,K203=契約状況コード表!D$6)),"年間支払金額(全官署、契約相手方ごと)",IF(AND(OR(COUNTIF(AI203,"*すべて*"),COUNTIF(AI203,"*全て*")),S203="●"),"年間支払金額(契約相手方ごと)",IF(AND(OR(K203=契約状況コード表!D$5,K203=契約状況コード表!D$6),AG203=契約状況コード表!G$7),"契約総額(全官署)",IF(AND(K203=契約状況コード表!D$7,AG203=契約状況コード表!G$7),"契約総額(自官署のみ)",IF(K203=契約状況コード表!D$7,"年間支払金額(自官署のみ)",IF(AG203=契約状況コード表!G$7,"契約総額",IF(AND(COUNTIF(BJ203,"&lt;&gt;*単価*"),OR(K203=契約状況コード表!D$5,K203=契約状況コード表!D$6)),"全官署予定価格",IF(AND(COUNTIF(BJ203,"*単価*"),OR(K203=契約状況コード表!D$5,K203=契約状況コード表!D$6)),"全官署支払金額",IF(AND(COUNTIF(BJ203,"&lt;&gt;*単価*"),COUNTIF(BJ203,"*変更契約*")),"変更後予定価格",IF(COUNTIF(BJ203,"*単価*"),"年間支払金額","予定価格"))))))))))))</f>
        <v>予定価格</v>
      </c>
      <c r="BD203" s="114" t="str">
        <f>IF(AND(BI203=契約状況コード表!M$5,T203&gt;契約状況コード表!N$5),"○",IF(AND(BI203=契約状況コード表!M$6,T203&gt;=契約状況コード表!N$6),"○",IF(AND(BI203=契約状況コード表!M$7,T203&gt;=契約状況コード表!N$7),"○",IF(AND(BI203=契約状況コード表!M$8,T203&gt;=契約状況コード表!N$8),"○",IF(AND(BI203=契約状況コード表!M$9,T203&gt;=契約状況コード表!N$9),"○",IF(AND(BI203=契約状況コード表!M$10,T203&gt;=契約状況コード表!N$10),"○",IF(AND(BI203=契約状況コード表!M$11,T203&gt;=契約状況コード表!N$11),"○",IF(AND(BI203=契約状況コード表!M$12,T203&gt;=契約状況コード表!N$12),"○",IF(AND(BI203=契約状況コード表!M$13,T203&gt;=契約状況コード表!N$13),"○",IF(T203="他官署で調達手続き入札を実施のため","○","×"))))))))))</f>
        <v>×</v>
      </c>
      <c r="BE203" s="114" t="str">
        <f>IF(AND(BI203=契約状況コード表!M$5,Y203&gt;契約状況コード表!N$5),"○",IF(AND(BI203=契約状況コード表!M$6,Y203&gt;=契約状況コード表!N$6),"○",IF(AND(BI203=契約状況コード表!M$7,Y203&gt;=契約状況コード表!N$7),"○",IF(AND(BI203=契約状況コード表!M$8,Y203&gt;=契約状況コード表!N$8),"○",IF(AND(BI203=契約状況コード表!M$9,Y203&gt;=契約状況コード表!N$9),"○",IF(AND(BI203=契約状況コード表!M$10,Y203&gt;=契約状況コード表!N$10),"○",IF(AND(BI203=契約状況コード表!M$11,Y203&gt;=契約状況コード表!N$11),"○",IF(AND(BI203=契約状況コード表!M$12,Y203&gt;=契約状況コード表!N$12),"○",IF(AND(BI203=契約状況コード表!M$13,Y203&gt;=契約状況コード表!N$13),"○","×")))))))))</f>
        <v>×</v>
      </c>
      <c r="BF203" s="114" t="str">
        <f t="shared" si="29"/>
        <v>×</v>
      </c>
      <c r="BG203" s="114" t="str">
        <f t="shared" si="30"/>
        <v>×</v>
      </c>
      <c r="BH203" s="115" t="str">
        <f t="shared" si="31"/>
        <v/>
      </c>
      <c r="BI203" s="170">
        <f t="shared" si="32"/>
        <v>0</v>
      </c>
      <c r="BJ203" s="36" t="str">
        <f>IF(AG203=契約状況コード表!G$5,"",IF(AND(K203&lt;&gt;"",ISTEXT(U203)),"分担契約/単価契約",IF(ISTEXT(U203),"単価契約",IF(K203&lt;&gt;"","分担契約",""))))</f>
        <v/>
      </c>
      <c r="BK203" s="171"/>
      <c r="BL203" s="118" t="str">
        <f>IF(COUNTIF(T203,"**"),"",IF(AND(T203&gt;=契約状況コード表!P$5,OR(H203=契約状況コード表!M$5,H203=契約状況コード表!M$6)),1,IF(AND(T203&gt;=契約状況コード表!P$13,H203&lt;&gt;契約状況コード表!M$5,H203&lt;&gt;契約状況コード表!M$6),1,"")))</f>
        <v/>
      </c>
      <c r="BM203" s="155" t="str">
        <f t="shared" si="33"/>
        <v>○</v>
      </c>
      <c r="BN203" s="118" t="b">
        <f t="shared" si="34"/>
        <v>1</v>
      </c>
      <c r="BO203" s="118" t="b">
        <f t="shared" si="35"/>
        <v>1</v>
      </c>
    </row>
    <row r="204" spans="1:67" ht="60.6" customHeight="1">
      <c r="A204" s="101">
        <f t="shared" si="27"/>
        <v>199</v>
      </c>
      <c r="B204" s="101" t="str">
        <f t="shared" si="28"/>
        <v/>
      </c>
      <c r="C204" s="101" t="str">
        <f>IF(B204&lt;&gt;1,"",COUNTIF($B$6:B204,1))</f>
        <v/>
      </c>
      <c r="D204" s="101" t="str">
        <f>IF(B204&lt;&gt;2,"",COUNTIF($B$6:B204,2))</f>
        <v/>
      </c>
      <c r="E204" s="101" t="str">
        <f>IF(B204&lt;&gt;3,"",COUNTIF($B$6:B204,3))</f>
        <v/>
      </c>
      <c r="F204" s="101" t="str">
        <f>IF(B204&lt;&gt;4,"",COUNTIF($B$6:B204,4))</f>
        <v/>
      </c>
      <c r="G204" s="75"/>
      <c r="H204" s="36"/>
      <c r="I204" s="76"/>
      <c r="J204" s="76"/>
      <c r="K204" s="75"/>
      <c r="L204" s="161"/>
      <c r="M204" s="77"/>
      <c r="N204" s="76"/>
      <c r="O204" s="78"/>
      <c r="P204" s="83"/>
      <c r="Q204" s="84"/>
      <c r="R204" s="76"/>
      <c r="S204" s="75"/>
      <c r="T204" s="79"/>
      <c r="U204" s="86"/>
      <c r="V204" s="87"/>
      <c r="W204" s="172" t="str">
        <f>IF(OR(T204="他官署で調達手続きを実施のため",AG204=契約状況コード表!G$5),"－",IF(V204&lt;&gt;"",ROUNDDOWN(V204/T204,3),(IFERROR(ROUNDDOWN(U204/T204,3),"－"))))</f>
        <v>－</v>
      </c>
      <c r="X204" s="79"/>
      <c r="Y204" s="79"/>
      <c r="Z204" s="82"/>
      <c r="AA204" s="80"/>
      <c r="AB204" s="81"/>
      <c r="AC204" s="82"/>
      <c r="AD204" s="82"/>
      <c r="AE204" s="82"/>
      <c r="AF204" s="82"/>
      <c r="AG204" s="80"/>
      <c r="AH204" s="76"/>
      <c r="AI204" s="76"/>
      <c r="AJ204" s="76"/>
      <c r="AK204" s="36"/>
      <c r="AL204" s="36"/>
      <c r="AM204" s="200"/>
      <c r="AN204" s="200"/>
      <c r="AO204" s="200"/>
      <c r="AP204" s="200"/>
      <c r="AQ204" s="161"/>
      <c r="AR204" s="75"/>
      <c r="AS204" s="36"/>
      <c r="AT204" s="36"/>
      <c r="AU204" s="36"/>
      <c r="AV204" s="36"/>
      <c r="AW204" s="36"/>
      <c r="AX204" s="36"/>
      <c r="AY204" s="36"/>
      <c r="AZ204" s="36"/>
      <c r="BA204" s="104"/>
      <c r="BB204" s="113"/>
      <c r="BC204" s="114" t="str">
        <f>IF(AND(OR(K204=契約状況コード表!D$5,K204=契約状況コード表!D$6),OR(AG204=契約状況コード表!G$5,AG204=契約状況コード表!G$6)),"年間支払金額(全官署)",IF(OR(AG204=契約状況コード表!G$5,AG204=契約状況コード表!G$6),"年間支払金額",IF(AND(OR(COUNTIF(AI204,"*すべて*"),COUNTIF(AI204,"*全て*")),S204="●",OR(K204=契約状況コード表!D$5,K204=契約状況コード表!D$6)),"年間支払金額(全官署、契約相手方ごと)",IF(AND(OR(COUNTIF(AI204,"*すべて*"),COUNTIF(AI204,"*全て*")),S204="●"),"年間支払金額(契約相手方ごと)",IF(AND(OR(K204=契約状況コード表!D$5,K204=契約状況コード表!D$6),AG204=契約状況コード表!G$7),"契約総額(全官署)",IF(AND(K204=契約状況コード表!D$7,AG204=契約状況コード表!G$7),"契約総額(自官署のみ)",IF(K204=契約状況コード表!D$7,"年間支払金額(自官署のみ)",IF(AG204=契約状況コード表!G$7,"契約総額",IF(AND(COUNTIF(BJ204,"&lt;&gt;*単価*"),OR(K204=契約状況コード表!D$5,K204=契約状況コード表!D$6)),"全官署予定価格",IF(AND(COUNTIF(BJ204,"*単価*"),OR(K204=契約状況コード表!D$5,K204=契約状況コード表!D$6)),"全官署支払金額",IF(AND(COUNTIF(BJ204,"&lt;&gt;*単価*"),COUNTIF(BJ204,"*変更契約*")),"変更後予定価格",IF(COUNTIF(BJ204,"*単価*"),"年間支払金額","予定価格"))))))))))))</f>
        <v>予定価格</v>
      </c>
      <c r="BD204" s="114" t="str">
        <f>IF(AND(BI204=契約状況コード表!M$5,T204&gt;契約状況コード表!N$5),"○",IF(AND(BI204=契約状況コード表!M$6,T204&gt;=契約状況コード表!N$6),"○",IF(AND(BI204=契約状況コード表!M$7,T204&gt;=契約状況コード表!N$7),"○",IF(AND(BI204=契約状況コード表!M$8,T204&gt;=契約状況コード表!N$8),"○",IF(AND(BI204=契約状況コード表!M$9,T204&gt;=契約状況コード表!N$9),"○",IF(AND(BI204=契約状況コード表!M$10,T204&gt;=契約状況コード表!N$10),"○",IF(AND(BI204=契約状況コード表!M$11,T204&gt;=契約状況コード表!N$11),"○",IF(AND(BI204=契約状況コード表!M$12,T204&gt;=契約状況コード表!N$12),"○",IF(AND(BI204=契約状況コード表!M$13,T204&gt;=契約状況コード表!N$13),"○",IF(T204="他官署で調達手続き入札を実施のため","○","×"))))))))))</f>
        <v>×</v>
      </c>
      <c r="BE204" s="114" t="str">
        <f>IF(AND(BI204=契約状況コード表!M$5,Y204&gt;契約状況コード表!N$5),"○",IF(AND(BI204=契約状況コード表!M$6,Y204&gt;=契約状況コード表!N$6),"○",IF(AND(BI204=契約状況コード表!M$7,Y204&gt;=契約状況コード表!N$7),"○",IF(AND(BI204=契約状況コード表!M$8,Y204&gt;=契約状況コード表!N$8),"○",IF(AND(BI204=契約状況コード表!M$9,Y204&gt;=契約状況コード表!N$9),"○",IF(AND(BI204=契約状況コード表!M$10,Y204&gt;=契約状況コード表!N$10),"○",IF(AND(BI204=契約状況コード表!M$11,Y204&gt;=契約状況コード表!N$11),"○",IF(AND(BI204=契約状況コード表!M$12,Y204&gt;=契約状況コード表!N$12),"○",IF(AND(BI204=契約状況コード表!M$13,Y204&gt;=契約状況コード表!N$13),"○","×")))))))))</f>
        <v>×</v>
      </c>
      <c r="BF204" s="114" t="str">
        <f t="shared" si="29"/>
        <v>×</v>
      </c>
      <c r="BG204" s="114" t="str">
        <f t="shared" si="30"/>
        <v>×</v>
      </c>
      <c r="BH204" s="115" t="str">
        <f t="shared" si="31"/>
        <v/>
      </c>
      <c r="BI204" s="170">
        <f t="shared" si="32"/>
        <v>0</v>
      </c>
      <c r="BJ204" s="36" t="str">
        <f>IF(AG204=契約状況コード表!G$5,"",IF(AND(K204&lt;&gt;"",ISTEXT(U204)),"分担契約/単価契約",IF(ISTEXT(U204),"単価契約",IF(K204&lt;&gt;"","分担契約",""))))</f>
        <v/>
      </c>
      <c r="BK204" s="171"/>
      <c r="BL204" s="118" t="str">
        <f>IF(COUNTIF(T204,"**"),"",IF(AND(T204&gt;=契約状況コード表!P$5,OR(H204=契約状況コード表!M$5,H204=契約状況コード表!M$6)),1,IF(AND(T204&gt;=契約状況コード表!P$13,H204&lt;&gt;契約状況コード表!M$5,H204&lt;&gt;契約状況コード表!M$6),1,"")))</f>
        <v/>
      </c>
      <c r="BM204" s="155" t="str">
        <f t="shared" si="33"/>
        <v>○</v>
      </c>
      <c r="BN204" s="118" t="b">
        <f t="shared" si="34"/>
        <v>1</v>
      </c>
      <c r="BO204" s="118" t="b">
        <f t="shared" si="35"/>
        <v>1</v>
      </c>
    </row>
    <row r="205" spans="1:67" ht="60.6" customHeight="1">
      <c r="A205" s="101">
        <f t="shared" si="27"/>
        <v>200</v>
      </c>
      <c r="B205" s="101" t="str">
        <f t="shared" si="28"/>
        <v/>
      </c>
      <c r="C205" s="101" t="str">
        <f>IF(B205&lt;&gt;1,"",COUNTIF($B$6:B205,1))</f>
        <v/>
      </c>
      <c r="D205" s="101" t="str">
        <f>IF(B205&lt;&gt;2,"",COUNTIF($B$6:B205,2))</f>
        <v/>
      </c>
      <c r="E205" s="101" t="str">
        <f>IF(B205&lt;&gt;3,"",COUNTIF($B$6:B205,3))</f>
        <v/>
      </c>
      <c r="F205" s="101" t="str">
        <f>IF(B205&lt;&gt;4,"",COUNTIF($B$6:B205,4))</f>
        <v/>
      </c>
      <c r="G205" s="75"/>
      <c r="H205" s="36"/>
      <c r="I205" s="76"/>
      <c r="J205" s="76"/>
      <c r="K205" s="75"/>
      <c r="L205" s="161"/>
      <c r="M205" s="77"/>
      <c r="N205" s="76"/>
      <c r="O205" s="78"/>
      <c r="P205" s="83"/>
      <c r="Q205" s="84"/>
      <c r="R205" s="76"/>
      <c r="S205" s="75"/>
      <c r="T205" s="79"/>
      <c r="U205" s="86"/>
      <c r="V205" s="87"/>
      <c r="W205" s="172" t="str">
        <f>IF(OR(T205="他官署で調達手続きを実施のため",AG205=契約状況コード表!G$5),"－",IF(V205&lt;&gt;"",ROUNDDOWN(V205/T205,3),(IFERROR(ROUNDDOWN(U205/T205,3),"－"))))</f>
        <v>－</v>
      </c>
      <c r="X205" s="79"/>
      <c r="Y205" s="79"/>
      <c r="Z205" s="82"/>
      <c r="AA205" s="80"/>
      <c r="AB205" s="81"/>
      <c r="AC205" s="82"/>
      <c r="AD205" s="82"/>
      <c r="AE205" s="82"/>
      <c r="AF205" s="82"/>
      <c r="AG205" s="80"/>
      <c r="AH205" s="76"/>
      <c r="AI205" s="76"/>
      <c r="AJ205" s="76"/>
      <c r="AK205" s="36"/>
      <c r="AL205" s="36"/>
      <c r="AM205" s="200"/>
      <c r="AN205" s="200"/>
      <c r="AO205" s="200"/>
      <c r="AP205" s="200"/>
      <c r="AQ205" s="161"/>
      <c r="AR205" s="75"/>
      <c r="AS205" s="36"/>
      <c r="AT205" s="36"/>
      <c r="AU205" s="36"/>
      <c r="AV205" s="36"/>
      <c r="AW205" s="36"/>
      <c r="AX205" s="36"/>
      <c r="AY205" s="36"/>
      <c r="AZ205" s="36"/>
      <c r="BA205" s="104"/>
      <c r="BB205" s="113"/>
      <c r="BC205" s="114" t="str">
        <f>IF(AND(OR(K205=契約状況コード表!D$5,K205=契約状況コード表!D$6),OR(AG205=契約状況コード表!G$5,AG205=契約状況コード表!G$6)),"年間支払金額(全官署)",IF(OR(AG205=契約状況コード表!G$5,AG205=契約状況コード表!G$6),"年間支払金額",IF(AND(OR(COUNTIF(AI205,"*すべて*"),COUNTIF(AI205,"*全て*")),S205="●",OR(K205=契約状況コード表!D$5,K205=契約状況コード表!D$6)),"年間支払金額(全官署、契約相手方ごと)",IF(AND(OR(COUNTIF(AI205,"*すべて*"),COUNTIF(AI205,"*全て*")),S205="●"),"年間支払金額(契約相手方ごと)",IF(AND(OR(K205=契約状況コード表!D$5,K205=契約状況コード表!D$6),AG205=契約状況コード表!G$7),"契約総額(全官署)",IF(AND(K205=契約状況コード表!D$7,AG205=契約状況コード表!G$7),"契約総額(自官署のみ)",IF(K205=契約状況コード表!D$7,"年間支払金額(自官署のみ)",IF(AG205=契約状況コード表!G$7,"契約総額",IF(AND(COUNTIF(BJ205,"&lt;&gt;*単価*"),OR(K205=契約状況コード表!D$5,K205=契約状況コード表!D$6)),"全官署予定価格",IF(AND(COUNTIF(BJ205,"*単価*"),OR(K205=契約状況コード表!D$5,K205=契約状況コード表!D$6)),"全官署支払金額",IF(AND(COUNTIF(BJ205,"&lt;&gt;*単価*"),COUNTIF(BJ205,"*変更契約*")),"変更後予定価格",IF(COUNTIF(BJ205,"*単価*"),"年間支払金額","予定価格"))))))))))))</f>
        <v>予定価格</v>
      </c>
      <c r="BD205" s="114" t="str">
        <f>IF(AND(BI205=契約状況コード表!M$5,T205&gt;契約状況コード表!N$5),"○",IF(AND(BI205=契約状況コード表!M$6,T205&gt;=契約状況コード表!N$6),"○",IF(AND(BI205=契約状況コード表!M$7,T205&gt;=契約状況コード表!N$7),"○",IF(AND(BI205=契約状況コード表!M$8,T205&gt;=契約状況コード表!N$8),"○",IF(AND(BI205=契約状況コード表!M$9,T205&gt;=契約状況コード表!N$9),"○",IF(AND(BI205=契約状況コード表!M$10,T205&gt;=契約状況コード表!N$10),"○",IF(AND(BI205=契約状況コード表!M$11,T205&gt;=契約状況コード表!N$11),"○",IF(AND(BI205=契約状況コード表!M$12,T205&gt;=契約状況コード表!N$12),"○",IF(AND(BI205=契約状況コード表!M$13,T205&gt;=契約状況コード表!N$13),"○",IF(T205="他官署で調達手続き入札を実施のため","○","×"))))))))))</f>
        <v>×</v>
      </c>
      <c r="BE205" s="114" t="str">
        <f>IF(AND(BI205=契約状況コード表!M$5,Y205&gt;契約状況コード表!N$5),"○",IF(AND(BI205=契約状況コード表!M$6,Y205&gt;=契約状況コード表!N$6),"○",IF(AND(BI205=契約状況コード表!M$7,Y205&gt;=契約状況コード表!N$7),"○",IF(AND(BI205=契約状況コード表!M$8,Y205&gt;=契約状況コード表!N$8),"○",IF(AND(BI205=契約状況コード表!M$9,Y205&gt;=契約状況コード表!N$9),"○",IF(AND(BI205=契約状況コード表!M$10,Y205&gt;=契約状況コード表!N$10),"○",IF(AND(BI205=契約状況コード表!M$11,Y205&gt;=契約状況コード表!N$11),"○",IF(AND(BI205=契約状況コード表!M$12,Y205&gt;=契約状況コード表!N$12),"○",IF(AND(BI205=契約状況コード表!M$13,Y205&gt;=契約状況コード表!N$13),"○","×")))))))))</f>
        <v>×</v>
      </c>
      <c r="BF205" s="114" t="str">
        <f t="shared" si="29"/>
        <v>×</v>
      </c>
      <c r="BG205" s="114" t="str">
        <f t="shared" si="30"/>
        <v>×</v>
      </c>
      <c r="BH205" s="115" t="str">
        <f t="shared" si="31"/>
        <v/>
      </c>
      <c r="BI205" s="170">
        <f t="shared" si="32"/>
        <v>0</v>
      </c>
      <c r="BJ205" s="36" t="str">
        <f>IF(AG205=契約状況コード表!G$5,"",IF(AND(K205&lt;&gt;"",ISTEXT(U205)),"分担契約/単価契約",IF(ISTEXT(U205),"単価契約",IF(K205&lt;&gt;"","分担契約",""))))</f>
        <v/>
      </c>
      <c r="BK205" s="171"/>
      <c r="BL205" s="118" t="str">
        <f>IF(COUNTIF(T205,"**"),"",IF(AND(T205&gt;=契約状況コード表!P$5,OR(H205=契約状況コード表!M$5,H205=契約状況コード表!M$6)),1,IF(AND(T205&gt;=契約状況コード表!P$13,H205&lt;&gt;契約状況コード表!M$5,H205&lt;&gt;契約状況コード表!M$6),1,"")))</f>
        <v/>
      </c>
      <c r="BM205" s="155" t="str">
        <f t="shared" si="33"/>
        <v>○</v>
      </c>
      <c r="BN205" s="118" t="b">
        <f t="shared" si="34"/>
        <v>1</v>
      </c>
      <c r="BO205" s="118" t="b">
        <f t="shared" si="35"/>
        <v>1</v>
      </c>
    </row>
    <row r="206" spans="1:67" ht="60.6" customHeight="1">
      <c r="A206" s="101">
        <f t="shared" si="27"/>
        <v>201</v>
      </c>
      <c r="B206" s="101" t="str">
        <f t="shared" si="28"/>
        <v/>
      </c>
      <c r="C206" s="101" t="str">
        <f>IF(B206&lt;&gt;1,"",COUNTIF($B$6:B206,1))</f>
        <v/>
      </c>
      <c r="D206" s="101" t="str">
        <f>IF(B206&lt;&gt;2,"",COUNTIF($B$6:B206,2))</f>
        <v/>
      </c>
      <c r="E206" s="101" t="str">
        <f>IF(B206&lt;&gt;3,"",COUNTIF($B$6:B206,3))</f>
        <v/>
      </c>
      <c r="F206" s="101" t="str">
        <f>IF(B206&lt;&gt;4,"",COUNTIF($B$6:B206,4))</f>
        <v/>
      </c>
      <c r="G206" s="75"/>
      <c r="H206" s="36"/>
      <c r="I206" s="76"/>
      <c r="J206" s="76"/>
      <c r="K206" s="75"/>
      <c r="L206" s="161"/>
      <c r="M206" s="77"/>
      <c r="N206" s="76"/>
      <c r="O206" s="78"/>
      <c r="P206" s="83"/>
      <c r="Q206" s="84"/>
      <c r="R206" s="76"/>
      <c r="S206" s="75"/>
      <c r="T206" s="85"/>
      <c r="U206" s="154"/>
      <c r="V206" s="87"/>
      <c r="W206" s="172" t="str">
        <f>IF(OR(T206="他官署で調達手続きを実施のため",AG206=契約状況コード表!G$5),"－",IF(V206&lt;&gt;"",ROUNDDOWN(V206/T206,3),(IFERROR(ROUNDDOWN(U206/T206,3),"－"))))</f>
        <v>－</v>
      </c>
      <c r="X206" s="85"/>
      <c r="Y206" s="85"/>
      <c r="Z206" s="82"/>
      <c r="AA206" s="80"/>
      <c r="AB206" s="81"/>
      <c r="AC206" s="82"/>
      <c r="AD206" s="82"/>
      <c r="AE206" s="82"/>
      <c r="AF206" s="82"/>
      <c r="AG206" s="80"/>
      <c r="AH206" s="76"/>
      <c r="AI206" s="76"/>
      <c r="AJ206" s="76"/>
      <c r="AK206" s="36"/>
      <c r="AL206" s="36"/>
      <c r="AM206" s="200"/>
      <c r="AN206" s="200"/>
      <c r="AO206" s="200"/>
      <c r="AP206" s="200"/>
      <c r="AQ206" s="161"/>
      <c r="AR206" s="75"/>
      <c r="AS206" s="36"/>
      <c r="AT206" s="36"/>
      <c r="AU206" s="36"/>
      <c r="AV206" s="36"/>
      <c r="AW206" s="36"/>
      <c r="AX206" s="36"/>
      <c r="AY206" s="36"/>
      <c r="AZ206" s="36"/>
      <c r="BA206" s="104"/>
      <c r="BB206" s="113"/>
      <c r="BC206" s="114" t="str">
        <f>IF(AND(OR(K206=契約状況コード表!D$5,K206=契約状況コード表!D$6),OR(AG206=契約状況コード表!G$5,AG206=契約状況コード表!G$6)),"年間支払金額(全官署)",IF(OR(AG206=契約状況コード表!G$5,AG206=契約状況コード表!G$6),"年間支払金額",IF(AND(OR(COUNTIF(AI206,"*すべて*"),COUNTIF(AI206,"*全て*")),S206="●",OR(K206=契約状況コード表!D$5,K206=契約状況コード表!D$6)),"年間支払金額(全官署、契約相手方ごと)",IF(AND(OR(COUNTIF(AI206,"*すべて*"),COUNTIF(AI206,"*全て*")),S206="●"),"年間支払金額(契約相手方ごと)",IF(AND(OR(K206=契約状況コード表!D$5,K206=契約状況コード表!D$6),AG206=契約状況コード表!G$7),"契約総額(全官署)",IF(AND(K206=契約状況コード表!D$7,AG206=契約状況コード表!G$7),"契約総額(自官署のみ)",IF(K206=契約状況コード表!D$7,"年間支払金額(自官署のみ)",IF(AG206=契約状況コード表!G$7,"契約総額",IF(AND(COUNTIF(BJ206,"&lt;&gt;*単価*"),OR(K206=契約状況コード表!D$5,K206=契約状況コード表!D$6)),"全官署予定価格",IF(AND(COUNTIF(BJ206,"*単価*"),OR(K206=契約状況コード表!D$5,K206=契約状況コード表!D$6)),"全官署支払金額",IF(AND(COUNTIF(BJ206,"&lt;&gt;*単価*"),COUNTIF(BJ206,"*変更契約*")),"変更後予定価格",IF(COUNTIF(BJ206,"*単価*"),"年間支払金額","予定価格"))))))))))))</f>
        <v>予定価格</v>
      </c>
      <c r="BD206" s="114" t="str">
        <f>IF(AND(BI206=契約状況コード表!M$5,T206&gt;契約状況コード表!N$5),"○",IF(AND(BI206=契約状況コード表!M$6,T206&gt;=契約状況コード表!N$6),"○",IF(AND(BI206=契約状況コード表!M$7,T206&gt;=契約状況コード表!N$7),"○",IF(AND(BI206=契約状況コード表!M$8,T206&gt;=契約状況コード表!N$8),"○",IF(AND(BI206=契約状況コード表!M$9,T206&gt;=契約状況コード表!N$9),"○",IF(AND(BI206=契約状況コード表!M$10,T206&gt;=契約状況コード表!N$10),"○",IF(AND(BI206=契約状況コード表!M$11,T206&gt;=契約状況コード表!N$11),"○",IF(AND(BI206=契約状況コード表!M$12,T206&gt;=契約状況コード表!N$12),"○",IF(AND(BI206=契約状況コード表!M$13,T206&gt;=契約状況コード表!N$13),"○",IF(T206="他官署で調達手続き入札を実施のため","○","×"))))))))))</f>
        <v>×</v>
      </c>
      <c r="BE206" s="114" t="str">
        <f>IF(AND(BI206=契約状況コード表!M$5,Y206&gt;契約状況コード表!N$5),"○",IF(AND(BI206=契約状況コード表!M$6,Y206&gt;=契約状況コード表!N$6),"○",IF(AND(BI206=契約状況コード表!M$7,Y206&gt;=契約状況コード表!N$7),"○",IF(AND(BI206=契約状況コード表!M$8,Y206&gt;=契約状況コード表!N$8),"○",IF(AND(BI206=契約状況コード表!M$9,Y206&gt;=契約状況コード表!N$9),"○",IF(AND(BI206=契約状況コード表!M$10,Y206&gt;=契約状況コード表!N$10),"○",IF(AND(BI206=契約状況コード表!M$11,Y206&gt;=契約状況コード表!N$11),"○",IF(AND(BI206=契約状況コード表!M$12,Y206&gt;=契約状況コード表!N$12),"○",IF(AND(BI206=契約状況コード表!M$13,Y206&gt;=契約状況コード表!N$13),"○","×")))))))))</f>
        <v>×</v>
      </c>
      <c r="BF206" s="114" t="str">
        <f t="shared" si="29"/>
        <v>×</v>
      </c>
      <c r="BG206" s="114" t="str">
        <f t="shared" si="30"/>
        <v>×</v>
      </c>
      <c r="BH206" s="115" t="str">
        <f t="shared" si="31"/>
        <v/>
      </c>
      <c r="BI206" s="170">
        <f t="shared" si="32"/>
        <v>0</v>
      </c>
      <c r="BJ206" s="36" t="str">
        <f>IF(AG206=契約状況コード表!G$5,"",IF(AND(K206&lt;&gt;"",ISTEXT(U206)),"分担契約/単価契約",IF(ISTEXT(U206),"単価契約",IF(K206&lt;&gt;"","分担契約",""))))</f>
        <v/>
      </c>
      <c r="BK206" s="171"/>
      <c r="BL206" s="118" t="str">
        <f>IF(COUNTIF(T206,"**"),"",IF(AND(T206&gt;=契約状況コード表!P$5,OR(H206=契約状況コード表!M$5,H206=契約状況コード表!M$6)),1,IF(AND(T206&gt;=契約状況コード表!P$13,H206&lt;&gt;契約状況コード表!M$5,H206&lt;&gt;契約状況コード表!M$6),1,"")))</f>
        <v/>
      </c>
      <c r="BM206" s="155" t="str">
        <f t="shared" si="33"/>
        <v>○</v>
      </c>
      <c r="BN206" s="118" t="b">
        <f t="shared" si="34"/>
        <v>1</v>
      </c>
      <c r="BO206" s="118" t="b">
        <f t="shared" si="35"/>
        <v>1</v>
      </c>
    </row>
    <row r="207" spans="1:67" ht="60.6" customHeight="1">
      <c r="A207" s="101">
        <f t="shared" si="27"/>
        <v>202</v>
      </c>
      <c r="B207" s="101" t="str">
        <f t="shared" si="28"/>
        <v/>
      </c>
      <c r="C207" s="101" t="str">
        <f>IF(B207&lt;&gt;1,"",COUNTIF($B$6:B207,1))</f>
        <v/>
      </c>
      <c r="D207" s="101" t="str">
        <f>IF(B207&lt;&gt;2,"",COUNTIF($B$6:B207,2))</f>
        <v/>
      </c>
      <c r="E207" s="101" t="str">
        <f>IF(B207&lt;&gt;3,"",COUNTIF($B$6:B207,3))</f>
        <v/>
      </c>
      <c r="F207" s="101" t="str">
        <f>IF(B207&lt;&gt;4,"",COUNTIF($B$6:B207,4))</f>
        <v/>
      </c>
      <c r="G207" s="75"/>
      <c r="H207" s="36"/>
      <c r="I207" s="76"/>
      <c r="J207" s="76"/>
      <c r="K207" s="75"/>
      <c r="L207" s="161"/>
      <c r="M207" s="77"/>
      <c r="N207" s="76"/>
      <c r="O207" s="78"/>
      <c r="P207" s="83"/>
      <c r="Q207" s="84"/>
      <c r="R207" s="76"/>
      <c r="S207" s="75"/>
      <c r="T207" s="79"/>
      <c r="U207" s="86"/>
      <c r="V207" s="87"/>
      <c r="W207" s="172" t="str">
        <f>IF(OR(T207="他官署で調達手続きを実施のため",AG207=契約状況コード表!G$5),"－",IF(V207&lt;&gt;"",ROUNDDOWN(V207/T207,3),(IFERROR(ROUNDDOWN(U207/T207,3),"－"))))</f>
        <v>－</v>
      </c>
      <c r="X207" s="79"/>
      <c r="Y207" s="79"/>
      <c r="Z207" s="82"/>
      <c r="AA207" s="80"/>
      <c r="AB207" s="81"/>
      <c r="AC207" s="82"/>
      <c r="AD207" s="82"/>
      <c r="AE207" s="82"/>
      <c r="AF207" s="82"/>
      <c r="AG207" s="80"/>
      <c r="AH207" s="76"/>
      <c r="AI207" s="76"/>
      <c r="AJ207" s="76"/>
      <c r="AK207" s="36"/>
      <c r="AL207" s="36"/>
      <c r="AM207" s="200"/>
      <c r="AN207" s="200"/>
      <c r="AO207" s="200"/>
      <c r="AP207" s="200"/>
      <c r="AQ207" s="161"/>
      <c r="AR207" s="75"/>
      <c r="AS207" s="36"/>
      <c r="AT207" s="36"/>
      <c r="AU207" s="36"/>
      <c r="AV207" s="36"/>
      <c r="AW207" s="36"/>
      <c r="AX207" s="36"/>
      <c r="AY207" s="36"/>
      <c r="AZ207" s="36"/>
      <c r="BA207" s="104"/>
      <c r="BB207" s="113"/>
      <c r="BC207" s="114" t="str">
        <f>IF(AND(OR(K207=契約状況コード表!D$5,K207=契約状況コード表!D$6),OR(AG207=契約状況コード表!G$5,AG207=契約状況コード表!G$6)),"年間支払金額(全官署)",IF(OR(AG207=契約状況コード表!G$5,AG207=契約状況コード表!G$6),"年間支払金額",IF(AND(OR(COUNTIF(AI207,"*すべて*"),COUNTIF(AI207,"*全て*")),S207="●",OR(K207=契約状況コード表!D$5,K207=契約状況コード表!D$6)),"年間支払金額(全官署、契約相手方ごと)",IF(AND(OR(COUNTIF(AI207,"*すべて*"),COUNTIF(AI207,"*全て*")),S207="●"),"年間支払金額(契約相手方ごと)",IF(AND(OR(K207=契約状況コード表!D$5,K207=契約状況コード表!D$6),AG207=契約状況コード表!G$7),"契約総額(全官署)",IF(AND(K207=契約状況コード表!D$7,AG207=契約状況コード表!G$7),"契約総額(自官署のみ)",IF(K207=契約状況コード表!D$7,"年間支払金額(自官署のみ)",IF(AG207=契約状況コード表!G$7,"契約総額",IF(AND(COUNTIF(BJ207,"&lt;&gt;*単価*"),OR(K207=契約状況コード表!D$5,K207=契約状況コード表!D$6)),"全官署予定価格",IF(AND(COUNTIF(BJ207,"*単価*"),OR(K207=契約状況コード表!D$5,K207=契約状況コード表!D$6)),"全官署支払金額",IF(AND(COUNTIF(BJ207,"&lt;&gt;*単価*"),COUNTIF(BJ207,"*変更契約*")),"変更後予定価格",IF(COUNTIF(BJ207,"*単価*"),"年間支払金額","予定価格"))))))))))))</f>
        <v>予定価格</v>
      </c>
      <c r="BD207" s="114" t="str">
        <f>IF(AND(BI207=契約状況コード表!M$5,T207&gt;契約状況コード表!N$5),"○",IF(AND(BI207=契約状況コード表!M$6,T207&gt;=契約状況コード表!N$6),"○",IF(AND(BI207=契約状況コード表!M$7,T207&gt;=契約状況コード表!N$7),"○",IF(AND(BI207=契約状況コード表!M$8,T207&gt;=契約状況コード表!N$8),"○",IF(AND(BI207=契約状況コード表!M$9,T207&gt;=契約状況コード表!N$9),"○",IF(AND(BI207=契約状況コード表!M$10,T207&gt;=契約状況コード表!N$10),"○",IF(AND(BI207=契約状況コード表!M$11,T207&gt;=契約状況コード表!N$11),"○",IF(AND(BI207=契約状況コード表!M$12,T207&gt;=契約状況コード表!N$12),"○",IF(AND(BI207=契約状況コード表!M$13,T207&gt;=契約状況コード表!N$13),"○",IF(T207="他官署で調達手続き入札を実施のため","○","×"))))))))))</f>
        <v>×</v>
      </c>
      <c r="BE207" s="114" t="str">
        <f>IF(AND(BI207=契約状況コード表!M$5,Y207&gt;契約状況コード表!N$5),"○",IF(AND(BI207=契約状況コード表!M$6,Y207&gt;=契約状況コード表!N$6),"○",IF(AND(BI207=契約状況コード表!M$7,Y207&gt;=契約状況コード表!N$7),"○",IF(AND(BI207=契約状況コード表!M$8,Y207&gt;=契約状況コード表!N$8),"○",IF(AND(BI207=契約状況コード表!M$9,Y207&gt;=契約状況コード表!N$9),"○",IF(AND(BI207=契約状況コード表!M$10,Y207&gt;=契約状況コード表!N$10),"○",IF(AND(BI207=契約状況コード表!M$11,Y207&gt;=契約状況コード表!N$11),"○",IF(AND(BI207=契約状況コード表!M$12,Y207&gt;=契約状況コード表!N$12),"○",IF(AND(BI207=契約状況コード表!M$13,Y207&gt;=契約状況コード表!N$13),"○","×")))))))))</f>
        <v>×</v>
      </c>
      <c r="BF207" s="114" t="str">
        <f t="shared" si="29"/>
        <v>×</v>
      </c>
      <c r="BG207" s="114" t="str">
        <f t="shared" si="30"/>
        <v>×</v>
      </c>
      <c r="BH207" s="115" t="str">
        <f t="shared" si="31"/>
        <v/>
      </c>
      <c r="BI207" s="170">
        <f t="shared" si="32"/>
        <v>0</v>
      </c>
      <c r="BJ207" s="36" t="str">
        <f>IF(AG207=契約状況コード表!G$5,"",IF(AND(K207&lt;&gt;"",ISTEXT(U207)),"分担契約/単価契約",IF(ISTEXT(U207),"単価契約",IF(K207&lt;&gt;"","分担契約",""))))</f>
        <v/>
      </c>
      <c r="BK207" s="171"/>
      <c r="BL207" s="118" t="str">
        <f>IF(COUNTIF(T207,"**"),"",IF(AND(T207&gt;=契約状況コード表!P$5,OR(H207=契約状況コード表!M$5,H207=契約状況コード表!M$6)),1,IF(AND(T207&gt;=契約状況コード表!P$13,H207&lt;&gt;契約状況コード表!M$5,H207&lt;&gt;契約状況コード表!M$6),1,"")))</f>
        <v/>
      </c>
      <c r="BM207" s="155" t="str">
        <f t="shared" si="33"/>
        <v>○</v>
      </c>
      <c r="BN207" s="118" t="b">
        <f t="shared" si="34"/>
        <v>1</v>
      </c>
      <c r="BO207" s="118" t="b">
        <f t="shared" si="35"/>
        <v>1</v>
      </c>
    </row>
    <row r="208" spans="1:67" ht="60.6" customHeight="1">
      <c r="A208" s="101">
        <f t="shared" ref="A208:A271" si="36">ROW()-5</f>
        <v>203</v>
      </c>
      <c r="B208" s="101" t="str">
        <f t="shared" ref="B208:B271" si="37">IF(AND(COUNTIF(H208,"*工事*"),COUNTIF(R208,"*入札*")),1,IF(AND(COUNTIF(H208,"*工事*"),COUNTIF(R208,"*随意契約*")),2,IF(AND(R208&lt;&gt;"*工事*",COUNTIF(R208,"*入札*")),3,IF(AND(H208&lt;&gt;"*工事*",COUNTIF(R208,"*随意契約*")),4,""))))</f>
        <v/>
      </c>
      <c r="C208" s="101" t="str">
        <f>IF(B208&lt;&gt;1,"",COUNTIF($B$6:B208,1))</f>
        <v/>
      </c>
      <c r="D208" s="101" t="str">
        <f>IF(B208&lt;&gt;2,"",COUNTIF($B$6:B208,2))</f>
        <v/>
      </c>
      <c r="E208" s="101" t="str">
        <f>IF(B208&lt;&gt;3,"",COUNTIF($B$6:B208,3))</f>
        <v/>
      </c>
      <c r="F208" s="101" t="str">
        <f>IF(B208&lt;&gt;4,"",COUNTIF($B$6:B208,4))</f>
        <v/>
      </c>
      <c r="G208" s="75"/>
      <c r="H208" s="36"/>
      <c r="I208" s="76"/>
      <c r="J208" s="76"/>
      <c r="K208" s="75"/>
      <c r="L208" s="161"/>
      <c r="M208" s="77"/>
      <c r="N208" s="76"/>
      <c r="O208" s="78"/>
      <c r="P208" s="83"/>
      <c r="Q208" s="84"/>
      <c r="R208" s="76"/>
      <c r="S208" s="75"/>
      <c r="T208" s="79"/>
      <c r="U208" s="86"/>
      <c r="V208" s="87"/>
      <c r="W208" s="172" t="str">
        <f>IF(OR(T208="他官署で調達手続きを実施のため",AG208=契約状況コード表!G$5),"－",IF(V208&lt;&gt;"",ROUNDDOWN(V208/T208,3),(IFERROR(ROUNDDOWN(U208/T208,3),"－"))))</f>
        <v>－</v>
      </c>
      <c r="X208" s="79"/>
      <c r="Y208" s="79"/>
      <c r="Z208" s="82"/>
      <c r="AA208" s="80"/>
      <c r="AB208" s="81"/>
      <c r="AC208" s="82"/>
      <c r="AD208" s="82"/>
      <c r="AE208" s="82"/>
      <c r="AF208" s="82"/>
      <c r="AG208" s="80"/>
      <c r="AH208" s="76"/>
      <c r="AI208" s="76"/>
      <c r="AJ208" s="76"/>
      <c r="AK208" s="36"/>
      <c r="AL208" s="36"/>
      <c r="AM208" s="200"/>
      <c r="AN208" s="200"/>
      <c r="AO208" s="200"/>
      <c r="AP208" s="200"/>
      <c r="AQ208" s="161"/>
      <c r="AR208" s="75"/>
      <c r="AS208" s="36"/>
      <c r="AT208" s="36"/>
      <c r="AU208" s="36"/>
      <c r="AV208" s="36"/>
      <c r="AW208" s="36"/>
      <c r="AX208" s="36"/>
      <c r="AY208" s="36"/>
      <c r="AZ208" s="36"/>
      <c r="BA208" s="104"/>
      <c r="BB208" s="113"/>
      <c r="BC208" s="114" t="str">
        <f>IF(AND(OR(K208=契約状況コード表!D$5,K208=契約状況コード表!D$6),OR(AG208=契約状況コード表!G$5,AG208=契約状況コード表!G$6)),"年間支払金額(全官署)",IF(OR(AG208=契約状況コード表!G$5,AG208=契約状況コード表!G$6),"年間支払金額",IF(AND(OR(COUNTIF(AI208,"*すべて*"),COUNTIF(AI208,"*全て*")),S208="●",OR(K208=契約状況コード表!D$5,K208=契約状況コード表!D$6)),"年間支払金額(全官署、契約相手方ごと)",IF(AND(OR(COUNTIF(AI208,"*すべて*"),COUNTIF(AI208,"*全て*")),S208="●"),"年間支払金額(契約相手方ごと)",IF(AND(OR(K208=契約状況コード表!D$5,K208=契約状況コード表!D$6),AG208=契約状況コード表!G$7),"契約総額(全官署)",IF(AND(K208=契約状況コード表!D$7,AG208=契約状況コード表!G$7),"契約総額(自官署のみ)",IF(K208=契約状況コード表!D$7,"年間支払金額(自官署のみ)",IF(AG208=契約状況コード表!G$7,"契約総額",IF(AND(COUNTIF(BJ208,"&lt;&gt;*単価*"),OR(K208=契約状況コード表!D$5,K208=契約状況コード表!D$6)),"全官署予定価格",IF(AND(COUNTIF(BJ208,"*単価*"),OR(K208=契約状況コード表!D$5,K208=契約状況コード表!D$6)),"全官署支払金額",IF(AND(COUNTIF(BJ208,"&lt;&gt;*単価*"),COUNTIF(BJ208,"*変更契約*")),"変更後予定価格",IF(COUNTIF(BJ208,"*単価*"),"年間支払金額","予定価格"))))))))))))</f>
        <v>予定価格</v>
      </c>
      <c r="BD208" s="114" t="str">
        <f>IF(AND(BI208=契約状況コード表!M$5,T208&gt;契約状況コード表!N$5),"○",IF(AND(BI208=契約状況コード表!M$6,T208&gt;=契約状況コード表!N$6),"○",IF(AND(BI208=契約状況コード表!M$7,T208&gt;=契約状況コード表!N$7),"○",IF(AND(BI208=契約状況コード表!M$8,T208&gt;=契約状況コード表!N$8),"○",IF(AND(BI208=契約状況コード表!M$9,T208&gt;=契約状況コード表!N$9),"○",IF(AND(BI208=契約状況コード表!M$10,T208&gt;=契約状況コード表!N$10),"○",IF(AND(BI208=契約状況コード表!M$11,T208&gt;=契約状況コード表!N$11),"○",IF(AND(BI208=契約状況コード表!M$12,T208&gt;=契約状況コード表!N$12),"○",IF(AND(BI208=契約状況コード表!M$13,T208&gt;=契約状況コード表!N$13),"○",IF(T208="他官署で調達手続き入札を実施のため","○","×"))))))))))</f>
        <v>×</v>
      </c>
      <c r="BE208" s="114" t="str">
        <f>IF(AND(BI208=契約状況コード表!M$5,Y208&gt;契約状況コード表!N$5),"○",IF(AND(BI208=契約状況コード表!M$6,Y208&gt;=契約状況コード表!N$6),"○",IF(AND(BI208=契約状況コード表!M$7,Y208&gt;=契約状況コード表!N$7),"○",IF(AND(BI208=契約状況コード表!M$8,Y208&gt;=契約状況コード表!N$8),"○",IF(AND(BI208=契約状況コード表!M$9,Y208&gt;=契約状況コード表!N$9),"○",IF(AND(BI208=契約状況コード表!M$10,Y208&gt;=契約状況コード表!N$10),"○",IF(AND(BI208=契約状況コード表!M$11,Y208&gt;=契約状況コード表!N$11),"○",IF(AND(BI208=契約状況コード表!M$12,Y208&gt;=契約状況コード表!N$12),"○",IF(AND(BI208=契約状況コード表!M$13,Y208&gt;=契約状況コード表!N$13),"○","×")))))))))</f>
        <v>×</v>
      </c>
      <c r="BF208" s="114" t="str">
        <f t="shared" si="29"/>
        <v>×</v>
      </c>
      <c r="BG208" s="114" t="str">
        <f t="shared" si="30"/>
        <v>×</v>
      </c>
      <c r="BH208" s="115" t="str">
        <f t="shared" si="31"/>
        <v/>
      </c>
      <c r="BI208" s="170">
        <f t="shared" si="32"/>
        <v>0</v>
      </c>
      <c r="BJ208" s="36" t="str">
        <f>IF(AG208=契約状況コード表!G$5,"",IF(AND(K208&lt;&gt;"",ISTEXT(U208)),"分担契約/単価契約",IF(ISTEXT(U208),"単価契約",IF(K208&lt;&gt;"","分担契約",""))))</f>
        <v/>
      </c>
      <c r="BK208" s="171"/>
      <c r="BL208" s="118" t="str">
        <f>IF(COUNTIF(T208,"**"),"",IF(AND(T208&gt;=契約状況コード表!P$5,OR(H208=契約状況コード表!M$5,H208=契約状況コード表!M$6)),1,IF(AND(T208&gt;=契約状況コード表!P$13,H208&lt;&gt;契約状況コード表!M$5,H208&lt;&gt;契約状況コード表!M$6),1,"")))</f>
        <v/>
      </c>
      <c r="BM208" s="155" t="str">
        <f t="shared" si="33"/>
        <v>○</v>
      </c>
      <c r="BN208" s="118" t="b">
        <f t="shared" si="34"/>
        <v>1</v>
      </c>
      <c r="BO208" s="118" t="b">
        <f t="shared" si="35"/>
        <v>1</v>
      </c>
    </row>
    <row r="209" spans="1:67" ht="60.6" customHeight="1">
      <c r="A209" s="101">
        <f t="shared" si="36"/>
        <v>204</v>
      </c>
      <c r="B209" s="101" t="str">
        <f t="shared" si="37"/>
        <v/>
      </c>
      <c r="C209" s="101" t="str">
        <f>IF(B209&lt;&gt;1,"",COUNTIF($B$6:B209,1))</f>
        <v/>
      </c>
      <c r="D209" s="101" t="str">
        <f>IF(B209&lt;&gt;2,"",COUNTIF($B$6:B209,2))</f>
        <v/>
      </c>
      <c r="E209" s="101" t="str">
        <f>IF(B209&lt;&gt;3,"",COUNTIF($B$6:B209,3))</f>
        <v/>
      </c>
      <c r="F209" s="101" t="str">
        <f>IF(B209&lt;&gt;4,"",COUNTIF($B$6:B209,4))</f>
        <v/>
      </c>
      <c r="G209" s="75"/>
      <c r="H209" s="36"/>
      <c r="I209" s="76"/>
      <c r="J209" s="76"/>
      <c r="K209" s="75"/>
      <c r="L209" s="161"/>
      <c r="M209" s="77"/>
      <c r="N209" s="76"/>
      <c r="O209" s="78"/>
      <c r="P209" s="83"/>
      <c r="Q209" s="84"/>
      <c r="R209" s="76"/>
      <c r="S209" s="75"/>
      <c r="T209" s="79"/>
      <c r="U209" s="86"/>
      <c r="V209" s="87"/>
      <c r="W209" s="172" t="str">
        <f>IF(OR(T209="他官署で調達手続きを実施のため",AG209=契約状況コード表!G$5),"－",IF(V209&lt;&gt;"",ROUNDDOWN(V209/T209,3),(IFERROR(ROUNDDOWN(U209/T209,3),"－"))))</f>
        <v>－</v>
      </c>
      <c r="X209" s="79"/>
      <c r="Y209" s="79"/>
      <c r="Z209" s="82"/>
      <c r="AA209" s="80"/>
      <c r="AB209" s="81"/>
      <c r="AC209" s="82"/>
      <c r="AD209" s="82"/>
      <c r="AE209" s="82"/>
      <c r="AF209" s="82"/>
      <c r="AG209" s="80"/>
      <c r="AH209" s="76"/>
      <c r="AI209" s="76"/>
      <c r="AJ209" s="76"/>
      <c r="AK209" s="36"/>
      <c r="AL209" s="36"/>
      <c r="AM209" s="200"/>
      <c r="AN209" s="200"/>
      <c r="AO209" s="200"/>
      <c r="AP209" s="200"/>
      <c r="AQ209" s="161"/>
      <c r="AR209" s="75"/>
      <c r="AS209" s="36"/>
      <c r="AT209" s="36"/>
      <c r="AU209" s="36"/>
      <c r="AV209" s="36"/>
      <c r="AW209" s="36"/>
      <c r="AX209" s="36"/>
      <c r="AY209" s="36"/>
      <c r="AZ209" s="36"/>
      <c r="BA209" s="104"/>
      <c r="BB209" s="113"/>
      <c r="BC209" s="114" t="str">
        <f>IF(AND(OR(K209=契約状況コード表!D$5,K209=契約状況コード表!D$6),OR(AG209=契約状況コード表!G$5,AG209=契約状況コード表!G$6)),"年間支払金額(全官署)",IF(OR(AG209=契約状況コード表!G$5,AG209=契約状況コード表!G$6),"年間支払金額",IF(AND(OR(COUNTIF(AI209,"*すべて*"),COUNTIF(AI209,"*全て*")),S209="●",OR(K209=契約状況コード表!D$5,K209=契約状況コード表!D$6)),"年間支払金額(全官署、契約相手方ごと)",IF(AND(OR(COUNTIF(AI209,"*すべて*"),COUNTIF(AI209,"*全て*")),S209="●"),"年間支払金額(契約相手方ごと)",IF(AND(OR(K209=契約状況コード表!D$5,K209=契約状況コード表!D$6),AG209=契約状況コード表!G$7),"契約総額(全官署)",IF(AND(K209=契約状況コード表!D$7,AG209=契約状況コード表!G$7),"契約総額(自官署のみ)",IF(K209=契約状況コード表!D$7,"年間支払金額(自官署のみ)",IF(AG209=契約状況コード表!G$7,"契約総額",IF(AND(COUNTIF(BJ209,"&lt;&gt;*単価*"),OR(K209=契約状況コード表!D$5,K209=契約状況コード表!D$6)),"全官署予定価格",IF(AND(COUNTIF(BJ209,"*単価*"),OR(K209=契約状況コード表!D$5,K209=契約状況コード表!D$6)),"全官署支払金額",IF(AND(COUNTIF(BJ209,"&lt;&gt;*単価*"),COUNTIF(BJ209,"*変更契約*")),"変更後予定価格",IF(COUNTIF(BJ209,"*単価*"),"年間支払金額","予定価格"))))))))))))</f>
        <v>予定価格</v>
      </c>
      <c r="BD209" s="114" t="str">
        <f>IF(AND(BI209=契約状況コード表!M$5,T209&gt;契約状況コード表!N$5),"○",IF(AND(BI209=契約状況コード表!M$6,T209&gt;=契約状況コード表!N$6),"○",IF(AND(BI209=契約状況コード表!M$7,T209&gt;=契約状況コード表!N$7),"○",IF(AND(BI209=契約状況コード表!M$8,T209&gt;=契約状況コード表!N$8),"○",IF(AND(BI209=契約状況コード表!M$9,T209&gt;=契約状況コード表!N$9),"○",IF(AND(BI209=契約状況コード表!M$10,T209&gt;=契約状況コード表!N$10),"○",IF(AND(BI209=契約状況コード表!M$11,T209&gt;=契約状況コード表!N$11),"○",IF(AND(BI209=契約状況コード表!M$12,T209&gt;=契約状況コード表!N$12),"○",IF(AND(BI209=契約状況コード表!M$13,T209&gt;=契約状況コード表!N$13),"○",IF(T209="他官署で調達手続き入札を実施のため","○","×"))))))))))</f>
        <v>×</v>
      </c>
      <c r="BE209" s="114" t="str">
        <f>IF(AND(BI209=契約状況コード表!M$5,Y209&gt;契約状況コード表!N$5),"○",IF(AND(BI209=契約状況コード表!M$6,Y209&gt;=契約状況コード表!N$6),"○",IF(AND(BI209=契約状況コード表!M$7,Y209&gt;=契約状況コード表!N$7),"○",IF(AND(BI209=契約状況コード表!M$8,Y209&gt;=契約状況コード表!N$8),"○",IF(AND(BI209=契約状況コード表!M$9,Y209&gt;=契約状況コード表!N$9),"○",IF(AND(BI209=契約状況コード表!M$10,Y209&gt;=契約状況コード表!N$10),"○",IF(AND(BI209=契約状況コード表!M$11,Y209&gt;=契約状況コード表!N$11),"○",IF(AND(BI209=契約状況コード表!M$12,Y209&gt;=契約状況コード表!N$12),"○",IF(AND(BI209=契約状況コード表!M$13,Y209&gt;=契約状況コード表!N$13),"○","×")))))))))</f>
        <v>×</v>
      </c>
      <c r="BF209" s="114" t="str">
        <f t="shared" si="29"/>
        <v>×</v>
      </c>
      <c r="BG209" s="114" t="str">
        <f t="shared" si="30"/>
        <v>×</v>
      </c>
      <c r="BH209" s="115" t="str">
        <f t="shared" si="31"/>
        <v/>
      </c>
      <c r="BI209" s="170">
        <f t="shared" si="32"/>
        <v>0</v>
      </c>
      <c r="BJ209" s="36" t="str">
        <f>IF(AG209=契約状況コード表!G$5,"",IF(AND(K209&lt;&gt;"",ISTEXT(U209)),"分担契約/単価契約",IF(ISTEXT(U209),"単価契約",IF(K209&lt;&gt;"","分担契約",""))))</f>
        <v/>
      </c>
      <c r="BK209" s="171"/>
      <c r="BL209" s="118" t="str">
        <f>IF(COUNTIF(T209,"**"),"",IF(AND(T209&gt;=契約状況コード表!P$5,OR(H209=契約状況コード表!M$5,H209=契約状況コード表!M$6)),1,IF(AND(T209&gt;=契約状況コード表!P$13,H209&lt;&gt;契約状況コード表!M$5,H209&lt;&gt;契約状況コード表!M$6),1,"")))</f>
        <v/>
      </c>
      <c r="BM209" s="155" t="str">
        <f t="shared" si="33"/>
        <v>○</v>
      </c>
      <c r="BN209" s="118" t="b">
        <f t="shared" si="34"/>
        <v>1</v>
      </c>
      <c r="BO209" s="118" t="b">
        <f t="shared" si="35"/>
        <v>1</v>
      </c>
    </row>
    <row r="210" spans="1:67" ht="60.6" customHeight="1">
      <c r="A210" s="101">
        <f t="shared" si="36"/>
        <v>205</v>
      </c>
      <c r="B210" s="101" t="str">
        <f t="shared" si="37"/>
        <v/>
      </c>
      <c r="C210" s="101" t="str">
        <f>IF(B210&lt;&gt;1,"",COUNTIF($B$6:B210,1))</f>
        <v/>
      </c>
      <c r="D210" s="101" t="str">
        <f>IF(B210&lt;&gt;2,"",COUNTIF($B$6:B210,2))</f>
        <v/>
      </c>
      <c r="E210" s="101" t="str">
        <f>IF(B210&lt;&gt;3,"",COUNTIF($B$6:B210,3))</f>
        <v/>
      </c>
      <c r="F210" s="101" t="str">
        <f>IF(B210&lt;&gt;4,"",COUNTIF($B$6:B210,4))</f>
        <v/>
      </c>
      <c r="G210" s="75"/>
      <c r="H210" s="36"/>
      <c r="I210" s="76"/>
      <c r="J210" s="76"/>
      <c r="K210" s="75"/>
      <c r="L210" s="161"/>
      <c r="M210" s="77"/>
      <c r="N210" s="76"/>
      <c r="O210" s="78"/>
      <c r="P210" s="83"/>
      <c r="Q210" s="84"/>
      <c r="R210" s="76"/>
      <c r="S210" s="75"/>
      <c r="T210" s="79"/>
      <c r="U210" s="86"/>
      <c r="V210" s="87"/>
      <c r="W210" s="172" t="str">
        <f>IF(OR(T210="他官署で調達手続きを実施のため",AG210=契約状況コード表!G$5),"－",IF(V210&lt;&gt;"",ROUNDDOWN(V210/T210,3),(IFERROR(ROUNDDOWN(U210/T210,3),"－"))))</f>
        <v>－</v>
      </c>
      <c r="X210" s="79"/>
      <c r="Y210" s="79"/>
      <c r="Z210" s="82"/>
      <c r="AA210" s="80"/>
      <c r="AB210" s="81"/>
      <c r="AC210" s="82"/>
      <c r="AD210" s="82"/>
      <c r="AE210" s="82"/>
      <c r="AF210" s="82"/>
      <c r="AG210" s="80"/>
      <c r="AH210" s="76"/>
      <c r="AI210" s="76"/>
      <c r="AJ210" s="76"/>
      <c r="AK210" s="36"/>
      <c r="AL210" s="36"/>
      <c r="AM210" s="200"/>
      <c r="AN210" s="200"/>
      <c r="AO210" s="200"/>
      <c r="AP210" s="200"/>
      <c r="AQ210" s="161"/>
      <c r="AR210" s="75"/>
      <c r="AS210" s="36"/>
      <c r="AT210" s="36"/>
      <c r="AU210" s="36"/>
      <c r="AV210" s="36"/>
      <c r="AW210" s="36"/>
      <c r="AX210" s="36"/>
      <c r="AY210" s="36"/>
      <c r="AZ210" s="36"/>
      <c r="BA210" s="108"/>
      <c r="BB210" s="113"/>
      <c r="BC210" s="114" t="str">
        <f>IF(AND(OR(K210=契約状況コード表!D$5,K210=契約状況コード表!D$6),OR(AG210=契約状況コード表!G$5,AG210=契約状況コード表!G$6)),"年間支払金額(全官署)",IF(OR(AG210=契約状況コード表!G$5,AG210=契約状況コード表!G$6),"年間支払金額",IF(AND(OR(COUNTIF(AI210,"*すべて*"),COUNTIF(AI210,"*全て*")),S210="●",OR(K210=契約状況コード表!D$5,K210=契約状況コード表!D$6)),"年間支払金額(全官署、契約相手方ごと)",IF(AND(OR(COUNTIF(AI210,"*すべて*"),COUNTIF(AI210,"*全て*")),S210="●"),"年間支払金額(契約相手方ごと)",IF(AND(OR(K210=契約状況コード表!D$5,K210=契約状況コード表!D$6),AG210=契約状況コード表!G$7),"契約総額(全官署)",IF(AND(K210=契約状況コード表!D$7,AG210=契約状況コード表!G$7),"契約総額(自官署のみ)",IF(K210=契約状況コード表!D$7,"年間支払金額(自官署のみ)",IF(AG210=契約状況コード表!G$7,"契約総額",IF(AND(COUNTIF(BJ210,"&lt;&gt;*単価*"),OR(K210=契約状況コード表!D$5,K210=契約状況コード表!D$6)),"全官署予定価格",IF(AND(COUNTIF(BJ210,"*単価*"),OR(K210=契約状況コード表!D$5,K210=契約状況コード表!D$6)),"全官署支払金額",IF(AND(COUNTIF(BJ210,"&lt;&gt;*単価*"),COUNTIF(BJ210,"*変更契約*")),"変更後予定価格",IF(COUNTIF(BJ210,"*単価*"),"年間支払金額","予定価格"))))))))))))</f>
        <v>予定価格</v>
      </c>
      <c r="BD210" s="114" t="str">
        <f>IF(AND(BI210=契約状況コード表!M$5,T210&gt;契約状況コード表!N$5),"○",IF(AND(BI210=契約状況コード表!M$6,T210&gt;=契約状況コード表!N$6),"○",IF(AND(BI210=契約状況コード表!M$7,T210&gt;=契約状況コード表!N$7),"○",IF(AND(BI210=契約状況コード表!M$8,T210&gt;=契約状況コード表!N$8),"○",IF(AND(BI210=契約状況コード表!M$9,T210&gt;=契約状況コード表!N$9),"○",IF(AND(BI210=契約状況コード表!M$10,T210&gt;=契約状況コード表!N$10),"○",IF(AND(BI210=契約状況コード表!M$11,T210&gt;=契約状況コード表!N$11),"○",IF(AND(BI210=契約状況コード表!M$12,T210&gt;=契約状況コード表!N$12),"○",IF(AND(BI210=契約状況コード表!M$13,T210&gt;=契約状況コード表!N$13),"○",IF(T210="他官署で調達手続き入札を実施のため","○","×"))))))))))</f>
        <v>×</v>
      </c>
      <c r="BE210" s="114" t="str">
        <f>IF(AND(BI210=契約状況コード表!M$5,Y210&gt;契約状況コード表!N$5),"○",IF(AND(BI210=契約状況コード表!M$6,Y210&gt;=契約状況コード表!N$6),"○",IF(AND(BI210=契約状況コード表!M$7,Y210&gt;=契約状況コード表!N$7),"○",IF(AND(BI210=契約状況コード表!M$8,Y210&gt;=契約状況コード表!N$8),"○",IF(AND(BI210=契約状況コード表!M$9,Y210&gt;=契約状況コード表!N$9),"○",IF(AND(BI210=契約状況コード表!M$10,Y210&gt;=契約状況コード表!N$10),"○",IF(AND(BI210=契約状況コード表!M$11,Y210&gt;=契約状況コード表!N$11),"○",IF(AND(BI210=契約状況コード表!M$12,Y210&gt;=契約状況コード表!N$12),"○",IF(AND(BI210=契約状況コード表!M$13,Y210&gt;=契約状況コード表!N$13),"○","×")))))))))</f>
        <v>×</v>
      </c>
      <c r="BF210" s="114" t="str">
        <f t="shared" si="29"/>
        <v>×</v>
      </c>
      <c r="BG210" s="114" t="str">
        <f t="shared" si="30"/>
        <v>×</v>
      </c>
      <c r="BH210" s="115" t="str">
        <f t="shared" si="31"/>
        <v/>
      </c>
      <c r="BI210" s="170">
        <f t="shared" si="32"/>
        <v>0</v>
      </c>
      <c r="BJ210" s="36" t="str">
        <f>IF(AG210=契約状況コード表!G$5,"",IF(AND(K210&lt;&gt;"",ISTEXT(U210)),"分担契約/単価契約",IF(ISTEXT(U210),"単価契約",IF(K210&lt;&gt;"","分担契約",""))))</f>
        <v/>
      </c>
      <c r="BK210" s="171"/>
      <c r="BL210" s="118" t="str">
        <f>IF(COUNTIF(T210,"**"),"",IF(AND(T210&gt;=契約状況コード表!P$5,OR(H210=契約状況コード表!M$5,H210=契約状況コード表!M$6)),1,IF(AND(T210&gt;=契約状況コード表!P$13,H210&lt;&gt;契約状況コード表!M$5,H210&lt;&gt;契約状況コード表!M$6),1,"")))</f>
        <v/>
      </c>
      <c r="BM210" s="155" t="str">
        <f t="shared" si="33"/>
        <v>○</v>
      </c>
      <c r="BN210" s="118" t="b">
        <f t="shared" si="34"/>
        <v>1</v>
      </c>
      <c r="BO210" s="118" t="b">
        <f t="shared" si="35"/>
        <v>1</v>
      </c>
    </row>
    <row r="211" spans="1:67" ht="60.6" customHeight="1">
      <c r="A211" s="101">
        <f t="shared" si="36"/>
        <v>206</v>
      </c>
      <c r="B211" s="101" t="str">
        <f t="shared" si="37"/>
        <v/>
      </c>
      <c r="C211" s="101" t="str">
        <f>IF(B211&lt;&gt;1,"",COUNTIF($B$6:B211,1))</f>
        <v/>
      </c>
      <c r="D211" s="101" t="str">
        <f>IF(B211&lt;&gt;2,"",COUNTIF($B$6:B211,2))</f>
        <v/>
      </c>
      <c r="E211" s="101" t="str">
        <f>IF(B211&lt;&gt;3,"",COUNTIF($B$6:B211,3))</f>
        <v/>
      </c>
      <c r="F211" s="101" t="str">
        <f>IF(B211&lt;&gt;4,"",COUNTIF($B$6:B211,4))</f>
        <v/>
      </c>
      <c r="G211" s="75"/>
      <c r="H211" s="36"/>
      <c r="I211" s="76"/>
      <c r="J211" s="76"/>
      <c r="K211" s="75"/>
      <c r="L211" s="161"/>
      <c r="M211" s="77"/>
      <c r="N211" s="76"/>
      <c r="O211" s="78"/>
      <c r="P211" s="83"/>
      <c r="Q211" s="84"/>
      <c r="R211" s="76"/>
      <c r="S211" s="75"/>
      <c r="T211" s="79"/>
      <c r="U211" s="86"/>
      <c r="V211" s="87"/>
      <c r="W211" s="172" t="str">
        <f>IF(OR(T211="他官署で調達手続きを実施のため",AG211=契約状況コード表!G$5),"－",IF(V211&lt;&gt;"",ROUNDDOWN(V211/T211,3),(IFERROR(ROUNDDOWN(U211/T211,3),"－"))))</f>
        <v>－</v>
      </c>
      <c r="X211" s="79"/>
      <c r="Y211" s="79"/>
      <c r="Z211" s="82"/>
      <c r="AA211" s="80"/>
      <c r="AB211" s="81"/>
      <c r="AC211" s="82"/>
      <c r="AD211" s="82"/>
      <c r="AE211" s="82"/>
      <c r="AF211" s="82"/>
      <c r="AG211" s="80"/>
      <c r="AH211" s="76"/>
      <c r="AI211" s="76"/>
      <c r="AJ211" s="76"/>
      <c r="AK211" s="36"/>
      <c r="AL211" s="36"/>
      <c r="AM211" s="200"/>
      <c r="AN211" s="200"/>
      <c r="AO211" s="200"/>
      <c r="AP211" s="200"/>
      <c r="AQ211" s="161"/>
      <c r="AR211" s="75"/>
      <c r="AS211" s="36"/>
      <c r="AT211" s="36"/>
      <c r="AU211" s="36"/>
      <c r="AV211" s="36"/>
      <c r="AW211" s="36"/>
      <c r="AX211" s="36"/>
      <c r="AY211" s="36"/>
      <c r="AZ211" s="36"/>
      <c r="BA211" s="104"/>
      <c r="BB211" s="113"/>
      <c r="BC211" s="114" t="str">
        <f>IF(AND(OR(K211=契約状況コード表!D$5,K211=契約状況コード表!D$6),OR(AG211=契約状況コード表!G$5,AG211=契約状況コード表!G$6)),"年間支払金額(全官署)",IF(OR(AG211=契約状況コード表!G$5,AG211=契約状況コード表!G$6),"年間支払金額",IF(AND(OR(COUNTIF(AI211,"*すべて*"),COUNTIF(AI211,"*全て*")),S211="●",OR(K211=契約状況コード表!D$5,K211=契約状況コード表!D$6)),"年間支払金額(全官署、契約相手方ごと)",IF(AND(OR(COUNTIF(AI211,"*すべて*"),COUNTIF(AI211,"*全て*")),S211="●"),"年間支払金額(契約相手方ごと)",IF(AND(OR(K211=契約状況コード表!D$5,K211=契約状況コード表!D$6),AG211=契約状況コード表!G$7),"契約総額(全官署)",IF(AND(K211=契約状況コード表!D$7,AG211=契約状況コード表!G$7),"契約総額(自官署のみ)",IF(K211=契約状況コード表!D$7,"年間支払金額(自官署のみ)",IF(AG211=契約状況コード表!G$7,"契約総額",IF(AND(COUNTIF(BJ211,"&lt;&gt;*単価*"),OR(K211=契約状況コード表!D$5,K211=契約状況コード表!D$6)),"全官署予定価格",IF(AND(COUNTIF(BJ211,"*単価*"),OR(K211=契約状況コード表!D$5,K211=契約状況コード表!D$6)),"全官署支払金額",IF(AND(COUNTIF(BJ211,"&lt;&gt;*単価*"),COUNTIF(BJ211,"*変更契約*")),"変更後予定価格",IF(COUNTIF(BJ211,"*単価*"),"年間支払金額","予定価格"))))))))))))</f>
        <v>予定価格</v>
      </c>
      <c r="BD211" s="114" t="str">
        <f>IF(AND(BI211=契約状況コード表!M$5,T211&gt;契約状況コード表!N$5),"○",IF(AND(BI211=契約状況コード表!M$6,T211&gt;=契約状況コード表!N$6),"○",IF(AND(BI211=契約状況コード表!M$7,T211&gt;=契約状況コード表!N$7),"○",IF(AND(BI211=契約状況コード表!M$8,T211&gt;=契約状況コード表!N$8),"○",IF(AND(BI211=契約状況コード表!M$9,T211&gt;=契約状況コード表!N$9),"○",IF(AND(BI211=契約状況コード表!M$10,T211&gt;=契約状況コード表!N$10),"○",IF(AND(BI211=契約状況コード表!M$11,T211&gt;=契約状況コード表!N$11),"○",IF(AND(BI211=契約状況コード表!M$12,T211&gt;=契約状況コード表!N$12),"○",IF(AND(BI211=契約状況コード表!M$13,T211&gt;=契約状況コード表!N$13),"○",IF(T211="他官署で調達手続き入札を実施のため","○","×"))))))))))</f>
        <v>×</v>
      </c>
      <c r="BE211" s="114" t="str">
        <f>IF(AND(BI211=契約状況コード表!M$5,Y211&gt;契約状況コード表!N$5),"○",IF(AND(BI211=契約状況コード表!M$6,Y211&gt;=契約状況コード表!N$6),"○",IF(AND(BI211=契約状況コード表!M$7,Y211&gt;=契約状況コード表!N$7),"○",IF(AND(BI211=契約状況コード表!M$8,Y211&gt;=契約状況コード表!N$8),"○",IF(AND(BI211=契約状況コード表!M$9,Y211&gt;=契約状況コード表!N$9),"○",IF(AND(BI211=契約状況コード表!M$10,Y211&gt;=契約状況コード表!N$10),"○",IF(AND(BI211=契約状況コード表!M$11,Y211&gt;=契約状況コード表!N$11),"○",IF(AND(BI211=契約状況コード表!M$12,Y211&gt;=契約状況コード表!N$12),"○",IF(AND(BI211=契約状況コード表!M$13,Y211&gt;=契約状況コード表!N$13),"○","×")))))))))</f>
        <v>×</v>
      </c>
      <c r="BF211" s="114" t="str">
        <f t="shared" si="29"/>
        <v>×</v>
      </c>
      <c r="BG211" s="114" t="str">
        <f t="shared" si="30"/>
        <v>×</v>
      </c>
      <c r="BH211" s="115" t="str">
        <f t="shared" si="31"/>
        <v/>
      </c>
      <c r="BI211" s="170">
        <f t="shared" si="32"/>
        <v>0</v>
      </c>
      <c r="BJ211" s="36" t="str">
        <f>IF(AG211=契約状況コード表!G$5,"",IF(AND(K211&lt;&gt;"",ISTEXT(U211)),"分担契約/単価契約",IF(ISTEXT(U211),"単価契約",IF(K211&lt;&gt;"","分担契約",""))))</f>
        <v/>
      </c>
      <c r="BK211" s="171"/>
      <c r="BL211" s="118" t="str">
        <f>IF(COUNTIF(T211,"**"),"",IF(AND(T211&gt;=契約状況コード表!P$5,OR(H211=契約状況コード表!M$5,H211=契約状況コード表!M$6)),1,IF(AND(T211&gt;=契約状況コード表!P$13,H211&lt;&gt;契約状況コード表!M$5,H211&lt;&gt;契約状況コード表!M$6),1,"")))</f>
        <v/>
      </c>
      <c r="BM211" s="155" t="str">
        <f t="shared" si="33"/>
        <v>○</v>
      </c>
      <c r="BN211" s="118" t="b">
        <f t="shared" si="34"/>
        <v>1</v>
      </c>
      <c r="BO211" s="118" t="b">
        <f t="shared" si="35"/>
        <v>1</v>
      </c>
    </row>
    <row r="212" spans="1:67" ht="60.6" customHeight="1">
      <c r="A212" s="101">
        <f t="shared" si="36"/>
        <v>207</v>
      </c>
      <c r="B212" s="101" t="str">
        <f t="shared" si="37"/>
        <v/>
      </c>
      <c r="C212" s="101" t="str">
        <f>IF(B212&lt;&gt;1,"",COUNTIF($B$6:B212,1))</f>
        <v/>
      </c>
      <c r="D212" s="101" t="str">
        <f>IF(B212&lt;&gt;2,"",COUNTIF($B$6:B212,2))</f>
        <v/>
      </c>
      <c r="E212" s="101" t="str">
        <f>IF(B212&lt;&gt;3,"",COUNTIF($B$6:B212,3))</f>
        <v/>
      </c>
      <c r="F212" s="101" t="str">
        <f>IF(B212&lt;&gt;4,"",COUNTIF($B$6:B212,4))</f>
        <v/>
      </c>
      <c r="G212" s="75"/>
      <c r="H212" s="36"/>
      <c r="I212" s="76"/>
      <c r="J212" s="76"/>
      <c r="K212" s="75"/>
      <c r="L212" s="161"/>
      <c r="M212" s="77"/>
      <c r="N212" s="76"/>
      <c r="O212" s="78"/>
      <c r="P212" s="83"/>
      <c r="Q212" s="84"/>
      <c r="R212" s="76"/>
      <c r="S212" s="75"/>
      <c r="T212" s="79"/>
      <c r="U212" s="86"/>
      <c r="V212" s="87"/>
      <c r="W212" s="172" t="str">
        <f>IF(OR(T212="他官署で調達手続きを実施のため",AG212=契約状況コード表!G$5),"－",IF(V212&lt;&gt;"",ROUNDDOWN(V212/T212,3),(IFERROR(ROUNDDOWN(U212/T212,3),"－"))))</f>
        <v>－</v>
      </c>
      <c r="X212" s="79"/>
      <c r="Y212" s="79"/>
      <c r="Z212" s="82"/>
      <c r="AA212" s="80"/>
      <c r="AB212" s="81"/>
      <c r="AC212" s="82"/>
      <c r="AD212" s="82"/>
      <c r="AE212" s="82"/>
      <c r="AF212" s="82"/>
      <c r="AG212" s="80"/>
      <c r="AH212" s="76"/>
      <c r="AI212" s="76"/>
      <c r="AJ212" s="76"/>
      <c r="AK212" s="36"/>
      <c r="AL212" s="36"/>
      <c r="AM212" s="200"/>
      <c r="AN212" s="200"/>
      <c r="AO212" s="200"/>
      <c r="AP212" s="200"/>
      <c r="AQ212" s="161"/>
      <c r="AR212" s="75"/>
      <c r="AS212" s="36"/>
      <c r="AT212" s="36"/>
      <c r="AU212" s="36"/>
      <c r="AV212" s="36"/>
      <c r="AW212" s="36"/>
      <c r="AX212" s="36"/>
      <c r="AY212" s="36"/>
      <c r="AZ212" s="36"/>
      <c r="BA212" s="104"/>
      <c r="BB212" s="113"/>
      <c r="BC212" s="114" t="str">
        <f>IF(AND(OR(K212=契約状況コード表!D$5,K212=契約状況コード表!D$6),OR(AG212=契約状況コード表!G$5,AG212=契約状況コード表!G$6)),"年間支払金額(全官署)",IF(OR(AG212=契約状況コード表!G$5,AG212=契約状況コード表!G$6),"年間支払金額",IF(AND(OR(COUNTIF(AI212,"*すべて*"),COUNTIF(AI212,"*全て*")),S212="●",OR(K212=契約状況コード表!D$5,K212=契約状況コード表!D$6)),"年間支払金額(全官署、契約相手方ごと)",IF(AND(OR(COUNTIF(AI212,"*すべて*"),COUNTIF(AI212,"*全て*")),S212="●"),"年間支払金額(契約相手方ごと)",IF(AND(OR(K212=契約状況コード表!D$5,K212=契約状況コード表!D$6),AG212=契約状況コード表!G$7),"契約総額(全官署)",IF(AND(K212=契約状況コード表!D$7,AG212=契約状況コード表!G$7),"契約総額(自官署のみ)",IF(K212=契約状況コード表!D$7,"年間支払金額(自官署のみ)",IF(AG212=契約状況コード表!G$7,"契約総額",IF(AND(COUNTIF(BJ212,"&lt;&gt;*単価*"),OR(K212=契約状況コード表!D$5,K212=契約状況コード表!D$6)),"全官署予定価格",IF(AND(COUNTIF(BJ212,"*単価*"),OR(K212=契約状況コード表!D$5,K212=契約状況コード表!D$6)),"全官署支払金額",IF(AND(COUNTIF(BJ212,"&lt;&gt;*単価*"),COUNTIF(BJ212,"*変更契約*")),"変更後予定価格",IF(COUNTIF(BJ212,"*単価*"),"年間支払金額","予定価格"))))))))))))</f>
        <v>予定価格</v>
      </c>
      <c r="BD212" s="114" t="str">
        <f>IF(AND(BI212=契約状況コード表!M$5,T212&gt;契約状況コード表!N$5),"○",IF(AND(BI212=契約状況コード表!M$6,T212&gt;=契約状況コード表!N$6),"○",IF(AND(BI212=契約状況コード表!M$7,T212&gt;=契約状況コード表!N$7),"○",IF(AND(BI212=契約状況コード表!M$8,T212&gt;=契約状況コード表!N$8),"○",IF(AND(BI212=契約状況コード表!M$9,T212&gt;=契約状況コード表!N$9),"○",IF(AND(BI212=契約状況コード表!M$10,T212&gt;=契約状況コード表!N$10),"○",IF(AND(BI212=契約状況コード表!M$11,T212&gt;=契約状況コード表!N$11),"○",IF(AND(BI212=契約状況コード表!M$12,T212&gt;=契約状況コード表!N$12),"○",IF(AND(BI212=契約状況コード表!M$13,T212&gt;=契約状況コード表!N$13),"○",IF(T212="他官署で調達手続き入札を実施のため","○","×"))))))))))</f>
        <v>×</v>
      </c>
      <c r="BE212" s="114" t="str">
        <f>IF(AND(BI212=契約状況コード表!M$5,Y212&gt;契約状況コード表!N$5),"○",IF(AND(BI212=契約状況コード表!M$6,Y212&gt;=契約状況コード表!N$6),"○",IF(AND(BI212=契約状況コード表!M$7,Y212&gt;=契約状況コード表!N$7),"○",IF(AND(BI212=契約状況コード表!M$8,Y212&gt;=契約状況コード表!N$8),"○",IF(AND(BI212=契約状況コード表!M$9,Y212&gt;=契約状況コード表!N$9),"○",IF(AND(BI212=契約状況コード表!M$10,Y212&gt;=契約状況コード表!N$10),"○",IF(AND(BI212=契約状況コード表!M$11,Y212&gt;=契約状況コード表!N$11),"○",IF(AND(BI212=契約状況コード表!M$12,Y212&gt;=契約状況コード表!N$12),"○",IF(AND(BI212=契約状況コード表!M$13,Y212&gt;=契約状況コード表!N$13),"○","×")))))))))</f>
        <v>×</v>
      </c>
      <c r="BF212" s="114" t="str">
        <f t="shared" si="29"/>
        <v>×</v>
      </c>
      <c r="BG212" s="114" t="str">
        <f t="shared" si="30"/>
        <v>×</v>
      </c>
      <c r="BH212" s="115" t="str">
        <f t="shared" si="31"/>
        <v/>
      </c>
      <c r="BI212" s="170">
        <f t="shared" si="32"/>
        <v>0</v>
      </c>
      <c r="BJ212" s="36" t="str">
        <f>IF(AG212=契約状況コード表!G$5,"",IF(AND(K212&lt;&gt;"",ISTEXT(U212)),"分担契約/単価契約",IF(ISTEXT(U212),"単価契約",IF(K212&lt;&gt;"","分担契約",""))))</f>
        <v/>
      </c>
      <c r="BK212" s="171"/>
      <c r="BL212" s="118" t="str">
        <f>IF(COUNTIF(T212,"**"),"",IF(AND(T212&gt;=契約状況コード表!P$5,OR(H212=契約状況コード表!M$5,H212=契約状況コード表!M$6)),1,IF(AND(T212&gt;=契約状況コード表!P$13,H212&lt;&gt;契約状況コード表!M$5,H212&lt;&gt;契約状況コード表!M$6),1,"")))</f>
        <v/>
      </c>
      <c r="BM212" s="155" t="str">
        <f t="shared" si="33"/>
        <v>○</v>
      </c>
      <c r="BN212" s="118" t="b">
        <f t="shared" si="34"/>
        <v>1</v>
      </c>
      <c r="BO212" s="118" t="b">
        <f t="shared" si="35"/>
        <v>1</v>
      </c>
    </row>
    <row r="213" spans="1:67" ht="60.6" customHeight="1">
      <c r="A213" s="101">
        <f t="shared" si="36"/>
        <v>208</v>
      </c>
      <c r="B213" s="101" t="str">
        <f t="shared" si="37"/>
        <v/>
      </c>
      <c r="C213" s="101" t="str">
        <f>IF(B213&lt;&gt;1,"",COUNTIF($B$6:B213,1))</f>
        <v/>
      </c>
      <c r="D213" s="101" t="str">
        <f>IF(B213&lt;&gt;2,"",COUNTIF($B$6:B213,2))</f>
        <v/>
      </c>
      <c r="E213" s="101" t="str">
        <f>IF(B213&lt;&gt;3,"",COUNTIF($B$6:B213,3))</f>
        <v/>
      </c>
      <c r="F213" s="101" t="str">
        <f>IF(B213&lt;&gt;4,"",COUNTIF($B$6:B213,4))</f>
        <v/>
      </c>
      <c r="G213" s="75"/>
      <c r="H213" s="36"/>
      <c r="I213" s="76"/>
      <c r="J213" s="76"/>
      <c r="K213" s="75"/>
      <c r="L213" s="161"/>
      <c r="M213" s="77"/>
      <c r="N213" s="76"/>
      <c r="O213" s="78"/>
      <c r="P213" s="83"/>
      <c r="Q213" s="84"/>
      <c r="R213" s="76"/>
      <c r="S213" s="75"/>
      <c r="T213" s="85"/>
      <c r="U213" s="154"/>
      <c r="V213" s="87"/>
      <c r="W213" s="172" t="str">
        <f>IF(OR(T213="他官署で調達手続きを実施のため",AG213=契約状況コード表!G$5),"－",IF(V213&lt;&gt;"",ROUNDDOWN(V213/T213,3),(IFERROR(ROUNDDOWN(U213/T213,3),"－"))))</f>
        <v>－</v>
      </c>
      <c r="X213" s="85"/>
      <c r="Y213" s="85"/>
      <c r="Z213" s="82"/>
      <c r="AA213" s="80"/>
      <c r="AB213" s="81"/>
      <c r="AC213" s="82"/>
      <c r="AD213" s="82"/>
      <c r="AE213" s="82"/>
      <c r="AF213" s="82"/>
      <c r="AG213" s="80"/>
      <c r="AH213" s="76"/>
      <c r="AI213" s="76"/>
      <c r="AJ213" s="76"/>
      <c r="AK213" s="36"/>
      <c r="AL213" s="36"/>
      <c r="AM213" s="200"/>
      <c r="AN213" s="200"/>
      <c r="AO213" s="200"/>
      <c r="AP213" s="200"/>
      <c r="AQ213" s="161"/>
      <c r="AR213" s="75"/>
      <c r="AS213" s="36"/>
      <c r="AT213" s="36"/>
      <c r="AU213" s="36"/>
      <c r="AV213" s="36"/>
      <c r="AW213" s="36"/>
      <c r="AX213" s="36"/>
      <c r="AY213" s="36"/>
      <c r="AZ213" s="36"/>
      <c r="BA213" s="104"/>
      <c r="BB213" s="113"/>
      <c r="BC213" s="114" t="str">
        <f>IF(AND(OR(K213=契約状況コード表!D$5,K213=契約状況コード表!D$6),OR(AG213=契約状況コード表!G$5,AG213=契約状況コード表!G$6)),"年間支払金額(全官署)",IF(OR(AG213=契約状況コード表!G$5,AG213=契約状況コード表!G$6),"年間支払金額",IF(AND(OR(COUNTIF(AI213,"*すべて*"),COUNTIF(AI213,"*全て*")),S213="●",OR(K213=契約状況コード表!D$5,K213=契約状況コード表!D$6)),"年間支払金額(全官署、契約相手方ごと)",IF(AND(OR(COUNTIF(AI213,"*すべて*"),COUNTIF(AI213,"*全て*")),S213="●"),"年間支払金額(契約相手方ごと)",IF(AND(OR(K213=契約状況コード表!D$5,K213=契約状況コード表!D$6),AG213=契約状況コード表!G$7),"契約総額(全官署)",IF(AND(K213=契約状況コード表!D$7,AG213=契約状況コード表!G$7),"契約総額(自官署のみ)",IF(K213=契約状況コード表!D$7,"年間支払金額(自官署のみ)",IF(AG213=契約状況コード表!G$7,"契約総額",IF(AND(COUNTIF(BJ213,"&lt;&gt;*単価*"),OR(K213=契約状況コード表!D$5,K213=契約状況コード表!D$6)),"全官署予定価格",IF(AND(COUNTIF(BJ213,"*単価*"),OR(K213=契約状況コード表!D$5,K213=契約状況コード表!D$6)),"全官署支払金額",IF(AND(COUNTIF(BJ213,"&lt;&gt;*単価*"),COUNTIF(BJ213,"*変更契約*")),"変更後予定価格",IF(COUNTIF(BJ213,"*単価*"),"年間支払金額","予定価格"))))))))))))</f>
        <v>予定価格</v>
      </c>
      <c r="BD213" s="114" t="str">
        <f>IF(AND(BI213=契約状況コード表!M$5,T213&gt;契約状況コード表!N$5),"○",IF(AND(BI213=契約状況コード表!M$6,T213&gt;=契約状況コード表!N$6),"○",IF(AND(BI213=契約状況コード表!M$7,T213&gt;=契約状況コード表!N$7),"○",IF(AND(BI213=契約状況コード表!M$8,T213&gt;=契約状況コード表!N$8),"○",IF(AND(BI213=契約状況コード表!M$9,T213&gt;=契約状況コード表!N$9),"○",IF(AND(BI213=契約状況コード表!M$10,T213&gt;=契約状況コード表!N$10),"○",IF(AND(BI213=契約状況コード表!M$11,T213&gt;=契約状況コード表!N$11),"○",IF(AND(BI213=契約状況コード表!M$12,T213&gt;=契約状況コード表!N$12),"○",IF(AND(BI213=契約状況コード表!M$13,T213&gt;=契約状況コード表!N$13),"○",IF(T213="他官署で調達手続き入札を実施のため","○","×"))))))))))</f>
        <v>×</v>
      </c>
      <c r="BE213" s="114" t="str">
        <f>IF(AND(BI213=契約状況コード表!M$5,Y213&gt;契約状況コード表!N$5),"○",IF(AND(BI213=契約状況コード表!M$6,Y213&gt;=契約状況コード表!N$6),"○",IF(AND(BI213=契約状況コード表!M$7,Y213&gt;=契約状況コード表!N$7),"○",IF(AND(BI213=契約状況コード表!M$8,Y213&gt;=契約状況コード表!N$8),"○",IF(AND(BI213=契約状況コード表!M$9,Y213&gt;=契約状況コード表!N$9),"○",IF(AND(BI213=契約状況コード表!M$10,Y213&gt;=契約状況コード表!N$10),"○",IF(AND(BI213=契約状況コード表!M$11,Y213&gt;=契約状況コード表!N$11),"○",IF(AND(BI213=契約状況コード表!M$12,Y213&gt;=契約状況コード表!N$12),"○",IF(AND(BI213=契約状況コード表!M$13,Y213&gt;=契約状況コード表!N$13),"○","×")))))))))</f>
        <v>×</v>
      </c>
      <c r="BF213" s="114" t="str">
        <f t="shared" si="29"/>
        <v>×</v>
      </c>
      <c r="BG213" s="114" t="str">
        <f t="shared" si="30"/>
        <v>×</v>
      </c>
      <c r="BH213" s="115" t="str">
        <f t="shared" si="31"/>
        <v/>
      </c>
      <c r="BI213" s="170">
        <f t="shared" si="32"/>
        <v>0</v>
      </c>
      <c r="BJ213" s="36" t="str">
        <f>IF(AG213=契約状況コード表!G$5,"",IF(AND(K213&lt;&gt;"",ISTEXT(U213)),"分担契約/単価契約",IF(ISTEXT(U213),"単価契約",IF(K213&lt;&gt;"","分担契約",""))))</f>
        <v/>
      </c>
      <c r="BK213" s="171"/>
      <c r="BL213" s="118" t="str">
        <f>IF(COUNTIF(T213,"**"),"",IF(AND(T213&gt;=契約状況コード表!P$5,OR(H213=契約状況コード表!M$5,H213=契約状況コード表!M$6)),1,IF(AND(T213&gt;=契約状況コード表!P$13,H213&lt;&gt;契約状況コード表!M$5,H213&lt;&gt;契約状況コード表!M$6),1,"")))</f>
        <v/>
      </c>
      <c r="BM213" s="155" t="str">
        <f t="shared" si="33"/>
        <v>○</v>
      </c>
      <c r="BN213" s="118" t="b">
        <f t="shared" si="34"/>
        <v>1</v>
      </c>
      <c r="BO213" s="118" t="b">
        <f t="shared" si="35"/>
        <v>1</v>
      </c>
    </row>
    <row r="214" spans="1:67" ht="60.6" customHeight="1">
      <c r="A214" s="101">
        <f t="shared" si="36"/>
        <v>209</v>
      </c>
      <c r="B214" s="101" t="str">
        <f t="shared" si="37"/>
        <v/>
      </c>
      <c r="C214" s="101" t="str">
        <f>IF(B214&lt;&gt;1,"",COUNTIF($B$6:B214,1))</f>
        <v/>
      </c>
      <c r="D214" s="101" t="str">
        <f>IF(B214&lt;&gt;2,"",COUNTIF($B$6:B214,2))</f>
        <v/>
      </c>
      <c r="E214" s="101" t="str">
        <f>IF(B214&lt;&gt;3,"",COUNTIF($B$6:B214,3))</f>
        <v/>
      </c>
      <c r="F214" s="101" t="str">
        <f>IF(B214&lt;&gt;4,"",COUNTIF($B$6:B214,4))</f>
        <v/>
      </c>
      <c r="G214" s="75"/>
      <c r="H214" s="36"/>
      <c r="I214" s="76"/>
      <c r="J214" s="76"/>
      <c r="K214" s="75"/>
      <c r="L214" s="161"/>
      <c r="M214" s="77"/>
      <c r="N214" s="76"/>
      <c r="O214" s="78"/>
      <c r="P214" s="83"/>
      <c r="Q214" s="84"/>
      <c r="R214" s="76"/>
      <c r="S214" s="75"/>
      <c r="T214" s="79"/>
      <c r="U214" s="86"/>
      <c r="V214" s="87"/>
      <c r="W214" s="172" t="str">
        <f>IF(OR(T214="他官署で調達手続きを実施のため",AG214=契約状況コード表!G$5),"－",IF(V214&lt;&gt;"",ROUNDDOWN(V214/T214,3),(IFERROR(ROUNDDOWN(U214/T214,3),"－"))))</f>
        <v>－</v>
      </c>
      <c r="X214" s="79"/>
      <c r="Y214" s="79"/>
      <c r="Z214" s="82"/>
      <c r="AA214" s="80"/>
      <c r="AB214" s="81"/>
      <c r="AC214" s="82"/>
      <c r="AD214" s="82"/>
      <c r="AE214" s="82"/>
      <c r="AF214" s="82"/>
      <c r="AG214" s="80"/>
      <c r="AH214" s="76"/>
      <c r="AI214" s="76"/>
      <c r="AJ214" s="76"/>
      <c r="AK214" s="36"/>
      <c r="AL214" s="36"/>
      <c r="AM214" s="200"/>
      <c r="AN214" s="200"/>
      <c r="AO214" s="200"/>
      <c r="AP214" s="200"/>
      <c r="AQ214" s="161"/>
      <c r="AR214" s="75"/>
      <c r="AS214" s="36"/>
      <c r="AT214" s="36"/>
      <c r="AU214" s="36"/>
      <c r="AV214" s="36"/>
      <c r="AW214" s="36"/>
      <c r="AX214" s="36"/>
      <c r="AY214" s="36"/>
      <c r="AZ214" s="36"/>
      <c r="BA214" s="104"/>
      <c r="BB214" s="113"/>
      <c r="BC214" s="114" t="str">
        <f>IF(AND(OR(K214=契約状況コード表!D$5,K214=契約状況コード表!D$6),OR(AG214=契約状況コード表!G$5,AG214=契約状況コード表!G$6)),"年間支払金額(全官署)",IF(OR(AG214=契約状況コード表!G$5,AG214=契約状況コード表!G$6),"年間支払金額",IF(AND(OR(COUNTIF(AI214,"*すべて*"),COUNTIF(AI214,"*全て*")),S214="●",OR(K214=契約状況コード表!D$5,K214=契約状況コード表!D$6)),"年間支払金額(全官署、契約相手方ごと)",IF(AND(OR(COUNTIF(AI214,"*すべて*"),COUNTIF(AI214,"*全て*")),S214="●"),"年間支払金額(契約相手方ごと)",IF(AND(OR(K214=契約状況コード表!D$5,K214=契約状況コード表!D$6),AG214=契約状況コード表!G$7),"契約総額(全官署)",IF(AND(K214=契約状況コード表!D$7,AG214=契約状況コード表!G$7),"契約総額(自官署のみ)",IF(K214=契約状況コード表!D$7,"年間支払金額(自官署のみ)",IF(AG214=契約状況コード表!G$7,"契約総額",IF(AND(COUNTIF(BJ214,"&lt;&gt;*単価*"),OR(K214=契約状況コード表!D$5,K214=契約状況コード表!D$6)),"全官署予定価格",IF(AND(COUNTIF(BJ214,"*単価*"),OR(K214=契約状況コード表!D$5,K214=契約状況コード表!D$6)),"全官署支払金額",IF(AND(COUNTIF(BJ214,"&lt;&gt;*単価*"),COUNTIF(BJ214,"*変更契約*")),"変更後予定価格",IF(COUNTIF(BJ214,"*単価*"),"年間支払金額","予定価格"))))))))))))</f>
        <v>予定価格</v>
      </c>
      <c r="BD214" s="114" t="str">
        <f>IF(AND(BI214=契約状況コード表!M$5,T214&gt;契約状況コード表!N$5),"○",IF(AND(BI214=契約状況コード表!M$6,T214&gt;=契約状況コード表!N$6),"○",IF(AND(BI214=契約状況コード表!M$7,T214&gt;=契約状況コード表!N$7),"○",IF(AND(BI214=契約状況コード表!M$8,T214&gt;=契約状況コード表!N$8),"○",IF(AND(BI214=契約状況コード表!M$9,T214&gt;=契約状況コード表!N$9),"○",IF(AND(BI214=契約状況コード表!M$10,T214&gt;=契約状況コード表!N$10),"○",IF(AND(BI214=契約状況コード表!M$11,T214&gt;=契約状況コード表!N$11),"○",IF(AND(BI214=契約状況コード表!M$12,T214&gt;=契約状況コード表!N$12),"○",IF(AND(BI214=契約状況コード表!M$13,T214&gt;=契約状況コード表!N$13),"○",IF(T214="他官署で調達手続き入札を実施のため","○","×"))))))))))</f>
        <v>×</v>
      </c>
      <c r="BE214" s="114" t="str">
        <f>IF(AND(BI214=契約状況コード表!M$5,Y214&gt;契約状況コード表!N$5),"○",IF(AND(BI214=契約状況コード表!M$6,Y214&gt;=契約状況コード表!N$6),"○",IF(AND(BI214=契約状況コード表!M$7,Y214&gt;=契約状況コード表!N$7),"○",IF(AND(BI214=契約状況コード表!M$8,Y214&gt;=契約状況コード表!N$8),"○",IF(AND(BI214=契約状況コード表!M$9,Y214&gt;=契約状況コード表!N$9),"○",IF(AND(BI214=契約状況コード表!M$10,Y214&gt;=契約状況コード表!N$10),"○",IF(AND(BI214=契約状況コード表!M$11,Y214&gt;=契約状況コード表!N$11),"○",IF(AND(BI214=契約状況コード表!M$12,Y214&gt;=契約状況コード表!N$12),"○",IF(AND(BI214=契約状況コード表!M$13,Y214&gt;=契約状況コード表!N$13),"○","×")))))))))</f>
        <v>×</v>
      </c>
      <c r="BF214" s="114" t="str">
        <f t="shared" si="29"/>
        <v>×</v>
      </c>
      <c r="BG214" s="114" t="str">
        <f t="shared" si="30"/>
        <v>×</v>
      </c>
      <c r="BH214" s="115" t="str">
        <f t="shared" si="31"/>
        <v/>
      </c>
      <c r="BI214" s="170">
        <f t="shared" si="32"/>
        <v>0</v>
      </c>
      <c r="BJ214" s="36" t="str">
        <f>IF(AG214=契約状況コード表!G$5,"",IF(AND(K214&lt;&gt;"",ISTEXT(U214)),"分担契約/単価契約",IF(ISTEXT(U214),"単価契約",IF(K214&lt;&gt;"","分担契約",""))))</f>
        <v/>
      </c>
      <c r="BK214" s="171"/>
      <c r="BL214" s="118" t="str">
        <f>IF(COUNTIF(T214,"**"),"",IF(AND(T214&gt;=契約状況コード表!P$5,OR(H214=契約状況コード表!M$5,H214=契約状況コード表!M$6)),1,IF(AND(T214&gt;=契約状況コード表!P$13,H214&lt;&gt;契約状況コード表!M$5,H214&lt;&gt;契約状況コード表!M$6),1,"")))</f>
        <v/>
      </c>
      <c r="BM214" s="155" t="str">
        <f t="shared" si="33"/>
        <v>○</v>
      </c>
      <c r="BN214" s="118" t="b">
        <f t="shared" si="34"/>
        <v>1</v>
      </c>
      <c r="BO214" s="118" t="b">
        <f t="shared" si="35"/>
        <v>1</v>
      </c>
    </row>
    <row r="215" spans="1:67" ht="60.6" customHeight="1">
      <c r="A215" s="101">
        <f t="shared" si="36"/>
        <v>210</v>
      </c>
      <c r="B215" s="101" t="str">
        <f t="shared" si="37"/>
        <v/>
      </c>
      <c r="C215" s="101" t="str">
        <f>IF(B215&lt;&gt;1,"",COUNTIF($B$6:B215,1))</f>
        <v/>
      </c>
      <c r="D215" s="101" t="str">
        <f>IF(B215&lt;&gt;2,"",COUNTIF($B$6:B215,2))</f>
        <v/>
      </c>
      <c r="E215" s="101" t="str">
        <f>IF(B215&lt;&gt;3,"",COUNTIF($B$6:B215,3))</f>
        <v/>
      </c>
      <c r="F215" s="101" t="str">
        <f>IF(B215&lt;&gt;4,"",COUNTIF($B$6:B215,4))</f>
        <v/>
      </c>
      <c r="G215" s="75"/>
      <c r="H215" s="36"/>
      <c r="I215" s="76"/>
      <c r="J215" s="76"/>
      <c r="K215" s="75"/>
      <c r="L215" s="161"/>
      <c r="M215" s="77"/>
      <c r="N215" s="76"/>
      <c r="O215" s="78"/>
      <c r="P215" s="83"/>
      <c r="Q215" s="84"/>
      <c r="R215" s="76"/>
      <c r="S215" s="75"/>
      <c r="T215" s="79"/>
      <c r="U215" s="86"/>
      <c r="V215" s="87"/>
      <c r="W215" s="172" t="str">
        <f>IF(OR(T215="他官署で調達手続きを実施のため",AG215=契約状況コード表!G$5),"－",IF(V215&lt;&gt;"",ROUNDDOWN(V215/T215,3),(IFERROR(ROUNDDOWN(U215/T215,3),"－"))))</f>
        <v>－</v>
      </c>
      <c r="X215" s="79"/>
      <c r="Y215" s="79"/>
      <c r="Z215" s="82"/>
      <c r="AA215" s="80"/>
      <c r="AB215" s="81"/>
      <c r="AC215" s="82"/>
      <c r="AD215" s="82"/>
      <c r="AE215" s="82"/>
      <c r="AF215" s="82"/>
      <c r="AG215" s="80"/>
      <c r="AH215" s="76"/>
      <c r="AI215" s="76"/>
      <c r="AJ215" s="76"/>
      <c r="AK215" s="36"/>
      <c r="AL215" s="36"/>
      <c r="AM215" s="200"/>
      <c r="AN215" s="200"/>
      <c r="AO215" s="200"/>
      <c r="AP215" s="200"/>
      <c r="AQ215" s="161"/>
      <c r="AR215" s="75"/>
      <c r="AS215" s="36"/>
      <c r="AT215" s="36"/>
      <c r="AU215" s="36"/>
      <c r="AV215" s="36"/>
      <c r="AW215" s="36"/>
      <c r="AX215" s="36"/>
      <c r="AY215" s="36"/>
      <c r="AZ215" s="36"/>
      <c r="BA215" s="104"/>
      <c r="BB215" s="113"/>
      <c r="BC215" s="114" t="str">
        <f>IF(AND(OR(K215=契約状況コード表!D$5,K215=契約状況コード表!D$6),OR(AG215=契約状況コード表!G$5,AG215=契約状況コード表!G$6)),"年間支払金額(全官署)",IF(OR(AG215=契約状況コード表!G$5,AG215=契約状況コード表!G$6),"年間支払金額",IF(AND(OR(COUNTIF(AI215,"*すべて*"),COUNTIF(AI215,"*全て*")),S215="●",OR(K215=契約状況コード表!D$5,K215=契約状況コード表!D$6)),"年間支払金額(全官署、契約相手方ごと)",IF(AND(OR(COUNTIF(AI215,"*すべて*"),COUNTIF(AI215,"*全て*")),S215="●"),"年間支払金額(契約相手方ごと)",IF(AND(OR(K215=契約状況コード表!D$5,K215=契約状況コード表!D$6),AG215=契約状況コード表!G$7),"契約総額(全官署)",IF(AND(K215=契約状況コード表!D$7,AG215=契約状況コード表!G$7),"契約総額(自官署のみ)",IF(K215=契約状況コード表!D$7,"年間支払金額(自官署のみ)",IF(AG215=契約状況コード表!G$7,"契約総額",IF(AND(COUNTIF(BJ215,"&lt;&gt;*単価*"),OR(K215=契約状況コード表!D$5,K215=契約状況コード表!D$6)),"全官署予定価格",IF(AND(COUNTIF(BJ215,"*単価*"),OR(K215=契約状況コード表!D$5,K215=契約状況コード表!D$6)),"全官署支払金額",IF(AND(COUNTIF(BJ215,"&lt;&gt;*単価*"),COUNTIF(BJ215,"*変更契約*")),"変更後予定価格",IF(COUNTIF(BJ215,"*単価*"),"年間支払金額","予定価格"))))))))))))</f>
        <v>予定価格</v>
      </c>
      <c r="BD215" s="114" t="str">
        <f>IF(AND(BI215=契約状況コード表!M$5,T215&gt;契約状況コード表!N$5),"○",IF(AND(BI215=契約状況コード表!M$6,T215&gt;=契約状況コード表!N$6),"○",IF(AND(BI215=契約状況コード表!M$7,T215&gt;=契約状況コード表!N$7),"○",IF(AND(BI215=契約状況コード表!M$8,T215&gt;=契約状況コード表!N$8),"○",IF(AND(BI215=契約状況コード表!M$9,T215&gt;=契約状況コード表!N$9),"○",IF(AND(BI215=契約状況コード表!M$10,T215&gt;=契約状況コード表!N$10),"○",IF(AND(BI215=契約状況コード表!M$11,T215&gt;=契約状況コード表!N$11),"○",IF(AND(BI215=契約状況コード表!M$12,T215&gt;=契約状況コード表!N$12),"○",IF(AND(BI215=契約状況コード表!M$13,T215&gt;=契約状況コード表!N$13),"○",IF(T215="他官署で調達手続き入札を実施のため","○","×"))))))))))</f>
        <v>×</v>
      </c>
      <c r="BE215" s="114" t="str">
        <f>IF(AND(BI215=契約状況コード表!M$5,Y215&gt;契約状況コード表!N$5),"○",IF(AND(BI215=契約状況コード表!M$6,Y215&gt;=契約状況コード表!N$6),"○",IF(AND(BI215=契約状況コード表!M$7,Y215&gt;=契約状況コード表!N$7),"○",IF(AND(BI215=契約状況コード表!M$8,Y215&gt;=契約状況コード表!N$8),"○",IF(AND(BI215=契約状況コード表!M$9,Y215&gt;=契約状況コード表!N$9),"○",IF(AND(BI215=契約状況コード表!M$10,Y215&gt;=契約状況コード表!N$10),"○",IF(AND(BI215=契約状況コード表!M$11,Y215&gt;=契約状況コード表!N$11),"○",IF(AND(BI215=契約状況コード表!M$12,Y215&gt;=契約状況コード表!N$12),"○",IF(AND(BI215=契約状況コード表!M$13,Y215&gt;=契約状況コード表!N$13),"○","×")))))))))</f>
        <v>×</v>
      </c>
      <c r="BF215" s="114" t="str">
        <f t="shared" si="29"/>
        <v>×</v>
      </c>
      <c r="BG215" s="114" t="str">
        <f t="shared" si="30"/>
        <v>×</v>
      </c>
      <c r="BH215" s="115" t="str">
        <f t="shared" si="31"/>
        <v/>
      </c>
      <c r="BI215" s="170">
        <f t="shared" si="32"/>
        <v>0</v>
      </c>
      <c r="BJ215" s="36" t="str">
        <f>IF(AG215=契約状況コード表!G$5,"",IF(AND(K215&lt;&gt;"",ISTEXT(U215)),"分担契約/単価契約",IF(ISTEXT(U215),"単価契約",IF(K215&lt;&gt;"","分担契約",""))))</f>
        <v/>
      </c>
      <c r="BK215" s="171"/>
      <c r="BL215" s="118" t="str">
        <f>IF(COUNTIF(T215,"**"),"",IF(AND(T215&gt;=契約状況コード表!P$5,OR(H215=契約状況コード表!M$5,H215=契約状況コード表!M$6)),1,IF(AND(T215&gt;=契約状況コード表!P$13,H215&lt;&gt;契約状況コード表!M$5,H215&lt;&gt;契約状況コード表!M$6),1,"")))</f>
        <v/>
      </c>
      <c r="BM215" s="155" t="str">
        <f t="shared" si="33"/>
        <v>○</v>
      </c>
      <c r="BN215" s="118" t="b">
        <f t="shared" si="34"/>
        <v>1</v>
      </c>
      <c r="BO215" s="118" t="b">
        <f t="shared" si="35"/>
        <v>1</v>
      </c>
    </row>
    <row r="216" spans="1:67" ht="60.6" customHeight="1">
      <c r="A216" s="101">
        <f t="shared" si="36"/>
        <v>211</v>
      </c>
      <c r="B216" s="101" t="str">
        <f t="shared" si="37"/>
        <v/>
      </c>
      <c r="C216" s="101" t="str">
        <f>IF(B216&lt;&gt;1,"",COUNTIF($B$6:B216,1))</f>
        <v/>
      </c>
      <c r="D216" s="101" t="str">
        <f>IF(B216&lt;&gt;2,"",COUNTIF($B$6:B216,2))</f>
        <v/>
      </c>
      <c r="E216" s="101" t="str">
        <f>IF(B216&lt;&gt;3,"",COUNTIF($B$6:B216,3))</f>
        <v/>
      </c>
      <c r="F216" s="101" t="str">
        <f>IF(B216&lt;&gt;4,"",COUNTIF($B$6:B216,4))</f>
        <v/>
      </c>
      <c r="G216" s="75"/>
      <c r="H216" s="36"/>
      <c r="I216" s="76"/>
      <c r="J216" s="76"/>
      <c r="K216" s="75"/>
      <c r="L216" s="161"/>
      <c r="M216" s="77"/>
      <c r="N216" s="76"/>
      <c r="O216" s="78"/>
      <c r="P216" s="83"/>
      <c r="Q216" s="84"/>
      <c r="R216" s="76"/>
      <c r="S216" s="75"/>
      <c r="T216" s="79"/>
      <c r="U216" s="86"/>
      <c r="V216" s="87"/>
      <c r="W216" s="172" t="str">
        <f>IF(OR(T216="他官署で調達手続きを実施のため",AG216=契約状況コード表!G$5),"－",IF(V216&lt;&gt;"",ROUNDDOWN(V216/T216,3),(IFERROR(ROUNDDOWN(U216/T216,3),"－"))))</f>
        <v>－</v>
      </c>
      <c r="X216" s="79"/>
      <c r="Y216" s="79"/>
      <c r="Z216" s="82"/>
      <c r="AA216" s="80"/>
      <c r="AB216" s="81"/>
      <c r="AC216" s="82"/>
      <c r="AD216" s="82"/>
      <c r="AE216" s="82"/>
      <c r="AF216" s="82"/>
      <c r="AG216" s="80"/>
      <c r="AH216" s="76"/>
      <c r="AI216" s="76"/>
      <c r="AJ216" s="76"/>
      <c r="AK216" s="36"/>
      <c r="AL216" s="36"/>
      <c r="AM216" s="200"/>
      <c r="AN216" s="200"/>
      <c r="AO216" s="200"/>
      <c r="AP216" s="200"/>
      <c r="AQ216" s="161"/>
      <c r="AR216" s="75"/>
      <c r="AS216" s="36"/>
      <c r="AT216" s="36"/>
      <c r="AU216" s="36"/>
      <c r="AV216" s="36"/>
      <c r="AW216" s="36"/>
      <c r="AX216" s="36"/>
      <c r="AY216" s="36"/>
      <c r="AZ216" s="36"/>
      <c r="BA216" s="104"/>
      <c r="BB216" s="113"/>
      <c r="BC216" s="114" t="str">
        <f>IF(AND(OR(K216=契約状況コード表!D$5,K216=契約状況コード表!D$6),OR(AG216=契約状況コード表!G$5,AG216=契約状況コード表!G$6)),"年間支払金額(全官署)",IF(OR(AG216=契約状況コード表!G$5,AG216=契約状況コード表!G$6),"年間支払金額",IF(AND(OR(COUNTIF(AI216,"*すべて*"),COUNTIF(AI216,"*全て*")),S216="●",OR(K216=契約状況コード表!D$5,K216=契約状況コード表!D$6)),"年間支払金額(全官署、契約相手方ごと)",IF(AND(OR(COUNTIF(AI216,"*すべて*"),COUNTIF(AI216,"*全て*")),S216="●"),"年間支払金額(契約相手方ごと)",IF(AND(OR(K216=契約状況コード表!D$5,K216=契約状況コード表!D$6),AG216=契約状況コード表!G$7),"契約総額(全官署)",IF(AND(K216=契約状況コード表!D$7,AG216=契約状況コード表!G$7),"契約総額(自官署のみ)",IF(K216=契約状況コード表!D$7,"年間支払金額(自官署のみ)",IF(AG216=契約状況コード表!G$7,"契約総額",IF(AND(COUNTIF(BJ216,"&lt;&gt;*単価*"),OR(K216=契約状況コード表!D$5,K216=契約状況コード表!D$6)),"全官署予定価格",IF(AND(COUNTIF(BJ216,"*単価*"),OR(K216=契約状況コード表!D$5,K216=契約状況コード表!D$6)),"全官署支払金額",IF(AND(COUNTIF(BJ216,"&lt;&gt;*単価*"),COUNTIF(BJ216,"*変更契約*")),"変更後予定価格",IF(COUNTIF(BJ216,"*単価*"),"年間支払金額","予定価格"))))))))))))</f>
        <v>予定価格</v>
      </c>
      <c r="BD216" s="114" t="str">
        <f>IF(AND(BI216=契約状況コード表!M$5,T216&gt;契約状況コード表!N$5),"○",IF(AND(BI216=契約状況コード表!M$6,T216&gt;=契約状況コード表!N$6),"○",IF(AND(BI216=契約状況コード表!M$7,T216&gt;=契約状況コード表!N$7),"○",IF(AND(BI216=契約状況コード表!M$8,T216&gt;=契約状況コード表!N$8),"○",IF(AND(BI216=契約状況コード表!M$9,T216&gt;=契約状況コード表!N$9),"○",IF(AND(BI216=契約状況コード表!M$10,T216&gt;=契約状況コード表!N$10),"○",IF(AND(BI216=契約状況コード表!M$11,T216&gt;=契約状況コード表!N$11),"○",IF(AND(BI216=契約状況コード表!M$12,T216&gt;=契約状況コード表!N$12),"○",IF(AND(BI216=契約状況コード表!M$13,T216&gt;=契約状況コード表!N$13),"○",IF(T216="他官署で調達手続き入札を実施のため","○","×"))))))))))</f>
        <v>×</v>
      </c>
      <c r="BE216" s="114" t="str">
        <f>IF(AND(BI216=契約状況コード表!M$5,Y216&gt;契約状況コード表!N$5),"○",IF(AND(BI216=契約状況コード表!M$6,Y216&gt;=契約状況コード表!N$6),"○",IF(AND(BI216=契約状況コード表!M$7,Y216&gt;=契約状況コード表!N$7),"○",IF(AND(BI216=契約状況コード表!M$8,Y216&gt;=契約状況コード表!N$8),"○",IF(AND(BI216=契約状況コード表!M$9,Y216&gt;=契約状況コード表!N$9),"○",IF(AND(BI216=契約状況コード表!M$10,Y216&gt;=契約状況コード表!N$10),"○",IF(AND(BI216=契約状況コード表!M$11,Y216&gt;=契約状況コード表!N$11),"○",IF(AND(BI216=契約状況コード表!M$12,Y216&gt;=契約状況コード表!N$12),"○",IF(AND(BI216=契約状況コード表!M$13,Y216&gt;=契約状況コード表!N$13),"○","×")))))))))</f>
        <v>×</v>
      </c>
      <c r="BF216" s="114" t="str">
        <f t="shared" si="29"/>
        <v>×</v>
      </c>
      <c r="BG216" s="114" t="str">
        <f t="shared" si="30"/>
        <v>×</v>
      </c>
      <c r="BH216" s="115" t="str">
        <f t="shared" si="31"/>
        <v/>
      </c>
      <c r="BI216" s="170">
        <f t="shared" si="32"/>
        <v>0</v>
      </c>
      <c r="BJ216" s="36" t="str">
        <f>IF(AG216=契約状況コード表!G$5,"",IF(AND(K216&lt;&gt;"",ISTEXT(U216)),"分担契約/単価契約",IF(ISTEXT(U216),"単価契約",IF(K216&lt;&gt;"","分担契約",""))))</f>
        <v/>
      </c>
      <c r="BK216" s="171"/>
      <c r="BL216" s="118" t="str">
        <f>IF(COUNTIF(T216,"**"),"",IF(AND(T216&gt;=契約状況コード表!P$5,OR(H216=契約状況コード表!M$5,H216=契約状況コード表!M$6)),1,IF(AND(T216&gt;=契約状況コード表!P$13,H216&lt;&gt;契約状況コード表!M$5,H216&lt;&gt;契約状況コード表!M$6),1,"")))</f>
        <v/>
      </c>
      <c r="BM216" s="155" t="str">
        <f t="shared" si="33"/>
        <v>○</v>
      </c>
      <c r="BN216" s="118" t="b">
        <f t="shared" si="34"/>
        <v>1</v>
      </c>
      <c r="BO216" s="118" t="b">
        <f t="shared" si="35"/>
        <v>1</v>
      </c>
    </row>
    <row r="217" spans="1:67" ht="60.6" customHeight="1">
      <c r="A217" s="101">
        <f t="shared" si="36"/>
        <v>212</v>
      </c>
      <c r="B217" s="101" t="str">
        <f t="shared" si="37"/>
        <v/>
      </c>
      <c r="C217" s="101" t="str">
        <f>IF(B217&lt;&gt;1,"",COUNTIF($B$6:B217,1))</f>
        <v/>
      </c>
      <c r="D217" s="101" t="str">
        <f>IF(B217&lt;&gt;2,"",COUNTIF($B$6:B217,2))</f>
        <v/>
      </c>
      <c r="E217" s="101" t="str">
        <f>IF(B217&lt;&gt;3,"",COUNTIF($B$6:B217,3))</f>
        <v/>
      </c>
      <c r="F217" s="101" t="str">
        <f>IF(B217&lt;&gt;4,"",COUNTIF($B$6:B217,4))</f>
        <v/>
      </c>
      <c r="G217" s="75"/>
      <c r="H217" s="36"/>
      <c r="I217" s="76"/>
      <c r="J217" s="76"/>
      <c r="K217" s="75"/>
      <c r="L217" s="161"/>
      <c r="M217" s="77"/>
      <c r="N217" s="76"/>
      <c r="O217" s="78"/>
      <c r="P217" s="83"/>
      <c r="Q217" s="84"/>
      <c r="R217" s="76"/>
      <c r="S217" s="75"/>
      <c r="T217" s="79"/>
      <c r="U217" s="86"/>
      <c r="V217" s="87"/>
      <c r="W217" s="172" t="str">
        <f>IF(OR(T217="他官署で調達手続きを実施のため",AG217=契約状況コード表!G$5),"－",IF(V217&lt;&gt;"",ROUNDDOWN(V217/T217,3),(IFERROR(ROUNDDOWN(U217/T217,3),"－"))))</f>
        <v>－</v>
      </c>
      <c r="X217" s="79"/>
      <c r="Y217" s="79"/>
      <c r="Z217" s="82"/>
      <c r="AA217" s="80"/>
      <c r="AB217" s="81"/>
      <c r="AC217" s="82"/>
      <c r="AD217" s="82"/>
      <c r="AE217" s="82"/>
      <c r="AF217" s="82"/>
      <c r="AG217" s="80"/>
      <c r="AH217" s="76"/>
      <c r="AI217" s="76"/>
      <c r="AJ217" s="76"/>
      <c r="AK217" s="36"/>
      <c r="AL217" s="36"/>
      <c r="AM217" s="200"/>
      <c r="AN217" s="200"/>
      <c r="AO217" s="200"/>
      <c r="AP217" s="200"/>
      <c r="AQ217" s="161"/>
      <c r="AR217" s="75"/>
      <c r="AS217" s="36"/>
      <c r="AT217" s="36"/>
      <c r="AU217" s="36"/>
      <c r="AV217" s="36"/>
      <c r="AW217" s="36"/>
      <c r="AX217" s="36"/>
      <c r="AY217" s="36"/>
      <c r="AZ217" s="36"/>
      <c r="BA217" s="108"/>
      <c r="BB217" s="113"/>
      <c r="BC217" s="114" t="str">
        <f>IF(AND(OR(K217=契約状況コード表!D$5,K217=契約状況コード表!D$6),OR(AG217=契約状況コード表!G$5,AG217=契約状況コード表!G$6)),"年間支払金額(全官署)",IF(OR(AG217=契約状況コード表!G$5,AG217=契約状況コード表!G$6),"年間支払金額",IF(AND(OR(COUNTIF(AI217,"*すべて*"),COUNTIF(AI217,"*全て*")),S217="●",OR(K217=契約状況コード表!D$5,K217=契約状況コード表!D$6)),"年間支払金額(全官署、契約相手方ごと)",IF(AND(OR(COUNTIF(AI217,"*すべて*"),COUNTIF(AI217,"*全て*")),S217="●"),"年間支払金額(契約相手方ごと)",IF(AND(OR(K217=契約状況コード表!D$5,K217=契約状況コード表!D$6),AG217=契約状況コード表!G$7),"契約総額(全官署)",IF(AND(K217=契約状況コード表!D$7,AG217=契約状況コード表!G$7),"契約総額(自官署のみ)",IF(K217=契約状況コード表!D$7,"年間支払金額(自官署のみ)",IF(AG217=契約状況コード表!G$7,"契約総額",IF(AND(COUNTIF(BJ217,"&lt;&gt;*単価*"),OR(K217=契約状況コード表!D$5,K217=契約状況コード表!D$6)),"全官署予定価格",IF(AND(COUNTIF(BJ217,"*単価*"),OR(K217=契約状況コード表!D$5,K217=契約状況コード表!D$6)),"全官署支払金額",IF(AND(COUNTIF(BJ217,"&lt;&gt;*単価*"),COUNTIF(BJ217,"*変更契約*")),"変更後予定価格",IF(COUNTIF(BJ217,"*単価*"),"年間支払金額","予定価格"))))))))))))</f>
        <v>予定価格</v>
      </c>
      <c r="BD217" s="114" t="str">
        <f>IF(AND(BI217=契約状況コード表!M$5,T217&gt;契約状況コード表!N$5),"○",IF(AND(BI217=契約状況コード表!M$6,T217&gt;=契約状況コード表!N$6),"○",IF(AND(BI217=契約状況コード表!M$7,T217&gt;=契約状況コード表!N$7),"○",IF(AND(BI217=契約状況コード表!M$8,T217&gt;=契約状況コード表!N$8),"○",IF(AND(BI217=契約状況コード表!M$9,T217&gt;=契約状況コード表!N$9),"○",IF(AND(BI217=契約状況コード表!M$10,T217&gt;=契約状況コード表!N$10),"○",IF(AND(BI217=契約状況コード表!M$11,T217&gt;=契約状況コード表!N$11),"○",IF(AND(BI217=契約状況コード表!M$12,T217&gt;=契約状況コード表!N$12),"○",IF(AND(BI217=契約状況コード表!M$13,T217&gt;=契約状況コード表!N$13),"○",IF(T217="他官署で調達手続き入札を実施のため","○","×"))))))))))</f>
        <v>×</v>
      </c>
      <c r="BE217" s="114" t="str">
        <f>IF(AND(BI217=契約状況コード表!M$5,Y217&gt;契約状況コード表!N$5),"○",IF(AND(BI217=契約状況コード表!M$6,Y217&gt;=契約状況コード表!N$6),"○",IF(AND(BI217=契約状況コード表!M$7,Y217&gt;=契約状況コード表!N$7),"○",IF(AND(BI217=契約状況コード表!M$8,Y217&gt;=契約状況コード表!N$8),"○",IF(AND(BI217=契約状況コード表!M$9,Y217&gt;=契約状況コード表!N$9),"○",IF(AND(BI217=契約状況コード表!M$10,Y217&gt;=契約状況コード表!N$10),"○",IF(AND(BI217=契約状況コード表!M$11,Y217&gt;=契約状況コード表!N$11),"○",IF(AND(BI217=契約状況コード表!M$12,Y217&gt;=契約状況コード表!N$12),"○",IF(AND(BI217=契約状況コード表!M$13,Y217&gt;=契約状況コード表!N$13),"○","×")))))))))</f>
        <v>×</v>
      </c>
      <c r="BF217" s="114" t="str">
        <f t="shared" si="29"/>
        <v>×</v>
      </c>
      <c r="BG217" s="114" t="str">
        <f t="shared" si="30"/>
        <v>×</v>
      </c>
      <c r="BH217" s="115" t="str">
        <f t="shared" si="31"/>
        <v/>
      </c>
      <c r="BI217" s="170">
        <f t="shared" si="32"/>
        <v>0</v>
      </c>
      <c r="BJ217" s="36" t="str">
        <f>IF(AG217=契約状況コード表!G$5,"",IF(AND(K217&lt;&gt;"",ISTEXT(U217)),"分担契約/単価契約",IF(ISTEXT(U217),"単価契約",IF(K217&lt;&gt;"","分担契約",""))))</f>
        <v/>
      </c>
      <c r="BK217" s="171"/>
      <c r="BL217" s="118" t="str">
        <f>IF(COUNTIF(T217,"**"),"",IF(AND(T217&gt;=契約状況コード表!P$5,OR(H217=契約状況コード表!M$5,H217=契約状況コード表!M$6)),1,IF(AND(T217&gt;=契約状況コード表!P$13,H217&lt;&gt;契約状況コード表!M$5,H217&lt;&gt;契約状況コード表!M$6),1,"")))</f>
        <v/>
      </c>
      <c r="BM217" s="155" t="str">
        <f t="shared" si="33"/>
        <v>○</v>
      </c>
      <c r="BN217" s="118" t="b">
        <f t="shared" si="34"/>
        <v>1</v>
      </c>
      <c r="BO217" s="118" t="b">
        <f t="shared" si="35"/>
        <v>1</v>
      </c>
    </row>
    <row r="218" spans="1:67" ht="60.6" customHeight="1">
      <c r="A218" s="101">
        <f t="shared" si="36"/>
        <v>213</v>
      </c>
      <c r="B218" s="101" t="str">
        <f t="shared" si="37"/>
        <v/>
      </c>
      <c r="C218" s="101" t="str">
        <f>IF(B218&lt;&gt;1,"",COUNTIF($B$6:B218,1))</f>
        <v/>
      </c>
      <c r="D218" s="101" t="str">
        <f>IF(B218&lt;&gt;2,"",COUNTIF($B$6:B218,2))</f>
        <v/>
      </c>
      <c r="E218" s="101" t="str">
        <f>IF(B218&lt;&gt;3,"",COUNTIF($B$6:B218,3))</f>
        <v/>
      </c>
      <c r="F218" s="101" t="str">
        <f>IF(B218&lt;&gt;4,"",COUNTIF($B$6:B218,4))</f>
        <v/>
      </c>
      <c r="G218" s="75"/>
      <c r="H218" s="36"/>
      <c r="I218" s="76"/>
      <c r="J218" s="76"/>
      <c r="K218" s="75"/>
      <c r="L218" s="161"/>
      <c r="M218" s="77"/>
      <c r="N218" s="76"/>
      <c r="O218" s="78"/>
      <c r="P218" s="83"/>
      <c r="Q218" s="84"/>
      <c r="R218" s="76"/>
      <c r="S218" s="75"/>
      <c r="T218" s="79"/>
      <c r="U218" s="86"/>
      <c r="V218" s="87"/>
      <c r="W218" s="172" t="str">
        <f>IF(OR(T218="他官署で調達手続きを実施のため",AG218=契約状況コード表!G$5),"－",IF(V218&lt;&gt;"",ROUNDDOWN(V218/T218,3),(IFERROR(ROUNDDOWN(U218/T218,3),"－"))))</f>
        <v>－</v>
      </c>
      <c r="X218" s="79"/>
      <c r="Y218" s="79"/>
      <c r="Z218" s="82"/>
      <c r="AA218" s="80"/>
      <c r="AB218" s="81"/>
      <c r="AC218" s="82"/>
      <c r="AD218" s="82"/>
      <c r="AE218" s="82"/>
      <c r="AF218" s="82"/>
      <c r="AG218" s="80"/>
      <c r="AH218" s="76"/>
      <c r="AI218" s="76"/>
      <c r="AJ218" s="76"/>
      <c r="AK218" s="36"/>
      <c r="AL218" s="36"/>
      <c r="AM218" s="200"/>
      <c r="AN218" s="200"/>
      <c r="AO218" s="200"/>
      <c r="AP218" s="200"/>
      <c r="AQ218" s="161"/>
      <c r="AR218" s="75"/>
      <c r="AS218" s="36"/>
      <c r="AT218" s="36"/>
      <c r="AU218" s="36"/>
      <c r="AV218" s="36"/>
      <c r="AW218" s="36"/>
      <c r="AX218" s="36"/>
      <c r="AY218" s="36"/>
      <c r="AZ218" s="36"/>
      <c r="BA218" s="104"/>
      <c r="BB218" s="113"/>
      <c r="BC218" s="114" t="str">
        <f>IF(AND(OR(K218=契約状況コード表!D$5,K218=契約状況コード表!D$6),OR(AG218=契約状況コード表!G$5,AG218=契約状況コード表!G$6)),"年間支払金額(全官署)",IF(OR(AG218=契約状況コード表!G$5,AG218=契約状況コード表!G$6),"年間支払金額",IF(AND(OR(COUNTIF(AI218,"*すべて*"),COUNTIF(AI218,"*全て*")),S218="●",OR(K218=契約状況コード表!D$5,K218=契約状況コード表!D$6)),"年間支払金額(全官署、契約相手方ごと)",IF(AND(OR(COUNTIF(AI218,"*すべて*"),COUNTIF(AI218,"*全て*")),S218="●"),"年間支払金額(契約相手方ごと)",IF(AND(OR(K218=契約状況コード表!D$5,K218=契約状況コード表!D$6),AG218=契約状況コード表!G$7),"契約総額(全官署)",IF(AND(K218=契約状況コード表!D$7,AG218=契約状況コード表!G$7),"契約総額(自官署のみ)",IF(K218=契約状況コード表!D$7,"年間支払金額(自官署のみ)",IF(AG218=契約状況コード表!G$7,"契約総額",IF(AND(COUNTIF(BJ218,"&lt;&gt;*単価*"),OR(K218=契約状況コード表!D$5,K218=契約状況コード表!D$6)),"全官署予定価格",IF(AND(COUNTIF(BJ218,"*単価*"),OR(K218=契約状況コード表!D$5,K218=契約状況コード表!D$6)),"全官署支払金額",IF(AND(COUNTIF(BJ218,"&lt;&gt;*単価*"),COUNTIF(BJ218,"*変更契約*")),"変更後予定価格",IF(COUNTIF(BJ218,"*単価*"),"年間支払金額","予定価格"))))))))))))</f>
        <v>予定価格</v>
      </c>
      <c r="BD218" s="114" t="str">
        <f>IF(AND(BI218=契約状況コード表!M$5,T218&gt;契約状況コード表!N$5),"○",IF(AND(BI218=契約状況コード表!M$6,T218&gt;=契約状況コード表!N$6),"○",IF(AND(BI218=契約状況コード表!M$7,T218&gt;=契約状況コード表!N$7),"○",IF(AND(BI218=契約状況コード表!M$8,T218&gt;=契約状況コード表!N$8),"○",IF(AND(BI218=契約状況コード表!M$9,T218&gt;=契約状況コード表!N$9),"○",IF(AND(BI218=契約状況コード表!M$10,T218&gt;=契約状況コード表!N$10),"○",IF(AND(BI218=契約状況コード表!M$11,T218&gt;=契約状況コード表!N$11),"○",IF(AND(BI218=契約状況コード表!M$12,T218&gt;=契約状況コード表!N$12),"○",IF(AND(BI218=契約状況コード表!M$13,T218&gt;=契約状況コード表!N$13),"○",IF(T218="他官署で調達手続き入札を実施のため","○","×"))))))))))</f>
        <v>×</v>
      </c>
      <c r="BE218" s="114" t="str">
        <f>IF(AND(BI218=契約状況コード表!M$5,Y218&gt;契約状況コード表!N$5),"○",IF(AND(BI218=契約状況コード表!M$6,Y218&gt;=契約状況コード表!N$6),"○",IF(AND(BI218=契約状況コード表!M$7,Y218&gt;=契約状況コード表!N$7),"○",IF(AND(BI218=契約状況コード表!M$8,Y218&gt;=契約状況コード表!N$8),"○",IF(AND(BI218=契約状況コード表!M$9,Y218&gt;=契約状況コード表!N$9),"○",IF(AND(BI218=契約状況コード表!M$10,Y218&gt;=契約状況コード表!N$10),"○",IF(AND(BI218=契約状況コード表!M$11,Y218&gt;=契約状況コード表!N$11),"○",IF(AND(BI218=契約状況コード表!M$12,Y218&gt;=契約状況コード表!N$12),"○",IF(AND(BI218=契約状況コード表!M$13,Y218&gt;=契約状況コード表!N$13),"○","×")))))))))</f>
        <v>×</v>
      </c>
      <c r="BF218" s="114" t="str">
        <f t="shared" si="29"/>
        <v>×</v>
      </c>
      <c r="BG218" s="114" t="str">
        <f t="shared" si="30"/>
        <v>×</v>
      </c>
      <c r="BH218" s="115" t="str">
        <f t="shared" si="31"/>
        <v/>
      </c>
      <c r="BI218" s="170">
        <f t="shared" si="32"/>
        <v>0</v>
      </c>
      <c r="BJ218" s="36" t="str">
        <f>IF(AG218=契約状況コード表!G$5,"",IF(AND(K218&lt;&gt;"",ISTEXT(U218)),"分担契約/単価契約",IF(ISTEXT(U218),"単価契約",IF(K218&lt;&gt;"","分担契約",""))))</f>
        <v/>
      </c>
      <c r="BK218" s="171"/>
      <c r="BL218" s="118" t="str">
        <f>IF(COUNTIF(T218,"**"),"",IF(AND(T218&gt;=契約状況コード表!P$5,OR(H218=契約状況コード表!M$5,H218=契約状況コード表!M$6)),1,IF(AND(T218&gt;=契約状況コード表!P$13,H218&lt;&gt;契約状況コード表!M$5,H218&lt;&gt;契約状況コード表!M$6),1,"")))</f>
        <v/>
      </c>
      <c r="BM218" s="155" t="str">
        <f t="shared" si="33"/>
        <v>○</v>
      </c>
      <c r="BN218" s="118" t="b">
        <f t="shared" si="34"/>
        <v>1</v>
      </c>
      <c r="BO218" s="118" t="b">
        <f t="shared" si="35"/>
        <v>1</v>
      </c>
    </row>
    <row r="219" spans="1:67" ht="60.6" customHeight="1">
      <c r="A219" s="101">
        <f t="shared" si="36"/>
        <v>214</v>
      </c>
      <c r="B219" s="101" t="str">
        <f t="shared" si="37"/>
        <v/>
      </c>
      <c r="C219" s="101" t="str">
        <f>IF(B219&lt;&gt;1,"",COUNTIF($B$6:B219,1))</f>
        <v/>
      </c>
      <c r="D219" s="101" t="str">
        <f>IF(B219&lt;&gt;2,"",COUNTIF($B$6:B219,2))</f>
        <v/>
      </c>
      <c r="E219" s="101" t="str">
        <f>IF(B219&lt;&gt;3,"",COUNTIF($B$6:B219,3))</f>
        <v/>
      </c>
      <c r="F219" s="101" t="str">
        <f>IF(B219&lt;&gt;4,"",COUNTIF($B$6:B219,4))</f>
        <v/>
      </c>
      <c r="G219" s="75"/>
      <c r="H219" s="36"/>
      <c r="I219" s="76"/>
      <c r="J219" s="76"/>
      <c r="K219" s="75"/>
      <c r="L219" s="161"/>
      <c r="M219" s="77"/>
      <c r="N219" s="76"/>
      <c r="O219" s="78"/>
      <c r="P219" s="83"/>
      <c r="Q219" s="84"/>
      <c r="R219" s="76"/>
      <c r="S219" s="75"/>
      <c r="T219" s="79"/>
      <c r="U219" s="86"/>
      <c r="V219" s="87"/>
      <c r="W219" s="172" t="str">
        <f>IF(OR(T219="他官署で調達手続きを実施のため",AG219=契約状況コード表!G$5),"－",IF(V219&lt;&gt;"",ROUNDDOWN(V219/T219,3),(IFERROR(ROUNDDOWN(U219/T219,3),"－"))))</f>
        <v>－</v>
      </c>
      <c r="X219" s="79"/>
      <c r="Y219" s="79"/>
      <c r="Z219" s="82"/>
      <c r="AA219" s="80"/>
      <c r="AB219" s="81"/>
      <c r="AC219" s="82"/>
      <c r="AD219" s="82"/>
      <c r="AE219" s="82"/>
      <c r="AF219" s="82"/>
      <c r="AG219" s="80"/>
      <c r="AH219" s="76"/>
      <c r="AI219" s="76"/>
      <c r="AJ219" s="76"/>
      <c r="AK219" s="36"/>
      <c r="AL219" s="36"/>
      <c r="AM219" s="200"/>
      <c r="AN219" s="200"/>
      <c r="AO219" s="200"/>
      <c r="AP219" s="200"/>
      <c r="AQ219" s="161"/>
      <c r="AR219" s="75"/>
      <c r="AS219" s="36"/>
      <c r="AT219" s="36"/>
      <c r="AU219" s="36"/>
      <c r="AV219" s="36"/>
      <c r="AW219" s="36"/>
      <c r="AX219" s="36"/>
      <c r="AY219" s="36"/>
      <c r="AZ219" s="36"/>
      <c r="BA219" s="104"/>
      <c r="BB219" s="113"/>
      <c r="BC219" s="114" t="str">
        <f>IF(AND(OR(K219=契約状況コード表!D$5,K219=契約状況コード表!D$6),OR(AG219=契約状況コード表!G$5,AG219=契約状況コード表!G$6)),"年間支払金額(全官署)",IF(OR(AG219=契約状況コード表!G$5,AG219=契約状況コード表!G$6),"年間支払金額",IF(AND(OR(COUNTIF(AI219,"*すべて*"),COUNTIF(AI219,"*全て*")),S219="●",OR(K219=契約状況コード表!D$5,K219=契約状況コード表!D$6)),"年間支払金額(全官署、契約相手方ごと)",IF(AND(OR(COUNTIF(AI219,"*すべて*"),COUNTIF(AI219,"*全て*")),S219="●"),"年間支払金額(契約相手方ごと)",IF(AND(OR(K219=契約状況コード表!D$5,K219=契約状況コード表!D$6),AG219=契約状況コード表!G$7),"契約総額(全官署)",IF(AND(K219=契約状況コード表!D$7,AG219=契約状況コード表!G$7),"契約総額(自官署のみ)",IF(K219=契約状況コード表!D$7,"年間支払金額(自官署のみ)",IF(AG219=契約状況コード表!G$7,"契約総額",IF(AND(COUNTIF(BJ219,"&lt;&gt;*単価*"),OR(K219=契約状況コード表!D$5,K219=契約状況コード表!D$6)),"全官署予定価格",IF(AND(COUNTIF(BJ219,"*単価*"),OR(K219=契約状況コード表!D$5,K219=契約状況コード表!D$6)),"全官署支払金額",IF(AND(COUNTIF(BJ219,"&lt;&gt;*単価*"),COUNTIF(BJ219,"*変更契約*")),"変更後予定価格",IF(COUNTIF(BJ219,"*単価*"),"年間支払金額","予定価格"))))))))))))</f>
        <v>予定価格</v>
      </c>
      <c r="BD219" s="114" t="str">
        <f>IF(AND(BI219=契約状況コード表!M$5,T219&gt;契約状況コード表!N$5),"○",IF(AND(BI219=契約状況コード表!M$6,T219&gt;=契約状況コード表!N$6),"○",IF(AND(BI219=契約状況コード表!M$7,T219&gt;=契約状況コード表!N$7),"○",IF(AND(BI219=契約状況コード表!M$8,T219&gt;=契約状況コード表!N$8),"○",IF(AND(BI219=契約状況コード表!M$9,T219&gt;=契約状況コード表!N$9),"○",IF(AND(BI219=契約状況コード表!M$10,T219&gt;=契約状況コード表!N$10),"○",IF(AND(BI219=契約状況コード表!M$11,T219&gt;=契約状況コード表!N$11),"○",IF(AND(BI219=契約状況コード表!M$12,T219&gt;=契約状況コード表!N$12),"○",IF(AND(BI219=契約状況コード表!M$13,T219&gt;=契約状況コード表!N$13),"○",IF(T219="他官署で調達手続き入札を実施のため","○","×"))))))))))</f>
        <v>×</v>
      </c>
      <c r="BE219" s="114" t="str">
        <f>IF(AND(BI219=契約状況コード表!M$5,Y219&gt;契約状況コード表!N$5),"○",IF(AND(BI219=契約状況コード表!M$6,Y219&gt;=契約状況コード表!N$6),"○",IF(AND(BI219=契約状況コード表!M$7,Y219&gt;=契約状況コード表!N$7),"○",IF(AND(BI219=契約状況コード表!M$8,Y219&gt;=契約状況コード表!N$8),"○",IF(AND(BI219=契約状況コード表!M$9,Y219&gt;=契約状況コード表!N$9),"○",IF(AND(BI219=契約状況コード表!M$10,Y219&gt;=契約状況コード表!N$10),"○",IF(AND(BI219=契約状況コード表!M$11,Y219&gt;=契約状況コード表!N$11),"○",IF(AND(BI219=契約状況コード表!M$12,Y219&gt;=契約状況コード表!N$12),"○",IF(AND(BI219=契約状況コード表!M$13,Y219&gt;=契約状況コード表!N$13),"○","×")))))))))</f>
        <v>×</v>
      </c>
      <c r="BF219" s="114" t="str">
        <f t="shared" si="29"/>
        <v>×</v>
      </c>
      <c r="BG219" s="114" t="str">
        <f t="shared" si="30"/>
        <v>×</v>
      </c>
      <c r="BH219" s="115" t="str">
        <f t="shared" si="31"/>
        <v/>
      </c>
      <c r="BI219" s="170">
        <f t="shared" si="32"/>
        <v>0</v>
      </c>
      <c r="BJ219" s="36" t="str">
        <f>IF(AG219=契約状況コード表!G$5,"",IF(AND(K219&lt;&gt;"",ISTEXT(U219)),"分担契約/単価契約",IF(ISTEXT(U219),"単価契約",IF(K219&lt;&gt;"","分担契約",""))))</f>
        <v/>
      </c>
      <c r="BK219" s="171"/>
      <c r="BL219" s="118" t="str">
        <f>IF(COUNTIF(T219,"**"),"",IF(AND(T219&gt;=契約状況コード表!P$5,OR(H219=契約状況コード表!M$5,H219=契約状況コード表!M$6)),1,IF(AND(T219&gt;=契約状況コード表!P$13,H219&lt;&gt;契約状況コード表!M$5,H219&lt;&gt;契約状況コード表!M$6),1,"")))</f>
        <v/>
      </c>
      <c r="BM219" s="155" t="str">
        <f t="shared" si="33"/>
        <v>○</v>
      </c>
      <c r="BN219" s="118" t="b">
        <f t="shared" si="34"/>
        <v>1</v>
      </c>
      <c r="BO219" s="118" t="b">
        <f t="shared" si="35"/>
        <v>1</v>
      </c>
    </row>
    <row r="220" spans="1:67" ht="60.6" customHeight="1">
      <c r="A220" s="101">
        <f t="shared" si="36"/>
        <v>215</v>
      </c>
      <c r="B220" s="101" t="str">
        <f t="shared" si="37"/>
        <v/>
      </c>
      <c r="C220" s="101" t="str">
        <f>IF(B220&lt;&gt;1,"",COUNTIF($B$6:B220,1))</f>
        <v/>
      </c>
      <c r="D220" s="101" t="str">
        <f>IF(B220&lt;&gt;2,"",COUNTIF($B$6:B220,2))</f>
        <v/>
      </c>
      <c r="E220" s="101" t="str">
        <f>IF(B220&lt;&gt;3,"",COUNTIF($B$6:B220,3))</f>
        <v/>
      </c>
      <c r="F220" s="101" t="str">
        <f>IF(B220&lt;&gt;4,"",COUNTIF($B$6:B220,4))</f>
        <v/>
      </c>
      <c r="G220" s="75"/>
      <c r="H220" s="36"/>
      <c r="I220" s="76"/>
      <c r="J220" s="76"/>
      <c r="K220" s="75"/>
      <c r="L220" s="161"/>
      <c r="M220" s="77"/>
      <c r="N220" s="76"/>
      <c r="O220" s="78"/>
      <c r="P220" s="83"/>
      <c r="Q220" s="84"/>
      <c r="R220" s="76"/>
      <c r="S220" s="75"/>
      <c r="T220" s="85"/>
      <c r="U220" s="154"/>
      <c r="V220" s="87"/>
      <c r="W220" s="172" t="str">
        <f>IF(OR(T220="他官署で調達手続きを実施のため",AG220=契約状況コード表!G$5),"－",IF(V220&lt;&gt;"",ROUNDDOWN(V220/T220,3),(IFERROR(ROUNDDOWN(U220/T220,3),"－"))))</f>
        <v>－</v>
      </c>
      <c r="X220" s="85"/>
      <c r="Y220" s="85"/>
      <c r="Z220" s="82"/>
      <c r="AA220" s="80"/>
      <c r="AB220" s="81"/>
      <c r="AC220" s="82"/>
      <c r="AD220" s="82"/>
      <c r="AE220" s="82"/>
      <c r="AF220" s="82"/>
      <c r="AG220" s="80"/>
      <c r="AH220" s="76"/>
      <c r="AI220" s="76"/>
      <c r="AJ220" s="76"/>
      <c r="AK220" s="36"/>
      <c r="AL220" s="36"/>
      <c r="AM220" s="200"/>
      <c r="AN220" s="200"/>
      <c r="AO220" s="200"/>
      <c r="AP220" s="200"/>
      <c r="AQ220" s="161"/>
      <c r="AR220" s="75"/>
      <c r="AS220" s="36"/>
      <c r="AT220" s="36"/>
      <c r="AU220" s="36"/>
      <c r="AV220" s="36"/>
      <c r="AW220" s="36"/>
      <c r="AX220" s="36"/>
      <c r="AY220" s="36"/>
      <c r="AZ220" s="36"/>
      <c r="BA220" s="104"/>
      <c r="BB220" s="113"/>
      <c r="BC220" s="114" t="str">
        <f>IF(AND(OR(K220=契約状況コード表!D$5,K220=契約状況コード表!D$6),OR(AG220=契約状況コード表!G$5,AG220=契約状況コード表!G$6)),"年間支払金額(全官署)",IF(OR(AG220=契約状況コード表!G$5,AG220=契約状況コード表!G$6),"年間支払金額",IF(AND(OR(COUNTIF(AI220,"*すべて*"),COUNTIF(AI220,"*全て*")),S220="●",OR(K220=契約状況コード表!D$5,K220=契約状況コード表!D$6)),"年間支払金額(全官署、契約相手方ごと)",IF(AND(OR(COUNTIF(AI220,"*すべて*"),COUNTIF(AI220,"*全て*")),S220="●"),"年間支払金額(契約相手方ごと)",IF(AND(OR(K220=契約状況コード表!D$5,K220=契約状況コード表!D$6),AG220=契約状況コード表!G$7),"契約総額(全官署)",IF(AND(K220=契約状況コード表!D$7,AG220=契約状況コード表!G$7),"契約総額(自官署のみ)",IF(K220=契約状況コード表!D$7,"年間支払金額(自官署のみ)",IF(AG220=契約状況コード表!G$7,"契約総額",IF(AND(COUNTIF(BJ220,"&lt;&gt;*単価*"),OR(K220=契約状況コード表!D$5,K220=契約状況コード表!D$6)),"全官署予定価格",IF(AND(COUNTIF(BJ220,"*単価*"),OR(K220=契約状況コード表!D$5,K220=契約状況コード表!D$6)),"全官署支払金額",IF(AND(COUNTIF(BJ220,"&lt;&gt;*単価*"),COUNTIF(BJ220,"*変更契約*")),"変更後予定価格",IF(COUNTIF(BJ220,"*単価*"),"年間支払金額","予定価格"))))))))))))</f>
        <v>予定価格</v>
      </c>
      <c r="BD220" s="114" t="str">
        <f>IF(AND(BI220=契約状況コード表!M$5,T220&gt;契約状況コード表!N$5),"○",IF(AND(BI220=契約状況コード表!M$6,T220&gt;=契約状況コード表!N$6),"○",IF(AND(BI220=契約状況コード表!M$7,T220&gt;=契約状況コード表!N$7),"○",IF(AND(BI220=契約状況コード表!M$8,T220&gt;=契約状況コード表!N$8),"○",IF(AND(BI220=契約状況コード表!M$9,T220&gt;=契約状況コード表!N$9),"○",IF(AND(BI220=契約状況コード表!M$10,T220&gt;=契約状況コード表!N$10),"○",IF(AND(BI220=契約状況コード表!M$11,T220&gt;=契約状況コード表!N$11),"○",IF(AND(BI220=契約状況コード表!M$12,T220&gt;=契約状況コード表!N$12),"○",IF(AND(BI220=契約状況コード表!M$13,T220&gt;=契約状況コード表!N$13),"○",IF(T220="他官署で調達手続き入札を実施のため","○","×"))))))))))</f>
        <v>×</v>
      </c>
      <c r="BE220" s="114" t="str">
        <f>IF(AND(BI220=契約状況コード表!M$5,Y220&gt;契約状況コード表!N$5),"○",IF(AND(BI220=契約状況コード表!M$6,Y220&gt;=契約状況コード表!N$6),"○",IF(AND(BI220=契約状況コード表!M$7,Y220&gt;=契約状況コード表!N$7),"○",IF(AND(BI220=契約状況コード表!M$8,Y220&gt;=契約状況コード表!N$8),"○",IF(AND(BI220=契約状況コード表!M$9,Y220&gt;=契約状況コード表!N$9),"○",IF(AND(BI220=契約状況コード表!M$10,Y220&gt;=契約状況コード表!N$10),"○",IF(AND(BI220=契約状況コード表!M$11,Y220&gt;=契約状況コード表!N$11),"○",IF(AND(BI220=契約状況コード表!M$12,Y220&gt;=契約状況コード表!N$12),"○",IF(AND(BI220=契約状況コード表!M$13,Y220&gt;=契約状況コード表!N$13),"○","×")))))))))</f>
        <v>×</v>
      </c>
      <c r="BF220" s="114" t="str">
        <f t="shared" si="29"/>
        <v>×</v>
      </c>
      <c r="BG220" s="114" t="str">
        <f t="shared" si="30"/>
        <v>×</v>
      </c>
      <c r="BH220" s="115" t="str">
        <f t="shared" si="31"/>
        <v/>
      </c>
      <c r="BI220" s="170">
        <f t="shared" si="32"/>
        <v>0</v>
      </c>
      <c r="BJ220" s="36" t="str">
        <f>IF(AG220=契約状況コード表!G$5,"",IF(AND(K220&lt;&gt;"",ISTEXT(U220)),"分担契約/単価契約",IF(ISTEXT(U220),"単価契約",IF(K220&lt;&gt;"","分担契約",""))))</f>
        <v/>
      </c>
      <c r="BK220" s="171"/>
      <c r="BL220" s="118" t="str">
        <f>IF(COUNTIF(T220,"**"),"",IF(AND(T220&gt;=契約状況コード表!P$5,OR(H220=契約状況コード表!M$5,H220=契約状況コード表!M$6)),1,IF(AND(T220&gt;=契約状況コード表!P$13,H220&lt;&gt;契約状況コード表!M$5,H220&lt;&gt;契約状況コード表!M$6),1,"")))</f>
        <v/>
      </c>
      <c r="BM220" s="155" t="str">
        <f t="shared" si="33"/>
        <v>○</v>
      </c>
      <c r="BN220" s="118" t="b">
        <f t="shared" si="34"/>
        <v>1</v>
      </c>
      <c r="BO220" s="118" t="b">
        <f t="shared" si="35"/>
        <v>1</v>
      </c>
    </row>
    <row r="221" spans="1:67" ht="60.6" customHeight="1">
      <c r="A221" s="101">
        <f t="shared" si="36"/>
        <v>216</v>
      </c>
      <c r="B221" s="101" t="str">
        <f t="shared" si="37"/>
        <v/>
      </c>
      <c r="C221" s="101" t="str">
        <f>IF(B221&lt;&gt;1,"",COUNTIF($B$6:B221,1))</f>
        <v/>
      </c>
      <c r="D221" s="101" t="str">
        <f>IF(B221&lt;&gt;2,"",COUNTIF($B$6:B221,2))</f>
        <v/>
      </c>
      <c r="E221" s="101" t="str">
        <f>IF(B221&lt;&gt;3,"",COUNTIF($B$6:B221,3))</f>
        <v/>
      </c>
      <c r="F221" s="101" t="str">
        <f>IF(B221&lt;&gt;4,"",COUNTIF($B$6:B221,4))</f>
        <v/>
      </c>
      <c r="G221" s="75"/>
      <c r="H221" s="36"/>
      <c r="I221" s="76"/>
      <c r="J221" s="76"/>
      <c r="K221" s="75"/>
      <c r="L221" s="161"/>
      <c r="M221" s="77"/>
      <c r="N221" s="76"/>
      <c r="O221" s="78"/>
      <c r="P221" s="83"/>
      <c r="Q221" s="84"/>
      <c r="R221" s="76"/>
      <c r="S221" s="75"/>
      <c r="T221" s="79"/>
      <c r="U221" s="86"/>
      <c r="V221" s="87"/>
      <c r="W221" s="172" t="str">
        <f>IF(OR(T221="他官署で調達手続きを実施のため",AG221=契約状況コード表!G$5),"－",IF(V221&lt;&gt;"",ROUNDDOWN(V221/T221,3),(IFERROR(ROUNDDOWN(U221/T221,3),"－"))))</f>
        <v>－</v>
      </c>
      <c r="X221" s="79"/>
      <c r="Y221" s="79"/>
      <c r="Z221" s="82"/>
      <c r="AA221" s="80"/>
      <c r="AB221" s="81"/>
      <c r="AC221" s="82"/>
      <c r="AD221" s="82"/>
      <c r="AE221" s="82"/>
      <c r="AF221" s="82"/>
      <c r="AG221" s="80"/>
      <c r="AH221" s="76"/>
      <c r="AI221" s="76"/>
      <c r="AJ221" s="76"/>
      <c r="AK221" s="36"/>
      <c r="AL221" s="36"/>
      <c r="AM221" s="200"/>
      <c r="AN221" s="200"/>
      <c r="AO221" s="200"/>
      <c r="AP221" s="200"/>
      <c r="AQ221" s="161"/>
      <c r="AR221" s="75"/>
      <c r="AS221" s="36"/>
      <c r="AT221" s="36"/>
      <c r="AU221" s="36"/>
      <c r="AV221" s="36"/>
      <c r="AW221" s="36"/>
      <c r="AX221" s="36"/>
      <c r="AY221" s="36"/>
      <c r="AZ221" s="36"/>
      <c r="BA221" s="104"/>
      <c r="BB221" s="113"/>
      <c r="BC221" s="114" t="str">
        <f>IF(AND(OR(K221=契約状況コード表!D$5,K221=契約状況コード表!D$6),OR(AG221=契約状況コード表!G$5,AG221=契約状況コード表!G$6)),"年間支払金額(全官署)",IF(OR(AG221=契約状況コード表!G$5,AG221=契約状況コード表!G$6),"年間支払金額",IF(AND(OR(COUNTIF(AI221,"*すべて*"),COUNTIF(AI221,"*全て*")),S221="●",OR(K221=契約状況コード表!D$5,K221=契約状況コード表!D$6)),"年間支払金額(全官署、契約相手方ごと)",IF(AND(OR(COUNTIF(AI221,"*すべて*"),COUNTIF(AI221,"*全て*")),S221="●"),"年間支払金額(契約相手方ごと)",IF(AND(OR(K221=契約状況コード表!D$5,K221=契約状況コード表!D$6),AG221=契約状況コード表!G$7),"契約総額(全官署)",IF(AND(K221=契約状況コード表!D$7,AG221=契約状況コード表!G$7),"契約総額(自官署のみ)",IF(K221=契約状況コード表!D$7,"年間支払金額(自官署のみ)",IF(AG221=契約状況コード表!G$7,"契約総額",IF(AND(COUNTIF(BJ221,"&lt;&gt;*単価*"),OR(K221=契約状況コード表!D$5,K221=契約状況コード表!D$6)),"全官署予定価格",IF(AND(COUNTIF(BJ221,"*単価*"),OR(K221=契約状況コード表!D$5,K221=契約状況コード表!D$6)),"全官署支払金額",IF(AND(COUNTIF(BJ221,"&lt;&gt;*単価*"),COUNTIF(BJ221,"*変更契約*")),"変更後予定価格",IF(COUNTIF(BJ221,"*単価*"),"年間支払金額","予定価格"))))))))))))</f>
        <v>予定価格</v>
      </c>
      <c r="BD221" s="114" t="str">
        <f>IF(AND(BI221=契約状況コード表!M$5,T221&gt;契約状況コード表!N$5),"○",IF(AND(BI221=契約状況コード表!M$6,T221&gt;=契約状況コード表!N$6),"○",IF(AND(BI221=契約状況コード表!M$7,T221&gt;=契約状況コード表!N$7),"○",IF(AND(BI221=契約状況コード表!M$8,T221&gt;=契約状況コード表!N$8),"○",IF(AND(BI221=契約状況コード表!M$9,T221&gt;=契約状況コード表!N$9),"○",IF(AND(BI221=契約状況コード表!M$10,T221&gt;=契約状況コード表!N$10),"○",IF(AND(BI221=契約状況コード表!M$11,T221&gt;=契約状況コード表!N$11),"○",IF(AND(BI221=契約状況コード表!M$12,T221&gt;=契約状況コード表!N$12),"○",IF(AND(BI221=契約状況コード表!M$13,T221&gt;=契約状況コード表!N$13),"○",IF(T221="他官署で調達手続き入札を実施のため","○","×"))))))))))</f>
        <v>×</v>
      </c>
      <c r="BE221" s="114" t="str">
        <f>IF(AND(BI221=契約状況コード表!M$5,Y221&gt;契約状況コード表!N$5),"○",IF(AND(BI221=契約状況コード表!M$6,Y221&gt;=契約状況コード表!N$6),"○",IF(AND(BI221=契約状況コード表!M$7,Y221&gt;=契約状況コード表!N$7),"○",IF(AND(BI221=契約状況コード表!M$8,Y221&gt;=契約状況コード表!N$8),"○",IF(AND(BI221=契約状況コード表!M$9,Y221&gt;=契約状況コード表!N$9),"○",IF(AND(BI221=契約状況コード表!M$10,Y221&gt;=契約状況コード表!N$10),"○",IF(AND(BI221=契約状況コード表!M$11,Y221&gt;=契約状況コード表!N$11),"○",IF(AND(BI221=契約状況コード表!M$12,Y221&gt;=契約状況コード表!N$12),"○",IF(AND(BI221=契約状況コード表!M$13,Y221&gt;=契約状況コード表!N$13),"○","×")))))))))</f>
        <v>×</v>
      </c>
      <c r="BF221" s="114" t="str">
        <f t="shared" si="29"/>
        <v>×</v>
      </c>
      <c r="BG221" s="114" t="str">
        <f t="shared" si="30"/>
        <v>×</v>
      </c>
      <c r="BH221" s="115" t="str">
        <f t="shared" si="31"/>
        <v/>
      </c>
      <c r="BI221" s="170">
        <f t="shared" si="32"/>
        <v>0</v>
      </c>
      <c r="BJ221" s="36" t="str">
        <f>IF(AG221=契約状況コード表!G$5,"",IF(AND(K221&lt;&gt;"",ISTEXT(U221)),"分担契約/単価契約",IF(ISTEXT(U221),"単価契約",IF(K221&lt;&gt;"","分担契約",""))))</f>
        <v/>
      </c>
      <c r="BK221" s="171"/>
      <c r="BL221" s="118" t="str">
        <f>IF(COUNTIF(T221,"**"),"",IF(AND(T221&gt;=契約状況コード表!P$5,OR(H221=契約状況コード表!M$5,H221=契約状況コード表!M$6)),1,IF(AND(T221&gt;=契約状況コード表!P$13,H221&lt;&gt;契約状況コード表!M$5,H221&lt;&gt;契約状況コード表!M$6),1,"")))</f>
        <v/>
      </c>
      <c r="BM221" s="155" t="str">
        <f t="shared" si="33"/>
        <v>○</v>
      </c>
      <c r="BN221" s="118" t="b">
        <f t="shared" si="34"/>
        <v>1</v>
      </c>
      <c r="BO221" s="118" t="b">
        <f t="shared" si="35"/>
        <v>1</v>
      </c>
    </row>
    <row r="222" spans="1:67" ht="60.6" customHeight="1">
      <c r="A222" s="101">
        <f t="shared" si="36"/>
        <v>217</v>
      </c>
      <c r="B222" s="101" t="str">
        <f t="shared" si="37"/>
        <v/>
      </c>
      <c r="C222" s="101" t="str">
        <f>IF(B222&lt;&gt;1,"",COUNTIF($B$6:B222,1))</f>
        <v/>
      </c>
      <c r="D222" s="101" t="str">
        <f>IF(B222&lt;&gt;2,"",COUNTIF($B$6:B222,2))</f>
        <v/>
      </c>
      <c r="E222" s="101" t="str">
        <f>IF(B222&lt;&gt;3,"",COUNTIF($B$6:B222,3))</f>
        <v/>
      </c>
      <c r="F222" s="101" t="str">
        <f>IF(B222&lt;&gt;4,"",COUNTIF($B$6:B222,4))</f>
        <v/>
      </c>
      <c r="G222" s="75"/>
      <c r="H222" s="36"/>
      <c r="I222" s="76"/>
      <c r="J222" s="76"/>
      <c r="K222" s="75"/>
      <c r="L222" s="161"/>
      <c r="M222" s="77"/>
      <c r="N222" s="76"/>
      <c r="O222" s="78"/>
      <c r="P222" s="83"/>
      <c r="Q222" s="84"/>
      <c r="R222" s="76"/>
      <c r="S222" s="75"/>
      <c r="T222" s="79"/>
      <c r="U222" s="86"/>
      <c r="V222" s="87"/>
      <c r="W222" s="172" t="str">
        <f>IF(OR(T222="他官署で調達手続きを実施のため",AG222=契約状況コード表!G$5),"－",IF(V222&lt;&gt;"",ROUNDDOWN(V222/T222,3),(IFERROR(ROUNDDOWN(U222/T222,3),"－"))))</f>
        <v>－</v>
      </c>
      <c r="X222" s="79"/>
      <c r="Y222" s="79"/>
      <c r="Z222" s="82"/>
      <c r="AA222" s="80"/>
      <c r="AB222" s="81"/>
      <c r="AC222" s="82"/>
      <c r="AD222" s="82"/>
      <c r="AE222" s="82"/>
      <c r="AF222" s="82"/>
      <c r="AG222" s="80"/>
      <c r="AH222" s="76"/>
      <c r="AI222" s="76"/>
      <c r="AJ222" s="76"/>
      <c r="AK222" s="36"/>
      <c r="AL222" s="36"/>
      <c r="AM222" s="200"/>
      <c r="AN222" s="200"/>
      <c r="AO222" s="200"/>
      <c r="AP222" s="200"/>
      <c r="AQ222" s="161"/>
      <c r="AR222" s="75"/>
      <c r="AS222" s="36"/>
      <c r="AT222" s="36"/>
      <c r="AU222" s="36"/>
      <c r="AV222" s="36"/>
      <c r="AW222" s="36"/>
      <c r="AX222" s="36"/>
      <c r="AY222" s="36"/>
      <c r="AZ222" s="36"/>
      <c r="BA222" s="104"/>
      <c r="BB222" s="113"/>
      <c r="BC222" s="114" t="str">
        <f>IF(AND(OR(K222=契約状況コード表!D$5,K222=契約状況コード表!D$6),OR(AG222=契約状況コード表!G$5,AG222=契約状況コード表!G$6)),"年間支払金額(全官署)",IF(OR(AG222=契約状況コード表!G$5,AG222=契約状況コード表!G$6),"年間支払金額",IF(AND(OR(COUNTIF(AI222,"*すべて*"),COUNTIF(AI222,"*全て*")),S222="●",OR(K222=契約状況コード表!D$5,K222=契約状況コード表!D$6)),"年間支払金額(全官署、契約相手方ごと)",IF(AND(OR(COUNTIF(AI222,"*すべて*"),COUNTIF(AI222,"*全て*")),S222="●"),"年間支払金額(契約相手方ごと)",IF(AND(OR(K222=契約状況コード表!D$5,K222=契約状況コード表!D$6),AG222=契約状況コード表!G$7),"契約総額(全官署)",IF(AND(K222=契約状況コード表!D$7,AG222=契約状況コード表!G$7),"契約総額(自官署のみ)",IF(K222=契約状況コード表!D$7,"年間支払金額(自官署のみ)",IF(AG222=契約状況コード表!G$7,"契約総額",IF(AND(COUNTIF(BJ222,"&lt;&gt;*単価*"),OR(K222=契約状況コード表!D$5,K222=契約状況コード表!D$6)),"全官署予定価格",IF(AND(COUNTIF(BJ222,"*単価*"),OR(K222=契約状況コード表!D$5,K222=契約状況コード表!D$6)),"全官署支払金額",IF(AND(COUNTIF(BJ222,"&lt;&gt;*単価*"),COUNTIF(BJ222,"*変更契約*")),"変更後予定価格",IF(COUNTIF(BJ222,"*単価*"),"年間支払金額","予定価格"))))))))))))</f>
        <v>予定価格</v>
      </c>
      <c r="BD222" s="114" t="str">
        <f>IF(AND(BI222=契約状況コード表!M$5,T222&gt;契約状況コード表!N$5),"○",IF(AND(BI222=契約状況コード表!M$6,T222&gt;=契約状況コード表!N$6),"○",IF(AND(BI222=契約状況コード表!M$7,T222&gt;=契約状況コード表!N$7),"○",IF(AND(BI222=契約状況コード表!M$8,T222&gt;=契約状況コード表!N$8),"○",IF(AND(BI222=契約状況コード表!M$9,T222&gt;=契約状況コード表!N$9),"○",IF(AND(BI222=契約状況コード表!M$10,T222&gt;=契約状況コード表!N$10),"○",IF(AND(BI222=契約状況コード表!M$11,T222&gt;=契約状況コード表!N$11),"○",IF(AND(BI222=契約状況コード表!M$12,T222&gt;=契約状況コード表!N$12),"○",IF(AND(BI222=契約状況コード表!M$13,T222&gt;=契約状況コード表!N$13),"○",IF(T222="他官署で調達手続き入札を実施のため","○","×"))))))))))</f>
        <v>×</v>
      </c>
      <c r="BE222" s="114" t="str">
        <f>IF(AND(BI222=契約状況コード表!M$5,Y222&gt;契約状況コード表!N$5),"○",IF(AND(BI222=契約状況コード表!M$6,Y222&gt;=契約状況コード表!N$6),"○",IF(AND(BI222=契約状況コード表!M$7,Y222&gt;=契約状況コード表!N$7),"○",IF(AND(BI222=契約状況コード表!M$8,Y222&gt;=契約状況コード表!N$8),"○",IF(AND(BI222=契約状況コード表!M$9,Y222&gt;=契約状況コード表!N$9),"○",IF(AND(BI222=契約状況コード表!M$10,Y222&gt;=契約状況コード表!N$10),"○",IF(AND(BI222=契約状況コード表!M$11,Y222&gt;=契約状況コード表!N$11),"○",IF(AND(BI222=契約状況コード表!M$12,Y222&gt;=契約状況コード表!N$12),"○",IF(AND(BI222=契約状況コード表!M$13,Y222&gt;=契約状況コード表!N$13),"○","×")))))))))</f>
        <v>×</v>
      </c>
      <c r="BF222" s="114" t="str">
        <f t="shared" si="29"/>
        <v>×</v>
      </c>
      <c r="BG222" s="114" t="str">
        <f t="shared" si="30"/>
        <v>×</v>
      </c>
      <c r="BH222" s="115" t="str">
        <f t="shared" si="31"/>
        <v/>
      </c>
      <c r="BI222" s="170">
        <f t="shared" si="32"/>
        <v>0</v>
      </c>
      <c r="BJ222" s="36" t="str">
        <f>IF(AG222=契約状況コード表!G$5,"",IF(AND(K222&lt;&gt;"",ISTEXT(U222)),"分担契約/単価契約",IF(ISTEXT(U222),"単価契約",IF(K222&lt;&gt;"","分担契約",""))))</f>
        <v/>
      </c>
      <c r="BK222" s="171"/>
      <c r="BL222" s="118" t="str">
        <f>IF(COUNTIF(T222,"**"),"",IF(AND(T222&gt;=契約状況コード表!P$5,OR(H222=契約状況コード表!M$5,H222=契約状況コード表!M$6)),1,IF(AND(T222&gt;=契約状況コード表!P$13,H222&lt;&gt;契約状況コード表!M$5,H222&lt;&gt;契約状況コード表!M$6),1,"")))</f>
        <v/>
      </c>
      <c r="BM222" s="155" t="str">
        <f t="shared" si="33"/>
        <v>○</v>
      </c>
      <c r="BN222" s="118" t="b">
        <f t="shared" si="34"/>
        <v>1</v>
      </c>
      <c r="BO222" s="118" t="b">
        <f t="shared" si="35"/>
        <v>1</v>
      </c>
    </row>
    <row r="223" spans="1:67" ht="60.6" customHeight="1">
      <c r="A223" s="101">
        <f t="shared" si="36"/>
        <v>218</v>
      </c>
      <c r="B223" s="101" t="str">
        <f t="shared" si="37"/>
        <v/>
      </c>
      <c r="C223" s="101" t="str">
        <f>IF(B223&lt;&gt;1,"",COUNTIF($B$6:B223,1))</f>
        <v/>
      </c>
      <c r="D223" s="101" t="str">
        <f>IF(B223&lt;&gt;2,"",COUNTIF($B$6:B223,2))</f>
        <v/>
      </c>
      <c r="E223" s="101" t="str">
        <f>IF(B223&lt;&gt;3,"",COUNTIF($B$6:B223,3))</f>
        <v/>
      </c>
      <c r="F223" s="101" t="str">
        <f>IF(B223&lt;&gt;4,"",COUNTIF($B$6:B223,4))</f>
        <v/>
      </c>
      <c r="G223" s="75"/>
      <c r="H223" s="36"/>
      <c r="I223" s="76"/>
      <c r="J223" s="76"/>
      <c r="K223" s="75"/>
      <c r="L223" s="161"/>
      <c r="M223" s="77"/>
      <c r="N223" s="76"/>
      <c r="O223" s="78"/>
      <c r="P223" s="83"/>
      <c r="Q223" s="84"/>
      <c r="R223" s="76"/>
      <c r="S223" s="75"/>
      <c r="T223" s="79"/>
      <c r="U223" s="86"/>
      <c r="V223" s="87"/>
      <c r="W223" s="172" t="str">
        <f>IF(OR(T223="他官署で調達手続きを実施のため",AG223=契約状況コード表!G$5),"－",IF(V223&lt;&gt;"",ROUNDDOWN(V223/T223,3),(IFERROR(ROUNDDOWN(U223/T223,3),"－"))))</f>
        <v>－</v>
      </c>
      <c r="X223" s="79"/>
      <c r="Y223" s="79"/>
      <c r="Z223" s="82"/>
      <c r="AA223" s="80"/>
      <c r="AB223" s="81"/>
      <c r="AC223" s="82"/>
      <c r="AD223" s="82"/>
      <c r="AE223" s="82"/>
      <c r="AF223" s="82"/>
      <c r="AG223" s="80"/>
      <c r="AH223" s="76"/>
      <c r="AI223" s="76"/>
      <c r="AJ223" s="76"/>
      <c r="AK223" s="36"/>
      <c r="AL223" s="36"/>
      <c r="AM223" s="200"/>
      <c r="AN223" s="200"/>
      <c r="AO223" s="200"/>
      <c r="AP223" s="200"/>
      <c r="AQ223" s="161"/>
      <c r="AR223" s="75"/>
      <c r="AS223" s="36"/>
      <c r="AT223" s="36"/>
      <c r="AU223" s="36"/>
      <c r="AV223" s="36"/>
      <c r="AW223" s="36"/>
      <c r="AX223" s="36"/>
      <c r="AY223" s="36"/>
      <c r="AZ223" s="36"/>
      <c r="BA223" s="104"/>
      <c r="BB223" s="113"/>
      <c r="BC223" s="114" t="str">
        <f>IF(AND(OR(K223=契約状況コード表!D$5,K223=契約状況コード表!D$6),OR(AG223=契約状況コード表!G$5,AG223=契約状況コード表!G$6)),"年間支払金額(全官署)",IF(OR(AG223=契約状況コード表!G$5,AG223=契約状況コード表!G$6),"年間支払金額",IF(AND(OR(COUNTIF(AI223,"*すべて*"),COUNTIF(AI223,"*全て*")),S223="●",OR(K223=契約状況コード表!D$5,K223=契約状況コード表!D$6)),"年間支払金額(全官署、契約相手方ごと)",IF(AND(OR(COUNTIF(AI223,"*すべて*"),COUNTIF(AI223,"*全て*")),S223="●"),"年間支払金額(契約相手方ごと)",IF(AND(OR(K223=契約状況コード表!D$5,K223=契約状況コード表!D$6),AG223=契約状況コード表!G$7),"契約総額(全官署)",IF(AND(K223=契約状況コード表!D$7,AG223=契約状況コード表!G$7),"契約総額(自官署のみ)",IF(K223=契約状況コード表!D$7,"年間支払金額(自官署のみ)",IF(AG223=契約状況コード表!G$7,"契約総額",IF(AND(COUNTIF(BJ223,"&lt;&gt;*単価*"),OR(K223=契約状況コード表!D$5,K223=契約状況コード表!D$6)),"全官署予定価格",IF(AND(COUNTIF(BJ223,"*単価*"),OR(K223=契約状況コード表!D$5,K223=契約状況コード表!D$6)),"全官署支払金額",IF(AND(COUNTIF(BJ223,"&lt;&gt;*単価*"),COUNTIF(BJ223,"*変更契約*")),"変更後予定価格",IF(COUNTIF(BJ223,"*単価*"),"年間支払金額","予定価格"))))))))))))</f>
        <v>予定価格</v>
      </c>
      <c r="BD223" s="114" t="str">
        <f>IF(AND(BI223=契約状況コード表!M$5,T223&gt;契約状況コード表!N$5),"○",IF(AND(BI223=契約状況コード表!M$6,T223&gt;=契約状況コード表!N$6),"○",IF(AND(BI223=契約状況コード表!M$7,T223&gt;=契約状況コード表!N$7),"○",IF(AND(BI223=契約状況コード表!M$8,T223&gt;=契約状況コード表!N$8),"○",IF(AND(BI223=契約状況コード表!M$9,T223&gt;=契約状況コード表!N$9),"○",IF(AND(BI223=契約状況コード表!M$10,T223&gt;=契約状況コード表!N$10),"○",IF(AND(BI223=契約状況コード表!M$11,T223&gt;=契約状況コード表!N$11),"○",IF(AND(BI223=契約状況コード表!M$12,T223&gt;=契約状況コード表!N$12),"○",IF(AND(BI223=契約状況コード表!M$13,T223&gt;=契約状況コード表!N$13),"○",IF(T223="他官署で調達手続き入札を実施のため","○","×"))))))))))</f>
        <v>×</v>
      </c>
      <c r="BE223" s="114" t="str">
        <f>IF(AND(BI223=契約状況コード表!M$5,Y223&gt;契約状況コード表!N$5),"○",IF(AND(BI223=契約状況コード表!M$6,Y223&gt;=契約状況コード表!N$6),"○",IF(AND(BI223=契約状況コード表!M$7,Y223&gt;=契約状況コード表!N$7),"○",IF(AND(BI223=契約状況コード表!M$8,Y223&gt;=契約状況コード表!N$8),"○",IF(AND(BI223=契約状況コード表!M$9,Y223&gt;=契約状況コード表!N$9),"○",IF(AND(BI223=契約状況コード表!M$10,Y223&gt;=契約状況コード表!N$10),"○",IF(AND(BI223=契約状況コード表!M$11,Y223&gt;=契約状況コード表!N$11),"○",IF(AND(BI223=契約状況コード表!M$12,Y223&gt;=契約状況コード表!N$12),"○",IF(AND(BI223=契約状況コード表!M$13,Y223&gt;=契約状況コード表!N$13),"○","×")))))))))</f>
        <v>×</v>
      </c>
      <c r="BF223" s="114" t="str">
        <f t="shared" si="29"/>
        <v>×</v>
      </c>
      <c r="BG223" s="114" t="str">
        <f t="shared" si="30"/>
        <v>×</v>
      </c>
      <c r="BH223" s="115" t="str">
        <f t="shared" si="31"/>
        <v/>
      </c>
      <c r="BI223" s="170">
        <f t="shared" si="32"/>
        <v>0</v>
      </c>
      <c r="BJ223" s="36" t="str">
        <f>IF(AG223=契約状況コード表!G$5,"",IF(AND(K223&lt;&gt;"",ISTEXT(U223)),"分担契約/単価契約",IF(ISTEXT(U223),"単価契約",IF(K223&lt;&gt;"","分担契約",""))))</f>
        <v/>
      </c>
      <c r="BK223" s="171"/>
      <c r="BL223" s="118" t="str">
        <f>IF(COUNTIF(T223,"**"),"",IF(AND(T223&gt;=契約状況コード表!P$5,OR(H223=契約状況コード表!M$5,H223=契約状況コード表!M$6)),1,IF(AND(T223&gt;=契約状況コード表!P$13,H223&lt;&gt;契約状況コード表!M$5,H223&lt;&gt;契約状況コード表!M$6),1,"")))</f>
        <v/>
      </c>
      <c r="BM223" s="155" t="str">
        <f t="shared" si="33"/>
        <v>○</v>
      </c>
      <c r="BN223" s="118" t="b">
        <f t="shared" si="34"/>
        <v>1</v>
      </c>
      <c r="BO223" s="118" t="b">
        <f t="shared" si="35"/>
        <v>1</v>
      </c>
    </row>
    <row r="224" spans="1:67" ht="60.6" customHeight="1">
      <c r="A224" s="101">
        <f t="shared" si="36"/>
        <v>219</v>
      </c>
      <c r="B224" s="101" t="str">
        <f t="shared" si="37"/>
        <v/>
      </c>
      <c r="C224" s="101" t="str">
        <f>IF(B224&lt;&gt;1,"",COUNTIF($B$6:B224,1))</f>
        <v/>
      </c>
      <c r="D224" s="101" t="str">
        <f>IF(B224&lt;&gt;2,"",COUNTIF($B$6:B224,2))</f>
        <v/>
      </c>
      <c r="E224" s="101" t="str">
        <f>IF(B224&lt;&gt;3,"",COUNTIF($B$6:B224,3))</f>
        <v/>
      </c>
      <c r="F224" s="101" t="str">
        <f>IF(B224&lt;&gt;4,"",COUNTIF($B$6:B224,4))</f>
        <v/>
      </c>
      <c r="G224" s="75"/>
      <c r="H224" s="36"/>
      <c r="I224" s="76"/>
      <c r="J224" s="76"/>
      <c r="K224" s="75"/>
      <c r="L224" s="161"/>
      <c r="M224" s="77"/>
      <c r="N224" s="76"/>
      <c r="O224" s="78"/>
      <c r="P224" s="83"/>
      <c r="Q224" s="84"/>
      <c r="R224" s="76"/>
      <c r="S224" s="75"/>
      <c r="T224" s="79"/>
      <c r="U224" s="86"/>
      <c r="V224" s="87"/>
      <c r="W224" s="172" t="str">
        <f>IF(OR(T224="他官署で調達手続きを実施のため",AG224=契約状況コード表!G$5),"－",IF(V224&lt;&gt;"",ROUNDDOWN(V224/T224,3),(IFERROR(ROUNDDOWN(U224/T224,3),"－"))))</f>
        <v>－</v>
      </c>
      <c r="X224" s="79"/>
      <c r="Y224" s="79"/>
      <c r="Z224" s="82"/>
      <c r="AA224" s="80"/>
      <c r="AB224" s="81"/>
      <c r="AC224" s="82"/>
      <c r="AD224" s="82"/>
      <c r="AE224" s="82"/>
      <c r="AF224" s="82"/>
      <c r="AG224" s="80"/>
      <c r="AH224" s="76"/>
      <c r="AI224" s="76"/>
      <c r="AJ224" s="76"/>
      <c r="AK224" s="36"/>
      <c r="AL224" s="36"/>
      <c r="AM224" s="200"/>
      <c r="AN224" s="200"/>
      <c r="AO224" s="200"/>
      <c r="AP224" s="200"/>
      <c r="AQ224" s="161"/>
      <c r="AR224" s="75"/>
      <c r="AS224" s="36"/>
      <c r="AT224" s="36"/>
      <c r="AU224" s="36"/>
      <c r="AV224" s="36"/>
      <c r="AW224" s="36"/>
      <c r="AX224" s="36"/>
      <c r="AY224" s="36"/>
      <c r="AZ224" s="36"/>
      <c r="BA224" s="108"/>
      <c r="BB224" s="113"/>
      <c r="BC224" s="114" t="str">
        <f>IF(AND(OR(K224=契約状況コード表!D$5,K224=契約状況コード表!D$6),OR(AG224=契約状況コード表!G$5,AG224=契約状況コード表!G$6)),"年間支払金額(全官署)",IF(OR(AG224=契約状況コード表!G$5,AG224=契約状況コード表!G$6),"年間支払金額",IF(AND(OR(COUNTIF(AI224,"*すべて*"),COUNTIF(AI224,"*全て*")),S224="●",OR(K224=契約状況コード表!D$5,K224=契約状況コード表!D$6)),"年間支払金額(全官署、契約相手方ごと)",IF(AND(OR(COUNTIF(AI224,"*すべて*"),COUNTIF(AI224,"*全て*")),S224="●"),"年間支払金額(契約相手方ごと)",IF(AND(OR(K224=契約状況コード表!D$5,K224=契約状況コード表!D$6),AG224=契約状況コード表!G$7),"契約総額(全官署)",IF(AND(K224=契約状況コード表!D$7,AG224=契約状況コード表!G$7),"契約総額(自官署のみ)",IF(K224=契約状況コード表!D$7,"年間支払金額(自官署のみ)",IF(AG224=契約状況コード表!G$7,"契約総額",IF(AND(COUNTIF(BJ224,"&lt;&gt;*単価*"),OR(K224=契約状況コード表!D$5,K224=契約状況コード表!D$6)),"全官署予定価格",IF(AND(COUNTIF(BJ224,"*単価*"),OR(K224=契約状況コード表!D$5,K224=契約状況コード表!D$6)),"全官署支払金額",IF(AND(COUNTIF(BJ224,"&lt;&gt;*単価*"),COUNTIF(BJ224,"*変更契約*")),"変更後予定価格",IF(COUNTIF(BJ224,"*単価*"),"年間支払金額","予定価格"))))))))))))</f>
        <v>予定価格</v>
      </c>
      <c r="BD224" s="114" t="str">
        <f>IF(AND(BI224=契約状況コード表!M$5,T224&gt;契約状況コード表!N$5),"○",IF(AND(BI224=契約状況コード表!M$6,T224&gt;=契約状況コード表!N$6),"○",IF(AND(BI224=契約状況コード表!M$7,T224&gt;=契約状況コード表!N$7),"○",IF(AND(BI224=契約状況コード表!M$8,T224&gt;=契約状況コード表!N$8),"○",IF(AND(BI224=契約状況コード表!M$9,T224&gt;=契約状況コード表!N$9),"○",IF(AND(BI224=契約状況コード表!M$10,T224&gt;=契約状況コード表!N$10),"○",IF(AND(BI224=契約状況コード表!M$11,T224&gt;=契約状況コード表!N$11),"○",IF(AND(BI224=契約状況コード表!M$12,T224&gt;=契約状況コード表!N$12),"○",IF(AND(BI224=契約状況コード表!M$13,T224&gt;=契約状況コード表!N$13),"○",IF(T224="他官署で調達手続き入札を実施のため","○","×"))))))))))</f>
        <v>×</v>
      </c>
      <c r="BE224" s="114" t="str">
        <f>IF(AND(BI224=契約状況コード表!M$5,Y224&gt;契約状況コード表!N$5),"○",IF(AND(BI224=契約状況コード表!M$6,Y224&gt;=契約状況コード表!N$6),"○",IF(AND(BI224=契約状況コード表!M$7,Y224&gt;=契約状況コード表!N$7),"○",IF(AND(BI224=契約状況コード表!M$8,Y224&gt;=契約状況コード表!N$8),"○",IF(AND(BI224=契約状況コード表!M$9,Y224&gt;=契約状況コード表!N$9),"○",IF(AND(BI224=契約状況コード表!M$10,Y224&gt;=契約状況コード表!N$10),"○",IF(AND(BI224=契約状況コード表!M$11,Y224&gt;=契約状況コード表!N$11),"○",IF(AND(BI224=契約状況コード表!M$12,Y224&gt;=契約状況コード表!N$12),"○",IF(AND(BI224=契約状況コード表!M$13,Y224&gt;=契約状況コード表!N$13),"○","×")))))))))</f>
        <v>×</v>
      </c>
      <c r="BF224" s="114" t="str">
        <f t="shared" si="29"/>
        <v>×</v>
      </c>
      <c r="BG224" s="114" t="str">
        <f t="shared" si="30"/>
        <v>×</v>
      </c>
      <c r="BH224" s="115" t="str">
        <f t="shared" si="31"/>
        <v/>
      </c>
      <c r="BI224" s="170">
        <f t="shared" si="32"/>
        <v>0</v>
      </c>
      <c r="BJ224" s="36" t="str">
        <f>IF(AG224=契約状況コード表!G$5,"",IF(AND(K224&lt;&gt;"",ISTEXT(U224)),"分担契約/単価契約",IF(ISTEXT(U224),"単価契約",IF(K224&lt;&gt;"","分担契約",""))))</f>
        <v/>
      </c>
      <c r="BK224" s="171"/>
      <c r="BL224" s="118" t="str">
        <f>IF(COUNTIF(T224,"**"),"",IF(AND(T224&gt;=契約状況コード表!P$5,OR(H224=契約状況コード表!M$5,H224=契約状況コード表!M$6)),1,IF(AND(T224&gt;=契約状況コード表!P$13,H224&lt;&gt;契約状況コード表!M$5,H224&lt;&gt;契約状況コード表!M$6),1,"")))</f>
        <v/>
      </c>
      <c r="BM224" s="155" t="str">
        <f t="shared" si="33"/>
        <v>○</v>
      </c>
      <c r="BN224" s="118" t="b">
        <f t="shared" si="34"/>
        <v>1</v>
      </c>
      <c r="BO224" s="118" t="b">
        <f t="shared" si="35"/>
        <v>1</v>
      </c>
    </row>
    <row r="225" spans="1:67" ht="60.6" customHeight="1">
      <c r="A225" s="101">
        <f t="shared" si="36"/>
        <v>220</v>
      </c>
      <c r="B225" s="101" t="str">
        <f t="shared" si="37"/>
        <v/>
      </c>
      <c r="C225" s="101" t="str">
        <f>IF(B225&lt;&gt;1,"",COUNTIF($B$6:B225,1))</f>
        <v/>
      </c>
      <c r="D225" s="101" t="str">
        <f>IF(B225&lt;&gt;2,"",COUNTIF($B$6:B225,2))</f>
        <v/>
      </c>
      <c r="E225" s="101" t="str">
        <f>IF(B225&lt;&gt;3,"",COUNTIF($B$6:B225,3))</f>
        <v/>
      </c>
      <c r="F225" s="101" t="str">
        <f>IF(B225&lt;&gt;4,"",COUNTIF($B$6:B225,4))</f>
        <v/>
      </c>
      <c r="G225" s="75"/>
      <c r="H225" s="36"/>
      <c r="I225" s="76"/>
      <c r="J225" s="76"/>
      <c r="K225" s="75"/>
      <c r="L225" s="161"/>
      <c r="M225" s="77"/>
      <c r="N225" s="76"/>
      <c r="O225" s="78"/>
      <c r="P225" s="83"/>
      <c r="Q225" s="84"/>
      <c r="R225" s="76"/>
      <c r="S225" s="75"/>
      <c r="T225" s="79"/>
      <c r="U225" s="86"/>
      <c r="V225" s="87"/>
      <c r="W225" s="172" t="str">
        <f>IF(OR(T225="他官署で調達手続きを実施のため",AG225=契約状況コード表!G$5),"－",IF(V225&lt;&gt;"",ROUNDDOWN(V225/T225,3),(IFERROR(ROUNDDOWN(U225/T225,3),"－"))))</f>
        <v>－</v>
      </c>
      <c r="X225" s="79"/>
      <c r="Y225" s="79"/>
      <c r="Z225" s="82"/>
      <c r="AA225" s="80"/>
      <c r="AB225" s="81"/>
      <c r="AC225" s="82"/>
      <c r="AD225" s="82"/>
      <c r="AE225" s="82"/>
      <c r="AF225" s="82"/>
      <c r="AG225" s="80"/>
      <c r="AH225" s="76"/>
      <c r="AI225" s="76"/>
      <c r="AJ225" s="76"/>
      <c r="AK225" s="36"/>
      <c r="AL225" s="36"/>
      <c r="AM225" s="200"/>
      <c r="AN225" s="200"/>
      <c r="AO225" s="200"/>
      <c r="AP225" s="200"/>
      <c r="AQ225" s="161"/>
      <c r="AR225" s="75"/>
      <c r="AS225" s="36"/>
      <c r="AT225" s="36"/>
      <c r="AU225" s="36"/>
      <c r="AV225" s="36"/>
      <c r="AW225" s="36"/>
      <c r="AX225" s="36"/>
      <c r="AY225" s="36"/>
      <c r="AZ225" s="36"/>
      <c r="BA225" s="104"/>
      <c r="BB225" s="113"/>
      <c r="BC225" s="114" t="str">
        <f>IF(AND(OR(K225=契約状況コード表!D$5,K225=契約状況コード表!D$6),OR(AG225=契約状況コード表!G$5,AG225=契約状況コード表!G$6)),"年間支払金額(全官署)",IF(OR(AG225=契約状況コード表!G$5,AG225=契約状況コード表!G$6),"年間支払金額",IF(AND(OR(COUNTIF(AI225,"*すべて*"),COUNTIF(AI225,"*全て*")),S225="●",OR(K225=契約状況コード表!D$5,K225=契約状況コード表!D$6)),"年間支払金額(全官署、契約相手方ごと)",IF(AND(OR(COUNTIF(AI225,"*すべて*"),COUNTIF(AI225,"*全て*")),S225="●"),"年間支払金額(契約相手方ごと)",IF(AND(OR(K225=契約状況コード表!D$5,K225=契約状況コード表!D$6),AG225=契約状況コード表!G$7),"契約総額(全官署)",IF(AND(K225=契約状況コード表!D$7,AG225=契約状況コード表!G$7),"契約総額(自官署のみ)",IF(K225=契約状況コード表!D$7,"年間支払金額(自官署のみ)",IF(AG225=契約状況コード表!G$7,"契約総額",IF(AND(COUNTIF(BJ225,"&lt;&gt;*単価*"),OR(K225=契約状況コード表!D$5,K225=契約状況コード表!D$6)),"全官署予定価格",IF(AND(COUNTIF(BJ225,"*単価*"),OR(K225=契約状況コード表!D$5,K225=契約状況コード表!D$6)),"全官署支払金額",IF(AND(COUNTIF(BJ225,"&lt;&gt;*単価*"),COUNTIF(BJ225,"*変更契約*")),"変更後予定価格",IF(COUNTIF(BJ225,"*単価*"),"年間支払金額","予定価格"))))))))))))</f>
        <v>予定価格</v>
      </c>
      <c r="BD225" s="114" t="str">
        <f>IF(AND(BI225=契約状況コード表!M$5,T225&gt;契約状況コード表!N$5),"○",IF(AND(BI225=契約状況コード表!M$6,T225&gt;=契約状況コード表!N$6),"○",IF(AND(BI225=契約状況コード表!M$7,T225&gt;=契約状況コード表!N$7),"○",IF(AND(BI225=契約状況コード表!M$8,T225&gt;=契約状況コード表!N$8),"○",IF(AND(BI225=契約状況コード表!M$9,T225&gt;=契約状況コード表!N$9),"○",IF(AND(BI225=契約状況コード表!M$10,T225&gt;=契約状況コード表!N$10),"○",IF(AND(BI225=契約状況コード表!M$11,T225&gt;=契約状況コード表!N$11),"○",IF(AND(BI225=契約状況コード表!M$12,T225&gt;=契約状況コード表!N$12),"○",IF(AND(BI225=契約状況コード表!M$13,T225&gt;=契約状況コード表!N$13),"○",IF(T225="他官署で調達手続き入札を実施のため","○","×"))))))))))</f>
        <v>×</v>
      </c>
      <c r="BE225" s="114" t="str">
        <f>IF(AND(BI225=契約状況コード表!M$5,Y225&gt;契約状況コード表!N$5),"○",IF(AND(BI225=契約状況コード表!M$6,Y225&gt;=契約状況コード表!N$6),"○",IF(AND(BI225=契約状況コード表!M$7,Y225&gt;=契約状況コード表!N$7),"○",IF(AND(BI225=契約状況コード表!M$8,Y225&gt;=契約状況コード表!N$8),"○",IF(AND(BI225=契約状況コード表!M$9,Y225&gt;=契約状況コード表!N$9),"○",IF(AND(BI225=契約状況コード表!M$10,Y225&gt;=契約状況コード表!N$10),"○",IF(AND(BI225=契約状況コード表!M$11,Y225&gt;=契約状況コード表!N$11),"○",IF(AND(BI225=契約状況コード表!M$12,Y225&gt;=契約状況コード表!N$12),"○",IF(AND(BI225=契約状況コード表!M$13,Y225&gt;=契約状況コード表!N$13),"○","×")))))))))</f>
        <v>×</v>
      </c>
      <c r="BF225" s="114" t="str">
        <f t="shared" si="29"/>
        <v>×</v>
      </c>
      <c r="BG225" s="114" t="str">
        <f t="shared" si="30"/>
        <v>×</v>
      </c>
      <c r="BH225" s="115" t="str">
        <f t="shared" si="31"/>
        <v/>
      </c>
      <c r="BI225" s="170">
        <f t="shared" si="32"/>
        <v>0</v>
      </c>
      <c r="BJ225" s="36" t="str">
        <f>IF(AG225=契約状況コード表!G$5,"",IF(AND(K225&lt;&gt;"",ISTEXT(U225)),"分担契約/単価契約",IF(ISTEXT(U225),"単価契約",IF(K225&lt;&gt;"","分担契約",""))))</f>
        <v/>
      </c>
      <c r="BK225" s="171"/>
      <c r="BL225" s="118" t="str">
        <f>IF(COUNTIF(T225,"**"),"",IF(AND(T225&gt;=契約状況コード表!P$5,OR(H225=契約状況コード表!M$5,H225=契約状況コード表!M$6)),1,IF(AND(T225&gt;=契約状況コード表!P$13,H225&lt;&gt;契約状況コード表!M$5,H225&lt;&gt;契約状況コード表!M$6),1,"")))</f>
        <v/>
      </c>
      <c r="BM225" s="155" t="str">
        <f t="shared" si="33"/>
        <v>○</v>
      </c>
      <c r="BN225" s="118" t="b">
        <f t="shared" si="34"/>
        <v>1</v>
      </c>
      <c r="BO225" s="118" t="b">
        <f t="shared" si="35"/>
        <v>1</v>
      </c>
    </row>
    <row r="226" spans="1:67" ht="60.6" customHeight="1">
      <c r="A226" s="101">
        <f t="shared" si="36"/>
        <v>221</v>
      </c>
      <c r="B226" s="101" t="str">
        <f t="shared" si="37"/>
        <v/>
      </c>
      <c r="C226" s="101" t="str">
        <f>IF(B226&lt;&gt;1,"",COUNTIF($B$6:B226,1))</f>
        <v/>
      </c>
      <c r="D226" s="101" t="str">
        <f>IF(B226&lt;&gt;2,"",COUNTIF($B$6:B226,2))</f>
        <v/>
      </c>
      <c r="E226" s="101" t="str">
        <f>IF(B226&lt;&gt;3,"",COUNTIF($B$6:B226,3))</f>
        <v/>
      </c>
      <c r="F226" s="101" t="str">
        <f>IF(B226&lt;&gt;4,"",COUNTIF($B$6:B226,4))</f>
        <v/>
      </c>
      <c r="G226" s="75"/>
      <c r="H226" s="36"/>
      <c r="I226" s="76"/>
      <c r="J226" s="76"/>
      <c r="K226" s="75"/>
      <c r="L226" s="161"/>
      <c r="M226" s="77"/>
      <c r="N226" s="76"/>
      <c r="O226" s="78"/>
      <c r="P226" s="83"/>
      <c r="Q226" s="84"/>
      <c r="R226" s="76"/>
      <c r="S226" s="75"/>
      <c r="T226" s="79"/>
      <c r="U226" s="86"/>
      <c r="V226" s="87"/>
      <c r="W226" s="172" t="str">
        <f>IF(OR(T226="他官署で調達手続きを実施のため",AG226=契約状況コード表!G$5),"－",IF(V226&lt;&gt;"",ROUNDDOWN(V226/T226,3),(IFERROR(ROUNDDOWN(U226/T226,3),"－"))))</f>
        <v>－</v>
      </c>
      <c r="X226" s="79"/>
      <c r="Y226" s="79"/>
      <c r="Z226" s="82"/>
      <c r="AA226" s="80"/>
      <c r="AB226" s="81"/>
      <c r="AC226" s="82"/>
      <c r="AD226" s="82"/>
      <c r="AE226" s="82"/>
      <c r="AF226" s="82"/>
      <c r="AG226" s="80"/>
      <c r="AH226" s="76"/>
      <c r="AI226" s="76"/>
      <c r="AJ226" s="76"/>
      <c r="AK226" s="36"/>
      <c r="AL226" s="36"/>
      <c r="AM226" s="200"/>
      <c r="AN226" s="200"/>
      <c r="AO226" s="200"/>
      <c r="AP226" s="200"/>
      <c r="AQ226" s="161"/>
      <c r="AR226" s="75"/>
      <c r="AS226" s="36"/>
      <c r="AT226" s="36"/>
      <c r="AU226" s="36"/>
      <c r="AV226" s="36"/>
      <c r="AW226" s="36"/>
      <c r="AX226" s="36"/>
      <c r="AY226" s="36"/>
      <c r="AZ226" s="36"/>
      <c r="BA226" s="104"/>
      <c r="BB226" s="113"/>
      <c r="BC226" s="114" t="str">
        <f>IF(AND(OR(K226=契約状況コード表!D$5,K226=契約状況コード表!D$6),OR(AG226=契約状況コード表!G$5,AG226=契約状況コード表!G$6)),"年間支払金額(全官署)",IF(OR(AG226=契約状況コード表!G$5,AG226=契約状況コード表!G$6),"年間支払金額",IF(AND(OR(COUNTIF(AI226,"*すべて*"),COUNTIF(AI226,"*全て*")),S226="●",OR(K226=契約状況コード表!D$5,K226=契約状況コード表!D$6)),"年間支払金額(全官署、契約相手方ごと)",IF(AND(OR(COUNTIF(AI226,"*すべて*"),COUNTIF(AI226,"*全て*")),S226="●"),"年間支払金額(契約相手方ごと)",IF(AND(OR(K226=契約状況コード表!D$5,K226=契約状況コード表!D$6),AG226=契約状況コード表!G$7),"契約総額(全官署)",IF(AND(K226=契約状況コード表!D$7,AG226=契約状況コード表!G$7),"契約総額(自官署のみ)",IF(K226=契約状況コード表!D$7,"年間支払金額(自官署のみ)",IF(AG226=契約状況コード表!G$7,"契約総額",IF(AND(COUNTIF(BJ226,"&lt;&gt;*単価*"),OR(K226=契約状況コード表!D$5,K226=契約状況コード表!D$6)),"全官署予定価格",IF(AND(COUNTIF(BJ226,"*単価*"),OR(K226=契約状況コード表!D$5,K226=契約状況コード表!D$6)),"全官署支払金額",IF(AND(COUNTIF(BJ226,"&lt;&gt;*単価*"),COUNTIF(BJ226,"*変更契約*")),"変更後予定価格",IF(COUNTIF(BJ226,"*単価*"),"年間支払金額","予定価格"))))))))))))</f>
        <v>予定価格</v>
      </c>
      <c r="BD226" s="114" t="str">
        <f>IF(AND(BI226=契約状況コード表!M$5,T226&gt;契約状況コード表!N$5),"○",IF(AND(BI226=契約状況コード表!M$6,T226&gt;=契約状況コード表!N$6),"○",IF(AND(BI226=契約状況コード表!M$7,T226&gt;=契約状況コード表!N$7),"○",IF(AND(BI226=契約状況コード表!M$8,T226&gt;=契約状況コード表!N$8),"○",IF(AND(BI226=契約状況コード表!M$9,T226&gt;=契約状況コード表!N$9),"○",IF(AND(BI226=契約状況コード表!M$10,T226&gt;=契約状況コード表!N$10),"○",IF(AND(BI226=契約状況コード表!M$11,T226&gt;=契約状況コード表!N$11),"○",IF(AND(BI226=契約状況コード表!M$12,T226&gt;=契約状況コード表!N$12),"○",IF(AND(BI226=契約状況コード表!M$13,T226&gt;=契約状況コード表!N$13),"○",IF(T226="他官署で調達手続き入札を実施のため","○","×"))))))))))</f>
        <v>×</v>
      </c>
      <c r="BE226" s="114" t="str">
        <f>IF(AND(BI226=契約状況コード表!M$5,Y226&gt;契約状況コード表!N$5),"○",IF(AND(BI226=契約状況コード表!M$6,Y226&gt;=契約状況コード表!N$6),"○",IF(AND(BI226=契約状況コード表!M$7,Y226&gt;=契約状況コード表!N$7),"○",IF(AND(BI226=契約状況コード表!M$8,Y226&gt;=契約状況コード表!N$8),"○",IF(AND(BI226=契約状況コード表!M$9,Y226&gt;=契約状況コード表!N$9),"○",IF(AND(BI226=契約状況コード表!M$10,Y226&gt;=契約状況コード表!N$10),"○",IF(AND(BI226=契約状況コード表!M$11,Y226&gt;=契約状況コード表!N$11),"○",IF(AND(BI226=契約状況コード表!M$12,Y226&gt;=契約状況コード表!N$12),"○",IF(AND(BI226=契約状況コード表!M$13,Y226&gt;=契約状況コード表!N$13),"○","×")))))))))</f>
        <v>×</v>
      </c>
      <c r="BF226" s="114" t="str">
        <f t="shared" si="29"/>
        <v>×</v>
      </c>
      <c r="BG226" s="114" t="str">
        <f t="shared" si="30"/>
        <v>×</v>
      </c>
      <c r="BH226" s="115" t="str">
        <f t="shared" si="31"/>
        <v/>
      </c>
      <c r="BI226" s="170">
        <f t="shared" si="32"/>
        <v>0</v>
      </c>
      <c r="BJ226" s="36" t="str">
        <f>IF(AG226=契約状況コード表!G$5,"",IF(AND(K226&lt;&gt;"",ISTEXT(U226)),"分担契約/単価契約",IF(ISTEXT(U226),"単価契約",IF(K226&lt;&gt;"","分担契約",""))))</f>
        <v/>
      </c>
      <c r="BK226" s="171"/>
      <c r="BL226" s="118" t="str">
        <f>IF(COUNTIF(T226,"**"),"",IF(AND(T226&gt;=契約状況コード表!P$5,OR(H226=契約状況コード表!M$5,H226=契約状況コード表!M$6)),1,IF(AND(T226&gt;=契約状況コード表!P$13,H226&lt;&gt;契約状況コード表!M$5,H226&lt;&gt;契約状況コード表!M$6),1,"")))</f>
        <v/>
      </c>
      <c r="BM226" s="155" t="str">
        <f t="shared" si="33"/>
        <v>○</v>
      </c>
      <c r="BN226" s="118" t="b">
        <f t="shared" si="34"/>
        <v>1</v>
      </c>
      <c r="BO226" s="118" t="b">
        <f t="shared" si="35"/>
        <v>1</v>
      </c>
    </row>
    <row r="227" spans="1:67" ht="60.6" customHeight="1">
      <c r="A227" s="101">
        <f t="shared" si="36"/>
        <v>222</v>
      </c>
      <c r="B227" s="101" t="str">
        <f t="shared" si="37"/>
        <v/>
      </c>
      <c r="C227" s="101" t="str">
        <f>IF(B227&lt;&gt;1,"",COUNTIF($B$6:B227,1))</f>
        <v/>
      </c>
      <c r="D227" s="101" t="str">
        <f>IF(B227&lt;&gt;2,"",COUNTIF($B$6:B227,2))</f>
        <v/>
      </c>
      <c r="E227" s="101" t="str">
        <f>IF(B227&lt;&gt;3,"",COUNTIF($B$6:B227,3))</f>
        <v/>
      </c>
      <c r="F227" s="101" t="str">
        <f>IF(B227&lt;&gt;4,"",COUNTIF($B$6:B227,4))</f>
        <v/>
      </c>
      <c r="G227" s="75"/>
      <c r="H227" s="36"/>
      <c r="I227" s="76"/>
      <c r="J227" s="76"/>
      <c r="K227" s="75"/>
      <c r="L227" s="161"/>
      <c r="M227" s="77"/>
      <c r="N227" s="76"/>
      <c r="O227" s="78"/>
      <c r="P227" s="83"/>
      <c r="Q227" s="84"/>
      <c r="R227" s="76"/>
      <c r="S227" s="75"/>
      <c r="T227" s="85"/>
      <c r="U227" s="154"/>
      <c r="V227" s="87"/>
      <c r="W227" s="172" t="str">
        <f>IF(OR(T227="他官署で調達手続きを実施のため",AG227=契約状況コード表!G$5),"－",IF(V227&lt;&gt;"",ROUNDDOWN(V227/T227,3),(IFERROR(ROUNDDOWN(U227/T227,3),"－"))))</f>
        <v>－</v>
      </c>
      <c r="X227" s="85"/>
      <c r="Y227" s="85"/>
      <c r="Z227" s="82"/>
      <c r="AA227" s="80"/>
      <c r="AB227" s="81"/>
      <c r="AC227" s="82"/>
      <c r="AD227" s="82"/>
      <c r="AE227" s="82"/>
      <c r="AF227" s="82"/>
      <c r="AG227" s="80"/>
      <c r="AH227" s="76"/>
      <c r="AI227" s="76"/>
      <c r="AJ227" s="76"/>
      <c r="AK227" s="36"/>
      <c r="AL227" s="36"/>
      <c r="AM227" s="200"/>
      <c r="AN227" s="200"/>
      <c r="AO227" s="200"/>
      <c r="AP227" s="200"/>
      <c r="AQ227" s="161"/>
      <c r="AR227" s="75"/>
      <c r="AS227" s="36"/>
      <c r="AT227" s="36"/>
      <c r="AU227" s="36"/>
      <c r="AV227" s="36"/>
      <c r="AW227" s="36"/>
      <c r="AX227" s="36"/>
      <c r="AY227" s="36"/>
      <c r="AZ227" s="36"/>
      <c r="BA227" s="104"/>
      <c r="BB227" s="113"/>
      <c r="BC227" s="114" t="str">
        <f>IF(AND(OR(K227=契約状況コード表!D$5,K227=契約状況コード表!D$6),OR(AG227=契約状況コード表!G$5,AG227=契約状況コード表!G$6)),"年間支払金額(全官署)",IF(OR(AG227=契約状況コード表!G$5,AG227=契約状況コード表!G$6),"年間支払金額",IF(AND(OR(COUNTIF(AI227,"*すべて*"),COUNTIF(AI227,"*全て*")),S227="●",OR(K227=契約状況コード表!D$5,K227=契約状況コード表!D$6)),"年間支払金額(全官署、契約相手方ごと)",IF(AND(OR(COUNTIF(AI227,"*すべて*"),COUNTIF(AI227,"*全て*")),S227="●"),"年間支払金額(契約相手方ごと)",IF(AND(OR(K227=契約状況コード表!D$5,K227=契約状況コード表!D$6),AG227=契約状況コード表!G$7),"契約総額(全官署)",IF(AND(K227=契約状況コード表!D$7,AG227=契約状況コード表!G$7),"契約総額(自官署のみ)",IF(K227=契約状況コード表!D$7,"年間支払金額(自官署のみ)",IF(AG227=契約状況コード表!G$7,"契約総額",IF(AND(COUNTIF(BJ227,"&lt;&gt;*単価*"),OR(K227=契約状況コード表!D$5,K227=契約状況コード表!D$6)),"全官署予定価格",IF(AND(COUNTIF(BJ227,"*単価*"),OR(K227=契約状況コード表!D$5,K227=契約状況コード表!D$6)),"全官署支払金額",IF(AND(COUNTIF(BJ227,"&lt;&gt;*単価*"),COUNTIF(BJ227,"*変更契約*")),"変更後予定価格",IF(COUNTIF(BJ227,"*単価*"),"年間支払金額","予定価格"))))))))))))</f>
        <v>予定価格</v>
      </c>
      <c r="BD227" s="114" t="str">
        <f>IF(AND(BI227=契約状況コード表!M$5,T227&gt;契約状況コード表!N$5),"○",IF(AND(BI227=契約状況コード表!M$6,T227&gt;=契約状況コード表!N$6),"○",IF(AND(BI227=契約状況コード表!M$7,T227&gt;=契約状況コード表!N$7),"○",IF(AND(BI227=契約状況コード表!M$8,T227&gt;=契約状況コード表!N$8),"○",IF(AND(BI227=契約状況コード表!M$9,T227&gt;=契約状況コード表!N$9),"○",IF(AND(BI227=契約状況コード表!M$10,T227&gt;=契約状況コード表!N$10),"○",IF(AND(BI227=契約状況コード表!M$11,T227&gt;=契約状況コード表!N$11),"○",IF(AND(BI227=契約状況コード表!M$12,T227&gt;=契約状況コード表!N$12),"○",IF(AND(BI227=契約状況コード表!M$13,T227&gt;=契約状況コード表!N$13),"○",IF(T227="他官署で調達手続き入札を実施のため","○","×"))))))))))</f>
        <v>×</v>
      </c>
      <c r="BE227" s="114" t="str">
        <f>IF(AND(BI227=契約状況コード表!M$5,Y227&gt;契約状況コード表!N$5),"○",IF(AND(BI227=契約状況コード表!M$6,Y227&gt;=契約状況コード表!N$6),"○",IF(AND(BI227=契約状況コード表!M$7,Y227&gt;=契約状況コード表!N$7),"○",IF(AND(BI227=契約状況コード表!M$8,Y227&gt;=契約状況コード表!N$8),"○",IF(AND(BI227=契約状況コード表!M$9,Y227&gt;=契約状況コード表!N$9),"○",IF(AND(BI227=契約状況コード表!M$10,Y227&gt;=契約状況コード表!N$10),"○",IF(AND(BI227=契約状況コード表!M$11,Y227&gt;=契約状況コード表!N$11),"○",IF(AND(BI227=契約状況コード表!M$12,Y227&gt;=契約状況コード表!N$12),"○",IF(AND(BI227=契約状況コード表!M$13,Y227&gt;=契約状況コード表!N$13),"○","×")))))))))</f>
        <v>×</v>
      </c>
      <c r="BF227" s="114" t="str">
        <f t="shared" si="29"/>
        <v>×</v>
      </c>
      <c r="BG227" s="114" t="str">
        <f t="shared" si="30"/>
        <v>×</v>
      </c>
      <c r="BH227" s="115" t="str">
        <f t="shared" si="31"/>
        <v/>
      </c>
      <c r="BI227" s="170">
        <f t="shared" si="32"/>
        <v>0</v>
      </c>
      <c r="BJ227" s="36" t="str">
        <f>IF(AG227=契約状況コード表!G$5,"",IF(AND(K227&lt;&gt;"",ISTEXT(U227)),"分担契約/単価契約",IF(ISTEXT(U227),"単価契約",IF(K227&lt;&gt;"","分担契約",""))))</f>
        <v/>
      </c>
      <c r="BK227" s="171"/>
      <c r="BL227" s="118" t="str">
        <f>IF(COUNTIF(T227,"**"),"",IF(AND(T227&gt;=契約状況コード表!P$5,OR(H227=契約状況コード表!M$5,H227=契約状況コード表!M$6)),1,IF(AND(T227&gt;=契約状況コード表!P$13,H227&lt;&gt;契約状況コード表!M$5,H227&lt;&gt;契約状況コード表!M$6),1,"")))</f>
        <v/>
      </c>
      <c r="BM227" s="155" t="str">
        <f t="shared" si="33"/>
        <v>○</v>
      </c>
      <c r="BN227" s="118" t="b">
        <f t="shared" si="34"/>
        <v>1</v>
      </c>
      <c r="BO227" s="118" t="b">
        <f t="shared" si="35"/>
        <v>1</v>
      </c>
    </row>
    <row r="228" spans="1:67" ht="60.6" customHeight="1">
      <c r="A228" s="101">
        <f t="shared" si="36"/>
        <v>223</v>
      </c>
      <c r="B228" s="101" t="str">
        <f t="shared" si="37"/>
        <v/>
      </c>
      <c r="C228" s="101" t="str">
        <f>IF(B228&lt;&gt;1,"",COUNTIF($B$6:B228,1))</f>
        <v/>
      </c>
      <c r="D228" s="101" t="str">
        <f>IF(B228&lt;&gt;2,"",COUNTIF($B$6:B228,2))</f>
        <v/>
      </c>
      <c r="E228" s="101" t="str">
        <f>IF(B228&lt;&gt;3,"",COUNTIF($B$6:B228,3))</f>
        <v/>
      </c>
      <c r="F228" s="101" t="str">
        <f>IF(B228&lt;&gt;4,"",COUNTIF($B$6:B228,4))</f>
        <v/>
      </c>
      <c r="G228" s="75"/>
      <c r="H228" s="36"/>
      <c r="I228" s="76"/>
      <c r="J228" s="76"/>
      <c r="K228" s="75"/>
      <c r="L228" s="161"/>
      <c r="M228" s="77"/>
      <c r="N228" s="76"/>
      <c r="O228" s="78"/>
      <c r="P228" s="83"/>
      <c r="Q228" s="84"/>
      <c r="R228" s="76"/>
      <c r="S228" s="75"/>
      <c r="T228" s="79"/>
      <c r="U228" s="86"/>
      <c r="V228" s="87"/>
      <c r="W228" s="172" t="str">
        <f>IF(OR(T228="他官署で調達手続きを実施のため",AG228=契約状況コード表!G$5),"－",IF(V228&lt;&gt;"",ROUNDDOWN(V228/T228,3),(IFERROR(ROUNDDOWN(U228/T228,3),"－"))))</f>
        <v>－</v>
      </c>
      <c r="X228" s="79"/>
      <c r="Y228" s="79"/>
      <c r="Z228" s="82"/>
      <c r="AA228" s="80"/>
      <c r="AB228" s="81"/>
      <c r="AC228" s="82"/>
      <c r="AD228" s="82"/>
      <c r="AE228" s="82"/>
      <c r="AF228" s="82"/>
      <c r="AG228" s="80"/>
      <c r="AH228" s="76"/>
      <c r="AI228" s="76"/>
      <c r="AJ228" s="76"/>
      <c r="AK228" s="36"/>
      <c r="AL228" s="36"/>
      <c r="AM228" s="200"/>
      <c r="AN228" s="200"/>
      <c r="AO228" s="200"/>
      <c r="AP228" s="200"/>
      <c r="AQ228" s="161"/>
      <c r="AR228" s="75"/>
      <c r="AS228" s="36"/>
      <c r="AT228" s="36"/>
      <c r="AU228" s="36"/>
      <c r="AV228" s="36"/>
      <c r="AW228" s="36"/>
      <c r="AX228" s="36"/>
      <c r="AY228" s="36"/>
      <c r="AZ228" s="36"/>
      <c r="BA228" s="104"/>
      <c r="BB228" s="113"/>
      <c r="BC228" s="114" t="str">
        <f>IF(AND(OR(K228=契約状況コード表!D$5,K228=契約状況コード表!D$6),OR(AG228=契約状況コード表!G$5,AG228=契約状況コード表!G$6)),"年間支払金額(全官署)",IF(OR(AG228=契約状況コード表!G$5,AG228=契約状況コード表!G$6),"年間支払金額",IF(AND(OR(COUNTIF(AI228,"*すべて*"),COUNTIF(AI228,"*全て*")),S228="●",OR(K228=契約状況コード表!D$5,K228=契約状況コード表!D$6)),"年間支払金額(全官署、契約相手方ごと)",IF(AND(OR(COUNTIF(AI228,"*すべて*"),COUNTIF(AI228,"*全て*")),S228="●"),"年間支払金額(契約相手方ごと)",IF(AND(OR(K228=契約状況コード表!D$5,K228=契約状況コード表!D$6),AG228=契約状況コード表!G$7),"契約総額(全官署)",IF(AND(K228=契約状況コード表!D$7,AG228=契約状況コード表!G$7),"契約総額(自官署のみ)",IF(K228=契約状況コード表!D$7,"年間支払金額(自官署のみ)",IF(AG228=契約状況コード表!G$7,"契約総額",IF(AND(COUNTIF(BJ228,"&lt;&gt;*単価*"),OR(K228=契約状況コード表!D$5,K228=契約状況コード表!D$6)),"全官署予定価格",IF(AND(COUNTIF(BJ228,"*単価*"),OR(K228=契約状況コード表!D$5,K228=契約状況コード表!D$6)),"全官署支払金額",IF(AND(COUNTIF(BJ228,"&lt;&gt;*単価*"),COUNTIF(BJ228,"*変更契約*")),"変更後予定価格",IF(COUNTIF(BJ228,"*単価*"),"年間支払金額","予定価格"))))))))))))</f>
        <v>予定価格</v>
      </c>
      <c r="BD228" s="114" t="str">
        <f>IF(AND(BI228=契約状況コード表!M$5,T228&gt;契約状況コード表!N$5),"○",IF(AND(BI228=契約状況コード表!M$6,T228&gt;=契約状況コード表!N$6),"○",IF(AND(BI228=契約状況コード表!M$7,T228&gt;=契約状況コード表!N$7),"○",IF(AND(BI228=契約状況コード表!M$8,T228&gt;=契約状況コード表!N$8),"○",IF(AND(BI228=契約状況コード表!M$9,T228&gt;=契約状況コード表!N$9),"○",IF(AND(BI228=契約状況コード表!M$10,T228&gt;=契約状況コード表!N$10),"○",IF(AND(BI228=契約状況コード表!M$11,T228&gt;=契約状況コード表!N$11),"○",IF(AND(BI228=契約状況コード表!M$12,T228&gt;=契約状況コード表!N$12),"○",IF(AND(BI228=契約状況コード表!M$13,T228&gt;=契約状況コード表!N$13),"○",IF(T228="他官署で調達手続き入札を実施のため","○","×"))))))))))</f>
        <v>×</v>
      </c>
      <c r="BE228" s="114" t="str">
        <f>IF(AND(BI228=契約状況コード表!M$5,Y228&gt;契約状況コード表!N$5),"○",IF(AND(BI228=契約状況コード表!M$6,Y228&gt;=契約状況コード表!N$6),"○",IF(AND(BI228=契約状況コード表!M$7,Y228&gt;=契約状況コード表!N$7),"○",IF(AND(BI228=契約状況コード表!M$8,Y228&gt;=契約状況コード表!N$8),"○",IF(AND(BI228=契約状況コード表!M$9,Y228&gt;=契約状況コード表!N$9),"○",IF(AND(BI228=契約状況コード表!M$10,Y228&gt;=契約状況コード表!N$10),"○",IF(AND(BI228=契約状況コード表!M$11,Y228&gt;=契約状況コード表!N$11),"○",IF(AND(BI228=契約状況コード表!M$12,Y228&gt;=契約状況コード表!N$12),"○",IF(AND(BI228=契約状況コード表!M$13,Y228&gt;=契約状況コード表!N$13),"○","×")))))))))</f>
        <v>×</v>
      </c>
      <c r="BF228" s="114" t="str">
        <f t="shared" si="29"/>
        <v>×</v>
      </c>
      <c r="BG228" s="114" t="str">
        <f t="shared" si="30"/>
        <v>×</v>
      </c>
      <c r="BH228" s="115" t="str">
        <f t="shared" si="31"/>
        <v/>
      </c>
      <c r="BI228" s="170">
        <f t="shared" si="32"/>
        <v>0</v>
      </c>
      <c r="BJ228" s="36" t="str">
        <f>IF(AG228=契約状況コード表!G$5,"",IF(AND(K228&lt;&gt;"",ISTEXT(U228)),"分担契約/単価契約",IF(ISTEXT(U228),"単価契約",IF(K228&lt;&gt;"","分担契約",""))))</f>
        <v/>
      </c>
      <c r="BK228" s="171"/>
      <c r="BL228" s="118" t="str">
        <f>IF(COUNTIF(T228,"**"),"",IF(AND(T228&gt;=契約状況コード表!P$5,OR(H228=契約状況コード表!M$5,H228=契約状況コード表!M$6)),1,IF(AND(T228&gt;=契約状況コード表!P$13,H228&lt;&gt;契約状況コード表!M$5,H228&lt;&gt;契約状況コード表!M$6),1,"")))</f>
        <v/>
      </c>
      <c r="BM228" s="155" t="str">
        <f t="shared" si="33"/>
        <v>○</v>
      </c>
      <c r="BN228" s="118" t="b">
        <f t="shared" si="34"/>
        <v>1</v>
      </c>
      <c r="BO228" s="118" t="b">
        <f t="shared" si="35"/>
        <v>1</v>
      </c>
    </row>
    <row r="229" spans="1:67" ht="60.6" customHeight="1">
      <c r="A229" s="101">
        <f t="shared" si="36"/>
        <v>224</v>
      </c>
      <c r="B229" s="101" t="str">
        <f t="shared" si="37"/>
        <v/>
      </c>
      <c r="C229" s="101" t="str">
        <f>IF(B229&lt;&gt;1,"",COUNTIF($B$6:B229,1))</f>
        <v/>
      </c>
      <c r="D229" s="101" t="str">
        <f>IF(B229&lt;&gt;2,"",COUNTIF($B$6:B229,2))</f>
        <v/>
      </c>
      <c r="E229" s="101" t="str">
        <f>IF(B229&lt;&gt;3,"",COUNTIF($B$6:B229,3))</f>
        <v/>
      </c>
      <c r="F229" s="101" t="str">
        <f>IF(B229&lt;&gt;4,"",COUNTIF($B$6:B229,4))</f>
        <v/>
      </c>
      <c r="G229" s="75"/>
      <c r="H229" s="36"/>
      <c r="I229" s="76"/>
      <c r="J229" s="76"/>
      <c r="K229" s="75"/>
      <c r="L229" s="161"/>
      <c r="M229" s="77"/>
      <c r="N229" s="76"/>
      <c r="O229" s="78"/>
      <c r="P229" s="83"/>
      <c r="Q229" s="84"/>
      <c r="R229" s="76"/>
      <c r="S229" s="75"/>
      <c r="T229" s="79"/>
      <c r="U229" s="86"/>
      <c r="V229" s="87"/>
      <c r="W229" s="172" t="str">
        <f>IF(OR(T229="他官署で調達手続きを実施のため",AG229=契約状況コード表!G$5),"－",IF(V229&lt;&gt;"",ROUNDDOWN(V229/T229,3),(IFERROR(ROUNDDOWN(U229/T229,3),"－"))))</f>
        <v>－</v>
      </c>
      <c r="X229" s="79"/>
      <c r="Y229" s="79"/>
      <c r="Z229" s="82"/>
      <c r="AA229" s="80"/>
      <c r="AB229" s="81"/>
      <c r="AC229" s="82"/>
      <c r="AD229" s="82"/>
      <c r="AE229" s="82"/>
      <c r="AF229" s="82"/>
      <c r="AG229" s="80"/>
      <c r="AH229" s="76"/>
      <c r="AI229" s="76"/>
      <c r="AJ229" s="76"/>
      <c r="AK229" s="36"/>
      <c r="AL229" s="36"/>
      <c r="AM229" s="200"/>
      <c r="AN229" s="200"/>
      <c r="AO229" s="200"/>
      <c r="AP229" s="200"/>
      <c r="AQ229" s="161"/>
      <c r="AR229" s="75"/>
      <c r="AS229" s="36"/>
      <c r="AT229" s="36"/>
      <c r="AU229" s="36"/>
      <c r="AV229" s="36"/>
      <c r="AW229" s="36"/>
      <c r="AX229" s="36"/>
      <c r="AY229" s="36"/>
      <c r="AZ229" s="36"/>
      <c r="BA229" s="104"/>
      <c r="BB229" s="113"/>
      <c r="BC229" s="114" t="str">
        <f>IF(AND(OR(K229=契約状況コード表!D$5,K229=契約状況コード表!D$6),OR(AG229=契約状況コード表!G$5,AG229=契約状況コード表!G$6)),"年間支払金額(全官署)",IF(OR(AG229=契約状況コード表!G$5,AG229=契約状況コード表!G$6),"年間支払金額",IF(AND(OR(COUNTIF(AI229,"*すべて*"),COUNTIF(AI229,"*全て*")),S229="●",OR(K229=契約状況コード表!D$5,K229=契約状況コード表!D$6)),"年間支払金額(全官署、契約相手方ごと)",IF(AND(OR(COUNTIF(AI229,"*すべて*"),COUNTIF(AI229,"*全て*")),S229="●"),"年間支払金額(契約相手方ごと)",IF(AND(OR(K229=契約状況コード表!D$5,K229=契約状況コード表!D$6),AG229=契約状況コード表!G$7),"契約総額(全官署)",IF(AND(K229=契約状況コード表!D$7,AG229=契約状況コード表!G$7),"契約総額(自官署のみ)",IF(K229=契約状況コード表!D$7,"年間支払金額(自官署のみ)",IF(AG229=契約状況コード表!G$7,"契約総額",IF(AND(COUNTIF(BJ229,"&lt;&gt;*単価*"),OR(K229=契約状況コード表!D$5,K229=契約状況コード表!D$6)),"全官署予定価格",IF(AND(COUNTIF(BJ229,"*単価*"),OR(K229=契約状況コード表!D$5,K229=契約状況コード表!D$6)),"全官署支払金額",IF(AND(COUNTIF(BJ229,"&lt;&gt;*単価*"),COUNTIF(BJ229,"*変更契約*")),"変更後予定価格",IF(COUNTIF(BJ229,"*単価*"),"年間支払金額","予定価格"))))))))))))</f>
        <v>予定価格</v>
      </c>
      <c r="BD229" s="114" t="str">
        <f>IF(AND(BI229=契約状況コード表!M$5,T229&gt;契約状況コード表!N$5),"○",IF(AND(BI229=契約状況コード表!M$6,T229&gt;=契約状況コード表!N$6),"○",IF(AND(BI229=契約状況コード表!M$7,T229&gt;=契約状況コード表!N$7),"○",IF(AND(BI229=契約状況コード表!M$8,T229&gt;=契約状況コード表!N$8),"○",IF(AND(BI229=契約状況コード表!M$9,T229&gt;=契約状況コード表!N$9),"○",IF(AND(BI229=契約状況コード表!M$10,T229&gt;=契約状況コード表!N$10),"○",IF(AND(BI229=契約状況コード表!M$11,T229&gt;=契約状況コード表!N$11),"○",IF(AND(BI229=契約状況コード表!M$12,T229&gt;=契約状況コード表!N$12),"○",IF(AND(BI229=契約状況コード表!M$13,T229&gt;=契約状況コード表!N$13),"○",IF(T229="他官署で調達手続き入札を実施のため","○","×"))))))))))</f>
        <v>×</v>
      </c>
      <c r="BE229" s="114" t="str">
        <f>IF(AND(BI229=契約状況コード表!M$5,Y229&gt;契約状況コード表!N$5),"○",IF(AND(BI229=契約状況コード表!M$6,Y229&gt;=契約状況コード表!N$6),"○",IF(AND(BI229=契約状況コード表!M$7,Y229&gt;=契約状況コード表!N$7),"○",IF(AND(BI229=契約状況コード表!M$8,Y229&gt;=契約状況コード表!N$8),"○",IF(AND(BI229=契約状況コード表!M$9,Y229&gt;=契約状況コード表!N$9),"○",IF(AND(BI229=契約状況コード表!M$10,Y229&gt;=契約状況コード表!N$10),"○",IF(AND(BI229=契約状況コード表!M$11,Y229&gt;=契約状況コード表!N$11),"○",IF(AND(BI229=契約状況コード表!M$12,Y229&gt;=契約状況コード表!N$12),"○",IF(AND(BI229=契約状況コード表!M$13,Y229&gt;=契約状況コード表!N$13),"○","×")))))))))</f>
        <v>×</v>
      </c>
      <c r="BF229" s="114" t="str">
        <f t="shared" si="29"/>
        <v>×</v>
      </c>
      <c r="BG229" s="114" t="str">
        <f t="shared" si="30"/>
        <v>×</v>
      </c>
      <c r="BH229" s="115" t="str">
        <f t="shared" si="31"/>
        <v/>
      </c>
      <c r="BI229" s="170">
        <f t="shared" si="32"/>
        <v>0</v>
      </c>
      <c r="BJ229" s="36" t="str">
        <f>IF(AG229=契約状況コード表!G$5,"",IF(AND(K229&lt;&gt;"",ISTEXT(U229)),"分担契約/単価契約",IF(ISTEXT(U229),"単価契約",IF(K229&lt;&gt;"","分担契約",""))))</f>
        <v/>
      </c>
      <c r="BK229" s="171"/>
      <c r="BL229" s="118" t="str">
        <f>IF(COUNTIF(T229,"**"),"",IF(AND(T229&gt;=契約状況コード表!P$5,OR(H229=契約状況コード表!M$5,H229=契約状況コード表!M$6)),1,IF(AND(T229&gt;=契約状況コード表!P$13,H229&lt;&gt;契約状況コード表!M$5,H229&lt;&gt;契約状況コード表!M$6),1,"")))</f>
        <v/>
      </c>
      <c r="BM229" s="155" t="str">
        <f t="shared" si="33"/>
        <v>○</v>
      </c>
      <c r="BN229" s="118" t="b">
        <f t="shared" si="34"/>
        <v>1</v>
      </c>
      <c r="BO229" s="118" t="b">
        <f t="shared" si="35"/>
        <v>1</v>
      </c>
    </row>
    <row r="230" spans="1:67" ht="60.6" customHeight="1">
      <c r="A230" s="101">
        <f t="shared" si="36"/>
        <v>225</v>
      </c>
      <c r="B230" s="101" t="str">
        <f t="shared" si="37"/>
        <v/>
      </c>
      <c r="C230" s="101" t="str">
        <f>IF(B230&lt;&gt;1,"",COUNTIF($B$6:B230,1))</f>
        <v/>
      </c>
      <c r="D230" s="101" t="str">
        <f>IF(B230&lt;&gt;2,"",COUNTIF($B$6:B230,2))</f>
        <v/>
      </c>
      <c r="E230" s="101" t="str">
        <f>IF(B230&lt;&gt;3,"",COUNTIF($B$6:B230,3))</f>
        <v/>
      </c>
      <c r="F230" s="101" t="str">
        <f>IF(B230&lt;&gt;4,"",COUNTIF($B$6:B230,4))</f>
        <v/>
      </c>
      <c r="G230" s="75"/>
      <c r="H230" s="36"/>
      <c r="I230" s="76"/>
      <c r="J230" s="76"/>
      <c r="K230" s="75"/>
      <c r="L230" s="161"/>
      <c r="M230" s="77"/>
      <c r="N230" s="76"/>
      <c r="O230" s="78"/>
      <c r="P230" s="83"/>
      <c r="Q230" s="84"/>
      <c r="R230" s="76"/>
      <c r="S230" s="75"/>
      <c r="T230" s="79"/>
      <c r="U230" s="86"/>
      <c r="V230" s="87"/>
      <c r="W230" s="172" t="str">
        <f>IF(OR(T230="他官署で調達手続きを実施のため",AG230=契約状況コード表!G$5),"－",IF(V230&lt;&gt;"",ROUNDDOWN(V230/T230,3),(IFERROR(ROUNDDOWN(U230/T230,3),"－"))))</f>
        <v>－</v>
      </c>
      <c r="X230" s="79"/>
      <c r="Y230" s="79"/>
      <c r="Z230" s="82"/>
      <c r="AA230" s="80"/>
      <c r="AB230" s="81"/>
      <c r="AC230" s="82"/>
      <c r="AD230" s="82"/>
      <c r="AE230" s="82"/>
      <c r="AF230" s="82"/>
      <c r="AG230" s="80"/>
      <c r="AH230" s="76"/>
      <c r="AI230" s="76"/>
      <c r="AJ230" s="76"/>
      <c r="AK230" s="36"/>
      <c r="AL230" s="36"/>
      <c r="AM230" s="200"/>
      <c r="AN230" s="200"/>
      <c r="AO230" s="200"/>
      <c r="AP230" s="200"/>
      <c r="AQ230" s="161"/>
      <c r="AR230" s="75"/>
      <c r="AS230" s="36"/>
      <c r="AT230" s="36"/>
      <c r="AU230" s="36"/>
      <c r="AV230" s="36"/>
      <c r="AW230" s="36"/>
      <c r="AX230" s="36"/>
      <c r="AY230" s="36"/>
      <c r="AZ230" s="36"/>
      <c r="BA230" s="104"/>
      <c r="BB230" s="113"/>
      <c r="BC230" s="114" t="str">
        <f>IF(AND(OR(K230=契約状況コード表!D$5,K230=契約状況コード表!D$6),OR(AG230=契約状況コード表!G$5,AG230=契約状況コード表!G$6)),"年間支払金額(全官署)",IF(OR(AG230=契約状況コード表!G$5,AG230=契約状況コード表!G$6),"年間支払金額",IF(AND(OR(COUNTIF(AI230,"*すべて*"),COUNTIF(AI230,"*全て*")),S230="●",OR(K230=契約状況コード表!D$5,K230=契約状況コード表!D$6)),"年間支払金額(全官署、契約相手方ごと)",IF(AND(OR(COUNTIF(AI230,"*すべて*"),COUNTIF(AI230,"*全て*")),S230="●"),"年間支払金額(契約相手方ごと)",IF(AND(OR(K230=契約状況コード表!D$5,K230=契約状況コード表!D$6),AG230=契約状況コード表!G$7),"契約総額(全官署)",IF(AND(K230=契約状況コード表!D$7,AG230=契約状況コード表!G$7),"契約総額(自官署のみ)",IF(K230=契約状況コード表!D$7,"年間支払金額(自官署のみ)",IF(AG230=契約状況コード表!G$7,"契約総額",IF(AND(COUNTIF(BJ230,"&lt;&gt;*単価*"),OR(K230=契約状況コード表!D$5,K230=契約状況コード表!D$6)),"全官署予定価格",IF(AND(COUNTIF(BJ230,"*単価*"),OR(K230=契約状況コード表!D$5,K230=契約状況コード表!D$6)),"全官署支払金額",IF(AND(COUNTIF(BJ230,"&lt;&gt;*単価*"),COUNTIF(BJ230,"*変更契約*")),"変更後予定価格",IF(COUNTIF(BJ230,"*単価*"),"年間支払金額","予定価格"))))))))))))</f>
        <v>予定価格</v>
      </c>
      <c r="BD230" s="114" t="str">
        <f>IF(AND(BI230=契約状況コード表!M$5,T230&gt;契約状況コード表!N$5),"○",IF(AND(BI230=契約状況コード表!M$6,T230&gt;=契約状況コード表!N$6),"○",IF(AND(BI230=契約状況コード表!M$7,T230&gt;=契約状況コード表!N$7),"○",IF(AND(BI230=契約状況コード表!M$8,T230&gt;=契約状況コード表!N$8),"○",IF(AND(BI230=契約状況コード表!M$9,T230&gt;=契約状況コード表!N$9),"○",IF(AND(BI230=契約状況コード表!M$10,T230&gt;=契約状況コード表!N$10),"○",IF(AND(BI230=契約状況コード表!M$11,T230&gt;=契約状況コード表!N$11),"○",IF(AND(BI230=契約状況コード表!M$12,T230&gt;=契約状況コード表!N$12),"○",IF(AND(BI230=契約状況コード表!M$13,T230&gt;=契約状況コード表!N$13),"○",IF(T230="他官署で調達手続き入札を実施のため","○","×"))))))))))</f>
        <v>×</v>
      </c>
      <c r="BE230" s="114" t="str">
        <f>IF(AND(BI230=契約状況コード表!M$5,Y230&gt;契約状況コード表!N$5),"○",IF(AND(BI230=契約状況コード表!M$6,Y230&gt;=契約状況コード表!N$6),"○",IF(AND(BI230=契約状況コード表!M$7,Y230&gt;=契約状況コード表!N$7),"○",IF(AND(BI230=契約状況コード表!M$8,Y230&gt;=契約状況コード表!N$8),"○",IF(AND(BI230=契約状況コード表!M$9,Y230&gt;=契約状況コード表!N$9),"○",IF(AND(BI230=契約状況コード表!M$10,Y230&gt;=契約状況コード表!N$10),"○",IF(AND(BI230=契約状況コード表!M$11,Y230&gt;=契約状況コード表!N$11),"○",IF(AND(BI230=契約状況コード表!M$12,Y230&gt;=契約状況コード表!N$12),"○",IF(AND(BI230=契約状況コード表!M$13,Y230&gt;=契約状況コード表!N$13),"○","×")))))))))</f>
        <v>×</v>
      </c>
      <c r="BF230" s="114" t="str">
        <f t="shared" si="29"/>
        <v>×</v>
      </c>
      <c r="BG230" s="114" t="str">
        <f t="shared" si="30"/>
        <v>×</v>
      </c>
      <c r="BH230" s="115" t="str">
        <f t="shared" si="31"/>
        <v/>
      </c>
      <c r="BI230" s="170">
        <f t="shared" si="32"/>
        <v>0</v>
      </c>
      <c r="BJ230" s="36" t="str">
        <f>IF(AG230=契約状況コード表!G$5,"",IF(AND(K230&lt;&gt;"",ISTEXT(U230)),"分担契約/単価契約",IF(ISTEXT(U230),"単価契約",IF(K230&lt;&gt;"","分担契約",""))))</f>
        <v/>
      </c>
      <c r="BK230" s="171"/>
      <c r="BL230" s="118" t="str">
        <f>IF(COUNTIF(T230,"**"),"",IF(AND(T230&gt;=契約状況コード表!P$5,OR(H230=契約状況コード表!M$5,H230=契約状況コード表!M$6)),1,IF(AND(T230&gt;=契約状況コード表!P$13,H230&lt;&gt;契約状況コード表!M$5,H230&lt;&gt;契約状況コード表!M$6),1,"")))</f>
        <v/>
      </c>
      <c r="BM230" s="155" t="str">
        <f t="shared" si="33"/>
        <v>○</v>
      </c>
      <c r="BN230" s="118" t="b">
        <f t="shared" si="34"/>
        <v>1</v>
      </c>
      <c r="BO230" s="118" t="b">
        <f t="shared" si="35"/>
        <v>1</v>
      </c>
    </row>
    <row r="231" spans="1:67" ht="60.6" customHeight="1">
      <c r="A231" s="101">
        <f t="shared" si="36"/>
        <v>226</v>
      </c>
      <c r="B231" s="101" t="str">
        <f t="shared" si="37"/>
        <v/>
      </c>
      <c r="C231" s="101" t="str">
        <f>IF(B231&lt;&gt;1,"",COUNTIF($B$6:B231,1))</f>
        <v/>
      </c>
      <c r="D231" s="101" t="str">
        <f>IF(B231&lt;&gt;2,"",COUNTIF($B$6:B231,2))</f>
        <v/>
      </c>
      <c r="E231" s="101" t="str">
        <f>IF(B231&lt;&gt;3,"",COUNTIF($B$6:B231,3))</f>
        <v/>
      </c>
      <c r="F231" s="101" t="str">
        <f>IF(B231&lt;&gt;4,"",COUNTIF($B$6:B231,4))</f>
        <v/>
      </c>
      <c r="G231" s="75"/>
      <c r="H231" s="36"/>
      <c r="I231" s="76"/>
      <c r="J231" s="76"/>
      <c r="K231" s="75"/>
      <c r="L231" s="161"/>
      <c r="M231" s="77"/>
      <c r="N231" s="76"/>
      <c r="O231" s="78"/>
      <c r="P231" s="83"/>
      <c r="Q231" s="84"/>
      <c r="R231" s="76"/>
      <c r="S231" s="75"/>
      <c r="T231" s="79"/>
      <c r="U231" s="86"/>
      <c r="V231" s="87"/>
      <c r="W231" s="172" t="str">
        <f>IF(OR(T231="他官署で調達手続きを実施のため",AG231=契約状況コード表!G$5),"－",IF(V231&lt;&gt;"",ROUNDDOWN(V231/T231,3),(IFERROR(ROUNDDOWN(U231/T231,3),"－"))))</f>
        <v>－</v>
      </c>
      <c r="X231" s="79"/>
      <c r="Y231" s="79"/>
      <c r="Z231" s="82"/>
      <c r="AA231" s="80"/>
      <c r="AB231" s="81"/>
      <c r="AC231" s="82"/>
      <c r="AD231" s="82"/>
      <c r="AE231" s="82"/>
      <c r="AF231" s="82"/>
      <c r="AG231" s="80"/>
      <c r="AH231" s="76"/>
      <c r="AI231" s="76"/>
      <c r="AJ231" s="76"/>
      <c r="AK231" s="36"/>
      <c r="AL231" s="36"/>
      <c r="AM231" s="200"/>
      <c r="AN231" s="200"/>
      <c r="AO231" s="200"/>
      <c r="AP231" s="200"/>
      <c r="AQ231" s="161"/>
      <c r="AR231" s="75"/>
      <c r="AS231" s="36"/>
      <c r="AT231" s="36"/>
      <c r="AU231" s="36"/>
      <c r="AV231" s="36"/>
      <c r="AW231" s="36"/>
      <c r="AX231" s="36"/>
      <c r="AY231" s="36"/>
      <c r="AZ231" s="36"/>
      <c r="BA231" s="108"/>
      <c r="BB231" s="113"/>
      <c r="BC231" s="114" t="str">
        <f>IF(AND(OR(K231=契約状況コード表!D$5,K231=契約状況コード表!D$6),OR(AG231=契約状況コード表!G$5,AG231=契約状況コード表!G$6)),"年間支払金額(全官署)",IF(OR(AG231=契約状況コード表!G$5,AG231=契約状況コード表!G$6),"年間支払金額",IF(AND(OR(COUNTIF(AI231,"*すべて*"),COUNTIF(AI231,"*全て*")),S231="●",OR(K231=契約状況コード表!D$5,K231=契約状況コード表!D$6)),"年間支払金額(全官署、契約相手方ごと)",IF(AND(OR(COUNTIF(AI231,"*すべて*"),COUNTIF(AI231,"*全て*")),S231="●"),"年間支払金額(契約相手方ごと)",IF(AND(OR(K231=契約状況コード表!D$5,K231=契約状況コード表!D$6),AG231=契約状況コード表!G$7),"契約総額(全官署)",IF(AND(K231=契約状況コード表!D$7,AG231=契約状況コード表!G$7),"契約総額(自官署のみ)",IF(K231=契約状況コード表!D$7,"年間支払金額(自官署のみ)",IF(AG231=契約状況コード表!G$7,"契約総額",IF(AND(COUNTIF(BJ231,"&lt;&gt;*単価*"),OR(K231=契約状況コード表!D$5,K231=契約状況コード表!D$6)),"全官署予定価格",IF(AND(COUNTIF(BJ231,"*単価*"),OR(K231=契約状況コード表!D$5,K231=契約状況コード表!D$6)),"全官署支払金額",IF(AND(COUNTIF(BJ231,"&lt;&gt;*単価*"),COUNTIF(BJ231,"*変更契約*")),"変更後予定価格",IF(COUNTIF(BJ231,"*単価*"),"年間支払金額","予定価格"))))))))))))</f>
        <v>予定価格</v>
      </c>
      <c r="BD231" s="114" t="str">
        <f>IF(AND(BI231=契約状況コード表!M$5,T231&gt;契約状況コード表!N$5),"○",IF(AND(BI231=契約状況コード表!M$6,T231&gt;=契約状況コード表!N$6),"○",IF(AND(BI231=契約状況コード表!M$7,T231&gt;=契約状況コード表!N$7),"○",IF(AND(BI231=契約状況コード表!M$8,T231&gt;=契約状況コード表!N$8),"○",IF(AND(BI231=契約状況コード表!M$9,T231&gt;=契約状況コード表!N$9),"○",IF(AND(BI231=契約状況コード表!M$10,T231&gt;=契約状況コード表!N$10),"○",IF(AND(BI231=契約状況コード表!M$11,T231&gt;=契約状況コード表!N$11),"○",IF(AND(BI231=契約状況コード表!M$12,T231&gt;=契約状況コード表!N$12),"○",IF(AND(BI231=契約状況コード表!M$13,T231&gt;=契約状況コード表!N$13),"○",IF(T231="他官署で調達手続き入札を実施のため","○","×"))))))))))</f>
        <v>×</v>
      </c>
      <c r="BE231" s="114" t="str">
        <f>IF(AND(BI231=契約状況コード表!M$5,Y231&gt;契約状況コード表!N$5),"○",IF(AND(BI231=契約状況コード表!M$6,Y231&gt;=契約状況コード表!N$6),"○",IF(AND(BI231=契約状況コード表!M$7,Y231&gt;=契約状況コード表!N$7),"○",IF(AND(BI231=契約状況コード表!M$8,Y231&gt;=契約状況コード表!N$8),"○",IF(AND(BI231=契約状況コード表!M$9,Y231&gt;=契約状況コード表!N$9),"○",IF(AND(BI231=契約状況コード表!M$10,Y231&gt;=契約状況コード表!N$10),"○",IF(AND(BI231=契約状況コード表!M$11,Y231&gt;=契約状況コード表!N$11),"○",IF(AND(BI231=契約状況コード表!M$12,Y231&gt;=契約状況コード表!N$12),"○",IF(AND(BI231=契約状況コード表!M$13,Y231&gt;=契約状況コード表!N$13),"○","×")))))))))</f>
        <v>×</v>
      </c>
      <c r="BF231" s="114" t="str">
        <f t="shared" si="29"/>
        <v>×</v>
      </c>
      <c r="BG231" s="114" t="str">
        <f t="shared" si="30"/>
        <v>×</v>
      </c>
      <c r="BH231" s="115" t="str">
        <f t="shared" si="31"/>
        <v/>
      </c>
      <c r="BI231" s="170">
        <f t="shared" si="32"/>
        <v>0</v>
      </c>
      <c r="BJ231" s="36" t="str">
        <f>IF(AG231=契約状況コード表!G$5,"",IF(AND(K231&lt;&gt;"",ISTEXT(U231)),"分担契約/単価契約",IF(ISTEXT(U231),"単価契約",IF(K231&lt;&gt;"","分担契約",""))))</f>
        <v/>
      </c>
      <c r="BK231" s="171"/>
      <c r="BL231" s="118" t="str">
        <f>IF(COUNTIF(T231,"**"),"",IF(AND(T231&gt;=契約状況コード表!P$5,OR(H231=契約状況コード表!M$5,H231=契約状況コード表!M$6)),1,IF(AND(T231&gt;=契約状況コード表!P$13,H231&lt;&gt;契約状況コード表!M$5,H231&lt;&gt;契約状況コード表!M$6),1,"")))</f>
        <v/>
      </c>
      <c r="BM231" s="155" t="str">
        <f t="shared" si="33"/>
        <v>○</v>
      </c>
      <c r="BN231" s="118" t="b">
        <f t="shared" si="34"/>
        <v>1</v>
      </c>
      <c r="BO231" s="118" t="b">
        <f t="shared" si="35"/>
        <v>1</v>
      </c>
    </row>
    <row r="232" spans="1:67" ht="60.6" customHeight="1">
      <c r="A232" s="101">
        <f t="shared" si="36"/>
        <v>227</v>
      </c>
      <c r="B232" s="101" t="str">
        <f t="shared" si="37"/>
        <v/>
      </c>
      <c r="C232" s="101" t="str">
        <f>IF(B232&lt;&gt;1,"",COUNTIF($B$6:B232,1))</f>
        <v/>
      </c>
      <c r="D232" s="101" t="str">
        <f>IF(B232&lt;&gt;2,"",COUNTIF($B$6:B232,2))</f>
        <v/>
      </c>
      <c r="E232" s="101" t="str">
        <f>IF(B232&lt;&gt;3,"",COUNTIF($B$6:B232,3))</f>
        <v/>
      </c>
      <c r="F232" s="101" t="str">
        <f>IF(B232&lt;&gt;4,"",COUNTIF($B$6:B232,4))</f>
        <v/>
      </c>
      <c r="G232" s="75"/>
      <c r="H232" s="36"/>
      <c r="I232" s="76"/>
      <c r="J232" s="76"/>
      <c r="K232" s="75"/>
      <c r="L232" s="161"/>
      <c r="M232" s="77"/>
      <c r="N232" s="76"/>
      <c r="O232" s="78"/>
      <c r="P232" s="83"/>
      <c r="Q232" s="84"/>
      <c r="R232" s="76"/>
      <c r="S232" s="75"/>
      <c r="T232" s="79"/>
      <c r="U232" s="86"/>
      <c r="V232" s="87"/>
      <c r="W232" s="172" t="str">
        <f>IF(OR(T232="他官署で調達手続きを実施のため",AG232=契約状況コード表!G$5),"－",IF(V232&lt;&gt;"",ROUNDDOWN(V232/T232,3),(IFERROR(ROUNDDOWN(U232/T232,3),"－"))))</f>
        <v>－</v>
      </c>
      <c r="X232" s="79"/>
      <c r="Y232" s="79"/>
      <c r="Z232" s="82"/>
      <c r="AA232" s="80"/>
      <c r="AB232" s="81"/>
      <c r="AC232" s="82"/>
      <c r="AD232" s="82"/>
      <c r="AE232" s="82"/>
      <c r="AF232" s="82"/>
      <c r="AG232" s="80"/>
      <c r="AH232" s="76"/>
      <c r="AI232" s="76"/>
      <c r="AJ232" s="76"/>
      <c r="AK232" s="36"/>
      <c r="AL232" s="36"/>
      <c r="AM232" s="200"/>
      <c r="AN232" s="200"/>
      <c r="AO232" s="200"/>
      <c r="AP232" s="200"/>
      <c r="AQ232" s="161"/>
      <c r="AR232" s="75"/>
      <c r="AS232" s="36"/>
      <c r="AT232" s="36"/>
      <c r="AU232" s="36"/>
      <c r="AV232" s="36"/>
      <c r="AW232" s="36"/>
      <c r="AX232" s="36"/>
      <c r="AY232" s="36"/>
      <c r="AZ232" s="36"/>
      <c r="BA232" s="104"/>
      <c r="BB232" s="113"/>
      <c r="BC232" s="114" t="str">
        <f>IF(AND(OR(K232=契約状況コード表!D$5,K232=契約状況コード表!D$6),OR(AG232=契約状況コード表!G$5,AG232=契約状況コード表!G$6)),"年間支払金額(全官署)",IF(OR(AG232=契約状況コード表!G$5,AG232=契約状況コード表!G$6),"年間支払金額",IF(AND(OR(COUNTIF(AI232,"*すべて*"),COUNTIF(AI232,"*全て*")),S232="●",OR(K232=契約状況コード表!D$5,K232=契約状況コード表!D$6)),"年間支払金額(全官署、契約相手方ごと)",IF(AND(OR(COUNTIF(AI232,"*すべて*"),COUNTIF(AI232,"*全て*")),S232="●"),"年間支払金額(契約相手方ごと)",IF(AND(OR(K232=契約状況コード表!D$5,K232=契約状況コード表!D$6),AG232=契約状況コード表!G$7),"契約総額(全官署)",IF(AND(K232=契約状況コード表!D$7,AG232=契約状況コード表!G$7),"契約総額(自官署のみ)",IF(K232=契約状況コード表!D$7,"年間支払金額(自官署のみ)",IF(AG232=契約状況コード表!G$7,"契約総額",IF(AND(COUNTIF(BJ232,"&lt;&gt;*単価*"),OR(K232=契約状況コード表!D$5,K232=契約状況コード表!D$6)),"全官署予定価格",IF(AND(COUNTIF(BJ232,"*単価*"),OR(K232=契約状況コード表!D$5,K232=契約状況コード表!D$6)),"全官署支払金額",IF(AND(COUNTIF(BJ232,"&lt;&gt;*単価*"),COUNTIF(BJ232,"*変更契約*")),"変更後予定価格",IF(COUNTIF(BJ232,"*単価*"),"年間支払金額","予定価格"))))))))))))</f>
        <v>予定価格</v>
      </c>
      <c r="BD232" s="114" t="str">
        <f>IF(AND(BI232=契約状況コード表!M$5,T232&gt;契約状況コード表!N$5),"○",IF(AND(BI232=契約状況コード表!M$6,T232&gt;=契約状況コード表!N$6),"○",IF(AND(BI232=契約状況コード表!M$7,T232&gt;=契約状況コード表!N$7),"○",IF(AND(BI232=契約状況コード表!M$8,T232&gt;=契約状況コード表!N$8),"○",IF(AND(BI232=契約状況コード表!M$9,T232&gt;=契約状況コード表!N$9),"○",IF(AND(BI232=契約状況コード表!M$10,T232&gt;=契約状況コード表!N$10),"○",IF(AND(BI232=契約状況コード表!M$11,T232&gt;=契約状況コード表!N$11),"○",IF(AND(BI232=契約状況コード表!M$12,T232&gt;=契約状況コード表!N$12),"○",IF(AND(BI232=契約状況コード表!M$13,T232&gt;=契約状況コード表!N$13),"○",IF(T232="他官署で調達手続き入札を実施のため","○","×"))))))))))</f>
        <v>×</v>
      </c>
      <c r="BE232" s="114" t="str">
        <f>IF(AND(BI232=契約状況コード表!M$5,Y232&gt;契約状況コード表!N$5),"○",IF(AND(BI232=契約状況コード表!M$6,Y232&gt;=契約状況コード表!N$6),"○",IF(AND(BI232=契約状況コード表!M$7,Y232&gt;=契約状況コード表!N$7),"○",IF(AND(BI232=契約状況コード表!M$8,Y232&gt;=契約状況コード表!N$8),"○",IF(AND(BI232=契約状況コード表!M$9,Y232&gt;=契約状況コード表!N$9),"○",IF(AND(BI232=契約状況コード表!M$10,Y232&gt;=契約状況コード表!N$10),"○",IF(AND(BI232=契約状況コード表!M$11,Y232&gt;=契約状況コード表!N$11),"○",IF(AND(BI232=契約状況コード表!M$12,Y232&gt;=契約状況コード表!N$12),"○",IF(AND(BI232=契約状況コード表!M$13,Y232&gt;=契約状況コード表!N$13),"○","×")))))))))</f>
        <v>×</v>
      </c>
      <c r="BF232" s="114" t="str">
        <f t="shared" si="29"/>
        <v>×</v>
      </c>
      <c r="BG232" s="114" t="str">
        <f t="shared" si="30"/>
        <v>×</v>
      </c>
      <c r="BH232" s="115" t="str">
        <f t="shared" si="31"/>
        <v/>
      </c>
      <c r="BI232" s="170">
        <f t="shared" si="32"/>
        <v>0</v>
      </c>
      <c r="BJ232" s="36" t="str">
        <f>IF(AG232=契約状況コード表!G$5,"",IF(AND(K232&lt;&gt;"",ISTEXT(U232)),"分担契約/単価契約",IF(ISTEXT(U232),"単価契約",IF(K232&lt;&gt;"","分担契約",""))))</f>
        <v/>
      </c>
      <c r="BK232" s="171"/>
      <c r="BL232" s="118" t="str">
        <f>IF(COUNTIF(T232,"**"),"",IF(AND(T232&gt;=契約状況コード表!P$5,OR(H232=契約状況コード表!M$5,H232=契約状況コード表!M$6)),1,IF(AND(T232&gt;=契約状況コード表!P$13,H232&lt;&gt;契約状況コード表!M$5,H232&lt;&gt;契約状況コード表!M$6),1,"")))</f>
        <v/>
      </c>
      <c r="BM232" s="155" t="str">
        <f t="shared" si="33"/>
        <v>○</v>
      </c>
      <c r="BN232" s="118" t="b">
        <f t="shared" si="34"/>
        <v>1</v>
      </c>
      <c r="BO232" s="118" t="b">
        <f t="shared" si="35"/>
        <v>1</v>
      </c>
    </row>
    <row r="233" spans="1:67" ht="60.6" customHeight="1">
      <c r="A233" s="101">
        <f t="shared" si="36"/>
        <v>228</v>
      </c>
      <c r="B233" s="101" t="str">
        <f t="shared" si="37"/>
        <v/>
      </c>
      <c r="C233" s="101" t="str">
        <f>IF(B233&lt;&gt;1,"",COUNTIF($B$6:B233,1))</f>
        <v/>
      </c>
      <c r="D233" s="101" t="str">
        <f>IF(B233&lt;&gt;2,"",COUNTIF($B$6:B233,2))</f>
        <v/>
      </c>
      <c r="E233" s="101" t="str">
        <f>IF(B233&lt;&gt;3,"",COUNTIF($B$6:B233,3))</f>
        <v/>
      </c>
      <c r="F233" s="101" t="str">
        <f>IF(B233&lt;&gt;4,"",COUNTIF($B$6:B233,4))</f>
        <v/>
      </c>
      <c r="G233" s="75"/>
      <c r="H233" s="36"/>
      <c r="I233" s="76"/>
      <c r="J233" s="76"/>
      <c r="K233" s="75"/>
      <c r="L233" s="161"/>
      <c r="M233" s="77"/>
      <c r="N233" s="76"/>
      <c r="O233" s="78"/>
      <c r="P233" s="83"/>
      <c r="Q233" s="84"/>
      <c r="R233" s="76"/>
      <c r="S233" s="75"/>
      <c r="T233" s="79"/>
      <c r="U233" s="86"/>
      <c r="V233" s="87"/>
      <c r="W233" s="172" t="str">
        <f>IF(OR(T233="他官署で調達手続きを実施のため",AG233=契約状況コード表!G$5),"－",IF(V233&lt;&gt;"",ROUNDDOWN(V233/T233,3),(IFERROR(ROUNDDOWN(U233/T233,3),"－"))))</f>
        <v>－</v>
      </c>
      <c r="X233" s="79"/>
      <c r="Y233" s="79"/>
      <c r="Z233" s="82"/>
      <c r="AA233" s="80"/>
      <c r="AB233" s="81"/>
      <c r="AC233" s="82"/>
      <c r="AD233" s="82"/>
      <c r="AE233" s="82"/>
      <c r="AF233" s="82"/>
      <c r="AG233" s="80"/>
      <c r="AH233" s="76"/>
      <c r="AI233" s="76"/>
      <c r="AJ233" s="76"/>
      <c r="AK233" s="36"/>
      <c r="AL233" s="36"/>
      <c r="AM233" s="200"/>
      <c r="AN233" s="200"/>
      <c r="AO233" s="200"/>
      <c r="AP233" s="200"/>
      <c r="AQ233" s="161"/>
      <c r="AR233" s="75"/>
      <c r="AS233" s="36"/>
      <c r="AT233" s="36"/>
      <c r="AU233" s="36"/>
      <c r="AV233" s="36"/>
      <c r="AW233" s="36"/>
      <c r="AX233" s="36"/>
      <c r="AY233" s="36"/>
      <c r="AZ233" s="36"/>
      <c r="BA233" s="104"/>
      <c r="BB233" s="113"/>
      <c r="BC233" s="114" t="str">
        <f>IF(AND(OR(K233=契約状況コード表!D$5,K233=契約状況コード表!D$6),OR(AG233=契約状況コード表!G$5,AG233=契約状況コード表!G$6)),"年間支払金額(全官署)",IF(OR(AG233=契約状況コード表!G$5,AG233=契約状況コード表!G$6),"年間支払金額",IF(AND(OR(COUNTIF(AI233,"*すべて*"),COUNTIF(AI233,"*全て*")),S233="●",OR(K233=契約状況コード表!D$5,K233=契約状況コード表!D$6)),"年間支払金額(全官署、契約相手方ごと)",IF(AND(OR(COUNTIF(AI233,"*すべて*"),COUNTIF(AI233,"*全て*")),S233="●"),"年間支払金額(契約相手方ごと)",IF(AND(OR(K233=契約状況コード表!D$5,K233=契約状況コード表!D$6),AG233=契約状況コード表!G$7),"契約総額(全官署)",IF(AND(K233=契約状況コード表!D$7,AG233=契約状況コード表!G$7),"契約総額(自官署のみ)",IF(K233=契約状況コード表!D$7,"年間支払金額(自官署のみ)",IF(AG233=契約状況コード表!G$7,"契約総額",IF(AND(COUNTIF(BJ233,"&lt;&gt;*単価*"),OR(K233=契約状況コード表!D$5,K233=契約状況コード表!D$6)),"全官署予定価格",IF(AND(COUNTIF(BJ233,"*単価*"),OR(K233=契約状況コード表!D$5,K233=契約状況コード表!D$6)),"全官署支払金額",IF(AND(COUNTIF(BJ233,"&lt;&gt;*単価*"),COUNTIF(BJ233,"*変更契約*")),"変更後予定価格",IF(COUNTIF(BJ233,"*単価*"),"年間支払金額","予定価格"))))))))))))</f>
        <v>予定価格</v>
      </c>
      <c r="BD233" s="114" t="str">
        <f>IF(AND(BI233=契約状況コード表!M$5,T233&gt;契約状況コード表!N$5),"○",IF(AND(BI233=契約状況コード表!M$6,T233&gt;=契約状況コード表!N$6),"○",IF(AND(BI233=契約状況コード表!M$7,T233&gt;=契約状況コード表!N$7),"○",IF(AND(BI233=契約状況コード表!M$8,T233&gt;=契約状況コード表!N$8),"○",IF(AND(BI233=契約状況コード表!M$9,T233&gt;=契約状況コード表!N$9),"○",IF(AND(BI233=契約状況コード表!M$10,T233&gt;=契約状況コード表!N$10),"○",IF(AND(BI233=契約状況コード表!M$11,T233&gt;=契約状況コード表!N$11),"○",IF(AND(BI233=契約状況コード表!M$12,T233&gt;=契約状況コード表!N$12),"○",IF(AND(BI233=契約状況コード表!M$13,T233&gt;=契約状況コード表!N$13),"○",IF(T233="他官署で調達手続き入札を実施のため","○","×"))))))))))</f>
        <v>×</v>
      </c>
      <c r="BE233" s="114" t="str">
        <f>IF(AND(BI233=契約状況コード表!M$5,Y233&gt;契約状況コード表!N$5),"○",IF(AND(BI233=契約状況コード表!M$6,Y233&gt;=契約状況コード表!N$6),"○",IF(AND(BI233=契約状況コード表!M$7,Y233&gt;=契約状況コード表!N$7),"○",IF(AND(BI233=契約状況コード表!M$8,Y233&gt;=契約状況コード表!N$8),"○",IF(AND(BI233=契約状況コード表!M$9,Y233&gt;=契約状況コード表!N$9),"○",IF(AND(BI233=契約状況コード表!M$10,Y233&gt;=契約状況コード表!N$10),"○",IF(AND(BI233=契約状況コード表!M$11,Y233&gt;=契約状況コード表!N$11),"○",IF(AND(BI233=契約状況コード表!M$12,Y233&gt;=契約状況コード表!N$12),"○",IF(AND(BI233=契約状況コード表!M$13,Y233&gt;=契約状況コード表!N$13),"○","×")))))))))</f>
        <v>×</v>
      </c>
      <c r="BF233" s="114" t="str">
        <f t="shared" si="29"/>
        <v>×</v>
      </c>
      <c r="BG233" s="114" t="str">
        <f t="shared" si="30"/>
        <v>×</v>
      </c>
      <c r="BH233" s="115" t="str">
        <f t="shared" si="31"/>
        <v/>
      </c>
      <c r="BI233" s="170">
        <f t="shared" si="32"/>
        <v>0</v>
      </c>
      <c r="BJ233" s="36" t="str">
        <f>IF(AG233=契約状況コード表!G$5,"",IF(AND(K233&lt;&gt;"",ISTEXT(U233)),"分担契約/単価契約",IF(ISTEXT(U233),"単価契約",IF(K233&lt;&gt;"","分担契約",""))))</f>
        <v/>
      </c>
      <c r="BK233" s="171"/>
      <c r="BL233" s="118" t="str">
        <f>IF(COUNTIF(T233,"**"),"",IF(AND(T233&gt;=契約状況コード表!P$5,OR(H233=契約状況コード表!M$5,H233=契約状況コード表!M$6)),1,IF(AND(T233&gt;=契約状況コード表!P$13,H233&lt;&gt;契約状況コード表!M$5,H233&lt;&gt;契約状況コード表!M$6),1,"")))</f>
        <v/>
      </c>
      <c r="BM233" s="155" t="str">
        <f t="shared" si="33"/>
        <v>○</v>
      </c>
      <c r="BN233" s="118" t="b">
        <f t="shared" si="34"/>
        <v>1</v>
      </c>
      <c r="BO233" s="118" t="b">
        <f t="shared" si="35"/>
        <v>1</v>
      </c>
    </row>
    <row r="234" spans="1:67" ht="60.6" customHeight="1">
      <c r="A234" s="101">
        <f t="shared" si="36"/>
        <v>229</v>
      </c>
      <c r="B234" s="101" t="str">
        <f t="shared" si="37"/>
        <v/>
      </c>
      <c r="C234" s="101" t="str">
        <f>IF(B234&lt;&gt;1,"",COUNTIF($B$6:B234,1))</f>
        <v/>
      </c>
      <c r="D234" s="101" t="str">
        <f>IF(B234&lt;&gt;2,"",COUNTIF($B$6:B234,2))</f>
        <v/>
      </c>
      <c r="E234" s="101" t="str">
        <f>IF(B234&lt;&gt;3,"",COUNTIF($B$6:B234,3))</f>
        <v/>
      </c>
      <c r="F234" s="101" t="str">
        <f>IF(B234&lt;&gt;4,"",COUNTIF($B$6:B234,4))</f>
        <v/>
      </c>
      <c r="G234" s="75"/>
      <c r="H234" s="36"/>
      <c r="I234" s="76"/>
      <c r="J234" s="76"/>
      <c r="K234" s="75"/>
      <c r="L234" s="161"/>
      <c r="M234" s="77"/>
      <c r="N234" s="76"/>
      <c r="O234" s="78"/>
      <c r="P234" s="83"/>
      <c r="Q234" s="84"/>
      <c r="R234" s="76"/>
      <c r="S234" s="75"/>
      <c r="T234" s="85"/>
      <c r="U234" s="154"/>
      <c r="V234" s="87"/>
      <c r="W234" s="172" t="str">
        <f>IF(OR(T234="他官署で調達手続きを実施のため",AG234=契約状況コード表!G$5),"－",IF(V234&lt;&gt;"",ROUNDDOWN(V234/T234,3),(IFERROR(ROUNDDOWN(U234/T234,3),"－"))))</f>
        <v>－</v>
      </c>
      <c r="X234" s="85"/>
      <c r="Y234" s="85"/>
      <c r="Z234" s="82"/>
      <c r="AA234" s="80"/>
      <c r="AB234" s="81"/>
      <c r="AC234" s="82"/>
      <c r="AD234" s="82"/>
      <c r="AE234" s="82"/>
      <c r="AF234" s="82"/>
      <c r="AG234" s="80"/>
      <c r="AH234" s="76"/>
      <c r="AI234" s="76"/>
      <c r="AJ234" s="76"/>
      <c r="AK234" s="36"/>
      <c r="AL234" s="36"/>
      <c r="AM234" s="200"/>
      <c r="AN234" s="200"/>
      <c r="AO234" s="200"/>
      <c r="AP234" s="200"/>
      <c r="AQ234" s="161"/>
      <c r="AR234" s="75"/>
      <c r="AS234" s="36"/>
      <c r="AT234" s="36"/>
      <c r="AU234" s="36"/>
      <c r="AV234" s="36"/>
      <c r="AW234" s="36"/>
      <c r="AX234" s="36"/>
      <c r="AY234" s="36"/>
      <c r="AZ234" s="36"/>
      <c r="BA234" s="104"/>
      <c r="BB234" s="113"/>
      <c r="BC234" s="114" t="str">
        <f>IF(AND(OR(K234=契約状況コード表!D$5,K234=契約状況コード表!D$6),OR(AG234=契約状況コード表!G$5,AG234=契約状況コード表!G$6)),"年間支払金額(全官署)",IF(OR(AG234=契約状況コード表!G$5,AG234=契約状況コード表!G$6),"年間支払金額",IF(AND(OR(COUNTIF(AI234,"*すべて*"),COUNTIF(AI234,"*全て*")),S234="●",OR(K234=契約状況コード表!D$5,K234=契約状況コード表!D$6)),"年間支払金額(全官署、契約相手方ごと)",IF(AND(OR(COUNTIF(AI234,"*すべて*"),COUNTIF(AI234,"*全て*")),S234="●"),"年間支払金額(契約相手方ごと)",IF(AND(OR(K234=契約状況コード表!D$5,K234=契約状況コード表!D$6),AG234=契約状況コード表!G$7),"契約総額(全官署)",IF(AND(K234=契約状況コード表!D$7,AG234=契約状況コード表!G$7),"契約総額(自官署のみ)",IF(K234=契約状況コード表!D$7,"年間支払金額(自官署のみ)",IF(AG234=契約状況コード表!G$7,"契約総額",IF(AND(COUNTIF(BJ234,"&lt;&gt;*単価*"),OR(K234=契約状況コード表!D$5,K234=契約状況コード表!D$6)),"全官署予定価格",IF(AND(COUNTIF(BJ234,"*単価*"),OR(K234=契約状況コード表!D$5,K234=契約状況コード表!D$6)),"全官署支払金額",IF(AND(COUNTIF(BJ234,"&lt;&gt;*単価*"),COUNTIF(BJ234,"*変更契約*")),"変更後予定価格",IF(COUNTIF(BJ234,"*単価*"),"年間支払金額","予定価格"))))))))))))</f>
        <v>予定価格</v>
      </c>
      <c r="BD234" s="114" t="str">
        <f>IF(AND(BI234=契約状況コード表!M$5,T234&gt;契約状況コード表!N$5),"○",IF(AND(BI234=契約状況コード表!M$6,T234&gt;=契約状況コード表!N$6),"○",IF(AND(BI234=契約状況コード表!M$7,T234&gt;=契約状況コード表!N$7),"○",IF(AND(BI234=契約状況コード表!M$8,T234&gt;=契約状況コード表!N$8),"○",IF(AND(BI234=契約状況コード表!M$9,T234&gt;=契約状況コード表!N$9),"○",IF(AND(BI234=契約状況コード表!M$10,T234&gt;=契約状況コード表!N$10),"○",IF(AND(BI234=契約状況コード表!M$11,T234&gt;=契約状況コード表!N$11),"○",IF(AND(BI234=契約状況コード表!M$12,T234&gt;=契約状況コード表!N$12),"○",IF(AND(BI234=契約状況コード表!M$13,T234&gt;=契約状況コード表!N$13),"○",IF(T234="他官署で調達手続き入札を実施のため","○","×"))))))))))</f>
        <v>×</v>
      </c>
      <c r="BE234" s="114" t="str">
        <f>IF(AND(BI234=契約状況コード表!M$5,Y234&gt;契約状況コード表!N$5),"○",IF(AND(BI234=契約状況コード表!M$6,Y234&gt;=契約状況コード表!N$6),"○",IF(AND(BI234=契約状況コード表!M$7,Y234&gt;=契約状況コード表!N$7),"○",IF(AND(BI234=契約状況コード表!M$8,Y234&gt;=契約状況コード表!N$8),"○",IF(AND(BI234=契約状況コード表!M$9,Y234&gt;=契約状況コード表!N$9),"○",IF(AND(BI234=契約状況コード表!M$10,Y234&gt;=契約状況コード表!N$10),"○",IF(AND(BI234=契約状況コード表!M$11,Y234&gt;=契約状況コード表!N$11),"○",IF(AND(BI234=契約状況コード表!M$12,Y234&gt;=契約状況コード表!N$12),"○",IF(AND(BI234=契約状況コード表!M$13,Y234&gt;=契約状況コード表!N$13),"○","×")))))))))</f>
        <v>×</v>
      </c>
      <c r="BF234" s="114" t="str">
        <f t="shared" si="29"/>
        <v>×</v>
      </c>
      <c r="BG234" s="114" t="str">
        <f t="shared" si="30"/>
        <v>×</v>
      </c>
      <c r="BH234" s="115" t="str">
        <f t="shared" si="31"/>
        <v/>
      </c>
      <c r="BI234" s="170">
        <f t="shared" si="32"/>
        <v>0</v>
      </c>
      <c r="BJ234" s="36" t="str">
        <f>IF(AG234=契約状況コード表!G$5,"",IF(AND(K234&lt;&gt;"",ISTEXT(U234)),"分担契約/単価契約",IF(ISTEXT(U234),"単価契約",IF(K234&lt;&gt;"","分担契約",""))))</f>
        <v/>
      </c>
      <c r="BK234" s="171"/>
      <c r="BL234" s="118" t="str">
        <f>IF(COUNTIF(T234,"**"),"",IF(AND(T234&gt;=契約状況コード表!P$5,OR(H234=契約状況コード表!M$5,H234=契約状況コード表!M$6)),1,IF(AND(T234&gt;=契約状況コード表!P$13,H234&lt;&gt;契約状況コード表!M$5,H234&lt;&gt;契約状況コード表!M$6),1,"")))</f>
        <v/>
      </c>
      <c r="BM234" s="155" t="str">
        <f t="shared" si="33"/>
        <v>○</v>
      </c>
      <c r="BN234" s="118" t="b">
        <f t="shared" si="34"/>
        <v>1</v>
      </c>
      <c r="BO234" s="118" t="b">
        <f t="shared" si="35"/>
        <v>1</v>
      </c>
    </row>
    <row r="235" spans="1:67" ht="60.6" customHeight="1">
      <c r="A235" s="101">
        <f t="shared" si="36"/>
        <v>230</v>
      </c>
      <c r="B235" s="101" t="str">
        <f t="shared" si="37"/>
        <v/>
      </c>
      <c r="C235" s="101" t="str">
        <f>IF(B235&lt;&gt;1,"",COUNTIF($B$6:B235,1))</f>
        <v/>
      </c>
      <c r="D235" s="101" t="str">
        <f>IF(B235&lt;&gt;2,"",COUNTIF($B$6:B235,2))</f>
        <v/>
      </c>
      <c r="E235" s="101" t="str">
        <f>IF(B235&lt;&gt;3,"",COUNTIF($B$6:B235,3))</f>
        <v/>
      </c>
      <c r="F235" s="101" t="str">
        <f>IF(B235&lt;&gt;4,"",COUNTIF($B$6:B235,4))</f>
        <v/>
      </c>
      <c r="G235" s="75"/>
      <c r="H235" s="36"/>
      <c r="I235" s="76"/>
      <c r="J235" s="76"/>
      <c r="K235" s="75"/>
      <c r="L235" s="161"/>
      <c r="M235" s="77"/>
      <c r="N235" s="76"/>
      <c r="O235" s="78"/>
      <c r="P235" s="83"/>
      <c r="Q235" s="84"/>
      <c r="R235" s="76"/>
      <c r="S235" s="75"/>
      <c r="T235" s="79"/>
      <c r="U235" s="86"/>
      <c r="V235" s="87"/>
      <c r="W235" s="172" t="str">
        <f>IF(OR(T235="他官署で調達手続きを実施のため",AG235=契約状況コード表!G$5),"－",IF(V235&lt;&gt;"",ROUNDDOWN(V235/T235,3),(IFERROR(ROUNDDOWN(U235/T235,3),"－"))))</f>
        <v>－</v>
      </c>
      <c r="X235" s="79"/>
      <c r="Y235" s="79"/>
      <c r="Z235" s="82"/>
      <c r="AA235" s="80"/>
      <c r="AB235" s="81"/>
      <c r="AC235" s="82"/>
      <c r="AD235" s="82"/>
      <c r="AE235" s="82"/>
      <c r="AF235" s="82"/>
      <c r="AG235" s="80"/>
      <c r="AH235" s="76"/>
      <c r="AI235" s="76"/>
      <c r="AJ235" s="76"/>
      <c r="AK235" s="36"/>
      <c r="AL235" s="36"/>
      <c r="AM235" s="200"/>
      <c r="AN235" s="200"/>
      <c r="AO235" s="200"/>
      <c r="AP235" s="200"/>
      <c r="AQ235" s="161"/>
      <c r="AR235" s="75"/>
      <c r="AS235" s="36"/>
      <c r="AT235" s="36"/>
      <c r="AU235" s="36"/>
      <c r="AV235" s="36"/>
      <c r="AW235" s="36"/>
      <c r="AX235" s="36"/>
      <c r="AY235" s="36"/>
      <c r="AZ235" s="36"/>
      <c r="BA235" s="104"/>
      <c r="BB235" s="113"/>
      <c r="BC235" s="114" t="str">
        <f>IF(AND(OR(K235=契約状況コード表!D$5,K235=契約状況コード表!D$6),OR(AG235=契約状況コード表!G$5,AG235=契約状況コード表!G$6)),"年間支払金額(全官署)",IF(OR(AG235=契約状況コード表!G$5,AG235=契約状況コード表!G$6),"年間支払金額",IF(AND(OR(COUNTIF(AI235,"*すべて*"),COUNTIF(AI235,"*全て*")),S235="●",OR(K235=契約状況コード表!D$5,K235=契約状況コード表!D$6)),"年間支払金額(全官署、契約相手方ごと)",IF(AND(OR(COUNTIF(AI235,"*すべて*"),COUNTIF(AI235,"*全て*")),S235="●"),"年間支払金額(契約相手方ごと)",IF(AND(OR(K235=契約状況コード表!D$5,K235=契約状況コード表!D$6),AG235=契約状況コード表!G$7),"契約総額(全官署)",IF(AND(K235=契約状況コード表!D$7,AG235=契約状況コード表!G$7),"契約総額(自官署のみ)",IF(K235=契約状況コード表!D$7,"年間支払金額(自官署のみ)",IF(AG235=契約状況コード表!G$7,"契約総額",IF(AND(COUNTIF(BJ235,"&lt;&gt;*単価*"),OR(K235=契約状況コード表!D$5,K235=契約状況コード表!D$6)),"全官署予定価格",IF(AND(COUNTIF(BJ235,"*単価*"),OR(K235=契約状況コード表!D$5,K235=契約状況コード表!D$6)),"全官署支払金額",IF(AND(COUNTIF(BJ235,"&lt;&gt;*単価*"),COUNTIF(BJ235,"*変更契約*")),"変更後予定価格",IF(COUNTIF(BJ235,"*単価*"),"年間支払金額","予定価格"))))))))))))</f>
        <v>予定価格</v>
      </c>
      <c r="BD235" s="114" t="str">
        <f>IF(AND(BI235=契約状況コード表!M$5,T235&gt;契約状況コード表!N$5),"○",IF(AND(BI235=契約状況コード表!M$6,T235&gt;=契約状況コード表!N$6),"○",IF(AND(BI235=契約状況コード表!M$7,T235&gt;=契約状況コード表!N$7),"○",IF(AND(BI235=契約状況コード表!M$8,T235&gt;=契約状況コード表!N$8),"○",IF(AND(BI235=契約状況コード表!M$9,T235&gt;=契約状況コード表!N$9),"○",IF(AND(BI235=契約状況コード表!M$10,T235&gt;=契約状況コード表!N$10),"○",IF(AND(BI235=契約状況コード表!M$11,T235&gt;=契約状況コード表!N$11),"○",IF(AND(BI235=契約状況コード表!M$12,T235&gt;=契約状況コード表!N$12),"○",IF(AND(BI235=契約状況コード表!M$13,T235&gt;=契約状況コード表!N$13),"○",IF(T235="他官署で調達手続き入札を実施のため","○","×"))))))))))</f>
        <v>×</v>
      </c>
      <c r="BE235" s="114" t="str">
        <f>IF(AND(BI235=契約状況コード表!M$5,Y235&gt;契約状況コード表!N$5),"○",IF(AND(BI235=契約状況コード表!M$6,Y235&gt;=契約状況コード表!N$6),"○",IF(AND(BI235=契約状況コード表!M$7,Y235&gt;=契約状況コード表!N$7),"○",IF(AND(BI235=契約状況コード表!M$8,Y235&gt;=契約状況コード表!N$8),"○",IF(AND(BI235=契約状況コード表!M$9,Y235&gt;=契約状況コード表!N$9),"○",IF(AND(BI235=契約状況コード表!M$10,Y235&gt;=契約状況コード表!N$10),"○",IF(AND(BI235=契約状況コード表!M$11,Y235&gt;=契約状況コード表!N$11),"○",IF(AND(BI235=契約状況コード表!M$12,Y235&gt;=契約状況コード表!N$12),"○",IF(AND(BI235=契約状況コード表!M$13,Y235&gt;=契約状況コード表!N$13),"○","×")))))))))</f>
        <v>×</v>
      </c>
      <c r="BF235" s="114" t="str">
        <f t="shared" si="29"/>
        <v>×</v>
      </c>
      <c r="BG235" s="114" t="str">
        <f t="shared" si="30"/>
        <v>×</v>
      </c>
      <c r="BH235" s="115" t="str">
        <f t="shared" si="31"/>
        <v/>
      </c>
      <c r="BI235" s="170">
        <f t="shared" si="32"/>
        <v>0</v>
      </c>
      <c r="BJ235" s="36" t="str">
        <f>IF(AG235=契約状況コード表!G$5,"",IF(AND(K235&lt;&gt;"",ISTEXT(U235)),"分担契約/単価契約",IF(ISTEXT(U235),"単価契約",IF(K235&lt;&gt;"","分担契約",""))))</f>
        <v/>
      </c>
      <c r="BK235" s="171"/>
      <c r="BL235" s="118" t="str">
        <f>IF(COUNTIF(T235,"**"),"",IF(AND(T235&gt;=契約状況コード表!P$5,OR(H235=契約状況コード表!M$5,H235=契約状況コード表!M$6)),1,IF(AND(T235&gt;=契約状況コード表!P$13,H235&lt;&gt;契約状況コード表!M$5,H235&lt;&gt;契約状況コード表!M$6),1,"")))</f>
        <v/>
      </c>
      <c r="BM235" s="155" t="str">
        <f t="shared" si="33"/>
        <v>○</v>
      </c>
      <c r="BN235" s="118" t="b">
        <f t="shared" si="34"/>
        <v>1</v>
      </c>
      <c r="BO235" s="118" t="b">
        <f t="shared" si="35"/>
        <v>1</v>
      </c>
    </row>
    <row r="236" spans="1:67" ht="60.6" customHeight="1">
      <c r="A236" s="101">
        <f t="shared" si="36"/>
        <v>231</v>
      </c>
      <c r="B236" s="101" t="str">
        <f t="shared" si="37"/>
        <v/>
      </c>
      <c r="C236" s="101" t="str">
        <f>IF(B236&lt;&gt;1,"",COUNTIF($B$6:B236,1))</f>
        <v/>
      </c>
      <c r="D236" s="101" t="str">
        <f>IF(B236&lt;&gt;2,"",COUNTIF($B$6:B236,2))</f>
        <v/>
      </c>
      <c r="E236" s="101" t="str">
        <f>IF(B236&lt;&gt;3,"",COUNTIF($B$6:B236,3))</f>
        <v/>
      </c>
      <c r="F236" s="101" t="str">
        <f>IF(B236&lt;&gt;4,"",COUNTIF($B$6:B236,4))</f>
        <v/>
      </c>
      <c r="G236" s="75"/>
      <c r="H236" s="36"/>
      <c r="I236" s="76"/>
      <c r="J236" s="76"/>
      <c r="K236" s="75"/>
      <c r="L236" s="161"/>
      <c r="M236" s="77"/>
      <c r="N236" s="76"/>
      <c r="O236" s="78"/>
      <c r="P236" s="83"/>
      <c r="Q236" s="84"/>
      <c r="R236" s="76"/>
      <c r="S236" s="75"/>
      <c r="T236" s="79"/>
      <c r="U236" s="86"/>
      <c r="V236" s="87"/>
      <c r="W236" s="172" t="str">
        <f>IF(OR(T236="他官署で調達手続きを実施のため",AG236=契約状況コード表!G$5),"－",IF(V236&lt;&gt;"",ROUNDDOWN(V236/T236,3),(IFERROR(ROUNDDOWN(U236/T236,3),"－"))))</f>
        <v>－</v>
      </c>
      <c r="X236" s="79"/>
      <c r="Y236" s="79"/>
      <c r="Z236" s="82"/>
      <c r="AA236" s="80"/>
      <c r="AB236" s="81"/>
      <c r="AC236" s="82"/>
      <c r="AD236" s="82"/>
      <c r="AE236" s="82"/>
      <c r="AF236" s="82"/>
      <c r="AG236" s="80"/>
      <c r="AH236" s="76"/>
      <c r="AI236" s="76"/>
      <c r="AJ236" s="76"/>
      <c r="AK236" s="36"/>
      <c r="AL236" s="36"/>
      <c r="AM236" s="200"/>
      <c r="AN236" s="200"/>
      <c r="AO236" s="200"/>
      <c r="AP236" s="200"/>
      <c r="AQ236" s="161"/>
      <c r="AR236" s="75"/>
      <c r="AS236" s="36"/>
      <c r="AT236" s="36"/>
      <c r="AU236" s="36"/>
      <c r="AV236" s="36"/>
      <c r="AW236" s="36"/>
      <c r="AX236" s="36"/>
      <c r="AY236" s="36"/>
      <c r="AZ236" s="36"/>
      <c r="BA236" s="104"/>
      <c r="BB236" s="113"/>
      <c r="BC236" s="114" t="str">
        <f>IF(AND(OR(K236=契約状況コード表!D$5,K236=契約状況コード表!D$6),OR(AG236=契約状況コード表!G$5,AG236=契約状況コード表!G$6)),"年間支払金額(全官署)",IF(OR(AG236=契約状況コード表!G$5,AG236=契約状況コード表!G$6),"年間支払金額",IF(AND(OR(COUNTIF(AI236,"*すべて*"),COUNTIF(AI236,"*全て*")),S236="●",OR(K236=契約状況コード表!D$5,K236=契約状況コード表!D$6)),"年間支払金額(全官署、契約相手方ごと)",IF(AND(OR(COUNTIF(AI236,"*すべて*"),COUNTIF(AI236,"*全て*")),S236="●"),"年間支払金額(契約相手方ごと)",IF(AND(OR(K236=契約状況コード表!D$5,K236=契約状況コード表!D$6),AG236=契約状況コード表!G$7),"契約総額(全官署)",IF(AND(K236=契約状況コード表!D$7,AG236=契約状況コード表!G$7),"契約総額(自官署のみ)",IF(K236=契約状況コード表!D$7,"年間支払金額(自官署のみ)",IF(AG236=契約状況コード表!G$7,"契約総額",IF(AND(COUNTIF(BJ236,"&lt;&gt;*単価*"),OR(K236=契約状況コード表!D$5,K236=契約状況コード表!D$6)),"全官署予定価格",IF(AND(COUNTIF(BJ236,"*単価*"),OR(K236=契約状況コード表!D$5,K236=契約状況コード表!D$6)),"全官署支払金額",IF(AND(COUNTIF(BJ236,"&lt;&gt;*単価*"),COUNTIF(BJ236,"*変更契約*")),"変更後予定価格",IF(COUNTIF(BJ236,"*単価*"),"年間支払金額","予定価格"))))))))))))</f>
        <v>予定価格</v>
      </c>
      <c r="BD236" s="114" t="str">
        <f>IF(AND(BI236=契約状況コード表!M$5,T236&gt;契約状況コード表!N$5),"○",IF(AND(BI236=契約状況コード表!M$6,T236&gt;=契約状況コード表!N$6),"○",IF(AND(BI236=契約状況コード表!M$7,T236&gt;=契約状況コード表!N$7),"○",IF(AND(BI236=契約状況コード表!M$8,T236&gt;=契約状況コード表!N$8),"○",IF(AND(BI236=契約状況コード表!M$9,T236&gt;=契約状況コード表!N$9),"○",IF(AND(BI236=契約状況コード表!M$10,T236&gt;=契約状況コード表!N$10),"○",IF(AND(BI236=契約状況コード表!M$11,T236&gt;=契約状況コード表!N$11),"○",IF(AND(BI236=契約状況コード表!M$12,T236&gt;=契約状況コード表!N$12),"○",IF(AND(BI236=契約状況コード表!M$13,T236&gt;=契約状況コード表!N$13),"○",IF(T236="他官署で調達手続き入札を実施のため","○","×"))))))))))</f>
        <v>×</v>
      </c>
      <c r="BE236" s="114" t="str">
        <f>IF(AND(BI236=契約状況コード表!M$5,Y236&gt;契約状況コード表!N$5),"○",IF(AND(BI236=契約状況コード表!M$6,Y236&gt;=契約状況コード表!N$6),"○",IF(AND(BI236=契約状況コード表!M$7,Y236&gt;=契約状況コード表!N$7),"○",IF(AND(BI236=契約状況コード表!M$8,Y236&gt;=契約状況コード表!N$8),"○",IF(AND(BI236=契約状況コード表!M$9,Y236&gt;=契約状況コード表!N$9),"○",IF(AND(BI236=契約状況コード表!M$10,Y236&gt;=契約状況コード表!N$10),"○",IF(AND(BI236=契約状況コード表!M$11,Y236&gt;=契約状況コード表!N$11),"○",IF(AND(BI236=契約状況コード表!M$12,Y236&gt;=契約状況コード表!N$12),"○",IF(AND(BI236=契約状況コード表!M$13,Y236&gt;=契約状況コード表!N$13),"○","×")))))))))</f>
        <v>×</v>
      </c>
      <c r="BF236" s="114" t="str">
        <f t="shared" si="29"/>
        <v>×</v>
      </c>
      <c r="BG236" s="114" t="str">
        <f t="shared" si="30"/>
        <v>×</v>
      </c>
      <c r="BH236" s="115" t="str">
        <f t="shared" si="31"/>
        <v/>
      </c>
      <c r="BI236" s="170">
        <f t="shared" si="32"/>
        <v>0</v>
      </c>
      <c r="BJ236" s="36" t="str">
        <f>IF(AG236=契約状況コード表!G$5,"",IF(AND(K236&lt;&gt;"",ISTEXT(U236)),"分担契約/単価契約",IF(ISTEXT(U236),"単価契約",IF(K236&lt;&gt;"","分担契約",""))))</f>
        <v/>
      </c>
      <c r="BK236" s="171"/>
      <c r="BL236" s="118" t="str">
        <f>IF(COUNTIF(T236,"**"),"",IF(AND(T236&gt;=契約状況コード表!P$5,OR(H236=契約状況コード表!M$5,H236=契約状況コード表!M$6)),1,IF(AND(T236&gt;=契約状況コード表!P$13,H236&lt;&gt;契約状況コード表!M$5,H236&lt;&gt;契約状況コード表!M$6),1,"")))</f>
        <v/>
      </c>
      <c r="BM236" s="155" t="str">
        <f t="shared" si="33"/>
        <v>○</v>
      </c>
      <c r="BN236" s="118" t="b">
        <f t="shared" si="34"/>
        <v>1</v>
      </c>
      <c r="BO236" s="118" t="b">
        <f t="shared" si="35"/>
        <v>1</v>
      </c>
    </row>
    <row r="237" spans="1:67" ht="60.6" customHeight="1">
      <c r="A237" s="101">
        <f t="shared" si="36"/>
        <v>232</v>
      </c>
      <c r="B237" s="101" t="str">
        <f t="shared" si="37"/>
        <v/>
      </c>
      <c r="C237" s="101" t="str">
        <f>IF(B237&lt;&gt;1,"",COUNTIF($B$6:B237,1))</f>
        <v/>
      </c>
      <c r="D237" s="101" t="str">
        <f>IF(B237&lt;&gt;2,"",COUNTIF($B$6:B237,2))</f>
        <v/>
      </c>
      <c r="E237" s="101" t="str">
        <f>IF(B237&lt;&gt;3,"",COUNTIF($B$6:B237,3))</f>
        <v/>
      </c>
      <c r="F237" s="101" t="str">
        <f>IF(B237&lt;&gt;4,"",COUNTIF($B$6:B237,4))</f>
        <v/>
      </c>
      <c r="G237" s="75"/>
      <c r="H237" s="36"/>
      <c r="I237" s="76"/>
      <c r="J237" s="76"/>
      <c r="K237" s="75"/>
      <c r="L237" s="161"/>
      <c r="M237" s="77"/>
      <c r="N237" s="76"/>
      <c r="O237" s="78"/>
      <c r="P237" s="83"/>
      <c r="Q237" s="84"/>
      <c r="R237" s="76"/>
      <c r="S237" s="75"/>
      <c r="T237" s="79"/>
      <c r="U237" s="86"/>
      <c r="V237" s="87"/>
      <c r="W237" s="172" t="str">
        <f>IF(OR(T237="他官署で調達手続きを実施のため",AG237=契約状況コード表!G$5),"－",IF(V237&lt;&gt;"",ROUNDDOWN(V237/T237,3),(IFERROR(ROUNDDOWN(U237/T237,3),"－"))))</f>
        <v>－</v>
      </c>
      <c r="X237" s="79"/>
      <c r="Y237" s="79"/>
      <c r="Z237" s="82"/>
      <c r="AA237" s="80"/>
      <c r="AB237" s="81"/>
      <c r="AC237" s="82"/>
      <c r="AD237" s="82"/>
      <c r="AE237" s="82"/>
      <c r="AF237" s="82"/>
      <c r="AG237" s="80"/>
      <c r="AH237" s="76"/>
      <c r="AI237" s="76"/>
      <c r="AJ237" s="76"/>
      <c r="AK237" s="36"/>
      <c r="AL237" s="36"/>
      <c r="AM237" s="200"/>
      <c r="AN237" s="200"/>
      <c r="AO237" s="200"/>
      <c r="AP237" s="200"/>
      <c r="AQ237" s="161"/>
      <c r="AR237" s="75"/>
      <c r="AS237" s="36"/>
      <c r="AT237" s="36"/>
      <c r="AU237" s="36"/>
      <c r="AV237" s="36"/>
      <c r="AW237" s="36"/>
      <c r="AX237" s="36"/>
      <c r="AY237" s="36"/>
      <c r="AZ237" s="36"/>
      <c r="BA237" s="104"/>
      <c r="BB237" s="113"/>
      <c r="BC237" s="114" t="str">
        <f>IF(AND(OR(K237=契約状況コード表!D$5,K237=契約状況コード表!D$6),OR(AG237=契約状況コード表!G$5,AG237=契約状況コード表!G$6)),"年間支払金額(全官署)",IF(OR(AG237=契約状況コード表!G$5,AG237=契約状況コード表!G$6),"年間支払金額",IF(AND(OR(COUNTIF(AI237,"*すべて*"),COUNTIF(AI237,"*全て*")),S237="●",OR(K237=契約状況コード表!D$5,K237=契約状況コード表!D$6)),"年間支払金額(全官署、契約相手方ごと)",IF(AND(OR(COUNTIF(AI237,"*すべて*"),COUNTIF(AI237,"*全て*")),S237="●"),"年間支払金額(契約相手方ごと)",IF(AND(OR(K237=契約状況コード表!D$5,K237=契約状況コード表!D$6),AG237=契約状況コード表!G$7),"契約総額(全官署)",IF(AND(K237=契約状況コード表!D$7,AG237=契約状況コード表!G$7),"契約総額(自官署のみ)",IF(K237=契約状況コード表!D$7,"年間支払金額(自官署のみ)",IF(AG237=契約状況コード表!G$7,"契約総額",IF(AND(COUNTIF(BJ237,"&lt;&gt;*単価*"),OR(K237=契約状況コード表!D$5,K237=契約状況コード表!D$6)),"全官署予定価格",IF(AND(COUNTIF(BJ237,"*単価*"),OR(K237=契約状況コード表!D$5,K237=契約状況コード表!D$6)),"全官署支払金額",IF(AND(COUNTIF(BJ237,"&lt;&gt;*単価*"),COUNTIF(BJ237,"*変更契約*")),"変更後予定価格",IF(COUNTIF(BJ237,"*単価*"),"年間支払金額","予定価格"))))))))))))</f>
        <v>予定価格</v>
      </c>
      <c r="BD237" s="114" t="str">
        <f>IF(AND(BI237=契約状況コード表!M$5,T237&gt;契約状況コード表!N$5),"○",IF(AND(BI237=契約状況コード表!M$6,T237&gt;=契約状況コード表!N$6),"○",IF(AND(BI237=契約状況コード表!M$7,T237&gt;=契約状況コード表!N$7),"○",IF(AND(BI237=契約状況コード表!M$8,T237&gt;=契約状況コード表!N$8),"○",IF(AND(BI237=契約状況コード表!M$9,T237&gt;=契約状況コード表!N$9),"○",IF(AND(BI237=契約状況コード表!M$10,T237&gt;=契約状況コード表!N$10),"○",IF(AND(BI237=契約状況コード表!M$11,T237&gt;=契約状況コード表!N$11),"○",IF(AND(BI237=契約状況コード表!M$12,T237&gt;=契約状況コード表!N$12),"○",IF(AND(BI237=契約状況コード表!M$13,T237&gt;=契約状況コード表!N$13),"○",IF(T237="他官署で調達手続き入札を実施のため","○","×"))))))))))</f>
        <v>×</v>
      </c>
      <c r="BE237" s="114" t="str">
        <f>IF(AND(BI237=契約状況コード表!M$5,Y237&gt;契約状況コード表!N$5),"○",IF(AND(BI237=契約状況コード表!M$6,Y237&gt;=契約状況コード表!N$6),"○",IF(AND(BI237=契約状況コード表!M$7,Y237&gt;=契約状況コード表!N$7),"○",IF(AND(BI237=契約状況コード表!M$8,Y237&gt;=契約状況コード表!N$8),"○",IF(AND(BI237=契約状況コード表!M$9,Y237&gt;=契約状況コード表!N$9),"○",IF(AND(BI237=契約状況コード表!M$10,Y237&gt;=契約状況コード表!N$10),"○",IF(AND(BI237=契約状況コード表!M$11,Y237&gt;=契約状況コード表!N$11),"○",IF(AND(BI237=契約状況コード表!M$12,Y237&gt;=契約状況コード表!N$12),"○",IF(AND(BI237=契約状況コード表!M$13,Y237&gt;=契約状況コード表!N$13),"○","×")))))))))</f>
        <v>×</v>
      </c>
      <c r="BF237" s="114" t="str">
        <f t="shared" si="29"/>
        <v>×</v>
      </c>
      <c r="BG237" s="114" t="str">
        <f t="shared" si="30"/>
        <v>×</v>
      </c>
      <c r="BH237" s="115" t="str">
        <f t="shared" si="31"/>
        <v/>
      </c>
      <c r="BI237" s="170">
        <f t="shared" si="32"/>
        <v>0</v>
      </c>
      <c r="BJ237" s="36" t="str">
        <f>IF(AG237=契約状況コード表!G$5,"",IF(AND(K237&lt;&gt;"",ISTEXT(U237)),"分担契約/単価契約",IF(ISTEXT(U237),"単価契約",IF(K237&lt;&gt;"","分担契約",""))))</f>
        <v/>
      </c>
      <c r="BK237" s="171"/>
      <c r="BL237" s="118" t="str">
        <f>IF(COUNTIF(T237,"**"),"",IF(AND(T237&gt;=契約状況コード表!P$5,OR(H237=契約状況コード表!M$5,H237=契約状況コード表!M$6)),1,IF(AND(T237&gt;=契約状況コード表!P$13,H237&lt;&gt;契約状況コード表!M$5,H237&lt;&gt;契約状況コード表!M$6),1,"")))</f>
        <v/>
      </c>
      <c r="BM237" s="155" t="str">
        <f t="shared" si="33"/>
        <v>○</v>
      </c>
      <c r="BN237" s="118" t="b">
        <f t="shared" si="34"/>
        <v>1</v>
      </c>
      <c r="BO237" s="118" t="b">
        <f t="shared" si="35"/>
        <v>1</v>
      </c>
    </row>
    <row r="238" spans="1:67" ht="60.6" customHeight="1">
      <c r="A238" s="101">
        <f t="shared" si="36"/>
        <v>233</v>
      </c>
      <c r="B238" s="101" t="str">
        <f t="shared" si="37"/>
        <v/>
      </c>
      <c r="C238" s="101" t="str">
        <f>IF(B238&lt;&gt;1,"",COUNTIF($B$6:B238,1))</f>
        <v/>
      </c>
      <c r="D238" s="101" t="str">
        <f>IF(B238&lt;&gt;2,"",COUNTIF($B$6:B238,2))</f>
        <v/>
      </c>
      <c r="E238" s="101" t="str">
        <f>IF(B238&lt;&gt;3,"",COUNTIF($B$6:B238,3))</f>
        <v/>
      </c>
      <c r="F238" s="101" t="str">
        <f>IF(B238&lt;&gt;4,"",COUNTIF($B$6:B238,4))</f>
        <v/>
      </c>
      <c r="G238" s="75"/>
      <c r="H238" s="36"/>
      <c r="I238" s="76"/>
      <c r="J238" s="76"/>
      <c r="K238" s="75"/>
      <c r="L238" s="161"/>
      <c r="M238" s="77"/>
      <c r="N238" s="76"/>
      <c r="O238" s="78"/>
      <c r="P238" s="83"/>
      <c r="Q238" s="84"/>
      <c r="R238" s="76"/>
      <c r="S238" s="75"/>
      <c r="T238" s="79"/>
      <c r="U238" s="86"/>
      <c r="V238" s="87"/>
      <c r="W238" s="172" t="str">
        <f>IF(OR(T238="他官署で調達手続きを実施のため",AG238=契約状況コード表!G$5),"－",IF(V238&lt;&gt;"",ROUNDDOWN(V238/T238,3),(IFERROR(ROUNDDOWN(U238/T238,3),"－"))))</f>
        <v>－</v>
      </c>
      <c r="X238" s="79"/>
      <c r="Y238" s="79"/>
      <c r="Z238" s="82"/>
      <c r="AA238" s="80"/>
      <c r="AB238" s="81"/>
      <c r="AC238" s="82"/>
      <c r="AD238" s="82"/>
      <c r="AE238" s="82"/>
      <c r="AF238" s="82"/>
      <c r="AG238" s="80"/>
      <c r="AH238" s="76"/>
      <c r="AI238" s="76"/>
      <c r="AJ238" s="76"/>
      <c r="AK238" s="36"/>
      <c r="AL238" s="36"/>
      <c r="AM238" s="200"/>
      <c r="AN238" s="200"/>
      <c r="AO238" s="200"/>
      <c r="AP238" s="200"/>
      <c r="AQ238" s="161"/>
      <c r="AR238" s="75"/>
      <c r="AS238" s="36"/>
      <c r="AT238" s="36"/>
      <c r="AU238" s="36"/>
      <c r="AV238" s="36"/>
      <c r="AW238" s="36"/>
      <c r="AX238" s="36"/>
      <c r="AY238" s="36"/>
      <c r="AZ238" s="36"/>
      <c r="BA238" s="108"/>
      <c r="BB238" s="113"/>
      <c r="BC238" s="114" t="str">
        <f>IF(AND(OR(K238=契約状況コード表!D$5,K238=契約状況コード表!D$6),OR(AG238=契約状況コード表!G$5,AG238=契約状況コード表!G$6)),"年間支払金額(全官署)",IF(OR(AG238=契約状況コード表!G$5,AG238=契約状況コード表!G$6),"年間支払金額",IF(AND(OR(COUNTIF(AI238,"*すべて*"),COUNTIF(AI238,"*全て*")),S238="●",OR(K238=契約状況コード表!D$5,K238=契約状況コード表!D$6)),"年間支払金額(全官署、契約相手方ごと)",IF(AND(OR(COUNTIF(AI238,"*すべて*"),COUNTIF(AI238,"*全て*")),S238="●"),"年間支払金額(契約相手方ごと)",IF(AND(OR(K238=契約状況コード表!D$5,K238=契約状況コード表!D$6),AG238=契約状況コード表!G$7),"契約総額(全官署)",IF(AND(K238=契約状況コード表!D$7,AG238=契約状況コード表!G$7),"契約総額(自官署のみ)",IF(K238=契約状況コード表!D$7,"年間支払金額(自官署のみ)",IF(AG238=契約状況コード表!G$7,"契約総額",IF(AND(COUNTIF(BJ238,"&lt;&gt;*単価*"),OR(K238=契約状況コード表!D$5,K238=契約状況コード表!D$6)),"全官署予定価格",IF(AND(COUNTIF(BJ238,"*単価*"),OR(K238=契約状況コード表!D$5,K238=契約状況コード表!D$6)),"全官署支払金額",IF(AND(COUNTIF(BJ238,"&lt;&gt;*単価*"),COUNTIF(BJ238,"*変更契約*")),"変更後予定価格",IF(COUNTIF(BJ238,"*単価*"),"年間支払金額","予定価格"))))))))))))</f>
        <v>予定価格</v>
      </c>
      <c r="BD238" s="114" t="str">
        <f>IF(AND(BI238=契約状況コード表!M$5,T238&gt;契約状況コード表!N$5),"○",IF(AND(BI238=契約状況コード表!M$6,T238&gt;=契約状況コード表!N$6),"○",IF(AND(BI238=契約状況コード表!M$7,T238&gt;=契約状況コード表!N$7),"○",IF(AND(BI238=契約状況コード表!M$8,T238&gt;=契約状況コード表!N$8),"○",IF(AND(BI238=契約状況コード表!M$9,T238&gt;=契約状況コード表!N$9),"○",IF(AND(BI238=契約状況コード表!M$10,T238&gt;=契約状況コード表!N$10),"○",IF(AND(BI238=契約状況コード表!M$11,T238&gt;=契約状況コード表!N$11),"○",IF(AND(BI238=契約状況コード表!M$12,T238&gt;=契約状況コード表!N$12),"○",IF(AND(BI238=契約状況コード表!M$13,T238&gt;=契約状況コード表!N$13),"○",IF(T238="他官署で調達手続き入札を実施のため","○","×"))))))))))</f>
        <v>×</v>
      </c>
      <c r="BE238" s="114" t="str">
        <f>IF(AND(BI238=契約状況コード表!M$5,Y238&gt;契約状況コード表!N$5),"○",IF(AND(BI238=契約状況コード表!M$6,Y238&gt;=契約状況コード表!N$6),"○",IF(AND(BI238=契約状況コード表!M$7,Y238&gt;=契約状況コード表!N$7),"○",IF(AND(BI238=契約状況コード表!M$8,Y238&gt;=契約状況コード表!N$8),"○",IF(AND(BI238=契約状況コード表!M$9,Y238&gt;=契約状況コード表!N$9),"○",IF(AND(BI238=契約状況コード表!M$10,Y238&gt;=契約状況コード表!N$10),"○",IF(AND(BI238=契約状況コード表!M$11,Y238&gt;=契約状況コード表!N$11),"○",IF(AND(BI238=契約状況コード表!M$12,Y238&gt;=契約状況コード表!N$12),"○",IF(AND(BI238=契約状況コード表!M$13,Y238&gt;=契約状況コード表!N$13),"○","×")))))))))</f>
        <v>×</v>
      </c>
      <c r="BF238" s="114" t="str">
        <f t="shared" si="29"/>
        <v>×</v>
      </c>
      <c r="BG238" s="114" t="str">
        <f t="shared" si="30"/>
        <v>×</v>
      </c>
      <c r="BH238" s="115" t="str">
        <f t="shared" si="31"/>
        <v/>
      </c>
      <c r="BI238" s="170">
        <f t="shared" si="32"/>
        <v>0</v>
      </c>
      <c r="BJ238" s="36" t="str">
        <f>IF(AG238=契約状況コード表!G$5,"",IF(AND(K238&lt;&gt;"",ISTEXT(U238)),"分担契約/単価契約",IF(ISTEXT(U238),"単価契約",IF(K238&lt;&gt;"","分担契約",""))))</f>
        <v/>
      </c>
      <c r="BK238" s="171"/>
      <c r="BL238" s="118" t="str">
        <f>IF(COUNTIF(T238,"**"),"",IF(AND(T238&gt;=契約状況コード表!P$5,OR(H238=契約状況コード表!M$5,H238=契約状況コード表!M$6)),1,IF(AND(T238&gt;=契約状況コード表!P$13,H238&lt;&gt;契約状況コード表!M$5,H238&lt;&gt;契約状況コード表!M$6),1,"")))</f>
        <v/>
      </c>
      <c r="BM238" s="155" t="str">
        <f t="shared" si="33"/>
        <v>○</v>
      </c>
      <c r="BN238" s="118" t="b">
        <f t="shared" si="34"/>
        <v>1</v>
      </c>
      <c r="BO238" s="118" t="b">
        <f t="shared" si="35"/>
        <v>1</v>
      </c>
    </row>
    <row r="239" spans="1:67" ht="60.6" customHeight="1">
      <c r="A239" s="101">
        <f t="shared" si="36"/>
        <v>234</v>
      </c>
      <c r="B239" s="101" t="str">
        <f t="shared" si="37"/>
        <v/>
      </c>
      <c r="C239" s="101" t="str">
        <f>IF(B239&lt;&gt;1,"",COUNTIF($B$6:B239,1))</f>
        <v/>
      </c>
      <c r="D239" s="101" t="str">
        <f>IF(B239&lt;&gt;2,"",COUNTIF($B$6:B239,2))</f>
        <v/>
      </c>
      <c r="E239" s="101" t="str">
        <f>IF(B239&lt;&gt;3,"",COUNTIF($B$6:B239,3))</f>
        <v/>
      </c>
      <c r="F239" s="101" t="str">
        <f>IF(B239&lt;&gt;4,"",COUNTIF($B$6:B239,4))</f>
        <v/>
      </c>
      <c r="G239" s="75"/>
      <c r="H239" s="36"/>
      <c r="I239" s="76"/>
      <c r="J239" s="76"/>
      <c r="K239" s="75"/>
      <c r="L239" s="161"/>
      <c r="M239" s="77"/>
      <c r="N239" s="76"/>
      <c r="O239" s="78"/>
      <c r="P239" s="83"/>
      <c r="Q239" s="84"/>
      <c r="R239" s="76"/>
      <c r="S239" s="75"/>
      <c r="T239" s="79"/>
      <c r="U239" s="86"/>
      <c r="V239" s="87"/>
      <c r="W239" s="172" t="str">
        <f>IF(OR(T239="他官署で調達手続きを実施のため",AG239=契約状況コード表!G$5),"－",IF(V239&lt;&gt;"",ROUNDDOWN(V239/T239,3),(IFERROR(ROUNDDOWN(U239/T239,3),"－"))))</f>
        <v>－</v>
      </c>
      <c r="X239" s="79"/>
      <c r="Y239" s="79"/>
      <c r="Z239" s="82"/>
      <c r="AA239" s="80"/>
      <c r="AB239" s="81"/>
      <c r="AC239" s="82"/>
      <c r="AD239" s="82"/>
      <c r="AE239" s="82"/>
      <c r="AF239" s="82"/>
      <c r="AG239" s="80"/>
      <c r="AH239" s="76"/>
      <c r="AI239" s="76"/>
      <c r="AJ239" s="76"/>
      <c r="AK239" s="36"/>
      <c r="AL239" s="36"/>
      <c r="AM239" s="200"/>
      <c r="AN239" s="200"/>
      <c r="AO239" s="200"/>
      <c r="AP239" s="200"/>
      <c r="AQ239" s="161"/>
      <c r="AR239" s="75"/>
      <c r="AS239" s="36"/>
      <c r="AT239" s="36"/>
      <c r="AU239" s="36"/>
      <c r="AV239" s="36"/>
      <c r="AW239" s="36"/>
      <c r="AX239" s="36"/>
      <c r="AY239" s="36"/>
      <c r="AZ239" s="36"/>
      <c r="BA239" s="104"/>
      <c r="BB239" s="113"/>
      <c r="BC239" s="114" t="str">
        <f>IF(AND(OR(K239=契約状況コード表!D$5,K239=契約状況コード表!D$6),OR(AG239=契約状況コード表!G$5,AG239=契約状況コード表!G$6)),"年間支払金額(全官署)",IF(OR(AG239=契約状況コード表!G$5,AG239=契約状況コード表!G$6),"年間支払金額",IF(AND(OR(COUNTIF(AI239,"*すべて*"),COUNTIF(AI239,"*全て*")),S239="●",OR(K239=契約状況コード表!D$5,K239=契約状況コード表!D$6)),"年間支払金額(全官署、契約相手方ごと)",IF(AND(OR(COUNTIF(AI239,"*すべて*"),COUNTIF(AI239,"*全て*")),S239="●"),"年間支払金額(契約相手方ごと)",IF(AND(OR(K239=契約状況コード表!D$5,K239=契約状況コード表!D$6),AG239=契約状況コード表!G$7),"契約総額(全官署)",IF(AND(K239=契約状況コード表!D$7,AG239=契約状況コード表!G$7),"契約総額(自官署のみ)",IF(K239=契約状況コード表!D$7,"年間支払金額(自官署のみ)",IF(AG239=契約状況コード表!G$7,"契約総額",IF(AND(COUNTIF(BJ239,"&lt;&gt;*単価*"),OR(K239=契約状況コード表!D$5,K239=契約状況コード表!D$6)),"全官署予定価格",IF(AND(COUNTIF(BJ239,"*単価*"),OR(K239=契約状況コード表!D$5,K239=契約状況コード表!D$6)),"全官署支払金額",IF(AND(COUNTIF(BJ239,"&lt;&gt;*単価*"),COUNTIF(BJ239,"*変更契約*")),"変更後予定価格",IF(COUNTIF(BJ239,"*単価*"),"年間支払金額","予定価格"))))))))))))</f>
        <v>予定価格</v>
      </c>
      <c r="BD239" s="114" t="str">
        <f>IF(AND(BI239=契約状況コード表!M$5,T239&gt;契約状況コード表!N$5),"○",IF(AND(BI239=契約状況コード表!M$6,T239&gt;=契約状況コード表!N$6),"○",IF(AND(BI239=契約状況コード表!M$7,T239&gt;=契約状況コード表!N$7),"○",IF(AND(BI239=契約状況コード表!M$8,T239&gt;=契約状況コード表!N$8),"○",IF(AND(BI239=契約状況コード表!M$9,T239&gt;=契約状況コード表!N$9),"○",IF(AND(BI239=契約状況コード表!M$10,T239&gt;=契約状況コード表!N$10),"○",IF(AND(BI239=契約状況コード表!M$11,T239&gt;=契約状況コード表!N$11),"○",IF(AND(BI239=契約状況コード表!M$12,T239&gt;=契約状況コード表!N$12),"○",IF(AND(BI239=契約状況コード表!M$13,T239&gt;=契約状況コード表!N$13),"○",IF(T239="他官署で調達手続き入札を実施のため","○","×"))))))))))</f>
        <v>×</v>
      </c>
      <c r="BE239" s="114" t="str">
        <f>IF(AND(BI239=契約状況コード表!M$5,Y239&gt;契約状況コード表!N$5),"○",IF(AND(BI239=契約状況コード表!M$6,Y239&gt;=契約状況コード表!N$6),"○",IF(AND(BI239=契約状況コード表!M$7,Y239&gt;=契約状況コード表!N$7),"○",IF(AND(BI239=契約状況コード表!M$8,Y239&gt;=契約状況コード表!N$8),"○",IF(AND(BI239=契約状況コード表!M$9,Y239&gt;=契約状況コード表!N$9),"○",IF(AND(BI239=契約状況コード表!M$10,Y239&gt;=契約状況コード表!N$10),"○",IF(AND(BI239=契約状況コード表!M$11,Y239&gt;=契約状況コード表!N$11),"○",IF(AND(BI239=契約状況コード表!M$12,Y239&gt;=契約状況コード表!N$12),"○",IF(AND(BI239=契約状況コード表!M$13,Y239&gt;=契約状況コード表!N$13),"○","×")))))))))</f>
        <v>×</v>
      </c>
      <c r="BF239" s="114" t="str">
        <f t="shared" si="29"/>
        <v>×</v>
      </c>
      <c r="BG239" s="114" t="str">
        <f t="shared" si="30"/>
        <v>×</v>
      </c>
      <c r="BH239" s="115" t="str">
        <f t="shared" si="31"/>
        <v/>
      </c>
      <c r="BI239" s="170">
        <f t="shared" si="32"/>
        <v>0</v>
      </c>
      <c r="BJ239" s="36" t="str">
        <f>IF(AG239=契約状況コード表!G$5,"",IF(AND(K239&lt;&gt;"",ISTEXT(U239)),"分担契約/単価契約",IF(ISTEXT(U239),"単価契約",IF(K239&lt;&gt;"","分担契約",""))))</f>
        <v/>
      </c>
      <c r="BK239" s="171"/>
      <c r="BL239" s="118" t="str">
        <f>IF(COUNTIF(T239,"**"),"",IF(AND(T239&gt;=契約状況コード表!P$5,OR(H239=契約状況コード表!M$5,H239=契約状況コード表!M$6)),1,IF(AND(T239&gt;=契約状況コード表!P$13,H239&lt;&gt;契約状況コード表!M$5,H239&lt;&gt;契約状況コード表!M$6),1,"")))</f>
        <v/>
      </c>
      <c r="BM239" s="155" t="str">
        <f t="shared" si="33"/>
        <v>○</v>
      </c>
      <c r="BN239" s="118" t="b">
        <f t="shared" si="34"/>
        <v>1</v>
      </c>
      <c r="BO239" s="118" t="b">
        <f t="shared" si="35"/>
        <v>1</v>
      </c>
    </row>
    <row r="240" spans="1:67" ht="60.6" customHeight="1">
      <c r="A240" s="101">
        <f t="shared" si="36"/>
        <v>235</v>
      </c>
      <c r="B240" s="101" t="str">
        <f t="shared" si="37"/>
        <v/>
      </c>
      <c r="C240" s="101" t="str">
        <f>IF(B240&lt;&gt;1,"",COUNTIF($B$6:B240,1))</f>
        <v/>
      </c>
      <c r="D240" s="101" t="str">
        <f>IF(B240&lt;&gt;2,"",COUNTIF($B$6:B240,2))</f>
        <v/>
      </c>
      <c r="E240" s="101" t="str">
        <f>IF(B240&lt;&gt;3,"",COUNTIF($B$6:B240,3))</f>
        <v/>
      </c>
      <c r="F240" s="101" t="str">
        <f>IF(B240&lt;&gt;4,"",COUNTIF($B$6:B240,4))</f>
        <v/>
      </c>
      <c r="G240" s="75"/>
      <c r="H240" s="36"/>
      <c r="I240" s="76"/>
      <c r="J240" s="76"/>
      <c r="K240" s="75"/>
      <c r="L240" s="161"/>
      <c r="M240" s="77"/>
      <c r="N240" s="76"/>
      <c r="O240" s="78"/>
      <c r="P240" s="83"/>
      <c r="Q240" s="84"/>
      <c r="R240" s="76"/>
      <c r="S240" s="75"/>
      <c r="T240" s="79"/>
      <c r="U240" s="86"/>
      <c r="V240" s="87"/>
      <c r="W240" s="172" t="str">
        <f>IF(OR(T240="他官署で調達手続きを実施のため",AG240=契約状況コード表!G$5),"－",IF(V240&lt;&gt;"",ROUNDDOWN(V240/T240,3),(IFERROR(ROUNDDOWN(U240/T240,3),"－"))))</f>
        <v>－</v>
      </c>
      <c r="X240" s="79"/>
      <c r="Y240" s="79"/>
      <c r="Z240" s="82"/>
      <c r="AA240" s="80"/>
      <c r="AB240" s="81"/>
      <c r="AC240" s="82"/>
      <c r="AD240" s="82"/>
      <c r="AE240" s="82"/>
      <c r="AF240" s="82"/>
      <c r="AG240" s="80"/>
      <c r="AH240" s="76"/>
      <c r="AI240" s="76"/>
      <c r="AJ240" s="76"/>
      <c r="AK240" s="36"/>
      <c r="AL240" s="36"/>
      <c r="AM240" s="200"/>
      <c r="AN240" s="200"/>
      <c r="AO240" s="200"/>
      <c r="AP240" s="200"/>
      <c r="AQ240" s="161"/>
      <c r="AR240" s="75"/>
      <c r="AS240" s="36"/>
      <c r="AT240" s="36"/>
      <c r="AU240" s="36"/>
      <c r="AV240" s="36"/>
      <c r="AW240" s="36"/>
      <c r="AX240" s="36"/>
      <c r="AY240" s="36"/>
      <c r="AZ240" s="36"/>
      <c r="BA240" s="104"/>
      <c r="BB240" s="113"/>
      <c r="BC240" s="114" t="str">
        <f>IF(AND(OR(K240=契約状況コード表!D$5,K240=契約状況コード表!D$6),OR(AG240=契約状況コード表!G$5,AG240=契約状況コード表!G$6)),"年間支払金額(全官署)",IF(OR(AG240=契約状況コード表!G$5,AG240=契約状況コード表!G$6),"年間支払金額",IF(AND(OR(COUNTIF(AI240,"*すべて*"),COUNTIF(AI240,"*全て*")),S240="●",OR(K240=契約状況コード表!D$5,K240=契約状況コード表!D$6)),"年間支払金額(全官署、契約相手方ごと)",IF(AND(OR(COUNTIF(AI240,"*すべて*"),COUNTIF(AI240,"*全て*")),S240="●"),"年間支払金額(契約相手方ごと)",IF(AND(OR(K240=契約状況コード表!D$5,K240=契約状況コード表!D$6),AG240=契約状況コード表!G$7),"契約総額(全官署)",IF(AND(K240=契約状況コード表!D$7,AG240=契約状況コード表!G$7),"契約総額(自官署のみ)",IF(K240=契約状況コード表!D$7,"年間支払金額(自官署のみ)",IF(AG240=契約状況コード表!G$7,"契約総額",IF(AND(COUNTIF(BJ240,"&lt;&gt;*単価*"),OR(K240=契約状況コード表!D$5,K240=契約状況コード表!D$6)),"全官署予定価格",IF(AND(COUNTIF(BJ240,"*単価*"),OR(K240=契約状況コード表!D$5,K240=契約状況コード表!D$6)),"全官署支払金額",IF(AND(COUNTIF(BJ240,"&lt;&gt;*単価*"),COUNTIF(BJ240,"*変更契約*")),"変更後予定価格",IF(COUNTIF(BJ240,"*単価*"),"年間支払金額","予定価格"))))))))))))</f>
        <v>予定価格</v>
      </c>
      <c r="BD240" s="114" t="str">
        <f>IF(AND(BI240=契約状況コード表!M$5,T240&gt;契約状況コード表!N$5),"○",IF(AND(BI240=契約状況コード表!M$6,T240&gt;=契約状況コード表!N$6),"○",IF(AND(BI240=契約状況コード表!M$7,T240&gt;=契約状況コード表!N$7),"○",IF(AND(BI240=契約状況コード表!M$8,T240&gt;=契約状況コード表!N$8),"○",IF(AND(BI240=契約状況コード表!M$9,T240&gt;=契約状況コード表!N$9),"○",IF(AND(BI240=契約状況コード表!M$10,T240&gt;=契約状況コード表!N$10),"○",IF(AND(BI240=契約状況コード表!M$11,T240&gt;=契約状況コード表!N$11),"○",IF(AND(BI240=契約状況コード表!M$12,T240&gt;=契約状況コード表!N$12),"○",IF(AND(BI240=契約状況コード表!M$13,T240&gt;=契約状況コード表!N$13),"○",IF(T240="他官署で調達手続き入札を実施のため","○","×"))))))))))</f>
        <v>×</v>
      </c>
      <c r="BE240" s="114" t="str">
        <f>IF(AND(BI240=契約状況コード表!M$5,Y240&gt;契約状況コード表!N$5),"○",IF(AND(BI240=契約状況コード表!M$6,Y240&gt;=契約状況コード表!N$6),"○",IF(AND(BI240=契約状況コード表!M$7,Y240&gt;=契約状況コード表!N$7),"○",IF(AND(BI240=契約状況コード表!M$8,Y240&gt;=契約状況コード表!N$8),"○",IF(AND(BI240=契約状況コード表!M$9,Y240&gt;=契約状況コード表!N$9),"○",IF(AND(BI240=契約状況コード表!M$10,Y240&gt;=契約状況コード表!N$10),"○",IF(AND(BI240=契約状況コード表!M$11,Y240&gt;=契約状況コード表!N$11),"○",IF(AND(BI240=契約状況コード表!M$12,Y240&gt;=契約状況コード表!N$12),"○",IF(AND(BI240=契約状況コード表!M$13,Y240&gt;=契約状況コード表!N$13),"○","×")))))))))</f>
        <v>×</v>
      </c>
      <c r="BF240" s="114" t="str">
        <f t="shared" si="29"/>
        <v>×</v>
      </c>
      <c r="BG240" s="114" t="str">
        <f t="shared" si="30"/>
        <v>×</v>
      </c>
      <c r="BH240" s="115" t="str">
        <f t="shared" si="31"/>
        <v/>
      </c>
      <c r="BI240" s="170">
        <f t="shared" si="32"/>
        <v>0</v>
      </c>
      <c r="BJ240" s="36" t="str">
        <f>IF(AG240=契約状況コード表!G$5,"",IF(AND(K240&lt;&gt;"",ISTEXT(U240)),"分担契約/単価契約",IF(ISTEXT(U240),"単価契約",IF(K240&lt;&gt;"","分担契約",""))))</f>
        <v/>
      </c>
      <c r="BK240" s="171"/>
      <c r="BL240" s="118" t="str">
        <f>IF(COUNTIF(T240,"**"),"",IF(AND(T240&gt;=契約状況コード表!P$5,OR(H240=契約状況コード表!M$5,H240=契約状況コード表!M$6)),1,IF(AND(T240&gt;=契約状況コード表!P$13,H240&lt;&gt;契約状況コード表!M$5,H240&lt;&gt;契約状況コード表!M$6),1,"")))</f>
        <v/>
      </c>
      <c r="BM240" s="155" t="str">
        <f t="shared" si="33"/>
        <v>○</v>
      </c>
      <c r="BN240" s="118" t="b">
        <f t="shared" si="34"/>
        <v>1</v>
      </c>
      <c r="BO240" s="118" t="b">
        <f t="shared" si="35"/>
        <v>1</v>
      </c>
    </row>
    <row r="241" spans="1:67" ht="60.6" customHeight="1">
      <c r="A241" s="101">
        <f t="shared" si="36"/>
        <v>236</v>
      </c>
      <c r="B241" s="101" t="str">
        <f t="shared" si="37"/>
        <v/>
      </c>
      <c r="C241" s="101" t="str">
        <f>IF(B241&lt;&gt;1,"",COUNTIF($B$6:B241,1))</f>
        <v/>
      </c>
      <c r="D241" s="101" t="str">
        <f>IF(B241&lt;&gt;2,"",COUNTIF($B$6:B241,2))</f>
        <v/>
      </c>
      <c r="E241" s="101" t="str">
        <f>IF(B241&lt;&gt;3,"",COUNTIF($B$6:B241,3))</f>
        <v/>
      </c>
      <c r="F241" s="101" t="str">
        <f>IF(B241&lt;&gt;4,"",COUNTIF($B$6:B241,4))</f>
        <v/>
      </c>
      <c r="G241" s="75"/>
      <c r="H241" s="36"/>
      <c r="I241" s="76"/>
      <c r="J241" s="76"/>
      <c r="K241" s="75"/>
      <c r="L241" s="161"/>
      <c r="M241" s="77"/>
      <c r="N241" s="76"/>
      <c r="O241" s="78"/>
      <c r="P241" s="83"/>
      <c r="Q241" s="84"/>
      <c r="R241" s="76"/>
      <c r="S241" s="75"/>
      <c r="T241" s="85"/>
      <c r="U241" s="154"/>
      <c r="V241" s="87"/>
      <c r="W241" s="172" t="str">
        <f>IF(OR(T241="他官署で調達手続きを実施のため",AG241=契約状況コード表!G$5),"－",IF(V241&lt;&gt;"",ROUNDDOWN(V241/T241,3),(IFERROR(ROUNDDOWN(U241/T241,3),"－"))))</f>
        <v>－</v>
      </c>
      <c r="X241" s="85"/>
      <c r="Y241" s="85"/>
      <c r="Z241" s="82"/>
      <c r="AA241" s="80"/>
      <c r="AB241" s="81"/>
      <c r="AC241" s="82"/>
      <c r="AD241" s="82"/>
      <c r="AE241" s="82"/>
      <c r="AF241" s="82"/>
      <c r="AG241" s="80"/>
      <c r="AH241" s="76"/>
      <c r="AI241" s="76"/>
      <c r="AJ241" s="76"/>
      <c r="AK241" s="36"/>
      <c r="AL241" s="36"/>
      <c r="AM241" s="200"/>
      <c r="AN241" s="200"/>
      <c r="AO241" s="200"/>
      <c r="AP241" s="200"/>
      <c r="AQ241" s="161"/>
      <c r="AR241" s="75"/>
      <c r="AS241" s="36"/>
      <c r="AT241" s="36"/>
      <c r="AU241" s="36"/>
      <c r="AV241" s="36"/>
      <c r="AW241" s="36"/>
      <c r="AX241" s="36"/>
      <c r="AY241" s="36"/>
      <c r="AZ241" s="36"/>
      <c r="BA241" s="104"/>
      <c r="BB241" s="113"/>
      <c r="BC241" s="114" t="str">
        <f>IF(AND(OR(K241=契約状況コード表!D$5,K241=契約状況コード表!D$6),OR(AG241=契約状況コード表!G$5,AG241=契約状況コード表!G$6)),"年間支払金額(全官署)",IF(OR(AG241=契約状況コード表!G$5,AG241=契約状況コード表!G$6),"年間支払金額",IF(AND(OR(COUNTIF(AI241,"*すべて*"),COUNTIF(AI241,"*全て*")),S241="●",OR(K241=契約状況コード表!D$5,K241=契約状況コード表!D$6)),"年間支払金額(全官署、契約相手方ごと)",IF(AND(OR(COUNTIF(AI241,"*すべて*"),COUNTIF(AI241,"*全て*")),S241="●"),"年間支払金額(契約相手方ごと)",IF(AND(OR(K241=契約状況コード表!D$5,K241=契約状況コード表!D$6),AG241=契約状況コード表!G$7),"契約総額(全官署)",IF(AND(K241=契約状況コード表!D$7,AG241=契約状況コード表!G$7),"契約総額(自官署のみ)",IF(K241=契約状況コード表!D$7,"年間支払金額(自官署のみ)",IF(AG241=契約状況コード表!G$7,"契約総額",IF(AND(COUNTIF(BJ241,"&lt;&gt;*単価*"),OR(K241=契約状況コード表!D$5,K241=契約状況コード表!D$6)),"全官署予定価格",IF(AND(COUNTIF(BJ241,"*単価*"),OR(K241=契約状況コード表!D$5,K241=契約状況コード表!D$6)),"全官署支払金額",IF(AND(COUNTIF(BJ241,"&lt;&gt;*単価*"),COUNTIF(BJ241,"*変更契約*")),"変更後予定価格",IF(COUNTIF(BJ241,"*単価*"),"年間支払金額","予定価格"))))))))))))</f>
        <v>予定価格</v>
      </c>
      <c r="BD241" s="114" t="str">
        <f>IF(AND(BI241=契約状況コード表!M$5,T241&gt;契約状況コード表!N$5),"○",IF(AND(BI241=契約状況コード表!M$6,T241&gt;=契約状況コード表!N$6),"○",IF(AND(BI241=契約状況コード表!M$7,T241&gt;=契約状況コード表!N$7),"○",IF(AND(BI241=契約状況コード表!M$8,T241&gt;=契約状況コード表!N$8),"○",IF(AND(BI241=契約状況コード表!M$9,T241&gt;=契約状況コード表!N$9),"○",IF(AND(BI241=契約状況コード表!M$10,T241&gt;=契約状況コード表!N$10),"○",IF(AND(BI241=契約状況コード表!M$11,T241&gt;=契約状況コード表!N$11),"○",IF(AND(BI241=契約状況コード表!M$12,T241&gt;=契約状況コード表!N$12),"○",IF(AND(BI241=契約状況コード表!M$13,T241&gt;=契約状況コード表!N$13),"○",IF(T241="他官署で調達手続き入札を実施のため","○","×"))))))))))</f>
        <v>×</v>
      </c>
      <c r="BE241" s="114" t="str">
        <f>IF(AND(BI241=契約状況コード表!M$5,Y241&gt;契約状況コード表!N$5),"○",IF(AND(BI241=契約状況コード表!M$6,Y241&gt;=契約状況コード表!N$6),"○",IF(AND(BI241=契約状況コード表!M$7,Y241&gt;=契約状況コード表!N$7),"○",IF(AND(BI241=契約状況コード表!M$8,Y241&gt;=契約状況コード表!N$8),"○",IF(AND(BI241=契約状況コード表!M$9,Y241&gt;=契約状況コード表!N$9),"○",IF(AND(BI241=契約状況コード表!M$10,Y241&gt;=契約状況コード表!N$10),"○",IF(AND(BI241=契約状況コード表!M$11,Y241&gt;=契約状況コード表!N$11),"○",IF(AND(BI241=契約状況コード表!M$12,Y241&gt;=契約状況コード表!N$12),"○",IF(AND(BI241=契約状況コード表!M$13,Y241&gt;=契約状況コード表!N$13),"○","×")))))))))</f>
        <v>×</v>
      </c>
      <c r="BF241" s="114" t="str">
        <f t="shared" si="29"/>
        <v>×</v>
      </c>
      <c r="BG241" s="114" t="str">
        <f t="shared" si="30"/>
        <v>×</v>
      </c>
      <c r="BH241" s="115" t="str">
        <f t="shared" si="31"/>
        <v/>
      </c>
      <c r="BI241" s="170">
        <f t="shared" si="32"/>
        <v>0</v>
      </c>
      <c r="BJ241" s="36" t="str">
        <f>IF(AG241=契約状況コード表!G$5,"",IF(AND(K241&lt;&gt;"",ISTEXT(U241)),"分担契約/単価契約",IF(ISTEXT(U241),"単価契約",IF(K241&lt;&gt;"","分担契約",""))))</f>
        <v/>
      </c>
      <c r="BK241" s="171"/>
      <c r="BL241" s="118" t="str">
        <f>IF(COUNTIF(T241,"**"),"",IF(AND(T241&gt;=契約状況コード表!P$5,OR(H241=契約状況コード表!M$5,H241=契約状況コード表!M$6)),1,IF(AND(T241&gt;=契約状況コード表!P$13,H241&lt;&gt;契約状況コード表!M$5,H241&lt;&gt;契約状況コード表!M$6),1,"")))</f>
        <v/>
      </c>
      <c r="BM241" s="155" t="str">
        <f t="shared" si="33"/>
        <v>○</v>
      </c>
      <c r="BN241" s="118" t="b">
        <f t="shared" si="34"/>
        <v>1</v>
      </c>
      <c r="BO241" s="118" t="b">
        <f t="shared" si="35"/>
        <v>1</v>
      </c>
    </row>
    <row r="242" spans="1:67" ht="60.6" customHeight="1">
      <c r="A242" s="101">
        <f t="shared" si="36"/>
        <v>237</v>
      </c>
      <c r="B242" s="101" t="str">
        <f t="shared" si="37"/>
        <v/>
      </c>
      <c r="C242" s="101" t="str">
        <f>IF(B242&lt;&gt;1,"",COUNTIF($B$6:B242,1))</f>
        <v/>
      </c>
      <c r="D242" s="101" t="str">
        <f>IF(B242&lt;&gt;2,"",COUNTIF($B$6:B242,2))</f>
        <v/>
      </c>
      <c r="E242" s="101" t="str">
        <f>IF(B242&lt;&gt;3,"",COUNTIF($B$6:B242,3))</f>
        <v/>
      </c>
      <c r="F242" s="101" t="str">
        <f>IF(B242&lt;&gt;4,"",COUNTIF($B$6:B242,4))</f>
        <v/>
      </c>
      <c r="G242" s="75"/>
      <c r="H242" s="36"/>
      <c r="I242" s="76"/>
      <c r="J242" s="76"/>
      <c r="K242" s="75"/>
      <c r="L242" s="161"/>
      <c r="M242" s="77"/>
      <c r="N242" s="76"/>
      <c r="O242" s="78"/>
      <c r="P242" s="83"/>
      <c r="Q242" s="84"/>
      <c r="R242" s="76"/>
      <c r="S242" s="75"/>
      <c r="T242" s="79"/>
      <c r="U242" s="86"/>
      <c r="V242" s="87"/>
      <c r="W242" s="172" t="str">
        <f>IF(OR(T242="他官署で調達手続きを実施のため",AG242=契約状況コード表!G$5),"－",IF(V242&lt;&gt;"",ROUNDDOWN(V242/T242,3),(IFERROR(ROUNDDOWN(U242/T242,3),"－"))))</f>
        <v>－</v>
      </c>
      <c r="X242" s="79"/>
      <c r="Y242" s="79"/>
      <c r="Z242" s="82"/>
      <c r="AA242" s="80"/>
      <c r="AB242" s="81"/>
      <c r="AC242" s="82"/>
      <c r="AD242" s="82"/>
      <c r="AE242" s="82"/>
      <c r="AF242" s="82"/>
      <c r="AG242" s="80"/>
      <c r="AH242" s="76"/>
      <c r="AI242" s="76"/>
      <c r="AJ242" s="76"/>
      <c r="AK242" s="36"/>
      <c r="AL242" s="36"/>
      <c r="AM242" s="200"/>
      <c r="AN242" s="200"/>
      <c r="AO242" s="200"/>
      <c r="AP242" s="200"/>
      <c r="AQ242" s="161"/>
      <c r="AR242" s="75"/>
      <c r="AS242" s="36"/>
      <c r="AT242" s="36"/>
      <c r="AU242" s="36"/>
      <c r="AV242" s="36"/>
      <c r="AW242" s="36"/>
      <c r="AX242" s="36"/>
      <c r="AY242" s="36"/>
      <c r="AZ242" s="36"/>
      <c r="BA242" s="104"/>
      <c r="BB242" s="113"/>
      <c r="BC242" s="114" t="str">
        <f>IF(AND(OR(K242=契約状況コード表!D$5,K242=契約状況コード表!D$6),OR(AG242=契約状況コード表!G$5,AG242=契約状況コード表!G$6)),"年間支払金額(全官署)",IF(OR(AG242=契約状況コード表!G$5,AG242=契約状況コード表!G$6),"年間支払金額",IF(AND(OR(COUNTIF(AI242,"*すべて*"),COUNTIF(AI242,"*全て*")),S242="●",OR(K242=契約状況コード表!D$5,K242=契約状況コード表!D$6)),"年間支払金額(全官署、契約相手方ごと)",IF(AND(OR(COUNTIF(AI242,"*すべて*"),COUNTIF(AI242,"*全て*")),S242="●"),"年間支払金額(契約相手方ごと)",IF(AND(OR(K242=契約状況コード表!D$5,K242=契約状況コード表!D$6),AG242=契約状況コード表!G$7),"契約総額(全官署)",IF(AND(K242=契約状況コード表!D$7,AG242=契約状況コード表!G$7),"契約総額(自官署のみ)",IF(K242=契約状況コード表!D$7,"年間支払金額(自官署のみ)",IF(AG242=契約状況コード表!G$7,"契約総額",IF(AND(COUNTIF(BJ242,"&lt;&gt;*単価*"),OR(K242=契約状況コード表!D$5,K242=契約状況コード表!D$6)),"全官署予定価格",IF(AND(COUNTIF(BJ242,"*単価*"),OR(K242=契約状況コード表!D$5,K242=契約状況コード表!D$6)),"全官署支払金額",IF(AND(COUNTIF(BJ242,"&lt;&gt;*単価*"),COUNTIF(BJ242,"*変更契約*")),"変更後予定価格",IF(COUNTIF(BJ242,"*単価*"),"年間支払金額","予定価格"))))))))))))</f>
        <v>予定価格</v>
      </c>
      <c r="BD242" s="114" t="str">
        <f>IF(AND(BI242=契約状況コード表!M$5,T242&gt;契約状況コード表!N$5),"○",IF(AND(BI242=契約状況コード表!M$6,T242&gt;=契約状況コード表!N$6),"○",IF(AND(BI242=契約状況コード表!M$7,T242&gt;=契約状況コード表!N$7),"○",IF(AND(BI242=契約状況コード表!M$8,T242&gt;=契約状況コード表!N$8),"○",IF(AND(BI242=契約状況コード表!M$9,T242&gt;=契約状況コード表!N$9),"○",IF(AND(BI242=契約状況コード表!M$10,T242&gt;=契約状況コード表!N$10),"○",IF(AND(BI242=契約状況コード表!M$11,T242&gt;=契約状況コード表!N$11),"○",IF(AND(BI242=契約状況コード表!M$12,T242&gt;=契約状況コード表!N$12),"○",IF(AND(BI242=契約状況コード表!M$13,T242&gt;=契約状況コード表!N$13),"○",IF(T242="他官署で調達手続き入札を実施のため","○","×"))))))))))</f>
        <v>×</v>
      </c>
      <c r="BE242" s="114" t="str">
        <f>IF(AND(BI242=契約状況コード表!M$5,Y242&gt;契約状況コード表!N$5),"○",IF(AND(BI242=契約状況コード表!M$6,Y242&gt;=契約状況コード表!N$6),"○",IF(AND(BI242=契約状況コード表!M$7,Y242&gt;=契約状況コード表!N$7),"○",IF(AND(BI242=契約状況コード表!M$8,Y242&gt;=契約状況コード表!N$8),"○",IF(AND(BI242=契約状況コード表!M$9,Y242&gt;=契約状況コード表!N$9),"○",IF(AND(BI242=契約状況コード表!M$10,Y242&gt;=契約状況コード表!N$10),"○",IF(AND(BI242=契約状況コード表!M$11,Y242&gt;=契約状況コード表!N$11),"○",IF(AND(BI242=契約状況コード表!M$12,Y242&gt;=契約状況コード表!N$12),"○",IF(AND(BI242=契約状況コード表!M$13,Y242&gt;=契約状況コード表!N$13),"○","×")))))))))</f>
        <v>×</v>
      </c>
      <c r="BF242" s="114" t="str">
        <f t="shared" si="29"/>
        <v>×</v>
      </c>
      <c r="BG242" s="114" t="str">
        <f t="shared" si="30"/>
        <v>×</v>
      </c>
      <c r="BH242" s="115" t="str">
        <f t="shared" si="31"/>
        <v/>
      </c>
      <c r="BI242" s="170">
        <f t="shared" si="32"/>
        <v>0</v>
      </c>
      <c r="BJ242" s="36" t="str">
        <f>IF(AG242=契約状況コード表!G$5,"",IF(AND(K242&lt;&gt;"",ISTEXT(U242)),"分担契約/単価契約",IF(ISTEXT(U242),"単価契約",IF(K242&lt;&gt;"","分担契約",""))))</f>
        <v/>
      </c>
      <c r="BK242" s="171"/>
      <c r="BL242" s="118" t="str">
        <f>IF(COUNTIF(T242,"**"),"",IF(AND(T242&gt;=契約状況コード表!P$5,OR(H242=契約状況コード表!M$5,H242=契約状況コード表!M$6)),1,IF(AND(T242&gt;=契約状況コード表!P$13,H242&lt;&gt;契約状況コード表!M$5,H242&lt;&gt;契約状況コード表!M$6),1,"")))</f>
        <v/>
      </c>
      <c r="BM242" s="155" t="str">
        <f t="shared" si="33"/>
        <v>○</v>
      </c>
      <c r="BN242" s="118" t="b">
        <f t="shared" si="34"/>
        <v>1</v>
      </c>
      <c r="BO242" s="118" t="b">
        <f t="shared" si="35"/>
        <v>1</v>
      </c>
    </row>
    <row r="243" spans="1:67" ht="60.6" customHeight="1">
      <c r="A243" s="101">
        <f t="shared" si="36"/>
        <v>238</v>
      </c>
      <c r="B243" s="101" t="str">
        <f t="shared" si="37"/>
        <v/>
      </c>
      <c r="C243" s="101" t="str">
        <f>IF(B243&lt;&gt;1,"",COUNTIF($B$6:B243,1))</f>
        <v/>
      </c>
      <c r="D243" s="101" t="str">
        <f>IF(B243&lt;&gt;2,"",COUNTIF($B$6:B243,2))</f>
        <v/>
      </c>
      <c r="E243" s="101" t="str">
        <f>IF(B243&lt;&gt;3,"",COUNTIF($B$6:B243,3))</f>
        <v/>
      </c>
      <c r="F243" s="101" t="str">
        <f>IF(B243&lt;&gt;4,"",COUNTIF($B$6:B243,4))</f>
        <v/>
      </c>
      <c r="G243" s="75"/>
      <c r="H243" s="36"/>
      <c r="I243" s="76"/>
      <c r="J243" s="76"/>
      <c r="K243" s="75"/>
      <c r="L243" s="161"/>
      <c r="M243" s="77"/>
      <c r="N243" s="76"/>
      <c r="O243" s="78"/>
      <c r="P243" s="83"/>
      <c r="Q243" s="84"/>
      <c r="R243" s="76"/>
      <c r="S243" s="75"/>
      <c r="T243" s="79"/>
      <c r="U243" s="86"/>
      <c r="V243" s="87"/>
      <c r="W243" s="172" t="str">
        <f>IF(OR(T243="他官署で調達手続きを実施のため",AG243=契約状況コード表!G$5),"－",IF(V243&lt;&gt;"",ROUNDDOWN(V243/T243,3),(IFERROR(ROUNDDOWN(U243/T243,3),"－"))))</f>
        <v>－</v>
      </c>
      <c r="X243" s="79"/>
      <c r="Y243" s="79"/>
      <c r="Z243" s="82"/>
      <c r="AA243" s="80"/>
      <c r="AB243" s="81"/>
      <c r="AC243" s="82"/>
      <c r="AD243" s="82"/>
      <c r="AE243" s="82"/>
      <c r="AF243" s="82"/>
      <c r="AG243" s="80"/>
      <c r="AH243" s="76"/>
      <c r="AI243" s="76"/>
      <c r="AJ243" s="76"/>
      <c r="AK243" s="36"/>
      <c r="AL243" s="36"/>
      <c r="AM243" s="200"/>
      <c r="AN243" s="200"/>
      <c r="AO243" s="200"/>
      <c r="AP243" s="200"/>
      <c r="AQ243" s="161"/>
      <c r="AR243" s="75"/>
      <c r="AS243" s="36"/>
      <c r="AT243" s="36"/>
      <c r="AU243" s="36"/>
      <c r="AV243" s="36"/>
      <c r="AW243" s="36"/>
      <c r="AX243" s="36"/>
      <c r="AY243" s="36"/>
      <c r="AZ243" s="36"/>
      <c r="BA243" s="104"/>
      <c r="BB243" s="113"/>
      <c r="BC243" s="114" t="str">
        <f>IF(AND(OR(K243=契約状況コード表!D$5,K243=契約状況コード表!D$6),OR(AG243=契約状況コード表!G$5,AG243=契約状況コード表!G$6)),"年間支払金額(全官署)",IF(OR(AG243=契約状況コード表!G$5,AG243=契約状況コード表!G$6),"年間支払金額",IF(AND(OR(COUNTIF(AI243,"*すべて*"),COUNTIF(AI243,"*全て*")),S243="●",OR(K243=契約状況コード表!D$5,K243=契約状況コード表!D$6)),"年間支払金額(全官署、契約相手方ごと)",IF(AND(OR(COUNTIF(AI243,"*すべて*"),COUNTIF(AI243,"*全て*")),S243="●"),"年間支払金額(契約相手方ごと)",IF(AND(OR(K243=契約状況コード表!D$5,K243=契約状況コード表!D$6),AG243=契約状況コード表!G$7),"契約総額(全官署)",IF(AND(K243=契約状況コード表!D$7,AG243=契約状況コード表!G$7),"契約総額(自官署のみ)",IF(K243=契約状況コード表!D$7,"年間支払金額(自官署のみ)",IF(AG243=契約状況コード表!G$7,"契約総額",IF(AND(COUNTIF(BJ243,"&lt;&gt;*単価*"),OR(K243=契約状況コード表!D$5,K243=契約状況コード表!D$6)),"全官署予定価格",IF(AND(COUNTIF(BJ243,"*単価*"),OR(K243=契約状況コード表!D$5,K243=契約状況コード表!D$6)),"全官署支払金額",IF(AND(COUNTIF(BJ243,"&lt;&gt;*単価*"),COUNTIF(BJ243,"*変更契約*")),"変更後予定価格",IF(COUNTIF(BJ243,"*単価*"),"年間支払金額","予定価格"))))))))))))</f>
        <v>予定価格</v>
      </c>
      <c r="BD243" s="114" t="str">
        <f>IF(AND(BI243=契約状況コード表!M$5,T243&gt;契約状況コード表!N$5),"○",IF(AND(BI243=契約状況コード表!M$6,T243&gt;=契約状況コード表!N$6),"○",IF(AND(BI243=契約状況コード表!M$7,T243&gt;=契約状況コード表!N$7),"○",IF(AND(BI243=契約状況コード表!M$8,T243&gt;=契約状況コード表!N$8),"○",IF(AND(BI243=契約状況コード表!M$9,T243&gt;=契約状況コード表!N$9),"○",IF(AND(BI243=契約状況コード表!M$10,T243&gt;=契約状況コード表!N$10),"○",IF(AND(BI243=契約状況コード表!M$11,T243&gt;=契約状況コード表!N$11),"○",IF(AND(BI243=契約状況コード表!M$12,T243&gt;=契約状況コード表!N$12),"○",IF(AND(BI243=契約状況コード表!M$13,T243&gt;=契約状況コード表!N$13),"○",IF(T243="他官署で調達手続き入札を実施のため","○","×"))))))))))</f>
        <v>×</v>
      </c>
      <c r="BE243" s="114" t="str">
        <f>IF(AND(BI243=契約状況コード表!M$5,Y243&gt;契約状況コード表!N$5),"○",IF(AND(BI243=契約状況コード表!M$6,Y243&gt;=契約状況コード表!N$6),"○",IF(AND(BI243=契約状況コード表!M$7,Y243&gt;=契約状況コード表!N$7),"○",IF(AND(BI243=契約状況コード表!M$8,Y243&gt;=契約状況コード表!N$8),"○",IF(AND(BI243=契約状況コード表!M$9,Y243&gt;=契約状況コード表!N$9),"○",IF(AND(BI243=契約状況コード表!M$10,Y243&gt;=契約状況コード表!N$10),"○",IF(AND(BI243=契約状況コード表!M$11,Y243&gt;=契約状況コード表!N$11),"○",IF(AND(BI243=契約状況コード表!M$12,Y243&gt;=契約状況コード表!N$12),"○",IF(AND(BI243=契約状況コード表!M$13,Y243&gt;=契約状況コード表!N$13),"○","×")))))))))</f>
        <v>×</v>
      </c>
      <c r="BF243" s="114" t="str">
        <f t="shared" si="29"/>
        <v>×</v>
      </c>
      <c r="BG243" s="114" t="str">
        <f t="shared" si="30"/>
        <v>×</v>
      </c>
      <c r="BH243" s="115" t="str">
        <f t="shared" si="31"/>
        <v/>
      </c>
      <c r="BI243" s="170">
        <f t="shared" si="32"/>
        <v>0</v>
      </c>
      <c r="BJ243" s="36" t="str">
        <f>IF(AG243=契約状況コード表!G$5,"",IF(AND(K243&lt;&gt;"",ISTEXT(U243)),"分担契約/単価契約",IF(ISTEXT(U243),"単価契約",IF(K243&lt;&gt;"","分担契約",""))))</f>
        <v/>
      </c>
      <c r="BK243" s="171"/>
      <c r="BL243" s="118" t="str">
        <f>IF(COUNTIF(T243,"**"),"",IF(AND(T243&gt;=契約状況コード表!P$5,OR(H243=契約状況コード表!M$5,H243=契約状況コード表!M$6)),1,IF(AND(T243&gt;=契約状況コード表!P$13,H243&lt;&gt;契約状況コード表!M$5,H243&lt;&gt;契約状況コード表!M$6),1,"")))</f>
        <v/>
      </c>
      <c r="BM243" s="155" t="str">
        <f t="shared" si="33"/>
        <v>○</v>
      </c>
      <c r="BN243" s="118" t="b">
        <f t="shared" si="34"/>
        <v>1</v>
      </c>
      <c r="BO243" s="118" t="b">
        <f t="shared" si="35"/>
        <v>1</v>
      </c>
    </row>
    <row r="244" spans="1:67" ht="60.6" customHeight="1">
      <c r="A244" s="101">
        <f t="shared" si="36"/>
        <v>239</v>
      </c>
      <c r="B244" s="101" t="str">
        <f t="shared" si="37"/>
        <v/>
      </c>
      <c r="C244" s="101" t="str">
        <f>IF(B244&lt;&gt;1,"",COUNTIF($B$6:B244,1))</f>
        <v/>
      </c>
      <c r="D244" s="101" t="str">
        <f>IF(B244&lt;&gt;2,"",COUNTIF($B$6:B244,2))</f>
        <v/>
      </c>
      <c r="E244" s="101" t="str">
        <f>IF(B244&lt;&gt;3,"",COUNTIF($B$6:B244,3))</f>
        <v/>
      </c>
      <c r="F244" s="101" t="str">
        <f>IF(B244&lt;&gt;4,"",COUNTIF($B$6:B244,4))</f>
        <v/>
      </c>
      <c r="G244" s="75"/>
      <c r="H244" s="36"/>
      <c r="I244" s="76"/>
      <c r="J244" s="76"/>
      <c r="K244" s="75"/>
      <c r="L244" s="161"/>
      <c r="M244" s="77"/>
      <c r="N244" s="76"/>
      <c r="O244" s="78"/>
      <c r="P244" s="83"/>
      <c r="Q244" s="84"/>
      <c r="R244" s="76"/>
      <c r="S244" s="75"/>
      <c r="T244" s="79"/>
      <c r="U244" s="86"/>
      <c r="V244" s="87"/>
      <c r="W244" s="172" t="str">
        <f>IF(OR(T244="他官署で調達手続きを実施のため",AG244=契約状況コード表!G$5),"－",IF(V244&lt;&gt;"",ROUNDDOWN(V244/T244,3),(IFERROR(ROUNDDOWN(U244/T244,3),"－"))))</f>
        <v>－</v>
      </c>
      <c r="X244" s="79"/>
      <c r="Y244" s="79"/>
      <c r="Z244" s="82"/>
      <c r="AA244" s="80"/>
      <c r="AB244" s="81"/>
      <c r="AC244" s="82"/>
      <c r="AD244" s="82"/>
      <c r="AE244" s="82"/>
      <c r="AF244" s="82"/>
      <c r="AG244" s="80"/>
      <c r="AH244" s="76"/>
      <c r="AI244" s="76"/>
      <c r="AJ244" s="76"/>
      <c r="AK244" s="36"/>
      <c r="AL244" s="36"/>
      <c r="AM244" s="200"/>
      <c r="AN244" s="200"/>
      <c r="AO244" s="200"/>
      <c r="AP244" s="200"/>
      <c r="AQ244" s="161"/>
      <c r="AR244" s="75"/>
      <c r="AS244" s="36"/>
      <c r="AT244" s="36"/>
      <c r="AU244" s="36"/>
      <c r="AV244" s="36"/>
      <c r="AW244" s="36"/>
      <c r="AX244" s="36"/>
      <c r="AY244" s="36"/>
      <c r="AZ244" s="36"/>
      <c r="BA244" s="104"/>
      <c r="BB244" s="113"/>
      <c r="BC244" s="114" t="str">
        <f>IF(AND(OR(K244=契約状況コード表!D$5,K244=契約状況コード表!D$6),OR(AG244=契約状況コード表!G$5,AG244=契約状況コード表!G$6)),"年間支払金額(全官署)",IF(OR(AG244=契約状況コード表!G$5,AG244=契約状況コード表!G$6),"年間支払金額",IF(AND(OR(COUNTIF(AI244,"*すべて*"),COUNTIF(AI244,"*全て*")),S244="●",OR(K244=契約状況コード表!D$5,K244=契約状況コード表!D$6)),"年間支払金額(全官署、契約相手方ごと)",IF(AND(OR(COUNTIF(AI244,"*すべて*"),COUNTIF(AI244,"*全て*")),S244="●"),"年間支払金額(契約相手方ごと)",IF(AND(OR(K244=契約状況コード表!D$5,K244=契約状況コード表!D$6),AG244=契約状況コード表!G$7),"契約総額(全官署)",IF(AND(K244=契約状況コード表!D$7,AG244=契約状況コード表!G$7),"契約総額(自官署のみ)",IF(K244=契約状況コード表!D$7,"年間支払金額(自官署のみ)",IF(AG244=契約状況コード表!G$7,"契約総額",IF(AND(COUNTIF(BJ244,"&lt;&gt;*単価*"),OR(K244=契約状況コード表!D$5,K244=契約状況コード表!D$6)),"全官署予定価格",IF(AND(COUNTIF(BJ244,"*単価*"),OR(K244=契約状況コード表!D$5,K244=契約状況コード表!D$6)),"全官署支払金額",IF(AND(COUNTIF(BJ244,"&lt;&gt;*単価*"),COUNTIF(BJ244,"*変更契約*")),"変更後予定価格",IF(COUNTIF(BJ244,"*単価*"),"年間支払金額","予定価格"))))))))))))</f>
        <v>予定価格</v>
      </c>
      <c r="BD244" s="114" t="str">
        <f>IF(AND(BI244=契約状況コード表!M$5,T244&gt;契約状況コード表!N$5),"○",IF(AND(BI244=契約状況コード表!M$6,T244&gt;=契約状況コード表!N$6),"○",IF(AND(BI244=契約状況コード表!M$7,T244&gt;=契約状況コード表!N$7),"○",IF(AND(BI244=契約状況コード表!M$8,T244&gt;=契約状況コード表!N$8),"○",IF(AND(BI244=契約状況コード表!M$9,T244&gt;=契約状況コード表!N$9),"○",IF(AND(BI244=契約状況コード表!M$10,T244&gt;=契約状況コード表!N$10),"○",IF(AND(BI244=契約状況コード表!M$11,T244&gt;=契約状況コード表!N$11),"○",IF(AND(BI244=契約状況コード表!M$12,T244&gt;=契約状況コード表!N$12),"○",IF(AND(BI244=契約状況コード表!M$13,T244&gt;=契約状況コード表!N$13),"○",IF(T244="他官署で調達手続き入札を実施のため","○","×"))))))))))</f>
        <v>×</v>
      </c>
      <c r="BE244" s="114" t="str">
        <f>IF(AND(BI244=契約状況コード表!M$5,Y244&gt;契約状況コード表!N$5),"○",IF(AND(BI244=契約状況コード表!M$6,Y244&gt;=契約状況コード表!N$6),"○",IF(AND(BI244=契約状況コード表!M$7,Y244&gt;=契約状況コード表!N$7),"○",IF(AND(BI244=契約状況コード表!M$8,Y244&gt;=契約状況コード表!N$8),"○",IF(AND(BI244=契約状況コード表!M$9,Y244&gt;=契約状況コード表!N$9),"○",IF(AND(BI244=契約状況コード表!M$10,Y244&gt;=契約状況コード表!N$10),"○",IF(AND(BI244=契約状況コード表!M$11,Y244&gt;=契約状況コード表!N$11),"○",IF(AND(BI244=契約状況コード表!M$12,Y244&gt;=契約状況コード表!N$12),"○",IF(AND(BI244=契約状況コード表!M$13,Y244&gt;=契約状況コード表!N$13),"○","×")))))))))</f>
        <v>×</v>
      </c>
      <c r="BF244" s="114" t="str">
        <f t="shared" si="29"/>
        <v>×</v>
      </c>
      <c r="BG244" s="114" t="str">
        <f t="shared" si="30"/>
        <v>×</v>
      </c>
      <c r="BH244" s="115" t="str">
        <f t="shared" si="31"/>
        <v/>
      </c>
      <c r="BI244" s="170">
        <f t="shared" si="32"/>
        <v>0</v>
      </c>
      <c r="BJ244" s="36" t="str">
        <f>IF(AG244=契約状況コード表!G$5,"",IF(AND(K244&lt;&gt;"",ISTEXT(U244)),"分担契約/単価契約",IF(ISTEXT(U244),"単価契約",IF(K244&lt;&gt;"","分担契約",""))))</f>
        <v/>
      </c>
      <c r="BK244" s="171"/>
      <c r="BL244" s="118" t="str">
        <f>IF(COUNTIF(T244,"**"),"",IF(AND(T244&gt;=契約状況コード表!P$5,OR(H244=契約状況コード表!M$5,H244=契約状況コード表!M$6)),1,IF(AND(T244&gt;=契約状況コード表!P$13,H244&lt;&gt;契約状況コード表!M$5,H244&lt;&gt;契約状況コード表!M$6),1,"")))</f>
        <v/>
      </c>
      <c r="BM244" s="155" t="str">
        <f t="shared" si="33"/>
        <v>○</v>
      </c>
      <c r="BN244" s="118" t="b">
        <f t="shared" si="34"/>
        <v>1</v>
      </c>
      <c r="BO244" s="118" t="b">
        <f t="shared" si="35"/>
        <v>1</v>
      </c>
    </row>
    <row r="245" spans="1:67" ht="60.6" customHeight="1">
      <c r="A245" s="101">
        <f t="shared" si="36"/>
        <v>240</v>
      </c>
      <c r="B245" s="101" t="str">
        <f t="shared" si="37"/>
        <v/>
      </c>
      <c r="C245" s="101" t="str">
        <f>IF(B245&lt;&gt;1,"",COUNTIF($B$6:B245,1))</f>
        <v/>
      </c>
      <c r="D245" s="101" t="str">
        <f>IF(B245&lt;&gt;2,"",COUNTIF($B$6:B245,2))</f>
        <v/>
      </c>
      <c r="E245" s="101" t="str">
        <f>IF(B245&lt;&gt;3,"",COUNTIF($B$6:B245,3))</f>
        <v/>
      </c>
      <c r="F245" s="101" t="str">
        <f>IF(B245&lt;&gt;4,"",COUNTIF($B$6:B245,4))</f>
        <v/>
      </c>
      <c r="G245" s="75"/>
      <c r="H245" s="36"/>
      <c r="I245" s="76"/>
      <c r="J245" s="76"/>
      <c r="K245" s="75"/>
      <c r="L245" s="161"/>
      <c r="M245" s="77"/>
      <c r="N245" s="76"/>
      <c r="O245" s="78"/>
      <c r="P245" s="83"/>
      <c r="Q245" s="84"/>
      <c r="R245" s="76"/>
      <c r="S245" s="75"/>
      <c r="T245" s="79"/>
      <c r="U245" s="86"/>
      <c r="V245" s="87"/>
      <c r="W245" s="172" t="str">
        <f>IF(OR(T245="他官署で調達手続きを実施のため",AG245=契約状況コード表!G$5),"－",IF(V245&lt;&gt;"",ROUNDDOWN(V245/T245,3),(IFERROR(ROUNDDOWN(U245/T245,3),"－"))))</f>
        <v>－</v>
      </c>
      <c r="X245" s="79"/>
      <c r="Y245" s="79"/>
      <c r="Z245" s="82"/>
      <c r="AA245" s="80"/>
      <c r="AB245" s="81"/>
      <c r="AC245" s="82"/>
      <c r="AD245" s="82"/>
      <c r="AE245" s="82"/>
      <c r="AF245" s="82"/>
      <c r="AG245" s="80"/>
      <c r="AH245" s="76"/>
      <c r="AI245" s="76"/>
      <c r="AJ245" s="76"/>
      <c r="AK245" s="36"/>
      <c r="AL245" s="36"/>
      <c r="AM245" s="200"/>
      <c r="AN245" s="200"/>
      <c r="AO245" s="200"/>
      <c r="AP245" s="200"/>
      <c r="AQ245" s="161"/>
      <c r="AR245" s="75"/>
      <c r="AS245" s="36"/>
      <c r="AT245" s="36"/>
      <c r="AU245" s="36"/>
      <c r="AV245" s="36"/>
      <c r="AW245" s="36"/>
      <c r="AX245" s="36"/>
      <c r="AY245" s="36"/>
      <c r="AZ245" s="36"/>
      <c r="BA245" s="108"/>
      <c r="BB245" s="113"/>
      <c r="BC245" s="114" t="str">
        <f>IF(AND(OR(K245=契約状況コード表!D$5,K245=契約状況コード表!D$6),OR(AG245=契約状況コード表!G$5,AG245=契約状況コード表!G$6)),"年間支払金額(全官署)",IF(OR(AG245=契約状況コード表!G$5,AG245=契約状況コード表!G$6),"年間支払金額",IF(AND(OR(COUNTIF(AI245,"*すべて*"),COUNTIF(AI245,"*全て*")),S245="●",OR(K245=契約状況コード表!D$5,K245=契約状況コード表!D$6)),"年間支払金額(全官署、契約相手方ごと)",IF(AND(OR(COUNTIF(AI245,"*すべて*"),COUNTIF(AI245,"*全て*")),S245="●"),"年間支払金額(契約相手方ごと)",IF(AND(OR(K245=契約状況コード表!D$5,K245=契約状況コード表!D$6),AG245=契約状況コード表!G$7),"契約総額(全官署)",IF(AND(K245=契約状況コード表!D$7,AG245=契約状況コード表!G$7),"契約総額(自官署のみ)",IF(K245=契約状況コード表!D$7,"年間支払金額(自官署のみ)",IF(AG245=契約状況コード表!G$7,"契約総額",IF(AND(COUNTIF(BJ245,"&lt;&gt;*単価*"),OR(K245=契約状況コード表!D$5,K245=契約状況コード表!D$6)),"全官署予定価格",IF(AND(COUNTIF(BJ245,"*単価*"),OR(K245=契約状況コード表!D$5,K245=契約状況コード表!D$6)),"全官署支払金額",IF(AND(COUNTIF(BJ245,"&lt;&gt;*単価*"),COUNTIF(BJ245,"*変更契約*")),"変更後予定価格",IF(COUNTIF(BJ245,"*単価*"),"年間支払金額","予定価格"))))))))))))</f>
        <v>予定価格</v>
      </c>
      <c r="BD245" s="114" t="str">
        <f>IF(AND(BI245=契約状況コード表!M$5,T245&gt;契約状況コード表!N$5),"○",IF(AND(BI245=契約状況コード表!M$6,T245&gt;=契約状況コード表!N$6),"○",IF(AND(BI245=契約状況コード表!M$7,T245&gt;=契約状況コード表!N$7),"○",IF(AND(BI245=契約状況コード表!M$8,T245&gt;=契約状況コード表!N$8),"○",IF(AND(BI245=契約状況コード表!M$9,T245&gt;=契約状況コード表!N$9),"○",IF(AND(BI245=契約状況コード表!M$10,T245&gt;=契約状況コード表!N$10),"○",IF(AND(BI245=契約状況コード表!M$11,T245&gt;=契約状況コード表!N$11),"○",IF(AND(BI245=契約状況コード表!M$12,T245&gt;=契約状況コード表!N$12),"○",IF(AND(BI245=契約状況コード表!M$13,T245&gt;=契約状況コード表!N$13),"○",IF(T245="他官署で調達手続き入札を実施のため","○","×"))))))))))</f>
        <v>×</v>
      </c>
      <c r="BE245" s="114" t="str">
        <f>IF(AND(BI245=契約状況コード表!M$5,Y245&gt;契約状況コード表!N$5),"○",IF(AND(BI245=契約状況コード表!M$6,Y245&gt;=契約状況コード表!N$6),"○",IF(AND(BI245=契約状況コード表!M$7,Y245&gt;=契約状況コード表!N$7),"○",IF(AND(BI245=契約状況コード表!M$8,Y245&gt;=契約状況コード表!N$8),"○",IF(AND(BI245=契約状況コード表!M$9,Y245&gt;=契約状況コード表!N$9),"○",IF(AND(BI245=契約状況コード表!M$10,Y245&gt;=契約状況コード表!N$10),"○",IF(AND(BI245=契約状況コード表!M$11,Y245&gt;=契約状況コード表!N$11),"○",IF(AND(BI245=契約状況コード表!M$12,Y245&gt;=契約状況コード表!N$12),"○",IF(AND(BI245=契約状況コード表!M$13,Y245&gt;=契約状況コード表!N$13),"○","×")))))))))</f>
        <v>×</v>
      </c>
      <c r="BF245" s="114" t="str">
        <f t="shared" si="29"/>
        <v>×</v>
      </c>
      <c r="BG245" s="114" t="str">
        <f t="shared" si="30"/>
        <v>×</v>
      </c>
      <c r="BH245" s="115" t="str">
        <f t="shared" si="31"/>
        <v/>
      </c>
      <c r="BI245" s="170">
        <f t="shared" si="32"/>
        <v>0</v>
      </c>
      <c r="BJ245" s="36" t="str">
        <f>IF(AG245=契約状況コード表!G$5,"",IF(AND(K245&lt;&gt;"",ISTEXT(U245)),"分担契約/単価契約",IF(ISTEXT(U245),"単価契約",IF(K245&lt;&gt;"","分担契約",""))))</f>
        <v/>
      </c>
      <c r="BK245" s="171"/>
      <c r="BL245" s="118" t="str">
        <f>IF(COUNTIF(T245,"**"),"",IF(AND(T245&gt;=契約状況コード表!P$5,OR(H245=契約状況コード表!M$5,H245=契約状況コード表!M$6)),1,IF(AND(T245&gt;=契約状況コード表!P$13,H245&lt;&gt;契約状況コード表!M$5,H245&lt;&gt;契約状況コード表!M$6),1,"")))</f>
        <v/>
      </c>
      <c r="BM245" s="155" t="str">
        <f t="shared" si="33"/>
        <v>○</v>
      </c>
      <c r="BN245" s="118" t="b">
        <f t="shared" si="34"/>
        <v>1</v>
      </c>
      <c r="BO245" s="118" t="b">
        <f t="shared" si="35"/>
        <v>1</v>
      </c>
    </row>
    <row r="246" spans="1:67" ht="60.6" customHeight="1">
      <c r="A246" s="101">
        <f t="shared" si="36"/>
        <v>241</v>
      </c>
      <c r="B246" s="101" t="str">
        <f t="shared" si="37"/>
        <v/>
      </c>
      <c r="C246" s="101" t="str">
        <f>IF(B246&lt;&gt;1,"",COUNTIF($B$6:B246,1))</f>
        <v/>
      </c>
      <c r="D246" s="101" t="str">
        <f>IF(B246&lt;&gt;2,"",COUNTIF($B$6:B246,2))</f>
        <v/>
      </c>
      <c r="E246" s="101" t="str">
        <f>IF(B246&lt;&gt;3,"",COUNTIF($B$6:B246,3))</f>
        <v/>
      </c>
      <c r="F246" s="101" t="str">
        <f>IF(B246&lt;&gt;4,"",COUNTIF($B$6:B246,4))</f>
        <v/>
      </c>
      <c r="G246" s="75"/>
      <c r="H246" s="36"/>
      <c r="I246" s="76"/>
      <c r="J246" s="76"/>
      <c r="K246" s="75"/>
      <c r="L246" s="161"/>
      <c r="M246" s="77"/>
      <c r="N246" s="76"/>
      <c r="O246" s="78"/>
      <c r="P246" s="83"/>
      <c r="Q246" s="84"/>
      <c r="R246" s="76"/>
      <c r="S246" s="75"/>
      <c r="T246" s="79"/>
      <c r="U246" s="86"/>
      <c r="V246" s="87"/>
      <c r="W246" s="172" t="str">
        <f>IF(OR(T246="他官署で調達手続きを実施のため",AG246=契約状況コード表!G$5),"－",IF(V246&lt;&gt;"",ROUNDDOWN(V246/T246,3),(IFERROR(ROUNDDOWN(U246/T246,3),"－"))))</f>
        <v>－</v>
      </c>
      <c r="X246" s="79"/>
      <c r="Y246" s="79"/>
      <c r="Z246" s="82"/>
      <c r="AA246" s="80"/>
      <c r="AB246" s="81"/>
      <c r="AC246" s="82"/>
      <c r="AD246" s="82"/>
      <c r="AE246" s="82"/>
      <c r="AF246" s="82"/>
      <c r="AG246" s="80"/>
      <c r="AH246" s="76"/>
      <c r="AI246" s="76"/>
      <c r="AJ246" s="76"/>
      <c r="AK246" s="36"/>
      <c r="AL246" s="36"/>
      <c r="AM246" s="200"/>
      <c r="AN246" s="200"/>
      <c r="AO246" s="200"/>
      <c r="AP246" s="200"/>
      <c r="AQ246" s="161"/>
      <c r="AR246" s="75"/>
      <c r="AS246" s="36"/>
      <c r="AT246" s="36"/>
      <c r="AU246" s="36"/>
      <c r="AV246" s="36"/>
      <c r="AW246" s="36"/>
      <c r="AX246" s="36"/>
      <c r="AY246" s="36"/>
      <c r="AZ246" s="36"/>
      <c r="BA246" s="104"/>
      <c r="BB246" s="113"/>
      <c r="BC246" s="114" t="str">
        <f>IF(AND(OR(K246=契約状況コード表!D$5,K246=契約状況コード表!D$6),OR(AG246=契約状況コード表!G$5,AG246=契約状況コード表!G$6)),"年間支払金額(全官署)",IF(OR(AG246=契約状況コード表!G$5,AG246=契約状況コード表!G$6),"年間支払金額",IF(AND(OR(COUNTIF(AI246,"*すべて*"),COUNTIF(AI246,"*全て*")),S246="●",OR(K246=契約状況コード表!D$5,K246=契約状況コード表!D$6)),"年間支払金額(全官署、契約相手方ごと)",IF(AND(OR(COUNTIF(AI246,"*すべて*"),COUNTIF(AI246,"*全て*")),S246="●"),"年間支払金額(契約相手方ごと)",IF(AND(OR(K246=契約状況コード表!D$5,K246=契約状況コード表!D$6),AG246=契約状況コード表!G$7),"契約総額(全官署)",IF(AND(K246=契約状況コード表!D$7,AG246=契約状況コード表!G$7),"契約総額(自官署のみ)",IF(K246=契約状況コード表!D$7,"年間支払金額(自官署のみ)",IF(AG246=契約状況コード表!G$7,"契約総額",IF(AND(COUNTIF(BJ246,"&lt;&gt;*単価*"),OR(K246=契約状況コード表!D$5,K246=契約状況コード表!D$6)),"全官署予定価格",IF(AND(COUNTIF(BJ246,"*単価*"),OR(K246=契約状況コード表!D$5,K246=契約状況コード表!D$6)),"全官署支払金額",IF(AND(COUNTIF(BJ246,"&lt;&gt;*単価*"),COUNTIF(BJ246,"*変更契約*")),"変更後予定価格",IF(COUNTIF(BJ246,"*単価*"),"年間支払金額","予定価格"))))))))))))</f>
        <v>予定価格</v>
      </c>
      <c r="BD246" s="114" t="str">
        <f>IF(AND(BI246=契約状況コード表!M$5,T246&gt;契約状況コード表!N$5),"○",IF(AND(BI246=契約状況コード表!M$6,T246&gt;=契約状況コード表!N$6),"○",IF(AND(BI246=契約状況コード表!M$7,T246&gt;=契約状況コード表!N$7),"○",IF(AND(BI246=契約状況コード表!M$8,T246&gt;=契約状況コード表!N$8),"○",IF(AND(BI246=契約状況コード表!M$9,T246&gt;=契約状況コード表!N$9),"○",IF(AND(BI246=契約状況コード表!M$10,T246&gt;=契約状況コード表!N$10),"○",IF(AND(BI246=契約状況コード表!M$11,T246&gt;=契約状況コード表!N$11),"○",IF(AND(BI246=契約状況コード表!M$12,T246&gt;=契約状況コード表!N$12),"○",IF(AND(BI246=契約状況コード表!M$13,T246&gt;=契約状況コード表!N$13),"○",IF(T246="他官署で調達手続き入札を実施のため","○","×"))))))))))</f>
        <v>×</v>
      </c>
      <c r="BE246" s="114" t="str">
        <f>IF(AND(BI246=契約状況コード表!M$5,Y246&gt;契約状況コード表!N$5),"○",IF(AND(BI246=契約状況コード表!M$6,Y246&gt;=契約状況コード表!N$6),"○",IF(AND(BI246=契約状況コード表!M$7,Y246&gt;=契約状況コード表!N$7),"○",IF(AND(BI246=契約状況コード表!M$8,Y246&gt;=契約状況コード表!N$8),"○",IF(AND(BI246=契約状況コード表!M$9,Y246&gt;=契約状況コード表!N$9),"○",IF(AND(BI246=契約状況コード表!M$10,Y246&gt;=契約状況コード表!N$10),"○",IF(AND(BI246=契約状況コード表!M$11,Y246&gt;=契約状況コード表!N$11),"○",IF(AND(BI246=契約状況コード表!M$12,Y246&gt;=契約状況コード表!N$12),"○",IF(AND(BI246=契約状況コード表!M$13,Y246&gt;=契約状況コード表!N$13),"○","×")))))))))</f>
        <v>×</v>
      </c>
      <c r="BF246" s="114" t="str">
        <f t="shared" si="29"/>
        <v>×</v>
      </c>
      <c r="BG246" s="114" t="str">
        <f t="shared" si="30"/>
        <v>×</v>
      </c>
      <c r="BH246" s="115" t="str">
        <f t="shared" si="31"/>
        <v/>
      </c>
      <c r="BI246" s="170">
        <f t="shared" si="32"/>
        <v>0</v>
      </c>
      <c r="BJ246" s="36" t="str">
        <f>IF(AG246=契約状況コード表!G$5,"",IF(AND(K246&lt;&gt;"",ISTEXT(U246)),"分担契約/単価契約",IF(ISTEXT(U246),"単価契約",IF(K246&lt;&gt;"","分担契約",""))))</f>
        <v/>
      </c>
      <c r="BK246" s="171"/>
      <c r="BL246" s="118" t="str">
        <f>IF(COUNTIF(T246,"**"),"",IF(AND(T246&gt;=契約状況コード表!P$5,OR(H246=契約状況コード表!M$5,H246=契約状況コード表!M$6)),1,IF(AND(T246&gt;=契約状況コード表!P$13,H246&lt;&gt;契約状況コード表!M$5,H246&lt;&gt;契約状況コード表!M$6),1,"")))</f>
        <v/>
      </c>
      <c r="BM246" s="155" t="str">
        <f t="shared" si="33"/>
        <v>○</v>
      </c>
      <c r="BN246" s="118" t="b">
        <f t="shared" si="34"/>
        <v>1</v>
      </c>
      <c r="BO246" s="118" t="b">
        <f t="shared" si="35"/>
        <v>1</v>
      </c>
    </row>
    <row r="247" spans="1:67" ht="60.6" customHeight="1">
      <c r="A247" s="101">
        <f t="shared" si="36"/>
        <v>242</v>
      </c>
      <c r="B247" s="101" t="str">
        <f t="shared" si="37"/>
        <v/>
      </c>
      <c r="C247" s="101" t="str">
        <f>IF(B247&lt;&gt;1,"",COUNTIF($B$6:B247,1))</f>
        <v/>
      </c>
      <c r="D247" s="101" t="str">
        <f>IF(B247&lt;&gt;2,"",COUNTIF($B$6:B247,2))</f>
        <v/>
      </c>
      <c r="E247" s="101" t="str">
        <f>IF(B247&lt;&gt;3,"",COUNTIF($B$6:B247,3))</f>
        <v/>
      </c>
      <c r="F247" s="101" t="str">
        <f>IF(B247&lt;&gt;4,"",COUNTIF($B$6:B247,4))</f>
        <v/>
      </c>
      <c r="G247" s="75"/>
      <c r="H247" s="36"/>
      <c r="I247" s="76"/>
      <c r="J247" s="76"/>
      <c r="K247" s="75"/>
      <c r="L247" s="161"/>
      <c r="M247" s="77"/>
      <c r="N247" s="76"/>
      <c r="O247" s="78"/>
      <c r="P247" s="83"/>
      <c r="Q247" s="84"/>
      <c r="R247" s="76"/>
      <c r="S247" s="75"/>
      <c r="T247" s="79"/>
      <c r="U247" s="86"/>
      <c r="V247" s="87"/>
      <c r="W247" s="172" t="str">
        <f>IF(OR(T247="他官署で調達手続きを実施のため",AG247=契約状況コード表!G$5),"－",IF(V247&lt;&gt;"",ROUNDDOWN(V247/T247,3),(IFERROR(ROUNDDOWN(U247/T247,3),"－"))))</f>
        <v>－</v>
      </c>
      <c r="X247" s="79"/>
      <c r="Y247" s="79"/>
      <c r="Z247" s="82"/>
      <c r="AA247" s="80"/>
      <c r="AB247" s="81"/>
      <c r="AC247" s="82"/>
      <c r="AD247" s="82"/>
      <c r="AE247" s="82"/>
      <c r="AF247" s="82"/>
      <c r="AG247" s="80"/>
      <c r="AH247" s="76"/>
      <c r="AI247" s="76"/>
      <c r="AJ247" s="76"/>
      <c r="AK247" s="36"/>
      <c r="AL247" s="36"/>
      <c r="AM247" s="200"/>
      <c r="AN247" s="200"/>
      <c r="AO247" s="200"/>
      <c r="AP247" s="200"/>
      <c r="AQ247" s="161"/>
      <c r="AR247" s="75"/>
      <c r="AS247" s="36"/>
      <c r="AT247" s="36"/>
      <c r="AU247" s="36"/>
      <c r="AV247" s="36"/>
      <c r="AW247" s="36"/>
      <c r="AX247" s="36"/>
      <c r="AY247" s="36"/>
      <c r="AZ247" s="36"/>
      <c r="BA247" s="104"/>
      <c r="BB247" s="113"/>
      <c r="BC247" s="114" t="str">
        <f>IF(AND(OR(K247=契約状況コード表!D$5,K247=契約状況コード表!D$6),OR(AG247=契約状況コード表!G$5,AG247=契約状況コード表!G$6)),"年間支払金額(全官署)",IF(OR(AG247=契約状況コード表!G$5,AG247=契約状況コード表!G$6),"年間支払金額",IF(AND(OR(COUNTIF(AI247,"*すべて*"),COUNTIF(AI247,"*全て*")),S247="●",OR(K247=契約状況コード表!D$5,K247=契約状況コード表!D$6)),"年間支払金額(全官署、契約相手方ごと)",IF(AND(OR(COUNTIF(AI247,"*すべて*"),COUNTIF(AI247,"*全て*")),S247="●"),"年間支払金額(契約相手方ごと)",IF(AND(OR(K247=契約状況コード表!D$5,K247=契約状況コード表!D$6),AG247=契約状況コード表!G$7),"契約総額(全官署)",IF(AND(K247=契約状況コード表!D$7,AG247=契約状況コード表!G$7),"契約総額(自官署のみ)",IF(K247=契約状況コード表!D$7,"年間支払金額(自官署のみ)",IF(AG247=契約状況コード表!G$7,"契約総額",IF(AND(COUNTIF(BJ247,"&lt;&gt;*単価*"),OR(K247=契約状況コード表!D$5,K247=契約状況コード表!D$6)),"全官署予定価格",IF(AND(COUNTIF(BJ247,"*単価*"),OR(K247=契約状況コード表!D$5,K247=契約状況コード表!D$6)),"全官署支払金額",IF(AND(COUNTIF(BJ247,"&lt;&gt;*単価*"),COUNTIF(BJ247,"*変更契約*")),"変更後予定価格",IF(COUNTIF(BJ247,"*単価*"),"年間支払金額","予定価格"))))))))))))</f>
        <v>予定価格</v>
      </c>
      <c r="BD247" s="114" t="str">
        <f>IF(AND(BI247=契約状況コード表!M$5,T247&gt;契約状況コード表!N$5),"○",IF(AND(BI247=契約状況コード表!M$6,T247&gt;=契約状況コード表!N$6),"○",IF(AND(BI247=契約状況コード表!M$7,T247&gt;=契約状況コード表!N$7),"○",IF(AND(BI247=契約状況コード表!M$8,T247&gt;=契約状況コード表!N$8),"○",IF(AND(BI247=契約状況コード表!M$9,T247&gt;=契約状況コード表!N$9),"○",IF(AND(BI247=契約状況コード表!M$10,T247&gt;=契約状況コード表!N$10),"○",IF(AND(BI247=契約状況コード表!M$11,T247&gt;=契約状況コード表!N$11),"○",IF(AND(BI247=契約状況コード表!M$12,T247&gt;=契約状況コード表!N$12),"○",IF(AND(BI247=契約状況コード表!M$13,T247&gt;=契約状況コード表!N$13),"○",IF(T247="他官署で調達手続き入札を実施のため","○","×"))))))))))</f>
        <v>×</v>
      </c>
      <c r="BE247" s="114" t="str">
        <f>IF(AND(BI247=契約状況コード表!M$5,Y247&gt;契約状況コード表!N$5),"○",IF(AND(BI247=契約状況コード表!M$6,Y247&gt;=契約状況コード表!N$6),"○",IF(AND(BI247=契約状況コード表!M$7,Y247&gt;=契約状況コード表!N$7),"○",IF(AND(BI247=契約状況コード表!M$8,Y247&gt;=契約状況コード表!N$8),"○",IF(AND(BI247=契約状況コード表!M$9,Y247&gt;=契約状況コード表!N$9),"○",IF(AND(BI247=契約状況コード表!M$10,Y247&gt;=契約状況コード表!N$10),"○",IF(AND(BI247=契約状況コード表!M$11,Y247&gt;=契約状況コード表!N$11),"○",IF(AND(BI247=契約状況コード表!M$12,Y247&gt;=契約状況コード表!N$12),"○",IF(AND(BI247=契約状況コード表!M$13,Y247&gt;=契約状況コード表!N$13),"○","×")))))))))</f>
        <v>×</v>
      </c>
      <c r="BF247" s="114" t="str">
        <f t="shared" si="29"/>
        <v>×</v>
      </c>
      <c r="BG247" s="114" t="str">
        <f t="shared" si="30"/>
        <v>×</v>
      </c>
      <c r="BH247" s="115" t="str">
        <f t="shared" si="31"/>
        <v/>
      </c>
      <c r="BI247" s="170">
        <f t="shared" si="32"/>
        <v>0</v>
      </c>
      <c r="BJ247" s="36" t="str">
        <f>IF(AG247=契約状況コード表!G$5,"",IF(AND(K247&lt;&gt;"",ISTEXT(U247)),"分担契約/単価契約",IF(ISTEXT(U247),"単価契約",IF(K247&lt;&gt;"","分担契約",""))))</f>
        <v/>
      </c>
      <c r="BK247" s="171"/>
      <c r="BL247" s="118" t="str">
        <f>IF(COUNTIF(T247,"**"),"",IF(AND(T247&gt;=契約状況コード表!P$5,OR(H247=契約状況コード表!M$5,H247=契約状況コード表!M$6)),1,IF(AND(T247&gt;=契約状況コード表!P$13,H247&lt;&gt;契約状況コード表!M$5,H247&lt;&gt;契約状況コード表!M$6),1,"")))</f>
        <v/>
      </c>
      <c r="BM247" s="155" t="str">
        <f t="shared" si="33"/>
        <v>○</v>
      </c>
      <c r="BN247" s="118" t="b">
        <f t="shared" si="34"/>
        <v>1</v>
      </c>
      <c r="BO247" s="118" t="b">
        <f t="shared" si="35"/>
        <v>1</v>
      </c>
    </row>
    <row r="248" spans="1:67" ht="60.6" customHeight="1">
      <c r="A248" s="101">
        <f t="shared" si="36"/>
        <v>243</v>
      </c>
      <c r="B248" s="101" t="str">
        <f t="shared" si="37"/>
        <v/>
      </c>
      <c r="C248" s="101" t="str">
        <f>IF(B248&lt;&gt;1,"",COUNTIF($B$6:B248,1))</f>
        <v/>
      </c>
      <c r="D248" s="101" t="str">
        <f>IF(B248&lt;&gt;2,"",COUNTIF($B$6:B248,2))</f>
        <v/>
      </c>
      <c r="E248" s="101" t="str">
        <f>IF(B248&lt;&gt;3,"",COUNTIF($B$6:B248,3))</f>
        <v/>
      </c>
      <c r="F248" s="101" t="str">
        <f>IF(B248&lt;&gt;4,"",COUNTIF($B$6:B248,4))</f>
        <v/>
      </c>
      <c r="G248" s="75"/>
      <c r="H248" s="36"/>
      <c r="I248" s="76"/>
      <c r="J248" s="76"/>
      <c r="K248" s="75"/>
      <c r="L248" s="161"/>
      <c r="M248" s="77"/>
      <c r="N248" s="76"/>
      <c r="O248" s="78"/>
      <c r="P248" s="83"/>
      <c r="Q248" s="84"/>
      <c r="R248" s="76"/>
      <c r="S248" s="75"/>
      <c r="T248" s="85"/>
      <c r="U248" s="154"/>
      <c r="V248" s="87"/>
      <c r="W248" s="172" t="str">
        <f>IF(OR(T248="他官署で調達手続きを実施のため",AG248=契約状況コード表!G$5),"－",IF(V248&lt;&gt;"",ROUNDDOWN(V248/T248,3),(IFERROR(ROUNDDOWN(U248/T248,3),"－"))))</f>
        <v>－</v>
      </c>
      <c r="X248" s="85"/>
      <c r="Y248" s="85"/>
      <c r="Z248" s="82"/>
      <c r="AA248" s="80"/>
      <c r="AB248" s="81"/>
      <c r="AC248" s="82"/>
      <c r="AD248" s="82"/>
      <c r="AE248" s="82"/>
      <c r="AF248" s="82"/>
      <c r="AG248" s="80"/>
      <c r="AH248" s="76"/>
      <c r="AI248" s="76"/>
      <c r="AJ248" s="76"/>
      <c r="AK248" s="36"/>
      <c r="AL248" s="36"/>
      <c r="AM248" s="200"/>
      <c r="AN248" s="200"/>
      <c r="AO248" s="200"/>
      <c r="AP248" s="200"/>
      <c r="AQ248" s="161"/>
      <c r="AR248" s="75"/>
      <c r="AS248" s="36"/>
      <c r="AT248" s="36"/>
      <c r="AU248" s="36"/>
      <c r="AV248" s="36"/>
      <c r="AW248" s="36"/>
      <c r="AX248" s="36"/>
      <c r="AY248" s="36"/>
      <c r="AZ248" s="36"/>
      <c r="BA248" s="104"/>
      <c r="BB248" s="113"/>
      <c r="BC248" s="114" t="str">
        <f>IF(AND(OR(K248=契約状況コード表!D$5,K248=契約状況コード表!D$6),OR(AG248=契約状況コード表!G$5,AG248=契約状況コード表!G$6)),"年間支払金額(全官署)",IF(OR(AG248=契約状況コード表!G$5,AG248=契約状況コード表!G$6),"年間支払金額",IF(AND(OR(COUNTIF(AI248,"*すべて*"),COUNTIF(AI248,"*全て*")),S248="●",OR(K248=契約状況コード表!D$5,K248=契約状況コード表!D$6)),"年間支払金額(全官署、契約相手方ごと)",IF(AND(OR(COUNTIF(AI248,"*すべて*"),COUNTIF(AI248,"*全て*")),S248="●"),"年間支払金額(契約相手方ごと)",IF(AND(OR(K248=契約状況コード表!D$5,K248=契約状況コード表!D$6),AG248=契約状況コード表!G$7),"契約総額(全官署)",IF(AND(K248=契約状況コード表!D$7,AG248=契約状況コード表!G$7),"契約総額(自官署のみ)",IF(K248=契約状況コード表!D$7,"年間支払金額(自官署のみ)",IF(AG248=契約状況コード表!G$7,"契約総額",IF(AND(COUNTIF(BJ248,"&lt;&gt;*単価*"),OR(K248=契約状況コード表!D$5,K248=契約状況コード表!D$6)),"全官署予定価格",IF(AND(COUNTIF(BJ248,"*単価*"),OR(K248=契約状況コード表!D$5,K248=契約状況コード表!D$6)),"全官署支払金額",IF(AND(COUNTIF(BJ248,"&lt;&gt;*単価*"),COUNTIF(BJ248,"*変更契約*")),"変更後予定価格",IF(COUNTIF(BJ248,"*単価*"),"年間支払金額","予定価格"))))))))))))</f>
        <v>予定価格</v>
      </c>
      <c r="BD248" s="114" t="str">
        <f>IF(AND(BI248=契約状況コード表!M$5,T248&gt;契約状況コード表!N$5),"○",IF(AND(BI248=契約状況コード表!M$6,T248&gt;=契約状況コード表!N$6),"○",IF(AND(BI248=契約状況コード表!M$7,T248&gt;=契約状況コード表!N$7),"○",IF(AND(BI248=契約状況コード表!M$8,T248&gt;=契約状況コード表!N$8),"○",IF(AND(BI248=契約状況コード表!M$9,T248&gt;=契約状況コード表!N$9),"○",IF(AND(BI248=契約状況コード表!M$10,T248&gt;=契約状況コード表!N$10),"○",IF(AND(BI248=契約状況コード表!M$11,T248&gt;=契約状況コード表!N$11),"○",IF(AND(BI248=契約状況コード表!M$12,T248&gt;=契約状況コード表!N$12),"○",IF(AND(BI248=契約状況コード表!M$13,T248&gt;=契約状況コード表!N$13),"○",IF(T248="他官署で調達手続き入札を実施のため","○","×"))))))))))</f>
        <v>×</v>
      </c>
      <c r="BE248" s="114" t="str">
        <f>IF(AND(BI248=契約状況コード表!M$5,Y248&gt;契約状況コード表!N$5),"○",IF(AND(BI248=契約状況コード表!M$6,Y248&gt;=契約状況コード表!N$6),"○",IF(AND(BI248=契約状況コード表!M$7,Y248&gt;=契約状況コード表!N$7),"○",IF(AND(BI248=契約状況コード表!M$8,Y248&gt;=契約状況コード表!N$8),"○",IF(AND(BI248=契約状況コード表!M$9,Y248&gt;=契約状況コード表!N$9),"○",IF(AND(BI248=契約状況コード表!M$10,Y248&gt;=契約状況コード表!N$10),"○",IF(AND(BI248=契約状況コード表!M$11,Y248&gt;=契約状況コード表!N$11),"○",IF(AND(BI248=契約状況コード表!M$12,Y248&gt;=契約状況コード表!N$12),"○",IF(AND(BI248=契約状況コード表!M$13,Y248&gt;=契約状況コード表!N$13),"○","×")))))))))</f>
        <v>×</v>
      </c>
      <c r="BF248" s="114" t="str">
        <f t="shared" si="29"/>
        <v>×</v>
      </c>
      <c r="BG248" s="114" t="str">
        <f t="shared" si="30"/>
        <v>×</v>
      </c>
      <c r="BH248" s="115" t="str">
        <f t="shared" si="31"/>
        <v/>
      </c>
      <c r="BI248" s="170">
        <f t="shared" si="32"/>
        <v>0</v>
      </c>
      <c r="BJ248" s="36" t="str">
        <f>IF(AG248=契約状況コード表!G$5,"",IF(AND(K248&lt;&gt;"",ISTEXT(U248)),"分担契約/単価契約",IF(ISTEXT(U248),"単価契約",IF(K248&lt;&gt;"","分担契約",""))))</f>
        <v/>
      </c>
      <c r="BK248" s="171"/>
      <c r="BL248" s="118" t="str">
        <f>IF(COUNTIF(T248,"**"),"",IF(AND(T248&gt;=契約状況コード表!P$5,OR(H248=契約状況コード表!M$5,H248=契約状況コード表!M$6)),1,IF(AND(T248&gt;=契約状況コード表!P$13,H248&lt;&gt;契約状況コード表!M$5,H248&lt;&gt;契約状況コード表!M$6),1,"")))</f>
        <v/>
      </c>
      <c r="BM248" s="155" t="str">
        <f t="shared" si="33"/>
        <v>○</v>
      </c>
      <c r="BN248" s="118" t="b">
        <f t="shared" si="34"/>
        <v>1</v>
      </c>
      <c r="BO248" s="118" t="b">
        <f t="shared" si="35"/>
        <v>1</v>
      </c>
    </row>
    <row r="249" spans="1:67" ht="60.6" customHeight="1">
      <c r="A249" s="101">
        <f t="shared" si="36"/>
        <v>244</v>
      </c>
      <c r="B249" s="101" t="str">
        <f t="shared" si="37"/>
        <v/>
      </c>
      <c r="C249" s="101" t="str">
        <f>IF(B249&lt;&gt;1,"",COUNTIF($B$6:B249,1))</f>
        <v/>
      </c>
      <c r="D249" s="101" t="str">
        <f>IF(B249&lt;&gt;2,"",COUNTIF($B$6:B249,2))</f>
        <v/>
      </c>
      <c r="E249" s="101" t="str">
        <f>IF(B249&lt;&gt;3,"",COUNTIF($B$6:B249,3))</f>
        <v/>
      </c>
      <c r="F249" s="101" t="str">
        <f>IF(B249&lt;&gt;4,"",COUNTIF($B$6:B249,4))</f>
        <v/>
      </c>
      <c r="G249" s="75"/>
      <c r="H249" s="36"/>
      <c r="I249" s="76"/>
      <c r="J249" s="76"/>
      <c r="K249" s="75"/>
      <c r="L249" s="161"/>
      <c r="M249" s="77"/>
      <c r="N249" s="76"/>
      <c r="O249" s="78"/>
      <c r="P249" s="83"/>
      <c r="Q249" s="84"/>
      <c r="R249" s="76"/>
      <c r="S249" s="75"/>
      <c r="T249" s="79"/>
      <c r="U249" s="86"/>
      <c r="V249" s="87"/>
      <c r="W249" s="172" t="str">
        <f>IF(OR(T249="他官署で調達手続きを実施のため",AG249=契約状況コード表!G$5),"－",IF(V249&lt;&gt;"",ROUNDDOWN(V249/T249,3),(IFERROR(ROUNDDOWN(U249/T249,3),"－"))))</f>
        <v>－</v>
      </c>
      <c r="X249" s="79"/>
      <c r="Y249" s="79"/>
      <c r="Z249" s="82"/>
      <c r="AA249" s="80"/>
      <c r="AB249" s="81"/>
      <c r="AC249" s="82"/>
      <c r="AD249" s="82"/>
      <c r="AE249" s="82"/>
      <c r="AF249" s="82"/>
      <c r="AG249" s="80"/>
      <c r="AH249" s="76"/>
      <c r="AI249" s="76"/>
      <c r="AJ249" s="76"/>
      <c r="AK249" s="36"/>
      <c r="AL249" s="36"/>
      <c r="AM249" s="200"/>
      <c r="AN249" s="200"/>
      <c r="AO249" s="200"/>
      <c r="AP249" s="200"/>
      <c r="AQ249" s="161"/>
      <c r="AR249" s="75"/>
      <c r="AS249" s="36"/>
      <c r="AT249" s="36"/>
      <c r="AU249" s="36"/>
      <c r="AV249" s="36"/>
      <c r="AW249" s="36"/>
      <c r="AX249" s="36"/>
      <c r="AY249" s="36"/>
      <c r="AZ249" s="36"/>
      <c r="BA249" s="104"/>
      <c r="BB249" s="113"/>
      <c r="BC249" s="114" t="str">
        <f>IF(AND(OR(K249=契約状況コード表!D$5,K249=契約状況コード表!D$6),OR(AG249=契約状況コード表!G$5,AG249=契約状況コード表!G$6)),"年間支払金額(全官署)",IF(OR(AG249=契約状況コード表!G$5,AG249=契約状況コード表!G$6),"年間支払金額",IF(AND(OR(COUNTIF(AI249,"*すべて*"),COUNTIF(AI249,"*全て*")),S249="●",OR(K249=契約状況コード表!D$5,K249=契約状況コード表!D$6)),"年間支払金額(全官署、契約相手方ごと)",IF(AND(OR(COUNTIF(AI249,"*すべて*"),COUNTIF(AI249,"*全て*")),S249="●"),"年間支払金額(契約相手方ごと)",IF(AND(OR(K249=契約状況コード表!D$5,K249=契約状況コード表!D$6),AG249=契約状況コード表!G$7),"契約総額(全官署)",IF(AND(K249=契約状況コード表!D$7,AG249=契約状況コード表!G$7),"契約総額(自官署のみ)",IF(K249=契約状況コード表!D$7,"年間支払金額(自官署のみ)",IF(AG249=契約状況コード表!G$7,"契約総額",IF(AND(COUNTIF(BJ249,"&lt;&gt;*単価*"),OR(K249=契約状況コード表!D$5,K249=契約状況コード表!D$6)),"全官署予定価格",IF(AND(COUNTIF(BJ249,"*単価*"),OR(K249=契約状況コード表!D$5,K249=契約状況コード表!D$6)),"全官署支払金額",IF(AND(COUNTIF(BJ249,"&lt;&gt;*単価*"),COUNTIF(BJ249,"*変更契約*")),"変更後予定価格",IF(COUNTIF(BJ249,"*単価*"),"年間支払金額","予定価格"))))))))))))</f>
        <v>予定価格</v>
      </c>
      <c r="BD249" s="114" t="str">
        <f>IF(AND(BI249=契約状況コード表!M$5,T249&gt;契約状況コード表!N$5),"○",IF(AND(BI249=契約状況コード表!M$6,T249&gt;=契約状況コード表!N$6),"○",IF(AND(BI249=契約状況コード表!M$7,T249&gt;=契約状況コード表!N$7),"○",IF(AND(BI249=契約状況コード表!M$8,T249&gt;=契約状況コード表!N$8),"○",IF(AND(BI249=契約状況コード表!M$9,T249&gt;=契約状況コード表!N$9),"○",IF(AND(BI249=契約状況コード表!M$10,T249&gt;=契約状況コード表!N$10),"○",IF(AND(BI249=契約状況コード表!M$11,T249&gt;=契約状況コード表!N$11),"○",IF(AND(BI249=契約状況コード表!M$12,T249&gt;=契約状況コード表!N$12),"○",IF(AND(BI249=契約状況コード表!M$13,T249&gt;=契約状況コード表!N$13),"○",IF(T249="他官署で調達手続き入札を実施のため","○","×"))))))))))</f>
        <v>×</v>
      </c>
      <c r="BE249" s="114" t="str">
        <f>IF(AND(BI249=契約状況コード表!M$5,Y249&gt;契約状況コード表!N$5),"○",IF(AND(BI249=契約状況コード表!M$6,Y249&gt;=契約状況コード表!N$6),"○",IF(AND(BI249=契約状況コード表!M$7,Y249&gt;=契約状況コード表!N$7),"○",IF(AND(BI249=契約状況コード表!M$8,Y249&gt;=契約状況コード表!N$8),"○",IF(AND(BI249=契約状況コード表!M$9,Y249&gt;=契約状況コード表!N$9),"○",IF(AND(BI249=契約状況コード表!M$10,Y249&gt;=契約状況コード表!N$10),"○",IF(AND(BI249=契約状況コード表!M$11,Y249&gt;=契約状況コード表!N$11),"○",IF(AND(BI249=契約状況コード表!M$12,Y249&gt;=契約状況コード表!N$12),"○",IF(AND(BI249=契約状況コード表!M$13,Y249&gt;=契約状況コード表!N$13),"○","×")))))))))</f>
        <v>×</v>
      </c>
      <c r="BF249" s="114" t="str">
        <f t="shared" si="29"/>
        <v>×</v>
      </c>
      <c r="BG249" s="114" t="str">
        <f t="shared" si="30"/>
        <v>×</v>
      </c>
      <c r="BH249" s="115" t="str">
        <f t="shared" si="31"/>
        <v/>
      </c>
      <c r="BI249" s="170">
        <f t="shared" si="32"/>
        <v>0</v>
      </c>
      <c r="BJ249" s="36" t="str">
        <f>IF(AG249=契約状況コード表!G$5,"",IF(AND(K249&lt;&gt;"",ISTEXT(U249)),"分担契約/単価契約",IF(ISTEXT(U249),"単価契約",IF(K249&lt;&gt;"","分担契約",""))))</f>
        <v/>
      </c>
      <c r="BK249" s="171"/>
      <c r="BL249" s="118" t="str">
        <f>IF(COUNTIF(T249,"**"),"",IF(AND(T249&gt;=契約状況コード表!P$5,OR(H249=契約状況コード表!M$5,H249=契約状況コード表!M$6)),1,IF(AND(T249&gt;=契約状況コード表!P$13,H249&lt;&gt;契約状況コード表!M$5,H249&lt;&gt;契約状況コード表!M$6),1,"")))</f>
        <v/>
      </c>
      <c r="BM249" s="155" t="str">
        <f t="shared" si="33"/>
        <v>○</v>
      </c>
      <c r="BN249" s="118" t="b">
        <f t="shared" si="34"/>
        <v>1</v>
      </c>
      <c r="BO249" s="118" t="b">
        <f t="shared" si="35"/>
        <v>1</v>
      </c>
    </row>
    <row r="250" spans="1:67" ht="60.6" customHeight="1">
      <c r="A250" s="101">
        <f t="shared" si="36"/>
        <v>245</v>
      </c>
      <c r="B250" s="101" t="str">
        <f t="shared" si="37"/>
        <v/>
      </c>
      <c r="C250" s="101" t="str">
        <f>IF(B250&lt;&gt;1,"",COUNTIF($B$6:B250,1))</f>
        <v/>
      </c>
      <c r="D250" s="101" t="str">
        <f>IF(B250&lt;&gt;2,"",COUNTIF($B$6:B250,2))</f>
        <v/>
      </c>
      <c r="E250" s="101" t="str">
        <f>IF(B250&lt;&gt;3,"",COUNTIF($B$6:B250,3))</f>
        <v/>
      </c>
      <c r="F250" s="101" t="str">
        <f>IF(B250&lt;&gt;4,"",COUNTIF($B$6:B250,4))</f>
        <v/>
      </c>
      <c r="G250" s="75"/>
      <c r="H250" s="36"/>
      <c r="I250" s="76"/>
      <c r="J250" s="76"/>
      <c r="K250" s="75"/>
      <c r="L250" s="161"/>
      <c r="M250" s="77"/>
      <c r="N250" s="76"/>
      <c r="O250" s="78"/>
      <c r="P250" s="83"/>
      <c r="Q250" s="84"/>
      <c r="R250" s="76"/>
      <c r="S250" s="75"/>
      <c r="T250" s="79"/>
      <c r="U250" s="86"/>
      <c r="V250" s="87"/>
      <c r="W250" s="172" t="str">
        <f>IF(OR(T250="他官署で調達手続きを実施のため",AG250=契約状況コード表!G$5),"－",IF(V250&lt;&gt;"",ROUNDDOWN(V250/T250,3),(IFERROR(ROUNDDOWN(U250/T250,3),"－"))))</f>
        <v>－</v>
      </c>
      <c r="X250" s="79"/>
      <c r="Y250" s="79"/>
      <c r="Z250" s="82"/>
      <c r="AA250" s="80"/>
      <c r="AB250" s="81"/>
      <c r="AC250" s="82"/>
      <c r="AD250" s="82"/>
      <c r="AE250" s="82"/>
      <c r="AF250" s="82"/>
      <c r="AG250" s="80"/>
      <c r="AH250" s="76"/>
      <c r="AI250" s="76"/>
      <c r="AJ250" s="76"/>
      <c r="AK250" s="36"/>
      <c r="AL250" s="36"/>
      <c r="AM250" s="200"/>
      <c r="AN250" s="200"/>
      <c r="AO250" s="200"/>
      <c r="AP250" s="200"/>
      <c r="AQ250" s="161"/>
      <c r="AR250" s="75"/>
      <c r="AS250" s="36"/>
      <c r="AT250" s="36"/>
      <c r="AU250" s="36"/>
      <c r="AV250" s="36"/>
      <c r="AW250" s="36"/>
      <c r="AX250" s="36"/>
      <c r="AY250" s="36"/>
      <c r="AZ250" s="36"/>
      <c r="BA250" s="104"/>
      <c r="BB250" s="113"/>
      <c r="BC250" s="114" t="str">
        <f>IF(AND(OR(K250=契約状況コード表!D$5,K250=契約状況コード表!D$6),OR(AG250=契約状況コード表!G$5,AG250=契約状況コード表!G$6)),"年間支払金額(全官署)",IF(OR(AG250=契約状況コード表!G$5,AG250=契約状況コード表!G$6),"年間支払金額",IF(AND(OR(COUNTIF(AI250,"*すべて*"),COUNTIF(AI250,"*全て*")),S250="●",OR(K250=契約状況コード表!D$5,K250=契約状況コード表!D$6)),"年間支払金額(全官署、契約相手方ごと)",IF(AND(OR(COUNTIF(AI250,"*すべて*"),COUNTIF(AI250,"*全て*")),S250="●"),"年間支払金額(契約相手方ごと)",IF(AND(OR(K250=契約状況コード表!D$5,K250=契約状況コード表!D$6),AG250=契約状況コード表!G$7),"契約総額(全官署)",IF(AND(K250=契約状況コード表!D$7,AG250=契約状況コード表!G$7),"契約総額(自官署のみ)",IF(K250=契約状況コード表!D$7,"年間支払金額(自官署のみ)",IF(AG250=契約状況コード表!G$7,"契約総額",IF(AND(COUNTIF(BJ250,"&lt;&gt;*単価*"),OR(K250=契約状況コード表!D$5,K250=契約状況コード表!D$6)),"全官署予定価格",IF(AND(COUNTIF(BJ250,"*単価*"),OR(K250=契約状況コード表!D$5,K250=契約状況コード表!D$6)),"全官署支払金額",IF(AND(COUNTIF(BJ250,"&lt;&gt;*単価*"),COUNTIF(BJ250,"*変更契約*")),"変更後予定価格",IF(COUNTIF(BJ250,"*単価*"),"年間支払金額","予定価格"))))))))))))</f>
        <v>予定価格</v>
      </c>
      <c r="BD250" s="114" t="str">
        <f>IF(AND(BI250=契約状況コード表!M$5,T250&gt;契約状況コード表!N$5),"○",IF(AND(BI250=契約状況コード表!M$6,T250&gt;=契約状況コード表!N$6),"○",IF(AND(BI250=契約状況コード表!M$7,T250&gt;=契約状況コード表!N$7),"○",IF(AND(BI250=契約状況コード表!M$8,T250&gt;=契約状況コード表!N$8),"○",IF(AND(BI250=契約状況コード表!M$9,T250&gt;=契約状況コード表!N$9),"○",IF(AND(BI250=契約状況コード表!M$10,T250&gt;=契約状況コード表!N$10),"○",IF(AND(BI250=契約状況コード表!M$11,T250&gt;=契約状況コード表!N$11),"○",IF(AND(BI250=契約状況コード表!M$12,T250&gt;=契約状況コード表!N$12),"○",IF(AND(BI250=契約状況コード表!M$13,T250&gt;=契約状況コード表!N$13),"○",IF(T250="他官署で調達手続き入札を実施のため","○","×"))))))))))</f>
        <v>×</v>
      </c>
      <c r="BE250" s="114" t="str">
        <f>IF(AND(BI250=契約状況コード表!M$5,Y250&gt;契約状況コード表!N$5),"○",IF(AND(BI250=契約状況コード表!M$6,Y250&gt;=契約状況コード表!N$6),"○",IF(AND(BI250=契約状況コード表!M$7,Y250&gt;=契約状況コード表!N$7),"○",IF(AND(BI250=契約状況コード表!M$8,Y250&gt;=契約状況コード表!N$8),"○",IF(AND(BI250=契約状況コード表!M$9,Y250&gt;=契約状況コード表!N$9),"○",IF(AND(BI250=契約状況コード表!M$10,Y250&gt;=契約状況コード表!N$10),"○",IF(AND(BI250=契約状況コード表!M$11,Y250&gt;=契約状況コード表!N$11),"○",IF(AND(BI250=契約状況コード表!M$12,Y250&gt;=契約状況コード表!N$12),"○",IF(AND(BI250=契約状況コード表!M$13,Y250&gt;=契約状況コード表!N$13),"○","×")))))))))</f>
        <v>×</v>
      </c>
      <c r="BF250" s="114" t="str">
        <f t="shared" si="29"/>
        <v>×</v>
      </c>
      <c r="BG250" s="114" t="str">
        <f t="shared" si="30"/>
        <v>×</v>
      </c>
      <c r="BH250" s="115" t="str">
        <f t="shared" si="31"/>
        <v/>
      </c>
      <c r="BI250" s="170">
        <f t="shared" si="32"/>
        <v>0</v>
      </c>
      <c r="BJ250" s="36" t="str">
        <f>IF(AG250=契約状況コード表!G$5,"",IF(AND(K250&lt;&gt;"",ISTEXT(U250)),"分担契約/単価契約",IF(ISTEXT(U250),"単価契約",IF(K250&lt;&gt;"","分担契約",""))))</f>
        <v/>
      </c>
      <c r="BK250" s="171"/>
      <c r="BL250" s="118" t="str">
        <f>IF(COUNTIF(T250,"**"),"",IF(AND(T250&gt;=契約状況コード表!P$5,OR(H250=契約状況コード表!M$5,H250=契約状況コード表!M$6)),1,IF(AND(T250&gt;=契約状況コード表!P$13,H250&lt;&gt;契約状況コード表!M$5,H250&lt;&gt;契約状況コード表!M$6),1,"")))</f>
        <v/>
      </c>
      <c r="BM250" s="155" t="str">
        <f t="shared" si="33"/>
        <v>○</v>
      </c>
      <c r="BN250" s="118" t="b">
        <f t="shared" si="34"/>
        <v>1</v>
      </c>
      <c r="BO250" s="118" t="b">
        <f t="shared" si="35"/>
        <v>1</v>
      </c>
    </row>
    <row r="251" spans="1:67" ht="60.6" customHeight="1">
      <c r="A251" s="101">
        <f t="shared" si="36"/>
        <v>246</v>
      </c>
      <c r="B251" s="101" t="str">
        <f t="shared" si="37"/>
        <v/>
      </c>
      <c r="C251" s="101" t="str">
        <f>IF(B251&lt;&gt;1,"",COUNTIF($B$6:B251,1))</f>
        <v/>
      </c>
      <c r="D251" s="101" t="str">
        <f>IF(B251&lt;&gt;2,"",COUNTIF($B$6:B251,2))</f>
        <v/>
      </c>
      <c r="E251" s="101" t="str">
        <f>IF(B251&lt;&gt;3,"",COUNTIF($B$6:B251,3))</f>
        <v/>
      </c>
      <c r="F251" s="101" t="str">
        <f>IF(B251&lt;&gt;4,"",COUNTIF($B$6:B251,4))</f>
        <v/>
      </c>
      <c r="G251" s="75"/>
      <c r="H251" s="36"/>
      <c r="I251" s="76"/>
      <c r="J251" s="76"/>
      <c r="K251" s="75"/>
      <c r="L251" s="161"/>
      <c r="M251" s="77"/>
      <c r="N251" s="76"/>
      <c r="O251" s="78"/>
      <c r="P251" s="83"/>
      <c r="Q251" s="84"/>
      <c r="R251" s="76"/>
      <c r="S251" s="75"/>
      <c r="T251" s="79"/>
      <c r="U251" s="86"/>
      <c r="V251" s="87"/>
      <c r="W251" s="172" t="str">
        <f>IF(OR(T251="他官署で調達手続きを実施のため",AG251=契約状況コード表!G$5),"－",IF(V251&lt;&gt;"",ROUNDDOWN(V251/T251,3),(IFERROR(ROUNDDOWN(U251/T251,3),"－"))))</f>
        <v>－</v>
      </c>
      <c r="X251" s="79"/>
      <c r="Y251" s="79"/>
      <c r="Z251" s="82"/>
      <c r="AA251" s="80"/>
      <c r="AB251" s="81"/>
      <c r="AC251" s="82"/>
      <c r="AD251" s="82"/>
      <c r="AE251" s="82"/>
      <c r="AF251" s="82"/>
      <c r="AG251" s="80"/>
      <c r="AH251" s="76"/>
      <c r="AI251" s="76"/>
      <c r="AJ251" s="76"/>
      <c r="AK251" s="36"/>
      <c r="AL251" s="36"/>
      <c r="AM251" s="200"/>
      <c r="AN251" s="200"/>
      <c r="AO251" s="200"/>
      <c r="AP251" s="200"/>
      <c r="AQ251" s="161"/>
      <c r="AR251" s="75"/>
      <c r="AS251" s="36"/>
      <c r="AT251" s="36"/>
      <c r="AU251" s="36"/>
      <c r="AV251" s="36"/>
      <c r="AW251" s="36"/>
      <c r="AX251" s="36"/>
      <c r="AY251" s="36"/>
      <c r="AZ251" s="36"/>
      <c r="BA251" s="104"/>
      <c r="BB251" s="113"/>
      <c r="BC251" s="114" t="str">
        <f>IF(AND(OR(K251=契約状況コード表!D$5,K251=契約状況コード表!D$6),OR(AG251=契約状況コード表!G$5,AG251=契約状況コード表!G$6)),"年間支払金額(全官署)",IF(OR(AG251=契約状況コード表!G$5,AG251=契約状況コード表!G$6),"年間支払金額",IF(AND(OR(COUNTIF(AI251,"*すべて*"),COUNTIF(AI251,"*全て*")),S251="●",OR(K251=契約状況コード表!D$5,K251=契約状況コード表!D$6)),"年間支払金額(全官署、契約相手方ごと)",IF(AND(OR(COUNTIF(AI251,"*すべて*"),COUNTIF(AI251,"*全て*")),S251="●"),"年間支払金額(契約相手方ごと)",IF(AND(OR(K251=契約状況コード表!D$5,K251=契約状況コード表!D$6),AG251=契約状況コード表!G$7),"契約総額(全官署)",IF(AND(K251=契約状況コード表!D$7,AG251=契約状況コード表!G$7),"契約総額(自官署のみ)",IF(K251=契約状況コード表!D$7,"年間支払金額(自官署のみ)",IF(AG251=契約状況コード表!G$7,"契約総額",IF(AND(COUNTIF(BJ251,"&lt;&gt;*単価*"),OR(K251=契約状況コード表!D$5,K251=契約状況コード表!D$6)),"全官署予定価格",IF(AND(COUNTIF(BJ251,"*単価*"),OR(K251=契約状況コード表!D$5,K251=契約状況コード表!D$6)),"全官署支払金額",IF(AND(COUNTIF(BJ251,"&lt;&gt;*単価*"),COUNTIF(BJ251,"*変更契約*")),"変更後予定価格",IF(COUNTIF(BJ251,"*単価*"),"年間支払金額","予定価格"))))))))))))</f>
        <v>予定価格</v>
      </c>
      <c r="BD251" s="114" t="str">
        <f>IF(AND(BI251=契約状況コード表!M$5,T251&gt;契約状況コード表!N$5),"○",IF(AND(BI251=契約状況コード表!M$6,T251&gt;=契約状況コード表!N$6),"○",IF(AND(BI251=契約状況コード表!M$7,T251&gt;=契約状況コード表!N$7),"○",IF(AND(BI251=契約状況コード表!M$8,T251&gt;=契約状況コード表!N$8),"○",IF(AND(BI251=契約状況コード表!M$9,T251&gt;=契約状況コード表!N$9),"○",IF(AND(BI251=契約状況コード表!M$10,T251&gt;=契約状況コード表!N$10),"○",IF(AND(BI251=契約状況コード表!M$11,T251&gt;=契約状況コード表!N$11),"○",IF(AND(BI251=契約状況コード表!M$12,T251&gt;=契約状況コード表!N$12),"○",IF(AND(BI251=契約状況コード表!M$13,T251&gt;=契約状況コード表!N$13),"○",IF(T251="他官署で調達手続き入札を実施のため","○","×"))))))))))</f>
        <v>×</v>
      </c>
      <c r="BE251" s="114" t="str">
        <f>IF(AND(BI251=契約状況コード表!M$5,Y251&gt;契約状況コード表!N$5),"○",IF(AND(BI251=契約状況コード表!M$6,Y251&gt;=契約状況コード表!N$6),"○",IF(AND(BI251=契約状況コード表!M$7,Y251&gt;=契約状況コード表!N$7),"○",IF(AND(BI251=契約状況コード表!M$8,Y251&gt;=契約状況コード表!N$8),"○",IF(AND(BI251=契約状況コード表!M$9,Y251&gt;=契約状況コード表!N$9),"○",IF(AND(BI251=契約状況コード表!M$10,Y251&gt;=契約状況コード表!N$10),"○",IF(AND(BI251=契約状況コード表!M$11,Y251&gt;=契約状況コード表!N$11),"○",IF(AND(BI251=契約状況コード表!M$12,Y251&gt;=契約状況コード表!N$12),"○",IF(AND(BI251=契約状況コード表!M$13,Y251&gt;=契約状況コード表!N$13),"○","×")))))))))</f>
        <v>×</v>
      </c>
      <c r="BF251" s="114" t="str">
        <f t="shared" si="29"/>
        <v>×</v>
      </c>
      <c r="BG251" s="114" t="str">
        <f t="shared" si="30"/>
        <v>×</v>
      </c>
      <c r="BH251" s="115" t="str">
        <f t="shared" si="31"/>
        <v/>
      </c>
      <c r="BI251" s="170">
        <f t="shared" si="32"/>
        <v>0</v>
      </c>
      <c r="BJ251" s="36" t="str">
        <f>IF(AG251=契約状況コード表!G$5,"",IF(AND(K251&lt;&gt;"",ISTEXT(U251)),"分担契約/単価契約",IF(ISTEXT(U251),"単価契約",IF(K251&lt;&gt;"","分担契約",""))))</f>
        <v/>
      </c>
      <c r="BK251" s="171"/>
      <c r="BL251" s="118" t="str">
        <f>IF(COUNTIF(T251,"**"),"",IF(AND(T251&gt;=契約状況コード表!P$5,OR(H251=契約状況コード表!M$5,H251=契約状況コード表!M$6)),1,IF(AND(T251&gt;=契約状況コード表!P$13,H251&lt;&gt;契約状況コード表!M$5,H251&lt;&gt;契約状況コード表!M$6),1,"")))</f>
        <v/>
      </c>
      <c r="BM251" s="155" t="str">
        <f t="shared" si="33"/>
        <v>○</v>
      </c>
      <c r="BN251" s="118" t="b">
        <f t="shared" si="34"/>
        <v>1</v>
      </c>
      <c r="BO251" s="118" t="b">
        <f t="shared" si="35"/>
        <v>1</v>
      </c>
    </row>
    <row r="252" spans="1:67" ht="60.6" customHeight="1">
      <c r="A252" s="101">
        <f t="shared" si="36"/>
        <v>247</v>
      </c>
      <c r="B252" s="101" t="str">
        <f t="shared" si="37"/>
        <v/>
      </c>
      <c r="C252" s="101" t="str">
        <f>IF(B252&lt;&gt;1,"",COUNTIF($B$6:B252,1))</f>
        <v/>
      </c>
      <c r="D252" s="101" t="str">
        <f>IF(B252&lt;&gt;2,"",COUNTIF($B$6:B252,2))</f>
        <v/>
      </c>
      <c r="E252" s="101" t="str">
        <f>IF(B252&lt;&gt;3,"",COUNTIF($B$6:B252,3))</f>
        <v/>
      </c>
      <c r="F252" s="101" t="str">
        <f>IF(B252&lt;&gt;4,"",COUNTIF($B$6:B252,4))</f>
        <v/>
      </c>
      <c r="G252" s="75"/>
      <c r="H252" s="36"/>
      <c r="I252" s="76"/>
      <c r="J252" s="76"/>
      <c r="K252" s="75"/>
      <c r="L252" s="161"/>
      <c r="M252" s="77"/>
      <c r="N252" s="76"/>
      <c r="O252" s="78"/>
      <c r="P252" s="83"/>
      <c r="Q252" s="84"/>
      <c r="R252" s="76"/>
      <c r="S252" s="75"/>
      <c r="T252" s="79"/>
      <c r="U252" s="86"/>
      <c r="V252" s="87"/>
      <c r="W252" s="172" t="str">
        <f>IF(OR(T252="他官署で調達手続きを実施のため",AG252=契約状況コード表!G$5),"－",IF(V252&lt;&gt;"",ROUNDDOWN(V252/T252,3),(IFERROR(ROUNDDOWN(U252/T252,3),"－"))))</f>
        <v>－</v>
      </c>
      <c r="X252" s="79"/>
      <c r="Y252" s="79"/>
      <c r="Z252" s="82"/>
      <c r="AA252" s="80"/>
      <c r="AB252" s="81"/>
      <c r="AC252" s="82"/>
      <c r="AD252" s="82"/>
      <c r="AE252" s="82"/>
      <c r="AF252" s="82"/>
      <c r="AG252" s="80"/>
      <c r="AH252" s="76"/>
      <c r="AI252" s="76"/>
      <c r="AJ252" s="76"/>
      <c r="AK252" s="36"/>
      <c r="AL252" s="36"/>
      <c r="AM252" s="200"/>
      <c r="AN252" s="200"/>
      <c r="AO252" s="200"/>
      <c r="AP252" s="200"/>
      <c r="AQ252" s="161"/>
      <c r="AR252" s="75"/>
      <c r="AS252" s="36"/>
      <c r="AT252" s="36"/>
      <c r="AU252" s="36"/>
      <c r="AV252" s="36"/>
      <c r="AW252" s="36"/>
      <c r="AX252" s="36"/>
      <c r="AY252" s="36"/>
      <c r="AZ252" s="36"/>
      <c r="BA252" s="108"/>
      <c r="BB252" s="113"/>
      <c r="BC252" s="114" t="str">
        <f>IF(AND(OR(K252=契約状況コード表!D$5,K252=契約状況コード表!D$6),OR(AG252=契約状況コード表!G$5,AG252=契約状況コード表!G$6)),"年間支払金額(全官署)",IF(OR(AG252=契約状況コード表!G$5,AG252=契約状況コード表!G$6),"年間支払金額",IF(AND(OR(COUNTIF(AI252,"*すべて*"),COUNTIF(AI252,"*全て*")),S252="●",OR(K252=契約状況コード表!D$5,K252=契約状況コード表!D$6)),"年間支払金額(全官署、契約相手方ごと)",IF(AND(OR(COUNTIF(AI252,"*すべて*"),COUNTIF(AI252,"*全て*")),S252="●"),"年間支払金額(契約相手方ごと)",IF(AND(OR(K252=契約状況コード表!D$5,K252=契約状況コード表!D$6),AG252=契約状況コード表!G$7),"契約総額(全官署)",IF(AND(K252=契約状況コード表!D$7,AG252=契約状況コード表!G$7),"契約総額(自官署のみ)",IF(K252=契約状況コード表!D$7,"年間支払金額(自官署のみ)",IF(AG252=契約状況コード表!G$7,"契約総額",IF(AND(COUNTIF(BJ252,"&lt;&gt;*単価*"),OR(K252=契約状況コード表!D$5,K252=契約状況コード表!D$6)),"全官署予定価格",IF(AND(COUNTIF(BJ252,"*単価*"),OR(K252=契約状況コード表!D$5,K252=契約状況コード表!D$6)),"全官署支払金額",IF(AND(COUNTIF(BJ252,"&lt;&gt;*単価*"),COUNTIF(BJ252,"*変更契約*")),"変更後予定価格",IF(COUNTIF(BJ252,"*単価*"),"年間支払金額","予定価格"))))))))))))</f>
        <v>予定価格</v>
      </c>
      <c r="BD252" s="114" t="str">
        <f>IF(AND(BI252=契約状況コード表!M$5,T252&gt;契約状況コード表!N$5),"○",IF(AND(BI252=契約状況コード表!M$6,T252&gt;=契約状況コード表!N$6),"○",IF(AND(BI252=契約状況コード表!M$7,T252&gt;=契約状況コード表!N$7),"○",IF(AND(BI252=契約状況コード表!M$8,T252&gt;=契約状況コード表!N$8),"○",IF(AND(BI252=契約状況コード表!M$9,T252&gt;=契約状況コード表!N$9),"○",IF(AND(BI252=契約状況コード表!M$10,T252&gt;=契約状況コード表!N$10),"○",IF(AND(BI252=契約状況コード表!M$11,T252&gt;=契約状況コード表!N$11),"○",IF(AND(BI252=契約状況コード表!M$12,T252&gt;=契約状況コード表!N$12),"○",IF(AND(BI252=契約状況コード表!M$13,T252&gt;=契約状況コード表!N$13),"○",IF(T252="他官署で調達手続き入札を実施のため","○","×"))))))))))</f>
        <v>×</v>
      </c>
      <c r="BE252" s="114" t="str">
        <f>IF(AND(BI252=契約状況コード表!M$5,Y252&gt;契約状況コード表!N$5),"○",IF(AND(BI252=契約状況コード表!M$6,Y252&gt;=契約状況コード表!N$6),"○",IF(AND(BI252=契約状況コード表!M$7,Y252&gt;=契約状況コード表!N$7),"○",IF(AND(BI252=契約状況コード表!M$8,Y252&gt;=契約状況コード表!N$8),"○",IF(AND(BI252=契約状況コード表!M$9,Y252&gt;=契約状況コード表!N$9),"○",IF(AND(BI252=契約状況コード表!M$10,Y252&gt;=契約状況コード表!N$10),"○",IF(AND(BI252=契約状況コード表!M$11,Y252&gt;=契約状況コード表!N$11),"○",IF(AND(BI252=契約状況コード表!M$12,Y252&gt;=契約状況コード表!N$12),"○",IF(AND(BI252=契約状況コード表!M$13,Y252&gt;=契約状況コード表!N$13),"○","×")))))))))</f>
        <v>×</v>
      </c>
      <c r="BF252" s="114" t="str">
        <f t="shared" si="29"/>
        <v>×</v>
      </c>
      <c r="BG252" s="114" t="str">
        <f t="shared" si="30"/>
        <v>×</v>
      </c>
      <c r="BH252" s="115" t="str">
        <f t="shared" si="31"/>
        <v/>
      </c>
      <c r="BI252" s="170">
        <f t="shared" si="32"/>
        <v>0</v>
      </c>
      <c r="BJ252" s="36" t="str">
        <f>IF(AG252=契約状況コード表!G$5,"",IF(AND(K252&lt;&gt;"",ISTEXT(U252)),"分担契約/単価契約",IF(ISTEXT(U252),"単価契約",IF(K252&lt;&gt;"","分担契約",""))))</f>
        <v/>
      </c>
      <c r="BK252" s="171"/>
      <c r="BL252" s="118" t="str">
        <f>IF(COUNTIF(T252,"**"),"",IF(AND(T252&gt;=契約状況コード表!P$5,OR(H252=契約状況コード表!M$5,H252=契約状況コード表!M$6)),1,IF(AND(T252&gt;=契約状況コード表!P$13,H252&lt;&gt;契約状況コード表!M$5,H252&lt;&gt;契約状況コード表!M$6),1,"")))</f>
        <v/>
      </c>
      <c r="BM252" s="155" t="str">
        <f t="shared" si="33"/>
        <v>○</v>
      </c>
      <c r="BN252" s="118" t="b">
        <f t="shared" si="34"/>
        <v>1</v>
      </c>
      <c r="BO252" s="118" t="b">
        <f t="shared" si="35"/>
        <v>1</v>
      </c>
    </row>
    <row r="253" spans="1:67" ht="60.6" customHeight="1">
      <c r="A253" s="101">
        <f t="shared" si="36"/>
        <v>248</v>
      </c>
      <c r="B253" s="101" t="str">
        <f t="shared" si="37"/>
        <v/>
      </c>
      <c r="C253" s="101" t="str">
        <f>IF(B253&lt;&gt;1,"",COUNTIF($B$6:B253,1))</f>
        <v/>
      </c>
      <c r="D253" s="101" t="str">
        <f>IF(B253&lt;&gt;2,"",COUNTIF($B$6:B253,2))</f>
        <v/>
      </c>
      <c r="E253" s="101" t="str">
        <f>IF(B253&lt;&gt;3,"",COUNTIF($B$6:B253,3))</f>
        <v/>
      </c>
      <c r="F253" s="101" t="str">
        <f>IF(B253&lt;&gt;4,"",COUNTIF($B$6:B253,4))</f>
        <v/>
      </c>
      <c r="G253" s="75"/>
      <c r="H253" s="36"/>
      <c r="I253" s="76"/>
      <c r="J253" s="76"/>
      <c r="K253" s="75"/>
      <c r="L253" s="161"/>
      <c r="M253" s="77"/>
      <c r="N253" s="76"/>
      <c r="O253" s="78"/>
      <c r="P253" s="83"/>
      <c r="Q253" s="84"/>
      <c r="R253" s="76"/>
      <c r="S253" s="75"/>
      <c r="T253" s="79"/>
      <c r="U253" s="86"/>
      <c r="V253" s="87"/>
      <c r="W253" s="172" t="str">
        <f>IF(OR(T253="他官署で調達手続きを実施のため",AG253=契約状況コード表!G$5),"－",IF(V253&lt;&gt;"",ROUNDDOWN(V253/T253,3),(IFERROR(ROUNDDOWN(U253/T253,3),"－"))))</f>
        <v>－</v>
      </c>
      <c r="X253" s="79"/>
      <c r="Y253" s="79"/>
      <c r="Z253" s="82"/>
      <c r="AA253" s="80"/>
      <c r="AB253" s="81"/>
      <c r="AC253" s="82"/>
      <c r="AD253" s="82"/>
      <c r="AE253" s="82"/>
      <c r="AF253" s="82"/>
      <c r="AG253" s="80"/>
      <c r="AH253" s="76"/>
      <c r="AI253" s="76"/>
      <c r="AJ253" s="76"/>
      <c r="AK253" s="36"/>
      <c r="AL253" s="36"/>
      <c r="AM253" s="200"/>
      <c r="AN253" s="200"/>
      <c r="AO253" s="200"/>
      <c r="AP253" s="200"/>
      <c r="AQ253" s="161"/>
      <c r="AR253" s="75"/>
      <c r="AS253" s="36"/>
      <c r="AT253" s="36"/>
      <c r="AU253" s="36"/>
      <c r="AV253" s="36"/>
      <c r="AW253" s="36"/>
      <c r="AX253" s="36"/>
      <c r="AY253" s="36"/>
      <c r="AZ253" s="36"/>
      <c r="BA253" s="104"/>
      <c r="BB253" s="113"/>
      <c r="BC253" s="114" t="str">
        <f>IF(AND(OR(K253=契約状況コード表!D$5,K253=契約状況コード表!D$6),OR(AG253=契約状況コード表!G$5,AG253=契約状況コード表!G$6)),"年間支払金額(全官署)",IF(OR(AG253=契約状況コード表!G$5,AG253=契約状況コード表!G$6),"年間支払金額",IF(AND(OR(COUNTIF(AI253,"*すべて*"),COUNTIF(AI253,"*全て*")),S253="●",OR(K253=契約状況コード表!D$5,K253=契約状況コード表!D$6)),"年間支払金額(全官署、契約相手方ごと)",IF(AND(OR(COUNTIF(AI253,"*すべて*"),COUNTIF(AI253,"*全て*")),S253="●"),"年間支払金額(契約相手方ごと)",IF(AND(OR(K253=契約状況コード表!D$5,K253=契約状況コード表!D$6),AG253=契約状況コード表!G$7),"契約総額(全官署)",IF(AND(K253=契約状況コード表!D$7,AG253=契約状況コード表!G$7),"契約総額(自官署のみ)",IF(K253=契約状況コード表!D$7,"年間支払金額(自官署のみ)",IF(AG253=契約状況コード表!G$7,"契約総額",IF(AND(COUNTIF(BJ253,"&lt;&gt;*単価*"),OR(K253=契約状況コード表!D$5,K253=契約状況コード表!D$6)),"全官署予定価格",IF(AND(COUNTIF(BJ253,"*単価*"),OR(K253=契約状況コード表!D$5,K253=契約状況コード表!D$6)),"全官署支払金額",IF(AND(COUNTIF(BJ253,"&lt;&gt;*単価*"),COUNTIF(BJ253,"*変更契約*")),"変更後予定価格",IF(COUNTIF(BJ253,"*単価*"),"年間支払金額","予定価格"))))))))))))</f>
        <v>予定価格</v>
      </c>
      <c r="BD253" s="114" t="str">
        <f>IF(AND(BI253=契約状況コード表!M$5,T253&gt;契約状況コード表!N$5),"○",IF(AND(BI253=契約状況コード表!M$6,T253&gt;=契約状況コード表!N$6),"○",IF(AND(BI253=契約状況コード表!M$7,T253&gt;=契約状況コード表!N$7),"○",IF(AND(BI253=契約状況コード表!M$8,T253&gt;=契約状況コード表!N$8),"○",IF(AND(BI253=契約状況コード表!M$9,T253&gt;=契約状況コード表!N$9),"○",IF(AND(BI253=契約状況コード表!M$10,T253&gt;=契約状況コード表!N$10),"○",IF(AND(BI253=契約状況コード表!M$11,T253&gt;=契約状況コード表!N$11),"○",IF(AND(BI253=契約状況コード表!M$12,T253&gt;=契約状況コード表!N$12),"○",IF(AND(BI253=契約状況コード表!M$13,T253&gt;=契約状況コード表!N$13),"○",IF(T253="他官署で調達手続き入札を実施のため","○","×"))))))))))</f>
        <v>×</v>
      </c>
      <c r="BE253" s="114" t="str">
        <f>IF(AND(BI253=契約状況コード表!M$5,Y253&gt;契約状況コード表!N$5),"○",IF(AND(BI253=契約状況コード表!M$6,Y253&gt;=契約状況コード表!N$6),"○",IF(AND(BI253=契約状況コード表!M$7,Y253&gt;=契約状況コード表!N$7),"○",IF(AND(BI253=契約状況コード表!M$8,Y253&gt;=契約状況コード表!N$8),"○",IF(AND(BI253=契約状況コード表!M$9,Y253&gt;=契約状況コード表!N$9),"○",IF(AND(BI253=契約状況コード表!M$10,Y253&gt;=契約状況コード表!N$10),"○",IF(AND(BI253=契約状況コード表!M$11,Y253&gt;=契約状況コード表!N$11),"○",IF(AND(BI253=契約状況コード表!M$12,Y253&gt;=契約状況コード表!N$12),"○",IF(AND(BI253=契約状況コード表!M$13,Y253&gt;=契約状況コード表!N$13),"○","×")))))))))</f>
        <v>×</v>
      </c>
      <c r="BF253" s="114" t="str">
        <f t="shared" si="29"/>
        <v>×</v>
      </c>
      <c r="BG253" s="114" t="str">
        <f t="shared" si="30"/>
        <v>×</v>
      </c>
      <c r="BH253" s="115" t="str">
        <f t="shared" si="31"/>
        <v/>
      </c>
      <c r="BI253" s="170">
        <f t="shared" si="32"/>
        <v>0</v>
      </c>
      <c r="BJ253" s="36" t="str">
        <f>IF(AG253=契約状況コード表!G$5,"",IF(AND(K253&lt;&gt;"",ISTEXT(U253)),"分担契約/単価契約",IF(ISTEXT(U253),"単価契約",IF(K253&lt;&gt;"","分担契約",""))))</f>
        <v/>
      </c>
      <c r="BK253" s="171"/>
      <c r="BL253" s="118" t="str">
        <f>IF(COUNTIF(T253,"**"),"",IF(AND(T253&gt;=契約状況コード表!P$5,OR(H253=契約状況コード表!M$5,H253=契約状況コード表!M$6)),1,IF(AND(T253&gt;=契約状況コード表!P$13,H253&lt;&gt;契約状況コード表!M$5,H253&lt;&gt;契約状況コード表!M$6),1,"")))</f>
        <v/>
      </c>
      <c r="BM253" s="155" t="str">
        <f t="shared" si="33"/>
        <v>○</v>
      </c>
      <c r="BN253" s="118" t="b">
        <f t="shared" si="34"/>
        <v>1</v>
      </c>
      <c r="BO253" s="118" t="b">
        <f t="shared" si="35"/>
        <v>1</v>
      </c>
    </row>
    <row r="254" spans="1:67" ht="60.6" customHeight="1">
      <c r="A254" s="101">
        <f t="shared" si="36"/>
        <v>249</v>
      </c>
      <c r="B254" s="101" t="str">
        <f t="shared" si="37"/>
        <v/>
      </c>
      <c r="C254" s="101" t="str">
        <f>IF(B254&lt;&gt;1,"",COUNTIF($B$6:B254,1))</f>
        <v/>
      </c>
      <c r="D254" s="101" t="str">
        <f>IF(B254&lt;&gt;2,"",COUNTIF($B$6:B254,2))</f>
        <v/>
      </c>
      <c r="E254" s="101" t="str">
        <f>IF(B254&lt;&gt;3,"",COUNTIF($B$6:B254,3))</f>
        <v/>
      </c>
      <c r="F254" s="101" t="str">
        <f>IF(B254&lt;&gt;4,"",COUNTIF($B$6:B254,4))</f>
        <v/>
      </c>
      <c r="G254" s="75"/>
      <c r="H254" s="36"/>
      <c r="I254" s="76"/>
      <c r="J254" s="76"/>
      <c r="K254" s="75"/>
      <c r="L254" s="161"/>
      <c r="M254" s="77"/>
      <c r="N254" s="76"/>
      <c r="O254" s="78"/>
      <c r="P254" s="83"/>
      <c r="Q254" s="84"/>
      <c r="R254" s="76"/>
      <c r="S254" s="75"/>
      <c r="T254" s="79"/>
      <c r="U254" s="86"/>
      <c r="V254" s="87"/>
      <c r="W254" s="172" t="str">
        <f>IF(OR(T254="他官署で調達手続きを実施のため",AG254=契約状況コード表!G$5),"－",IF(V254&lt;&gt;"",ROUNDDOWN(V254/T254,3),(IFERROR(ROUNDDOWN(U254/T254,3),"－"))))</f>
        <v>－</v>
      </c>
      <c r="X254" s="79"/>
      <c r="Y254" s="79"/>
      <c r="Z254" s="82"/>
      <c r="AA254" s="80"/>
      <c r="AB254" s="81"/>
      <c r="AC254" s="82"/>
      <c r="AD254" s="82"/>
      <c r="AE254" s="82"/>
      <c r="AF254" s="82"/>
      <c r="AG254" s="80"/>
      <c r="AH254" s="76"/>
      <c r="AI254" s="76"/>
      <c r="AJ254" s="76"/>
      <c r="AK254" s="36"/>
      <c r="AL254" s="36"/>
      <c r="AM254" s="200"/>
      <c r="AN254" s="200"/>
      <c r="AO254" s="200"/>
      <c r="AP254" s="200"/>
      <c r="AQ254" s="161"/>
      <c r="AR254" s="75"/>
      <c r="AS254" s="36"/>
      <c r="AT254" s="36"/>
      <c r="AU254" s="36"/>
      <c r="AV254" s="36"/>
      <c r="AW254" s="36"/>
      <c r="AX254" s="36"/>
      <c r="AY254" s="36"/>
      <c r="AZ254" s="36"/>
      <c r="BA254" s="104"/>
      <c r="BB254" s="113"/>
      <c r="BC254" s="114" t="str">
        <f>IF(AND(OR(K254=契約状況コード表!D$5,K254=契約状況コード表!D$6),OR(AG254=契約状況コード表!G$5,AG254=契約状況コード表!G$6)),"年間支払金額(全官署)",IF(OR(AG254=契約状況コード表!G$5,AG254=契約状況コード表!G$6),"年間支払金額",IF(AND(OR(COUNTIF(AI254,"*すべて*"),COUNTIF(AI254,"*全て*")),S254="●",OR(K254=契約状況コード表!D$5,K254=契約状況コード表!D$6)),"年間支払金額(全官署、契約相手方ごと)",IF(AND(OR(COUNTIF(AI254,"*すべて*"),COUNTIF(AI254,"*全て*")),S254="●"),"年間支払金額(契約相手方ごと)",IF(AND(OR(K254=契約状況コード表!D$5,K254=契約状況コード表!D$6),AG254=契約状況コード表!G$7),"契約総額(全官署)",IF(AND(K254=契約状況コード表!D$7,AG254=契約状況コード表!G$7),"契約総額(自官署のみ)",IF(K254=契約状況コード表!D$7,"年間支払金額(自官署のみ)",IF(AG254=契約状況コード表!G$7,"契約総額",IF(AND(COUNTIF(BJ254,"&lt;&gt;*単価*"),OR(K254=契約状況コード表!D$5,K254=契約状況コード表!D$6)),"全官署予定価格",IF(AND(COUNTIF(BJ254,"*単価*"),OR(K254=契約状況コード表!D$5,K254=契約状況コード表!D$6)),"全官署支払金額",IF(AND(COUNTIF(BJ254,"&lt;&gt;*単価*"),COUNTIF(BJ254,"*変更契約*")),"変更後予定価格",IF(COUNTIF(BJ254,"*単価*"),"年間支払金額","予定価格"))))))))))))</f>
        <v>予定価格</v>
      </c>
      <c r="BD254" s="114" t="str">
        <f>IF(AND(BI254=契約状況コード表!M$5,T254&gt;契約状況コード表!N$5),"○",IF(AND(BI254=契約状況コード表!M$6,T254&gt;=契約状況コード表!N$6),"○",IF(AND(BI254=契約状況コード表!M$7,T254&gt;=契約状況コード表!N$7),"○",IF(AND(BI254=契約状況コード表!M$8,T254&gt;=契約状況コード表!N$8),"○",IF(AND(BI254=契約状況コード表!M$9,T254&gt;=契約状況コード表!N$9),"○",IF(AND(BI254=契約状況コード表!M$10,T254&gt;=契約状況コード表!N$10),"○",IF(AND(BI254=契約状況コード表!M$11,T254&gt;=契約状況コード表!N$11),"○",IF(AND(BI254=契約状況コード表!M$12,T254&gt;=契約状況コード表!N$12),"○",IF(AND(BI254=契約状況コード表!M$13,T254&gt;=契約状況コード表!N$13),"○",IF(T254="他官署で調達手続き入札を実施のため","○","×"))))))))))</f>
        <v>×</v>
      </c>
      <c r="BE254" s="114" t="str">
        <f>IF(AND(BI254=契約状況コード表!M$5,Y254&gt;契約状況コード表!N$5),"○",IF(AND(BI254=契約状況コード表!M$6,Y254&gt;=契約状況コード表!N$6),"○",IF(AND(BI254=契約状況コード表!M$7,Y254&gt;=契約状況コード表!N$7),"○",IF(AND(BI254=契約状況コード表!M$8,Y254&gt;=契約状況コード表!N$8),"○",IF(AND(BI254=契約状況コード表!M$9,Y254&gt;=契約状況コード表!N$9),"○",IF(AND(BI254=契約状況コード表!M$10,Y254&gt;=契約状況コード表!N$10),"○",IF(AND(BI254=契約状況コード表!M$11,Y254&gt;=契約状況コード表!N$11),"○",IF(AND(BI254=契約状況コード表!M$12,Y254&gt;=契約状況コード表!N$12),"○",IF(AND(BI254=契約状況コード表!M$13,Y254&gt;=契約状況コード表!N$13),"○","×")))))))))</f>
        <v>×</v>
      </c>
      <c r="BF254" s="114" t="str">
        <f t="shared" si="29"/>
        <v>×</v>
      </c>
      <c r="BG254" s="114" t="str">
        <f t="shared" si="30"/>
        <v>×</v>
      </c>
      <c r="BH254" s="115" t="str">
        <f t="shared" si="31"/>
        <v/>
      </c>
      <c r="BI254" s="170">
        <f t="shared" si="32"/>
        <v>0</v>
      </c>
      <c r="BJ254" s="36" t="str">
        <f>IF(AG254=契約状況コード表!G$5,"",IF(AND(K254&lt;&gt;"",ISTEXT(U254)),"分担契約/単価契約",IF(ISTEXT(U254),"単価契約",IF(K254&lt;&gt;"","分担契約",""))))</f>
        <v/>
      </c>
      <c r="BK254" s="171"/>
      <c r="BL254" s="118" t="str">
        <f>IF(COUNTIF(T254,"**"),"",IF(AND(T254&gt;=契約状況コード表!P$5,OR(H254=契約状況コード表!M$5,H254=契約状況コード表!M$6)),1,IF(AND(T254&gt;=契約状況コード表!P$13,H254&lt;&gt;契約状況コード表!M$5,H254&lt;&gt;契約状況コード表!M$6),1,"")))</f>
        <v/>
      </c>
      <c r="BM254" s="155" t="str">
        <f t="shared" si="33"/>
        <v>○</v>
      </c>
      <c r="BN254" s="118" t="b">
        <f t="shared" si="34"/>
        <v>1</v>
      </c>
      <c r="BO254" s="118" t="b">
        <f t="shared" si="35"/>
        <v>1</v>
      </c>
    </row>
    <row r="255" spans="1:67" ht="60.6" customHeight="1">
      <c r="A255" s="101">
        <f t="shared" si="36"/>
        <v>250</v>
      </c>
      <c r="B255" s="101" t="str">
        <f t="shared" si="37"/>
        <v/>
      </c>
      <c r="C255" s="101" t="str">
        <f>IF(B255&lt;&gt;1,"",COUNTIF($B$6:B255,1))</f>
        <v/>
      </c>
      <c r="D255" s="101" t="str">
        <f>IF(B255&lt;&gt;2,"",COUNTIF($B$6:B255,2))</f>
        <v/>
      </c>
      <c r="E255" s="101" t="str">
        <f>IF(B255&lt;&gt;3,"",COUNTIF($B$6:B255,3))</f>
        <v/>
      </c>
      <c r="F255" s="101" t="str">
        <f>IF(B255&lt;&gt;4,"",COUNTIF($B$6:B255,4))</f>
        <v/>
      </c>
      <c r="G255" s="75"/>
      <c r="H255" s="36"/>
      <c r="I255" s="76"/>
      <c r="J255" s="76"/>
      <c r="K255" s="75"/>
      <c r="L255" s="161"/>
      <c r="M255" s="77"/>
      <c r="N255" s="76"/>
      <c r="O255" s="78"/>
      <c r="P255" s="83"/>
      <c r="Q255" s="84"/>
      <c r="R255" s="76"/>
      <c r="S255" s="75"/>
      <c r="T255" s="85"/>
      <c r="U255" s="154"/>
      <c r="V255" s="87"/>
      <c r="W255" s="172" t="str">
        <f>IF(OR(T255="他官署で調達手続きを実施のため",AG255=契約状況コード表!G$5),"－",IF(V255&lt;&gt;"",ROUNDDOWN(V255/T255,3),(IFERROR(ROUNDDOWN(U255/T255,3),"－"))))</f>
        <v>－</v>
      </c>
      <c r="X255" s="85"/>
      <c r="Y255" s="85"/>
      <c r="Z255" s="82"/>
      <c r="AA255" s="80"/>
      <c r="AB255" s="81"/>
      <c r="AC255" s="82"/>
      <c r="AD255" s="82"/>
      <c r="AE255" s="82"/>
      <c r="AF255" s="82"/>
      <c r="AG255" s="80"/>
      <c r="AH255" s="76"/>
      <c r="AI255" s="76"/>
      <c r="AJ255" s="76"/>
      <c r="AK255" s="36"/>
      <c r="AL255" s="36"/>
      <c r="AM255" s="200"/>
      <c r="AN255" s="200"/>
      <c r="AO255" s="200"/>
      <c r="AP255" s="200"/>
      <c r="AQ255" s="161"/>
      <c r="AR255" s="75"/>
      <c r="AS255" s="36"/>
      <c r="AT255" s="36"/>
      <c r="AU255" s="36"/>
      <c r="AV255" s="36"/>
      <c r="AW255" s="36"/>
      <c r="AX255" s="36"/>
      <c r="AY255" s="36"/>
      <c r="AZ255" s="36"/>
      <c r="BA255" s="104"/>
      <c r="BB255" s="113"/>
      <c r="BC255" s="114" t="str">
        <f>IF(AND(OR(K255=契約状況コード表!D$5,K255=契約状況コード表!D$6),OR(AG255=契約状況コード表!G$5,AG255=契約状況コード表!G$6)),"年間支払金額(全官署)",IF(OR(AG255=契約状況コード表!G$5,AG255=契約状況コード表!G$6),"年間支払金額",IF(AND(OR(COUNTIF(AI255,"*すべて*"),COUNTIF(AI255,"*全て*")),S255="●",OR(K255=契約状況コード表!D$5,K255=契約状況コード表!D$6)),"年間支払金額(全官署、契約相手方ごと)",IF(AND(OR(COUNTIF(AI255,"*すべて*"),COUNTIF(AI255,"*全て*")),S255="●"),"年間支払金額(契約相手方ごと)",IF(AND(OR(K255=契約状況コード表!D$5,K255=契約状況コード表!D$6),AG255=契約状況コード表!G$7),"契約総額(全官署)",IF(AND(K255=契約状況コード表!D$7,AG255=契約状況コード表!G$7),"契約総額(自官署のみ)",IF(K255=契約状況コード表!D$7,"年間支払金額(自官署のみ)",IF(AG255=契約状況コード表!G$7,"契約総額",IF(AND(COUNTIF(BJ255,"&lt;&gt;*単価*"),OR(K255=契約状況コード表!D$5,K255=契約状況コード表!D$6)),"全官署予定価格",IF(AND(COUNTIF(BJ255,"*単価*"),OR(K255=契約状況コード表!D$5,K255=契約状況コード表!D$6)),"全官署支払金額",IF(AND(COUNTIF(BJ255,"&lt;&gt;*単価*"),COUNTIF(BJ255,"*変更契約*")),"変更後予定価格",IF(COUNTIF(BJ255,"*単価*"),"年間支払金額","予定価格"))))))))))))</f>
        <v>予定価格</v>
      </c>
      <c r="BD255" s="114" t="str">
        <f>IF(AND(BI255=契約状況コード表!M$5,T255&gt;契約状況コード表!N$5),"○",IF(AND(BI255=契約状況コード表!M$6,T255&gt;=契約状況コード表!N$6),"○",IF(AND(BI255=契約状況コード表!M$7,T255&gt;=契約状況コード表!N$7),"○",IF(AND(BI255=契約状況コード表!M$8,T255&gt;=契約状況コード表!N$8),"○",IF(AND(BI255=契約状況コード表!M$9,T255&gt;=契約状況コード表!N$9),"○",IF(AND(BI255=契約状況コード表!M$10,T255&gt;=契約状況コード表!N$10),"○",IF(AND(BI255=契約状況コード表!M$11,T255&gt;=契約状況コード表!N$11),"○",IF(AND(BI255=契約状況コード表!M$12,T255&gt;=契約状況コード表!N$12),"○",IF(AND(BI255=契約状況コード表!M$13,T255&gt;=契約状況コード表!N$13),"○",IF(T255="他官署で調達手続き入札を実施のため","○","×"))))))))))</f>
        <v>×</v>
      </c>
      <c r="BE255" s="114" t="str">
        <f>IF(AND(BI255=契約状況コード表!M$5,Y255&gt;契約状況コード表!N$5),"○",IF(AND(BI255=契約状況コード表!M$6,Y255&gt;=契約状況コード表!N$6),"○",IF(AND(BI255=契約状況コード表!M$7,Y255&gt;=契約状況コード表!N$7),"○",IF(AND(BI255=契約状況コード表!M$8,Y255&gt;=契約状況コード表!N$8),"○",IF(AND(BI255=契約状況コード表!M$9,Y255&gt;=契約状況コード表!N$9),"○",IF(AND(BI255=契約状況コード表!M$10,Y255&gt;=契約状況コード表!N$10),"○",IF(AND(BI255=契約状況コード表!M$11,Y255&gt;=契約状況コード表!N$11),"○",IF(AND(BI255=契約状況コード表!M$12,Y255&gt;=契約状況コード表!N$12),"○",IF(AND(BI255=契約状況コード表!M$13,Y255&gt;=契約状況コード表!N$13),"○","×")))))))))</f>
        <v>×</v>
      </c>
      <c r="BF255" s="114" t="str">
        <f t="shared" si="29"/>
        <v>×</v>
      </c>
      <c r="BG255" s="114" t="str">
        <f t="shared" si="30"/>
        <v>×</v>
      </c>
      <c r="BH255" s="115" t="str">
        <f t="shared" si="31"/>
        <v/>
      </c>
      <c r="BI255" s="170">
        <f t="shared" si="32"/>
        <v>0</v>
      </c>
      <c r="BJ255" s="36" t="str">
        <f>IF(AG255=契約状況コード表!G$5,"",IF(AND(K255&lt;&gt;"",ISTEXT(U255)),"分担契約/単価契約",IF(ISTEXT(U255),"単価契約",IF(K255&lt;&gt;"","分担契約",""))))</f>
        <v/>
      </c>
      <c r="BK255" s="171"/>
      <c r="BL255" s="118" t="str">
        <f>IF(COUNTIF(T255,"**"),"",IF(AND(T255&gt;=契約状況コード表!P$5,OR(H255=契約状況コード表!M$5,H255=契約状況コード表!M$6)),1,IF(AND(T255&gt;=契約状況コード表!P$13,H255&lt;&gt;契約状況コード表!M$5,H255&lt;&gt;契約状況コード表!M$6),1,"")))</f>
        <v/>
      </c>
      <c r="BM255" s="155" t="str">
        <f t="shared" si="33"/>
        <v>○</v>
      </c>
      <c r="BN255" s="118" t="b">
        <f t="shared" si="34"/>
        <v>1</v>
      </c>
      <c r="BO255" s="118" t="b">
        <f t="shared" si="35"/>
        <v>1</v>
      </c>
    </row>
    <row r="256" spans="1:67" ht="60.6" customHeight="1">
      <c r="A256" s="101">
        <f t="shared" si="36"/>
        <v>251</v>
      </c>
      <c r="B256" s="101" t="str">
        <f t="shared" si="37"/>
        <v/>
      </c>
      <c r="C256" s="101" t="str">
        <f>IF(B256&lt;&gt;1,"",COUNTIF($B$6:B256,1))</f>
        <v/>
      </c>
      <c r="D256" s="101" t="str">
        <f>IF(B256&lt;&gt;2,"",COUNTIF($B$6:B256,2))</f>
        <v/>
      </c>
      <c r="E256" s="101" t="str">
        <f>IF(B256&lt;&gt;3,"",COUNTIF($B$6:B256,3))</f>
        <v/>
      </c>
      <c r="F256" s="101" t="str">
        <f>IF(B256&lt;&gt;4,"",COUNTIF($B$6:B256,4))</f>
        <v/>
      </c>
      <c r="G256" s="75"/>
      <c r="H256" s="36"/>
      <c r="I256" s="76"/>
      <c r="J256" s="76"/>
      <c r="K256" s="75"/>
      <c r="L256" s="161"/>
      <c r="M256" s="77"/>
      <c r="N256" s="76"/>
      <c r="O256" s="78"/>
      <c r="P256" s="83"/>
      <c r="Q256" s="84"/>
      <c r="R256" s="76"/>
      <c r="S256" s="75"/>
      <c r="T256" s="79"/>
      <c r="U256" s="86"/>
      <c r="V256" s="87"/>
      <c r="W256" s="172" t="str">
        <f>IF(OR(T256="他官署で調達手続きを実施のため",AG256=契約状況コード表!G$5),"－",IF(V256&lt;&gt;"",ROUNDDOWN(V256/T256,3),(IFERROR(ROUNDDOWN(U256/T256,3),"－"))))</f>
        <v>－</v>
      </c>
      <c r="X256" s="79"/>
      <c r="Y256" s="79"/>
      <c r="Z256" s="82"/>
      <c r="AA256" s="80"/>
      <c r="AB256" s="81"/>
      <c r="AC256" s="82"/>
      <c r="AD256" s="82"/>
      <c r="AE256" s="82"/>
      <c r="AF256" s="82"/>
      <c r="AG256" s="80"/>
      <c r="AH256" s="76"/>
      <c r="AI256" s="76"/>
      <c r="AJ256" s="76"/>
      <c r="AK256" s="36"/>
      <c r="AL256" s="36"/>
      <c r="AM256" s="200"/>
      <c r="AN256" s="200"/>
      <c r="AO256" s="200"/>
      <c r="AP256" s="200"/>
      <c r="AQ256" s="161"/>
      <c r="AR256" s="75"/>
      <c r="AS256" s="36"/>
      <c r="AT256" s="36"/>
      <c r="AU256" s="36"/>
      <c r="AV256" s="36"/>
      <c r="AW256" s="36"/>
      <c r="AX256" s="36"/>
      <c r="AY256" s="36"/>
      <c r="AZ256" s="36"/>
      <c r="BA256" s="104"/>
      <c r="BB256" s="113"/>
      <c r="BC256" s="114" t="str">
        <f>IF(AND(OR(K256=契約状況コード表!D$5,K256=契約状況コード表!D$6),OR(AG256=契約状況コード表!G$5,AG256=契約状況コード表!G$6)),"年間支払金額(全官署)",IF(OR(AG256=契約状況コード表!G$5,AG256=契約状況コード表!G$6),"年間支払金額",IF(AND(OR(COUNTIF(AI256,"*すべて*"),COUNTIF(AI256,"*全て*")),S256="●",OR(K256=契約状況コード表!D$5,K256=契約状況コード表!D$6)),"年間支払金額(全官署、契約相手方ごと)",IF(AND(OR(COUNTIF(AI256,"*すべて*"),COUNTIF(AI256,"*全て*")),S256="●"),"年間支払金額(契約相手方ごと)",IF(AND(OR(K256=契約状況コード表!D$5,K256=契約状況コード表!D$6),AG256=契約状況コード表!G$7),"契約総額(全官署)",IF(AND(K256=契約状況コード表!D$7,AG256=契約状況コード表!G$7),"契約総額(自官署のみ)",IF(K256=契約状況コード表!D$7,"年間支払金額(自官署のみ)",IF(AG256=契約状況コード表!G$7,"契約総額",IF(AND(COUNTIF(BJ256,"&lt;&gt;*単価*"),OR(K256=契約状況コード表!D$5,K256=契約状況コード表!D$6)),"全官署予定価格",IF(AND(COUNTIF(BJ256,"*単価*"),OR(K256=契約状況コード表!D$5,K256=契約状況コード表!D$6)),"全官署支払金額",IF(AND(COUNTIF(BJ256,"&lt;&gt;*単価*"),COUNTIF(BJ256,"*変更契約*")),"変更後予定価格",IF(COUNTIF(BJ256,"*単価*"),"年間支払金額","予定価格"))))))))))))</f>
        <v>予定価格</v>
      </c>
      <c r="BD256" s="114" t="str">
        <f>IF(AND(BI256=契約状況コード表!M$5,T256&gt;契約状況コード表!N$5),"○",IF(AND(BI256=契約状況コード表!M$6,T256&gt;=契約状況コード表!N$6),"○",IF(AND(BI256=契約状況コード表!M$7,T256&gt;=契約状況コード表!N$7),"○",IF(AND(BI256=契約状況コード表!M$8,T256&gt;=契約状況コード表!N$8),"○",IF(AND(BI256=契約状況コード表!M$9,T256&gt;=契約状況コード表!N$9),"○",IF(AND(BI256=契約状況コード表!M$10,T256&gt;=契約状況コード表!N$10),"○",IF(AND(BI256=契約状況コード表!M$11,T256&gt;=契約状況コード表!N$11),"○",IF(AND(BI256=契約状況コード表!M$12,T256&gt;=契約状況コード表!N$12),"○",IF(AND(BI256=契約状況コード表!M$13,T256&gt;=契約状況コード表!N$13),"○",IF(T256="他官署で調達手続き入札を実施のため","○","×"))))))))))</f>
        <v>×</v>
      </c>
      <c r="BE256" s="114" t="str">
        <f>IF(AND(BI256=契約状況コード表!M$5,Y256&gt;契約状況コード表!N$5),"○",IF(AND(BI256=契約状況コード表!M$6,Y256&gt;=契約状況コード表!N$6),"○",IF(AND(BI256=契約状況コード表!M$7,Y256&gt;=契約状況コード表!N$7),"○",IF(AND(BI256=契約状況コード表!M$8,Y256&gt;=契約状況コード表!N$8),"○",IF(AND(BI256=契約状況コード表!M$9,Y256&gt;=契約状況コード表!N$9),"○",IF(AND(BI256=契約状況コード表!M$10,Y256&gt;=契約状況コード表!N$10),"○",IF(AND(BI256=契約状況コード表!M$11,Y256&gt;=契約状況コード表!N$11),"○",IF(AND(BI256=契約状況コード表!M$12,Y256&gt;=契約状況コード表!N$12),"○",IF(AND(BI256=契約状況コード表!M$13,Y256&gt;=契約状況コード表!N$13),"○","×")))))))))</f>
        <v>×</v>
      </c>
      <c r="BF256" s="114" t="str">
        <f t="shared" si="29"/>
        <v>×</v>
      </c>
      <c r="BG256" s="114" t="str">
        <f t="shared" si="30"/>
        <v>×</v>
      </c>
      <c r="BH256" s="115" t="str">
        <f t="shared" si="31"/>
        <v/>
      </c>
      <c r="BI256" s="170">
        <f t="shared" si="32"/>
        <v>0</v>
      </c>
      <c r="BJ256" s="36" t="str">
        <f>IF(AG256=契約状況コード表!G$5,"",IF(AND(K256&lt;&gt;"",ISTEXT(U256)),"分担契約/単価契約",IF(ISTEXT(U256),"単価契約",IF(K256&lt;&gt;"","分担契約",""))))</f>
        <v/>
      </c>
      <c r="BK256" s="171"/>
      <c r="BL256" s="118" t="str">
        <f>IF(COUNTIF(T256,"**"),"",IF(AND(T256&gt;=契約状況コード表!P$5,OR(H256=契約状況コード表!M$5,H256=契約状況コード表!M$6)),1,IF(AND(T256&gt;=契約状況コード表!P$13,H256&lt;&gt;契約状況コード表!M$5,H256&lt;&gt;契約状況コード表!M$6),1,"")))</f>
        <v/>
      </c>
      <c r="BM256" s="155" t="str">
        <f t="shared" si="33"/>
        <v>○</v>
      </c>
      <c r="BN256" s="118" t="b">
        <f t="shared" si="34"/>
        <v>1</v>
      </c>
      <c r="BO256" s="118" t="b">
        <f t="shared" si="35"/>
        <v>1</v>
      </c>
    </row>
    <row r="257" spans="1:67" ht="60.6" customHeight="1">
      <c r="A257" s="101">
        <f t="shared" si="36"/>
        <v>252</v>
      </c>
      <c r="B257" s="101" t="str">
        <f t="shared" si="37"/>
        <v/>
      </c>
      <c r="C257" s="101" t="str">
        <f>IF(B257&lt;&gt;1,"",COUNTIF($B$6:B257,1))</f>
        <v/>
      </c>
      <c r="D257" s="101" t="str">
        <f>IF(B257&lt;&gt;2,"",COUNTIF($B$6:B257,2))</f>
        <v/>
      </c>
      <c r="E257" s="101" t="str">
        <f>IF(B257&lt;&gt;3,"",COUNTIF($B$6:B257,3))</f>
        <v/>
      </c>
      <c r="F257" s="101" t="str">
        <f>IF(B257&lt;&gt;4,"",COUNTIF($B$6:B257,4))</f>
        <v/>
      </c>
      <c r="G257" s="75"/>
      <c r="H257" s="36"/>
      <c r="I257" s="76"/>
      <c r="J257" s="76"/>
      <c r="K257" s="75"/>
      <c r="L257" s="161"/>
      <c r="M257" s="77"/>
      <c r="N257" s="76"/>
      <c r="O257" s="78"/>
      <c r="P257" s="83"/>
      <c r="Q257" s="84"/>
      <c r="R257" s="76"/>
      <c r="S257" s="75"/>
      <c r="T257" s="79"/>
      <c r="U257" s="86"/>
      <c r="V257" s="87"/>
      <c r="W257" s="172" t="str">
        <f>IF(OR(T257="他官署で調達手続きを実施のため",AG257=契約状況コード表!G$5),"－",IF(V257&lt;&gt;"",ROUNDDOWN(V257/T257,3),(IFERROR(ROUNDDOWN(U257/T257,3),"－"))))</f>
        <v>－</v>
      </c>
      <c r="X257" s="79"/>
      <c r="Y257" s="79"/>
      <c r="Z257" s="82"/>
      <c r="AA257" s="80"/>
      <c r="AB257" s="81"/>
      <c r="AC257" s="82"/>
      <c r="AD257" s="82"/>
      <c r="AE257" s="82"/>
      <c r="AF257" s="82"/>
      <c r="AG257" s="80"/>
      <c r="AH257" s="76"/>
      <c r="AI257" s="76"/>
      <c r="AJ257" s="76"/>
      <c r="AK257" s="36"/>
      <c r="AL257" s="36"/>
      <c r="AM257" s="200"/>
      <c r="AN257" s="200"/>
      <c r="AO257" s="200"/>
      <c r="AP257" s="200"/>
      <c r="AQ257" s="161"/>
      <c r="AR257" s="75"/>
      <c r="AS257" s="36"/>
      <c r="AT257" s="36"/>
      <c r="AU257" s="36"/>
      <c r="AV257" s="36"/>
      <c r="AW257" s="36"/>
      <c r="AX257" s="36"/>
      <c r="AY257" s="36"/>
      <c r="AZ257" s="36"/>
      <c r="BA257" s="104"/>
      <c r="BB257" s="113"/>
      <c r="BC257" s="114" t="str">
        <f>IF(AND(OR(K257=契約状況コード表!D$5,K257=契約状況コード表!D$6),OR(AG257=契約状況コード表!G$5,AG257=契約状況コード表!G$6)),"年間支払金額(全官署)",IF(OR(AG257=契約状況コード表!G$5,AG257=契約状況コード表!G$6),"年間支払金額",IF(AND(OR(COUNTIF(AI257,"*すべて*"),COUNTIF(AI257,"*全て*")),S257="●",OR(K257=契約状況コード表!D$5,K257=契約状況コード表!D$6)),"年間支払金額(全官署、契約相手方ごと)",IF(AND(OR(COUNTIF(AI257,"*すべて*"),COUNTIF(AI257,"*全て*")),S257="●"),"年間支払金額(契約相手方ごと)",IF(AND(OR(K257=契約状況コード表!D$5,K257=契約状況コード表!D$6),AG257=契約状況コード表!G$7),"契約総額(全官署)",IF(AND(K257=契約状況コード表!D$7,AG257=契約状況コード表!G$7),"契約総額(自官署のみ)",IF(K257=契約状況コード表!D$7,"年間支払金額(自官署のみ)",IF(AG257=契約状況コード表!G$7,"契約総額",IF(AND(COUNTIF(BJ257,"&lt;&gt;*単価*"),OR(K257=契約状況コード表!D$5,K257=契約状況コード表!D$6)),"全官署予定価格",IF(AND(COUNTIF(BJ257,"*単価*"),OR(K257=契約状況コード表!D$5,K257=契約状況コード表!D$6)),"全官署支払金額",IF(AND(COUNTIF(BJ257,"&lt;&gt;*単価*"),COUNTIF(BJ257,"*変更契約*")),"変更後予定価格",IF(COUNTIF(BJ257,"*単価*"),"年間支払金額","予定価格"))))))))))))</f>
        <v>予定価格</v>
      </c>
      <c r="BD257" s="114" t="str">
        <f>IF(AND(BI257=契約状況コード表!M$5,T257&gt;契約状況コード表!N$5),"○",IF(AND(BI257=契約状況コード表!M$6,T257&gt;=契約状況コード表!N$6),"○",IF(AND(BI257=契約状況コード表!M$7,T257&gt;=契約状況コード表!N$7),"○",IF(AND(BI257=契約状況コード表!M$8,T257&gt;=契約状況コード表!N$8),"○",IF(AND(BI257=契約状況コード表!M$9,T257&gt;=契約状況コード表!N$9),"○",IF(AND(BI257=契約状況コード表!M$10,T257&gt;=契約状況コード表!N$10),"○",IF(AND(BI257=契約状況コード表!M$11,T257&gt;=契約状況コード表!N$11),"○",IF(AND(BI257=契約状況コード表!M$12,T257&gt;=契約状況コード表!N$12),"○",IF(AND(BI257=契約状況コード表!M$13,T257&gt;=契約状況コード表!N$13),"○",IF(T257="他官署で調達手続き入札を実施のため","○","×"))))))))))</f>
        <v>×</v>
      </c>
      <c r="BE257" s="114" t="str">
        <f>IF(AND(BI257=契約状況コード表!M$5,Y257&gt;契約状況コード表!N$5),"○",IF(AND(BI257=契約状況コード表!M$6,Y257&gt;=契約状況コード表!N$6),"○",IF(AND(BI257=契約状況コード表!M$7,Y257&gt;=契約状況コード表!N$7),"○",IF(AND(BI257=契約状況コード表!M$8,Y257&gt;=契約状況コード表!N$8),"○",IF(AND(BI257=契約状況コード表!M$9,Y257&gt;=契約状況コード表!N$9),"○",IF(AND(BI257=契約状況コード表!M$10,Y257&gt;=契約状況コード表!N$10),"○",IF(AND(BI257=契約状況コード表!M$11,Y257&gt;=契約状況コード表!N$11),"○",IF(AND(BI257=契約状況コード表!M$12,Y257&gt;=契約状況コード表!N$12),"○",IF(AND(BI257=契約状況コード表!M$13,Y257&gt;=契約状況コード表!N$13),"○","×")))))))))</f>
        <v>×</v>
      </c>
      <c r="BF257" s="114" t="str">
        <f t="shared" si="29"/>
        <v>×</v>
      </c>
      <c r="BG257" s="114" t="str">
        <f t="shared" si="30"/>
        <v>×</v>
      </c>
      <c r="BH257" s="115" t="str">
        <f t="shared" si="31"/>
        <v/>
      </c>
      <c r="BI257" s="170">
        <f t="shared" si="32"/>
        <v>0</v>
      </c>
      <c r="BJ257" s="36" t="str">
        <f>IF(AG257=契約状況コード表!G$5,"",IF(AND(K257&lt;&gt;"",ISTEXT(U257)),"分担契約/単価契約",IF(ISTEXT(U257),"単価契約",IF(K257&lt;&gt;"","分担契約",""))))</f>
        <v/>
      </c>
      <c r="BK257" s="171"/>
      <c r="BL257" s="118" t="str">
        <f>IF(COUNTIF(T257,"**"),"",IF(AND(T257&gt;=契約状況コード表!P$5,OR(H257=契約状況コード表!M$5,H257=契約状況コード表!M$6)),1,IF(AND(T257&gt;=契約状況コード表!P$13,H257&lt;&gt;契約状況コード表!M$5,H257&lt;&gt;契約状況コード表!M$6),1,"")))</f>
        <v/>
      </c>
      <c r="BM257" s="155" t="str">
        <f t="shared" si="33"/>
        <v>○</v>
      </c>
      <c r="BN257" s="118" t="b">
        <f t="shared" si="34"/>
        <v>1</v>
      </c>
      <c r="BO257" s="118" t="b">
        <f t="shared" si="35"/>
        <v>1</v>
      </c>
    </row>
    <row r="258" spans="1:67" ht="60.6" customHeight="1">
      <c r="A258" s="101">
        <f t="shared" si="36"/>
        <v>253</v>
      </c>
      <c r="B258" s="101" t="str">
        <f t="shared" si="37"/>
        <v/>
      </c>
      <c r="C258" s="101" t="str">
        <f>IF(B258&lt;&gt;1,"",COUNTIF($B$6:B258,1))</f>
        <v/>
      </c>
      <c r="D258" s="101" t="str">
        <f>IF(B258&lt;&gt;2,"",COUNTIF($B$6:B258,2))</f>
        <v/>
      </c>
      <c r="E258" s="101" t="str">
        <f>IF(B258&lt;&gt;3,"",COUNTIF($B$6:B258,3))</f>
        <v/>
      </c>
      <c r="F258" s="101" t="str">
        <f>IF(B258&lt;&gt;4,"",COUNTIF($B$6:B258,4))</f>
        <v/>
      </c>
      <c r="G258" s="75"/>
      <c r="H258" s="36"/>
      <c r="I258" s="76"/>
      <c r="J258" s="76"/>
      <c r="K258" s="75"/>
      <c r="L258" s="161"/>
      <c r="M258" s="77"/>
      <c r="N258" s="76"/>
      <c r="O258" s="78"/>
      <c r="P258" s="83"/>
      <c r="Q258" s="84"/>
      <c r="R258" s="76"/>
      <c r="S258" s="75"/>
      <c r="T258" s="79"/>
      <c r="U258" s="86"/>
      <c r="V258" s="87"/>
      <c r="W258" s="172" t="str">
        <f>IF(OR(T258="他官署で調達手続きを実施のため",AG258=契約状況コード表!G$5),"－",IF(V258&lt;&gt;"",ROUNDDOWN(V258/T258,3),(IFERROR(ROUNDDOWN(U258/T258,3),"－"))))</f>
        <v>－</v>
      </c>
      <c r="X258" s="79"/>
      <c r="Y258" s="79"/>
      <c r="Z258" s="82"/>
      <c r="AA258" s="80"/>
      <c r="AB258" s="81"/>
      <c r="AC258" s="82"/>
      <c r="AD258" s="82"/>
      <c r="AE258" s="82"/>
      <c r="AF258" s="82"/>
      <c r="AG258" s="80"/>
      <c r="AH258" s="76"/>
      <c r="AI258" s="76"/>
      <c r="AJ258" s="76"/>
      <c r="AK258" s="36"/>
      <c r="AL258" s="36"/>
      <c r="AM258" s="200"/>
      <c r="AN258" s="200"/>
      <c r="AO258" s="200"/>
      <c r="AP258" s="200"/>
      <c r="AQ258" s="161"/>
      <c r="AR258" s="75"/>
      <c r="AS258" s="36"/>
      <c r="AT258" s="36"/>
      <c r="AU258" s="36"/>
      <c r="AV258" s="36"/>
      <c r="AW258" s="36"/>
      <c r="AX258" s="36"/>
      <c r="AY258" s="36"/>
      <c r="AZ258" s="36"/>
      <c r="BA258" s="104"/>
      <c r="BB258" s="113"/>
      <c r="BC258" s="114" t="str">
        <f>IF(AND(OR(K258=契約状況コード表!D$5,K258=契約状況コード表!D$6),OR(AG258=契約状況コード表!G$5,AG258=契約状況コード表!G$6)),"年間支払金額(全官署)",IF(OR(AG258=契約状況コード表!G$5,AG258=契約状況コード表!G$6),"年間支払金額",IF(AND(OR(COUNTIF(AI258,"*すべて*"),COUNTIF(AI258,"*全て*")),S258="●",OR(K258=契約状況コード表!D$5,K258=契約状況コード表!D$6)),"年間支払金額(全官署、契約相手方ごと)",IF(AND(OR(COUNTIF(AI258,"*すべて*"),COUNTIF(AI258,"*全て*")),S258="●"),"年間支払金額(契約相手方ごと)",IF(AND(OR(K258=契約状況コード表!D$5,K258=契約状況コード表!D$6),AG258=契約状況コード表!G$7),"契約総額(全官署)",IF(AND(K258=契約状況コード表!D$7,AG258=契約状況コード表!G$7),"契約総額(自官署のみ)",IF(K258=契約状況コード表!D$7,"年間支払金額(自官署のみ)",IF(AG258=契約状況コード表!G$7,"契約総額",IF(AND(COUNTIF(BJ258,"&lt;&gt;*単価*"),OR(K258=契約状況コード表!D$5,K258=契約状況コード表!D$6)),"全官署予定価格",IF(AND(COUNTIF(BJ258,"*単価*"),OR(K258=契約状況コード表!D$5,K258=契約状況コード表!D$6)),"全官署支払金額",IF(AND(COUNTIF(BJ258,"&lt;&gt;*単価*"),COUNTIF(BJ258,"*変更契約*")),"変更後予定価格",IF(COUNTIF(BJ258,"*単価*"),"年間支払金額","予定価格"))))))))))))</f>
        <v>予定価格</v>
      </c>
      <c r="BD258" s="114" t="str">
        <f>IF(AND(BI258=契約状況コード表!M$5,T258&gt;契約状況コード表!N$5),"○",IF(AND(BI258=契約状況コード表!M$6,T258&gt;=契約状況コード表!N$6),"○",IF(AND(BI258=契約状況コード表!M$7,T258&gt;=契約状況コード表!N$7),"○",IF(AND(BI258=契約状況コード表!M$8,T258&gt;=契約状況コード表!N$8),"○",IF(AND(BI258=契約状況コード表!M$9,T258&gt;=契約状況コード表!N$9),"○",IF(AND(BI258=契約状況コード表!M$10,T258&gt;=契約状況コード表!N$10),"○",IF(AND(BI258=契約状況コード表!M$11,T258&gt;=契約状況コード表!N$11),"○",IF(AND(BI258=契約状況コード表!M$12,T258&gt;=契約状況コード表!N$12),"○",IF(AND(BI258=契約状況コード表!M$13,T258&gt;=契約状況コード表!N$13),"○",IF(T258="他官署で調達手続き入札を実施のため","○","×"))))))))))</f>
        <v>×</v>
      </c>
      <c r="BE258" s="114" t="str">
        <f>IF(AND(BI258=契約状況コード表!M$5,Y258&gt;契約状況コード表!N$5),"○",IF(AND(BI258=契約状況コード表!M$6,Y258&gt;=契約状況コード表!N$6),"○",IF(AND(BI258=契約状況コード表!M$7,Y258&gt;=契約状況コード表!N$7),"○",IF(AND(BI258=契約状況コード表!M$8,Y258&gt;=契約状況コード表!N$8),"○",IF(AND(BI258=契約状況コード表!M$9,Y258&gt;=契約状況コード表!N$9),"○",IF(AND(BI258=契約状況コード表!M$10,Y258&gt;=契約状況コード表!N$10),"○",IF(AND(BI258=契約状況コード表!M$11,Y258&gt;=契約状況コード表!N$11),"○",IF(AND(BI258=契約状況コード表!M$12,Y258&gt;=契約状況コード表!N$12),"○",IF(AND(BI258=契約状況コード表!M$13,Y258&gt;=契約状況コード表!N$13),"○","×")))))))))</f>
        <v>×</v>
      </c>
      <c r="BF258" s="114" t="str">
        <f t="shared" si="29"/>
        <v>×</v>
      </c>
      <c r="BG258" s="114" t="str">
        <f t="shared" si="30"/>
        <v>×</v>
      </c>
      <c r="BH258" s="115" t="str">
        <f t="shared" si="31"/>
        <v/>
      </c>
      <c r="BI258" s="170">
        <f t="shared" si="32"/>
        <v>0</v>
      </c>
      <c r="BJ258" s="36" t="str">
        <f>IF(AG258=契約状況コード表!G$5,"",IF(AND(K258&lt;&gt;"",ISTEXT(U258)),"分担契約/単価契約",IF(ISTEXT(U258),"単価契約",IF(K258&lt;&gt;"","分担契約",""))))</f>
        <v/>
      </c>
      <c r="BK258" s="171"/>
      <c r="BL258" s="118" t="str">
        <f>IF(COUNTIF(T258,"**"),"",IF(AND(T258&gt;=契約状況コード表!P$5,OR(H258=契約状況コード表!M$5,H258=契約状況コード表!M$6)),1,IF(AND(T258&gt;=契約状況コード表!P$13,H258&lt;&gt;契約状況コード表!M$5,H258&lt;&gt;契約状況コード表!M$6),1,"")))</f>
        <v/>
      </c>
      <c r="BM258" s="155" t="str">
        <f t="shared" si="33"/>
        <v>○</v>
      </c>
      <c r="BN258" s="118" t="b">
        <f t="shared" si="34"/>
        <v>1</v>
      </c>
      <c r="BO258" s="118" t="b">
        <f t="shared" si="35"/>
        <v>1</v>
      </c>
    </row>
    <row r="259" spans="1:67" ht="60.6" customHeight="1">
      <c r="A259" s="101">
        <f t="shared" si="36"/>
        <v>254</v>
      </c>
      <c r="B259" s="101" t="str">
        <f t="shared" si="37"/>
        <v/>
      </c>
      <c r="C259" s="101" t="str">
        <f>IF(B259&lt;&gt;1,"",COUNTIF($B$6:B259,1))</f>
        <v/>
      </c>
      <c r="D259" s="101" t="str">
        <f>IF(B259&lt;&gt;2,"",COUNTIF($B$6:B259,2))</f>
        <v/>
      </c>
      <c r="E259" s="101" t="str">
        <f>IF(B259&lt;&gt;3,"",COUNTIF($B$6:B259,3))</f>
        <v/>
      </c>
      <c r="F259" s="101" t="str">
        <f>IF(B259&lt;&gt;4,"",COUNTIF($B$6:B259,4))</f>
        <v/>
      </c>
      <c r="G259" s="75"/>
      <c r="H259" s="36"/>
      <c r="I259" s="76"/>
      <c r="J259" s="76"/>
      <c r="K259" s="75"/>
      <c r="L259" s="161"/>
      <c r="M259" s="77"/>
      <c r="N259" s="76"/>
      <c r="O259" s="78"/>
      <c r="P259" s="83"/>
      <c r="Q259" s="84"/>
      <c r="R259" s="76"/>
      <c r="S259" s="75"/>
      <c r="T259" s="79"/>
      <c r="U259" s="86"/>
      <c r="V259" s="87"/>
      <c r="W259" s="172" t="str">
        <f>IF(OR(T259="他官署で調達手続きを実施のため",AG259=契約状況コード表!G$5),"－",IF(V259&lt;&gt;"",ROUNDDOWN(V259/T259,3),(IFERROR(ROUNDDOWN(U259/T259,3),"－"))))</f>
        <v>－</v>
      </c>
      <c r="X259" s="79"/>
      <c r="Y259" s="79"/>
      <c r="Z259" s="82"/>
      <c r="AA259" s="80"/>
      <c r="AB259" s="81"/>
      <c r="AC259" s="82"/>
      <c r="AD259" s="82"/>
      <c r="AE259" s="82"/>
      <c r="AF259" s="82"/>
      <c r="AG259" s="80"/>
      <c r="AH259" s="76"/>
      <c r="AI259" s="76"/>
      <c r="AJ259" s="76"/>
      <c r="AK259" s="36"/>
      <c r="AL259" s="36"/>
      <c r="AM259" s="200"/>
      <c r="AN259" s="200"/>
      <c r="AO259" s="200"/>
      <c r="AP259" s="200"/>
      <c r="AQ259" s="161"/>
      <c r="AR259" s="75"/>
      <c r="AS259" s="36"/>
      <c r="AT259" s="36"/>
      <c r="AU259" s="36"/>
      <c r="AV259" s="36"/>
      <c r="AW259" s="36"/>
      <c r="AX259" s="36"/>
      <c r="AY259" s="36"/>
      <c r="AZ259" s="36"/>
      <c r="BA259" s="108"/>
      <c r="BB259" s="113"/>
      <c r="BC259" s="114" t="str">
        <f>IF(AND(OR(K259=契約状況コード表!D$5,K259=契約状況コード表!D$6),OR(AG259=契約状況コード表!G$5,AG259=契約状況コード表!G$6)),"年間支払金額(全官署)",IF(OR(AG259=契約状況コード表!G$5,AG259=契約状況コード表!G$6),"年間支払金額",IF(AND(OR(COUNTIF(AI259,"*すべて*"),COUNTIF(AI259,"*全て*")),S259="●",OR(K259=契約状況コード表!D$5,K259=契約状況コード表!D$6)),"年間支払金額(全官署、契約相手方ごと)",IF(AND(OR(COUNTIF(AI259,"*すべて*"),COUNTIF(AI259,"*全て*")),S259="●"),"年間支払金額(契約相手方ごと)",IF(AND(OR(K259=契約状況コード表!D$5,K259=契約状況コード表!D$6),AG259=契約状況コード表!G$7),"契約総額(全官署)",IF(AND(K259=契約状況コード表!D$7,AG259=契約状況コード表!G$7),"契約総額(自官署のみ)",IF(K259=契約状況コード表!D$7,"年間支払金額(自官署のみ)",IF(AG259=契約状況コード表!G$7,"契約総額",IF(AND(COUNTIF(BJ259,"&lt;&gt;*単価*"),OR(K259=契約状況コード表!D$5,K259=契約状況コード表!D$6)),"全官署予定価格",IF(AND(COUNTIF(BJ259,"*単価*"),OR(K259=契約状況コード表!D$5,K259=契約状況コード表!D$6)),"全官署支払金額",IF(AND(COUNTIF(BJ259,"&lt;&gt;*単価*"),COUNTIF(BJ259,"*変更契約*")),"変更後予定価格",IF(COUNTIF(BJ259,"*単価*"),"年間支払金額","予定価格"))))))))))))</f>
        <v>予定価格</v>
      </c>
      <c r="BD259" s="114" t="str">
        <f>IF(AND(BI259=契約状況コード表!M$5,T259&gt;契約状況コード表!N$5),"○",IF(AND(BI259=契約状況コード表!M$6,T259&gt;=契約状況コード表!N$6),"○",IF(AND(BI259=契約状況コード表!M$7,T259&gt;=契約状況コード表!N$7),"○",IF(AND(BI259=契約状況コード表!M$8,T259&gt;=契約状況コード表!N$8),"○",IF(AND(BI259=契約状況コード表!M$9,T259&gt;=契約状況コード表!N$9),"○",IF(AND(BI259=契約状況コード表!M$10,T259&gt;=契約状況コード表!N$10),"○",IF(AND(BI259=契約状況コード表!M$11,T259&gt;=契約状況コード表!N$11),"○",IF(AND(BI259=契約状況コード表!M$12,T259&gt;=契約状況コード表!N$12),"○",IF(AND(BI259=契約状況コード表!M$13,T259&gt;=契約状況コード表!N$13),"○",IF(T259="他官署で調達手続き入札を実施のため","○","×"))))))))))</f>
        <v>×</v>
      </c>
      <c r="BE259" s="114" t="str">
        <f>IF(AND(BI259=契約状況コード表!M$5,Y259&gt;契約状況コード表!N$5),"○",IF(AND(BI259=契約状況コード表!M$6,Y259&gt;=契約状況コード表!N$6),"○",IF(AND(BI259=契約状況コード表!M$7,Y259&gt;=契約状況コード表!N$7),"○",IF(AND(BI259=契約状況コード表!M$8,Y259&gt;=契約状況コード表!N$8),"○",IF(AND(BI259=契約状況コード表!M$9,Y259&gt;=契約状況コード表!N$9),"○",IF(AND(BI259=契約状況コード表!M$10,Y259&gt;=契約状況コード表!N$10),"○",IF(AND(BI259=契約状況コード表!M$11,Y259&gt;=契約状況コード表!N$11),"○",IF(AND(BI259=契約状況コード表!M$12,Y259&gt;=契約状況コード表!N$12),"○",IF(AND(BI259=契約状況コード表!M$13,Y259&gt;=契約状況コード表!N$13),"○","×")))))))))</f>
        <v>×</v>
      </c>
      <c r="BF259" s="114" t="str">
        <f t="shared" si="29"/>
        <v>×</v>
      </c>
      <c r="BG259" s="114" t="str">
        <f t="shared" si="30"/>
        <v>×</v>
      </c>
      <c r="BH259" s="115" t="str">
        <f t="shared" si="31"/>
        <v/>
      </c>
      <c r="BI259" s="170">
        <f t="shared" si="32"/>
        <v>0</v>
      </c>
      <c r="BJ259" s="36" t="str">
        <f>IF(AG259=契約状況コード表!G$5,"",IF(AND(K259&lt;&gt;"",ISTEXT(U259)),"分担契約/単価契約",IF(ISTEXT(U259),"単価契約",IF(K259&lt;&gt;"","分担契約",""))))</f>
        <v/>
      </c>
      <c r="BK259" s="171"/>
      <c r="BL259" s="118" t="str">
        <f>IF(COUNTIF(T259,"**"),"",IF(AND(T259&gt;=契約状況コード表!P$5,OR(H259=契約状況コード表!M$5,H259=契約状況コード表!M$6)),1,IF(AND(T259&gt;=契約状況コード表!P$13,H259&lt;&gt;契約状況コード表!M$5,H259&lt;&gt;契約状況コード表!M$6),1,"")))</f>
        <v/>
      </c>
      <c r="BM259" s="155" t="str">
        <f t="shared" si="33"/>
        <v>○</v>
      </c>
      <c r="BN259" s="118" t="b">
        <f t="shared" si="34"/>
        <v>1</v>
      </c>
      <c r="BO259" s="118" t="b">
        <f t="shared" si="35"/>
        <v>1</v>
      </c>
    </row>
    <row r="260" spans="1:67" ht="60.6" customHeight="1">
      <c r="A260" s="101">
        <f t="shared" si="36"/>
        <v>255</v>
      </c>
      <c r="B260" s="101" t="str">
        <f t="shared" si="37"/>
        <v/>
      </c>
      <c r="C260" s="101" t="str">
        <f>IF(B260&lt;&gt;1,"",COUNTIF($B$6:B260,1))</f>
        <v/>
      </c>
      <c r="D260" s="101" t="str">
        <f>IF(B260&lt;&gt;2,"",COUNTIF($B$6:B260,2))</f>
        <v/>
      </c>
      <c r="E260" s="101" t="str">
        <f>IF(B260&lt;&gt;3,"",COUNTIF($B$6:B260,3))</f>
        <v/>
      </c>
      <c r="F260" s="101" t="str">
        <f>IF(B260&lt;&gt;4,"",COUNTIF($B$6:B260,4))</f>
        <v/>
      </c>
      <c r="G260" s="75"/>
      <c r="H260" s="36"/>
      <c r="I260" s="76"/>
      <c r="J260" s="76"/>
      <c r="K260" s="75"/>
      <c r="L260" s="161"/>
      <c r="M260" s="77"/>
      <c r="N260" s="76"/>
      <c r="O260" s="78"/>
      <c r="P260" s="83"/>
      <c r="Q260" s="84"/>
      <c r="R260" s="76"/>
      <c r="S260" s="75"/>
      <c r="T260" s="79"/>
      <c r="U260" s="86"/>
      <c r="V260" s="87"/>
      <c r="W260" s="172" t="str">
        <f>IF(OR(T260="他官署で調達手続きを実施のため",AG260=契約状況コード表!G$5),"－",IF(V260&lt;&gt;"",ROUNDDOWN(V260/T260,3),(IFERROR(ROUNDDOWN(U260/T260,3),"－"))))</f>
        <v>－</v>
      </c>
      <c r="X260" s="79"/>
      <c r="Y260" s="79"/>
      <c r="Z260" s="82"/>
      <c r="AA260" s="80"/>
      <c r="AB260" s="81"/>
      <c r="AC260" s="82"/>
      <c r="AD260" s="82"/>
      <c r="AE260" s="82"/>
      <c r="AF260" s="82"/>
      <c r="AG260" s="80"/>
      <c r="AH260" s="76"/>
      <c r="AI260" s="76"/>
      <c r="AJ260" s="76"/>
      <c r="AK260" s="36"/>
      <c r="AL260" s="36"/>
      <c r="AM260" s="200"/>
      <c r="AN260" s="200"/>
      <c r="AO260" s="200"/>
      <c r="AP260" s="200"/>
      <c r="AQ260" s="161"/>
      <c r="AR260" s="75"/>
      <c r="AS260" s="36"/>
      <c r="AT260" s="36"/>
      <c r="AU260" s="36"/>
      <c r="AV260" s="36"/>
      <c r="AW260" s="36"/>
      <c r="AX260" s="36"/>
      <c r="AY260" s="36"/>
      <c r="AZ260" s="36"/>
      <c r="BA260" s="104"/>
      <c r="BB260" s="113"/>
      <c r="BC260" s="114" t="str">
        <f>IF(AND(OR(K260=契約状況コード表!D$5,K260=契約状況コード表!D$6),OR(AG260=契約状況コード表!G$5,AG260=契約状況コード表!G$6)),"年間支払金額(全官署)",IF(OR(AG260=契約状況コード表!G$5,AG260=契約状況コード表!G$6),"年間支払金額",IF(AND(OR(COUNTIF(AI260,"*すべて*"),COUNTIF(AI260,"*全て*")),S260="●",OR(K260=契約状況コード表!D$5,K260=契約状況コード表!D$6)),"年間支払金額(全官署、契約相手方ごと)",IF(AND(OR(COUNTIF(AI260,"*すべて*"),COUNTIF(AI260,"*全て*")),S260="●"),"年間支払金額(契約相手方ごと)",IF(AND(OR(K260=契約状況コード表!D$5,K260=契約状況コード表!D$6),AG260=契約状況コード表!G$7),"契約総額(全官署)",IF(AND(K260=契約状況コード表!D$7,AG260=契約状況コード表!G$7),"契約総額(自官署のみ)",IF(K260=契約状況コード表!D$7,"年間支払金額(自官署のみ)",IF(AG260=契約状況コード表!G$7,"契約総額",IF(AND(COUNTIF(BJ260,"&lt;&gt;*単価*"),OR(K260=契約状況コード表!D$5,K260=契約状況コード表!D$6)),"全官署予定価格",IF(AND(COUNTIF(BJ260,"*単価*"),OR(K260=契約状況コード表!D$5,K260=契約状況コード表!D$6)),"全官署支払金額",IF(AND(COUNTIF(BJ260,"&lt;&gt;*単価*"),COUNTIF(BJ260,"*変更契約*")),"変更後予定価格",IF(COUNTIF(BJ260,"*単価*"),"年間支払金額","予定価格"))))))))))))</f>
        <v>予定価格</v>
      </c>
      <c r="BD260" s="114" t="str">
        <f>IF(AND(BI260=契約状況コード表!M$5,T260&gt;契約状況コード表!N$5),"○",IF(AND(BI260=契約状況コード表!M$6,T260&gt;=契約状況コード表!N$6),"○",IF(AND(BI260=契約状況コード表!M$7,T260&gt;=契約状況コード表!N$7),"○",IF(AND(BI260=契約状況コード表!M$8,T260&gt;=契約状況コード表!N$8),"○",IF(AND(BI260=契約状況コード表!M$9,T260&gt;=契約状況コード表!N$9),"○",IF(AND(BI260=契約状況コード表!M$10,T260&gt;=契約状況コード表!N$10),"○",IF(AND(BI260=契約状況コード表!M$11,T260&gt;=契約状況コード表!N$11),"○",IF(AND(BI260=契約状況コード表!M$12,T260&gt;=契約状況コード表!N$12),"○",IF(AND(BI260=契約状況コード表!M$13,T260&gt;=契約状況コード表!N$13),"○",IF(T260="他官署で調達手続き入札を実施のため","○","×"))))))))))</f>
        <v>×</v>
      </c>
      <c r="BE260" s="114" t="str">
        <f>IF(AND(BI260=契約状況コード表!M$5,Y260&gt;契約状況コード表!N$5),"○",IF(AND(BI260=契約状況コード表!M$6,Y260&gt;=契約状況コード表!N$6),"○",IF(AND(BI260=契約状況コード表!M$7,Y260&gt;=契約状況コード表!N$7),"○",IF(AND(BI260=契約状況コード表!M$8,Y260&gt;=契約状況コード表!N$8),"○",IF(AND(BI260=契約状況コード表!M$9,Y260&gt;=契約状況コード表!N$9),"○",IF(AND(BI260=契約状況コード表!M$10,Y260&gt;=契約状況コード表!N$10),"○",IF(AND(BI260=契約状況コード表!M$11,Y260&gt;=契約状況コード表!N$11),"○",IF(AND(BI260=契約状況コード表!M$12,Y260&gt;=契約状況コード表!N$12),"○",IF(AND(BI260=契約状況コード表!M$13,Y260&gt;=契約状況コード表!N$13),"○","×")))))))))</f>
        <v>×</v>
      </c>
      <c r="BF260" s="114" t="str">
        <f t="shared" si="29"/>
        <v>×</v>
      </c>
      <c r="BG260" s="114" t="str">
        <f t="shared" si="30"/>
        <v>×</v>
      </c>
      <c r="BH260" s="115" t="str">
        <f t="shared" si="31"/>
        <v/>
      </c>
      <c r="BI260" s="170">
        <f t="shared" si="32"/>
        <v>0</v>
      </c>
      <c r="BJ260" s="36" t="str">
        <f>IF(AG260=契約状況コード表!G$5,"",IF(AND(K260&lt;&gt;"",ISTEXT(U260)),"分担契約/単価契約",IF(ISTEXT(U260),"単価契約",IF(K260&lt;&gt;"","分担契約",""))))</f>
        <v/>
      </c>
      <c r="BK260" s="171"/>
      <c r="BL260" s="118" t="str">
        <f>IF(COUNTIF(T260,"**"),"",IF(AND(T260&gt;=契約状況コード表!P$5,OR(H260=契約状況コード表!M$5,H260=契約状況コード表!M$6)),1,IF(AND(T260&gt;=契約状況コード表!P$13,H260&lt;&gt;契約状況コード表!M$5,H260&lt;&gt;契約状況コード表!M$6),1,"")))</f>
        <v/>
      </c>
      <c r="BM260" s="155" t="str">
        <f t="shared" si="33"/>
        <v>○</v>
      </c>
      <c r="BN260" s="118" t="b">
        <f t="shared" si="34"/>
        <v>1</v>
      </c>
      <c r="BO260" s="118" t="b">
        <f t="shared" si="35"/>
        <v>1</v>
      </c>
    </row>
    <row r="261" spans="1:67" ht="60.6" customHeight="1">
      <c r="A261" s="101">
        <f t="shared" si="36"/>
        <v>256</v>
      </c>
      <c r="B261" s="101" t="str">
        <f t="shared" si="37"/>
        <v/>
      </c>
      <c r="C261" s="101" t="str">
        <f>IF(B261&lt;&gt;1,"",COUNTIF($B$6:B261,1))</f>
        <v/>
      </c>
      <c r="D261" s="101" t="str">
        <f>IF(B261&lt;&gt;2,"",COUNTIF($B$6:B261,2))</f>
        <v/>
      </c>
      <c r="E261" s="101" t="str">
        <f>IF(B261&lt;&gt;3,"",COUNTIF($B$6:B261,3))</f>
        <v/>
      </c>
      <c r="F261" s="101" t="str">
        <f>IF(B261&lt;&gt;4,"",COUNTIF($B$6:B261,4))</f>
        <v/>
      </c>
      <c r="G261" s="75"/>
      <c r="H261" s="36"/>
      <c r="I261" s="76"/>
      <c r="J261" s="76"/>
      <c r="K261" s="75"/>
      <c r="L261" s="161"/>
      <c r="M261" s="77"/>
      <c r="N261" s="76"/>
      <c r="O261" s="78"/>
      <c r="P261" s="83"/>
      <c r="Q261" s="84"/>
      <c r="R261" s="76"/>
      <c r="S261" s="75"/>
      <c r="T261" s="79"/>
      <c r="U261" s="86"/>
      <c r="V261" s="87"/>
      <c r="W261" s="172" t="str">
        <f>IF(OR(T261="他官署で調達手続きを実施のため",AG261=契約状況コード表!G$5),"－",IF(V261&lt;&gt;"",ROUNDDOWN(V261/T261,3),(IFERROR(ROUNDDOWN(U261/T261,3),"－"))))</f>
        <v>－</v>
      </c>
      <c r="X261" s="79"/>
      <c r="Y261" s="79"/>
      <c r="Z261" s="82"/>
      <c r="AA261" s="80"/>
      <c r="AB261" s="81"/>
      <c r="AC261" s="82"/>
      <c r="AD261" s="82"/>
      <c r="AE261" s="82"/>
      <c r="AF261" s="82"/>
      <c r="AG261" s="80"/>
      <c r="AH261" s="76"/>
      <c r="AI261" s="76"/>
      <c r="AJ261" s="76"/>
      <c r="AK261" s="36"/>
      <c r="AL261" s="36"/>
      <c r="AM261" s="200"/>
      <c r="AN261" s="200"/>
      <c r="AO261" s="200"/>
      <c r="AP261" s="200"/>
      <c r="AQ261" s="161"/>
      <c r="AR261" s="75"/>
      <c r="AS261" s="36"/>
      <c r="AT261" s="36"/>
      <c r="AU261" s="36"/>
      <c r="AV261" s="36"/>
      <c r="AW261" s="36"/>
      <c r="AX261" s="36"/>
      <c r="AY261" s="36"/>
      <c r="AZ261" s="36"/>
      <c r="BA261" s="104"/>
      <c r="BB261" s="113"/>
      <c r="BC261" s="114" t="str">
        <f>IF(AND(OR(K261=契約状況コード表!D$5,K261=契約状況コード表!D$6),OR(AG261=契約状況コード表!G$5,AG261=契約状況コード表!G$6)),"年間支払金額(全官署)",IF(OR(AG261=契約状況コード表!G$5,AG261=契約状況コード表!G$6),"年間支払金額",IF(AND(OR(COUNTIF(AI261,"*すべて*"),COUNTIF(AI261,"*全て*")),S261="●",OR(K261=契約状況コード表!D$5,K261=契約状況コード表!D$6)),"年間支払金額(全官署、契約相手方ごと)",IF(AND(OR(COUNTIF(AI261,"*すべて*"),COUNTIF(AI261,"*全て*")),S261="●"),"年間支払金額(契約相手方ごと)",IF(AND(OR(K261=契約状況コード表!D$5,K261=契約状況コード表!D$6),AG261=契約状況コード表!G$7),"契約総額(全官署)",IF(AND(K261=契約状況コード表!D$7,AG261=契約状況コード表!G$7),"契約総額(自官署のみ)",IF(K261=契約状況コード表!D$7,"年間支払金額(自官署のみ)",IF(AG261=契約状況コード表!G$7,"契約総額",IF(AND(COUNTIF(BJ261,"&lt;&gt;*単価*"),OR(K261=契約状況コード表!D$5,K261=契約状況コード表!D$6)),"全官署予定価格",IF(AND(COUNTIF(BJ261,"*単価*"),OR(K261=契約状況コード表!D$5,K261=契約状況コード表!D$6)),"全官署支払金額",IF(AND(COUNTIF(BJ261,"&lt;&gt;*単価*"),COUNTIF(BJ261,"*変更契約*")),"変更後予定価格",IF(COUNTIF(BJ261,"*単価*"),"年間支払金額","予定価格"))))))))))))</f>
        <v>予定価格</v>
      </c>
      <c r="BD261" s="114" t="str">
        <f>IF(AND(BI261=契約状況コード表!M$5,T261&gt;契約状況コード表!N$5),"○",IF(AND(BI261=契約状況コード表!M$6,T261&gt;=契約状況コード表!N$6),"○",IF(AND(BI261=契約状況コード表!M$7,T261&gt;=契約状況コード表!N$7),"○",IF(AND(BI261=契約状況コード表!M$8,T261&gt;=契約状況コード表!N$8),"○",IF(AND(BI261=契約状況コード表!M$9,T261&gt;=契約状況コード表!N$9),"○",IF(AND(BI261=契約状況コード表!M$10,T261&gt;=契約状況コード表!N$10),"○",IF(AND(BI261=契約状況コード表!M$11,T261&gt;=契約状況コード表!N$11),"○",IF(AND(BI261=契約状況コード表!M$12,T261&gt;=契約状況コード表!N$12),"○",IF(AND(BI261=契約状況コード表!M$13,T261&gt;=契約状況コード表!N$13),"○",IF(T261="他官署で調達手続き入札を実施のため","○","×"))))))))))</f>
        <v>×</v>
      </c>
      <c r="BE261" s="114" t="str">
        <f>IF(AND(BI261=契約状況コード表!M$5,Y261&gt;契約状況コード表!N$5),"○",IF(AND(BI261=契約状況コード表!M$6,Y261&gt;=契約状況コード表!N$6),"○",IF(AND(BI261=契約状況コード表!M$7,Y261&gt;=契約状況コード表!N$7),"○",IF(AND(BI261=契約状況コード表!M$8,Y261&gt;=契約状況コード表!N$8),"○",IF(AND(BI261=契約状況コード表!M$9,Y261&gt;=契約状況コード表!N$9),"○",IF(AND(BI261=契約状況コード表!M$10,Y261&gt;=契約状況コード表!N$10),"○",IF(AND(BI261=契約状況コード表!M$11,Y261&gt;=契約状況コード表!N$11),"○",IF(AND(BI261=契約状況コード表!M$12,Y261&gt;=契約状況コード表!N$12),"○",IF(AND(BI261=契約状況コード表!M$13,Y261&gt;=契約状況コード表!N$13),"○","×")))))))))</f>
        <v>×</v>
      </c>
      <c r="BF261" s="114" t="str">
        <f t="shared" si="29"/>
        <v>×</v>
      </c>
      <c r="BG261" s="114" t="str">
        <f t="shared" si="30"/>
        <v>×</v>
      </c>
      <c r="BH261" s="115" t="str">
        <f t="shared" si="31"/>
        <v/>
      </c>
      <c r="BI261" s="170">
        <f t="shared" si="32"/>
        <v>0</v>
      </c>
      <c r="BJ261" s="36" t="str">
        <f>IF(AG261=契約状況コード表!G$5,"",IF(AND(K261&lt;&gt;"",ISTEXT(U261)),"分担契約/単価契約",IF(ISTEXT(U261),"単価契約",IF(K261&lt;&gt;"","分担契約",""))))</f>
        <v/>
      </c>
      <c r="BK261" s="171"/>
      <c r="BL261" s="118" t="str">
        <f>IF(COUNTIF(T261,"**"),"",IF(AND(T261&gt;=契約状況コード表!P$5,OR(H261=契約状況コード表!M$5,H261=契約状況コード表!M$6)),1,IF(AND(T261&gt;=契約状況コード表!P$13,H261&lt;&gt;契約状況コード表!M$5,H261&lt;&gt;契約状況コード表!M$6),1,"")))</f>
        <v/>
      </c>
      <c r="BM261" s="155" t="str">
        <f t="shared" si="33"/>
        <v>○</v>
      </c>
      <c r="BN261" s="118" t="b">
        <f t="shared" si="34"/>
        <v>1</v>
      </c>
      <c r="BO261" s="118" t="b">
        <f t="shared" si="35"/>
        <v>1</v>
      </c>
    </row>
    <row r="262" spans="1:67" ht="60.6" customHeight="1">
      <c r="A262" s="101">
        <f t="shared" si="36"/>
        <v>257</v>
      </c>
      <c r="B262" s="101" t="str">
        <f t="shared" si="37"/>
        <v/>
      </c>
      <c r="C262" s="101" t="str">
        <f>IF(B262&lt;&gt;1,"",COUNTIF($B$6:B262,1))</f>
        <v/>
      </c>
      <c r="D262" s="101" t="str">
        <f>IF(B262&lt;&gt;2,"",COUNTIF($B$6:B262,2))</f>
        <v/>
      </c>
      <c r="E262" s="101" t="str">
        <f>IF(B262&lt;&gt;3,"",COUNTIF($B$6:B262,3))</f>
        <v/>
      </c>
      <c r="F262" s="101" t="str">
        <f>IF(B262&lt;&gt;4,"",COUNTIF($B$6:B262,4))</f>
        <v/>
      </c>
      <c r="G262" s="75"/>
      <c r="H262" s="36"/>
      <c r="I262" s="76"/>
      <c r="J262" s="76"/>
      <c r="K262" s="75"/>
      <c r="L262" s="161"/>
      <c r="M262" s="77"/>
      <c r="N262" s="76"/>
      <c r="O262" s="78"/>
      <c r="P262" s="83"/>
      <c r="Q262" s="84"/>
      <c r="R262" s="76"/>
      <c r="S262" s="75"/>
      <c r="T262" s="85"/>
      <c r="U262" s="154"/>
      <c r="V262" s="87"/>
      <c r="W262" s="172" t="str">
        <f>IF(OR(T262="他官署で調達手続きを実施のため",AG262=契約状況コード表!G$5),"－",IF(V262&lt;&gt;"",ROUNDDOWN(V262/T262,3),(IFERROR(ROUNDDOWN(U262/T262,3),"－"))))</f>
        <v>－</v>
      </c>
      <c r="X262" s="85"/>
      <c r="Y262" s="85"/>
      <c r="Z262" s="82"/>
      <c r="AA262" s="80"/>
      <c r="AB262" s="81"/>
      <c r="AC262" s="82"/>
      <c r="AD262" s="82"/>
      <c r="AE262" s="82"/>
      <c r="AF262" s="82"/>
      <c r="AG262" s="80"/>
      <c r="AH262" s="76"/>
      <c r="AI262" s="76"/>
      <c r="AJ262" s="76"/>
      <c r="AK262" s="36"/>
      <c r="AL262" s="36"/>
      <c r="AM262" s="200"/>
      <c r="AN262" s="200"/>
      <c r="AO262" s="200"/>
      <c r="AP262" s="200"/>
      <c r="AQ262" s="161"/>
      <c r="AR262" s="75"/>
      <c r="AS262" s="36"/>
      <c r="AT262" s="36"/>
      <c r="AU262" s="36"/>
      <c r="AV262" s="36"/>
      <c r="AW262" s="36"/>
      <c r="AX262" s="36"/>
      <c r="AY262" s="36"/>
      <c r="AZ262" s="36"/>
      <c r="BA262" s="104"/>
      <c r="BB262" s="113"/>
      <c r="BC262" s="114" t="str">
        <f>IF(AND(OR(K262=契約状況コード表!D$5,K262=契約状況コード表!D$6),OR(AG262=契約状況コード表!G$5,AG262=契約状況コード表!G$6)),"年間支払金額(全官署)",IF(OR(AG262=契約状況コード表!G$5,AG262=契約状況コード表!G$6),"年間支払金額",IF(AND(OR(COUNTIF(AI262,"*すべて*"),COUNTIF(AI262,"*全て*")),S262="●",OR(K262=契約状況コード表!D$5,K262=契約状況コード表!D$6)),"年間支払金額(全官署、契約相手方ごと)",IF(AND(OR(COUNTIF(AI262,"*すべて*"),COUNTIF(AI262,"*全て*")),S262="●"),"年間支払金額(契約相手方ごと)",IF(AND(OR(K262=契約状況コード表!D$5,K262=契約状況コード表!D$6),AG262=契約状況コード表!G$7),"契約総額(全官署)",IF(AND(K262=契約状況コード表!D$7,AG262=契約状況コード表!G$7),"契約総額(自官署のみ)",IF(K262=契約状況コード表!D$7,"年間支払金額(自官署のみ)",IF(AG262=契約状況コード表!G$7,"契約総額",IF(AND(COUNTIF(BJ262,"&lt;&gt;*単価*"),OR(K262=契約状況コード表!D$5,K262=契約状況コード表!D$6)),"全官署予定価格",IF(AND(COUNTIF(BJ262,"*単価*"),OR(K262=契約状況コード表!D$5,K262=契約状況コード表!D$6)),"全官署支払金額",IF(AND(COUNTIF(BJ262,"&lt;&gt;*単価*"),COUNTIF(BJ262,"*変更契約*")),"変更後予定価格",IF(COUNTIF(BJ262,"*単価*"),"年間支払金額","予定価格"))))))))))))</f>
        <v>予定価格</v>
      </c>
      <c r="BD262" s="114" t="str">
        <f>IF(AND(BI262=契約状況コード表!M$5,T262&gt;契約状況コード表!N$5),"○",IF(AND(BI262=契約状況コード表!M$6,T262&gt;=契約状況コード表!N$6),"○",IF(AND(BI262=契約状況コード表!M$7,T262&gt;=契約状況コード表!N$7),"○",IF(AND(BI262=契約状況コード表!M$8,T262&gt;=契約状況コード表!N$8),"○",IF(AND(BI262=契約状況コード表!M$9,T262&gt;=契約状況コード表!N$9),"○",IF(AND(BI262=契約状況コード表!M$10,T262&gt;=契約状況コード表!N$10),"○",IF(AND(BI262=契約状況コード表!M$11,T262&gt;=契約状況コード表!N$11),"○",IF(AND(BI262=契約状況コード表!M$12,T262&gt;=契約状況コード表!N$12),"○",IF(AND(BI262=契約状況コード表!M$13,T262&gt;=契約状況コード表!N$13),"○",IF(T262="他官署で調達手続き入札を実施のため","○","×"))))))))))</f>
        <v>×</v>
      </c>
      <c r="BE262" s="114" t="str">
        <f>IF(AND(BI262=契約状況コード表!M$5,Y262&gt;契約状況コード表!N$5),"○",IF(AND(BI262=契約状況コード表!M$6,Y262&gt;=契約状況コード表!N$6),"○",IF(AND(BI262=契約状況コード表!M$7,Y262&gt;=契約状況コード表!N$7),"○",IF(AND(BI262=契約状況コード表!M$8,Y262&gt;=契約状況コード表!N$8),"○",IF(AND(BI262=契約状況コード表!M$9,Y262&gt;=契約状況コード表!N$9),"○",IF(AND(BI262=契約状況コード表!M$10,Y262&gt;=契約状況コード表!N$10),"○",IF(AND(BI262=契約状況コード表!M$11,Y262&gt;=契約状況コード表!N$11),"○",IF(AND(BI262=契約状況コード表!M$12,Y262&gt;=契約状況コード表!N$12),"○",IF(AND(BI262=契約状況コード表!M$13,Y262&gt;=契約状況コード表!N$13),"○","×")))))))))</f>
        <v>×</v>
      </c>
      <c r="BF262" s="114" t="str">
        <f t="shared" ref="BF262:BF325" si="38">IF(AND(L262="×",BG262="○"),"×",BG262)</f>
        <v>×</v>
      </c>
      <c r="BG262" s="114" t="str">
        <f t="shared" ref="BG262:BG325" si="39">IF(BB262&lt;&gt;"",BB262,IF(COUNTIF(BC262,"*予定価格*"),BD262,BE262))</f>
        <v>×</v>
      </c>
      <c r="BH262" s="115" t="str">
        <f t="shared" ref="BH262:BH325" si="40">IF(BG262="○",X262,"")</f>
        <v/>
      </c>
      <c r="BI262" s="170">
        <f t="shared" ref="BI262:BI325" si="41">IF(H262="③情報システム",IF(COUNTIF(I262,"*借入*")+COUNTIF(I262,"*賃貸*")+COUNTIF(I262,"*リース*"),"⑨物品等賃借",IF(COUNTIF(I262,"*購入*")+COUNTIF(DM262,"*調達*"),"⑦物品等購入",IF(COUNTIF(I262,"*製造*"),"⑧物品等製造","⑩役務"))),H262)</f>
        <v>0</v>
      </c>
      <c r="BJ262" s="36" t="str">
        <f>IF(AG262=契約状況コード表!G$5,"",IF(AND(K262&lt;&gt;"",ISTEXT(U262)),"分担契約/単価契約",IF(ISTEXT(U262),"単価契約",IF(K262&lt;&gt;"","分担契約",""))))</f>
        <v/>
      </c>
      <c r="BK262" s="171"/>
      <c r="BL262" s="118" t="str">
        <f>IF(COUNTIF(T262,"**"),"",IF(AND(T262&gt;=契約状況コード表!P$5,OR(H262=契約状況コード表!M$5,H262=契約状況コード表!M$6)),1,IF(AND(T262&gt;=契約状況コード表!P$13,H262&lt;&gt;契約状況コード表!M$5,H262&lt;&gt;契約状況コード表!M$6),1,"")))</f>
        <v/>
      </c>
      <c r="BM262" s="155" t="str">
        <f t="shared" ref="BM262:BM325" si="42">IF(LEN(O262)=0,"○",IF(LEN(O262)=1,"○",IF(LEN(O262)=13,"○",IF(LEN(O262)=27,"○",IF(LEN(O262)=41,"○","×")))))</f>
        <v>○</v>
      </c>
      <c r="BN262" s="118" t="b">
        <f t="shared" ref="BN262:BN325" si="43">_xlfn.ISFORMULA(BI262)</f>
        <v>1</v>
      </c>
      <c r="BO262" s="118" t="b">
        <f t="shared" ref="BO262:BO325" si="44">_xlfn.ISFORMULA(BJ262)</f>
        <v>1</v>
      </c>
    </row>
    <row r="263" spans="1:67" ht="60.6" customHeight="1">
      <c r="A263" s="101">
        <f t="shared" si="36"/>
        <v>258</v>
      </c>
      <c r="B263" s="101" t="str">
        <f t="shared" si="37"/>
        <v/>
      </c>
      <c r="C263" s="101" t="str">
        <f>IF(B263&lt;&gt;1,"",COUNTIF($B$6:B263,1))</f>
        <v/>
      </c>
      <c r="D263" s="101" t="str">
        <f>IF(B263&lt;&gt;2,"",COUNTIF($B$6:B263,2))</f>
        <v/>
      </c>
      <c r="E263" s="101" t="str">
        <f>IF(B263&lt;&gt;3,"",COUNTIF($B$6:B263,3))</f>
        <v/>
      </c>
      <c r="F263" s="101" t="str">
        <f>IF(B263&lt;&gt;4,"",COUNTIF($B$6:B263,4))</f>
        <v/>
      </c>
      <c r="G263" s="75"/>
      <c r="H263" s="36"/>
      <c r="I263" s="76"/>
      <c r="J263" s="76"/>
      <c r="K263" s="75"/>
      <c r="L263" s="161"/>
      <c r="M263" s="77"/>
      <c r="N263" s="76"/>
      <c r="O263" s="78"/>
      <c r="P263" s="83"/>
      <c r="Q263" s="84"/>
      <c r="R263" s="76"/>
      <c r="S263" s="75"/>
      <c r="T263" s="79"/>
      <c r="U263" s="86"/>
      <c r="V263" s="87"/>
      <c r="W263" s="172" t="str">
        <f>IF(OR(T263="他官署で調達手続きを実施のため",AG263=契約状況コード表!G$5),"－",IF(V263&lt;&gt;"",ROUNDDOWN(V263/T263,3),(IFERROR(ROUNDDOWN(U263/T263,3),"－"))))</f>
        <v>－</v>
      </c>
      <c r="X263" s="79"/>
      <c r="Y263" s="79"/>
      <c r="Z263" s="82"/>
      <c r="AA263" s="80"/>
      <c r="AB263" s="81"/>
      <c r="AC263" s="82"/>
      <c r="AD263" s="82"/>
      <c r="AE263" s="82"/>
      <c r="AF263" s="82"/>
      <c r="AG263" s="80"/>
      <c r="AH263" s="76"/>
      <c r="AI263" s="76"/>
      <c r="AJ263" s="76"/>
      <c r="AK263" s="36"/>
      <c r="AL263" s="36"/>
      <c r="AM263" s="200"/>
      <c r="AN263" s="200"/>
      <c r="AO263" s="200"/>
      <c r="AP263" s="200"/>
      <c r="AQ263" s="161"/>
      <c r="AR263" s="75"/>
      <c r="AS263" s="36"/>
      <c r="AT263" s="36"/>
      <c r="AU263" s="36"/>
      <c r="AV263" s="36"/>
      <c r="AW263" s="36"/>
      <c r="AX263" s="36"/>
      <c r="AY263" s="36"/>
      <c r="AZ263" s="36"/>
      <c r="BA263" s="104"/>
      <c r="BB263" s="113"/>
      <c r="BC263" s="114" t="str">
        <f>IF(AND(OR(K263=契約状況コード表!D$5,K263=契約状況コード表!D$6),OR(AG263=契約状況コード表!G$5,AG263=契約状況コード表!G$6)),"年間支払金額(全官署)",IF(OR(AG263=契約状況コード表!G$5,AG263=契約状況コード表!G$6),"年間支払金額",IF(AND(OR(COUNTIF(AI263,"*すべて*"),COUNTIF(AI263,"*全て*")),S263="●",OR(K263=契約状況コード表!D$5,K263=契約状況コード表!D$6)),"年間支払金額(全官署、契約相手方ごと)",IF(AND(OR(COUNTIF(AI263,"*すべて*"),COUNTIF(AI263,"*全て*")),S263="●"),"年間支払金額(契約相手方ごと)",IF(AND(OR(K263=契約状況コード表!D$5,K263=契約状況コード表!D$6),AG263=契約状況コード表!G$7),"契約総額(全官署)",IF(AND(K263=契約状況コード表!D$7,AG263=契約状況コード表!G$7),"契約総額(自官署のみ)",IF(K263=契約状況コード表!D$7,"年間支払金額(自官署のみ)",IF(AG263=契約状況コード表!G$7,"契約総額",IF(AND(COUNTIF(BJ263,"&lt;&gt;*単価*"),OR(K263=契約状況コード表!D$5,K263=契約状況コード表!D$6)),"全官署予定価格",IF(AND(COUNTIF(BJ263,"*単価*"),OR(K263=契約状況コード表!D$5,K263=契約状況コード表!D$6)),"全官署支払金額",IF(AND(COUNTIF(BJ263,"&lt;&gt;*単価*"),COUNTIF(BJ263,"*変更契約*")),"変更後予定価格",IF(COUNTIF(BJ263,"*単価*"),"年間支払金額","予定価格"))))))))))))</f>
        <v>予定価格</v>
      </c>
      <c r="BD263" s="114" t="str">
        <f>IF(AND(BI263=契約状況コード表!M$5,T263&gt;契約状況コード表!N$5),"○",IF(AND(BI263=契約状況コード表!M$6,T263&gt;=契約状況コード表!N$6),"○",IF(AND(BI263=契約状況コード表!M$7,T263&gt;=契約状況コード表!N$7),"○",IF(AND(BI263=契約状況コード表!M$8,T263&gt;=契約状況コード表!N$8),"○",IF(AND(BI263=契約状況コード表!M$9,T263&gt;=契約状況コード表!N$9),"○",IF(AND(BI263=契約状況コード表!M$10,T263&gt;=契約状況コード表!N$10),"○",IF(AND(BI263=契約状況コード表!M$11,T263&gt;=契約状況コード表!N$11),"○",IF(AND(BI263=契約状況コード表!M$12,T263&gt;=契約状況コード表!N$12),"○",IF(AND(BI263=契約状況コード表!M$13,T263&gt;=契約状況コード表!N$13),"○",IF(T263="他官署で調達手続き入札を実施のため","○","×"))))))))))</f>
        <v>×</v>
      </c>
      <c r="BE263" s="114" t="str">
        <f>IF(AND(BI263=契約状況コード表!M$5,Y263&gt;契約状況コード表!N$5),"○",IF(AND(BI263=契約状況コード表!M$6,Y263&gt;=契約状況コード表!N$6),"○",IF(AND(BI263=契約状況コード表!M$7,Y263&gt;=契約状況コード表!N$7),"○",IF(AND(BI263=契約状況コード表!M$8,Y263&gt;=契約状況コード表!N$8),"○",IF(AND(BI263=契約状況コード表!M$9,Y263&gt;=契約状況コード表!N$9),"○",IF(AND(BI263=契約状況コード表!M$10,Y263&gt;=契約状況コード表!N$10),"○",IF(AND(BI263=契約状況コード表!M$11,Y263&gt;=契約状況コード表!N$11),"○",IF(AND(BI263=契約状況コード表!M$12,Y263&gt;=契約状況コード表!N$12),"○",IF(AND(BI263=契約状況コード表!M$13,Y263&gt;=契約状況コード表!N$13),"○","×")))))))))</f>
        <v>×</v>
      </c>
      <c r="BF263" s="114" t="str">
        <f t="shared" si="38"/>
        <v>×</v>
      </c>
      <c r="BG263" s="114" t="str">
        <f t="shared" si="39"/>
        <v>×</v>
      </c>
      <c r="BH263" s="115" t="str">
        <f t="shared" si="40"/>
        <v/>
      </c>
      <c r="BI263" s="170">
        <f t="shared" si="41"/>
        <v>0</v>
      </c>
      <c r="BJ263" s="36" t="str">
        <f>IF(AG263=契約状況コード表!G$5,"",IF(AND(K263&lt;&gt;"",ISTEXT(U263)),"分担契約/単価契約",IF(ISTEXT(U263),"単価契約",IF(K263&lt;&gt;"","分担契約",""))))</f>
        <v/>
      </c>
      <c r="BK263" s="171"/>
      <c r="BL263" s="118" t="str">
        <f>IF(COUNTIF(T263,"**"),"",IF(AND(T263&gt;=契約状況コード表!P$5,OR(H263=契約状況コード表!M$5,H263=契約状況コード表!M$6)),1,IF(AND(T263&gt;=契約状況コード表!P$13,H263&lt;&gt;契約状況コード表!M$5,H263&lt;&gt;契約状況コード表!M$6),1,"")))</f>
        <v/>
      </c>
      <c r="BM263" s="155" t="str">
        <f t="shared" si="42"/>
        <v>○</v>
      </c>
      <c r="BN263" s="118" t="b">
        <f t="shared" si="43"/>
        <v>1</v>
      </c>
      <c r="BO263" s="118" t="b">
        <f t="shared" si="44"/>
        <v>1</v>
      </c>
    </row>
    <row r="264" spans="1:67" ht="60.6" customHeight="1">
      <c r="A264" s="101">
        <f t="shared" si="36"/>
        <v>259</v>
      </c>
      <c r="B264" s="101" t="str">
        <f t="shared" si="37"/>
        <v/>
      </c>
      <c r="C264" s="101" t="str">
        <f>IF(B264&lt;&gt;1,"",COUNTIF($B$6:B264,1))</f>
        <v/>
      </c>
      <c r="D264" s="101" t="str">
        <f>IF(B264&lt;&gt;2,"",COUNTIF($B$6:B264,2))</f>
        <v/>
      </c>
      <c r="E264" s="101" t="str">
        <f>IF(B264&lt;&gt;3,"",COUNTIF($B$6:B264,3))</f>
        <v/>
      </c>
      <c r="F264" s="101" t="str">
        <f>IF(B264&lt;&gt;4,"",COUNTIF($B$6:B264,4))</f>
        <v/>
      </c>
      <c r="G264" s="75"/>
      <c r="H264" s="36"/>
      <c r="I264" s="76"/>
      <c r="J264" s="76"/>
      <c r="K264" s="75"/>
      <c r="L264" s="161"/>
      <c r="M264" s="77"/>
      <c r="N264" s="76"/>
      <c r="O264" s="78"/>
      <c r="P264" s="83"/>
      <c r="Q264" s="84"/>
      <c r="R264" s="76"/>
      <c r="S264" s="75"/>
      <c r="T264" s="79"/>
      <c r="U264" s="86"/>
      <c r="V264" s="87"/>
      <c r="W264" s="172" t="str">
        <f>IF(OR(T264="他官署で調達手続きを実施のため",AG264=契約状況コード表!G$5),"－",IF(V264&lt;&gt;"",ROUNDDOWN(V264/T264,3),(IFERROR(ROUNDDOWN(U264/T264,3),"－"))))</f>
        <v>－</v>
      </c>
      <c r="X264" s="79"/>
      <c r="Y264" s="79"/>
      <c r="Z264" s="82"/>
      <c r="AA264" s="80"/>
      <c r="AB264" s="81"/>
      <c r="AC264" s="82"/>
      <c r="AD264" s="82"/>
      <c r="AE264" s="82"/>
      <c r="AF264" s="82"/>
      <c r="AG264" s="80"/>
      <c r="AH264" s="76"/>
      <c r="AI264" s="76"/>
      <c r="AJ264" s="76"/>
      <c r="AK264" s="36"/>
      <c r="AL264" s="36"/>
      <c r="AM264" s="200"/>
      <c r="AN264" s="200"/>
      <c r="AO264" s="200"/>
      <c r="AP264" s="200"/>
      <c r="AQ264" s="161"/>
      <c r="AR264" s="75"/>
      <c r="AS264" s="36"/>
      <c r="AT264" s="36"/>
      <c r="AU264" s="36"/>
      <c r="AV264" s="36"/>
      <c r="AW264" s="36"/>
      <c r="AX264" s="36"/>
      <c r="AY264" s="36"/>
      <c r="AZ264" s="36"/>
      <c r="BA264" s="104"/>
      <c r="BB264" s="113"/>
      <c r="BC264" s="114" t="str">
        <f>IF(AND(OR(K264=契約状況コード表!D$5,K264=契約状況コード表!D$6),OR(AG264=契約状況コード表!G$5,AG264=契約状況コード表!G$6)),"年間支払金額(全官署)",IF(OR(AG264=契約状況コード表!G$5,AG264=契約状況コード表!G$6),"年間支払金額",IF(AND(OR(COUNTIF(AI264,"*すべて*"),COUNTIF(AI264,"*全て*")),S264="●",OR(K264=契約状況コード表!D$5,K264=契約状況コード表!D$6)),"年間支払金額(全官署、契約相手方ごと)",IF(AND(OR(COUNTIF(AI264,"*すべて*"),COUNTIF(AI264,"*全て*")),S264="●"),"年間支払金額(契約相手方ごと)",IF(AND(OR(K264=契約状況コード表!D$5,K264=契約状況コード表!D$6),AG264=契約状況コード表!G$7),"契約総額(全官署)",IF(AND(K264=契約状況コード表!D$7,AG264=契約状況コード表!G$7),"契約総額(自官署のみ)",IF(K264=契約状況コード表!D$7,"年間支払金額(自官署のみ)",IF(AG264=契約状況コード表!G$7,"契約総額",IF(AND(COUNTIF(BJ264,"&lt;&gt;*単価*"),OR(K264=契約状況コード表!D$5,K264=契約状況コード表!D$6)),"全官署予定価格",IF(AND(COUNTIF(BJ264,"*単価*"),OR(K264=契約状況コード表!D$5,K264=契約状況コード表!D$6)),"全官署支払金額",IF(AND(COUNTIF(BJ264,"&lt;&gt;*単価*"),COUNTIF(BJ264,"*変更契約*")),"変更後予定価格",IF(COUNTIF(BJ264,"*単価*"),"年間支払金額","予定価格"))))))))))))</f>
        <v>予定価格</v>
      </c>
      <c r="BD264" s="114" t="str">
        <f>IF(AND(BI264=契約状況コード表!M$5,T264&gt;契約状況コード表!N$5),"○",IF(AND(BI264=契約状況コード表!M$6,T264&gt;=契約状況コード表!N$6),"○",IF(AND(BI264=契約状況コード表!M$7,T264&gt;=契約状況コード表!N$7),"○",IF(AND(BI264=契約状況コード表!M$8,T264&gt;=契約状況コード表!N$8),"○",IF(AND(BI264=契約状況コード表!M$9,T264&gt;=契約状況コード表!N$9),"○",IF(AND(BI264=契約状況コード表!M$10,T264&gt;=契約状況コード表!N$10),"○",IF(AND(BI264=契約状況コード表!M$11,T264&gt;=契約状況コード表!N$11),"○",IF(AND(BI264=契約状況コード表!M$12,T264&gt;=契約状況コード表!N$12),"○",IF(AND(BI264=契約状況コード表!M$13,T264&gt;=契約状況コード表!N$13),"○",IF(T264="他官署で調達手続き入札を実施のため","○","×"))))))))))</f>
        <v>×</v>
      </c>
      <c r="BE264" s="114" t="str">
        <f>IF(AND(BI264=契約状況コード表!M$5,Y264&gt;契約状況コード表!N$5),"○",IF(AND(BI264=契約状況コード表!M$6,Y264&gt;=契約状況コード表!N$6),"○",IF(AND(BI264=契約状況コード表!M$7,Y264&gt;=契約状況コード表!N$7),"○",IF(AND(BI264=契約状況コード表!M$8,Y264&gt;=契約状況コード表!N$8),"○",IF(AND(BI264=契約状況コード表!M$9,Y264&gt;=契約状況コード表!N$9),"○",IF(AND(BI264=契約状況コード表!M$10,Y264&gt;=契約状況コード表!N$10),"○",IF(AND(BI264=契約状況コード表!M$11,Y264&gt;=契約状況コード表!N$11),"○",IF(AND(BI264=契約状況コード表!M$12,Y264&gt;=契約状況コード表!N$12),"○",IF(AND(BI264=契約状況コード表!M$13,Y264&gt;=契約状況コード表!N$13),"○","×")))))))))</f>
        <v>×</v>
      </c>
      <c r="BF264" s="114" t="str">
        <f t="shared" si="38"/>
        <v>×</v>
      </c>
      <c r="BG264" s="114" t="str">
        <f t="shared" si="39"/>
        <v>×</v>
      </c>
      <c r="BH264" s="115" t="str">
        <f t="shared" si="40"/>
        <v/>
      </c>
      <c r="BI264" s="170">
        <f t="shared" si="41"/>
        <v>0</v>
      </c>
      <c r="BJ264" s="36" t="str">
        <f>IF(AG264=契約状況コード表!G$5,"",IF(AND(K264&lt;&gt;"",ISTEXT(U264)),"分担契約/単価契約",IF(ISTEXT(U264),"単価契約",IF(K264&lt;&gt;"","分担契約",""))))</f>
        <v/>
      </c>
      <c r="BK264" s="171"/>
      <c r="BL264" s="118" t="str">
        <f>IF(COUNTIF(T264,"**"),"",IF(AND(T264&gt;=契約状況コード表!P$5,OR(H264=契約状況コード表!M$5,H264=契約状況コード表!M$6)),1,IF(AND(T264&gt;=契約状況コード表!P$13,H264&lt;&gt;契約状況コード表!M$5,H264&lt;&gt;契約状況コード表!M$6),1,"")))</f>
        <v/>
      </c>
      <c r="BM264" s="155" t="str">
        <f t="shared" si="42"/>
        <v>○</v>
      </c>
      <c r="BN264" s="118" t="b">
        <f t="shared" si="43"/>
        <v>1</v>
      </c>
      <c r="BO264" s="118" t="b">
        <f t="shared" si="44"/>
        <v>1</v>
      </c>
    </row>
    <row r="265" spans="1:67" ht="60.6" customHeight="1">
      <c r="A265" s="101">
        <f t="shared" si="36"/>
        <v>260</v>
      </c>
      <c r="B265" s="101" t="str">
        <f t="shared" si="37"/>
        <v/>
      </c>
      <c r="C265" s="101" t="str">
        <f>IF(B265&lt;&gt;1,"",COUNTIF($B$6:B265,1))</f>
        <v/>
      </c>
      <c r="D265" s="101" t="str">
        <f>IF(B265&lt;&gt;2,"",COUNTIF($B$6:B265,2))</f>
        <v/>
      </c>
      <c r="E265" s="101" t="str">
        <f>IF(B265&lt;&gt;3,"",COUNTIF($B$6:B265,3))</f>
        <v/>
      </c>
      <c r="F265" s="101" t="str">
        <f>IF(B265&lt;&gt;4,"",COUNTIF($B$6:B265,4))</f>
        <v/>
      </c>
      <c r="G265" s="75"/>
      <c r="H265" s="36"/>
      <c r="I265" s="76"/>
      <c r="J265" s="76"/>
      <c r="K265" s="75"/>
      <c r="L265" s="161"/>
      <c r="M265" s="77"/>
      <c r="N265" s="76"/>
      <c r="O265" s="78"/>
      <c r="P265" s="83"/>
      <c r="Q265" s="84"/>
      <c r="R265" s="76"/>
      <c r="S265" s="75"/>
      <c r="T265" s="79"/>
      <c r="U265" s="86"/>
      <c r="V265" s="87"/>
      <c r="W265" s="172" t="str">
        <f>IF(OR(T265="他官署で調達手続きを実施のため",AG265=契約状況コード表!G$5),"－",IF(V265&lt;&gt;"",ROUNDDOWN(V265/T265,3),(IFERROR(ROUNDDOWN(U265/T265,3),"－"))))</f>
        <v>－</v>
      </c>
      <c r="X265" s="79"/>
      <c r="Y265" s="79"/>
      <c r="Z265" s="82"/>
      <c r="AA265" s="80"/>
      <c r="AB265" s="81"/>
      <c r="AC265" s="82"/>
      <c r="AD265" s="82"/>
      <c r="AE265" s="82"/>
      <c r="AF265" s="82"/>
      <c r="AG265" s="80"/>
      <c r="AH265" s="76"/>
      <c r="AI265" s="76"/>
      <c r="AJ265" s="76"/>
      <c r="AK265" s="36"/>
      <c r="AL265" s="36"/>
      <c r="AM265" s="200"/>
      <c r="AN265" s="200"/>
      <c r="AO265" s="200"/>
      <c r="AP265" s="200"/>
      <c r="AQ265" s="161"/>
      <c r="AR265" s="75"/>
      <c r="AS265" s="36"/>
      <c r="AT265" s="36"/>
      <c r="AU265" s="36"/>
      <c r="AV265" s="36"/>
      <c r="AW265" s="36"/>
      <c r="AX265" s="36"/>
      <c r="AY265" s="36"/>
      <c r="AZ265" s="36"/>
      <c r="BA265" s="104"/>
      <c r="BB265" s="113"/>
      <c r="BC265" s="114" t="str">
        <f>IF(AND(OR(K265=契約状況コード表!D$5,K265=契約状況コード表!D$6),OR(AG265=契約状況コード表!G$5,AG265=契約状況コード表!G$6)),"年間支払金額(全官署)",IF(OR(AG265=契約状況コード表!G$5,AG265=契約状況コード表!G$6),"年間支払金額",IF(AND(OR(COUNTIF(AI265,"*すべて*"),COUNTIF(AI265,"*全て*")),S265="●",OR(K265=契約状況コード表!D$5,K265=契約状況コード表!D$6)),"年間支払金額(全官署、契約相手方ごと)",IF(AND(OR(COUNTIF(AI265,"*すべて*"),COUNTIF(AI265,"*全て*")),S265="●"),"年間支払金額(契約相手方ごと)",IF(AND(OR(K265=契約状況コード表!D$5,K265=契約状況コード表!D$6),AG265=契約状況コード表!G$7),"契約総額(全官署)",IF(AND(K265=契約状況コード表!D$7,AG265=契約状況コード表!G$7),"契約総額(自官署のみ)",IF(K265=契約状況コード表!D$7,"年間支払金額(自官署のみ)",IF(AG265=契約状況コード表!G$7,"契約総額",IF(AND(COUNTIF(BJ265,"&lt;&gt;*単価*"),OR(K265=契約状況コード表!D$5,K265=契約状況コード表!D$6)),"全官署予定価格",IF(AND(COUNTIF(BJ265,"*単価*"),OR(K265=契約状況コード表!D$5,K265=契約状況コード表!D$6)),"全官署支払金額",IF(AND(COUNTIF(BJ265,"&lt;&gt;*単価*"),COUNTIF(BJ265,"*変更契約*")),"変更後予定価格",IF(COUNTIF(BJ265,"*単価*"),"年間支払金額","予定価格"))))))))))))</f>
        <v>予定価格</v>
      </c>
      <c r="BD265" s="114" t="str">
        <f>IF(AND(BI265=契約状況コード表!M$5,T265&gt;契約状況コード表!N$5),"○",IF(AND(BI265=契約状況コード表!M$6,T265&gt;=契約状況コード表!N$6),"○",IF(AND(BI265=契約状況コード表!M$7,T265&gt;=契約状況コード表!N$7),"○",IF(AND(BI265=契約状況コード表!M$8,T265&gt;=契約状況コード表!N$8),"○",IF(AND(BI265=契約状況コード表!M$9,T265&gt;=契約状況コード表!N$9),"○",IF(AND(BI265=契約状況コード表!M$10,T265&gt;=契約状況コード表!N$10),"○",IF(AND(BI265=契約状況コード表!M$11,T265&gt;=契約状況コード表!N$11),"○",IF(AND(BI265=契約状況コード表!M$12,T265&gt;=契約状況コード表!N$12),"○",IF(AND(BI265=契約状況コード表!M$13,T265&gt;=契約状況コード表!N$13),"○",IF(T265="他官署で調達手続き入札を実施のため","○","×"))))))))))</f>
        <v>×</v>
      </c>
      <c r="BE265" s="114" t="str">
        <f>IF(AND(BI265=契約状況コード表!M$5,Y265&gt;契約状況コード表!N$5),"○",IF(AND(BI265=契約状況コード表!M$6,Y265&gt;=契約状況コード表!N$6),"○",IF(AND(BI265=契約状況コード表!M$7,Y265&gt;=契約状況コード表!N$7),"○",IF(AND(BI265=契約状況コード表!M$8,Y265&gt;=契約状況コード表!N$8),"○",IF(AND(BI265=契約状況コード表!M$9,Y265&gt;=契約状況コード表!N$9),"○",IF(AND(BI265=契約状況コード表!M$10,Y265&gt;=契約状況コード表!N$10),"○",IF(AND(BI265=契約状況コード表!M$11,Y265&gt;=契約状況コード表!N$11),"○",IF(AND(BI265=契約状況コード表!M$12,Y265&gt;=契約状況コード表!N$12),"○",IF(AND(BI265=契約状況コード表!M$13,Y265&gt;=契約状況コード表!N$13),"○","×")))))))))</f>
        <v>×</v>
      </c>
      <c r="BF265" s="114" t="str">
        <f t="shared" si="38"/>
        <v>×</v>
      </c>
      <c r="BG265" s="114" t="str">
        <f t="shared" si="39"/>
        <v>×</v>
      </c>
      <c r="BH265" s="115" t="str">
        <f t="shared" si="40"/>
        <v/>
      </c>
      <c r="BI265" s="170">
        <f t="shared" si="41"/>
        <v>0</v>
      </c>
      <c r="BJ265" s="36" t="str">
        <f>IF(AG265=契約状況コード表!G$5,"",IF(AND(K265&lt;&gt;"",ISTEXT(U265)),"分担契約/単価契約",IF(ISTEXT(U265),"単価契約",IF(K265&lt;&gt;"","分担契約",""))))</f>
        <v/>
      </c>
      <c r="BK265" s="171"/>
      <c r="BL265" s="118" t="str">
        <f>IF(COUNTIF(T265,"**"),"",IF(AND(T265&gt;=契約状況コード表!P$5,OR(H265=契約状況コード表!M$5,H265=契約状況コード表!M$6)),1,IF(AND(T265&gt;=契約状況コード表!P$13,H265&lt;&gt;契約状況コード表!M$5,H265&lt;&gt;契約状況コード表!M$6),1,"")))</f>
        <v/>
      </c>
      <c r="BM265" s="155" t="str">
        <f t="shared" si="42"/>
        <v>○</v>
      </c>
      <c r="BN265" s="118" t="b">
        <f t="shared" si="43"/>
        <v>1</v>
      </c>
      <c r="BO265" s="118" t="b">
        <f t="shared" si="44"/>
        <v>1</v>
      </c>
    </row>
    <row r="266" spans="1:67" ht="60.6" customHeight="1">
      <c r="A266" s="101">
        <f t="shared" si="36"/>
        <v>261</v>
      </c>
      <c r="B266" s="101" t="str">
        <f t="shared" si="37"/>
        <v/>
      </c>
      <c r="C266" s="101" t="str">
        <f>IF(B266&lt;&gt;1,"",COUNTIF($B$6:B266,1))</f>
        <v/>
      </c>
      <c r="D266" s="101" t="str">
        <f>IF(B266&lt;&gt;2,"",COUNTIF($B$6:B266,2))</f>
        <v/>
      </c>
      <c r="E266" s="101" t="str">
        <f>IF(B266&lt;&gt;3,"",COUNTIF($B$6:B266,3))</f>
        <v/>
      </c>
      <c r="F266" s="101" t="str">
        <f>IF(B266&lt;&gt;4,"",COUNTIF($B$6:B266,4))</f>
        <v/>
      </c>
      <c r="G266" s="75"/>
      <c r="H266" s="36"/>
      <c r="I266" s="76"/>
      <c r="J266" s="76"/>
      <c r="K266" s="75"/>
      <c r="L266" s="161"/>
      <c r="M266" s="77"/>
      <c r="N266" s="76"/>
      <c r="O266" s="78"/>
      <c r="P266" s="83"/>
      <c r="Q266" s="84"/>
      <c r="R266" s="76"/>
      <c r="S266" s="75"/>
      <c r="T266" s="79"/>
      <c r="U266" s="86"/>
      <c r="V266" s="87"/>
      <c r="W266" s="172" t="str">
        <f>IF(OR(T266="他官署で調達手続きを実施のため",AG266=契約状況コード表!G$5),"－",IF(V266&lt;&gt;"",ROUNDDOWN(V266/T266,3),(IFERROR(ROUNDDOWN(U266/T266,3),"－"))))</f>
        <v>－</v>
      </c>
      <c r="X266" s="79"/>
      <c r="Y266" s="79"/>
      <c r="Z266" s="82"/>
      <c r="AA266" s="80"/>
      <c r="AB266" s="81"/>
      <c r="AC266" s="82"/>
      <c r="AD266" s="82"/>
      <c r="AE266" s="82"/>
      <c r="AF266" s="82"/>
      <c r="AG266" s="80"/>
      <c r="AH266" s="76"/>
      <c r="AI266" s="76"/>
      <c r="AJ266" s="76"/>
      <c r="AK266" s="36"/>
      <c r="AL266" s="36"/>
      <c r="AM266" s="200"/>
      <c r="AN266" s="200"/>
      <c r="AO266" s="200"/>
      <c r="AP266" s="200"/>
      <c r="AQ266" s="161"/>
      <c r="AR266" s="75"/>
      <c r="AS266" s="36"/>
      <c r="AT266" s="36"/>
      <c r="AU266" s="36"/>
      <c r="AV266" s="36"/>
      <c r="AW266" s="36"/>
      <c r="AX266" s="36"/>
      <c r="AY266" s="36"/>
      <c r="AZ266" s="36"/>
      <c r="BA266" s="108"/>
      <c r="BB266" s="113"/>
      <c r="BC266" s="114" t="str">
        <f>IF(AND(OR(K266=契約状況コード表!D$5,K266=契約状況コード表!D$6),OR(AG266=契約状況コード表!G$5,AG266=契約状況コード表!G$6)),"年間支払金額(全官署)",IF(OR(AG266=契約状況コード表!G$5,AG266=契約状況コード表!G$6),"年間支払金額",IF(AND(OR(COUNTIF(AI266,"*すべて*"),COUNTIF(AI266,"*全て*")),S266="●",OR(K266=契約状況コード表!D$5,K266=契約状況コード表!D$6)),"年間支払金額(全官署、契約相手方ごと)",IF(AND(OR(COUNTIF(AI266,"*すべて*"),COUNTIF(AI266,"*全て*")),S266="●"),"年間支払金額(契約相手方ごと)",IF(AND(OR(K266=契約状況コード表!D$5,K266=契約状況コード表!D$6),AG266=契約状況コード表!G$7),"契約総額(全官署)",IF(AND(K266=契約状況コード表!D$7,AG266=契約状況コード表!G$7),"契約総額(自官署のみ)",IF(K266=契約状況コード表!D$7,"年間支払金額(自官署のみ)",IF(AG266=契約状況コード表!G$7,"契約総額",IF(AND(COUNTIF(BJ266,"&lt;&gt;*単価*"),OR(K266=契約状況コード表!D$5,K266=契約状況コード表!D$6)),"全官署予定価格",IF(AND(COUNTIF(BJ266,"*単価*"),OR(K266=契約状況コード表!D$5,K266=契約状況コード表!D$6)),"全官署支払金額",IF(AND(COUNTIF(BJ266,"&lt;&gt;*単価*"),COUNTIF(BJ266,"*変更契約*")),"変更後予定価格",IF(COUNTIF(BJ266,"*単価*"),"年間支払金額","予定価格"))))))))))))</f>
        <v>予定価格</v>
      </c>
      <c r="BD266" s="114" t="str">
        <f>IF(AND(BI266=契約状況コード表!M$5,T266&gt;契約状況コード表!N$5),"○",IF(AND(BI266=契約状況コード表!M$6,T266&gt;=契約状況コード表!N$6),"○",IF(AND(BI266=契約状況コード表!M$7,T266&gt;=契約状況コード表!N$7),"○",IF(AND(BI266=契約状況コード表!M$8,T266&gt;=契約状況コード表!N$8),"○",IF(AND(BI266=契約状況コード表!M$9,T266&gt;=契約状況コード表!N$9),"○",IF(AND(BI266=契約状況コード表!M$10,T266&gt;=契約状況コード表!N$10),"○",IF(AND(BI266=契約状況コード表!M$11,T266&gt;=契約状況コード表!N$11),"○",IF(AND(BI266=契約状況コード表!M$12,T266&gt;=契約状況コード表!N$12),"○",IF(AND(BI266=契約状況コード表!M$13,T266&gt;=契約状況コード表!N$13),"○",IF(T266="他官署で調達手続き入札を実施のため","○","×"))))))))))</f>
        <v>×</v>
      </c>
      <c r="BE266" s="114" t="str">
        <f>IF(AND(BI266=契約状況コード表!M$5,Y266&gt;契約状況コード表!N$5),"○",IF(AND(BI266=契約状況コード表!M$6,Y266&gt;=契約状況コード表!N$6),"○",IF(AND(BI266=契約状況コード表!M$7,Y266&gt;=契約状況コード表!N$7),"○",IF(AND(BI266=契約状況コード表!M$8,Y266&gt;=契約状況コード表!N$8),"○",IF(AND(BI266=契約状況コード表!M$9,Y266&gt;=契約状況コード表!N$9),"○",IF(AND(BI266=契約状況コード表!M$10,Y266&gt;=契約状況コード表!N$10),"○",IF(AND(BI266=契約状況コード表!M$11,Y266&gt;=契約状況コード表!N$11),"○",IF(AND(BI266=契約状況コード表!M$12,Y266&gt;=契約状況コード表!N$12),"○",IF(AND(BI266=契約状況コード表!M$13,Y266&gt;=契約状況コード表!N$13),"○","×")))))))))</f>
        <v>×</v>
      </c>
      <c r="BF266" s="114" t="str">
        <f t="shared" si="38"/>
        <v>×</v>
      </c>
      <c r="BG266" s="114" t="str">
        <f t="shared" si="39"/>
        <v>×</v>
      </c>
      <c r="BH266" s="115" t="str">
        <f t="shared" si="40"/>
        <v/>
      </c>
      <c r="BI266" s="170">
        <f t="shared" si="41"/>
        <v>0</v>
      </c>
      <c r="BJ266" s="36" t="str">
        <f>IF(AG266=契約状況コード表!G$5,"",IF(AND(K266&lt;&gt;"",ISTEXT(U266)),"分担契約/単価契約",IF(ISTEXT(U266),"単価契約",IF(K266&lt;&gt;"","分担契約",""))))</f>
        <v/>
      </c>
      <c r="BK266" s="171"/>
      <c r="BL266" s="118" t="str">
        <f>IF(COUNTIF(T266,"**"),"",IF(AND(T266&gt;=契約状況コード表!P$5,OR(H266=契約状況コード表!M$5,H266=契約状況コード表!M$6)),1,IF(AND(T266&gt;=契約状況コード表!P$13,H266&lt;&gt;契約状況コード表!M$5,H266&lt;&gt;契約状況コード表!M$6),1,"")))</f>
        <v/>
      </c>
      <c r="BM266" s="155" t="str">
        <f t="shared" si="42"/>
        <v>○</v>
      </c>
      <c r="BN266" s="118" t="b">
        <f t="shared" si="43"/>
        <v>1</v>
      </c>
      <c r="BO266" s="118" t="b">
        <f t="shared" si="44"/>
        <v>1</v>
      </c>
    </row>
    <row r="267" spans="1:67" ht="60.6" customHeight="1">
      <c r="A267" s="101">
        <f t="shared" si="36"/>
        <v>262</v>
      </c>
      <c r="B267" s="101" t="str">
        <f t="shared" si="37"/>
        <v/>
      </c>
      <c r="C267" s="101" t="str">
        <f>IF(B267&lt;&gt;1,"",COUNTIF($B$6:B267,1))</f>
        <v/>
      </c>
      <c r="D267" s="101" t="str">
        <f>IF(B267&lt;&gt;2,"",COUNTIF($B$6:B267,2))</f>
        <v/>
      </c>
      <c r="E267" s="101" t="str">
        <f>IF(B267&lt;&gt;3,"",COUNTIF($B$6:B267,3))</f>
        <v/>
      </c>
      <c r="F267" s="101" t="str">
        <f>IF(B267&lt;&gt;4,"",COUNTIF($B$6:B267,4))</f>
        <v/>
      </c>
      <c r="G267" s="75"/>
      <c r="H267" s="36"/>
      <c r="I267" s="76"/>
      <c r="J267" s="76"/>
      <c r="K267" s="75"/>
      <c r="L267" s="161"/>
      <c r="M267" s="77"/>
      <c r="N267" s="76"/>
      <c r="O267" s="78"/>
      <c r="P267" s="83"/>
      <c r="Q267" s="84"/>
      <c r="R267" s="76"/>
      <c r="S267" s="75"/>
      <c r="T267" s="79"/>
      <c r="U267" s="86"/>
      <c r="V267" s="87"/>
      <c r="W267" s="172" t="str">
        <f>IF(OR(T267="他官署で調達手続きを実施のため",AG267=契約状況コード表!G$5),"－",IF(V267&lt;&gt;"",ROUNDDOWN(V267/T267,3),(IFERROR(ROUNDDOWN(U267/T267,3),"－"))))</f>
        <v>－</v>
      </c>
      <c r="X267" s="79"/>
      <c r="Y267" s="79"/>
      <c r="Z267" s="82"/>
      <c r="AA267" s="80"/>
      <c r="AB267" s="81"/>
      <c r="AC267" s="82"/>
      <c r="AD267" s="82"/>
      <c r="AE267" s="82"/>
      <c r="AF267" s="82"/>
      <c r="AG267" s="80"/>
      <c r="AH267" s="76"/>
      <c r="AI267" s="76"/>
      <c r="AJ267" s="76"/>
      <c r="AK267" s="36"/>
      <c r="AL267" s="36"/>
      <c r="AM267" s="200"/>
      <c r="AN267" s="200"/>
      <c r="AO267" s="200"/>
      <c r="AP267" s="200"/>
      <c r="AQ267" s="161"/>
      <c r="AR267" s="75"/>
      <c r="AS267" s="36"/>
      <c r="AT267" s="36"/>
      <c r="AU267" s="36"/>
      <c r="AV267" s="36"/>
      <c r="AW267" s="36"/>
      <c r="AX267" s="36"/>
      <c r="AY267" s="36"/>
      <c r="AZ267" s="36"/>
      <c r="BA267" s="104"/>
      <c r="BB267" s="113"/>
      <c r="BC267" s="114" t="str">
        <f>IF(AND(OR(K267=契約状況コード表!D$5,K267=契約状況コード表!D$6),OR(AG267=契約状況コード表!G$5,AG267=契約状況コード表!G$6)),"年間支払金額(全官署)",IF(OR(AG267=契約状況コード表!G$5,AG267=契約状況コード表!G$6),"年間支払金額",IF(AND(OR(COUNTIF(AI267,"*すべて*"),COUNTIF(AI267,"*全て*")),S267="●",OR(K267=契約状況コード表!D$5,K267=契約状況コード表!D$6)),"年間支払金額(全官署、契約相手方ごと)",IF(AND(OR(COUNTIF(AI267,"*すべて*"),COUNTIF(AI267,"*全て*")),S267="●"),"年間支払金額(契約相手方ごと)",IF(AND(OR(K267=契約状況コード表!D$5,K267=契約状況コード表!D$6),AG267=契約状況コード表!G$7),"契約総額(全官署)",IF(AND(K267=契約状況コード表!D$7,AG267=契約状況コード表!G$7),"契約総額(自官署のみ)",IF(K267=契約状況コード表!D$7,"年間支払金額(自官署のみ)",IF(AG267=契約状況コード表!G$7,"契約総額",IF(AND(COUNTIF(BJ267,"&lt;&gt;*単価*"),OR(K267=契約状況コード表!D$5,K267=契約状況コード表!D$6)),"全官署予定価格",IF(AND(COUNTIF(BJ267,"*単価*"),OR(K267=契約状況コード表!D$5,K267=契約状況コード表!D$6)),"全官署支払金額",IF(AND(COUNTIF(BJ267,"&lt;&gt;*単価*"),COUNTIF(BJ267,"*変更契約*")),"変更後予定価格",IF(COUNTIF(BJ267,"*単価*"),"年間支払金額","予定価格"))))))))))))</f>
        <v>予定価格</v>
      </c>
      <c r="BD267" s="114" t="str">
        <f>IF(AND(BI267=契約状況コード表!M$5,T267&gt;契約状況コード表!N$5),"○",IF(AND(BI267=契約状況コード表!M$6,T267&gt;=契約状況コード表!N$6),"○",IF(AND(BI267=契約状況コード表!M$7,T267&gt;=契約状況コード表!N$7),"○",IF(AND(BI267=契約状況コード表!M$8,T267&gt;=契約状況コード表!N$8),"○",IF(AND(BI267=契約状況コード表!M$9,T267&gt;=契約状況コード表!N$9),"○",IF(AND(BI267=契約状況コード表!M$10,T267&gt;=契約状況コード表!N$10),"○",IF(AND(BI267=契約状況コード表!M$11,T267&gt;=契約状況コード表!N$11),"○",IF(AND(BI267=契約状況コード表!M$12,T267&gt;=契約状況コード表!N$12),"○",IF(AND(BI267=契約状況コード表!M$13,T267&gt;=契約状況コード表!N$13),"○",IF(T267="他官署で調達手続き入札を実施のため","○","×"))))))))))</f>
        <v>×</v>
      </c>
      <c r="BE267" s="114" t="str">
        <f>IF(AND(BI267=契約状況コード表!M$5,Y267&gt;契約状況コード表!N$5),"○",IF(AND(BI267=契約状況コード表!M$6,Y267&gt;=契約状況コード表!N$6),"○",IF(AND(BI267=契約状況コード表!M$7,Y267&gt;=契約状況コード表!N$7),"○",IF(AND(BI267=契約状況コード表!M$8,Y267&gt;=契約状況コード表!N$8),"○",IF(AND(BI267=契約状況コード表!M$9,Y267&gt;=契約状況コード表!N$9),"○",IF(AND(BI267=契約状況コード表!M$10,Y267&gt;=契約状況コード表!N$10),"○",IF(AND(BI267=契約状況コード表!M$11,Y267&gt;=契約状況コード表!N$11),"○",IF(AND(BI267=契約状況コード表!M$12,Y267&gt;=契約状況コード表!N$12),"○",IF(AND(BI267=契約状況コード表!M$13,Y267&gt;=契約状況コード表!N$13),"○","×")))))))))</f>
        <v>×</v>
      </c>
      <c r="BF267" s="114" t="str">
        <f t="shared" si="38"/>
        <v>×</v>
      </c>
      <c r="BG267" s="114" t="str">
        <f t="shared" si="39"/>
        <v>×</v>
      </c>
      <c r="BH267" s="115" t="str">
        <f t="shared" si="40"/>
        <v/>
      </c>
      <c r="BI267" s="170">
        <f t="shared" si="41"/>
        <v>0</v>
      </c>
      <c r="BJ267" s="36" t="str">
        <f>IF(AG267=契約状況コード表!G$5,"",IF(AND(K267&lt;&gt;"",ISTEXT(U267)),"分担契約/単価契約",IF(ISTEXT(U267),"単価契約",IF(K267&lt;&gt;"","分担契約",""))))</f>
        <v/>
      </c>
      <c r="BK267" s="171"/>
      <c r="BL267" s="118" t="str">
        <f>IF(COUNTIF(T267,"**"),"",IF(AND(T267&gt;=契約状況コード表!P$5,OR(H267=契約状況コード表!M$5,H267=契約状況コード表!M$6)),1,IF(AND(T267&gt;=契約状況コード表!P$13,H267&lt;&gt;契約状況コード表!M$5,H267&lt;&gt;契約状況コード表!M$6),1,"")))</f>
        <v/>
      </c>
      <c r="BM267" s="155" t="str">
        <f t="shared" si="42"/>
        <v>○</v>
      </c>
      <c r="BN267" s="118" t="b">
        <f t="shared" si="43"/>
        <v>1</v>
      </c>
      <c r="BO267" s="118" t="b">
        <f t="shared" si="44"/>
        <v>1</v>
      </c>
    </row>
    <row r="268" spans="1:67" ht="60.6" customHeight="1">
      <c r="A268" s="101">
        <f t="shared" si="36"/>
        <v>263</v>
      </c>
      <c r="B268" s="101" t="str">
        <f t="shared" si="37"/>
        <v/>
      </c>
      <c r="C268" s="101" t="str">
        <f>IF(B268&lt;&gt;1,"",COUNTIF($B$6:B268,1))</f>
        <v/>
      </c>
      <c r="D268" s="101" t="str">
        <f>IF(B268&lt;&gt;2,"",COUNTIF($B$6:B268,2))</f>
        <v/>
      </c>
      <c r="E268" s="101" t="str">
        <f>IF(B268&lt;&gt;3,"",COUNTIF($B$6:B268,3))</f>
        <v/>
      </c>
      <c r="F268" s="101" t="str">
        <f>IF(B268&lt;&gt;4,"",COUNTIF($B$6:B268,4))</f>
        <v/>
      </c>
      <c r="G268" s="75"/>
      <c r="H268" s="36"/>
      <c r="I268" s="76"/>
      <c r="J268" s="76"/>
      <c r="K268" s="75"/>
      <c r="L268" s="161"/>
      <c r="M268" s="77"/>
      <c r="N268" s="76"/>
      <c r="O268" s="78"/>
      <c r="P268" s="83"/>
      <c r="Q268" s="84"/>
      <c r="R268" s="76"/>
      <c r="S268" s="75"/>
      <c r="T268" s="79"/>
      <c r="U268" s="86"/>
      <c r="V268" s="87"/>
      <c r="W268" s="172" t="str">
        <f>IF(OR(T268="他官署で調達手続きを実施のため",AG268=契約状況コード表!G$5),"－",IF(V268&lt;&gt;"",ROUNDDOWN(V268/T268,3),(IFERROR(ROUNDDOWN(U268/T268,3),"－"))))</f>
        <v>－</v>
      </c>
      <c r="X268" s="79"/>
      <c r="Y268" s="79"/>
      <c r="Z268" s="82"/>
      <c r="AA268" s="80"/>
      <c r="AB268" s="81"/>
      <c r="AC268" s="82"/>
      <c r="AD268" s="82"/>
      <c r="AE268" s="82"/>
      <c r="AF268" s="82"/>
      <c r="AG268" s="80"/>
      <c r="AH268" s="76"/>
      <c r="AI268" s="76"/>
      <c r="AJ268" s="76"/>
      <c r="AK268" s="36"/>
      <c r="AL268" s="36"/>
      <c r="AM268" s="200"/>
      <c r="AN268" s="200"/>
      <c r="AO268" s="200"/>
      <c r="AP268" s="200"/>
      <c r="AQ268" s="161"/>
      <c r="AR268" s="75"/>
      <c r="AS268" s="36"/>
      <c r="AT268" s="36"/>
      <c r="AU268" s="36"/>
      <c r="AV268" s="36"/>
      <c r="AW268" s="36"/>
      <c r="AX268" s="36"/>
      <c r="AY268" s="36"/>
      <c r="AZ268" s="36"/>
      <c r="BA268" s="104"/>
      <c r="BB268" s="113"/>
      <c r="BC268" s="114" t="str">
        <f>IF(AND(OR(K268=契約状況コード表!D$5,K268=契約状況コード表!D$6),OR(AG268=契約状況コード表!G$5,AG268=契約状況コード表!G$6)),"年間支払金額(全官署)",IF(OR(AG268=契約状況コード表!G$5,AG268=契約状況コード表!G$6),"年間支払金額",IF(AND(OR(COUNTIF(AI268,"*すべて*"),COUNTIF(AI268,"*全て*")),S268="●",OR(K268=契約状況コード表!D$5,K268=契約状況コード表!D$6)),"年間支払金額(全官署、契約相手方ごと)",IF(AND(OR(COUNTIF(AI268,"*すべて*"),COUNTIF(AI268,"*全て*")),S268="●"),"年間支払金額(契約相手方ごと)",IF(AND(OR(K268=契約状況コード表!D$5,K268=契約状況コード表!D$6),AG268=契約状況コード表!G$7),"契約総額(全官署)",IF(AND(K268=契約状況コード表!D$7,AG268=契約状況コード表!G$7),"契約総額(自官署のみ)",IF(K268=契約状況コード表!D$7,"年間支払金額(自官署のみ)",IF(AG268=契約状況コード表!G$7,"契約総額",IF(AND(COUNTIF(BJ268,"&lt;&gt;*単価*"),OR(K268=契約状況コード表!D$5,K268=契約状況コード表!D$6)),"全官署予定価格",IF(AND(COUNTIF(BJ268,"*単価*"),OR(K268=契約状況コード表!D$5,K268=契約状況コード表!D$6)),"全官署支払金額",IF(AND(COUNTIF(BJ268,"&lt;&gt;*単価*"),COUNTIF(BJ268,"*変更契約*")),"変更後予定価格",IF(COUNTIF(BJ268,"*単価*"),"年間支払金額","予定価格"))))))))))))</f>
        <v>予定価格</v>
      </c>
      <c r="BD268" s="114" t="str">
        <f>IF(AND(BI268=契約状況コード表!M$5,T268&gt;契約状況コード表!N$5),"○",IF(AND(BI268=契約状況コード表!M$6,T268&gt;=契約状況コード表!N$6),"○",IF(AND(BI268=契約状況コード表!M$7,T268&gt;=契約状況コード表!N$7),"○",IF(AND(BI268=契約状況コード表!M$8,T268&gt;=契約状況コード表!N$8),"○",IF(AND(BI268=契約状況コード表!M$9,T268&gt;=契約状況コード表!N$9),"○",IF(AND(BI268=契約状況コード表!M$10,T268&gt;=契約状況コード表!N$10),"○",IF(AND(BI268=契約状況コード表!M$11,T268&gt;=契約状況コード表!N$11),"○",IF(AND(BI268=契約状況コード表!M$12,T268&gt;=契約状況コード表!N$12),"○",IF(AND(BI268=契約状況コード表!M$13,T268&gt;=契約状況コード表!N$13),"○",IF(T268="他官署で調達手続き入札を実施のため","○","×"))))))))))</f>
        <v>×</v>
      </c>
      <c r="BE268" s="114" t="str">
        <f>IF(AND(BI268=契約状況コード表!M$5,Y268&gt;契約状況コード表!N$5),"○",IF(AND(BI268=契約状況コード表!M$6,Y268&gt;=契約状況コード表!N$6),"○",IF(AND(BI268=契約状況コード表!M$7,Y268&gt;=契約状況コード表!N$7),"○",IF(AND(BI268=契約状況コード表!M$8,Y268&gt;=契約状況コード表!N$8),"○",IF(AND(BI268=契約状況コード表!M$9,Y268&gt;=契約状況コード表!N$9),"○",IF(AND(BI268=契約状況コード表!M$10,Y268&gt;=契約状況コード表!N$10),"○",IF(AND(BI268=契約状況コード表!M$11,Y268&gt;=契約状況コード表!N$11),"○",IF(AND(BI268=契約状況コード表!M$12,Y268&gt;=契約状況コード表!N$12),"○",IF(AND(BI268=契約状況コード表!M$13,Y268&gt;=契約状況コード表!N$13),"○","×")))))))))</f>
        <v>×</v>
      </c>
      <c r="BF268" s="114" t="str">
        <f t="shared" si="38"/>
        <v>×</v>
      </c>
      <c r="BG268" s="114" t="str">
        <f t="shared" si="39"/>
        <v>×</v>
      </c>
      <c r="BH268" s="115" t="str">
        <f t="shared" si="40"/>
        <v/>
      </c>
      <c r="BI268" s="170">
        <f t="shared" si="41"/>
        <v>0</v>
      </c>
      <c r="BJ268" s="36" t="str">
        <f>IF(AG268=契約状況コード表!G$5,"",IF(AND(K268&lt;&gt;"",ISTEXT(U268)),"分担契約/単価契約",IF(ISTEXT(U268),"単価契約",IF(K268&lt;&gt;"","分担契約",""))))</f>
        <v/>
      </c>
      <c r="BK268" s="171"/>
      <c r="BL268" s="118" t="str">
        <f>IF(COUNTIF(T268,"**"),"",IF(AND(T268&gt;=契約状況コード表!P$5,OR(H268=契約状況コード表!M$5,H268=契約状況コード表!M$6)),1,IF(AND(T268&gt;=契約状況コード表!P$13,H268&lt;&gt;契約状況コード表!M$5,H268&lt;&gt;契約状況コード表!M$6),1,"")))</f>
        <v/>
      </c>
      <c r="BM268" s="155" t="str">
        <f t="shared" si="42"/>
        <v>○</v>
      </c>
      <c r="BN268" s="118" t="b">
        <f t="shared" si="43"/>
        <v>1</v>
      </c>
      <c r="BO268" s="118" t="b">
        <f t="shared" si="44"/>
        <v>1</v>
      </c>
    </row>
    <row r="269" spans="1:67" ht="60.6" customHeight="1">
      <c r="A269" s="101">
        <f t="shared" si="36"/>
        <v>264</v>
      </c>
      <c r="B269" s="101" t="str">
        <f t="shared" si="37"/>
        <v/>
      </c>
      <c r="C269" s="101" t="str">
        <f>IF(B269&lt;&gt;1,"",COUNTIF($B$6:B269,1))</f>
        <v/>
      </c>
      <c r="D269" s="101" t="str">
        <f>IF(B269&lt;&gt;2,"",COUNTIF($B$6:B269,2))</f>
        <v/>
      </c>
      <c r="E269" s="101" t="str">
        <f>IF(B269&lt;&gt;3,"",COUNTIF($B$6:B269,3))</f>
        <v/>
      </c>
      <c r="F269" s="101" t="str">
        <f>IF(B269&lt;&gt;4,"",COUNTIF($B$6:B269,4))</f>
        <v/>
      </c>
      <c r="G269" s="75"/>
      <c r="H269" s="36"/>
      <c r="I269" s="76"/>
      <c r="J269" s="76"/>
      <c r="K269" s="75"/>
      <c r="L269" s="161"/>
      <c r="M269" s="77"/>
      <c r="N269" s="76"/>
      <c r="O269" s="78"/>
      <c r="P269" s="83"/>
      <c r="Q269" s="84"/>
      <c r="R269" s="76"/>
      <c r="S269" s="75"/>
      <c r="T269" s="85"/>
      <c r="U269" s="154"/>
      <c r="V269" s="87"/>
      <c r="W269" s="172" t="str">
        <f>IF(OR(T269="他官署で調達手続きを実施のため",AG269=契約状況コード表!G$5),"－",IF(V269&lt;&gt;"",ROUNDDOWN(V269/T269,3),(IFERROR(ROUNDDOWN(U269/T269,3),"－"))))</f>
        <v>－</v>
      </c>
      <c r="X269" s="85"/>
      <c r="Y269" s="85"/>
      <c r="Z269" s="82"/>
      <c r="AA269" s="80"/>
      <c r="AB269" s="81"/>
      <c r="AC269" s="82"/>
      <c r="AD269" s="82"/>
      <c r="AE269" s="82"/>
      <c r="AF269" s="82"/>
      <c r="AG269" s="80"/>
      <c r="AH269" s="76"/>
      <c r="AI269" s="76"/>
      <c r="AJ269" s="76"/>
      <c r="AK269" s="36"/>
      <c r="AL269" s="36"/>
      <c r="AM269" s="200"/>
      <c r="AN269" s="200"/>
      <c r="AO269" s="200"/>
      <c r="AP269" s="200"/>
      <c r="AQ269" s="161"/>
      <c r="AR269" s="75"/>
      <c r="AS269" s="36"/>
      <c r="AT269" s="36"/>
      <c r="AU269" s="36"/>
      <c r="AV269" s="36"/>
      <c r="AW269" s="36"/>
      <c r="AX269" s="36"/>
      <c r="AY269" s="36"/>
      <c r="AZ269" s="36"/>
      <c r="BA269" s="104"/>
      <c r="BB269" s="113"/>
      <c r="BC269" s="114" t="str">
        <f>IF(AND(OR(K269=契約状況コード表!D$5,K269=契約状況コード表!D$6),OR(AG269=契約状況コード表!G$5,AG269=契約状況コード表!G$6)),"年間支払金額(全官署)",IF(OR(AG269=契約状況コード表!G$5,AG269=契約状況コード表!G$6),"年間支払金額",IF(AND(OR(COUNTIF(AI269,"*すべて*"),COUNTIF(AI269,"*全て*")),S269="●",OR(K269=契約状況コード表!D$5,K269=契約状況コード表!D$6)),"年間支払金額(全官署、契約相手方ごと)",IF(AND(OR(COUNTIF(AI269,"*すべて*"),COUNTIF(AI269,"*全て*")),S269="●"),"年間支払金額(契約相手方ごと)",IF(AND(OR(K269=契約状況コード表!D$5,K269=契約状況コード表!D$6),AG269=契約状況コード表!G$7),"契約総額(全官署)",IF(AND(K269=契約状況コード表!D$7,AG269=契約状況コード表!G$7),"契約総額(自官署のみ)",IF(K269=契約状況コード表!D$7,"年間支払金額(自官署のみ)",IF(AG269=契約状況コード表!G$7,"契約総額",IF(AND(COUNTIF(BJ269,"&lt;&gt;*単価*"),OR(K269=契約状況コード表!D$5,K269=契約状況コード表!D$6)),"全官署予定価格",IF(AND(COUNTIF(BJ269,"*単価*"),OR(K269=契約状況コード表!D$5,K269=契約状況コード表!D$6)),"全官署支払金額",IF(AND(COUNTIF(BJ269,"&lt;&gt;*単価*"),COUNTIF(BJ269,"*変更契約*")),"変更後予定価格",IF(COUNTIF(BJ269,"*単価*"),"年間支払金額","予定価格"))))))))))))</f>
        <v>予定価格</v>
      </c>
      <c r="BD269" s="114" t="str">
        <f>IF(AND(BI269=契約状況コード表!M$5,T269&gt;契約状況コード表!N$5),"○",IF(AND(BI269=契約状況コード表!M$6,T269&gt;=契約状況コード表!N$6),"○",IF(AND(BI269=契約状況コード表!M$7,T269&gt;=契約状況コード表!N$7),"○",IF(AND(BI269=契約状況コード表!M$8,T269&gt;=契約状況コード表!N$8),"○",IF(AND(BI269=契約状況コード表!M$9,T269&gt;=契約状況コード表!N$9),"○",IF(AND(BI269=契約状況コード表!M$10,T269&gt;=契約状況コード表!N$10),"○",IF(AND(BI269=契約状況コード表!M$11,T269&gt;=契約状況コード表!N$11),"○",IF(AND(BI269=契約状況コード表!M$12,T269&gt;=契約状況コード表!N$12),"○",IF(AND(BI269=契約状況コード表!M$13,T269&gt;=契約状況コード表!N$13),"○",IF(T269="他官署で調達手続き入札を実施のため","○","×"))))))))))</f>
        <v>×</v>
      </c>
      <c r="BE269" s="114" t="str">
        <f>IF(AND(BI269=契約状況コード表!M$5,Y269&gt;契約状況コード表!N$5),"○",IF(AND(BI269=契約状況コード表!M$6,Y269&gt;=契約状況コード表!N$6),"○",IF(AND(BI269=契約状況コード表!M$7,Y269&gt;=契約状況コード表!N$7),"○",IF(AND(BI269=契約状況コード表!M$8,Y269&gt;=契約状況コード表!N$8),"○",IF(AND(BI269=契約状況コード表!M$9,Y269&gt;=契約状況コード表!N$9),"○",IF(AND(BI269=契約状況コード表!M$10,Y269&gt;=契約状況コード表!N$10),"○",IF(AND(BI269=契約状況コード表!M$11,Y269&gt;=契約状況コード表!N$11),"○",IF(AND(BI269=契約状況コード表!M$12,Y269&gt;=契約状況コード表!N$12),"○",IF(AND(BI269=契約状況コード表!M$13,Y269&gt;=契約状況コード表!N$13),"○","×")))))))))</f>
        <v>×</v>
      </c>
      <c r="BF269" s="114" t="str">
        <f t="shared" si="38"/>
        <v>×</v>
      </c>
      <c r="BG269" s="114" t="str">
        <f t="shared" si="39"/>
        <v>×</v>
      </c>
      <c r="BH269" s="115" t="str">
        <f t="shared" si="40"/>
        <v/>
      </c>
      <c r="BI269" s="170">
        <f t="shared" si="41"/>
        <v>0</v>
      </c>
      <c r="BJ269" s="36" t="str">
        <f>IF(AG269=契約状況コード表!G$5,"",IF(AND(K269&lt;&gt;"",ISTEXT(U269)),"分担契約/単価契約",IF(ISTEXT(U269),"単価契約",IF(K269&lt;&gt;"","分担契約",""))))</f>
        <v/>
      </c>
      <c r="BK269" s="171"/>
      <c r="BL269" s="118" t="str">
        <f>IF(COUNTIF(T269,"**"),"",IF(AND(T269&gt;=契約状況コード表!P$5,OR(H269=契約状況コード表!M$5,H269=契約状況コード表!M$6)),1,IF(AND(T269&gt;=契約状況コード表!P$13,H269&lt;&gt;契約状況コード表!M$5,H269&lt;&gt;契約状況コード表!M$6),1,"")))</f>
        <v/>
      </c>
      <c r="BM269" s="155" t="str">
        <f t="shared" si="42"/>
        <v>○</v>
      </c>
      <c r="BN269" s="118" t="b">
        <f t="shared" si="43"/>
        <v>1</v>
      </c>
      <c r="BO269" s="118" t="b">
        <f t="shared" si="44"/>
        <v>1</v>
      </c>
    </row>
    <row r="270" spans="1:67" ht="60.6" customHeight="1">
      <c r="A270" s="101">
        <f t="shared" si="36"/>
        <v>265</v>
      </c>
      <c r="B270" s="101" t="str">
        <f t="shared" si="37"/>
        <v/>
      </c>
      <c r="C270" s="101" t="str">
        <f>IF(B270&lt;&gt;1,"",COUNTIF($B$6:B270,1))</f>
        <v/>
      </c>
      <c r="D270" s="101" t="str">
        <f>IF(B270&lt;&gt;2,"",COUNTIF($B$6:B270,2))</f>
        <v/>
      </c>
      <c r="E270" s="101" t="str">
        <f>IF(B270&lt;&gt;3,"",COUNTIF($B$6:B270,3))</f>
        <v/>
      </c>
      <c r="F270" s="101" t="str">
        <f>IF(B270&lt;&gt;4,"",COUNTIF($B$6:B270,4))</f>
        <v/>
      </c>
      <c r="G270" s="75"/>
      <c r="H270" s="36"/>
      <c r="I270" s="76"/>
      <c r="J270" s="76"/>
      <c r="K270" s="75"/>
      <c r="L270" s="161"/>
      <c r="M270" s="77"/>
      <c r="N270" s="76"/>
      <c r="O270" s="78"/>
      <c r="P270" s="83"/>
      <c r="Q270" s="84"/>
      <c r="R270" s="76"/>
      <c r="S270" s="75"/>
      <c r="T270" s="79"/>
      <c r="U270" s="86"/>
      <c r="V270" s="87"/>
      <c r="W270" s="172" t="str">
        <f>IF(OR(T270="他官署で調達手続きを実施のため",AG270=契約状況コード表!G$5),"－",IF(V270&lt;&gt;"",ROUNDDOWN(V270/T270,3),(IFERROR(ROUNDDOWN(U270/T270,3),"－"))))</f>
        <v>－</v>
      </c>
      <c r="X270" s="79"/>
      <c r="Y270" s="79"/>
      <c r="Z270" s="82"/>
      <c r="AA270" s="80"/>
      <c r="AB270" s="81"/>
      <c r="AC270" s="82"/>
      <c r="AD270" s="82"/>
      <c r="AE270" s="82"/>
      <c r="AF270" s="82"/>
      <c r="AG270" s="80"/>
      <c r="AH270" s="76"/>
      <c r="AI270" s="76"/>
      <c r="AJ270" s="76"/>
      <c r="AK270" s="36"/>
      <c r="AL270" s="36"/>
      <c r="AM270" s="200"/>
      <c r="AN270" s="200"/>
      <c r="AO270" s="200"/>
      <c r="AP270" s="200"/>
      <c r="AQ270" s="161"/>
      <c r="AR270" s="75"/>
      <c r="AS270" s="36"/>
      <c r="AT270" s="36"/>
      <c r="AU270" s="36"/>
      <c r="AV270" s="36"/>
      <c r="AW270" s="36"/>
      <c r="AX270" s="36"/>
      <c r="AY270" s="36"/>
      <c r="AZ270" s="36"/>
      <c r="BA270" s="104"/>
      <c r="BB270" s="113"/>
      <c r="BC270" s="114" t="str">
        <f>IF(AND(OR(K270=契約状況コード表!D$5,K270=契約状況コード表!D$6),OR(AG270=契約状況コード表!G$5,AG270=契約状況コード表!G$6)),"年間支払金額(全官署)",IF(OR(AG270=契約状況コード表!G$5,AG270=契約状況コード表!G$6),"年間支払金額",IF(AND(OR(COUNTIF(AI270,"*すべて*"),COUNTIF(AI270,"*全て*")),S270="●",OR(K270=契約状況コード表!D$5,K270=契約状況コード表!D$6)),"年間支払金額(全官署、契約相手方ごと)",IF(AND(OR(COUNTIF(AI270,"*すべて*"),COUNTIF(AI270,"*全て*")),S270="●"),"年間支払金額(契約相手方ごと)",IF(AND(OR(K270=契約状況コード表!D$5,K270=契約状況コード表!D$6),AG270=契約状況コード表!G$7),"契約総額(全官署)",IF(AND(K270=契約状況コード表!D$7,AG270=契約状況コード表!G$7),"契約総額(自官署のみ)",IF(K270=契約状況コード表!D$7,"年間支払金額(自官署のみ)",IF(AG270=契約状況コード表!G$7,"契約総額",IF(AND(COUNTIF(BJ270,"&lt;&gt;*単価*"),OR(K270=契約状況コード表!D$5,K270=契約状況コード表!D$6)),"全官署予定価格",IF(AND(COUNTIF(BJ270,"*単価*"),OR(K270=契約状況コード表!D$5,K270=契約状況コード表!D$6)),"全官署支払金額",IF(AND(COUNTIF(BJ270,"&lt;&gt;*単価*"),COUNTIF(BJ270,"*変更契約*")),"変更後予定価格",IF(COUNTIF(BJ270,"*単価*"),"年間支払金額","予定価格"))))))))))))</f>
        <v>予定価格</v>
      </c>
      <c r="BD270" s="114" t="str">
        <f>IF(AND(BI270=契約状況コード表!M$5,T270&gt;契約状況コード表!N$5),"○",IF(AND(BI270=契約状況コード表!M$6,T270&gt;=契約状況コード表!N$6),"○",IF(AND(BI270=契約状況コード表!M$7,T270&gt;=契約状況コード表!N$7),"○",IF(AND(BI270=契約状況コード表!M$8,T270&gt;=契約状況コード表!N$8),"○",IF(AND(BI270=契約状況コード表!M$9,T270&gt;=契約状況コード表!N$9),"○",IF(AND(BI270=契約状況コード表!M$10,T270&gt;=契約状況コード表!N$10),"○",IF(AND(BI270=契約状況コード表!M$11,T270&gt;=契約状況コード表!N$11),"○",IF(AND(BI270=契約状況コード表!M$12,T270&gt;=契約状況コード表!N$12),"○",IF(AND(BI270=契約状況コード表!M$13,T270&gt;=契約状況コード表!N$13),"○",IF(T270="他官署で調達手続き入札を実施のため","○","×"))))))))))</f>
        <v>×</v>
      </c>
      <c r="BE270" s="114" t="str">
        <f>IF(AND(BI270=契約状況コード表!M$5,Y270&gt;契約状況コード表!N$5),"○",IF(AND(BI270=契約状況コード表!M$6,Y270&gt;=契約状況コード表!N$6),"○",IF(AND(BI270=契約状況コード表!M$7,Y270&gt;=契約状況コード表!N$7),"○",IF(AND(BI270=契約状況コード表!M$8,Y270&gt;=契約状況コード表!N$8),"○",IF(AND(BI270=契約状況コード表!M$9,Y270&gt;=契約状況コード表!N$9),"○",IF(AND(BI270=契約状況コード表!M$10,Y270&gt;=契約状況コード表!N$10),"○",IF(AND(BI270=契約状況コード表!M$11,Y270&gt;=契約状況コード表!N$11),"○",IF(AND(BI270=契約状況コード表!M$12,Y270&gt;=契約状況コード表!N$12),"○",IF(AND(BI270=契約状況コード表!M$13,Y270&gt;=契約状況コード表!N$13),"○","×")))))))))</f>
        <v>×</v>
      </c>
      <c r="BF270" s="114" t="str">
        <f t="shared" si="38"/>
        <v>×</v>
      </c>
      <c r="BG270" s="114" t="str">
        <f t="shared" si="39"/>
        <v>×</v>
      </c>
      <c r="BH270" s="115" t="str">
        <f t="shared" si="40"/>
        <v/>
      </c>
      <c r="BI270" s="170">
        <f t="shared" si="41"/>
        <v>0</v>
      </c>
      <c r="BJ270" s="36" t="str">
        <f>IF(AG270=契約状況コード表!G$5,"",IF(AND(K270&lt;&gt;"",ISTEXT(U270)),"分担契約/単価契約",IF(ISTEXT(U270),"単価契約",IF(K270&lt;&gt;"","分担契約",""))))</f>
        <v/>
      </c>
      <c r="BK270" s="171"/>
      <c r="BL270" s="118" t="str">
        <f>IF(COUNTIF(T270,"**"),"",IF(AND(T270&gt;=契約状況コード表!P$5,OR(H270=契約状況コード表!M$5,H270=契約状況コード表!M$6)),1,IF(AND(T270&gt;=契約状況コード表!P$13,H270&lt;&gt;契約状況コード表!M$5,H270&lt;&gt;契約状況コード表!M$6),1,"")))</f>
        <v/>
      </c>
      <c r="BM270" s="155" t="str">
        <f t="shared" si="42"/>
        <v>○</v>
      </c>
      <c r="BN270" s="118" t="b">
        <f t="shared" si="43"/>
        <v>1</v>
      </c>
      <c r="BO270" s="118" t="b">
        <f t="shared" si="44"/>
        <v>1</v>
      </c>
    </row>
    <row r="271" spans="1:67" ht="60.6" customHeight="1">
      <c r="A271" s="101">
        <f t="shared" si="36"/>
        <v>266</v>
      </c>
      <c r="B271" s="101" t="str">
        <f t="shared" si="37"/>
        <v/>
      </c>
      <c r="C271" s="101" t="str">
        <f>IF(B271&lt;&gt;1,"",COUNTIF($B$6:B271,1))</f>
        <v/>
      </c>
      <c r="D271" s="101" t="str">
        <f>IF(B271&lt;&gt;2,"",COUNTIF($B$6:B271,2))</f>
        <v/>
      </c>
      <c r="E271" s="101" t="str">
        <f>IF(B271&lt;&gt;3,"",COUNTIF($B$6:B271,3))</f>
        <v/>
      </c>
      <c r="F271" s="101" t="str">
        <f>IF(B271&lt;&gt;4,"",COUNTIF($B$6:B271,4))</f>
        <v/>
      </c>
      <c r="G271" s="75"/>
      <c r="H271" s="36"/>
      <c r="I271" s="76"/>
      <c r="J271" s="76"/>
      <c r="K271" s="75"/>
      <c r="L271" s="161"/>
      <c r="M271" s="77"/>
      <c r="N271" s="76"/>
      <c r="O271" s="78"/>
      <c r="P271" s="83"/>
      <c r="Q271" s="84"/>
      <c r="R271" s="76"/>
      <c r="S271" s="75"/>
      <c r="T271" s="79"/>
      <c r="U271" s="86"/>
      <c r="V271" s="87"/>
      <c r="W271" s="172" t="str">
        <f>IF(OR(T271="他官署で調達手続きを実施のため",AG271=契約状況コード表!G$5),"－",IF(V271&lt;&gt;"",ROUNDDOWN(V271/T271,3),(IFERROR(ROUNDDOWN(U271/T271,3),"－"))))</f>
        <v>－</v>
      </c>
      <c r="X271" s="79"/>
      <c r="Y271" s="79"/>
      <c r="Z271" s="82"/>
      <c r="AA271" s="80"/>
      <c r="AB271" s="81"/>
      <c r="AC271" s="82"/>
      <c r="AD271" s="82"/>
      <c r="AE271" s="82"/>
      <c r="AF271" s="82"/>
      <c r="AG271" s="80"/>
      <c r="AH271" s="76"/>
      <c r="AI271" s="76"/>
      <c r="AJ271" s="76"/>
      <c r="AK271" s="36"/>
      <c r="AL271" s="36"/>
      <c r="AM271" s="200"/>
      <c r="AN271" s="200"/>
      <c r="AO271" s="200"/>
      <c r="AP271" s="200"/>
      <c r="AQ271" s="161"/>
      <c r="AR271" s="75"/>
      <c r="AS271" s="36"/>
      <c r="AT271" s="36"/>
      <c r="AU271" s="36"/>
      <c r="AV271" s="36"/>
      <c r="AW271" s="36"/>
      <c r="AX271" s="36"/>
      <c r="AY271" s="36"/>
      <c r="AZ271" s="36"/>
      <c r="BA271" s="104"/>
      <c r="BB271" s="113"/>
      <c r="BC271" s="114" t="str">
        <f>IF(AND(OR(K271=契約状況コード表!D$5,K271=契約状況コード表!D$6),OR(AG271=契約状況コード表!G$5,AG271=契約状況コード表!G$6)),"年間支払金額(全官署)",IF(OR(AG271=契約状況コード表!G$5,AG271=契約状況コード表!G$6),"年間支払金額",IF(AND(OR(COUNTIF(AI271,"*すべて*"),COUNTIF(AI271,"*全て*")),S271="●",OR(K271=契約状況コード表!D$5,K271=契約状況コード表!D$6)),"年間支払金額(全官署、契約相手方ごと)",IF(AND(OR(COUNTIF(AI271,"*すべて*"),COUNTIF(AI271,"*全て*")),S271="●"),"年間支払金額(契約相手方ごと)",IF(AND(OR(K271=契約状況コード表!D$5,K271=契約状況コード表!D$6),AG271=契約状況コード表!G$7),"契約総額(全官署)",IF(AND(K271=契約状況コード表!D$7,AG271=契約状況コード表!G$7),"契約総額(自官署のみ)",IF(K271=契約状況コード表!D$7,"年間支払金額(自官署のみ)",IF(AG271=契約状況コード表!G$7,"契約総額",IF(AND(COUNTIF(BJ271,"&lt;&gt;*単価*"),OR(K271=契約状況コード表!D$5,K271=契約状況コード表!D$6)),"全官署予定価格",IF(AND(COUNTIF(BJ271,"*単価*"),OR(K271=契約状況コード表!D$5,K271=契約状況コード表!D$6)),"全官署支払金額",IF(AND(COUNTIF(BJ271,"&lt;&gt;*単価*"),COUNTIF(BJ271,"*変更契約*")),"変更後予定価格",IF(COUNTIF(BJ271,"*単価*"),"年間支払金額","予定価格"))))))))))))</f>
        <v>予定価格</v>
      </c>
      <c r="BD271" s="114" t="str">
        <f>IF(AND(BI271=契約状況コード表!M$5,T271&gt;契約状況コード表!N$5),"○",IF(AND(BI271=契約状況コード表!M$6,T271&gt;=契約状況コード表!N$6),"○",IF(AND(BI271=契約状況コード表!M$7,T271&gt;=契約状況コード表!N$7),"○",IF(AND(BI271=契約状況コード表!M$8,T271&gt;=契約状況コード表!N$8),"○",IF(AND(BI271=契約状況コード表!M$9,T271&gt;=契約状況コード表!N$9),"○",IF(AND(BI271=契約状況コード表!M$10,T271&gt;=契約状況コード表!N$10),"○",IF(AND(BI271=契約状況コード表!M$11,T271&gt;=契約状況コード表!N$11),"○",IF(AND(BI271=契約状況コード表!M$12,T271&gt;=契約状況コード表!N$12),"○",IF(AND(BI271=契約状況コード表!M$13,T271&gt;=契約状況コード表!N$13),"○",IF(T271="他官署で調達手続き入札を実施のため","○","×"))))))))))</f>
        <v>×</v>
      </c>
      <c r="BE271" s="114" t="str">
        <f>IF(AND(BI271=契約状況コード表!M$5,Y271&gt;契約状況コード表!N$5),"○",IF(AND(BI271=契約状況コード表!M$6,Y271&gt;=契約状況コード表!N$6),"○",IF(AND(BI271=契約状況コード表!M$7,Y271&gt;=契約状況コード表!N$7),"○",IF(AND(BI271=契約状況コード表!M$8,Y271&gt;=契約状況コード表!N$8),"○",IF(AND(BI271=契約状況コード表!M$9,Y271&gt;=契約状況コード表!N$9),"○",IF(AND(BI271=契約状況コード表!M$10,Y271&gt;=契約状況コード表!N$10),"○",IF(AND(BI271=契約状況コード表!M$11,Y271&gt;=契約状況コード表!N$11),"○",IF(AND(BI271=契約状況コード表!M$12,Y271&gt;=契約状況コード表!N$12),"○",IF(AND(BI271=契約状況コード表!M$13,Y271&gt;=契約状況コード表!N$13),"○","×")))))))))</f>
        <v>×</v>
      </c>
      <c r="BF271" s="114" t="str">
        <f t="shared" si="38"/>
        <v>×</v>
      </c>
      <c r="BG271" s="114" t="str">
        <f t="shared" si="39"/>
        <v>×</v>
      </c>
      <c r="BH271" s="115" t="str">
        <f t="shared" si="40"/>
        <v/>
      </c>
      <c r="BI271" s="170">
        <f t="shared" si="41"/>
        <v>0</v>
      </c>
      <c r="BJ271" s="36" t="str">
        <f>IF(AG271=契約状況コード表!G$5,"",IF(AND(K271&lt;&gt;"",ISTEXT(U271)),"分担契約/単価契約",IF(ISTEXT(U271),"単価契約",IF(K271&lt;&gt;"","分担契約",""))))</f>
        <v/>
      </c>
      <c r="BK271" s="171"/>
      <c r="BL271" s="118" t="str">
        <f>IF(COUNTIF(T271,"**"),"",IF(AND(T271&gt;=契約状況コード表!P$5,OR(H271=契約状況コード表!M$5,H271=契約状況コード表!M$6)),1,IF(AND(T271&gt;=契約状況コード表!P$13,H271&lt;&gt;契約状況コード表!M$5,H271&lt;&gt;契約状況コード表!M$6),1,"")))</f>
        <v/>
      </c>
      <c r="BM271" s="155" t="str">
        <f t="shared" si="42"/>
        <v>○</v>
      </c>
      <c r="BN271" s="118" t="b">
        <f t="shared" si="43"/>
        <v>1</v>
      </c>
      <c r="BO271" s="118" t="b">
        <f t="shared" si="44"/>
        <v>1</v>
      </c>
    </row>
    <row r="272" spans="1:67" ht="60.6" customHeight="1">
      <c r="A272" s="101">
        <f t="shared" ref="A272:A335" si="45">ROW()-5</f>
        <v>267</v>
      </c>
      <c r="B272" s="101" t="str">
        <f t="shared" ref="B272:B335" si="46">IF(AND(COUNTIF(H272,"*工事*"),COUNTIF(R272,"*入札*")),1,IF(AND(COUNTIF(H272,"*工事*"),COUNTIF(R272,"*随意契約*")),2,IF(AND(R272&lt;&gt;"*工事*",COUNTIF(R272,"*入札*")),3,IF(AND(H272&lt;&gt;"*工事*",COUNTIF(R272,"*随意契約*")),4,""))))</f>
        <v/>
      </c>
      <c r="C272" s="101" t="str">
        <f>IF(B272&lt;&gt;1,"",COUNTIF($B$6:B272,1))</f>
        <v/>
      </c>
      <c r="D272" s="101" t="str">
        <f>IF(B272&lt;&gt;2,"",COUNTIF($B$6:B272,2))</f>
        <v/>
      </c>
      <c r="E272" s="101" t="str">
        <f>IF(B272&lt;&gt;3,"",COUNTIF($B$6:B272,3))</f>
        <v/>
      </c>
      <c r="F272" s="101" t="str">
        <f>IF(B272&lt;&gt;4,"",COUNTIF($B$6:B272,4))</f>
        <v/>
      </c>
      <c r="G272" s="75"/>
      <c r="H272" s="36"/>
      <c r="I272" s="76"/>
      <c r="J272" s="76"/>
      <c r="K272" s="75"/>
      <c r="L272" s="161"/>
      <c r="M272" s="77"/>
      <c r="N272" s="76"/>
      <c r="O272" s="78"/>
      <c r="P272" s="83"/>
      <c r="Q272" s="84"/>
      <c r="R272" s="76"/>
      <c r="S272" s="75"/>
      <c r="T272" s="79"/>
      <c r="U272" s="86"/>
      <c r="V272" s="87"/>
      <c r="W272" s="172" t="str">
        <f>IF(OR(T272="他官署で調達手続きを実施のため",AG272=契約状況コード表!G$5),"－",IF(V272&lt;&gt;"",ROUNDDOWN(V272/T272,3),(IFERROR(ROUNDDOWN(U272/T272,3),"－"))))</f>
        <v>－</v>
      </c>
      <c r="X272" s="79"/>
      <c r="Y272" s="79"/>
      <c r="Z272" s="82"/>
      <c r="AA272" s="80"/>
      <c r="AB272" s="81"/>
      <c r="AC272" s="82"/>
      <c r="AD272" s="82"/>
      <c r="AE272" s="82"/>
      <c r="AF272" s="82"/>
      <c r="AG272" s="80"/>
      <c r="AH272" s="76"/>
      <c r="AI272" s="76"/>
      <c r="AJ272" s="76"/>
      <c r="AK272" s="36"/>
      <c r="AL272" s="36"/>
      <c r="AM272" s="200"/>
      <c r="AN272" s="200"/>
      <c r="AO272" s="200"/>
      <c r="AP272" s="200"/>
      <c r="AQ272" s="161"/>
      <c r="AR272" s="75"/>
      <c r="AS272" s="36"/>
      <c r="AT272" s="36"/>
      <c r="AU272" s="36"/>
      <c r="AV272" s="36"/>
      <c r="AW272" s="36"/>
      <c r="AX272" s="36"/>
      <c r="AY272" s="36"/>
      <c r="AZ272" s="36"/>
      <c r="BA272" s="104"/>
      <c r="BB272" s="113"/>
      <c r="BC272" s="114" t="str">
        <f>IF(AND(OR(K272=契約状況コード表!D$5,K272=契約状況コード表!D$6),OR(AG272=契約状況コード表!G$5,AG272=契約状況コード表!G$6)),"年間支払金額(全官署)",IF(OR(AG272=契約状況コード表!G$5,AG272=契約状況コード表!G$6),"年間支払金額",IF(AND(OR(COUNTIF(AI272,"*すべて*"),COUNTIF(AI272,"*全て*")),S272="●",OR(K272=契約状況コード表!D$5,K272=契約状況コード表!D$6)),"年間支払金額(全官署、契約相手方ごと)",IF(AND(OR(COUNTIF(AI272,"*すべて*"),COUNTIF(AI272,"*全て*")),S272="●"),"年間支払金額(契約相手方ごと)",IF(AND(OR(K272=契約状況コード表!D$5,K272=契約状況コード表!D$6),AG272=契約状況コード表!G$7),"契約総額(全官署)",IF(AND(K272=契約状況コード表!D$7,AG272=契約状況コード表!G$7),"契約総額(自官署のみ)",IF(K272=契約状況コード表!D$7,"年間支払金額(自官署のみ)",IF(AG272=契約状況コード表!G$7,"契約総額",IF(AND(COUNTIF(BJ272,"&lt;&gt;*単価*"),OR(K272=契約状況コード表!D$5,K272=契約状況コード表!D$6)),"全官署予定価格",IF(AND(COUNTIF(BJ272,"*単価*"),OR(K272=契約状況コード表!D$5,K272=契約状況コード表!D$6)),"全官署支払金額",IF(AND(COUNTIF(BJ272,"&lt;&gt;*単価*"),COUNTIF(BJ272,"*変更契約*")),"変更後予定価格",IF(COUNTIF(BJ272,"*単価*"),"年間支払金額","予定価格"))))))))))))</f>
        <v>予定価格</v>
      </c>
      <c r="BD272" s="114" t="str">
        <f>IF(AND(BI272=契約状況コード表!M$5,T272&gt;契約状況コード表!N$5),"○",IF(AND(BI272=契約状況コード表!M$6,T272&gt;=契約状況コード表!N$6),"○",IF(AND(BI272=契約状況コード表!M$7,T272&gt;=契約状況コード表!N$7),"○",IF(AND(BI272=契約状況コード表!M$8,T272&gt;=契約状況コード表!N$8),"○",IF(AND(BI272=契約状況コード表!M$9,T272&gt;=契約状況コード表!N$9),"○",IF(AND(BI272=契約状況コード表!M$10,T272&gt;=契約状況コード表!N$10),"○",IF(AND(BI272=契約状況コード表!M$11,T272&gt;=契約状況コード表!N$11),"○",IF(AND(BI272=契約状況コード表!M$12,T272&gt;=契約状況コード表!N$12),"○",IF(AND(BI272=契約状況コード表!M$13,T272&gt;=契約状況コード表!N$13),"○",IF(T272="他官署で調達手続き入札を実施のため","○","×"))))))))))</f>
        <v>×</v>
      </c>
      <c r="BE272" s="114" t="str">
        <f>IF(AND(BI272=契約状況コード表!M$5,Y272&gt;契約状況コード表!N$5),"○",IF(AND(BI272=契約状況コード表!M$6,Y272&gt;=契約状況コード表!N$6),"○",IF(AND(BI272=契約状況コード表!M$7,Y272&gt;=契約状況コード表!N$7),"○",IF(AND(BI272=契約状況コード表!M$8,Y272&gt;=契約状況コード表!N$8),"○",IF(AND(BI272=契約状況コード表!M$9,Y272&gt;=契約状況コード表!N$9),"○",IF(AND(BI272=契約状況コード表!M$10,Y272&gt;=契約状況コード表!N$10),"○",IF(AND(BI272=契約状況コード表!M$11,Y272&gt;=契約状況コード表!N$11),"○",IF(AND(BI272=契約状況コード表!M$12,Y272&gt;=契約状況コード表!N$12),"○",IF(AND(BI272=契約状況コード表!M$13,Y272&gt;=契約状況コード表!N$13),"○","×")))))))))</f>
        <v>×</v>
      </c>
      <c r="BF272" s="114" t="str">
        <f t="shared" si="38"/>
        <v>×</v>
      </c>
      <c r="BG272" s="114" t="str">
        <f t="shared" si="39"/>
        <v>×</v>
      </c>
      <c r="BH272" s="115" t="str">
        <f t="shared" si="40"/>
        <v/>
      </c>
      <c r="BI272" s="170">
        <f t="shared" si="41"/>
        <v>0</v>
      </c>
      <c r="BJ272" s="36" t="str">
        <f>IF(AG272=契約状況コード表!G$5,"",IF(AND(K272&lt;&gt;"",ISTEXT(U272)),"分担契約/単価契約",IF(ISTEXT(U272),"単価契約",IF(K272&lt;&gt;"","分担契約",""))))</f>
        <v/>
      </c>
      <c r="BK272" s="171"/>
      <c r="BL272" s="118" t="str">
        <f>IF(COUNTIF(T272,"**"),"",IF(AND(T272&gt;=契約状況コード表!P$5,OR(H272=契約状況コード表!M$5,H272=契約状況コード表!M$6)),1,IF(AND(T272&gt;=契約状況コード表!P$13,H272&lt;&gt;契約状況コード表!M$5,H272&lt;&gt;契約状況コード表!M$6),1,"")))</f>
        <v/>
      </c>
      <c r="BM272" s="155" t="str">
        <f t="shared" si="42"/>
        <v>○</v>
      </c>
      <c r="BN272" s="118" t="b">
        <f t="shared" si="43"/>
        <v>1</v>
      </c>
      <c r="BO272" s="118" t="b">
        <f t="shared" si="44"/>
        <v>1</v>
      </c>
    </row>
    <row r="273" spans="1:67" ht="60.6" customHeight="1">
      <c r="A273" s="101">
        <f t="shared" si="45"/>
        <v>268</v>
      </c>
      <c r="B273" s="101" t="str">
        <f t="shared" si="46"/>
        <v/>
      </c>
      <c r="C273" s="101" t="str">
        <f>IF(B273&lt;&gt;1,"",COUNTIF($B$6:B273,1))</f>
        <v/>
      </c>
      <c r="D273" s="101" t="str">
        <f>IF(B273&lt;&gt;2,"",COUNTIF($B$6:B273,2))</f>
        <v/>
      </c>
      <c r="E273" s="101" t="str">
        <f>IF(B273&lt;&gt;3,"",COUNTIF($B$6:B273,3))</f>
        <v/>
      </c>
      <c r="F273" s="101" t="str">
        <f>IF(B273&lt;&gt;4,"",COUNTIF($B$6:B273,4))</f>
        <v/>
      </c>
      <c r="G273" s="75"/>
      <c r="H273" s="36"/>
      <c r="I273" s="76"/>
      <c r="J273" s="76"/>
      <c r="K273" s="75"/>
      <c r="L273" s="161"/>
      <c r="M273" s="77"/>
      <c r="N273" s="76"/>
      <c r="O273" s="78"/>
      <c r="P273" s="83"/>
      <c r="Q273" s="84"/>
      <c r="R273" s="76"/>
      <c r="S273" s="75"/>
      <c r="T273" s="79"/>
      <c r="U273" s="86"/>
      <c r="V273" s="87"/>
      <c r="W273" s="172" t="str">
        <f>IF(OR(T273="他官署で調達手続きを実施のため",AG273=契約状況コード表!G$5),"－",IF(V273&lt;&gt;"",ROUNDDOWN(V273/T273,3),(IFERROR(ROUNDDOWN(U273/T273,3),"－"))))</f>
        <v>－</v>
      </c>
      <c r="X273" s="79"/>
      <c r="Y273" s="79"/>
      <c r="Z273" s="82"/>
      <c r="AA273" s="80"/>
      <c r="AB273" s="81"/>
      <c r="AC273" s="82"/>
      <c r="AD273" s="82"/>
      <c r="AE273" s="82"/>
      <c r="AF273" s="82"/>
      <c r="AG273" s="80"/>
      <c r="AH273" s="76"/>
      <c r="AI273" s="76"/>
      <c r="AJ273" s="76"/>
      <c r="AK273" s="36"/>
      <c r="AL273" s="36"/>
      <c r="AM273" s="200"/>
      <c r="AN273" s="200"/>
      <c r="AO273" s="200"/>
      <c r="AP273" s="200"/>
      <c r="AQ273" s="161"/>
      <c r="AR273" s="75"/>
      <c r="AS273" s="36"/>
      <c r="AT273" s="36"/>
      <c r="AU273" s="36"/>
      <c r="AV273" s="36"/>
      <c r="AW273" s="36"/>
      <c r="AX273" s="36"/>
      <c r="AY273" s="36"/>
      <c r="AZ273" s="36"/>
      <c r="BA273" s="108"/>
      <c r="BB273" s="113"/>
      <c r="BC273" s="114" t="str">
        <f>IF(AND(OR(K273=契約状況コード表!D$5,K273=契約状況コード表!D$6),OR(AG273=契約状況コード表!G$5,AG273=契約状況コード表!G$6)),"年間支払金額(全官署)",IF(OR(AG273=契約状況コード表!G$5,AG273=契約状況コード表!G$6),"年間支払金額",IF(AND(OR(COUNTIF(AI273,"*すべて*"),COUNTIF(AI273,"*全て*")),S273="●",OR(K273=契約状況コード表!D$5,K273=契約状況コード表!D$6)),"年間支払金額(全官署、契約相手方ごと)",IF(AND(OR(COUNTIF(AI273,"*すべて*"),COUNTIF(AI273,"*全て*")),S273="●"),"年間支払金額(契約相手方ごと)",IF(AND(OR(K273=契約状況コード表!D$5,K273=契約状況コード表!D$6),AG273=契約状況コード表!G$7),"契約総額(全官署)",IF(AND(K273=契約状況コード表!D$7,AG273=契約状況コード表!G$7),"契約総額(自官署のみ)",IF(K273=契約状況コード表!D$7,"年間支払金額(自官署のみ)",IF(AG273=契約状況コード表!G$7,"契約総額",IF(AND(COUNTIF(BJ273,"&lt;&gt;*単価*"),OR(K273=契約状況コード表!D$5,K273=契約状況コード表!D$6)),"全官署予定価格",IF(AND(COUNTIF(BJ273,"*単価*"),OR(K273=契約状況コード表!D$5,K273=契約状況コード表!D$6)),"全官署支払金額",IF(AND(COUNTIF(BJ273,"&lt;&gt;*単価*"),COUNTIF(BJ273,"*変更契約*")),"変更後予定価格",IF(COUNTIF(BJ273,"*単価*"),"年間支払金額","予定価格"))))))))))))</f>
        <v>予定価格</v>
      </c>
      <c r="BD273" s="114" t="str">
        <f>IF(AND(BI273=契約状況コード表!M$5,T273&gt;契約状況コード表!N$5),"○",IF(AND(BI273=契約状況コード表!M$6,T273&gt;=契約状況コード表!N$6),"○",IF(AND(BI273=契約状況コード表!M$7,T273&gt;=契約状況コード表!N$7),"○",IF(AND(BI273=契約状況コード表!M$8,T273&gt;=契約状況コード表!N$8),"○",IF(AND(BI273=契約状況コード表!M$9,T273&gt;=契約状況コード表!N$9),"○",IF(AND(BI273=契約状況コード表!M$10,T273&gt;=契約状況コード表!N$10),"○",IF(AND(BI273=契約状況コード表!M$11,T273&gt;=契約状況コード表!N$11),"○",IF(AND(BI273=契約状況コード表!M$12,T273&gt;=契約状況コード表!N$12),"○",IF(AND(BI273=契約状況コード表!M$13,T273&gt;=契約状況コード表!N$13),"○",IF(T273="他官署で調達手続き入札を実施のため","○","×"))))))))))</f>
        <v>×</v>
      </c>
      <c r="BE273" s="114" t="str">
        <f>IF(AND(BI273=契約状況コード表!M$5,Y273&gt;契約状況コード表!N$5),"○",IF(AND(BI273=契約状況コード表!M$6,Y273&gt;=契約状況コード表!N$6),"○",IF(AND(BI273=契約状況コード表!M$7,Y273&gt;=契約状況コード表!N$7),"○",IF(AND(BI273=契約状況コード表!M$8,Y273&gt;=契約状況コード表!N$8),"○",IF(AND(BI273=契約状況コード表!M$9,Y273&gt;=契約状況コード表!N$9),"○",IF(AND(BI273=契約状況コード表!M$10,Y273&gt;=契約状況コード表!N$10),"○",IF(AND(BI273=契約状況コード表!M$11,Y273&gt;=契約状況コード表!N$11),"○",IF(AND(BI273=契約状況コード表!M$12,Y273&gt;=契約状況コード表!N$12),"○",IF(AND(BI273=契約状況コード表!M$13,Y273&gt;=契約状況コード表!N$13),"○","×")))))))))</f>
        <v>×</v>
      </c>
      <c r="BF273" s="114" t="str">
        <f t="shared" si="38"/>
        <v>×</v>
      </c>
      <c r="BG273" s="114" t="str">
        <f t="shared" si="39"/>
        <v>×</v>
      </c>
      <c r="BH273" s="115" t="str">
        <f t="shared" si="40"/>
        <v/>
      </c>
      <c r="BI273" s="170">
        <f t="shared" si="41"/>
        <v>0</v>
      </c>
      <c r="BJ273" s="36" t="str">
        <f>IF(AG273=契約状況コード表!G$5,"",IF(AND(K273&lt;&gt;"",ISTEXT(U273)),"分担契約/単価契約",IF(ISTEXT(U273),"単価契約",IF(K273&lt;&gt;"","分担契約",""))))</f>
        <v/>
      </c>
      <c r="BK273" s="171"/>
      <c r="BL273" s="118" t="str">
        <f>IF(COUNTIF(T273,"**"),"",IF(AND(T273&gt;=契約状況コード表!P$5,OR(H273=契約状況コード表!M$5,H273=契約状況コード表!M$6)),1,IF(AND(T273&gt;=契約状況コード表!P$13,H273&lt;&gt;契約状況コード表!M$5,H273&lt;&gt;契約状況コード表!M$6),1,"")))</f>
        <v/>
      </c>
      <c r="BM273" s="155" t="str">
        <f t="shared" si="42"/>
        <v>○</v>
      </c>
      <c r="BN273" s="118" t="b">
        <f t="shared" si="43"/>
        <v>1</v>
      </c>
      <c r="BO273" s="118" t="b">
        <f t="shared" si="44"/>
        <v>1</v>
      </c>
    </row>
    <row r="274" spans="1:67" ht="60.6" customHeight="1">
      <c r="A274" s="101">
        <f t="shared" si="45"/>
        <v>269</v>
      </c>
      <c r="B274" s="101" t="str">
        <f t="shared" si="46"/>
        <v/>
      </c>
      <c r="C274" s="101" t="str">
        <f>IF(B274&lt;&gt;1,"",COUNTIF($B$6:B274,1))</f>
        <v/>
      </c>
      <c r="D274" s="101" t="str">
        <f>IF(B274&lt;&gt;2,"",COUNTIF($B$6:B274,2))</f>
        <v/>
      </c>
      <c r="E274" s="101" t="str">
        <f>IF(B274&lt;&gt;3,"",COUNTIF($B$6:B274,3))</f>
        <v/>
      </c>
      <c r="F274" s="101" t="str">
        <f>IF(B274&lt;&gt;4,"",COUNTIF($B$6:B274,4))</f>
        <v/>
      </c>
      <c r="G274" s="75"/>
      <c r="H274" s="36"/>
      <c r="I274" s="76"/>
      <c r="J274" s="76"/>
      <c r="K274" s="75"/>
      <c r="L274" s="161"/>
      <c r="M274" s="77"/>
      <c r="N274" s="76"/>
      <c r="O274" s="78"/>
      <c r="P274" s="83"/>
      <c r="Q274" s="84"/>
      <c r="R274" s="76"/>
      <c r="S274" s="75"/>
      <c r="T274" s="79"/>
      <c r="U274" s="86"/>
      <c r="V274" s="87"/>
      <c r="W274" s="172" t="str">
        <f>IF(OR(T274="他官署で調達手続きを実施のため",AG274=契約状況コード表!G$5),"－",IF(V274&lt;&gt;"",ROUNDDOWN(V274/T274,3),(IFERROR(ROUNDDOWN(U274/T274,3),"－"))))</f>
        <v>－</v>
      </c>
      <c r="X274" s="79"/>
      <c r="Y274" s="79"/>
      <c r="Z274" s="82"/>
      <c r="AA274" s="80"/>
      <c r="AB274" s="81"/>
      <c r="AC274" s="82"/>
      <c r="AD274" s="82"/>
      <c r="AE274" s="82"/>
      <c r="AF274" s="82"/>
      <c r="AG274" s="80"/>
      <c r="AH274" s="76"/>
      <c r="AI274" s="76"/>
      <c r="AJ274" s="76"/>
      <c r="AK274" s="36"/>
      <c r="AL274" s="36"/>
      <c r="AM274" s="200"/>
      <c r="AN274" s="200"/>
      <c r="AO274" s="200"/>
      <c r="AP274" s="200"/>
      <c r="AQ274" s="161"/>
      <c r="AR274" s="75"/>
      <c r="AS274" s="36"/>
      <c r="AT274" s="36"/>
      <c r="AU274" s="36"/>
      <c r="AV274" s="36"/>
      <c r="AW274" s="36"/>
      <c r="AX274" s="36"/>
      <c r="AY274" s="36"/>
      <c r="AZ274" s="36"/>
      <c r="BA274" s="104"/>
      <c r="BB274" s="113"/>
      <c r="BC274" s="114" t="str">
        <f>IF(AND(OR(K274=契約状況コード表!D$5,K274=契約状況コード表!D$6),OR(AG274=契約状況コード表!G$5,AG274=契約状況コード表!G$6)),"年間支払金額(全官署)",IF(OR(AG274=契約状況コード表!G$5,AG274=契約状況コード表!G$6),"年間支払金額",IF(AND(OR(COUNTIF(AI274,"*すべて*"),COUNTIF(AI274,"*全て*")),S274="●",OR(K274=契約状況コード表!D$5,K274=契約状況コード表!D$6)),"年間支払金額(全官署、契約相手方ごと)",IF(AND(OR(COUNTIF(AI274,"*すべて*"),COUNTIF(AI274,"*全て*")),S274="●"),"年間支払金額(契約相手方ごと)",IF(AND(OR(K274=契約状況コード表!D$5,K274=契約状況コード表!D$6),AG274=契約状況コード表!G$7),"契約総額(全官署)",IF(AND(K274=契約状況コード表!D$7,AG274=契約状況コード表!G$7),"契約総額(自官署のみ)",IF(K274=契約状況コード表!D$7,"年間支払金額(自官署のみ)",IF(AG274=契約状況コード表!G$7,"契約総額",IF(AND(COUNTIF(BJ274,"&lt;&gt;*単価*"),OR(K274=契約状況コード表!D$5,K274=契約状況コード表!D$6)),"全官署予定価格",IF(AND(COUNTIF(BJ274,"*単価*"),OR(K274=契約状況コード表!D$5,K274=契約状況コード表!D$6)),"全官署支払金額",IF(AND(COUNTIF(BJ274,"&lt;&gt;*単価*"),COUNTIF(BJ274,"*変更契約*")),"変更後予定価格",IF(COUNTIF(BJ274,"*単価*"),"年間支払金額","予定価格"))))))))))))</f>
        <v>予定価格</v>
      </c>
      <c r="BD274" s="114" t="str">
        <f>IF(AND(BI274=契約状況コード表!M$5,T274&gt;契約状況コード表!N$5),"○",IF(AND(BI274=契約状況コード表!M$6,T274&gt;=契約状況コード表!N$6),"○",IF(AND(BI274=契約状況コード表!M$7,T274&gt;=契約状況コード表!N$7),"○",IF(AND(BI274=契約状況コード表!M$8,T274&gt;=契約状況コード表!N$8),"○",IF(AND(BI274=契約状況コード表!M$9,T274&gt;=契約状況コード表!N$9),"○",IF(AND(BI274=契約状況コード表!M$10,T274&gt;=契約状況コード表!N$10),"○",IF(AND(BI274=契約状況コード表!M$11,T274&gt;=契約状況コード表!N$11),"○",IF(AND(BI274=契約状況コード表!M$12,T274&gt;=契約状況コード表!N$12),"○",IF(AND(BI274=契約状況コード表!M$13,T274&gt;=契約状況コード表!N$13),"○",IF(T274="他官署で調達手続き入札を実施のため","○","×"))))))))))</f>
        <v>×</v>
      </c>
      <c r="BE274" s="114" t="str">
        <f>IF(AND(BI274=契約状況コード表!M$5,Y274&gt;契約状況コード表!N$5),"○",IF(AND(BI274=契約状況コード表!M$6,Y274&gt;=契約状況コード表!N$6),"○",IF(AND(BI274=契約状況コード表!M$7,Y274&gt;=契約状況コード表!N$7),"○",IF(AND(BI274=契約状況コード表!M$8,Y274&gt;=契約状況コード表!N$8),"○",IF(AND(BI274=契約状況コード表!M$9,Y274&gt;=契約状況コード表!N$9),"○",IF(AND(BI274=契約状況コード表!M$10,Y274&gt;=契約状況コード表!N$10),"○",IF(AND(BI274=契約状況コード表!M$11,Y274&gt;=契約状況コード表!N$11),"○",IF(AND(BI274=契約状況コード表!M$12,Y274&gt;=契約状況コード表!N$12),"○",IF(AND(BI274=契約状況コード表!M$13,Y274&gt;=契約状況コード表!N$13),"○","×")))))))))</f>
        <v>×</v>
      </c>
      <c r="BF274" s="114" t="str">
        <f t="shared" si="38"/>
        <v>×</v>
      </c>
      <c r="BG274" s="114" t="str">
        <f t="shared" si="39"/>
        <v>×</v>
      </c>
      <c r="BH274" s="115" t="str">
        <f t="shared" si="40"/>
        <v/>
      </c>
      <c r="BI274" s="170">
        <f t="shared" si="41"/>
        <v>0</v>
      </c>
      <c r="BJ274" s="36" t="str">
        <f>IF(AG274=契約状況コード表!G$5,"",IF(AND(K274&lt;&gt;"",ISTEXT(U274)),"分担契約/単価契約",IF(ISTEXT(U274),"単価契約",IF(K274&lt;&gt;"","分担契約",""))))</f>
        <v/>
      </c>
      <c r="BK274" s="171"/>
      <c r="BL274" s="118" t="str">
        <f>IF(COUNTIF(T274,"**"),"",IF(AND(T274&gt;=契約状況コード表!P$5,OR(H274=契約状況コード表!M$5,H274=契約状況コード表!M$6)),1,IF(AND(T274&gt;=契約状況コード表!P$13,H274&lt;&gt;契約状況コード表!M$5,H274&lt;&gt;契約状況コード表!M$6),1,"")))</f>
        <v/>
      </c>
      <c r="BM274" s="155" t="str">
        <f t="shared" si="42"/>
        <v>○</v>
      </c>
      <c r="BN274" s="118" t="b">
        <f t="shared" si="43"/>
        <v>1</v>
      </c>
      <c r="BO274" s="118" t="b">
        <f t="shared" si="44"/>
        <v>1</v>
      </c>
    </row>
    <row r="275" spans="1:67" ht="60.6" customHeight="1">
      <c r="A275" s="101">
        <f t="shared" si="45"/>
        <v>270</v>
      </c>
      <c r="B275" s="101" t="str">
        <f t="shared" si="46"/>
        <v/>
      </c>
      <c r="C275" s="101" t="str">
        <f>IF(B275&lt;&gt;1,"",COUNTIF($B$6:B275,1))</f>
        <v/>
      </c>
      <c r="D275" s="101" t="str">
        <f>IF(B275&lt;&gt;2,"",COUNTIF($B$6:B275,2))</f>
        <v/>
      </c>
      <c r="E275" s="101" t="str">
        <f>IF(B275&lt;&gt;3,"",COUNTIF($B$6:B275,3))</f>
        <v/>
      </c>
      <c r="F275" s="101" t="str">
        <f>IF(B275&lt;&gt;4,"",COUNTIF($B$6:B275,4))</f>
        <v/>
      </c>
      <c r="G275" s="75"/>
      <c r="H275" s="36"/>
      <c r="I275" s="76"/>
      <c r="J275" s="76"/>
      <c r="K275" s="75"/>
      <c r="L275" s="161"/>
      <c r="M275" s="77"/>
      <c r="N275" s="76"/>
      <c r="O275" s="78"/>
      <c r="P275" s="83"/>
      <c r="Q275" s="84"/>
      <c r="R275" s="76"/>
      <c r="S275" s="75"/>
      <c r="T275" s="79"/>
      <c r="U275" s="86"/>
      <c r="V275" s="87"/>
      <c r="W275" s="172" t="str">
        <f>IF(OR(T275="他官署で調達手続きを実施のため",AG275=契約状況コード表!G$5),"－",IF(V275&lt;&gt;"",ROUNDDOWN(V275/T275,3),(IFERROR(ROUNDDOWN(U275/T275,3),"－"))))</f>
        <v>－</v>
      </c>
      <c r="X275" s="79"/>
      <c r="Y275" s="79"/>
      <c r="Z275" s="82"/>
      <c r="AA275" s="80"/>
      <c r="AB275" s="81"/>
      <c r="AC275" s="82"/>
      <c r="AD275" s="82"/>
      <c r="AE275" s="82"/>
      <c r="AF275" s="82"/>
      <c r="AG275" s="80"/>
      <c r="AH275" s="76"/>
      <c r="AI275" s="76"/>
      <c r="AJ275" s="76"/>
      <c r="AK275" s="36"/>
      <c r="AL275" s="36"/>
      <c r="AM275" s="200"/>
      <c r="AN275" s="200"/>
      <c r="AO275" s="200"/>
      <c r="AP275" s="200"/>
      <c r="AQ275" s="161"/>
      <c r="AR275" s="75"/>
      <c r="AS275" s="36"/>
      <c r="AT275" s="36"/>
      <c r="AU275" s="36"/>
      <c r="AV275" s="36"/>
      <c r="AW275" s="36"/>
      <c r="AX275" s="36"/>
      <c r="AY275" s="36"/>
      <c r="AZ275" s="36"/>
      <c r="BA275" s="104"/>
      <c r="BB275" s="113"/>
      <c r="BC275" s="114" t="str">
        <f>IF(AND(OR(K275=契約状況コード表!D$5,K275=契約状況コード表!D$6),OR(AG275=契約状況コード表!G$5,AG275=契約状況コード表!G$6)),"年間支払金額(全官署)",IF(OR(AG275=契約状況コード表!G$5,AG275=契約状況コード表!G$6),"年間支払金額",IF(AND(OR(COUNTIF(AI275,"*すべて*"),COUNTIF(AI275,"*全て*")),S275="●",OR(K275=契約状況コード表!D$5,K275=契約状況コード表!D$6)),"年間支払金額(全官署、契約相手方ごと)",IF(AND(OR(COUNTIF(AI275,"*すべて*"),COUNTIF(AI275,"*全て*")),S275="●"),"年間支払金額(契約相手方ごと)",IF(AND(OR(K275=契約状況コード表!D$5,K275=契約状況コード表!D$6),AG275=契約状況コード表!G$7),"契約総額(全官署)",IF(AND(K275=契約状況コード表!D$7,AG275=契約状況コード表!G$7),"契約総額(自官署のみ)",IF(K275=契約状況コード表!D$7,"年間支払金額(自官署のみ)",IF(AG275=契約状況コード表!G$7,"契約総額",IF(AND(COUNTIF(BJ275,"&lt;&gt;*単価*"),OR(K275=契約状況コード表!D$5,K275=契約状況コード表!D$6)),"全官署予定価格",IF(AND(COUNTIF(BJ275,"*単価*"),OR(K275=契約状況コード表!D$5,K275=契約状況コード表!D$6)),"全官署支払金額",IF(AND(COUNTIF(BJ275,"&lt;&gt;*単価*"),COUNTIF(BJ275,"*変更契約*")),"変更後予定価格",IF(COUNTIF(BJ275,"*単価*"),"年間支払金額","予定価格"))))))))))))</f>
        <v>予定価格</v>
      </c>
      <c r="BD275" s="114" t="str">
        <f>IF(AND(BI275=契約状況コード表!M$5,T275&gt;契約状況コード表!N$5),"○",IF(AND(BI275=契約状況コード表!M$6,T275&gt;=契約状況コード表!N$6),"○",IF(AND(BI275=契約状況コード表!M$7,T275&gt;=契約状況コード表!N$7),"○",IF(AND(BI275=契約状況コード表!M$8,T275&gt;=契約状況コード表!N$8),"○",IF(AND(BI275=契約状況コード表!M$9,T275&gt;=契約状況コード表!N$9),"○",IF(AND(BI275=契約状況コード表!M$10,T275&gt;=契約状況コード表!N$10),"○",IF(AND(BI275=契約状況コード表!M$11,T275&gt;=契約状況コード表!N$11),"○",IF(AND(BI275=契約状況コード表!M$12,T275&gt;=契約状況コード表!N$12),"○",IF(AND(BI275=契約状況コード表!M$13,T275&gt;=契約状況コード表!N$13),"○",IF(T275="他官署で調達手続き入札を実施のため","○","×"))))))))))</f>
        <v>×</v>
      </c>
      <c r="BE275" s="114" t="str">
        <f>IF(AND(BI275=契約状況コード表!M$5,Y275&gt;契約状況コード表!N$5),"○",IF(AND(BI275=契約状況コード表!M$6,Y275&gt;=契約状況コード表!N$6),"○",IF(AND(BI275=契約状況コード表!M$7,Y275&gt;=契約状況コード表!N$7),"○",IF(AND(BI275=契約状況コード表!M$8,Y275&gt;=契約状況コード表!N$8),"○",IF(AND(BI275=契約状況コード表!M$9,Y275&gt;=契約状況コード表!N$9),"○",IF(AND(BI275=契約状況コード表!M$10,Y275&gt;=契約状況コード表!N$10),"○",IF(AND(BI275=契約状況コード表!M$11,Y275&gt;=契約状況コード表!N$11),"○",IF(AND(BI275=契約状況コード表!M$12,Y275&gt;=契約状況コード表!N$12),"○",IF(AND(BI275=契約状況コード表!M$13,Y275&gt;=契約状況コード表!N$13),"○","×")))))))))</f>
        <v>×</v>
      </c>
      <c r="BF275" s="114" t="str">
        <f t="shared" si="38"/>
        <v>×</v>
      </c>
      <c r="BG275" s="114" t="str">
        <f t="shared" si="39"/>
        <v>×</v>
      </c>
      <c r="BH275" s="115" t="str">
        <f t="shared" si="40"/>
        <v/>
      </c>
      <c r="BI275" s="170">
        <f t="shared" si="41"/>
        <v>0</v>
      </c>
      <c r="BJ275" s="36" t="str">
        <f>IF(AG275=契約状況コード表!G$5,"",IF(AND(K275&lt;&gt;"",ISTEXT(U275)),"分担契約/単価契約",IF(ISTEXT(U275),"単価契約",IF(K275&lt;&gt;"","分担契約",""))))</f>
        <v/>
      </c>
      <c r="BK275" s="171"/>
      <c r="BL275" s="118" t="str">
        <f>IF(COUNTIF(T275,"**"),"",IF(AND(T275&gt;=契約状況コード表!P$5,OR(H275=契約状況コード表!M$5,H275=契約状況コード表!M$6)),1,IF(AND(T275&gt;=契約状況コード表!P$13,H275&lt;&gt;契約状況コード表!M$5,H275&lt;&gt;契約状況コード表!M$6),1,"")))</f>
        <v/>
      </c>
      <c r="BM275" s="155" t="str">
        <f t="shared" si="42"/>
        <v>○</v>
      </c>
      <c r="BN275" s="118" t="b">
        <f t="shared" si="43"/>
        <v>1</v>
      </c>
      <c r="BO275" s="118" t="b">
        <f t="shared" si="44"/>
        <v>1</v>
      </c>
    </row>
    <row r="276" spans="1:67" ht="60.6" customHeight="1">
      <c r="A276" s="101">
        <f t="shared" si="45"/>
        <v>271</v>
      </c>
      <c r="B276" s="101" t="str">
        <f t="shared" si="46"/>
        <v/>
      </c>
      <c r="C276" s="101" t="str">
        <f>IF(B276&lt;&gt;1,"",COUNTIF($B$6:B276,1))</f>
        <v/>
      </c>
      <c r="D276" s="101" t="str">
        <f>IF(B276&lt;&gt;2,"",COUNTIF($B$6:B276,2))</f>
        <v/>
      </c>
      <c r="E276" s="101" t="str">
        <f>IF(B276&lt;&gt;3,"",COUNTIF($B$6:B276,3))</f>
        <v/>
      </c>
      <c r="F276" s="101" t="str">
        <f>IF(B276&lt;&gt;4,"",COUNTIF($B$6:B276,4))</f>
        <v/>
      </c>
      <c r="G276" s="75"/>
      <c r="H276" s="36"/>
      <c r="I276" s="76"/>
      <c r="J276" s="76"/>
      <c r="K276" s="75"/>
      <c r="L276" s="161"/>
      <c r="M276" s="77"/>
      <c r="N276" s="76"/>
      <c r="O276" s="78"/>
      <c r="P276" s="83"/>
      <c r="Q276" s="84"/>
      <c r="R276" s="76"/>
      <c r="S276" s="75"/>
      <c r="T276" s="85"/>
      <c r="U276" s="154"/>
      <c r="V276" s="87"/>
      <c r="W276" s="172" t="str">
        <f>IF(OR(T276="他官署で調達手続きを実施のため",AG276=契約状況コード表!G$5),"－",IF(V276&lt;&gt;"",ROUNDDOWN(V276/T276,3),(IFERROR(ROUNDDOWN(U276/T276,3),"－"))))</f>
        <v>－</v>
      </c>
      <c r="X276" s="85"/>
      <c r="Y276" s="85"/>
      <c r="Z276" s="82"/>
      <c r="AA276" s="80"/>
      <c r="AB276" s="81"/>
      <c r="AC276" s="82"/>
      <c r="AD276" s="82"/>
      <c r="AE276" s="82"/>
      <c r="AF276" s="82"/>
      <c r="AG276" s="80"/>
      <c r="AH276" s="76"/>
      <c r="AI276" s="76"/>
      <c r="AJ276" s="76"/>
      <c r="AK276" s="36"/>
      <c r="AL276" s="36"/>
      <c r="AM276" s="200"/>
      <c r="AN276" s="200"/>
      <c r="AO276" s="200"/>
      <c r="AP276" s="200"/>
      <c r="AQ276" s="161"/>
      <c r="AR276" s="75"/>
      <c r="AS276" s="36"/>
      <c r="AT276" s="36"/>
      <c r="AU276" s="36"/>
      <c r="AV276" s="36"/>
      <c r="AW276" s="36"/>
      <c r="AX276" s="36"/>
      <c r="AY276" s="36"/>
      <c r="AZ276" s="36"/>
      <c r="BA276" s="104"/>
      <c r="BB276" s="113"/>
      <c r="BC276" s="114" t="str">
        <f>IF(AND(OR(K276=契約状況コード表!D$5,K276=契約状況コード表!D$6),OR(AG276=契約状況コード表!G$5,AG276=契約状況コード表!G$6)),"年間支払金額(全官署)",IF(OR(AG276=契約状況コード表!G$5,AG276=契約状況コード表!G$6),"年間支払金額",IF(AND(OR(COUNTIF(AI276,"*すべて*"),COUNTIF(AI276,"*全て*")),S276="●",OR(K276=契約状況コード表!D$5,K276=契約状況コード表!D$6)),"年間支払金額(全官署、契約相手方ごと)",IF(AND(OR(COUNTIF(AI276,"*すべて*"),COUNTIF(AI276,"*全て*")),S276="●"),"年間支払金額(契約相手方ごと)",IF(AND(OR(K276=契約状況コード表!D$5,K276=契約状況コード表!D$6),AG276=契約状況コード表!G$7),"契約総額(全官署)",IF(AND(K276=契約状況コード表!D$7,AG276=契約状況コード表!G$7),"契約総額(自官署のみ)",IF(K276=契約状況コード表!D$7,"年間支払金額(自官署のみ)",IF(AG276=契約状況コード表!G$7,"契約総額",IF(AND(COUNTIF(BJ276,"&lt;&gt;*単価*"),OR(K276=契約状況コード表!D$5,K276=契約状況コード表!D$6)),"全官署予定価格",IF(AND(COUNTIF(BJ276,"*単価*"),OR(K276=契約状況コード表!D$5,K276=契約状況コード表!D$6)),"全官署支払金額",IF(AND(COUNTIF(BJ276,"&lt;&gt;*単価*"),COUNTIF(BJ276,"*変更契約*")),"変更後予定価格",IF(COUNTIF(BJ276,"*単価*"),"年間支払金額","予定価格"))))))))))))</f>
        <v>予定価格</v>
      </c>
      <c r="BD276" s="114" t="str">
        <f>IF(AND(BI276=契約状況コード表!M$5,T276&gt;契約状況コード表!N$5),"○",IF(AND(BI276=契約状況コード表!M$6,T276&gt;=契約状況コード表!N$6),"○",IF(AND(BI276=契約状況コード表!M$7,T276&gt;=契約状況コード表!N$7),"○",IF(AND(BI276=契約状況コード表!M$8,T276&gt;=契約状況コード表!N$8),"○",IF(AND(BI276=契約状況コード表!M$9,T276&gt;=契約状況コード表!N$9),"○",IF(AND(BI276=契約状況コード表!M$10,T276&gt;=契約状況コード表!N$10),"○",IF(AND(BI276=契約状況コード表!M$11,T276&gt;=契約状況コード表!N$11),"○",IF(AND(BI276=契約状況コード表!M$12,T276&gt;=契約状況コード表!N$12),"○",IF(AND(BI276=契約状況コード表!M$13,T276&gt;=契約状況コード表!N$13),"○",IF(T276="他官署で調達手続き入札を実施のため","○","×"))))))))))</f>
        <v>×</v>
      </c>
      <c r="BE276" s="114" t="str">
        <f>IF(AND(BI276=契約状況コード表!M$5,Y276&gt;契約状況コード表!N$5),"○",IF(AND(BI276=契約状況コード表!M$6,Y276&gt;=契約状況コード表!N$6),"○",IF(AND(BI276=契約状況コード表!M$7,Y276&gt;=契約状況コード表!N$7),"○",IF(AND(BI276=契約状況コード表!M$8,Y276&gt;=契約状況コード表!N$8),"○",IF(AND(BI276=契約状況コード表!M$9,Y276&gt;=契約状況コード表!N$9),"○",IF(AND(BI276=契約状況コード表!M$10,Y276&gt;=契約状況コード表!N$10),"○",IF(AND(BI276=契約状況コード表!M$11,Y276&gt;=契約状況コード表!N$11),"○",IF(AND(BI276=契約状況コード表!M$12,Y276&gt;=契約状況コード表!N$12),"○",IF(AND(BI276=契約状況コード表!M$13,Y276&gt;=契約状況コード表!N$13),"○","×")))))))))</f>
        <v>×</v>
      </c>
      <c r="BF276" s="114" t="str">
        <f t="shared" si="38"/>
        <v>×</v>
      </c>
      <c r="BG276" s="114" t="str">
        <f t="shared" si="39"/>
        <v>×</v>
      </c>
      <c r="BH276" s="115" t="str">
        <f t="shared" si="40"/>
        <v/>
      </c>
      <c r="BI276" s="170">
        <f t="shared" si="41"/>
        <v>0</v>
      </c>
      <c r="BJ276" s="36" t="str">
        <f>IF(AG276=契約状況コード表!G$5,"",IF(AND(K276&lt;&gt;"",ISTEXT(U276)),"分担契約/単価契約",IF(ISTEXT(U276),"単価契約",IF(K276&lt;&gt;"","分担契約",""))))</f>
        <v/>
      </c>
      <c r="BK276" s="171"/>
      <c r="BL276" s="118" t="str">
        <f>IF(COUNTIF(T276,"**"),"",IF(AND(T276&gt;=契約状況コード表!P$5,OR(H276=契約状況コード表!M$5,H276=契約状況コード表!M$6)),1,IF(AND(T276&gt;=契約状況コード表!P$13,H276&lt;&gt;契約状況コード表!M$5,H276&lt;&gt;契約状況コード表!M$6),1,"")))</f>
        <v/>
      </c>
      <c r="BM276" s="155" t="str">
        <f t="shared" si="42"/>
        <v>○</v>
      </c>
      <c r="BN276" s="118" t="b">
        <f t="shared" si="43"/>
        <v>1</v>
      </c>
      <c r="BO276" s="118" t="b">
        <f t="shared" si="44"/>
        <v>1</v>
      </c>
    </row>
    <row r="277" spans="1:67" ht="60.6" customHeight="1">
      <c r="A277" s="101">
        <f t="shared" si="45"/>
        <v>272</v>
      </c>
      <c r="B277" s="101" t="str">
        <f t="shared" si="46"/>
        <v/>
      </c>
      <c r="C277" s="101" t="str">
        <f>IF(B277&lt;&gt;1,"",COUNTIF($B$6:B277,1))</f>
        <v/>
      </c>
      <c r="D277" s="101" t="str">
        <f>IF(B277&lt;&gt;2,"",COUNTIF($B$6:B277,2))</f>
        <v/>
      </c>
      <c r="E277" s="101" t="str">
        <f>IF(B277&lt;&gt;3,"",COUNTIF($B$6:B277,3))</f>
        <v/>
      </c>
      <c r="F277" s="101" t="str">
        <f>IF(B277&lt;&gt;4,"",COUNTIF($B$6:B277,4))</f>
        <v/>
      </c>
      <c r="G277" s="75"/>
      <c r="H277" s="36"/>
      <c r="I277" s="76"/>
      <c r="J277" s="76"/>
      <c r="K277" s="75"/>
      <c r="L277" s="161"/>
      <c r="M277" s="77"/>
      <c r="N277" s="76"/>
      <c r="O277" s="78"/>
      <c r="P277" s="83"/>
      <c r="Q277" s="84"/>
      <c r="R277" s="76"/>
      <c r="S277" s="75"/>
      <c r="T277" s="79"/>
      <c r="U277" s="86"/>
      <c r="V277" s="87"/>
      <c r="W277" s="172" t="str">
        <f>IF(OR(T277="他官署で調達手続きを実施のため",AG277=契約状況コード表!G$5),"－",IF(V277&lt;&gt;"",ROUNDDOWN(V277/T277,3),(IFERROR(ROUNDDOWN(U277/T277,3),"－"))))</f>
        <v>－</v>
      </c>
      <c r="X277" s="79"/>
      <c r="Y277" s="79"/>
      <c r="Z277" s="82"/>
      <c r="AA277" s="80"/>
      <c r="AB277" s="81"/>
      <c r="AC277" s="82"/>
      <c r="AD277" s="82"/>
      <c r="AE277" s="82"/>
      <c r="AF277" s="82"/>
      <c r="AG277" s="80"/>
      <c r="AH277" s="76"/>
      <c r="AI277" s="76"/>
      <c r="AJ277" s="76"/>
      <c r="AK277" s="36"/>
      <c r="AL277" s="36"/>
      <c r="AM277" s="200"/>
      <c r="AN277" s="200"/>
      <c r="AO277" s="200"/>
      <c r="AP277" s="200"/>
      <c r="AQ277" s="161"/>
      <c r="AR277" s="75"/>
      <c r="AS277" s="36"/>
      <c r="AT277" s="36"/>
      <c r="AU277" s="36"/>
      <c r="AV277" s="36"/>
      <c r="AW277" s="36"/>
      <c r="AX277" s="36"/>
      <c r="AY277" s="36"/>
      <c r="AZ277" s="36"/>
      <c r="BA277" s="104"/>
      <c r="BB277" s="113"/>
      <c r="BC277" s="114" t="str">
        <f>IF(AND(OR(K277=契約状況コード表!D$5,K277=契約状況コード表!D$6),OR(AG277=契約状況コード表!G$5,AG277=契約状況コード表!G$6)),"年間支払金額(全官署)",IF(OR(AG277=契約状況コード表!G$5,AG277=契約状況コード表!G$6),"年間支払金額",IF(AND(OR(COUNTIF(AI277,"*すべて*"),COUNTIF(AI277,"*全て*")),S277="●",OR(K277=契約状況コード表!D$5,K277=契約状況コード表!D$6)),"年間支払金額(全官署、契約相手方ごと)",IF(AND(OR(COUNTIF(AI277,"*すべて*"),COUNTIF(AI277,"*全て*")),S277="●"),"年間支払金額(契約相手方ごと)",IF(AND(OR(K277=契約状況コード表!D$5,K277=契約状況コード表!D$6),AG277=契約状況コード表!G$7),"契約総額(全官署)",IF(AND(K277=契約状況コード表!D$7,AG277=契約状況コード表!G$7),"契約総額(自官署のみ)",IF(K277=契約状況コード表!D$7,"年間支払金額(自官署のみ)",IF(AG277=契約状況コード表!G$7,"契約総額",IF(AND(COUNTIF(BJ277,"&lt;&gt;*単価*"),OR(K277=契約状況コード表!D$5,K277=契約状況コード表!D$6)),"全官署予定価格",IF(AND(COUNTIF(BJ277,"*単価*"),OR(K277=契約状況コード表!D$5,K277=契約状況コード表!D$6)),"全官署支払金額",IF(AND(COUNTIF(BJ277,"&lt;&gt;*単価*"),COUNTIF(BJ277,"*変更契約*")),"変更後予定価格",IF(COUNTIF(BJ277,"*単価*"),"年間支払金額","予定価格"))))))))))))</f>
        <v>予定価格</v>
      </c>
      <c r="BD277" s="114" t="str">
        <f>IF(AND(BI277=契約状況コード表!M$5,T277&gt;契約状況コード表!N$5),"○",IF(AND(BI277=契約状況コード表!M$6,T277&gt;=契約状況コード表!N$6),"○",IF(AND(BI277=契約状況コード表!M$7,T277&gt;=契約状況コード表!N$7),"○",IF(AND(BI277=契約状況コード表!M$8,T277&gt;=契約状況コード表!N$8),"○",IF(AND(BI277=契約状況コード表!M$9,T277&gt;=契約状況コード表!N$9),"○",IF(AND(BI277=契約状況コード表!M$10,T277&gt;=契約状況コード表!N$10),"○",IF(AND(BI277=契約状況コード表!M$11,T277&gt;=契約状況コード表!N$11),"○",IF(AND(BI277=契約状況コード表!M$12,T277&gt;=契約状況コード表!N$12),"○",IF(AND(BI277=契約状況コード表!M$13,T277&gt;=契約状況コード表!N$13),"○",IF(T277="他官署で調達手続き入札を実施のため","○","×"))))))))))</f>
        <v>×</v>
      </c>
      <c r="BE277" s="114" t="str">
        <f>IF(AND(BI277=契約状況コード表!M$5,Y277&gt;契約状況コード表!N$5),"○",IF(AND(BI277=契約状況コード表!M$6,Y277&gt;=契約状況コード表!N$6),"○",IF(AND(BI277=契約状況コード表!M$7,Y277&gt;=契約状況コード表!N$7),"○",IF(AND(BI277=契約状況コード表!M$8,Y277&gt;=契約状況コード表!N$8),"○",IF(AND(BI277=契約状況コード表!M$9,Y277&gt;=契約状況コード表!N$9),"○",IF(AND(BI277=契約状況コード表!M$10,Y277&gt;=契約状況コード表!N$10),"○",IF(AND(BI277=契約状況コード表!M$11,Y277&gt;=契約状況コード表!N$11),"○",IF(AND(BI277=契約状況コード表!M$12,Y277&gt;=契約状況コード表!N$12),"○",IF(AND(BI277=契約状況コード表!M$13,Y277&gt;=契約状況コード表!N$13),"○","×")))))))))</f>
        <v>×</v>
      </c>
      <c r="BF277" s="114" t="str">
        <f t="shared" si="38"/>
        <v>×</v>
      </c>
      <c r="BG277" s="114" t="str">
        <f t="shared" si="39"/>
        <v>×</v>
      </c>
      <c r="BH277" s="115" t="str">
        <f t="shared" si="40"/>
        <v/>
      </c>
      <c r="BI277" s="170">
        <f t="shared" si="41"/>
        <v>0</v>
      </c>
      <c r="BJ277" s="36" t="str">
        <f>IF(AG277=契約状況コード表!G$5,"",IF(AND(K277&lt;&gt;"",ISTEXT(U277)),"分担契約/単価契約",IF(ISTEXT(U277),"単価契約",IF(K277&lt;&gt;"","分担契約",""))))</f>
        <v/>
      </c>
      <c r="BK277" s="171"/>
      <c r="BL277" s="118" t="str">
        <f>IF(COUNTIF(T277,"**"),"",IF(AND(T277&gt;=契約状況コード表!P$5,OR(H277=契約状況コード表!M$5,H277=契約状況コード表!M$6)),1,IF(AND(T277&gt;=契約状況コード表!P$13,H277&lt;&gt;契約状況コード表!M$5,H277&lt;&gt;契約状況コード表!M$6),1,"")))</f>
        <v/>
      </c>
      <c r="BM277" s="155" t="str">
        <f t="shared" si="42"/>
        <v>○</v>
      </c>
      <c r="BN277" s="118" t="b">
        <f t="shared" si="43"/>
        <v>1</v>
      </c>
      <c r="BO277" s="118" t="b">
        <f t="shared" si="44"/>
        <v>1</v>
      </c>
    </row>
    <row r="278" spans="1:67" ht="60.6" customHeight="1">
      <c r="A278" s="101">
        <f t="shared" si="45"/>
        <v>273</v>
      </c>
      <c r="B278" s="101" t="str">
        <f t="shared" si="46"/>
        <v/>
      </c>
      <c r="C278" s="101" t="str">
        <f>IF(B278&lt;&gt;1,"",COUNTIF($B$6:B278,1))</f>
        <v/>
      </c>
      <c r="D278" s="101" t="str">
        <f>IF(B278&lt;&gt;2,"",COUNTIF($B$6:B278,2))</f>
        <v/>
      </c>
      <c r="E278" s="101" t="str">
        <f>IF(B278&lt;&gt;3,"",COUNTIF($B$6:B278,3))</f>
        <v/>
      </c>
      <c r="F278" s="101" t="str">
        <f>IF(B278&lt;&gt;4,"",COUNTIF($B$6:B278,4))</f>
        <v/>
      </c>
      <c r="G278" s="75"/>
      <c r="H278" s="36"/>
      <c r="I278" s="76"/>
      <c r="J278" s="76"/>
      <c r="K278" s="75"/>
      <c r="L278" s="161"/>
      <c r="M278" s="77"/>
      <c r="N278" s="76"/>
      <c r="O278" s="78"/>
      <c r="P278" s="83"/>
      <c r="Q278" s="84"/>
      <c r="R278" s="76"/>
      <c r="S278" s="75"/>
      <c r="T278" s="79"/>
      <c r="U278" s="86"/>
      <c r="V278" s="87"/>
      <c r="W278" s="172" t="str">
        <f>IF(OR(T278="他官署で調達手続きを実施のため",AG278=契約状況コード表!G$5),"－",IF(V278&lt;&gt;"",ROUNDDOWN(V278/T278,3),(IFERROR(ROUNDDOWN(U278/T278,3),"－"))))</f>
        <v>－</v>
      </c>
      <c r="X278" s="79"/>
      <c r="Y278" s="79"/>
      <c r="Z278" s="82"/>
      <c r="AA278" s="80"/>
      <c r="AB278" s="81"/>
      <c r="AC278" s="82"/>
      <c r="AD278" s="82"/>
      <c r="AE278" s="82"/>
      <c r="AF278" s="82"/>
      <c r="AG278" s="80"/>
      <c r="AH278" s="76"/>
      <c r="AI278" s="76"/>
      <c r="AJ278" s="76"/>
      <c r="AK278" s="36"/>
      <c r="AL278" s="36"/>
      <c r="AM278" s="200"/>
      <c r="AN278" s="200"/>
      <c r="AO278" s="200"/>
      <c r="AP278" s="200"/>
      <c r="AQ278" s="161"/>
      <c r="AR278" s="75"/>
      <c r="AS278" s="36"/>
      <c r="AT278" s="36"/>
      <c r="AU278" s="36"/>
      <c r="AV278" s="36"/>
      <c r="AW278" s="36"/>
      <c r="AX278" s="36"/>
      <c r="AY278" s="36"/>
      <c r="AZ278" s="36"/>
      <c r="BA278" s="104"/>
      <c r="BB278" s="113"/>
      <c r="BC278" s="114" t="str">
        <f>IF(AND(OR(K278=契約状況コード表!D$5,K278=契約状況コード表!D$6),OR(AG278=契約状況コード表!G$5,AG278=契約状況コード表!G$6)),"年間支払金額(全官署)",IF(OR(AG278=契約状況コード表!G$5,AG278=契約状況コード表!G$6),"年間支払金額",IF(AND(OR(COUNTIF(AI278,"*すべて*"),COUNTIF(AI278,"*全て*")),S278="●",OR(K278=契約状況コード表!D$5,K278=契約状況コード表!D$6)),"年間支払金額(全官署、契約相手方ごと)",IF(AND(OR(COUNTIF(AI278,"*すべて*"),COUNTIF(AI278,"*全て*")),S278="●"),"年間支払金額(契約相手方ごと)",IF(AND(OR(K278=契約状況コード表!D$5,K278=契約状況コード表!D$6),AG278=契約状況コード表!G$7),"契約総額(全官署)",IF(AND(K278=契約状況コード表!D$7,AG278=契約状況コード表!G$7),"契約総額(自官署のみ)",IF(K278=契約状況コード表!D$7,"年間支払金額(自官署のみ)",IF(AG278=契約状況コード表!G$7,"契約総額",IF(AND(COUNTIF(BJ278,"&lt;&gt;*単価*"),OR(K278=契約状況コード表!D$5,K278=契約状況コード表!D$6)),"全官署予定価格",IF(AND(COUNTIF(BJ278,"*単価*"),OR(K278=契約状況コード表!D$5,K278=契約状況コード表!D$6)),"全官署支払金額",IF(AND(COUNTIF(BJ278,"&lt;&gt;*単価*"),COUNTIF(BJ278,"*変更契約*")),"変更後予定価格",IF(COUNTIF(BJ278,"*単価*"),"年間支払金額","予定価格"))))))))))))</f>
        <v>予定価格</v>
      </c>
      <c r="BD278" s="114" t="str">
        <f>IF(AND(BI278=契約状況コード表!M$5,T278&gt;契約状況コード表!N$5),"○",IF(AND(BI278=契約状況コード表!M$6,T278&gt;=契約状況コード表!N$6),"○",IF(AND(BI278=契約状況コード表!M$7,T278&gt;=契約状況コード表!N$7),"○",IF(AND(BI278=契約状況コード表!M$8,T278&gt;=契約状況コード表!N$8),"○",IF(AND(BI278=契約状況コード表!M$9,T278&gt;=契約状況コード表!N$9),"○",IF(AND(BI278=契約状況コード表!M$10,T278&gt;=契約状況コード表!N$10),"○",IF(AND(BI278=契約状況コード表!M$11,T278&gt;=契約状況コード表!N$11),"○",IF(AND(BI278=契約状況コード表!M$12,T278&gt;=契約状況コード表!N$12),"○",IF(AND(BI278=契約状況コード表!M$13,T278&gt;=契約状況コード表!N$13),"○",IF(T278="他官署で調達手続き入札を実施のため","○","×"))))))))))</f>
        <v>×</v>
      </c>
      <c r="BE278" s="114" t="str">
        <f>IF(AND(BI278=契約状況コード表!M$5,Y278&gt;契約状況コード表!N$5),"○",IF(AND(BI278=契約状況コード表!M$6,Y278&gt;=契約状況コード表!N$6),"○",IF(AND(BI278=契約状況コード表!M$7,Y278&gt;=契約状況コード表!N$7),"○",IF(AND(BI278=契約状況コード表!M$8,Y278&gt;=契約状況コード表!N$8),"○",IF(AND(BI278=契約状況コード表!M$9,Y278&gt;=契約状況コード表!N$9),"○",IF(AND(BI278=契約状況コード表!M$10,Y278&gt;=契約状況コード表!N$10),"○",IF(AND(BI278=契約状況コード表!M$11,Y278&gt;=契約状況コード表!N$11),"○",IF(AND(BI278=契約状況コード表!M$12,Y278&gt;=契約状況コード表!N$12),"○",IF(AND(BI278=契約状況コード表!M$13,Y278&gt;=契約状況コード表!N$13),"○","×")))))))))</f>
        <v>×</v>
      </c>
      <c r="BF278" s="114" t="str">
        <f t="shared" si="38"/>
        <v>×</v>
      </c>
      <c r="BG278" s="114" t="str">
        <f t="shared" si="39"/>
        <v>×</v>
      </c>
      <c r="BH278" s="115" t="str">
        <f t="shared" si="40"/>
        <v/>
      </c>
      <c r="BI278" s="170">
        <f t="shared" si="41"/>
        <v>0</v>
      </c>
      <c r="BJ278" s="36" t="str">
        <f>IF(AG278=契約状況コード表!G$5,"",IF(AND(K278&lt;&gt;"",ISTEXT(U278)),"分担契約/単価契約",IF(ISTEXT(U278),"単価契約",IF(K278&lt;&gt;"","分担契約",""))))</f>
        <v/>
      </c>
      <c r="BK278" s="171"/>
      <c r="BL278" s="118" t="str">
        <f>IF(COUNTIF(T278,"**"),"",IF(AND(T278&gt;=契約状況コード表!P$5,OR(H278=契約状況コード表!M$5,H278=契約状況コード表!M$6)),1,IF(AND(T278&gt;=契約状況コード表!P$13,H278&lt;&gt;契約状況コード表!M$5,H278&lt;&gt;契約状況コード表!M$6),1,"")))</f>
        <v/>
      </c>
      <c r="BM278" s="155" t="str">
        <f t="shared" si="42"/>
        <v>○</v>
      </c>
      <c r="BN278" s="118" t="b">
        <f t="shared" si="43"/>
        <v>1</v>
      </c>
      <c r="BO278" s="118" t="b">
        <f t="shared" si="44"/>
        <v>1</v>
      </c>
    </row>
    <row r="279" spans="1:67" ht="60.6" customHeight="1">
      <c r="A279" s="101">
        <f t="shared" si="45"/>
        <v>274</v>
      </c>
      <c r="B279" s="101" t="str">
        <f t="shared" si="46"/>
        <v/>
      </c>
      <c r="C279" s="101" t="str">
        <f>IF(B279&lt;&gt;1,"",COUNTIF($B$6:B279,1))</f>
        <v/>
      </c>
      <c r="D279" s="101" t="str">
        <f>IF(B279&lt;&gt;2,"",COUNTIF($B$6:B279,2))</f>
        <v/>
      </c>
      <c r="E279" s="101" t="str">
        <f>IF(B279&lt;&gt;3,"",COUNTIF($B$6:B279,3))</f>
        <v/>
      </c>
      <c r="F279" s="101" t="str">
        <f>IF(B279&lt;&gt;4,"",COUNTIF($B$6:B279,4))</f>
        <v/>
      </c>
      <c r="G279" s="75"/>
      <c r="H279" s="36"/>
      <c r="I279" s="76"/>
      <c r="J279" s="76"/>
      <c r="K279" s="75"/>
      <c r="L279" s="161"/>
      <c r="M279" s="77"/>
      <c r="N279" s="76"/>
      <c r="O279" s="78"/>
      <c r="P279" s="83"/>
      <c r="Q279" s="84"/>
      <c r="R279" s="76"/>
      <c r="S279" s="75"/>
      <c r="T279" s="79"/>
      <c r="U279" s="86"/>
      <c r="V279" s="87"/>
      <c r="W279" s="172" t="str">
        <f>IF(OR(T279="他官署で調達手続きを実施のため",AG279=契約状況コード表!G$5),"－",IF(V279&lt;&gt;"",ROUNDDOWN(V279/T279,3),(IFERROR(ROUNDDOWN(U279/T279,3),"－"))))</f>
        <v>－</v>
      </c>
      <c r="X279" s="79"/>
      <c r="Y279" s="79"/>
      <c r="Z279" s="82"/>
      <c r="AA279" s="80"/>
      <c r="AB279" s="81"/>
      <c r="AC279" s="82"/>
      <c r="AD279" s="82"/>
      <c r="AE279" s="82"/>
      <c r="AF279" s="82"/>
      <c r="AG279" s="80"/>
      <c r="AH279" s="76"/>
      <c r="AI279" s="76"/>
      <c r="AJ279" s="76"/>
      <c r="AK279" s="36"/>
      <c r="AL279" s="36"/>
      <c r="AM279" s="200"/>
      <c r="AN279" s="200"/>
      <c r="AO279" s="200"/>
      <c r="AP279" s="200"/>
      <c r="AQ279" s="161"/>
      <c r="AR279" s="75"/>
      <c r="AS279" s="36"/>
      <c r="AT279" s="36"/>
      <c r="AU279" s="36"/>
      <c r="AV279" s="36"/>
      <c r="AW279" s="36"/>
      <c r="AX279" s="36"/>
      <c r="AY279" s="36"/>
      <c r="AZ279" s="36"/>
      <c r="BA279" s="104"/>
      <c r="BB279" s="113"/>
      <c r="BC279" s="114" t="str">
        <f>IF(AND(OR(K279=契約状況コード表!D$5,K279=契約状況コード表!D$6),OR(AG279=契約状況コード表!G$5,AG279=契約状況コード表!G$6)),"年間支払金額(全官署)",IF(OR(AG279=契約状況コード表!G$5,AG279=契約状況コード表!G$6),"年間支払金額",IF(AND(OR(COUNTIF(AI279,"*すべて*"),COUNTIF(AI279,"*全て*")),S279="●",OR(K279=契約状況コード表!D$5,K279=契約状況コード表!D$6)),"年間支払金額(全官署、契約相手方ごと)",IF(AND(OR(COUNTIF(AI279,"*すべて*"),COUNTIF(AI279,"*全て*")),S279="●"),"年間支払金額(契約相手方ごと)",IF(AND(OR(K279=契約状況コード表!D$5,K279=契約状況コード表!D$6),AG279=契約状況コード表!G$7),"契約総額(全官署)",IF(AND(K279=契約状況コード表!D$7,AG279=契約状況コード表!G$7),"契約総額(自官署のみ)",IF(K279=契約状況コード表!D$7,"年間支払金額(自官署のみ)",IF(AG279=契約状況コード表!G$7,"契約総額",IF(AND(COUNTIF(BJ279,"&lt;&gt;*単価*"),OR(K279=契約状況コード表!D$5,K279=契約状況コード表!D$6)),"全官署予定価格",IF(AND(COUNTIF(BJ279,"*単価*"),OR(K279=契約状況コード表!D$5,K279=契約状況コード表!D$6)),"全官署支払金額",IF(AND(COUNTIF(BJ279,"&lt;&gt;*単価*"),COUNTIF(BJ279,"*変更契約*")),"変更後予定価格",IF(COUNTIF(BJ279,"*単価*"),"年間支払金額","予定価格"))))))))))))</f>
        <v>予定価格</v>
      </c>
      <c r="BD279" s="114" t="str">
        <f>IF(AND(BI279=契約状況コード表!M$5,T279&gt;契約状況コード表!N$5),"○",IF(AND(BI279=契約状況コード表!M$6,T279&gt;=契約状況コード表!N$6),"○",IF(AND(BI279=契約状況コード表!M$7,T279&gt;=契約状況コード表!N$7),"○",IF(AND(BI279=契約状況コード表!M$8,T279&gt;=契約状況コード表!N$8),"○",IF(AND(BI279=契約状況コード表!M$9,T279&gt;=契約状況コード表!N$9),"○",IF(AND(BI279=契約状況コード表!M$10,T279&gt;=契約状況コード表!N$10),"○",IF(AND(BI279=契約状況コード表!M$11,T279&gt;=契約状況コード表!N$11),"○",IF(AND(BI279=契約状況コード表!M$12,T279&gt;=契約状況コード表!N$12),"○",IF(AND(BI279=契約状況コード表!M$13,T279&gt;=契約状況コード表!N$13),"○",IF(T279="他官署で調達手続き入札を実施のため","○","×"))))))))))</f>
        <v>×</v>
      </c>
      <c r="BE279" s="114" t="str">
        <f>IF(AND(BI279=契約状況コード表!M$5,Y279&gt;契約状況コード表!N$5),"○",IF(AND(BI279=契約状況コード表!M$6,Y279&gt;=契約状況コード表!N$6),"○",IF(AND(BI279=契約状況コード表!M$7,Y279&gt;=契約状況コード表!N$7),"○",IF(AND(BI279=契約状況コード表!M$8,Y279&gt;=契約状況コード表!N$8),"○",IF(AND(BI279=契約状況コード表!M$9,Y279&gt;=契約状況コード表!N$9),"○",IF(AND(BI279=契約状況コード表!M$10,Y279&gt;=契約状況コード表!N$10),"○",IF(AND(BI279=契約状況コード表!M$11,Y279&gt;=契約状況コード表!N$11),"○",IF(AND(BI279=契約状況コード表!M$12,Y279&gt;=契約状況コード表!N$12),"○",IF(AND(BI279=契約状況コード表!M$13,Y279&gt;=契約状況コード表!N$13),"○","×")))))))))</f>
        <v>×</v>
      </c>
      <c r="BF279" s="114" t="str">
        <f t="shared" si="38"/>
        <v>×</v>
      </c>
      <c r="BG279" s="114" t="str">
        <f t="shared" si="39"/>
        <v>×</v>
      </c>
      <c r="BH279" s="115" t="str">
        <f t="shared" si="40"/>
        <v/>
      </c>
      <c r="BI279" s="170">
        <f t="shared" si="41"/>
        <v>0</v>
      </c>
      <c r="BJ279" s="36" t="str">
        <f>IF(AG279=契約状況コード表!G$5,"",IF(AND(K279&lt;&gt;"",ISTEXT(U279)),"分担契約/単価契約",IF(ISTEXT(U279),"単価契約",IF(K279&lt;&gt;"","分担契約",""))))</f>
        <v/>
      </c>
      <c r="BK279" s="171"/>
      <c r="BL279" s="118" t="str">
        <f>IF(COUNTIF(T279,"**"),"",IF(AND(T279&gt;=契約状況コード表!P$5,OR(H279=契約状況コード表!M$5,H279=契約状況コード表!M$6)),1,IF(AND(T279&gt;=契約状況コード表!P$13,H279&lt;&gt;契約状況コード表!M$5,H279&lt;&gt;契約状況コード表!M$6),1,"")))</f>
        <v/>
      </c>
      <c r="BM279" s="155" t="str">
        <f t="shared" si="42"/>
        <v>○</v>
      </c>
      <c r="BN279" s="118" t="b">
        <f t="shared" si="43"/>
        <v>1</v>
      </c>
      <c r="BO279" s="118" t="b">
        <f t="shared" si="44"/>
        <v>1</v>
      </c>
    </row>
    <row r="280" spans="1:67" ht="60.6" customHeight="1">
      <c r="A280" s="101">
        <f t="shared" si="45"/>
        <v>275</v>
      </c>
      <c r="B280" s="101" t="str">
        <f t="shared" si="46"/>
        <v/>
      </c>
      <c r="C280" s="101" t="str">
        <f>IF(B280&lt;&gt;1,"",COUNTIF($B$6:B280,1))</f>
        <v/>
      </c>
      <c r="D280" s="101" t="str">
        <f>IF(B280&lt;&gt;2,"",COUNTIF($B$6:B280,2))</f>
        <v/>
      </c>
      <c r="E280" s="101" t="str">
        <f>IF(B280&lt;&gt;3,"",COUNTIF($B$6:B280,3))</f>
        <v/>
      </c>
      <c r="F280" s="101" t="str">
        <f>IF(B280&lt;&gt;4,"",COUNTIF($B$6:B280,4))</f>
        <v/>
      </c>
      <c r="G280" s="75"/>
      <c r="H280" s="36"/>
      <c r="I280" s="76"/>
      <c r="J280" s="76"/>
      <c r="K280" s="75"/>
      <c r="L280" s="161"/>
      <c r="M280" s="77"/>
      <c r="N280" s="76"/>
      <c r="O280" s="78"/>
      <c r="P280" s="83"/>
      <c r="Q280" s="84"/>
      <c r="R280" s="76"/>
      <c r="S280" s="75"/>
      <c r="T280" s="79"/>
      <c r="U280" s="86"/>
      <c r="V280" s="87"/>
      <c r="W280" s="172" t="str">
        <f>IF(OR(T280="他官署で調達手続きを実施のため",AG280=契約状況コード表!G$5),"－",IF(V280&lt;&gt;"",ROUNDDOWN(V280/T280,3),(IFERROR(ROUNDDOWN(U280/T280,3),"－"))))</f>
        <v>－</v>
      </c>
      <c r="X280" s="79"/>
      <c r="Y280" s="79"/>
      <c r="Z280" s="82"/>
      <c r="AA280" s="80"/>
      <c r="AB280" s="81"/>
      <c r="AC280" s="82"/>
      <c r="AD280" s="82"/>
      <c r="AE280" s="82"/>
      <c r="AF280" s="82"/>
      <c r="AG280" s="80"/>
      <c r="AH280" s="76"/>
      <c r="AI280" s="76"/>
      <c r="AJ280" s="76"/>
      <c r="AK280" s="36"/>
      <c r="AL280" s="36"/>
      <c r="AM280" s="200"/>
      <c r="AN280" s="200"/>
      <c r="AO280" s="200"/>
      <c r="AP280" s="200"/>
      <c r="AQ280" s="161"/>
      <c r="AR280" s="75"/>
      <c r="AS280" s="36"/>
      <c r="AT280" s="36"/>
      <c r="AU280" s="36"/>
      <c r="AV280" s="36"/>
      <c r="AW280" s="36"/>
      <c r="AX280" s="36"/>
      <c r="AY280" s="36"/>
      <c r="AZ280" s="36"/>
      <c r="BA280" s="108"/>
      <c r="BB280" s="113"/>
      <c r="BC280" s="114" t="str">
        <f>IF(AND(OR(K280=契約状況コード表!D$5,K280=契約状況コード表!D$6),OR(AG280=契約状況コード表!G$5,AG280=契約状況コード表!G$6)),"年間支払金額(全官署)",IF(OR(AG280=契約状況コード表!G$5,AG280=契約状況コード表!G$6),"年間支払金額",IF(AND(OR(COUNTIF(AI280,"*すべて*"),COUNTIF(AI280,"*全て*")),S280="●",OR(K280=契約状況コード表!D$5,K280=契約状況コード表!D$6)),"年間支払金額(全官署、契約相手方ごと)",IF(AND(OR(COUNTIF(AI280,"*すべて*"),COUNTIF(AI280,"*全て*")),S280="●"),"年間支払金額(契約相手方ごと)",IF(AND(OR(K280=契約状況コード表!D$5,K280=契約状況コード表!D$6),AG280=契約状況コード表!G$7),"契約総額(全官署)",IF(AND(K280=契約状況コード表!D$7,AG280=契約状況コード表!G$7),"契約総額(自官署のみ)",IF(K280=契約状況コード表!D$7,"年間支払金額(自官署のみ)",IF(AG280=契約状況コード表!G$7,"契約総額",IF(AND(COUNTIF(BJ280,"&lt;&gt;*単価*"),OR(K280=契約状況コード表!D$5,K280=契約状況コード表!D$6)),"全官署予定価格",IF(AND(COUNTIF(BJ280,"*単価*"),OR(K280=契約状況コード表!D$5,K280=契約状況コード表!D$6)),"全官署支払金額",IF(AND(COUNTIF(BJ280,"&lt;&gt;*単価*"),COUNTIF(BJ280,"*変更契約*")),"変更後予定価格",IF(COUNTIF(BJ280,"*単価*"),"年間支払金額","予定価格"))))))))))))</f>
        <v>予定価格</v>
      </c>
      <c r="BD280" s="114" t="str">
        <f>IF(AND(BI280=契約状況コード表!M$5,T280&gt;契約状況コード表!N$5),"○",IF(AND(BI280=契約状況コード表!M$6,T280&gt;=契約状況コード表!N$6),"○",IF(AND(BI280=契約状況コード表!M$7,T280&gt;=契約状況コード表!N$7),"○",IF(AND(BI280=契約状況コード表!M$8,T280&gt;=契約状況コード表!N$8),"○",IF(AND(BI280=契約状況コード表!M$9,T280&gt;=契約状況コード表!N$9),"○",IF(AND(BI280=契約状況コード表!M$10,T280&gt;=契約状況コード表!N$10),"○",IF(AND(BI280=契約状況コード表!M$11,T280&gt;=契約状況コード表!N$11),"○",IF(AND(BI280=契約状況コード表!M$12,T280&gt;=契約状況コード表!N$12),"○",IF(AND(BI280=契約状況コード表!M$13,T280&gt;=契約状況コード表!N$13),"○",IF(T280="他官署で調達手続き入札を実施のため","○","×"))))))))))</f>
        <v>×</v>
      </c>
      <c r="BE280" s="114" t="str">
        <f>IF(AND(BI280=契約状況コード表!M$5,Y280&gt;契約状況コード表!N$5),"○",IF(AND(BI280=契約状況コード表!M$6,Y280&gt;=契約状況コード表!N$6),"○",IF(AND(BI280=契約状況コード表!M$7,Y280&gt;=契約状況コード表!N$7),"○",IF(AND(BI280=契約状況コード表!M$8,Y280&gt;=契約状況コード表!N$8),"○",IF(AND(BI280=契約状況コード表!M$9,Y280&gt;=契約状況コード表!N$9),"○",IF(AND(BI280=契約状況コード表!M$10,Y280&gt;=契約状況コード表!N$10),"○",IF(AND(BI280=契約状況コード表!M$11,Y280&gt;=契約状況コード表!N$11),"○",IF(AND(BI280=契約状況コード表!M$12,Y280&gt;=契約状況コード表!N$12),"○",IF(AND(BI280=契約状況コード表!M$13,Y280&gt;=契約状況コード表!N$13),"○","×")))))))))</f>
        <v>×</v>
      </c>
      <c r="BF280" s="114" t="str">
        <f t="shared" si="38"/>
        <v>×</v>
      </c>
      <c r="BG280" s="114" t="str">
        <f t="shared" si="39"/>
        <v>×</v>
      </c>
      <c r="BH280" s="115" t="str">
        <f t="shared" si="40"/>
        <v/>
      </c>
      <c r="BI280" s="170">
        <f t="shared" si="41"/>
        <v>0</v>
      </c>
      <c r="BJ280" s="36" t="str">
        <f>IF(AG280=契約状況コード表!G$5,"",IF(AND(K280&lt;&gt;"",ISTEXT(U280)),"分担契約/単価契約",IF(ISTEXT(U280),"単価契約",IF(K280&lt;&gt;"","分担契約",""))))</f>
        <v/>
      </c>
      <c r="BK280" s="171"/>
      <c r="BL280" s="118" t="str">
        <f>IF(COUNTIF(T280,"**"),"",IF(AND(T280&gt;=契約状況コード表!P$5,OR(H280=契約状況コード表!M$5,H280=契約状況コード表!M$6)),1,IF(AND(T280&gt;=契約状況コード表!P$13,H280&lt;&gt;契約状況コード表!M$5,H280&lt;&gt;契約状況コード表!M$6),1,"")))</f>
        <v/>
      </c>
      <c r="BM280" s="155" t="str">
        <f t="shared" si="42"/>
        <v>○</v>
      </c>
      <c r="BN280" s="118" t="b">
        <f t="shared" si="43"/>
        <v>1</v>
      </c>
      <c r="BO280" s="118" t="b">
        <f t="shared" si="44"/>
        <v>1</v>
      </c>
    </row>
    <row r="281" spans="1:67" ht="60.6" customHeight="1">
      <c r="A281" s="101">
        <f t="shared" si="45"/>
        <v>276</v>
      </c>
      <c r="B281" s="101" t="str">
        <f t="shared" si="46"/>
        <v/>
      </c>
      <c r="C281" s="101" t="str">
        <f>IF(B281&lt;&gt;1,"",COUNTIF($B$6:B281,1))</f>
        <v/>
      </c>
      <c r="D281" s="101" t="str">
        <f>IF(B281&lt;&gt;2,"",COUNTIF($B$6:B281,2))</f>
        <v/>
      </c>
      <c r="E281" s="101" t="str">
        <f>IF(B281&lt;&gt;3,"",COUNTIF($B$6:B281,3))</f>
        <v/>
      </c>
      <c r="F281" s="101" t="str">
        <f>IF(B281&lt;&gt;4,"",COUNTIF($B$6:B281,4))</f>
        <v/>
      </c>
      <c r="G281" s="75"/>
      <c r="H281" s="36"/>
      <c r="I281" s="76"/>
      <c r="J281" s="76"/>
      <c r="K281" s="75"/>
      <c r="L281" s="161"/>
      <c r="M281" s="77"/>
      <c r="N281" s="76"/>
      <c r="O281" s="78"/>
      <c r="P281" s="83"/>
      <c r="Q281" s="84"/>
      <c r="R281" s="76"/>
      <c r="S281" s="75"/>
      <c r="T281" s="79"/>
      <c r="U281" s="86"/>
      <c r="V281" s="87"/>
      <c r="W281" s="172" t="str">
        <f>IF(OR(T281="他官署で調達手続きを実施のため",AG281=契約状況コード表!G$5),"－",IF(V281&lt;&gt;"",ROUNDDOWN(V281/T281,3),(IFERROR(ROUNDDOWN(U281/T281,3),"－"))))</f>
        <v>－</v>
      </c>
      <c r="X281" s="79"/>
      <c r="Y281" s="79"/>
      <c r="Z281" s="82"/>
      <c r="AA281" s="80"/>
      <c r="AB281" s="81"/>
      <c r="AC281" s="82"/>
      <c r="AD281" s="82"/>
      <c r="AE281" s="82"/>
      <c r="AF281" s="82"/>
      <c r="AG281" s="80"/>
      <c r="AH281" s="76"/>
      <c r="AI281" s="76"/>
      <c r="AJ281" s="76"/>
      <c r="AK281" s="36"/>
      <c r="AL281" s="36"/>
      <c r="AM281" s="200"/>
      <c r="AN281" s="200"/>
      <c r="AO281" s="200"/>
      <c r="AP281" s="200"/>
      <c r="AQ281" s="161"/>
      <c r="AR281" s="75"/>
      <c r="AS281" s="36"/>
      <c r="AT281" s="36"/>
      <c r="AU281" s="36"/>
      <c r="AV281" s="36"/>
      <c r="AW281" s="36"/>
      <c r="AX281" s="36"/>
      <c r="AY281" s="36"/>
      <c r="AZ281" s="36"/>
      <c r="BA281" s="104"/>
      <c r="BB281" s="113"/>
      <c r="BC281" s="114" t="str">
        <f>IF(AND(OR(K281=契約状況コード表!D$5,K281=契約状況コード表!D$6),OR(AG281=契約状況コード表!G$5,AG281=契約状況コード表!G$6)),"年間支払金額(全官署)",IF(OR(AG281=契約状況コード表!G$5,AG281=契約状況コード表!G$6),"年間支払金額",IF(AND(OR(COUNTIF(AI281,"*すべて*"),COUNTIF(AI281,"*全て*")),S281="●",OR(K281=契約状況コード表!D$5,K281=契約状況コード表!D$6)),"年間支払金額(全官署、契約相手方ごと)",IF(AND(OR(COUNTIF(AI281,"*すべて*"),COUNTIF(AI281,"*全て*")),S281="●"),"年間支払金額(契約相手方ごと)",IF(AND(OR(K281=契約状況コード表!D$5,K281=契約状況コード表!D$6),AG281=契約状況コード表!G$7),"契約総額(全官署)",IF(AND(K281=契約状況コード表!D$7,AG281=契約状況コード表!G$7),"契約総額(自官署のみ)",IF(K281=契約状況コード表!D$7,"年間支払金額(自官署のみ)",IF(AG281=契約状況コード表!G$7,"契約総額",IF(AND(COUNTIF(BJ281,"&lt;&gt;*単価*"),OR(K281=契約状況コード表!D$5,K281=契約状況コード表!D$6)),"全官署予定価格",IF(AND(COUNTIF(BJ281,"*単価*"),OR(K281=契約状況コード表!D$5,K281=契約状況コード表!D$6)),"全官署支払金額",IF(AND(COUNTIF(BJ281,"&lt;&gt;*単価*"),COUNTIF(BJ281,"*変更契約*")),"変更後予定価格",IF(COUNTIF(BJ281,"*単価*"),"年間支払金額","予定価格"))))))))))))</f>
        <v>予定価格</v>
      </c>
      <c r="BD281" s="114" t="str">
        <f>IF(AND(BI281=契約状況コード表!M$5,T281&gt;契約状況コード表!N$5),"○",IF(AND(BI281=契約状況コード表!M$6,T281&gt;=契約状況コード表!N$6),"○",IF(AND(BI281=契約状況コード表!M$7,T281&gt;=契約状況コード表!N$7),"○",IF(AND(BI281=契約状況コード表!M$8,T281&gt;=契約状況コード表!N$8),"○",IF(AND(BI281=契約状況コード表!M$9,T281&gt;=契約状況コード表!N$9),"○",IF(AND(BI281=契約状況コード表!M$10,T281&gt;=契約状況コード表!N$10),"○",IF(AND(BI281=契約状況コード表!M$11,T281&gt;=契約状況コード表!N$11),"○",IF(AND(BI281=契約状況コード表!M$12,T281&gt;=契約状況コード表!N$12),"○",IF(AND(BI281=契約状況コード表!M$13,T281&gt;=契約状況コード表!N$13),"○",IF(T281="他官署で調達手続き入札を実施のため","○","×"))))))))))</f>
        <v>×</v>
      </c>
      <c r="BE281" s="114" t="str">
        <f>IF(AND(BI281=契約状況コード表!M$5,Y281&gt;契約状況コード表!N$5),"○",IF(AND(BI281=契約状況コード表!M$6,Y281&gt;=契約状況コード表!N$6),"○",IF(AND(BI281=契約状況コード表!M$7,Y281&gt;=契約状況コード表!N$7),"○",IF(AND(BI281=契約状況コード表!M$8,Y281&gt;=契約状況コード表!N$8),"○",IF(AND(BI281=契約状況コード表!M$9,Y281&gt;=契約状況コード表!N$9),"○",IF(AND(BI281=契約状況コード表!M$10,Y281&gt;=契約状況コード表!N$10),"○",IF(AND(BI281=契約状況コード表!M$11,Y281&gt;=契約状況コード表!N$11),"○",IF(AND(BI281=契約状況コード表!M$12,Y281&gt;=契約状況コード表!N$12),"○",IF(AND(BI281=契約状況コード表!M$13,Y281&gt;=契約状況コード表!N$13),"○","×")))))))))</f>
        <v>×</v>
      </c>
      <c r="BF281" s="114" t="str">
        <f t="shared" si="38"/>
        <v>×</v>
      </c>
      <c r="BG281" s="114" t="str">
        <f t="shared" si="39"/>
        <v>×</v>
      </c>
      <c r="BH281" s="115" t="str">
        <f t="shared" si="40"/>
        <v/>
      </c>
      <c r="BI281" s="170">
        <f t="shared" si="41"/>
        <v>0</v>
      </c>
      <c r="BJ281" s="36" t="str">
        <f>IF(AG281=契約状況コード表!G$5,"",IF(AND(K281&lt;&gt;"",ISTEXT(U281)),"分担契約/単価契約",IF(ISTEXT(U281),"単価契約",IF(K281&lt;&gt;"","分担契約",""))))</f>
        <v/>
      </c>
      <c r="BK281" s="171"/>
      <c r="BL281" s="118" t="str">
        <f>IF(COUNTIF(T281,"**"),"",IF(AND(T281&gt;=契約状況コード表!P$5,OR(H281=契約状況コード表!M$5,H281=契約状況コード表!M$6)),1,IF(AND(T281&gt;=契約状況コード表!P$13,H281&lt;&gt;契約状況コード表!M$5,H281&lt;&gt;契約状況コード表!M$6),1,"")))</f>
        <v/>
      </c>
      <c r="BM281" s="155" t="str">
        <f t="shared" si="42"/>
        <v>○</v>
      </c>
      <c r="BN281" s="118" t="b">
        <f t="shared" si="43"/>
        <v>1</v>
      </c>
      <c r="BO281" s="118" t="b">
        <f t="shared" si="44"/>
        <v>1</v>
      </c>
    </row>
    <row r="282" spans="1:67" ht="60.6" customHeight="1">
      <c r="A282" s="101">
        <f t="shared" si="45"/>
        <v>277</v>
      </c>
      <c r="B282" s="101" t="str">
        <f t="shared" si="46"/>
        <v/>
      </c>
      <c r="C282" s="101" t="str">
        <f>IF(B282&lt;&gt;1,"",COUNTIF($B$6:B282,1))</f>
        <v/>
      </c>
      <c r="D282" s="101" t="str">
        <f>IF(B282&lt;&gt;2,"",COUNTIF($B$6:B282,2))</f>
        <v/>
      </c>
      <c r="E282" s="101" t="str">
        <f>IF(B282&lt;&gt;3,"",COUNTIF($B$6:B282,3))</f>
        <v/>
      </c>
      <c r="F282" s="101" t="str">
        <f>IF(B282&lt;&gt;4,"",COUNTIF($B$6:B282,4))</f>
        <v/>
      </c>
      <c r="G282" s="75"/>
      <c r="H282" s="36"/>
      <c r="I282" s="76"/>
      <c r="J282" s="76"/>
      <c r="K282" s="75"/>
      <c r="L282" s="161"/>
      <c r="M282" s="77"/>
      <c r="N282" s="76"/>
      <c r="O282" s="78"/>
      <c r="P282" s="83"/>
      <c r="Q282" s="84"/>
      <c r="R282" s="76"/>
      <c r="S282" s="75"/>
      <c r="T282" s="79"/>
      <c r="U282" s="86"/>
      <c r="V282" s="87"/>
      <c r="W282" s="172" t="str">
        <f>IF(OR(T282="他官署で調達手続きを実施のため",AG282=契約状況コード表!G$5),"－",IF(V282&lt;&gt;"",ROUNDDOWN(V282/T282,3),(IFERROR(ROUNDDOWN(U282/T282,3),"－"))))</f>
        <v>－</v>
      </c>
      <c r="X282" s="79"/>
      <c r="Y282" s="79"/>
      <c r="Z282" s="82"/>
      <c r="AA282" s="80"/>
      <c r="AB282" s="81"/>
      <c r="AC282" s="82"/>
      <c r="AD282" s="82"/>
      <c r="AE282" s="82"/>
      <c r="AF282" s="82"/>
      <c r="AG282" s="80"/>
      <c r="AH282" s="76"/>
      <c r="AI282" s="76"/>
      <c r="AJ282" s="76"/>
      <c r="AK282" s="36"/>
      <c r="AL282" s="36"/>
      <c r="AM282" s="200"/>
      <c r="AN282" s="200"/>
      <c r="AO282" s="200"/>
      <c r="AP282" s="200"/>
      <c r="AQ282" s="161"/>
      <c r="AR282" s="75"/>
      <c r="AS282" s="36"/>
      <c r="AT282" s="36"/>
      <c r="AU282" s="36"/>
      <c r="AV282" s="36"/>
      <c r="AW282" s="36"/>
      <c r="AX282" s="36"/>
      <c r="AY282" s="36"/>
      <c r="AZ282" s="36"/>
      <c r="BA282" s="104"/>
      <c r="BB282" s="113"/>
      <c r="BC282" s="114" t="str">
        <f>IF(AND(OR(K282=契約状況コード表!D$5,K282=契約状況コード表!D$6),OR(AG282=契約状況コード表!G$5,AG282=契約状況コード表!G$6)),"年間支払金額(全官署)",IF(OR(AG282=契約状況コード表!G$5,AG282=契約状況コード表!G$6),"年間支払金額",IF(AND(OR(COUNTIF(AI282,"*すべて*"),COUNTIF(AI282,"*全て*")),S282="●",OR(K282=契約状況コード表!D$5,K282=契約状況コード表!D$6)),"年間支払金額(全官署、契約相手方ごと)",IF(AND(OR(COUNTIF(AI282,"*すべて*"),COUNTIF(AI282,"*全て*")),S282="●"),"年間支払金額(契約相手方ごと)",IF(AND(OR(K282=契約状況コード表!D$5,K282=契約状況コード表!D$6),AG282=契約状況コード表!G$7),"契約総額(全官署)",IF(AND(K282=契約状況コード表!D$7,AG282=契約状況コード表!G$7),"契約総額(自官署のみ)",IF(K282=契約状況コード表!D$7,"年間支払金額(自官署のみ)",IF(AG282=契約状況コード表!G$7,"契約総額",IF(AND(COUNTIF(BJ282,"&lt;&gt;*単価*"),OR(K282=契約状況コード表!D$5,K282=契約状況コード表!D$6)),"全官署予定価格",IF(AND(COUNTIF(BJ282,"*単価*"),OR(K282=契約状況コード表!D$5,K282=契約状況コード表!D$6)),"全官署支払金額",IF(AND(COUNTIF(BJ282,"&lt;&gt;*単価*"),COUNTIF(BJ282,"*変更契約*")),"変更後予定価格",IF(COUNTIF(BJ282,"*単価*"),"年間支払金額","予定価格"))))))))))))</f>
        <v>予定価格</v>
      </c>
      <c r="BD282" s="114" t="str">
        <f>IF(AND(BI282=契約状況コード表!M$5,T282&gt;契約状況コード表!N$5),"○",IF(AND(BI282=契約状況コード表!M$6,T282&gt;=契約状況コード表!N$6),"○",IF(AND(BI282=契約状況コード表!M$7,T282&gt;=契約状況コード表!N$7),"○",IF(AND(BI282=契約状況コード表!M$8,T282&gt;=契約状況コード表!N$8),"○",IF(AND(BI282=契約状況コード表!M$9,T282&gt;=契約状況コード表!N$9),"○",IF(AND(BI282=契約状況コード表!M$10,T282&gt;=契約状況コード表!N$10),"○",IF(AND(BI282=契約状況コード表!M$11,T282&gt;=契約状況コード表!N$11),"○",IF(AND(BI282=契約状況コード表!M$12,T282&gt;=契約状況コード表!N$12),"○",IF(AND(BI282=契約状況コード表!M$13,T282&gt;=契約状況コード表!N$13),"○",IF(T282="他官署で調達手続き入札を実施のため","○","×"))))))))))</f>
        <v>×</v>
      </c>
      <c r="BE282" s="114" t="str">
        <f>IF(AND(BI282=契約状況コード表!M$5,Y282&gt;契約状況コード表!N$5),"○",IF(AND(BI282=契約状況コード表!M$6,Y282&gt;=契約状況コード表!N$6),"○",IF(AND(BI282=契約状況コード表!M$7,Y282&gt;=契約状況コード表!N$7),"○",IF(AND(BI282=契約状況コード表!M$8,Y282&gt;=契約状況コード表!N$8),"○",IF(AND(BI282=契約状況コード表!M$9,Y282&gt;=契約状況コード表!N$9),"○",IF(AND(BI282=契約状況コード表!M$10,Y282&gt;=契約状況コード表!N$10),"○",IF(AND(BI282=契約状況コード表!M$11,Y282&gt;=契約状況コード表!N$11),"○",IF(AND(BI282=契約状況コード表!M$12,Y282&gt;=契約状況コード表!N$12),"○",IF(AND(BI282=契約状況コード表!M$13,Y282&gt;=契約状況コード表!N$13),"○","×")))))))))</f>
        <v>×</v>
      </c>
      <c r="BF282" s="114" t="str">
        <f t="shared" si="38"/>
        <v>×</v>
      </c>
      <c r="BG282" s="114" t="str">
        <f t="shared" si="39"/>
        <v>×</v>
      </c>
      <c r="BH282" s="115" t="str">
        <f t="shared" si="40"/>
        <v/>
      </c>
      <c r="BI282" s="170">
        <f t="shared" si="41"/>
        <v>0</v>
      </c>
      <c r="BJ282" s="36" t="str">
        <f>IF(AG282=契約状況コード表!G$5,"",IF(AND(K282&lt;&gt;"",ISTEXT(U282)),"分担契約/単価契約",IF(ISTEXT(U282),"単価契約",IF(K282&lt;&gt;"","分担契約",""))))</f>
        <v/>
      </c>
      <c r="BK282" s="171"/>
      <c r="BL282" s="118" t="str">
        <f>IF(COUNTIF(T282,"**"),"",IF(AND(T282&gt;=契約状況コード表!P$5,OR(H282=契約状況コード表!M$5,H282=契約状況コード表!M$6)),1,IF(AND(T282&gt;=契約状況コード表!P$13,H282&lt;&gt;契約状況コード表!M$5,H282&lt;&gt;契約状況コード表!M$6),1,"")))</f>
        <v/>
      </c>
      <c r="BM282" s="155" t="str">
        <f t="shared" si="42"/>
        <v>○</v>
      </c>
      <c r="BN282" s="118" t="b">
        <f t="shared" si="43"/>
        <v>1</v>
      </c>
      <c r="BO282" s="118" t="b">
        <f t="shared" si="44"/>
        <v>1</v>
      </c>
    </row>
    <row r="283" spans="1:67" ht="60.6" customHeight="1">
      <c r="A283" s="101">
        <f t="shared" si="45"/>
        <v>278</v>
      </c>
      <c r="B283" s="101" t="str">
        <f t="shared" si="46"/>
        <v/>
      </c>
      <c r="C283" s="101" t="str">
        <f>IF(B283&lt;&gt;1,"",COUNTIF($B$6:B283,1))</f>
        <v/>
      </c>
      <c r="D283" s="101" t="str">
        <f>IF(B283&lt;&gt;2,"",COUNTIF($B$6:B283,2))</f>
        <v/>
      </c>
      <c r="E283" s="101" t="str">
        <f>IF(B283&lt;&gt;3,"",COUNTIF($B$6:B283,3))</f>
        <v/>
      </c>
      <c r="F283" s="101" t="str">
        <f>IF(B283&lt;&gt;4,"",COUNTIF($B$6:B283,4))</f>
        <v/>
      </c>
      <c r="G283" s="75"/>
      <c r="H283" s="36"/>
      <c r="I283" s="76"/>
      <c r="J283" s="76"/>
      <c r="K283" s="75"/>
      <c r="L283" s="161"/>
      <c r="M283" s="77"/>
      <c r="N283" s="76"/>
      <c r="O283" s="78"/>
      <c r="P283" s="83"/>
      <c r="Q283" s="84"/>
      <c r="R283" s="76"/>
      <c r="S283" s="75"/>
      <c r="T283" s="85"/>
      <c r="U283" s="154"/>
      <c r="V283" s="87"/>
      <c r="W283" s="172" t="str">
        <f>IF(OR(T283="他官署で調達手続きを実施のため",AG283=契約状況コード表!G$5),"－",IF(V283&lt;&gt;"",ROUNDDOWN(V283/T283,3),(IFERROR(ROUNDDOWN(U283/T283,3),"－"))))</f>
        <v>－</v>
      </c>
      <c r="X283" s="85"/>
      <c r="Y283" s="85"/>
      <c r="Z283" s="82"/>
      <c r="AA283" s="80"/>
      <c r="AB283" s="81"/>
      <c r="AC283" s="82"/>
      <c r="AD283" s="82"/>
      <c r="AE283" s="82"/>
      <c r="AF283" s="82"/>
      <c r="AG283" s="80"/>
      <c r="AH283" s="76"/>
      <c r="AI283" s="76"/>
      <c r="AJ283" s="76"/>
      <c r="AK283" s="36"/>
      <c r="AL283" s="36"/>
      <c r="AM283" s="200"/>
      <c r="AN283" s="200"/>
      <c r="AO283" s="200"/>
      <c r="AP283" s="200"/>
      <c r="AQ283" s="161"/>
      <c r="AR283" s="75"/>
      <c r="AS283" s="36"/>
      <c r="AT283" s="36"/>
      <c r="AU283" s="36"/>
      <c r="AV283" s="36"/>
      <c r="AW283" s="36"/>
      <c r="AX283" s="36"/>
      <c r="AY283" s="36"/>
      <c r="AZ283" s="36"/>
      <c r="BA283" s="104"/>
      <c r="BB283" s="113"/>
      <c r="BC283" s="114" t="str">
        <f>IF(AND(OR(K283=契約状況コード表!D$5,K283=契約状況コード表!D$6),OR(AG283=契約状況コード表!G$5,AG283=契約状況コード表!G$6)),"年間支払金額(全官署)",IF(OR(AG283=契約状況コード表!G$5,AG283=契約状況コード表!G$6),"年間支払金額",IF(AND(OR(COUNTIF(AI283,"*すべて*"),COUNTIF(AI283,"*全て*")),S283="●",OR(K283=契約状況コード表!D$5,K283=契約状況コード表!D$6)),"年間支払金額(全官署、契約相手方ごと)",IF(AND(OR(COUNTIF(AI283,"*すべて*"),COUNTIF(AI283,"*全て*")),S283="●"),"年間支払金額(契約相手方ごと)",IF(AND(OR(K283=契約状況コード表!D$5,K283=契約状況コード表!D$6),AG283=契約状況コード表!G$7),"契約総額(全官署)",IF(AND(K283=契約状況コード表!D$7,AG283=契約状況コード表!G$7),"契約総額(自官署のみ)",IF(K283=契約状況コード表!D$7,"年間支払金額(自官署のみ)",IF(AG283=契約状況コード表!G$7,"契約総額",IF(AND(COUNTIF(BJ283,"&lt;&gt;*単価*"),OR(K283=契約状況コード表!D$5,K283=契約状況コード表!D$6)),"全官署予定価格",IF(AND(COUNTIF(BJ283,"*単価*"),OR(K283=契約状況コード表!D$5,K283=契約状況コード表!D$6)),"全官署支払金額",IF(AND(COUNTIF(BJ283,"&lt;&gt;*単価*"),COUNTIF(BJ283,"*変更契約*")),"変更後予定価格",IF(COUNTIF(BJ283,"*単価*"),"年間支払金額","予定価格"))))))))))))</f>
        <v>予定価格</v>
      </c>
      <c r="BD283" s="114" t="str">
        <f>IF(AND(BI283=契約状況コード表!M$5,T283&gt;契約状況コード表!N$5),"○",IF(AND(BI283=契約状況コード表!M$6,T283&gt;=契約状況コード表!N$6),"○",IF(AND(BI283=契約状況コード表!M$7,T283&gt;=契約状況コード表!N$7),"○",IF(AND(BI283=契約状況コード表!M$8,T283&gt;=契約状況コード表!N$8),"○",IF(AND(BI283=契約状況コード表!M$9,T283&gt;=契約状況コード表!N$9),"○",IF(AND(BI283=契約状況コード表!M$10,T283&gt;=契約状況コード表!N$10),"○",IF(AND(BI283=契約状況コード表!M$11,T283&gt;=契約状況コード表!N$11),"○",IF(AND(BI283=契約状況コード表!M$12,T283&gt;=契約状況コード表!N$12),"○",IF(AND(BI283=契約状況コード表!M$13,T283&gt;=契約状況コード表!N$13),"○",IF(T283="他官署で調達手続き入札を実施のため","○","×"))))))))))</f>
        <v>×</v>
      </c>
      <c r="BE283" s="114" t="str">
        <f>IF(AND(BI283=契約状況コード表!M$5,Y283&gt;契約状況コード表!N$5),"○",IF(AND(BI283=契約状況コード表!M$6,Y283&gt;=契約状況コード表!N$6),"○",IF(AND(BI283=契約状況コード表!M$7,Y283&gt;=契約状況コード表!N$7),"○",IF(AND(BI283=契約状況コード表!M$8,Y283&gt;=契約状況コード表!N$8),"○",IF(AND(BI283=契約状況コード表!M$9,Y283&gt;=契約状況コード表!N$9),"○",IF(AND(BI283=契約状況コード表!M$10,Y283&gt;=契約状況コード表!N$10),"○",IF(AND(BI283=契約状況コード表!M$11,Y283&gt;=契約状況コード表!N$11),"○",IF(AND(BI283=契約状況コード表!M$12,Y283&gt;=契約状況コード表!N$12),"○",IF(AND(BI283=契約状況コード表!M$13,Y283&gt;=契約状況コード表!N$13),"○","×")))))))))</f>
        <v>×</v>
      </c>
      <c r="BF283" s="114" t="str">
        <f t="shared" si="38"/>
        <v>×</v>
      </c>
      <c r="BG283" s="114" t="str">
        <f t="shared" si="39"/>
        <v>×</v>
      </c>
      <c r="BH283" s="115" t="str">
        <f t="shared" si="40"/>
        <v/>
      </c>
      <c r="BI283" s="170">
        <f t="shared" si="41"/>
        <v>0</v>
      </c>
      <c r="BJ283" s="36" t="str">
        <f>IF(AG283=契約状況コード表!G$5,"",IF(AND(K283&lt;&gt;"",ISTEXT(U283)),"分担契約/単価契約",IF(ISTEXT(U283),"単価契約",IF(K283&lt;&gt;"","分担契約",""))))</f>
        <v/>
      </c>
      <c r="BK283" s="171"/>
      <c r="BL283" s="118" t="str">
        <f>IF(COUNTIF(T283,"**"),"",IF(AND(T283&gt;=契約状況コード表!P$5,OR(H283=契約状況コード表!M$5,H283=契約状況コード表!M$6)),1,IF(AND(T283&gt;=契約状況コード表!P$13,H283&lt;&gt;契約状況コード表!M$5,H283&lt;&gt;契約状況コード表!M$6),1,"")))</f>
        <v/>
      </c>
      <c r="BM283" s="155" t="str">
        <f t="shared" si="42"/>
        <v>○</v>
      </c>
      <c r="BN283" s="118" t="b">
        <f t="shared" si="43"/>
        <v>1</v>
      </c>
      <c r="BO283" s="118" t="b">
        <f t="shared" si="44"/>
        <v>1</v>
      </c>
    </row>
    <row r="284" spans="1:67" ht="60.6" customHeight="1">
      <c r="A284" s="101">
        <f t="shared" si="45"/>
        <v>279</v>
      </c>
      <c r="B284" s="101" t="str">
        <f t="shared" si="46"/>
        <v/>
      </c>
      <c r="C284" s="101" t="str">
        <f>IF(B284&lt;&gt;1,"",COUNTIF($B$6:B284,1))</f>
        <v/>
      </c>
      <c r="D284" s="101" t="str">
        <f>IF(B284&lt;&gt;2,"",COUNTIF($B$6:B284,2))</f>
        <v/>
      </c>
      <c r="E284" s="101" t="str">
        <f>IF(B284&lt;&gt;3,"",COUNTIF($B$6:B284,3))</f>
        <v/>
      </c>
      <c r="F284" s="101" t="str">
        <f>IF(B284&lt;&gt;4,"",COUNTIF($B$6:B284,4))</f>
        <v/>
      </c>
      <c r="G284" s="75"/>
      <c r="H284" s="36"/>
      <c r="I284" s="76"/>
      <c r="J284" s="76"/>
      <c r="K284" s="75"/>
      <c r="L284" s="161"/>
      <c r="M284" s="77"/>
      <c r="N284" s="76"/>
      <c r="O284" s="78"/>
      <c r="P284" s="83"/>
      <c r="Q284" s="84"/>
      <c r="R284" s="76"/>
      <c r="S284" s="75"/>
      <c r="T284" s="79"/>
      <c r="U284" s="86"/>
      <c r="V284" s="87"/>
      <c r="W284" s="172" t="str">
        <f>IF(OR(T284="他官署で調達手続きを実施のため",AG284=契約状況コード表!G$5),"－",IF(V284&lt;&gt;"",ROUNDDOWN(V284/T284,3),(IFERROR(ROUNDDOWN(U284/T284,3),"－"))))</f>
        <v>－</v>
      </c>
      <c r="X284" s="79"/>
      <c r="Y284" s="79"/>
      <c r="Z284" s="82"/>
      <c r="AA284" s="80"/>
      <c r="AB284" s="81"/>
      <c r="AC284" s="82"/>
      <c r="AD284" s="82"/>
      <c r="AE284" s="82"/>
      <c r="AF284" s="82"/>
      <c r="AG284" s="80"/>
      <c r="AH284" s="76"/>
      <c r="AI284" s="76"/>
      <c r="AJ284" s="76"/>
      <c r="AK284" s="36"/>
      <c r="AL284" s="36"/>
      <c r="AM284" s="200"/>
      <c r="AN284" s="200"/>
      <c r="AO284" s="200"/>
      <c r="AP284" s="200"/>
      <c r="AQ284" s="161"/>
      <c r="AR284" s="75"/>
      <c r="AS284" s="36"/>
      <c r="AT284" s="36"/>
      <c r="AU284" s="36"/>
      <c r="AV284" s="36"/>
      <c r="AW284" s="36"/>
      <c r="AX284" s="36"/>
      <c r="AY284" s="36"/>
      <c r="AZ284" s="36"/>
      <c r="BA284" s="104"/>
      <c r="BB284" s="113"/>
      <c r="BC284" s="114" t="str">
        <f>IF(AND(OR(K284=契約状況コード表!D$5,K284=契約状況コード表!D$6),OR(AG284=契約状況コード表!G$5,AG284=契約状況コード表!G$6)),"年間支払金額(全官署)",IF(OR(AG284=契約状況コード表!G$5,AG284=契約状況コード表!G$6),"年間支払金額",IF(AND(OR(COUNTIF(AI284,"*すべて*"),COUNTIF(AI284,"*全て*")),S284="●",OR(K284=契約状況コード表!D$5,K284=契約状況コード表!D$6)),"年間支払金額(全官署、契約相手方ごと)",IF(AND(OR(COUNTIF(AI284,"*すべて*"),COUNTIF(AI284,"*全て*")),S284="●"),"年間支払金額(契約相手方ごと)",IF(AND(OR(K284=契約状況コード表!D$5,K284=契約状況コード表!D$6),AG284=契約状況コード表!G$7),"契約総額(全官署)",IF(AND(K284=契約状況コード表!D$7,AG284=契約状況コード表!G$7),"契約総額(自官署のみ)",IF(K284=契約状況コード表!D$7,"年間支払金額(自官署のみ)",IF(AG284=契約状況コード表!G$7,"契約総額",IF(AND(COUNTIF(BJ284,"&lt;&gt;*単価*"),OR(K284=契約状況コード表!D$5,K284=契約状況コード表!D$6)),"全官署予定価格",IF(AND(COUNTIF(BJ284,"*単価*"),OR(K284=契約状況コード表!D$5,K284=契約状況コード表!D$6)),"全官署支払金額",IF(AND(COUNTIF(BJ284,"&lt;&gt;*単価*"),COUNTIF(BJ284,"*変更契約*")),"変更後予定価格",IF(COUNTIF(BJ284,"*単価*"),"年間支払金額","予定価格"))))))))))))</f>
        <v>予定価格</v>
      </c>
      <c r="BD284" s="114" t="str">
        <f>IF(AND(BI284=契約状況コード表!M$5,T284&gt;契約状況コード表!N$5),"○",IF(AND(BI284=契約状況コード表!M$6,T284&gt;=契約状況コード表!N$6),"○",IF(AND(BI284=契約状況コード表!M$7,T284&gt;=契約状況コード表!N$7),"○",IF(AND(BI284=契約状況コード表!M$8,T284&gt;=契約状況コード表!N$8),"○",IF(AND(BI284=契約状況コード表!M$9,T284&gt;=契約状況コード表!N$9),"○",IF(AND(BI284=契約状況コード表!M$10,T284&gt;=契約状況コード表!N$10),"○",IF(AND(BI284=契約状況コード表!M$11,T284&gt;=契約状況コード表!N$11),"○",IF(AND(BI284=契約状況コード表!M$12,T284&gt;=契約状況コード表!N$12),"○",IF(AND(BI284=契約状況コード表!M$13,T284&gt;=契約状況コード表!N$13),"○",IF(T284="他官署で調達手続き入札を実施のため","○","×"))))))))))</f>
        <v>×</v>
      </c>
      <c r="BE284" s="114" t="str">
        <f>IF(AND(BI284=契約状況コード表!M$5,Y284&gt;契約状況コード表!N$5),"○",IF(AND(BI284=契約状況コード表!M$6,Y284&gt;=契約状況コード表!N$6),"○",IF(AND(BI284=契約状況コード表!M$7,Y284&gt;=契約状況コード表!N$7),"○",IF(AND(BI284=契約状況コード表!M$8,Y284&gt;=契約状況コード表!N$8),"○",IF(AND(BI284=契約状況コード表!M$9,Y284&gt;=契約状況コード表!N$9),"○",IF(AND(BI284=契約状況コード表!M$10,Y284&gt;=契約状況コード表!N$10),"○",IF(AND(BI284=契約状況コード表!M$11,Y284&gt;=契約状況コード表!N$11),"○",IF(AND(BI284=契約状況コード表!M$12,Y284&gt;=契約状況コード表!N$12),"○",IF(AND(BI284=契約状況コード表!M$13,Y284&gt;=契約状況コード表!N$13),"○","×")))))))))</f>
        <v>×</v>
      </c>
      <c r="BF284" s="114" t="str">
        <f t="shared" si="38"/>
        <v>×</v>
      </c>
      <c r="BG284" s="114" t="str">
        <f t="shared" si="39"/>
        <v>×</v>
      </c>
      <c r="BH284" s="115" t="str">
        <f t="shared" si="40"/>
        <v/>
      </c>
      <c r="BI284" s="170">
        <f t="shared" si="41"/>
        <v>0</v>
      </c>
      <c r="BJ284" s="36" t="str">
        <f>IF(AG284=契約状況コード表!G$5,"",IF(AND(K284&lt;&gt;"",ISTEXT(U284)),"分担契約/単価契約",IF(ISTEXT(U284),"単価契約",IF(K284&lt;&gt;"","分担契約",""))))</f>
        <v/>
      </c>
      <c r="BK284" s="171"/>
      <c r="BL284" s="118" t="str">
        <f>IF(COUNTIF(T284,"**"),"",IF(AND(T284&gt;=契約状況コード表!P$5,OR(H284=契約状況コード表!M$5,H284=契約状況コード表!M$6)),1,IF(AND(T284&gt;=契約状況コード表!P$13,H284&lt;&gt;契約状況コード表!M$5,H284&lt;&gt;契約状況コード表!M$6),1,"")))</f>
        <v/>
      </c>
      <c r="BM284" s="155" t="str">
        <f t="shared" si="42"/>
        <v>○</v>
      </c>
      <c r="BN284" s="118" t="b">
        <f t="shared" si="43"/>
        <v>1</v>
      </c>
      <c r="BO284" s="118" t="b">
        <f t="shared" si="44"/>
        <v>1</v>
      </c>
    </row>
    <row r="285" spans="1:67" ht="60.6" customHeight="1">
      <c r="A285" s="101">
        <f t="shared" si="45"/>
        <v>280</v>
      </c>
      <c r="B285" s="101" t="str">
        <f t="shared" si="46"/>
        <v/>
      </c>
      <c r="C285" s="101" t="str">
        <f>IF(B285&lt;&gt;1,"",COUNTIF($B$6:B285,1))</f>
        <v/>
      </c>
      <c r="D285" s="101" t="str">
        <f>IF(B285&lt;&gt;2,"",COUNTIF($B$6:B285,2))</f>
        <v/>
      </c>
      <c r="E285" s="101" t="str">
        <f>IF(B285&lt;&gt;3,"",COUNTIF($B$6:B285,3))</f>
        <v/>
      </c>
      <c r="F285" s="101" t="str">
        <f>IF(B285&lt;&gt;4,"",COUNTIF($B$6:B285,4))</f>
        <v/>
      </c>
      <c r="G285" s="75"/>
      <c r="H285" s="36"/>
      <c r="I285" s="76"/>
      <c r="J285" s="76"/>
      <c r="K285" s="75"/>
      <c r="L285" s="161"/>
      <c r="M285" s="77"/>
      <c r="N285" s="76"/>
      <c r="O285" s="78"/>
      <c r="P285" s="83"/>
      <c r="Q285" s="84"/>
      <c r="R285" s="76"/>
      <c r="S285" s="75"/>
      <c r="T285" s="79"/>
      <c r="U285" s="86"/>
      <c r="V285" s="87"/>
      <c r="W285" s="172" t="str">
        <f>IF(OR(T285="他官署で調達手続きを実施のため",AG285=契約状況コード表!G$5),"－",IF(V285&lt;&gt;"",ROUNDDOWN(V285/T285,3),(IFERROR(ROUNDDOWN(U285/T285,3),"－"))))</f>
        <v>－</v>
      </c>
      <c r="X285" s="79"/>
      <c r="Y285" s="79"/>
      <c r="Z285" s="82"/>
      <c r="AA285" s="80"/>
      <c r="AB285" s="81"/>
      <c r="AC285" s="82"/>
      <c r="AD285" s="82"/>
      <c r="AE285" s="82"/>
      <c r="AF285" s="82"/>
      <c r="AG285" s="80"/>
      <c r="AH285" s="76"/>
      <c r="AI285" s="76"/>
      <c r="AJ285" s="76"/>
      <c r="AK285" s="36"/>
      <c r="AL285" s="36"/>
      <c r="AM285" s="200"/>
      <c r="AN285" s="200"/>
      <c r="AO285" s="200"/>
      <c r="AP285" s="200"/>
      <c r="AQ285" s="161"/>
      <c r="AR285" s="75"/>
      <c r="AS285" s="36"/>
      <c r="AT285" s="36"/>
      <c r="AU285" s="36"/>
      <c r="AV285" s="36"/>
      <c r="AW285" s="36"/>
      <c r="AX285" s="36"/>
      <c r="AY285" s="36"/>
      <c r="AZ285" s="36"/>
      <c r="BA285" s="104"/>
      <c r="BB285" s="113"/>
      <c r="BC285" s="114" t="str">
        <f>IF(AND(OR(K285=契約状況コード表!D$5,K285=契約状況コード表!D$6),OR(AG285=契約状況コード表!G$5,AG285=契約状況コード表!G$6)),"年間支払金額(全官署)",IF(OR(AG285=契約状況コード表!G$5,AG285=契約状況コード表!G$6),"年間支払金額",IF(AND(OR(COUNTIF(AI285,"*すべて*"),COUNTIF(AI285,"*全て*")),S285="●",OR(K285=契約状況コード表!D$5,K285=契約状況コード表!D$6)),"年間支払金額(全官署、契約相手方ごと)",IF(AND(OR(COUNTIF(AI285,"*すべて*"),COUNTIF(AI285,"*全て*")),S285="●"),"年間支払金額(契約相手方ごと)",IF(AND(OR(K285=契約状況コード表!D$5,K285=契約状況コード表!D$6),AG285=契約状況コード表!G$7),"契約総額(全官署)",IF(AND(K285=契約状況コード表!D$7,AG285=契約状況コード表!G$7),"契約総額(自官署のみ)",IF(K285=契約状況コード表!D$7,"年間支払金額(自官署のみ)",IF(AG285=契約状況コード表!G$7,"契約総額",IF(AND(COUNTIF(BJ285,"&lt;&gt;*単価*"),OR(K285=契約状況コード表!D$5,K285=契約状況コード表!D$6)),"全官署予定価格",IF(AND(COUNTIF(BJ285,"*単価*"),OR(K285=契約状況コード表!D$5,K285=契約状況コード表!D$6)),"全官署支払金額",IF(AND(COUNTIF(BJ285,"&lt;&gt;*単価*"),COUNTIF(BJ285,"*変更契約*")),"変更後予定価格",IF(COUNTIF(BJ285,"*単価*"),"年間支払金額","予定価格"))))))))))))</f>
        <v>予定価格</v>
      </c>
      <c r="BD285" s="114" t="str">
        <f>IF(AND(BI285=契約状況コード表!M$5,T285&gt;契約状況コード表!N$5),"○",IF(AND(BI285=契約状況コード表!M$6,T285&gt;=契約状況コード表!N$6),"○",IF(AND(BI285=契約状況コード表!M$7,T285&gt;=契約状況コード表!N$7),"○",IF(AND(BI285=契約状況コード表!M$8,T285&gt;=契約状況コード表!N$8),"○",IF(AND(BI285=契約状況コード表!M$9,T285&gt;=契約状況コード表!N$9),"○",IF(AND(BI285=契約状況コード表!M$10,T285&gt;=契約状況コード表!N$10),"○",IF(AND(BI285=契約状況コード表!M$11,T285&gt;=契約状況コード表!N$11),"○",IF(AND(BI285=契約状況コード表!M$12,T285&gt;=契約状況コード表!N$12),"○",IF(AND(BI285=契約状況コード表!M$13,T285&gt;=契約状況コード表!N$13),"○",IF(T285="他官署で調達手続き入札を実施のため","○","×"))))))))))</f>
        <v>×</v>
      </c>
      <c r="BE285" s="114" t="str">
        <f>IF(AND(BI285=契約状況コード表!M$5,Y285&gt;契約状況コード表!N$5),"○",IF(AND(BI285=契約状況コード表!M$6,Y285&gt;=契約状況コード表!N$6),"○",IF(AND(BI285=契約状況コード表!M$7,Y285&gt;=契約状況コード表!N$7),"○",IF(AND(BI285=契約状況コード表!M$8,Y285&gt;=契約状況コード表!N$8),"○",IF(AND(BI285=契約状況コード表!M$9,Y285&gt;=契約状況コード表!N$9),"○",IF(AND(BI285=契約状況コード表!M$10,Y285&gt;=契約状況コード表!N$10),"○",IF(AND(BI285=契約状況コード表!M$11,Y285&gt;=契約状況コード表!N$11),"○",IF(AND(BI285=契約状況コード表!M$12,Y285&gt;=契約状況コード表!N$12),"○",IF(AND(BI285=契約状況コード表!M$13,Y285&gt;=契約状況コード表!N$13),"○","×")))))))))</f>
        <v>×</v>
      </c>
      <c r="BF285" s="114" t="str">
        <f t="shared" si="38"/>
        <v>×</v>
      </c>
      <c r="BG285" s="114" t="str">
        <f t="shared" si="39"/>
        <v>×</v>
      </c>
      <c r="BH285" s="115" t="str">
        <f t="shared" si="40"/>
        <v/>
      </c>
      <c r="BI285" s="170">
        <f t="shared" si="41"/>
        <v>0</v>
      </c>
      <c r="BJ285" s="36" t="str">
        <f>IF(AG285=契約状況コード表!G$5,"",IF(AND(K285&lt;&gt;"",ISTEXT(U285)),"分担契約/単価契約",IF(ISTEXT(U285),"単価契約",IF(K285&lt;&gt;"","分担契約",""))))</f>
        <v/>
      </c>
      <c r="BK285" s="171"/>
      <c r="BL285" s="118" t="str">
        <f>IF(COUNTIF(T285,"**"),"",IF(AND(T285&gt;=契約状況コード表!P$5,OR(H285=契約状況コード表!M$5,H285=契約状況コード表!M$6)),1,IF(AND(T285&gt;=契約状況コード表!P$13,H285&lt;&gt;契約状況コード表!M$5,H285&lt;&gt;契約状況コード表!M$6),1,"")))</f>
        <v/>
      </c>
      <c r="BM285" s="155" t="str">
        <f t="shared" si="42"/>
        <v>○</v>
      </c>
      <c r="BN285" s="118" t="b">
        <f t="shared" si="43"/>
        <v>1</v>
      </c>
      <c r="BO285" s="118" t="b">
        <f t="shared" si="44"/>
        <v>1</v>
      </c>
    </row>
    <row r="286" spans="1:67" ht="60.6" customHeight="1">
      <c r="A286" s="101">
        <f t="shared" si="45"/>
        <v>281</v>
      </c>
      <c r="B286" s="101" t="str">
        <f t="shared" si="46"/>
        <v/>
      </c>
      <c r="C286" s="101" t="str">
        <f>IF(B286&lt;&gt;1,"",COUNTIF($B$6:B286,1))</f>
        <v/>
      </c>
      <c r="D286" s="101" t="str">
        <f>IF(B286&lt;&gt;2,"",COUNTIF($B$6:B286,2))</f>
        <v/>
      </c>
      <c r="E286" s="101" t="str">
        <f>IF(B286&lt;&gt;3,"",COUNTIF($B$6:B286,3))</f>
        <v/>
      </c>
      <c r="F286" s="101" t="str">
        <f>IF(B286&lt;&gt;4,"",COUNTIF($B$6:B286,4))</f>
        <v/>
      </c>
      <c r="G286" s="75"/>
      <c r="H286" s="36"/>
      <c r="I286" s="76"/>
      <c r="J286" s="76"/>
      <c r="K286" s="75"/>
      <c r="L286" s="161"/>
      <c r="M286" s="77"/>
      <c r="N286" s="76"/>
      <c r="O286" s="78"/>
      <c r="P286" s="83"/>
      <c r="Q286" s="84"/>
      <c r="R286" s="76"/>
      <c r="S286" s="75"/>
      <c r="T286" s="79"/>
      <c r="U286" s="86"/>
      <c r="V286" s="87"/>
      <c r="W286" s="172" t="str">
        <f>IF(OR(T286="他官署で調達手続きを実施のため",AG286=契約状況コード表!G$5),"－",IF(V286&lt;&gt;"",ROUNDDOWN(V286/T286,3),(IFERROR(ROUNDDOWN(U286/T286,3),"－"))))</f>
        <v>－</v>
      </c>
      <c r="X286" s="79"/>
      <c r="Y286" s="79"/>
      <c r="Z286" s="82"/>
      <c r="AA286" s="80"/>
      <c r="AB286" s="81"/>
      <c r="AC286" s="82"/>
      <c r="AD286" s="82"/>
      <c r="AE286" s="82"/>
      <c r="AF286" s="82"/>
      <c r="AG286" s="80"/>
      <c r="AH286" s="76"/>
      <c r="AI286" s="76"/>
      <c r="AJ286" s="76"/>
      <c r="AK286" s="36"/>
      <c r="AL286" s="36"/>
      <c r="AM286" s="200"/>
      <c r="AN286" s="200"/>
      <c r="AO286" s="200"/>
      <c r="AP286" s="200"/>
      <c r="AQ286" s="161"/>
      <c r="AR286" s="75"/>
      <c r="AS286" s="36"/>
      <c r="AT286" s="36"/>
      <c r="AU286" s="36"/>
      <c r="AV286" s="36"/>
      <c r="AW286" s="36"/>
      <c r="AX286" s="36"/>
      <c r="AY286" s="36"/>
      <c r="AZ286" s="36"/>
      <c r="BA286" s="104"/>
      <c r="BB286" s="113"/>
      <c r="BC286" s="114" t="str">
        <f>IF(AND(OR(K286=契約状況コード表!D$5,K286=契約状況コード表!D$6),OR(AG286=契約状況コード表!G$5,AG286=契約状況コード表!G$6)),"年間支払金額(全官署)",IF(OR(AG286=契約状況コード表!G$5,AG286=契約状況コード表!G$6),"年間支払金額",IF(AND(OR(COUNTIF(AI286,"*すべて*"),COUNTIF(AI286,"*全て*")),S286="●",OR(K286=契約状況コード表!D$5,K286=契約状況コード表!D$6)),"年間支払金額(全官署、契約相手方ごと)",IF(AND(OR(COUNTIF(AI286,"*すべて*"),COUNTIF(AI286,"*全て*")),S286="●"),"年間支払金額(契約相手方ごと)",IF(AND(OR(K286=契約状況コード表!D$5,K286=契約状況コード表!D$6),AG286=契約状況コード表!G$7),"契約総額(全官署)",IF(AND(K286=契約状況コード表!D$7,AG286=契約状況コード表!G$7),"契約総額(自官署のみ)",IF(K286=契約状況コード表!D$7,"年間支払金額(自官署のみ)",IF(AG286=契約状況コード表!G$7,"契約総額",IF(AND(COUNTIF(BJ286,"&lt;&gt;*単価*"),OR(K286=契約状況コード表!D$5,K286=契約状況コード表!D$6)),"全官署予定価格",IF(AND(COUNTIF(BJ286,"*単価*"),OR(K286=契約状況コード表!D$5,K286=契約状況コード表!D$6)),"全官署支払金額",IF(AND(COUNTIF(BJ286,"&lt;&gt;*単価*"),COUNTIF(BJ286,"*変更契約*")),"変更後予定価格",IF(COUNTIF(BJ286,"*単価*"),"年間支払金額","予定価格"))))))))))))</f>
        <v>予定価格</v>
      </c>
      <c r="BD286" s="114" t="str">
        <f>IF(AND(BI286=契約状況コード表!M$5,T286&gt;契約状況コード表!N$5),"○",IF(AND(BI286=契約状況コード表!M$6,T286&gt;=契約状況コード表!N$6),"○",IF(AND(BI286=契約状況コード表!M$7,T286&gt;=契約状況コード表!N$7),"○",IF(AND(BI286=契約状況コード表!M$8,T286&gt;=契約状況コード表!N$8),"○",IF(AND(BI286=契約状況コード表!M$9,T286&gt;=契約状況コード表!N$9),"○",IF(AND(BI286=契約状況コード表!M$10,T286&gt;=契約状況コード表!N$10),"○",IF(AND(BI286=契約状況コード表!M$11,T286&gt;=契約状況コード表!N$11),"○",IF(AND(BI286=契約状況コード表!M$12,T286&gt;=契約状況コード表!N$12),"○",IF(AND(BI286=契約状況コード表!M$13,T286&gt;=契約状況コード表!N$13),"○",IF(T286="他官署で調達手続き入札を実施のため","○","×"))))))))))</f>
        <v>×</v>
      </c>
      <c r="BE286" s="114" t="str">
        <f>IF(AND(BI286=契約状況コード表!M$5,Y286&gt;契約状況コード表!N$5),"○",IF(AND(BI286=契約状況コード表!M$6,Y286&gt;=契約状況コード表!N$6),"○",IF(AND(BI286=契約状況コード表!M$7,Y286&gt;=契約状況コード表!N$7),"○",IF(AND(BI286=契約状況コード表!M$8,Y286&gt;=契約状況コード表!N$8),"○",IF(AND(BI286=契約状況コード表!M$9,Y286&gt;=契約状況コード表!N$9),"○",IF(AND(BI286=契約状況コード表!M$10,Y286&gt;=契約状況コード表!N$10),"○",IF(AND(BI286=契約状況コード表!M$11,Y286&gt;=契約状況コード表!N$11),"○",IF(AND(BI286=契約状況コード表!M$12,Y286&gt;=契約状況コード表!N$12),"○",IF(AND(BI286=契約状況コード表!M$13,Y286&gt;=契約状況コード表!N$13),"○","×")))))))))</f>
        <v>×</v>
      </c>
      <c r="BF286" s="114" t="str">
        <f t="shared" si="38"/>
        <v>×</v>
      </c>
      <c r="BG286" s="114" t="str">
        <f t="shared" si="39"/>
        <v>×</v>
      </c>
      <c r="BH286" s="115" t="str">
        <f t="shared" si="40"/>
        <v/>
      </c>
      <c r="BI286" s="170">
        <f t="shared" si="41"/>
        <v>0</v>
      </c>
      <c r="BJ286" s="36" t="str">
        <f>IF(AG286=契約状況コード表!G$5,"",IF(AND(K286&lt;&gt;"",ISTEXT(U286)),"分担契約/単価契約",IF(ISTEXT(U286),"単価契約",IF(K286&lt;&gt;"","分担契約",""))))</f>
        <v/>
      </c>
      <c r="BK286" s="171"/>
      <c r="BL286" s="118" t="str">
        <f>IF(COUNTIF(T286,"**"),"",IF(AND(T286&gt;=契約状況コード表!P$5,OR(H286=契約状況コード表!M$5,H286=契約状況コード表!M$6)),1,IF(AND(T286&gt;=契約状況コード表!P$13,H286&lt;&gt;契約状況コード表!M$5,H286&lt;&gt;契約状況コード表!M$6),1,"")))</f>
        <v/>
      </c>
      <c r="BM286" s="155" t="str">
        <f t="shared" si="42"/>
        <v>○</v>
      </c>
      <c r="BN286" s="118" t="b">
        <f t="shared" si="43"/>
        <v>1</v>
      </c>
      <c r="BO286" s="118" t="b">
        <f t="shared" si="44"/>
        <v>1</v>
      </c>
    </row>
    <row r="287" spans="1:67" ht="60.6" customHeight="1">
      <c r="A287" s="101">
        <f t="shared" si="45"/>
        <v>282</v>
      </c>
      <c r="B287" s="101" t="str">
        <f t="shared" si="46"/>
        <v/>
      </c>
      <c r="C287" s="101" t="str">
        <f>IF(B287&lt;&gt;1,"",COUNTIF($B$6:B287,1))</f>
        <v/>
      </c>
      <c r="D287" s="101" t="str">
        <f>IF(B287&lt;&gt;2,"",COUNTIF($B$6:B287,2))</f>
        <v/>
      </c>
      <c r="E287" s="101" t="str">
        <f>IF(B287&lt;&gt;3,"",COUNTIF($B$6:B287,3))</f>
        <v/>
      </c>
      <c r="F287" s="101" t="str">
        <f>IF(B287&lt;&gt;4,"",COUNTIF($B$6:B287,4))</f>
        <v/>
      </c>
      <c r="G287" s="75"/>
      <c r="H287" s="36"/>
      <c r="I287" s="76"/>
      <c r="J287" s="76"/>
      <c r="K287" s="75"/>
      <c r="L287" s="161"/>
      <c r="M287" s="77"/>
      <c r="N287" s="76"/>
      <c r="O287" s="78"/>
      <c r="P287" s="83"/>
      <c r="Q287" s="84"/>
      <c r="R287" s="76"/>
      <c r="S287" s="75"/>
      <c r="T287" s="79"/>
      <c r="U287" s="86"/>
      <c r="V287" s="87"/>
      <c r="W287" s="172" t="str">
        <f>IF(OR(T287="他官署で調達手続きを実施のため",AG287=契約状況コード表!G$5),"－",IF(V287&lt;&gt;"",ROUNDDOWN(V287/T287,3),(IFERROR(ROUNDDOWN(U287/T287,3),"－"))))</f>
        <v>－</v>
      </c>
      <c r="X287" s="79"/>
      <c r="Y287" s="79"/>
      <c r="Z287" s="82"/>
      <c r="AA287" s="80"/>
      <c r="AB287" s="81"/>
      <c r="AC287" s="82"/>
      <c r="AD287" s="82"/>
      <c r="AE287" s="82"/>
      <c r="AF287" s="82"/>
      <c r="AG287" s="80"/>
      <c r="AH287" s="76"/>
      <c r="AI287" s="76"/>
      <c r="AJ287" s="76"/>
      <c r="AK287" s="36"/>
      <c r="AL287" s="36"/>
      <c r="AM287" s="200"/>
      <c r="AN287" s="200"/>
      <c r="AO287" s="200"/>
      <c r="AP287" s="200"/>
      <c r="AQ287" s="161"/>
      <c r="AR287" s="75"/>
      <c r="AS287" s="36"/>
      <c r="AT287" s="36"/>
      <c r="AU287" s="36"/>
      <c r="AV287" s="36"/>
      <c r="AW287" s="36"/>
      <c r="AX287" s="36"/>
      <c r="AY287" s="36"/>
      <c r="AZ287" s="36"/>
      <c r="BA287" s="108"/>
      <c r="BB287" s="113"/>
      <c r="BC287" s="114" t="str">
        <f>IF(AND(OR(K287=契約状況コード表!D$5,K287=契約状況コード表!D$6),OR(AG287=契約状況コード表!G$5,AG287=契約状況コード表!G$6)),"年間支払金額(全官署)",IF(OR(AG287=契約状況コード表!G$5,AG287=契約状況コード表!G$6),"年間支払金額",IF(AND(OR(COUNTIF(AI287,"*すべて*"),COUNTIF(AI287,"*全て*")),S287="●",OR(K287=契約状況コード表!D$5,K287=契約状況コード表!D$6)),"年間支払金額(全官署、契約相手方ごと)",IF(AND(OR(COUNTIF(AI287,"*すべて*"),COUNTIF(AI287,"*全て*")),S287="●"),"年間支払金額(契約相手方ごと)",IF(AND(OR(K287=契約状況コード表!D$5,K287=契約状況コード表!D$6),AG287=契約状況コード表!G$7),"契約総額(全官署)",IF(AND(K287=契約状況コード表!D$7,AG287=契約状況コード表!G$7),"契約総額(自官署のみ)",IF(K287=契約状況コード表!D$7,"年間支払金額(自官署のみ)",IF(AG287=契約状況コード表!G$7,"契約総額",IF(AND(COUNTIF(BJ287,"&lt;&gt;*単価*"),OR(K287=契約状況コード表!D$5,K287=契約状況コード表!D$6)),"全官署予定価格",IF(AND(COUNTIF(BJ287,"*単価*"),OR(K287=契約状況コード表!D$5,K287=契約状況コード表!D$6)),"全官署支払金額",IF(AND(COUNTIF(BJ287,"&lt;&gt;*単価*"),COUNTIF(BJ287,"*変更契約*")),"変更後予定価格",IF(COUNTIF(BJ287,"*単価*"),"年間支払金額","予定価格"))))))))))))</f>
        <v>予定価格</v>
      </c>
      <c r="BD287" s="114" t="str">
        <f>IF(AND(BI287=契約状況コード表!M$5,T287&gt;契約状況コード表!N$5),"○",IF(AND(BI287=契約状況コード表!M$6,T287&gt;=契約状況コード表!N$6),"○",IF(AND(BI287=契約状況コード表!M$7,T287&gt;=契約状況コード表!N$7),"○",IF(AND(BI287=契約状況コード表!M$8,T287&gt;=契約状況コード表!N$8),"○",IF(AND(BI287=契約状況コード表!M$9,T287&gt;=契約状況コード表!N$9),"○",IF(AND(BI287=契約状況コード表!M$10,T287&gt;=契約状況コード表!N$10),"○",IF(AND(BI287=契約状況コード表!M$11,T287&gt;=契約状況コード表!N$11),"○",IF(AND(BI287=契約状況コード表!M$12,T287&gt;=契約状況コード表!N$12),"○",IF(AND(BI287=契約状況コード表!M$13,T287&gt;=契約状況コード表!N$13),"○",IF(T287="他官署で調達手続き入札を実施のため","○","×"))))))))))</f>
        <v>×</v>
      </c>
      <c r="BE287" s="114" t="str">
        <f>IF(AND(BI287=契約状況コード表!M$5,Y287&gt;契約状況コード表!N$5),"○",IF(AND(BI287=契約状況コード表!M$6,Y287&gt;=契約状況コード表!N$6),"○",IF(AND(BI287=契約状況コード表!M$7,Y287&gt;=契約状況コード表!N$7),"○",IF(AND(BI287=契約状況コード表!M$8,Y287&gt;=契約状況コード表!N$8),"○",IF(AND(BI287=契約状況コード表!M$9,Y287&gt;=契約状況コード表!N$9),"○",IF(AND(BI287=契約状況コード表!M$10,Y287&gt;=契約状況コード表!N$10),"○",IF(AND(BI287=契約状況コード表!M$11,Y287&gt;=契約状況コード表!N$11),"○",IF(AND(BI287=契約状況コード表!M$12,Y287&gt;=契約状況コード表!N$12),"○",IF(AND(BI287=契約状況コード表!M$13,Y287&gt;=契約状況コード表!N$13),"○","×")))))))))</f>
        <v>×</v>
      </c>
      <c r="BF287" s="114" t="str">
        <f t="shared" si="38"/>
        <v>×</v>
      </c>
      <c r="BG287" s="114" t="str">
        <f t="shared" si="39"/>
        <v>×</v>
      </c>
      <c r="BH287" s="115" t="str">
        <f t="shared" si="40"/>
        <v/>
      </c>
      <c r="BI287" s="170">
        <f t="shared" si="41"/>
        <v>0</v>
      </c>
      <c r="BJ287" s="36" t="str">
        <f>IF(AG287=契約状況コード表!G$5,"",IF(AND(K287&lt;&gt;"",ISTEXT(U287)),"分担契約/単価契約",IF(ISTEXT(U287),"単価契約",IF(K287&lt;&gt;"","分担契約",""))))</f>
        <v/>
      </c>
      <c r="BK287" s="171"/>
      <c r="BL287" s="118" t="str">
        <f>IF(COUNTIF(T287,"**"),"",IF(AND(T287&gt;=契約状況コード表!P$5,OR(H287=契約状況コード表!M$5,H287=契約状況コード表!M$6)),1,IF(AND(T287&gt;=契約状況コード表!P$13,H287&lt;&gt;契約状況コード表!M$5,H287&lt;&gt;契約状況コード表!M$6),1,"")))</f>
        <v/>
      </c>
      <c r="BM287" s="155" t="str">
        <f t="shared" si="42"/>
        <v>○</v>
      </c>
      <c r="BN287" s="118" t="b">
        <f t="shared" si="43"/>
        <v>1</v>
      </c>
      <c r="BO287" s="118" t="b">
        <f t="shared" si="44"/>
        <v>1</v>
      </c>
    </row>
    <row r="288" spans="1:67" ht="60.6" customHeight="1">
      <c r="A288" s="101">
        <f t="shared" si="45"/>
        <v>283</v>
      </c>
      <c r="B288" s="101" t="str">
        <f t="shared" si="46"/>
        <v/>
      </c>
      <c r="C288" s="101" t="str">
        <f>IF(B288&lt;&gt;1,"",COUNTIF($B$6:B288,1))</f>
        <v/>
      </c>
      <c r="D288" s="101" t="str">
        <f>IF(B288&lt;&gt;2,"",COUNTIF($B$6:B288,2))</f>
        <v/>
      </c>
      <c r="E288" s="101" t="str">
        <f>IF(B288&lt;&gt;3,"",COUNTIF($B$6:B288,3))</f>
        <v/>
      </c>
      <c r="F288" s="101" t="str">
        <f>IF(B288&lt;&gt;4,"",COUNTIF($B$6:B288,4))</f>
        <v/>
      </c>
      <c r="G288" s="75"/>
      <c r="H288" s="36"/>
      <c r="I288" s="76"/>
      <c r="J288" s="76"/>
      <c r="K288" s="75"/>
      <c r="L288" s="161"/>
      <c r="M288" s="77"/>
      <c r="N288" s="76"/>
      <c r="O288" s="78"/>
      <c r="P288" s="83"/>
      <c r="Q288" s="84"/>
      <c r="R288" s="76"/>
      <c r="S288" s="75"/>
      <c r="T288" s="79"/>
      <c r="U288" s="86"/>
      <c r="V288" s="87"/>
      <c r="W288" s="172" t="str">
        <f>IF(OR(T288="他官署で調達手続きを実施のため",AG288=契約状況コード表!G$5),"－",IF(V288&lt;&gt;"",ROUNDDOWN(V288/T288,3),(IFERROR(ROUNDDOWN(U288/T288,3),"－"))))</f>
        <v>－</v>
      </c>
      <c r="X288" s="79"/>
      <c r="Y288" s="79"/>
      <c r="Z288" s="82"/>
      <c r="AA288" s="80"/>
      <c r="AB288" s="81"/>
      <c r="AC288" s="82"/>
      <c r="AD288" s="82"/>
      <c r="AE288" s="82"/>
      <c r="AF288" s="82"/>
      <c r="AG288" s="80"/>
      <c r="AH288" s="76"/>
      <c r="AI288" s="76"/>
      <c r="AJ288" s="76"/>
      <c r="AK288" s="36"/>
      <c r="AL288" s="36"/>
      <c r="AM288" s="200"/>
      <c r="AN288" s="200"/>
      <c r="AO288" s="200"/>
      <c r="AP288" s="200"/>
      <c r="AQ288" s="161"/>
      <c r="AR288" s="75"/>
      <c r="AS288" s="36"/>
      <c r="AT288" s="36"/>
      <c r="AU288" s="36"/>
      <c r="AV288" s="36"/>
      <c r="AW288" s="36"/>
      <c r="AX288" s="36"/>
      <c r="AY288" s="36"/>
      <c r="AZ288" s="36"/>
      <c r="BA288" s="104"/>
      <c r="BB288" s="113"/>
      <c r="BC288" s="114" t="str">
        <f>IF(AND(OR(K288=契約状況コード表!D$5,K288=契約状況コード表!D$6),OR(AG288=契約状況コード表!G$5,AG288=契約状況コード表!G$6)),"年間支払金額(全官署)",IF(OR(AG288=契約状況コード表!G$5,AG288=契約状況コード表!G$6),"年間支払金額",IF(AND(OR(COUNTIF(AI288,"*すべて*"),COUNTIF(AI288,"*全て*")),S288="●",OR(K288=契約状況コード表!D$5,K288=契約状況コード表!D$6)),"年間支払金額(全官署、契約相手方ごと)",IF(AND(OR(COUNTIF(AI288,"*すべて*"),COUNTIF(AI288,"*全て*")),S288="●"),"年間支払金額(契約相手方ごと)",IF(AND(OR(K288=契約状況コード表!D$5,K288=契約状況コード表!D$6),AG288=契約状況コード表!G$7),"契約総額(全官署)",IF(AND(K288=契約状況コード表!D$7,AG288=契約状況コード表!G$7),"契約総額(自官署のみ)",IF(K288=契約状況コード表!D$7,"年間支払金額(自官署のみ)",IF(AG288=契約状況コード表!G$7,"契約総額",IF(AND(COUNTIF(BJ288,"&lt;&gt;*単価*"),OR(K288=契約状況コード表!D$5,K288=契約状況コード表!D$6)),"全官署予定価格",IF(AND(COUNTIF(BJ288,"*単価*"),OR(K288=契約状況コード表!D$5,K288=契約状況コード表!D$6)),"全官署支払金額",IF(AND(COUNTIF(BJ288,"&lt;&gt;*単価*"),COUNTIF(BJ288,"*変更契約*")),"変更後予定価格",IF(COUNTIF(BJ288,"*単価*"),"年間支払金額","予定価格"))))))))))))</f>
        <v>予定価格</v>
      </c>
      <c r="BD288" s="114" t="str">
        <f>IF(AND(BI288=契約状況コード表!M$5,T288&gt;契約状況コード表!N$5),"○",IF(AND(BI288=契約状況コード表!M$6,T288&gt;=契約状況コード表!N$6),"○",IF(AND(BI288=契約状況コード表!M$7,T288&gt;=契約状況コード表!N$7),"○",IF(AND(BI288=契約状況コード表!M$8,T288&gt;=契約状況コード表!N$8),"○",IF(AND(BI288=契約状況コード表!M$9,T288&gt;=契約状況コード表!N$9),"○",IF(AND(BI288=契約状況コード表!M$10,T288&gt;=契約状況コード表!N$10),"○",IF(AND(BI288=契約状況コード表!M$11,T288&gt;=契約状況コード表!N$11),"○",IF(AND(BI288=契約状況コード表!M$12,T288&gt;=契約状況コード表!N$12),"○",IF(AND(BI288=契約状況コード表!M$13,T288&gt;=契約状況コード表!N$13),"○",IF(T288="他官署で調達手続き入札を実施のため","○","×"))))))))))</f>
        <v>×</v>
      </c>
      <c r="BE288" s="114" t="str">
        <f>IF(AND(BI288=契約状況コード表!M$5,Y288&gt;契約状況コード表!N$5),"○",IF(AND(BI288=契約状況コード表!M$6,Y288&gt;=契約状況コード表!N$6),"○",IF(AND(BI288=契約状況コード表!M$7,Y288&gt;=契約状況コード表!N$7),"○",IF(AND(BI288=契約状況コード表!M$8,Y288&gt;=契約状況コード表!N$8),"○",IF(AND(BI288=契約状況コード表!M$9,Y288&gt;=契約状況コード表!N$9),"○",IF(AND(BI288=契約状況コード表!M$10,Y288&gt;=契約状況コード表!N$10),"○",IF(AND(BI288=契約状況コード表!M$11,Y288&gt;=契約状況コード表!N$11),"○",IF(AND(BI288=契約状況コード表!M$12,Y288&gt;=契約状況コード表!N$12),"○",IF(AND(BI288=契約状況コード表!M$13,Y288&gt;=契約状況コード表!N$13),"○","×")))))))))</f>
        <v>×</v>
      </c>
      <c r="BF288" s="114" t="str">
        <f t="shared" si="38"/>
        <v>×</v>
      </c>
      <c r="BG288" s="114" t="str">
        <f t="shared" si="39"/>
        <v>×</v>
      </c>
      <c r="BH288" s="115" t="str">
        <f t="shared" si="40"/>
        <v/>
      </c>
      <c r="BI288" s="170">
        <f t="shared" si="41"/>
        <v>0</v>
      </c>
      <c r="BJ288" s="36" t="str">
        <f>IF(AG288=契約状況コード表!G$5,"",IF(AND(K288&lt;&gt;"",ISTEXT(U288)),"分担契約/単価契約",IF(ISTEXT(U288),"単価契約",IF(K288&lt;&gt;"","分担契約",""))))</f>
        <v/>
      </c>
      <c r="BK288" s="171"/>
      <c r="BL288" s="118" t="str">
        <f>IF(COUNTIF(T288,"**"),"",IF(AND(T288&gt;=契約状況コード表!P$5,OR(H288=契約状況コード表!M$5,H288=契約状況コード表!M$6)),1,IF(AND(T288&gt;=契約状況コード表!P$13,H288&lt;&gt;契約状況コード表!M$5,H288&lt;&gt;契約状況コード表!M$6),1,"")))</f>
        <v/>
      </c>
      <c r="BM288" s="155" t="str">
        <f t="shared" si="42"/>
        <v>○</v>
      </c>
      <c r="BN288" s="118" t="b">
        <f t="shared" si="43"/>
        <v>1</v>
      </c>
      <c r="BO288" s="118" t="b">
        <f t="shared" si="44"/>
        <v>1</v>
      </c>
    </row>
    <row r="289" spans="1:67" ht="60.6" customHeight="1">
      <c r="A289" s="101">
        <f t="shared" si="45"/>
        <v>284</v>
      </c>
      <c r="B289" s="101" t="str">
        <f t="shared" si="46"/>
        <v/>
      </c>
      <c r="C289" s="101" t="str">
        <f>IF(B289&lt;&gt;1,"",COUNTIF($B$6:B289,1))</f>
        <v/>
      </c>
      <c r="D289" s="101" t="str">
        <f>IF(B289&lt;&gt;2,"",COUNTIF($B$6:B289,2))</f>
        <v/>
      </c>
      <c r="E289" s="101" t="str">
        <f>IF(B289&lt;&gt;3,"",COUNTIF($B$6:B289,3))</f>
        <v/>
      </c>
      <c r="F289" s="101" t="str">
        <f>IF(B289&lt;&gt;4,"",COUNTIF($B$6:B289,4))</f>
        <v/>
      </c>
      <c r="G289" s="75"/>
      <c r="H289" s="36"/>
      <c r="I289" s="76"/>
      <c r="J289" s="76"/>
      <c r="K289" s="75"/>
      <c r="L289" s="161"/>
      <c r="M289" s="77"/>
      <c r="N289" s="76"/>
      <c r="O289" s="78"/>
      <c r="P289" s="83"/>
      <c r="Q289" s="84"/>
      <c r="R289" s="76"/>
      <c r="S289" s="75"/>
      <c r="T289" s="79"/>
      <c r="U289" s="86"/>
      <c r="V289" s="87"/>
      <c r="W289" s="172" t="str">
        <f>IF(OR(T289="他官署で調達手続きを実施のため",AG289=契約状況コード表!G$5),"－",IF(V289&lt;&gt;"",ROUNDDOWN(V289/T289,3),(IFERROR(ROUNDDOWN(U289/T289,3),"－"))))</f>
        <v>－</v>
      </c>
      <c r="X289" s="79"/>
      <c r="Y289" s="79"/>
      <c r="Z289" s="82"/>
      <c r="AA289" s="80"/>
      <c r="AB289" s="81"/>
      <c r="AC289" s="82"/>
      <c r="AD289" s="82"/>
      <c r="AE289" s="82"/>
      <c r="AF289" s="82"/>
      <c r="AG289" s="80"/>
      <c r="AH289" s="76"/>
      <c r="AI289" s="76"/>
      <c r="AJ289" s="76"/>
      <c r="AK289" s="36"/>
      <c r="AL289" s="36"/>
      <c r="AM289" s="200"/>
      <c r="AN289" s="200"/>
      <c r="AO289" s="200"/>
      <c r="AP289" s="200"/>
      <c r="AQ289" s="161"/>
      <c r="AR289" s="75"/>
      <c r="AS289" s="36"/>
      <c r="AT289" s="36"/>
      <c r="AU289" s="36"/>
      <c r="AV289" s="36"/>
      <c r="AW289" s="36"/>
      <c r="AX289" s="36"/>
      <c r="AY289" s="36"/>
      <c r="AZ289" s="36"/>
      <c r="BA289" s="104"/>
      <c r="BB289" s="113"/>
      <c r="BC289" s="114" t="str">
        <f>IF(AND(OR(K289=契約状況コード表!D$5,K289=契約状況コード表!D$6),OR(AG289=契約状況コード表!G$5,AG289=契約状況コード表!G$6)),"年間支払金額(全官署)",IF(OR(AG289=契約状況コード表!G$5,AG289=契約状況コード表!G$6),"年間支払金額",IF(AND(OR(COUNTIF(AI289,"*すべて*"),COUNTIF(AI289,"*全て*")),S289="●",OR(K289=契約状況コード表!D$5,K289=契約状況コード表!D$6)),"年間支払金額(全官署、契約相手方ごと)",IF(AND(OR(COUNTIF(AI289,"*すべて*"),COUNTIF(AI289,"*全て*")),S289="●"),"年間支払金額(契約相手方ごと)",IF(AND(OR(K289=契約状況コード表!D$5,K289=契約状況コード表!D$6),AG289=契約状況コード表!G$7),"契約総額(全官署)",IF(AND(K289=契約状況コード表!D$7,AG289=契約状況コード表!G$7),"契約総額(自官署のみ)",IF(K289=契約状況コード表!D$7,"年間支払金額(自官署のみ)",IF(AG289=契約状況コード表!G$7,"契約総額",IF(AND(COUNTIF(BJ289,"&lt;&gt;*単価*"),OR(K289=契約状況コード表!D$5,K289=契約状況コード表!D$6)),"全官署予定価格",IF(AND(COUNTIF(BJ289,"*単価*"),OR(K289=契約状況コード表!D$5,K289=契約状況コード表!D$6)),"全官署支払金額",IF(AND(COUNTIF(BJ289,"&lt;&gt;*単価*"),COUNTIF(BJ289,"*変更契約*")),"変更後予定価格",IF(COUNTIF(BJ289,"*単価*"),"年間支払金額","予定価格"))))))))))))</f>
        <v>予定価格</v>
      </c>
      <c r="BD289" s="114" t="str">
        <f>IF(AND(BI289=契約状況コード表!M$5,T289&gt;契約状況コード表!N$5),"○",IF(AND(BI289=契約状況コード表!M$6,T289&gt;=契約状況コード表!N$6),"○",IF(AND(BI289=契約状況コード表!M$7,T289&gt;=契約状況コード表!N$7),"○",IF(AND(BI289=契約状況コード表!M$8,T289&gt;=契約状況コード表!N$8),"○",IF(AND(BI289=契約状況コード表!M$9,T289&gt;=契約状況コード表!N$9),"○",IF(AND(BI289=契約状況コード表!M$10,T289&gt;=契約状況コード表!N$10),"○",IF(AND(BI289=契約状況コード表!M$11,T289&gt;=契約状況コード表!N$11),"○",IF(AND(BI289=契約状況コード表!M$12,T289&gt;=契約状況コード表!N$12),"○",IF(AND(BI289=契約状況コード表!M$13,T289&gt;=契約状況コード表!N$13),"○",IF(T289="他官署で調達手続き入札を実施のため","○","×"))))))))))</f>
        <v>×</v>
      </c>
      <c r="BE289" s="114" t="str">
        <f>IF(AND(BI289=契約状況コード表!M$5,Y289&gt;契約状況コード表!N$5),"○",IF(AND(BI289=契約状況コード表!M$6,Y289&gt;=契約状況コード表!N$6),"○",IF(AND(BI289=契約状況コード表!M$7,Y289&gt;=契約状況コード表!N$7),"○",IF(AND(BI289=契約状況コード表!M$8,Y289&gt;=契約状況コード表!N$8),"○",IF(AND(BI289=契約状況コード表!M$9,Y289&gt;=契約状況コード表!N$9),"○",IF(AND(BI289=契約状況コード表!M$10,Y289&gt;=契約状況コード表!N$10),"○",IF(AND(BI289=契約状況コード表!M$11,Y289&gt;=契約状況コード表!N$11),"○",IF(AND(BI289=契約状況コード表!M$12,Y289&gt;=契約状況コード表!N$12),"○",IF(AND(BI289=契約状況コード表!M$13,Y289&gt;=契約状況コード表!N$13),"○","×")))))))))</f>
        <v>×</v>
      </c>
      <c r="BF289" s="114" t="str">
        <f t="shared" si="38"/>
        <v>×</v>
      </c>
      <c r="BG289" s="114" t="str">
        <f t="shared" si="39"/>
        <v>×</v>
      </c>
      <c r="BH289" s="115" t="str">
        <f t="shared" si="40"/>
        <v/>
      </c>
      <c r="BI289" s="170">
        <f t="shared" si="41"/>
        <v>0</v>
      </c>
      <c r="BJ289" s="36" t="str">
        <f>IF(AG289=契約状況コード表!G$5,"",IF(AND(K289&lt;&gt;"",ISTEXT(U289)),"分担契約/単価契約",IF(ISTEXT(U289),"単価契約",IF(K289&lt;&gt;"","分担契約",""))))</f>
        <v/>
      </c>
      <c r="BK289" s="171"/>
      <c r="BL289" s="118" t="str">
        <f>IF(COUNTIF(T289,"**"),"",IF(AND(T289&gt;=契約状況コード表!P$5,OR(H289=契約状況コード表!M$5,H289=契約状況コード表!M$6)),1,IF(AND(T289&gt;=契約状況コード表!P$13,H289&lt;&gt;契約状況コード表!M$5,H289&lt;&gt;契約状況コード表!M$6),1,"")))</f>
        <v/>
      </c>
      <c r="BM289" s="155" t="str">
        <f t="shared" si="42"/>
        <v>○</v>
      </c>
      <c r="BN289" s="118" t="b">
        <f t="shared" si="43"/>
        <v>1</v>
      </c>
      <c r="BO289" s="118" t="b">
        <f t="shared" si="44"/>
        <v>1</v>
      </c>
    </row>
    <row r="290" spans="1:67" ht="60.6" customHeight="1">
      <c r="A290" s="101">
        <f t="shared" si="45"/>
        <v>285</v>
      </c>
      <c r="B290" s="101" t="str">
        <f t="shared" si="46"/>
        <v/>
      </c>
      <c r="C290" s="101" t="str">
        <f>IF(B290&lt;&gt;1,"",COUNTIF($B$6:B290,1))</f>
        <v/>
      </c>
      <c r="D290" s="101" t="str">
        <f>IF(B290&lt;&gt;2,"",COUNTIF($B$6:B290,2))</f>
        <v/>
      </c>
      <c r="E290" s="101" t="str">
        <f>IF(B290&lt;&gt;3,"",COUNTIF($B$6:B290,3))</f>
        <v/>
      </c>
      <c r="F290" s="101" t="str">
        <f>IF(B290&lt;&gt;4,"",COUNTIF($B$6:B290,4))</f>
        <v/>
      </c>
      <c r="G290" s="75"/>
      <c r="H290" s="36"/>
      <c r="I290" s="76"/>
      <c r="J290" s="76"/>
      <c r="K290" s="75"/>
      <c r="L290" s="161"/>
      <c r="M290" s="77"/>
      <c r="N290" s="76"/>
      <c r="O290" s="78"/>
      <c r="P290" s="83"/>
      <c r="Q290" s="84"/>
      <c r="R290" s="76"/>
      <c r="S290" s="75"/>
      <c r="T290" s="85"/>
      <c r="U290" s="154"/>
      <c r="V290" s="87"/>
      <c r="W290" s="172" t="str">
        <f>IF(OR(T290="他官署で調達手続きを実施のため",AG290=契約状況コード表!G$5),"－",IF(V290&lt;&gt;"",ROUNDDOWN(V290/T290,3),(IFERROR(ROUNDDOWN(U290/T290,3),"－"))))</f>
        <v>－</v>
      </c>
      <c r="X290" s="85"/>
      <c r="Y290" s="85"/>
      <c r="Z290" s="82"/>
      <c r="AA290" s="80"/>
      <c r="AB290" s="81"/>
      <c r="AC290" s="82"/>
      <c r="AD290" s="82"/>
      <c r="AE290" s="82"/>
      <c r="AF290" s="82"/>
      <c r="AG290" s="80"/>
      <c r="AH290" s="76"/>
      <c r="AI290" s="76"/>
      <c r="AJ290" s="76"/>
      <c r="AK290" s="36"/>
      <c r="AL290" s="36"/>
      <c r="AM290" s="200"/>
      <c r="AN290" s="200"/>
      <c r="AO290" s="200"/>
      <c r="AP290" s="200"/>
      <c r="AQ290" s="161"/>
      <c r="AR290" s="75"/>
      <c r="AS290" s="36"/>
      <c r="AT290" s="36"/>
      <c r="AU290" s="36"/>
      <c r="AV290" s="36"/>
      <c r="AW290" s="36"/>
      <c r="AX290" s="36"/>
      <c r="AY290" s="36"/>
      <c r="AZ290" s="36"/>
      <c r="BA290" s="104"/>
      <c r="BB290" s="113"/>
      <c r="BC290" s="114" t="str">
        <f>IF(AND(OR(K290=契約状況コード表!D$5,K290=契約状況コード表!D$6),OR(AG290=契約状況コード表!G$5,AG290=契約状況コード表!G$6)),"年間支払金額(全官署)",IF(OR(AG290=契約状況コード表!G$5,AG290=契約状況コード表!G$6),"年間支払金額",IF(AND(OR(COUNTIF(AI290,"*すべて*"),COUNTIF(AI290,"*全て*")),S290="●",OR(K290=契約状況コード表!D$5,K290=契約状況コード表!D$6)),"年間支払金額(全官署、契約相手方ごと)",IF(AND(OR(COUNTIF(AI290,"*すべて*"),COUNTIF(AI290,"*全て*")),S290="●"),"年間支払金額(契約相手方ごと)",IF(AND(OR(K290=契約状況コード表!D$5,K290=契約状況コード表!D$6),AG290=契約状況コード表!G$7),"契約総額(全官署)",IF(AND(K290=契約状況コード表!D$7,AG290=契約状況コード表!G$7),"契約総額(自官署のみ)",IF(K290=契約状況コード表!D$7,"年間支払金額(自官署のみ)",IF(AG290=契約状況コード表!G$7,"契約総額",IF(AND(COUNTIF(BJ290,"&lt;&gt;*単価*"),OR(K290=契約状況コード表!D$5,K290=契約状況コード表!D$6)),"全官署予定価格",IF(AND(COUNTIF(BJ290,"*単価*"),OR(K290=契約状況コード表!D$5,K290=契約状況コード表!D$6)),"全官署支払金額",IF(AND(COUNTIF(BJ290,"&lt;&gt;*単価*"),COUNTIF(BJ290,"*変更契約*")),"変更後予定価格",IF(COUNTIF(BJ290,"*単価*"),"年間支払金額","予定価格"))))))))))))</f>
        <v>予定価格</v>
      </c>
      <c r="BD290" s="114" t="str">
        <f>IF(AND(BI290=契約状況コード表!M$5,T290&gt;契約状況コード表!N$5),"○",IF(AND(BI290=契約状況コード表!M$6,T290&gt;=契約状況コード表!N$6),"○",IF(AND(BI290=契約状況コード表!M$7,T290&gt;=契約状況コード表!N$7),"○",IF(AND(BI290=契約状況コード表!M$8,T290&gt;=契約状況コード表!N$8),"○",IF(AND(BI290=契約状況コード表!M$9,T290&gt;=契約状況コード表!N$9),"○",IF(AND(BI290=契約状況コード表!M$10,T290&gt;=契約状況コード表!N$10),"○",IF(AND(BI290=契約状況コード表!M$11,T290&gt;=契約状況コード表!N$11),"○",IF(AND(BI290=契約状況コード表!M$12,T290&gt;=契約状況コード表!N$12),"○",IF(AND(BI290=契約状況コード表!M$13,T290&gt;=契約状況コード表!N$13),"○",IF(T290="他官署で調達手続き入札を実施のため","○","×"))))))))))</f>
        <v>×</v>
      </c>
      <c r="BE290" s="114" t="str">
        <f>IF(AND(BI290=契約状況コード表!M$5,Y290&gt;契約状況コード表!N$5),"○",IF(AND(BI290=契約状況コード表!M$6,Y290&gt;=契約状況コード表!N$6),"○",IF(AND(BI290=契約状況コード表!M$7,Y290&gt;=契約状況コード表!N$7),"○",IF(AND(BI290=契約状況コード表!M$8,Y290&gt;=契約状況コード表!N$8),"○",IF(AND(BI290=契約状況コード表!M$9,Y290&gt;=契約状況コード表!N$9),"○",IF(AND(BI290=契約状況コード表!M$10,Y290&gt;=契約状況コード表!N$10),"○",IF(AND(BI290=契約状況コード表!M$11,Y290&gt;=契約状況コード表!N$11),"○",IF(AND(BI290=契約状況コード表!M$12,Y290&gt;=契約状況コード表!N$12),"○",IF(AND(BI290=契約状況コード表!M$13,Y290&gt;=契約状況コード表!N$13),"○","×")))))))))</f>
        <v>×</v>
      </c>
      <c r="BF290" s="114" t="str">
        <f t="shared" si="38"/>
        <v>×</v>
      </c>
      <c r="BG290" s="114" t="str">
        <f t="shared" si="39"/>
        <v>×</v>
      </c>
      <c r="BH290" s="115" t="str">
        <f t="shared" si="40"/>
        <v/>
      </c>
      <c r="BI290" s="170">
        <f t="shared" si="41"/>
        <v>0</v>
      </c>
      <c r="BJ290" s="36" t="str">
        <f>IF(AG290=契約状況コード表!G$5,"",IF(AND(K290&lt;&gt;"",ISTEXT(U290)),"分担契約/単価契約",IF(ISTEXT(U290),"単価契約",IF(K290&lt;&gt;"","分担契約",""))))</f>
        <v/>
      </c>
      <c r="BK290" s="171"/>
      <c r="BL290" s="118" t="str">
        <f>IF(COUNTIF(T290,"**"),"",IF(AND(T290&gt;=契約状況コード表!P$5,OR(H290=契約状況コード表!M$5,H290=契約状況コード表!M$6)),1,IF(AND(T290&gt;=契約状況コード表!P$13,H290&lt;&gt;契約状況コード表!M$5,H290&lt;&gt;契約状況コード表!M$6),1,"")))</f>
        <v/>
      </c>
      <c r="BM290" s="155" t="str">
        <f t="shared" si="42"/>
        <v>○</v>
      </c>
      <c r="BN290" s="118" t="b">
        <f t="shared" si="43"/>
        <v>1</v>
      </c>
      <c r="BO290" s="118" t="b">
        <f t="shared" si="44"/>
        <v>1</v>
      </c>
    </row>
    <row r="291" spans="1:67" ht="60.6" customHeight="1">
      <c r="A291" s="101">
        <f t="shared" si="45"/>
        <v>286</v>
      </c>
      <c r="B291" s="101" t="str">
        <f t="shared" si="46"/>
        <v/>
      </c>
      <c r="C291" s="101" t="str">
        <f>IF(B291&lt;&gt;1,"",COUNTIF($B$6:B291,1))</f>
        <v/>
      </c>
      <c r="D291" s="101" t="str">
        <f>IF(B291&lt;&gt;2,"",COUNTIF($B$6:B291,2))</f>
        <v/>
      </c>
      <c r="E291" s="101" t="str">
        <f>IF(B291&lt;&gt;3,"",COUNTIF($B$6:B291,3))</f>
        <v/>
      </c>
      <c r="F291" s="101" t="str">
        <f>IF(B291&lt;&gt;4,"",COUNTIF($B$6:B291,4))</f>
        <v/>
      </c>
      <c r="G291" s="75"/>
      <c r="H291" s="36"/>
      <c r="I291" s="76"/>
      <c r="J291" s="76"/>
      <c r="K291" s="75"/>
      <c r="L291" s="161"/>
      <c r="M291" s="77"/>
      <c r="N291" s="76"/>
      <c r="O291" s="78"/>
      <c r="P291" s="83"/>
      <c r="Q291" s="84"/>
      <c r="R291" s="76"/>
      <c r="S291" s="75"/>
      <c r="T291" s="79"/>
      <c r="U291" s="86"/>
      <c r="V291" s="87"/>
      <c r="W291" s="172" t="str">
        <f>IF(OR(T291="他官署で調達手続きを実施のため",AG291=契約状況コード表!G$5),"－",IF(V291&lt;&gt;"",ROUNDDOWN(V291/T291,3),(IFERROR(ROUNDDOWN(U291/T291,3),"－"))))</f>
        <v>－</v>
      </c>
      <c r="X291" s="79"/>
      <c r="Y291" s="79"/>
      <c r="Z291" s="82"/>
      <c r="AA291" s="80"/>
      <c r="AB291" s="81"/>
      <c r="AC291" s="82"/>
      <c r="AD291" s="82"/>
      <c r="AE291" s="82"/>
      <c r="AF291" s="82"/>
      <c r="AG291" s="80"/>
      <c r="AH291" s="76"/>
      <c r="AI291" s="76"/>
      <c r="AJ291" s="76"/>
      <c r="AK291" s="36"/>
      <c r="AL291" s="36"/>
      <c r="AM291" s="200"/>
      <c r="AN291" s="200"/>
      <c r="AO291" s="200"/>
      <c r="AP291" s="200"/>
      <c r="AQ291" s="161"/>
      <c r="AR291" s="75"/>
      <c r="AS291" s="36"/>
      <c r="AT291" s="36"/>
      <c r="AU291" s="36"/>
      <c r="AV291" s="36"/>
      <c r="AW291" s="36"/>
      <c r="AX291" s="36"/>
      <c r="AY291" s="36"/>
      <c r="AZ291" s="36"/>
      <c r="BA291" s="104"/>
      <c r="BB291" s="113"/>
      <c r="BC291" s="114" t="str">
        <f>IF(AND(OR(K291=契約状況コード表!D$5,K291=契約状況コード表!D$6),OR(AG291=契約状況コード表!G$5,AG291=契約状況コード表!G$6)),"年間支払金額(全官署)",IF(OR(AG291=契約状況コード表!G$5,AG291=契約状況コード表!G$6),"年間支払金額",IF(AND(OR(COUNTIF(AI291,"*すべて*"),COUNTIF(AI291,"*全て*")),S291="●",OR(K291=契約状況コード表!D$5,K291=契約状況コード表!D$6)),"年間支払金額(全官署、契約相手方ごと)",IF(AND(OR(COUNTIF(AI291,"*すべて*"),COUNTIF(AI291,"*全て*")),S291="●"),"年間支払金額(契約相手方ごと)",IF(AND(OR(K291=契約状況コード表!D$5,K291=契約状況コード表!D$6),AG291=契約状況コード表!G$7),"契約総額(全官署)",IF(AND(K291=契約状況コード表!D$7,AG291=契約状況コード表!G$7),"契約総額(自官署のみ)",IF(K291=契約状況コード表!D$7,"年間支払金額(自官署のみ)",IF(AG291=契約状況コード表!G$7,"契約総額",IF(AND(COUNTIF(BJ291,"&lt;&gt;*単価*"),OR(K291=契約状況コード表!D$5,K291=契約状況コード表!D$6)),"全官署予定価格",IF(AND(COUNTIF(BJ291,"*単価*"),OR(K291=契約状況コード表!D$5,K291=契約状況コード表!D$6)),"全官署支払金額",IF(AND(COUNTIF(BJ291,"&lt;&gt;*単価*"),COUNTIF(BJ291,"*変更契約*")),"変更後予定価格",IF(COUNTIF(BJ291,"*単価*"),"年間支払金額","予定価格"))))))))))))</f>
        <v>予定価格</v>
      </c>
      <c r="BD291" s="114" t="str">
        <f>IF(AND(BI291=契約状況コード表!M$5,T291&gt;契約状況コード表!N$5),"○",IF(AND(BI291=契約状況コード表!M$6,T291&gt;=契約状況コード表!N$6),"○",IF(AND(BI291=契約状況コード表!M$7,T291&gt;=契約状況コード表!N$7),"○",IF(AND(BI291=契約状況コード表!M$8,T291&gt;=契約状況コード表!N$8),"○",IF(AND(BI291=契約状況コード表!M$9,T291&gt;=契約状況コード表!N$9),"○",IF(AND(BI291=契約状況コード表!M$10,T291&gt;=契約状況コード表!N$10),"○",IF(AND(BI291=契約状況コード表!M$11,T291&gt;=契約状況コード表!N$11),"○",IF(AND(BI291=契約状況コード表!M$12,T291&gt;=契約状況コード表!N$12),"○",IF(AND(BI291=契約状況コード表!M$13,T291&gt;=契約状況コード表!N$13),"○",IF(T291="他官署で調達手続き入札を実施のため","○","×"))))))))))</f>
        <v>×</v>
      </c>
      <c r="BE291" s="114" t="str">
        <f>IF(AND(BI291=契約状況コード表!M$5,Y291&gt;契約状況コード表!N$5),"○",IF(AND(BI291=契約状況コード表!M$6,Y291&gt;=契約状況コード表!N$6),"○",IF(AND(BI291=契約状況コード表!M$7,Y291&gt;=契約状況コード表!N$7),"○",IF(AND(BI291=契約状況コード表!M$8,Y291&gt;=契約状況コード表!N$8),"○",IF(AND(BI291=契約状況コード表!M$9,Y291&gt;=契約状況コード表!N$9),"○",IF(AND(BI291=契約状況コード表!M$10,Y291&gt;=契約状況コード表!N$10),"○",IF(AND(BI291=契約状況コード表!M$11,Y291&gt;=契約状況コード表!N$11),"○",IF(AND(BI291=契約状況コード表!M$12,Y291&gt;=契約状況コード表!N$12),"○",IF(AND(BI291=契約状況コード表!M$13,Y291&gt;=契約状況コード表!N$13),"○","×")))))))))</f>
        <v>×</v>
      </c>
      <c r="BF291" s="114" t="str">
        <f t="shared" si="38"/>
        <v>×</v>
      </c>
      <c r="BG291" s="114" t="str">
        <f t="shared" si="39"/>
        <v>×</v>
      </c>
      <c r="BH291" s="115" t="str">
        <f t="shared" si="40"/>
        <v/>
      </c>
      <c r="BI291" s="170">
        <f t="shared" si="41"/>
        <v>0</v>
      </c>
      <c r="BJ291" s="36" t="str">
        <f>IF(AG291=契約状況コード表!G$5,"",IF(AND(K291&lt;&gt;"",ISTEXT(U291)),"分担契約/単価契約",IF(ISTEXT(U291),"単価契約",IF(K291&lt;&gt;"","分担契約",""))))</f>
        <v/>
      </c>
      <c r="BK291" s="171"/>
      <c r="BL291" s="118" t="str">
        <f>IF(COUNTIF(T291,"**"),"",IF(AND(T291&gt;=契約状況コード表!P$5,OR(H291=契約状況コード表!M$5,H291=契約状況コード表!M$6)),1,IF(AND(T291&gt;=契約状況コード表!P$13,H291&lt;&gt;契約状況コード表!M$5,H291&lt;&gt;契約状況コード表!M$6),1,"")))</f>
        <v/>
      </c>
      <c r="BM291" s="155" t="str">
        <f t="shared" si="42"/>
        <v>○</v>
      </c>
      <c r="BN291" s="118" t="b">
        <f t="shared" si="43"/>
        <v>1</v>
      </c>
      <c r="BO291" s="118" t="b">
        <f t="shared" si="44"/>
        <v>1</v>
      </c>
    </row>
    <row r="292" spans="1:67" ht="60.6" customHeight="1">
      <c r="A292" s="101">
        <f t="shared" si="45"/>
        <v>287</v>
      </c>
      <c r="B292" s="101" t="str">
        <f t="shared" si="46"/>
        <v/>
      </c>
      <c r="C292" s="101" t="str">
        <f>IF(B292&lt;&gt;1,"",COUNTIF($B$6:B292,1))</f>
        <v/>
      </c>
      <c r="D292" s="101" t="str">
        <f>IF(B292&lt;&gt;2,"",COUNTIF($B$6:B292,2))</f>
        <v/>
      </c>
      <c r="E292" s="101" t="str">
        <f>IF(B292&lt;&gt;3,"",COUNTIF($B$6:B292,3))</f>
        <v/>
      </c>
      <c r="F292" s="101" t="str">
        <f>IF(B292&lt;&gt;4,"",COUNTIF($B$6:B292,4))</f>
        <v/>
      </c>
      <c r="G292" s="75"/>
      <c r="H292" s="36"/>
      <c r="I292" s="76"/>
      <c r="J292" s="76"/>
      <c r="K292" s="75"/>
      <c r="L292" s="161"/>
      <c r="M292" s="77"/>
      <c r="N292" s="76"/>
      <c r="O292" s="78"/>
      <c r="P292" s="83"/>
      <c r="Q292" s="84"/>
      <c r="R292" s="76"/>
      <c r="S292" s="75"/>
      <c r="T292" s="79"/>
      <c r="U292" s="86"/>
      <c r="V292" s="87"/>
      <c r="W292" s="172" t="str">
        <f>IF(OR(T292="他官署で調達手続きを実施のため",AG292=契約状況コード表!G$5),"－",IF(V292&lt;&gt;"",ROUNDDOWN(V292/T292,3),(IFERROR(ROUNDDOWN(U292/T292,3),"－"))))</f>
        <v>－</v>
      </c>
      <c r="X292" s="79"/>
      <c r="Y292" s="79"/>
      <c r="Z292" s="82"/>
      <c r="AA292" s="80"/>
      <c r="AB292" s="81"/>
      <c r="AC292" s="82"/>
      <c r="AD292" s="82"/>
      <c r="AE292" s="82"/>
      <c r="AF292" s="82"/>
      <c r="AG292" s="80"/>
      <c r="AH292" s="76"/>
      <c r="AI292" s="76"/>
      <c r="AJ292" s="76"/>
      <c r="AK292" s="36"/>
      <c r="AL292" s="36"/>
      <c r="AM292" s="200"/>
      <c r="AN292" s="200"/>
      <c r="AO292" s="200"/>
      <c r="AP292" s="200"/>
      <c r="AQ292" s="161"/>
      <c r="AR292" s="75"/>
      <c r="AS292" s="36"/>
      <c r="AT292" s="36"/>
      <c r="AU292" s="36"/>
      <c r="AV292" s="36"/>
      <c r="AW292" s="36"/>
      <c r="AX292" s="36"/>
      <c r="AY292" s="36"/>
      <c r="AZ292" s="36"/>
      <c r="BA292" s="104"/>
      <c r="BB292" s="113"/>
      <c r="BC292" s="114" t="str">
        <f>IF(AND(OR(K292=契約状況コード表!D$5,K292=契約状況コード表!D$6),OR(AG292=契約状況コード表!G$5,AG292=契約状況コード表!G$6)),"年間支払金額(全官署)",IF(OR(AG292=契約状況コード表!G$5,AG292=契約状況コード表!G$6),"年間支払金額",IF(AND(OR(COUNTIF(AI292,"*すべて*"),COUNTIF(AI292,"*全て*")),S292="●",OR(K292=契約状況コード表!D$5,K292=契約状況コード表!D$6)),"年間支払金額(全官署、契約相手方ごと)",IF(AND(OR(COUNTIF(AI292,"*すべて*"),COUNTIF(AI292,"*全て*")),S292="●"),"年間支払金額(契約相手方ごと)",IF(AND(OR(K292=契約状況コード表!D$5,K292=契約状況コード表!D$6),AG292=契約状況コード表!G$7),"契約総額(全官署)",IF(AND(K292=契約状況コード表!D$7,AG292=契約状況コード表!G$7),"契約総額(自官署のみ)",IF(K292=契約状況コード表!D$7,"年間支払金額(自官署のみ)",IF(AG292=契約状況コード表!G$7,"契約総額",IF(AND(COUNTIF(BJ292,"&lt;&gt;*単価*"),OR(K292=契約状況コード表!D$5,K292=契約状況コード表!D$6)),"全官署予定価格",IF(AND(COUNTIF(BJ292,"*単価*"),OR(K292=契約状況コード表!D$5,K292=契約状況コード表!D$6)),"全官署支払金額",IF(AND(COUNTIF(BJ292,"&lt;&gt;*単価*"),COUNTIF(BJ292,"*変更契約*")),"変更後予定価格",IF(COUNTIF(BJ292,"*単価*"),"年間支払金額","予定価格"))))))))))))</f>
        <v>予定価格</v>
      </c>
      <c r="BD292" s="114" t="str">
        <f>IF(AND(BI292=契約状況コード表!M$5,T292&gt;契約状況コード表!N$5),"○",IF(AND(BI292=契約状況コード表!M$6,T292&gt;=契約状況コード表!N$6),"○",IF(AND(BI292=契約状況コード表!M$7,T292&gt;=契約状況コード表!N$7),"○",IF(AND(BI292=契約状況コード表!M$8,T292&gt;=契約状況コード表!N$8),"○",IF(AND(BI292=契約状況コード表!M$9,T292&gt;=契約状況コード表!N$9),"○",IF(AND(BI292=契約状況コード表!M$10,T292&gt;=契約状況コード表!N$10),"○",IF(AND(BI292=契約状況コード表!M$11,T292&gt;=契約状況コード表!N$11),"○",IF(AND(BI292=契約状況コード表!M$12,T292&gt;=契約状況コード表!N$12),"○",IF(AND(BI292=契約状況コード表!M$13,T292&gt;=契約状況コード表!N$13),"○",IF(T292="他官署で調達手続き入札を実施のため","○","×"))))))))))</f>
        <v>×</v>
      </c>
      <c r="BE292" s="114" t="str">
        <f>IF(AND(BI292=契約状況コード表!M$5,Y292&gt;契約状況コード表!N$5),"○",IF(AND(BI292=契約状況コード表!M$6,Y292&gt;=契約状況コード表!N$6),"○",IF(AND(BI292=契約状況コード表!M$7,Y292&gt;=契約状況コード表!N$7),"○",IF(AND(BI292=契約状況コード表!M$8,Y292&gt;=契約状況コード表!N$8),"○",IF(AND(BI292=契約状況コード表!M$9,Y292&gt;=契約状況コード表!N$9),"○",IF(AND(BI292=契約状況コード表!M$10,Y292&gt;=契約状況コード表!N$10),"○",IF(AND(BI292=契約状況コード表!M$11,Y292&gt;=契約状況コード表!N$11),"○",IF(AND(BI292=契約状況コード表!M$12,Y292&gt;=契約状況コード表!N$12),"○",IF(AND(BI292=契約状況コード表!M$13,Y292&gt;=契約状況コード表!N$13),"○","×")))))))))</f>
        <v>×</v>
      </c>
      <c r="BF292" s="114" t="str">
        <f t="shared" si="38"/>
        <v>×</v>
      </c>
      <c r="BG292" s="114" t="str">
        <f t="shared" si="39"/>
        <v>×</v>
      </c>
      <c r="BH292" s="115" t="str">
        <f t="shared" si="40"/>
        <v/>
      </c>
      <c r="BI292" s="170">
        <f t="shared" si="41"/>
        <v>0</v>
      </c>
      <c r="BJ292" s="36" t="str">
        <f>IF(AG292=契約状況コード表!G$5,"",IF(AND(K292&lt;&gt;"",ISTEXT(U292)),"分担契約/単価契約",IF(ISTEXT(U292),"単価契約",IF(K292&lt;&gt;"","分担契約",""))))</f>
        <v/>
      </c>
      <c r="BK292" s="171"/>
      <c r="BL292" s="118" t="str">
        <f>IF(COUNTIF(T292,"**"),"",IF(AND(T292&gt;=契約状況コード表!P$5,OR(H292=契約状況コード表!M$5,H292=契約状況コード表!M$6)),1,IF(AND(T292&gt;=契約状況コード表!P$13,H292&lt;&gt;契約状況コード表!M$5,H292&lt;&gt;契約状況コード表!M$6),1,"")))</f>
        <v/>
      </c>
      <c r="BM292" s="155" t="str">
        <f t="shared" si="42"/>
        <v>○</v>
      </c>
      <c r="BN292" s="118" t="b">
        <f t="shared" si="43"/>
        <v>1</v>
      </c>
      <c r="BO292" s="118" t="b">
        <f t="shared" si="44"/>
        <v>1</v>
      </c>
    </row>
    <row r="293" spans="1:67" ht="60.6" customHeight="1">
      <c r="A293" s="101">
        <f t="shared" si="45"/>
        <v>288</v>
      </c>
      <c r="B293" s="101" t="str">
        <f t="shared" si="46"/>
        <v/>
      </c>
      <c r="C293" s="101" t="str">
        <f>IF(B293&lt;&gt;1,"",COUNTIF($B$6:B293,1))</f>
        <v/>
      </c>
      <c r="D293" s="101" t="str">
        <f>IF(B293&lt;&gt;2,"",COUNTIF($B$6:B293,2))</f>
        <v/>
      </c>
      <c r="E293" s="101" t="str">
        <f>IF(B293&lt;&gt;3,"",COUNTIF($B$6:B293,3))</f>
        <v/>
      </c>
      <c r="F293" s="101" t="str">
        <f>IF(B293&lt;&gt;4,"",COUNTIF($B$6:B293,4))</f>
        <v/>
      </c>
      <c r="G293" s="75"/>
      <c r="H293" s="36"/>
      <c r="I293" s="76"/>
      <c r="J293" s="76"/>
      <c r="K293" s="75"/>
      <c r="L293" s="161"/>
      <c r="M293" s="77"/>
      <c r="N293" s="76"/>
      <c r="O293" s="78"/>
      <c r="P293" s="83"/>
      <c r="Q293" s="84"/>
      <c r="R293" s="76"/>
      <c r="S293" s="75"/>
      <c r="T293" s="79"/>
      <c r="U293" s="86"/>
      <c r="V293" s="87"/>
      <c r="W293" s="172" t="str">
        <f>IF(OR(T293="他官署で調達手続きを実施のため",AG293=契約状況コード表!G$5),"－",IF(V293&lt;&gt;"",ROUNDDOWN(V293/T293,3),(IFERROR(ROUNDDOWN(U293/T293,3),"－"))))</f>
        <v>－</v>
      </c>
      <c r="X293" s="79"/>
      <c r="Y293" s="79"/>
      <c r="Z293" s="82"/>
      <c r="AA293" s="80"/>
      <c r="AB293" s="81"/>
      <c r="AC293" s="82"/>
      <c r="AD293" s="82"/>
      <c r="AE293" s="82"/>
      <c r="AF293" s="82"/>
      <c r="AG293" s="80"/>
      <c r="AH293" s="76"/>
      <c r="AI293" s="76"/>
      <c r="AJ293" s="76"/>
      <c r="AK293" s="36"/>
      <c r="AL293" s="36"/>
      <c r="AM293" s="200"/>
      <c r="AN293" s="200"/>
      <c r="AO293" s="200"/>
      <c r="AP293" s="200"/>
      <c r="AQ293" s="161"/>
      <c r="AR293" s="75"/>
      <c r="AS293" s="36"/>
      <c r="AT293" s="36"/>
      <c r="AU293" s="36"/>
      <c r="AV293" s="36"/>
      <c r="AW293" s="36"/>
      <c r="AX293" s="36"/>
      <c r="AY293" s="36"/>
      <c r="AZ293" s="36"/>
      <c r="BA293" s="104"/>
      <c r="BB293" s="113"/>
      <c r="BC293" s="114" t="str">
        <f>IF(AND(OR(K293=契約状況コード表!D$5,K293=契約状況コード表!D$6),OR(AG293=契約状況コード表!G$5,AG293=契約状況コード表!G$6)),"年間支払金額(全官署)",IF(OR(AG293=契約状況コード表!G$5,AG293=契約状況コード表!G$6),"年間支払金額",IF(AND(OR(COUNTIF(AI293,"*すべて*"),COUNTIF(AI293,"*全て*")),S293="●",OR(K293=契約状況コード表!D$5,K293=契約状況コード表!D$6)),"年間支払金額(全官署、契約相手方ごと)",IF(AND(OR(COUNTIF(AI293,"*すべて*"),COUNTIF(AI293,"*全て*")),S293="●"),"年間支払金額(契約相手方ごと)",IF(AND(OR(K293=契約状況コード表!D$5,K293=契約状況コード表!D$6),AG293=契約状況コード表!G$7),"契約総額(全官署)",IF(AND(K293=契約状況コード表!D$7,AG293=契約状況コード表!G$7),"契約総額(自官署のみ)",IF(K293=契約状況コード表!D$7,"年間支払金額(自官署のみ)",IF(AG293=契約状況コード表!G$7,"契約総額",IF(AND(COUNTIF(BJ293,"&lt;&gt;*単価*"),OR(K293=契約状況コード表!D$5,K293=契約状況コード表!D$6)),"全官署予定価格",IF(AND(COUNTIF(BJ293,"*単価*"),OR(K293=契約状況コード表!D$5,K293=契約状況コード表!D$6)),"全官署支払金額",IF(AND(COUNTIF(BJ293,"&lt;&gt;*単価*"),COUNTIF(BJ293,"*変更契約*")),"変更後予定価格",IF(COUNTIF(BJ293,"*単価*"),"年間支払金額","予定価格"))))))))))))</f>
        <v>予定価格</v>
      </c>
      <c r="BD293" s="114" t="str">
        <f>IF(AND(BI293=契約状況コード表!M$5,T293&gt;契約状況コード表!N$5),"○",IF(AND(BI293=契約状況コード表!M$6,T293&gt;=契約状況コード表!N$6),"○",IF(AND(BI293=契約状況コード表!M$7,T293&gt;=契約状況コード表!N$7),"○",IF(AND(BI293=契約状況コード表!M$8,T293&gt;=契約状況コード表!N$8),"○",IF(AND(BI293=契約状況コード表!M$9,T293&gt;=契約状況コード表!N$9),"○",IF(AND(BI293=契約状況コード表!M$10,T293&gt;=契約状況コード表!N$10),"○",IF(AND(BI293=契約状況コード表!M$11,T293&gt;=契約状況コード表!N$11),"○",IF(AND(BI293=契約状況コード表!M$12,T293&gt;=契約状況コード表!N$12),"○",IF(AND(BI293=契約状況コード表!M$13,T293&gt;=契約状況コード表!N$13),"○",IF(T293="他官署で調達手続き入札を実施のため","○","×"))))))))))</f>
        <v>×</v>
      </c>
      <c r="BE293" s="114" t="str">
        <f>IF(AND(BI293=契約状況コード表!M$5,Y293&gt;契約状況コード表!N$5),"○",IF(AND(BI293=契約状況コード表!M$6,Y293&gt;=契約状況コード表!N$6),"○",IF(AND(BI293=契約状況コード表!M$7,Y293&gt;=契約状況コード表!N$7),"○",IF(AND(BI293=契約状況コード表!M$8,Y293&gt;=契約状況コード表!N$8),"○",IF(AND(BI293=契約状況コード表!M$9,Y293&gt;=契約状況コード表!N$9),"○",IF(AND(BI293=契約状況コード表!M$10,Y293&gt;=契約状況コード表!N$10),"○",IF(AND(BI293=契約状況コード表!M$11,Y293&gt;=契約状況コード表!N$11),"○",IF(AND(BI293=契約状況コード表!M$12,Y293&gt;=契約状況コード表!N$12),"○",IF(AND(BI293=契約状況コード表!M$13,Y293&gt;=契約状況コード表!N$13),"○","×")))))))))</f>
        <v>×</v>
      </c>
      <c r="BF293" s="114" t="str">
        <f t="shared" si="38"/>
        <v>×</v>
      </c>
      <c r="BG293" s="114" t="str">
        <f t="shared" si="39"/>
        <v>×</v>
      </c>
      <c r="BH293" s="115" t="str">
        <f t="shared" si="40"/>
        <v/>
      </c>
      <c r="BI293" s="170">
        <f t="shared" si="41"/>
        <v>0</v>
      </c>
      <c r="BJ293" s="36" t="str">
        <f>IF(AG293=契約状況コード表!G$5,"",IF(AND(K293&lt;&gt;"",ISTEXT(U293)),"分担契約/単価契約",IF(ISTEXT(U293),"単価契約",IF(K293&lt;&gt;"","分担契約",""))))</f>
        <v/>
      </c>
      <c r="BK293" s="171"/>
      <c r="BL293" s="118" t="str">
        <f>IF(COUNTIF(T293,"**"),"",IF(AND(T293&gt;=契約状況コード表!P$5,OR(H293=契約状況コード表!M$5,H293=契約状況コード表!M$6)),1,IF(AND(T293&gt;=契約状況コード表!P$13,H293&lt;&gt;契約状況コード表!M$5,H293&lt;&gt;契約状況コード表!M$6),1,"")))</f>
        <v/>
      </c>
      <c r="BM293" s="155" t="str">
        <f t="shared" si="42"/>
        <v>○</v>
      </c>
      <c r="BN293" s="118" t="b">
        <f t="shared" si="43"/>
        <v>1</v>
      </c>
      <c r="BO293" s="118" t="b">
        <f t="shared" si="44"/>
        <v>1</v>
      </c>
    </row>
    <row r="294" spans="1:67" ht="60.6" customHeight="1">
      <c r="A294" s="101">
        <f t="shared" si="45"/>
        <v>289</v>
      </c>
      <c r="B294" s="101" t="str">
        <f t="shared" si="46"/>
        <v/>
      </c>
      <c r="C294" s="101" t="str">
        <f>IF(B294&lt;&gt;1,"",COUNTIF($B$6:B294,1))</f>
        <v/>
      </c>
      <c r="D294" s="101" t="str">
        <f>IF(B294&lt;&gt;2,"",COUNTIF($B$6:B294,2))</f>
        <v/>
      </c>
      <c r="E294" s="101" t="str">
        <f>IF(B294&lt;&gt;3,"",COUNTIF($B$6:B294,3))</f>
        <v/>
      </c>
      <c r="F294" s="101" t="str">
        <f>IF(B294&lt;&gt;4,"",COUNTIF($B$6:B294,4))</f>
        <v/>
      </c>
      <c r="G294" s="75"/>
      <c r="H294" s="36"/>
      <c r="I294" s="76"/>
      <c r="J294" s="76"/>
      <c r="K294" s="75"/>
      <c r="L294" s="161"/>
      <c r="M294" s="77"/>
      <c r="N294" s="76"/>
      <c r="O294" s="78"/>
      <c r="P294" s="83"/>
      <c r="Q294" s="84"/>
      <c r="R294" s="76"/>
      <c r="S294" s="75"/>
      <c r="T294" s="79"/>
      <c r="U294" s="86"/>
      <c r="V294" s="87"/>
      <c r="W294" s="172" t="str">
        <f>IF(OR(T294="他官署で調達手続きを実施のため",AG294=契約状況コード表!G$5),"－",IF(V294&lt;&gt;"",ROUNDDOWN(V294/T294,3),(IFERROR(ROUNDDOWN(U294/T294,3),"－"))))</f>
        <v>－</v>
      </c>
      <c r="X294" s="79"/>
      <c r="Y294" s="79"/>
      <c r="Z294" s="82"/>
      <c r="AA294" s="80"/>
      <c r="AB294" s="81"/>
      <c r="AC294" s="82"/>
      <c r="AD294" s="82"/>
      <c r="AE294" s="82"/>
      <c r="AF294" s="82"/>
      <c r="AG294" s="80"/>
      <c r="AH294" s="76"/>
      <c r="AI294" s="76"/>
      <c r="AJ294" s="76"/>
      <c r="AK294" s="36"/>
      <c r="AL294" s="36"/>
      <c r="AM294" s="200"/>
      <c r="AN294" s="200"/>
      <c r="AO294" s="200"/>
      <c r="AP294" s="200"/>
      <c r="AQ294" s="161"/>
      <c r="AR294" s="75"/>
      <c r="AS294" s="36"/>
      <c r="AT294" s="36"/>
      <c r="AU294" s="36"/>
      <c r="AV294" s="36"/>
      <c r="AW294" s="36"/>
      <c r="AX294" s="36"/>
      <c r="AY294" s="36"/>
      <c r="AZ294" s="36"/>
      <c r="BA294" s="108"/>
      <c r="BB294" s="113"/>
      <c r="BC294" s="114" t="str">
        <f>IF(AND(OR(K294=契約状況コード表!D$5,K294=契約状況コード表!D$6),OR(AG294=契約状況コード表!G$5,AG294=契約状況コード表!G$6)),"年間支払金額(全官署)",IF(OR(AG294=契約状況コード表!G$5,AG294=契約状況コード表!G$6),"年間支払金額",IF(AND(OR(COUNTIF(AI294,"*すべて*"),COUNTIF(AI294,"*全て*")),S294="●",OR(K294=契約状況コード表!D$5,K294=契約状況コード表!D$6)),"年間支払金額(全官署、契約相手方ごと)",IF(AND(OR(COUNTIF(AI294,"*すべて*"),COUNTIF(AI294,"*全て*")),S294="●"),"年間支払金額(契約相手方ごと)",IF(AND(OR(K294=契約状況コード表!D$5,K294=契約状況コード表!D$6),AG294=契約状況コード表!G$7),"契約総額(全官署)",IF(AND(K294=契約状況コード表!D$7,AG294=契約状況コード表!G$7),"契約総額(自官署のみ)",IF(K294=契約状況コード表!D$7,"年間支払金額(自官署のみ)",IF(AG294=契約状況コード表!G$7,"契約総額",IF(AND(COUNTIF(BJ294,"&lt;&gt;*単価*"),OR(K294=契約状況コード表!D$5,K294=契約状況コード表!D$6)),"全官署予定価格",IF(AND(COUNTIF(BJ294,"*単価*"),OR(K294=契約状況コード表!D$5,K294=契約状況コード表!D$6)),"全官署支払金額",IF(AND(COUNTIF(BJ294,"&lt;&gt;*単価*"),COUNTIF(BJ294,"*変更契約*")),"変更後予定価格",IF(COUNTIF(BJ294,"*単価*"),"年間支払金額","予定価格"))))))))))))</f>
        <v>予定価格</v>
      </c>
      <c r="BD294" s="114" t="str">
        <f>IF(AND(BI294=契約状況コード表!M$5,T294&gt;契約状況コード表!N$5),"○",IF(AND(BI294=契約状況コード表!M$6,T294&gt;=契約状況コード表!N$6),"○",IF(AND(BI294=契約状況コード表!M$7,T294&gt;=契約状況コード表!N$7),"○",IF(AND(BI294=契約状況コード表!M$8,T294&gt;=契約状況コード表!N$8),"○",IF(AND(BI294=契約状況コード表!M$9,T294&gt;=契約状況コード表!N$9),"○",IF(AND(BI294=契約状況コード表!M$10,T294&gt;=契約状況コード表!N$10),"○",IF(AND(BI294=契約状況コード表!M$11,T294&gt;=契約状況コード表!N$11),"○",IF(AND(BI294=契約状況コード表!M$12,T294&gt;=契約状況コード表!N$12),"○",IF(AND(BI294=契約状況コード表!M$13,T294&gt;=契約状況コード表!N$13),"○",IF(T294="他官署で調達手続き入札を実施のため","○","×"))))))))))</f>
        <v>×</v>
      </c>
      <c r="BE294" s="114" t="str">
        <f>IF(AND(BI294=契約状況コード表!M$5,Y294&gt;契約状況コード表!N$5),"○",IF(AND(BI294=契約状況コード表!M$6,Y294&gt;=契約状況コード表!N$6),"○",IF(AND(BI294=契約状況コード表!M$7,Y294&gt;=契約状況コード表!N$7),"○",IF(AND(BI294=契約状況コード表!M$8,Y294&gt;=契約状況コード表!N$8),"○",IF(AND(BI294=契約状況コード表!M$9,Y294&gt;=契約状況コード表!N$9),"○",IF(AND(BI294=契約状況コード表!M$10,Y294&gt;=契約状況コード表!N$10),"○",IF(AND(BI294=契約状況コード表!M$11,Y294&gt;=契約状況コード表!N$11),"○",IF(AND(BI294=契約状況コード表!M$12,Y294&gt;=契約状況コード表!N$12),"○",IF(AND(BI294=契約状況コード表!M$13,Y294&gt;=契約状況コード表!N$13),"○","×")))))))))</f>
        <v>×</v>
      </c>
      <c r="BF294" s="114" t="str">
        <f t="shared" si="38"/>
        <v>×</v>
      </c>
      <c r="BG294" s="114" t="str">
        <f t="shared" si="39"/>
        <v>×</v>
      </c>
      <c r="BH294" s="115" t="str">
        <f t="shared" si="40"/>
        <v/>
      </c>
      <c r="BI294" s="170">
        <f t="shared" si="41"/>
        <v>0</v>
      </c>
      <c r="BJ294" s="36" t="str">
        <f>IF(AG294=契約状況コード表!G$5,"",IF(AND(K294&lt;&gt;"",ISTEXT(U294)),"分担契約/単価契約",IF(ISTEXT(U294),"単価契約",IF(K294&lt;&gt;"","分担契約",""))))</f>
        <v/>
      </c>
      <c r="BK294" s="171"/>
      <c r="BL294" s="118" t="str">
        <f>IF(COUNTIF(T294,"**"),"",IF(AND(T294&gt;=契約状況コード表!P$5,OR(H294=契約状況コード表!M$5,H294=契約状況コード表!M$6)),1,IF(AND(T294&gt;=契約状況コード表!P$13,H294&lt;&gt;契約状況コード表!M$5,H294&lt;&gt;契約状況コード表!M$6),1,"")))</f>
        <v/>
      </c>
      <c r="BM294" s="155" t="str">
        <f t="shared" si="42"/>
        <v>○</v>
      </c>
      <c r="BN294" s="118" t="b">
        <f t="shared" si="43"/>
        <v>1</v>
      </c>
      <c r="BO294" s="118" t="b">
        <f t="shared" si="44"/>
        <v>1</v>
      </c>
    </row>
    <row r="295" spans="1:67" ht="60.6" customHeight="1">
      <c r="A295" s="101">
        <f t="shared" si="45"/>
        <v>290</v>
      </c>
      <c r="B295" s="101" t="str">
        <f t="shared" si="46"/>
        <v/>
      </c>
      <c r="C295" s="101" t="str">
        <f>IF(B295&lt;&gt;1,"",COUNTIF($B$6:B295,1))</f>
        <v/>
      </c>
      <c r="D295" s="101" t="str">
        <f>IF(B295&lt;&gt;2,"",COUNTIF($B$6:B295,2))</f>
        <v/>
      </c>
      <c r="E295" s="101" t="str">
        <f>IF(B295&lt;&gt;3,"",COUNTIF($B$6:B295,3))</f>
        <v/>
      </c>
      <c r="F295" s="101" t="str">
        <f>IF(B295&lt;&gt;4,"",COUNTIF($B$6:B295,4))</f>
        <v/>
      </c>
      <c r="G295" s="75"/>
      <c r="H295" s="36"/>
      <c r="I295" s="76"/>
      <c r="J295" s="76"/>
      <c r="K295" s="75"/>
      <c r="L295" s="161"/>
      <c r="M295" s="77"/>
      <c r="N295" s="76"/>
      <c r="O295" s="78"/>
      <c r="P295" s="83"/>
      <c r="Q295" s="84"/>
      <c r="R295" s="76"/>
      <c r="S295" s="75"/>
      <c r="T295" s="79"/>
      <c r="U295" s="86"/>
      <c r="V295" s="87"/>
      <c r="W295" s="172" t="str">
        <f>IF(OR(T295="他官署で調達手続きを実施のため",AG295=契約状況コード表!G$5),"－",IF(V295&lt;&gt;"",ROUNDDOWN(V295/T295,3),(IFERROR(ROUNDDOWN(U295/T295,3),"－"))))</f>
        <v>－</v>
      </c>
      <c r="X295" s="79"/>
      <c r="Y295" s="79"/>
      <c r="Z295" s="82"/>
      <c r="AA295" s="80"/>
      <c r="AB295" s="81"/>
      <c r="AC295" s="82"/>
      <c r="AD295" s="82"/>
      <c r="AE295" s="82"/>
      <c r="AF295" s="82"/>
      <c r="AG295" s="80"/>
      <c r="AH295" s="76"/>
      <c r="AI295" s="76"/>
      <c r="AJ295" s="76"/>
      <c r="AK295" s="36"/>
      <c r="AL295" s="36"/>
      <c r="AM295" s="200"/>
      <c r="AN295" s="200"/>
      <c r="AO295" s="200"/>
      <c r="AP295" s="200"/>
      <c r="AQ295" s="161"/>
      <c r="AR295" s="75"/>
      <c r="AS295" s="36"/>
      <c r="AT295" s="36"/>
      <c r="AU295" s="36"/>
      <c r="AV295" s="36"/>
      <c r="AW295" s="36"/>
      <c r="AX295" s="36"/>
      <c r="AY295" s="36"/>
      <c r="AZ295" s="36"/>
      <c r="BA295" s="104"/>
      <c r="BB295" s="113"/>
      <c r="BC295" s="114" t="str">
        <f>IF(AND(OR(K295=契約状況コード表!D$5,K295=契約状況コード表!D$6),OR(AG295=契約状況コード表!G$5,AG295=契約状況コード表!G$6)),"年間支払金額(全官署)",IF(OR(AG295=契約状況コード表!G$5,AG295=契約状況コード表!G$6),"年間支払金額",IF(AND(OR(COUNTIF(AI295,"*すべて*"),COUNTIF(AI295,"*全て*")),S295="●",OR(K295=契約状況コード表!D$5,K295=契約状況コード表!D$6)),"年間支払金額(全官署、契約相手方ごと)",IF(AND(OR(COUNTIF(AI295,"*すべて*"),COUNTIF(AI295,"*全て*")),S295="●"),"年間支払金額(契約相手方ごと)",IF(AND(OR(K295=契約状況コード表!D$5,K295=契約状況コード表!D$6),AG295=契約状況コード表!G$7),"契約総額(全官署)",IF(AND(K295=契約状況コード表!D$7,AG295=契約状況コード表!G$7),"契約総額(自官署のみ)",IF(K295=契約状況コード表!D$7,"年間支払金額(自官署のみ)",IF(AG295=契約状況コード表!G$7,"契約総額",IF(AND(COUNTIF(BJ295,"&lt;&gt;*単価*"),OR(K295=契約状況コード表!D$5,K295=契約状況コード表!D$6)),"全官署予定価格",IF(AND(COUNTIF(BJ295,"*単価*"),OR(K295=契約状況コード表!D$5,K295=契約状況コード表!D$6)),"全官署支払金額",IF(AND(COUNTIF(BJ295,"&lt;&gt;*単価*"),COUNTIF(BJ295,"*変更契約*")),"変更後予定価格",IF(COUNTIF(BJ295,"*単価*"),"年間支払金額","予定価格"))))))))))))</f>
        <v>予定価格</v>
      </c>
      <c r="BD295" s="114" t="str">
        <f>IF(AND(BI295=契約状況コード表!M$5,T295&gt;契約状況コード表!N$5),"○",IF(AND(BI295=契約状況コード表!M$6,T295&gt;=契約状況コード表!N$6),"○",IF(AND(BI295=契約状況コード表!M$7,T295&gt;=契約状況コード表!N$7),"○",IF(AND(BI295=契約状況コード表!M$8,T295&gt;=契約状況コード表!N$8),"○",IF(AND(BI295=契約状況コード表!M$9,T295&gt;=契約状況コード表!N$9),"○",IF(AND(BI295=契約状況コード表!M$10,T295&gt;=契約状況コード表!N$10),"○",IF(AND(BI295=契約状況コード表!M$11,T295&gt;=契約状況コード表!N$11),"○",IF(AND(BI295=契約状況コード表!M$12,T295&gt;=契約状況コード表!N$12),"○",IF(AND(BI295=契約状況コード表!M$13,T295&gt;=契約状況コード表!N$13),"○",IF(T295="他官署で調達手続き入札を実施のため","○","×"))))))))))</f>
        <v>×</v>
      </c>
      <c r="BE295" s="114" t="str">
        <f>IF(AND(BI295=契約状況コード表!M$5,Y295&gt;契約状況コード表!N$5),"○",IF(AND(BI295=契約状況コード表!M$6,Y295&gt;=契約状況コード表!N$6),"○",IF(AND(BI295=契約状況コード表!M$7,Y295&gt;=契約状況コード表!N$7),"○",IF(AND(BI295=契約状況コード表!M$8,Y295&gt;=契約状況コード表!N$8),"○",IF(AND(BI295=契約状況コード表!M$9,Y295&gt;=契約状況コード表!N$9),"○",IF(AND(BI295=契約状況コード表!M$10,Y295&gt;=契約状況コード表!N$10),"○",IF(AND(BI295=契約状況コード表!M$11,Y295&gt;=契約状況コード表!N$11),"○",IF(AND(BI295=契約状況コード表!M$12,Y295&gt;=契約状況コード表!N$12),"○",IF(AND(BI295=契約状況コード表!M$13,Y295&gt;=契約状況コード表!N$13),"○","×")))))))))</f>
        <v>×</v>
      </c>
      <c r="BF295" s="114" t="str">
        <f t="shared" si="38"/>
        <v>×</v>
      </c>
      <c r="BG295" s="114" t="str">
        <f t="shared" si="39"/>
        <v>×</v>
      </c>
      <c r="BH295" s="115" t="str">
        <f t="shared" si="40"/>
        <v/>
      </c>
      <c r="BI295" s="170">
        <f t="shared" si="41"/>
        <v>0</v>
      </c>
      <c r="BJ295" s="36" t="str">
        <f>IF(AG295=契約状況コード表!G$5,"",IF(AND(K295&lt;&gt;"",ISTEXT(U295)),"分担契約/単価契約",IF(ISTEXT(U295),"単価契約",IF(K295&lt;&gt;"","分担契約",""))))</f>
        <v/>
      </c>
      <c r="BK295" s="171"/>
      <c r="BL295" s="118" t="str">
        <f>IF(COUNTIF(T295,"**"),"",IF(AND(T295&gt;=契約状況コード表!P$5,OR(H295=契約状況コード表!M$5,H295=契約状況コード表!M$6)),1,IF(AND(T295&gt;=契約状況コード表!P$13,H295&lt;&gt;契約状況コード表!M$5,H295&lt;&gt;契約状況コード表!M$6),1,"")))</f>
        <v/>
      </c>
      <c r="BM295" s="155" t="str">
        <f t="shared" si="42"/>
        <v>○</v>
      </c>
      <c r="BN295" s="118" t="b">
        <f t="shared" si="43"/>
        <v>1</v>
      </c>
      <c r="BO295" s="118" t="b">
        <f t="shared" si="44"/>
        <v>1</v>
      </c>
    </row>
    <row r="296" spans="1:67" ht="60.6" customHeight="1">
      <c r="A296" s="101">
        <f t="shared" si="45"/>
        <v>291</v>
      </c>
      <c r="B296" s="101" t="str">
        <f t="shared" si="46"/>
        <v/>
      </c>
      <c r="C296" s="101" t="str">
        <f>IF(B296&lt;&gt;1,"",COUNTIF($B$6:B296,1))</f>
        <v/>
      </c>
      <c r="D296" s="101" t="str">
        <f>IF(B296&lt;&gt;2,"",COUNTIF($B$6:B296,2))</f>
        <v/>
      </c>
      <c r="E296" s="101" t="str">
        <f>IF(B296&lt;&gt;3,"",COUNTIF($B$6:B296,3))</f>
        <v/>
      </c>
      <c r="F296" s="101" t="str">
        <f>IF(B296&lt;&gt;4,"",COUNTIF($B$6:B296,4))</f>
        <v/>
      </c>
      <c r="G296" s="75"/>
      <c r="H296" s="36"/>
      <c r="I296" s="76"/>
      <c r="J296" s="76"/>
      <c r="K296" s="75"/>
      <c r="L296" s="161"/>
      <c r="M296" s="77"/>
      <c r="N296" s="76"/>
      <c r="O296" s="78"/>
      <c r="P296" s="83"/>
      <c r="Q296" s="84"/>
      <c r="R296" s="76"/>
      <c r="S296" s="75"/>
      <c r="T296" s="79"/>
      <c r="U296" s="86"/>
      <c r="V296" s="87"/>
      <c r="W296" s="172" t="str">
        <f>IF(OR(T296="他官署で調達手続きを実施のため",AG296=契約状況コード表!G$5),"－",IF(V296&lt;&gt;"",ROUNDDOWN(V296/T296,3),(IFERROR(ROUNDDOWN(U296/T296,3),"－"))))</f>
        <v>－</v>
      </c>
      <c r="X296" s="79"/>
      <c r="Y296" s="79"/>
      <c r="Z296" s="82"/>
      <c r="AA296" s="80"/>
      <c r="AB296" s="81"/>
      <c r="AC296" s="82"/>
      <c r="AD296" s="82"/>
      <c r="AE296" s="82"/>
      <c r="AF296" s="82"/>
      <c r="AG296" s="80"/>
      <c r="AH296" s="76"/>
      <c r="AI296" s="76"/>
      <c r="AJ296" s="76"/>
      <c r="AK296" s="36"/>
      <c r="AL296" s="36"/>
      <c r="AM296" s="200"/>
      <c r="AN296" s="200"/>
      <c r="AO296" s="200"/>
      <c r="AP296" s="200"/>
      <c r="AQ296" s="161"/>
      <c r="AR296" s="75"/>
      <c r="AS296" s="36"/>
      <c r="AT296" s="36"/>
      <c r="AU296" s="36"/>
      <c r="AV296" s="36"/>
      <c r="AW296" s="36"/>
      <c r="AX296" s="36"/>
      <c r="AY296" s="36"/>
      <c r="AZ296" s="36"/>
      <c r="BA296" s="104"/>
      <c r="BB296" s="113"/>
      <c r="BC296" s="114" t="str">
        <f>IF(AND(OR(K296=契約状況コード表!D$5,K296=契約状況コード表!D$6),OR(AG296=契約状況コード表!G$5,AG296=契約状況コード表!G$6)),"年間支払金額(全官署)",IF(OR(AG296=契約状況コード表!G$5,AG296=契約状況コード表!G$6),"年間支払金額",IF(AND(OR(COUNTIF(AI296,"*すべて*"),COUNTIF(AI296,"*全て*")),S296="●",OR(K296=契約状況コード表!D$5,K296=契約状況コード表!D$6)),"年間支払金額(全官署、契約相手方ごと)",IF(AND(OR(COUNTIF(AI296,"*すべて*"),COUNTIF(AI296,"*全て*")),S296="●"),"年間支払金額(契約相手方ごと)",IF(AND(OR(K296=契約状況コード表!D$5,K296=契約状況コード表!D$6),AG296=契約状況コード表!G$7),"契約総額(全官署)",IF(AND(K296=契約状況コード表!D$7,AG296=契約状況コード表!G$7),"契約総額(自官署のみ)",IF(K296=契約状況コード表!D$7,"年間支払金額(自官署のみ)",IF(AG296=契約状況コード表!G$7,"契約総額",IF(AND(COUNTIF(BJ296,"&lt;&gt;*単価*"),OR(K296=契約状況コード表!D$5,K296=契約状況コード表!D$6)),"全官署予定価格",IF(AND(COUNTIF(BJ296,"*単価*"),OR(K296=契約状況コード表!D$5,K296=契約状況コード表!D$6)),"全官署支払金額",IF(AND(COUNTIF(BJ296,"&lt;&gt;*単価*"),COUNTIF(BJ296,"*変更契約*")),"変更後予定価格",IF(COUNTIF(BJ296,"*単価*"),"年間支払金額","予定価格"))))))))))))</f>
        <v>予定価格</v>
      </c>
      <c r="BD296" s="114" t="str">
        <f>IF(AND(BI296=契約状況コード表!M$5,T296&gt;契約状況コード表!N$5),"○",IF(AND(BI296=契約状況コード表!M$6,T296&gt;=契約状況コード表!N$6),"○",IF(AND(BI296=契約状況コード表!M$7,T296&gt;=契約状況コード表!N$7),"○",IF(AND(BI296=契約状況コード表!M$8,T296&gt;=契約状況コード表!N$8),"○",IF(AND(BI296=契約状況コード表!M$9,T296&gt;=契約状況コード表!N$9),"○",IF(AND(BI296=契約状況コード表!M$10,T296&gt;=契約状況コード表!N$10),"○",IF(AND(BI296=契約状況コード表!M$11,T296&gt;=契約状況コード表!N$11),"○",IF(AND(BI296=契約状況コード表!M$12,T296&gt;=契約状況コード表!N$12),"○",IF(AND(BI296=契約状況コード表!M$13,T296&gt;=契約状況コード表!N$13),"○",IF(T296="他官署で調達手続き入札を実施のため","○","×"))))))))))</f>
        <v>×</v>
      </c>
      <c r="BE296" s="114" t="str">
        <f>IF(AND(BI296=契約状況コード表!M$5,Y296&gt;契約状況コード表!N$5),"○",IF(AND(BI296=契約状況コード表!M$6,Y296&gt;=契約状況コード表!N$6),"○",IF(AND(BI296=契約状況コード表!M$7,Y296&gt;=契約状況コード表!N$7),"○",IF(AND(BI296=契約状況コード表!M$8,Y296&gt;=契約状況コード表!N$8),"○",IF(AND(BI296=契約状況コード表!M$9,Y296&gt;=契約状況コード表!N$9),"○",IF(AND(BI296=契約状況コード表!M$10,Y296&gt;=契約状況コード表!N$10),"○",IF(AND(BI296=契約状況コード表!M$11,Y296&gt;=契約状況コード表!N$11),"○",IF(AND(BI296=契約状況コード表!M$12,Y296&gt;=契約状況コード表!N$12),"○",IF(AND(BI296=契約状況コード表!M$13,Y296&gt;=契約状況コード表!N$13),"○","×")))))))))</f>
        <v>×</v>
      </c>
      <c r="BF296" s="114" t="str">
        <f t="shared" si="38"/>
        <v>×</v>
      </c>
      <c r="BG296" s="114" t="str">
        <f t="shared" si="39"/>
        <v>×</v>
      </c>
      <c r="BH296" s="115" t="str">
        <f t="shared" si="40"/>
        <v/>
      </c>
      <c r="BI296" s="170">
        <f t="shared" si="41"/>
        <v>0</v>
      </c>
      <c r="BJ296" s="36" t="str">
        <f>IF(AG296=契約状況コード表!G$5,"",IF(AND(K296&lt;&gt;"",ISTEXT(U296)),"分担契約/単価契約",IF(ISTEXT(U296),"単価契約",IF(K296&lt;&gt;"","分担契約",""))))</f>
        <v/>
      </c>
      <c r="BK296" s="171"/>
      <c r="BL296" s="118" t="str">
        <f>IF(COUNTIF(T296,"**"),"",IF(AND(T296&gt;=契約状況コード表!P$5,OR(H296=契約状況コード表!M$5,H296=契約状況コード表!M$6)),1,IF(AND(T296&gt;=契約状況コード表!P$13,H296&lt;&gt;契約状況コード表!M$5,H296&lt;&gt;契約状況コード表!M$6),1,"")))</f>
        <v/>
      </c>
      <c r="BM296" s="155" t="str">
        <f t="shared" si="42"/>
        <v>○</v>
      </c>
      <c r="BN296" s="118" t="b">
        <f t="shared" si="43"/>
        <v>1</v>
      </c>
      <c r="BO296" s="118" t="b">
        <f t="shared" si="44"/>
        <v>1</v>
      </c>
    </row>
    <row r="297" spans="1:67" ht="60.6" customHeight="1">
      <c r="A297" s="101">
        <f t="shared" si="45"/>
        <v>292</v>
      </c>
      <c r="B297" s="101" t="str">
        <f t="shared" si="46"/>
        <v/>
      </c>
      <c r="C297" s="101" t="str">
        <f>IF(B297&lt;&gt;1,"",COUNTIF($B$6:B297,1))</f>
        <v/>
      </c>
      <c r="D297" s="101" t="str">
        <f>IF(B297&lt;&gt;2,"",COUNTIF($B$6:B297,2))</f>
        <v/>
      </c>
      <c r="E297" s="101" t="str">
        <f>IF(B297&lt;&gt;3,"",COUNTIF($B$6:B297,3))</f>
        <v/>
      </c>
      <c r="F297" s="101" t="str">
        <f>IF(B297&lt;&gt;4,"",COUNTIF($B$6:B297,4))</f>
        <v/>
      </c>
      <c r="G297" s="75"/>
      <c r="H297" s="36"/>
      <c r="I297" s="76"/>
      <c r="J297" s="76"/>
      <c r="K297" s="75"/>
      <c r="L297" s="161"/>
      <c r="M297" s="77"/>
      <c r="N297" s="76"/>
      <c r="O297" s="78"/>
      <c r="P297" s="83"/>
      <c r="Q297" s="84"/>
      <c r="R297" s="76"/>
      <c r="S297" s="75"/>
      <c r="T297" s="85"/>
      <c r="U297" s="154"/>
      <c r="V297" s="87"/>
      <c r="W297" s="172" t="str">
        <f>IF(OR(T297="他官署で調達手続きを実施のため",AG297=契約状況コード表!G$5),"－",IF(V297&lt;&gt;"",ROUNDDOWN(V297/T297,3),(IFERROR(ROUNDDOWN(U297/T297,3),"－"))))</f>
        <v>－</v>
      </c>
      <c r="X297" s="85"/>
      <c r="Y297" s="85"/>
      <c r="Z297" s="82"/>
      <c r="AA297" s="80"/>
      <c r="AB297" s="81"/>
      <c r="AC297" s="82"/>
      <c r="AD297" s="82"/>
      <c r="AE297" s="82"/>
      <c r="AF297" s="82"/>
      <c r="AG297" s="80"/>
      <c r="AH297" s="76"/>
      <c r="AI297" s="76"/>
      <c r="AJ297" s="76"/>
      <c r="AK297" s="36"/>
      <c r="AL297" s="36"/>
      <c r="AM297" s="200"/>
      <c r="AN297" s="200"/>
      <c r="AO297" s="200"/>
      <c r="AP297" s="200"/>
      <c r="AQ297" s="161"/>
      <c r="AR297" s="75"/>
      <c r="AS297" s="36"/>
      <c r="AT297" s="36"/>
      <c r="AU297" s="36"/>
      <c r="AV297" s="36"/>
      <c r="AW297" s="36"/>
      <c r="AX297" s="36"/>
      <c r="AY297" s="36"/>
      <c r="AZ297" s="36"/>
      <c r="BA297" s="104"/>
      <c r="BB297" s="113"/>
      <c r="BC297" s="114" t="str">
        <f>IF(AND(OR(K297=契約状況コード表!D$5,K297=契約状況コード表!D$6),OR(AG297=契約状況コード表!G$5,AG297=契約状況コード表!G$6)),"年間支払金額(全官署)",IF(OR(AG297=契約状況コード表!G$5,AG297=契約状況コード表!G$6),"年間支払金額",IF(AND(OR(COUNTIF(AI297,"*すべて*"),COUNTIF(AI297,"*全て*")),S297="●",OR(K297=契約状況コード表!D$5,K297=契約状況コード表!D$6)),"年間支払金額(全官署、契約相手方ごと)",IF(AND(OR(COUNTIF(AI297,"*すべて*"),COUNTIF(AI297,"*全て*")),S297="●"),"年間支払金額(契約相手方ごと)",IF(AND(OR(K297=契約状況コード表!D$5,K297=契約状況コード表!D$6),AG297=契約状況コード表!G$7),"契約総額(全官署)",IF(AND(K297=契約状況コード表!D$7,AG297=契約状況コード表!G$7),"契約総額(自官署のみ)",IF(K297=契約状況コード表!D$7,"年間支払金額(自官署のみ)",IF(AG297=契約状況コード表!G$7,"契約総額",IF(AND(COUNTIF(BJ297,"&lt;&gt;*単価*"),OR(K297=契約状況コード表!D$5,K297=契約状況コード表!D$6)),"全官署予定価格",IF(AND(COUNTIF(BJ297,"*単価*"),OR(K297=契約状況コード表!D$5,K297=契約状況コード表!D$6)),"全官署支払金額",IF(AND(COUNTIF(BJ297,"&lt;&gt;*単価*"),COUNTIF(BJ297,"*変更契約*")),"変更後予定価格",IF(COUNTIF(BJ297,"*単価*"),"年間支払金額","予定価格"))))))))))))</f>
        <v>予定価格</v>
      </c>
      <c r="BD297" s="114" t="str">
        <f>IF(AND(BI297=契約状況コード表!M$5,T297&gt;契約状況コード表!N$5),"○",IF(AND(BI297=契約状況コード表!M$6,T297&gt;=契約状況コード表!N$6),"○",IF(AND(BI297=契約状況コード表!M$7,T297&gt;=契約状況コード表!N$7),"○",IF(AND(BI297=契約状況コード表!M$8,T297&gt;=契約状況コード表!N$8),"○",IF(AND(BI297=契約状況コード表!M$9,T297&gt;=契約状況コード表!N$9),"○",IF(AND(BI297=契約状況コード表!M$10,T297&gt;=契約状況コード表!N$10),"○",IF(AND(BI297=契約状況コード表!M$11,T297&gt;=契約状況コード表!N$11),"○",IF(AND(BI297=契約状況コード表!M$12,T297&gt;=契約状況コード表!N$12),"○",IF(AND(BI297=契約状況コード表!M$13,T297&gt;=契約状況コード表!N$13),"○",IF(T297="他官署で調達手続き入札を実施のため","○","×"))))))))))</f>
        <v>×</v>
      </c>
      <c r="BE297" s="114" t="str">
        <f>IF(AND(BI297=契約状況コード表!M$5,Y297&gt;契約状況コード表!N$5),"○",IF(AND(BI297=契約状況コード表!M$6,Y297&gt;=契約状況コード表!N$6),"○",IF(AND(BI297=契約状況コード表!M$7,Y297&gt;=契約状況コード表!N$7),"○",IF(AND(BI297=契約状況コード表!M$8,Y297&gt;=契約状況コード表!N$8),"○",IF(AND(BI297=契約状況コード表!M$9,Y297&gt;=契約状況コード表!N$9),"○",IF(AND(BI297=契約状況コード表!M$10,Y297&gt;=契約状況コード表!N$10),"○",IF(AND(BI297=契約状況コード表!M$11,Y297&gt;=契約状況コード表!N$11),"○",IF(AND(BI297=契約状況コード表!M$12,Y297&gt;=契約状況コード表!N$12),"○",IF(AND(BI297=契約状況コード表!M$13,Y297&gt;=契約状況コード表!N$13),"○","×")))))))))</f>
        <v>×</v>
      </c>
      <c r="BF297" s="114" t="str">
        <f t="shared" si="38"/>
        <v>×</v>
      </c>
      <c r="BG297" s="114" t="str">
        <f t="shared" si="39"/>
        <v>×</v>
      </c>
      <c r="BH297" s="115" t="str">
        <f t="shared" si="40"/>
        <v/>
      </c>
      <c r="BI297" s="170">
        <f t="shared" si="41"/>
        <v>0</v>
      </c>
      <c r="BJ297" s="36" t="str">
        <f>IF(AG297=契約状況コード表!G$5,"",IF(AND(K297&lt;&gt;"",ISTEXT(U297)),"分担契約/単価契約",IF(ISTEXT(U297),"単価契約",IF(K297&lt;&gt;"","分担契約",""))))</f>
        <v/>
      </c>
      <c r="BK297" s="171"/>
      <c r="BL297" s="118" t="str">
        <f>IF(COUNTIF(T297,"**"),"",IF(AND(T297&gt;=契約状況コード表!P$5,OR(H297=契約状況コード表!M$5,H297=契約状況コード表!M$6)),1,IF(AND(T297&gt;=契約状況コード表!P$13,H297&lt;&gt;契約状況コード表!M$5,H297&lt;&gt;契約状況コード表!M$6),1,"")))</f>
        <v/>
      </c>
      <c r="BM297" s="155" t="str">
        <f t="shared" si="42"/>
        <v>○</v>
      </c>
      <c r="BN297" s="118" t="b">
        <f t="shared" si="43"/>
        <v>1</v>
      </c>
      <c r="BO297" s="118" t="b">
        <f t="shared" si="44"/>
        <v>1</v>
      </c>
    </row>
    <row r="298" spans="1:67" ht="60.6" customHeight="1">
      <c r="A298" s="101">
        <f t="shared" si="45"/>
        <v>293</v>
      </c>
      <c r="B298" s="101" t="str">
        <f t="shared" si="46"/>
        <v/>
      </c>
      <c r="C298" s="101" t="str">
        <f>IF(B298&lt;&gt;1,"",COUNTIF($B$6:B298,1))</f>
        <v/>
      </c>
      <c r="D298" s="101" t="str">
        <f>IF(B298&lt;&gt;2,"",COUNTIF($B$6:B298,2))</f>
        <v/>
      </c>
      <c r="E298" s="101" t="str">
        <f>IF(B298&lt;&gt;3,"",COUNTIF($B$6:B298,3))</f>
        <v/>
      </c>
      <c r="F298" s="101" t="str">
        <f>IF(B298&lt;&gt;4,"",COUNTIF($B$6:B298,4))</f>
        <v/>
      </c>
      <c r="G298" s="75"/>
      <c r="H298" s="36"/>
      <c r="I298" s="76"/>
      <c r="J298" s="76"/>
      <c r="K298" s="75"/>
      <c r="L298" s="161"/>
      <c r="M298" s="77"/>
      <c r="N298" s="76"/>
      <c r="O298" s="78"/>
      <c r="P298" s="83"/>
      <c r="Q298" s="84"/>
      <c r="R298" s="76"/>
      <c r="S298" s="75"/>
      <c r="T298" s="79"/>
      <c r="U298" s="86"/>
      <c r="V298" s="87"/>
      <c r="W298" s="172" t="str">
        <f>IF(OR(T298="他官署で調達手続きを実施のため",AG298=契約状況コード表!G$5),"－",IF(V298&lt;&gt;"",ROUNDDOWN(V298/T298,3),(IFERROR(ROUNDDOWN(U298/T298,3),"－"))))</f>
        <v>－</v>
      </c>
      <c r="X298" s="79"/>
      <c r="Y298" s="79"/>
      <c r="Z298" s="82"/>
      <c r="AA298" s="80"/>
      <c r="AB298" s="81"/>
      <c r="AC298" s="82"/>
      <c r="AD298" s="82"/>
      <c r="AE298" s="82"/>
      <c r="AF298" s="82"/>
      <c r="AG298" s="80"/>
      <c r="AH298" s="76"/>
      <c r="AI298" s="76"/>
      <c r="AJ298" s="76"/>
      <c r="AK298" s="36"/>
      <c r="AL298" s="36"/>
      <c r="AM298" s="200"/>
      <c r="AN298" s="200"/>
      <c r="AO298" s="200"/>
      <c r="AP298" s="200"/>
      <c r="AQ298" s="161"/>
      <c r="AR298" s="75"/>
      <c r="AS298" s="36"/>
      <c r="AT298" s="36"/>
      <c r="AU298" s="36"/>
      <c r="AV298" s="36"/>
      <c r="AW298" s="36"/>
      <c r="AX298" s="36"/>
      <c r="AY298" s="36"/>
      <c r="AZ298" s="36"/>
      <c r="BA298" s="104"/>
      <c r="BB298" s="113"/>
      <c r="BC298" s="114" t="str">
        <f>IF(AND(OR(K298=契約状況コード表!D$5,K298=契約状況コード表!D$6),OR(AG298=契約状況コード表!G$5,AG298=契約状況コード表!G$6)),"年間支払金額(全官署)",IF(OR(AG298=契約状況コード表!G$5,AG298=契約状況コード表!G$6),"年間支払金額",IF(AND(OR(COUNTIF(AI298,"*すべて*"),COUNTIF(AI298,"*全て*")),S298="●",OR(K298=契約状況コード表!D$5,K298=契約状況コード表!D$6)),"年間支払金額(全官署、契約相手方ごと)",IF(AND(OR(COUNTIF(AI298,"*すべて*"),COUNTIF(AI298,"*全て*")),S298="●"),"年間支払金額(契約相手方ごと)",IF(AND(OR(K298=契約状況コード表!D$5,K298=契約状況コード表!D$6),AG298=契約状況コード表!G$7),"契約総額(全官署)",IF(AND(K298=契約状況コード表!D$7,AG298=契約状況コード表!G$7),"契約総額(自官署のみ)",IF(K298=契約状況コード表!D$7,"年間支払金額(自官署のみ)",IF(AG298=契約状況コード表!G$7,"契約総額",IF(AND(COUNTIF(BJ298,"&lt;&gt;*単価*"),OR(K298=契約状況コード表!D$5,K298=契約状況コード表!D$6)),"全官署予定価格",IF(AND(COUNTIF(BJ298,"*単価*"),OR(K298=契約状況コード表!D$5,K298=契約状況コード表!D$6)),"全官署支払金額",IF(AND(COUNTIF(BJ298,"&lt;&gt;*単価*"),COUNTIF(BJ298,"*変更契約*")),"変更後予定価格",IF(COUNTIF(BJ298,"*単価*"),"年間支払金額","予定価格"))))))))))))</f>
        <v>予定価格</v>
      </c>
      <c r="BD298" s="114" t="str">
        <f>IF(AND(BI298=契約状況コード表!M$5,T298&gt;契約状況コード表!N$5),"○",IF(AND(BI298=契約状況コード表!M$6,T298&gt;=契約状況コード表!N$6),"○",IF(AND(BI298=契約状況コード表!M$7,T298&gt;=契約状況コード表!N$7),"○",IF(AND(BI298=契約状況コード表!M$8,T298&gt;=契約状況コード表!N$8),"○",IF(AND(BI298=契約状況コード表!M$9,T298&gt;=契約状況コード表!N$9),"○",IF(AND(BI298=契約状況コード表!M$10,T298&gt;=契約状況コード表!N$10),"○",IF(AND(BI298=契約状況コード表!M$11,T298&gt;=契約状況コード表!N$11),"○",IF(AND(BI298=契約状況コード表!M$12,T298&gt;=契約状況コード表!N$12),"○",IF(AND(BI298=契約状況コード表!M$13,T298&gt;=契約状況コード表!N$13),"○",IF(T298="他官署で調達手続き入札を実施のため","○","×"))))))))))</f>
        <v>×</v>
      </c>
      <c r="BE298" s="114" t="str">
        <f>IF(AND(BI298=契約状況コード表!M$5,Y298&gt;契約状況コード表!N$5),"○",IF(AND(BI298=契約状況コード表!M$6,Y298&gt;=契約状況コード表!N$6),"○",IF(AND(BI298=契約状況コード表!M$7,Y298&gt;=契約状況コード表!N$7),"○",IF(AND(BI298=契約状況コード表!M$8,Y298&gt;=契約状況コード表!N$8),"○",IF(AND(BI298=契約状況コード表!M$9,Y298&gt;=契約状況コード表!N$9),"○",IF(AND(BI298=契約状況コード表!M$10,Y298&gt;=契約状況コード表!N$10),"○",IF(AND(BI298=契約状況コード表!M$11,Y298&gt;=契約状況コード表!N$11),"○",IF(AND(BI298=契約状況コード表!M$12,Y298&gt;=契約状況コード表!N$12),"○",IF(AND(BI298=契約状況コード表!M$13,Y298&gt;=契約状況コード表!N$13),"○","×")))))))))</f>
        <v>×</v>
      </c>
      <c r="BF298" s="114" t="str">
        <f t="shared" si="38"/>
        <v>×</v>
      </c>
      <c r="BG298" s="114" t="str">
        <f t="shared" si="39"/>
        <v>×</v>
      </c>
      <c r="BH298" s="115" t="str">
        <f t="shared" si="40"/>
        <v/>
      </c>
      <c r="BI298" s="170">
        <f t="shared" si="41"/>
        <v>0</v>
      </c>
      <c r="BJ298" s="36" t="str">
        <f>IF(AG298=契約状況コード表!G$5,"",IF(AND(K298&lt;&gt;"",ISTEXT(U298)),"分担契約/単価契約",IF(ISTEXT(U298),"単価契約",IF(K298&lt;&gt;"","分担契約",""))))</f>
        <v/>
      </c>
      <c r="BK298" s="171"/>
      <c r="BL298" s="118" t="str">
        <f>IF(COUNTIF(T298,"**"),"",IF(AND(T298&gt;=契約状況コード表!P$5,OR(H298=契約状況コード表!M$5,H298=契約状況コード表!M$6)),1,IF(AND(T298&gt;=契約状況コード表!P$13,H298&lt;&gt;契約状況コード表!M$5,H298&lt;&gt;契約状況コード表!M$6),1,"")))</f>
        <v/>
      </c>
      <c r="BM298" s="155" t="str">
        <f t="shared" si="42"/>
        <v>○</v>
      </c>
      <c r="BN298" s="118" t="b">
        <f t="shared" si="43"/>
        <v>1</v>
      </c>
      <c r="BO298" s="118" t="b">
        <f t="shared" si="44"/>
        <v>1</v>
      </c>
    </row>
    <row r="299" spans="1:67" ht="60.6" customHeight="1">
      <c r="A299" s="101">
        <f t="shared" si="45"/>
        <v>294</v>
      </c>
      <c r="B299" s="101" t="str">
        <f t="shared" si="46"/>
        <v/>
      </c>
      <c r="C299" s="101" t="str">
        <f>IF(B299&lt;&gt;1,"",COUNTIF($B$6:B299,1))</f>
        <v/>
      </c>
      <c r="D299" s="101" t="str">
        <f>IF(B299&lt;&gt;2,"",COUNTIF($B$6:B299,2))</f>
        <v/>
      </c>
      <c r="E299" s="101" t="str">
        <f>IF(B299&lt;&gt;3,"",COUNTIF($B$6:B299,3))</f>
        <v/>
      </c>
      <c r="F299" s="101" t="str">
        <f>IF(B299&lt;&gt;4,"",COUNTIF($B$6:B299,4))</f>
        <v/>
      </c>
      <c r="G299" s="75"/>
      <c r="H299" s="36"/>
      <c r="I299" s="76"/>
      <c r="J299" s="76"/>
      <c r="K299" s="75"/>
      <c r="L299" s="161"/>
      <c r="M299" s="77"/>
      <c r="N299" s="76"/>
      <c r="O299" s="78"/>
      <c r="P299" s="83"/>
      <c r="Q299" s="84"/>
      <c r="R299" s="76"/>
      <c r="S299" s="75"/>
      <c r="T299" s="79"/>
      <c r="U299" s="86"/>
      <c r="V299" s="87"/>
      <c r="W299" s="172" t="str">
        <f>IF(OR(T299="他官署で調達手続きを実施のため",AG299=契約状況コード表!G$5),"－",IF(V299&lt;&gt;"",ROUNDDOWN(V299/T299,3),(IFERROR(ROUNDDOWN(U299/T299,3),"－"))))</f>
        <v>－</v>
      </c>
      <c r="X299" s="79"/>
      <c r="Y299" s="79"/>
      <c r="Z299" s="82"/>
      <c r="AA299" s="80"/>
      <c r="AB299" s="81"/>
      <c r="AC299" s="82"/>
      <c r="AD299" s="82"/>
      <c r="AE299" s="82"/>
      <c r="AF299" s="82"/>
      <c r="AG299" s="80"/>
      <c r="AH299" s="76"/>
      <c r="AI299" s="76"/>
      <c r="AJ299" s="76"/>
      <c r="AK299" s="36"/>
      <c r="AL299" s="36"/>
      <c r="AM299" s="200"/>
      <c r="AN299" s="200"/>
      <c r="AO299" s="200"/>
      <c r="AP299" s="200"/>
      <c r="AQ299" s="161"/>
      <c r="AR299" s="75"/>
      <c r="AS299" s="36"/>
      <c r="AT299" s="36"/>
      <c r="AU299" s="36"/>
      <c r="AV299" s="36"/>
      <c r="AW299" s="36"/>
      <c r="AX299" s="36"/>
      <c r="AY299" s="36"/>
      <c r="AZ299" s="36"/>
      <c r="BA299" s="104"/>
      <c r="BB299" s="113"/>
      <c r="BC299" s="114" t="str">
        <f>IF(AND(OR(K299=契約状況コード表!D$5,K299=契約状況コード表!D$6),OR(AG299=契約状況コード表!G$5,AG299=契約状況コード表!G$6)),"年間支払金額(全官署)",IF(OR(AG299=契約状況コード表!G$5,AG299=契約状況コード表!G$6),"年間支払金額",IF(AND(OR(COUNTIF(AI299,"*すべて*"),COUNTIF(AI299,"*全て*")),S299="●",OR(K299=契約状況コード表!D$5,K299=契約状況コード表!D$6)),"年間支払金額(全官署、契約相手方ごと)",IF(AND(OR(COUNTIF(AI299,"*すべて*"),COUNTIF(AI299,"*全て*")),S299="●"),"年間支払金額(契約相手方ごと)",IF(AND(OR(K299=契約状況コード表!D$5,K299=契約状況コード表!D$6),AG299=契約状況コード表!G$7),"契約総額(全官署)",IF(AND(K299=契約状況コード表!D$7,AG299=契約状況コード表!G$7),"契約総額(自官署のみ)",IF(K299=契約状況コード表!D$7,"年間支払金額(自官署のみ)",IF(AG299=契約状況コード表!G$7,"契約総額",IF(AND(COUNTIF(BJ299,"&lt;&gt;*単価*"),OR(K299=契約状況コード表!D$5,K299=契約状況コード表!D$6)),"全官署予定価格",IF(AND(COUNTIF(BJ299,"*単価*"),OR(K299=契約状況コード表!D$5,K299=契約状況コード表!D$6)),"全官署支払金額",IF(AND(COUNTIF(BJ299,"&lt;&gt;*単価*"),COUNTIF(BJ299,"*変更契約*")),"変更後予定価格",IF(COUNTIF(BJ299,"*単価*"),"年間支払金額","予定価格"))))))))))))</f>
        <v>予定価格</v>
      </c>
      <c r="BD299" s="114" t="str">
        <f>IF(AND(BI299=契約状況コード表!M$5,T299&gt;契約状況コード表!N$5),"○",IF(AND(BI299=契約状況コード表!M$6,T299&gt;=契約状況コード表!N$6),"○",IF(AND(BI299=契約状況コード表!M$7,T299&gt;=契約状況コード表!N$7),"○",IF(AND(BI299=契約状況コード表!M$8,T299&gt;=契約状況コード表!N$8),"○",IF(AND(BI299=契約状況コード表!M$9,T299&gt;=契約状況コード表!N$9),"○",IF(AND(BI299=契約状況コード表!M$10,T299&gt;=契約状況コード表!N$10),"○",IF(AND(BI299=契約状況コード表!M$11,T299&gt;=契約状況コード表!N$11),"○",IF(AND(BI299=契約状況コード表!M$12,T299&gt;=契約状況コード表!N$12),"○",IF(AND(BI299=契約状況コード表!M$13,T299&gt;=契約状況コード表!N$13),"○",IF(T299="他官署で調達手続き入札を実施のため","○","×"))))))))))</f>
        <v>×</v>
      </c>
      <c r="BE299" s="114" t="str">
        <f>IF(AND(BI299=契約状況コード表!M$5,Y299&gt;契約状況コード表!N$5),"○",IF(AND(BI299=契約状況コード表!M$6,Y299&gt;=契約状況コード表!N$6),"○",IF(AND(BI299=契約状況コード表!M$7,Y299&gt;=契約状況コード表!N$7),"○",IF(AND(BI299=契約状況コード表!M$8,Y299&gt;=契約状況コード表!N$8),"○",IF(AND(BI299=契約状況コード表!M$9,Y299&gt;=契約状況コード表!N$9),"○",IF(AND(BI299=契約状況コード表!M$10,Y299&gt;=契約状況コード表!N$10),"○",IF(AND(BI299=契約状況コード表!M$11,Y299&gt;=契約状況コード表!N$11),"○",IF(AND(BI299=契約状況コード表!M$12,Y299&gt;=契約状況コード表!N$12),"○",IF(AND(BI299=契約状況コード表!M$13,Y299&gt;=契約状況コード表!N$13),"○","×")))))))))</f>
        <v>×</v>
      </c>
      <c r="BF299" s="114" t="str">
        <f t="shared" si="38"/>
        <v>×</v>
      </c>
      <c r="BG299" s="114" t="str">
        <f t="shared" si="39"/>
        <v>×</v>
      </c>
      <c r="BH299" s="115" t="str">
        <f t="shared" si="40"/>
        <v/>
      </c>
      <c r="BI299" s="170">
        <f t="shared" si="41"/>
        <v>0</v>
      </c>
      <c r="BJ299" s="36" t="str">
        <f>IF(AG299=契約状況コード表!G$5,"",IF(AND(K299&lt;&gt;"",ISTEXT(U299)),"分担契約/単価契約",IF(ISTEXT(U299),"単価契約",IF(K299&lt;&gt;"","分担契約",""))))</f>
        <v/>
      </c>
      <c r="BK299" s="171"/>
      <c r="BL299" s="118" t="str">
        <f>IF(COUNTIF(T299,"**"),"",IF(AND(T299&gt;=契約状況コード表!P$5,OR(H299=契約状況コード表!M$5,H299=契約状況コード表!M$6)),1,IF(AND(T299&gt;=契約状況コード表!P$13,H299&lt;&gt;契約状況コード表!M$5,H299&lt;&gt;契約状況コード表!M$6),1,"")))</f>
        <v/>
      </c>
      <c r="BM299" s="155" t="str">
        <f t="shared" si="42"/>
        <v>○</v>
      </c>
      <c r="BN299" s="118" t="b">
        <f t="shared" si="43"/>
        <v>1</v>
      </c>
      <c r="BO299" s="118" t="b">
        <f t="shared" si="44"/>
        <v>1</v>
      </c>
    </row>
    <row r="300" spans="1:67" ht="60.6" customHeight="1">
      <c r="A300" s="101">
        <f t="shared" si="45"/>
        <v>295</v>
      </c>
      <c r="B300" s="101" t="str">
        <f t="shared" si="46"/>
        <v/>
      </c>
      <c r="C300" s="101" t="str">
        <f>IF(B300&lt;&gt;1,"",COUNTIF($B$6:B300,1))</f>
        <v/>
      </c>
      <c r="D300" s="101" t="str">
        <f>IF(B300&lt;&gt;2,"",COUNTIF($B$6:B300,2))</f>
        <v/>
      </c>
      <c r="E300" s="101" t="str">
        <f>IF(B300&lt;&gt;3,"",COUNTIF($B$6:B300,3))</f>
        <v/>
      </c>
      <c r="F300" s="101" t="str">
        <f>IF(B300&lt;&gt;4,"",COUNTIF($B$6:B300,4))</f>
        <v/>
      </c>
      <c r="G300" s="75"/>
      <c r="H300" s="36"/>
      <c r="I300" s="76"/>
      <c r="J300" s="76"/>
      <c r="K300" s="75"/>
      <c r="L300" s="161"/>
      <c r="M300" s="77"/>
      <c r="N300" s="76"/>
      <c r="O300" s="78"/>
      <c r="P300" s="83"/>
      <c r="Q300" s="84"/>
      <c r="R300" s="76"/>
      <c r="S300" s="75"/>
      <c r="T300" s="79"/>
      <c r="U300" s="86"/>
      <c r="V300" s="87"/>
      <c r="W300" s="172" t="str">
        <f>IF(OR(T300="他官署で調達手続きを実施のため",AG300=契約状況コード表!G$5),"－",IF(V300&lt;&gt;"",ROUNDDOWN(V300/T300,3),(IFERROR(ROUNDDOWN(U300/T300,3),"－"))))</f>
        <v>－</v>
      </c>
      <c r="X300" s="79"/>
      <c r="Y300" s="79"/>
      <c r="Z300" s="82"/>
      <c r="AA300" s="80"/>
      <c r="AB300" s="81"/>
      <c r="AC300" s="82"/>
      <c r="AD300" s="82"/>
      <c r="AE300" s="82"/>
      <c r="AF300" s="82"/>
      <c r="AG300" s="80"/>
      <c r="AH300" s="76"/>
      <c r="AI300" s="76"/>
      <c r="AJ300" s="76"/>
      <c r="AK300" s="36"/>
      <c r="AL300" s="36"/>
      <c r="AM300" s="200"/>
      <c r="AN300" s="200"/>
      <c r="AO300" s="200"/>
      <c r="AP300" s="200"/>
      <c r="AQ300" s="161"/>
      <c r="AR300" s="75"/>
      <c r="AS300" s="36"/>
      <c r="AT300" s="36"/>
      <c r="AU300" s="36"/>
      <c r="AV300" s="36"/>
      <c r="AW300" s="36"/>
      <c r="AX300" s="36"/>
      <c r="AY300" s="36"/>
      <c r="AZ300" s="36"/>
      <c r="BA300" s="104"/>
      <c r="BB300" s="113"/>
      <c r="BC300" s="114" t="str">
        <f>IF(AND(OR(K300=契約状況コード表!D$5,K300=契約状況コード表!D$6),OR(AG300=契約状況コード表!G$5,AG300=契約状況コード表!G$6)),"年間支払金額(全官署)",IF(OR(AG300=契約状況コード表!G$5,AG300=契約状況コード表!G$6),"年間支払金額",IF(AND(OR(COUNTIF(AI300,"*すべて*"),COUNTIF(AI300,"*全て*")),S300="●",OR(K300=契約状況コード表!D$5,K300=契約状況コード表!D$6)),"年間支払金額(全官署、契約相手方ごと)",IF(AND(OR(COUNTIF(AI300,"*すべて*"),COUNTIF(AI300,"*全て*")),S300="●"),"年間支払金額(契約相手方ごと)",IF(AND(OR(K300=契約状況コード表!D$5,K300=契約状況コード表!D$6),AG300=契約状況コード表!G$7),"契約総額(全官署)",IF(AND(K300=契約状況コード表!D$7,AG300=契約状況コード表!G$7),"契約総額(自官署のみ)",IF(K300=契約状況コード表!D$7,"年間支払金額(自官署のみ)",IF(AG300=契約状況コード表!G$7,"契約総額",IF(AND(COUNTIF(BJ300,"&lt;&gt;*単価*"),OR(K300=契約状況コード表!D$5,K300=契約状況コード表!D$6)),"全官署予定価格",IF(AND(COUNTIF(BJ300,"*単価*"),OR(K300=契約状況コード表!D$5,K300=契約状況コード表!D$6)),"全官署支払金額",IF(AND(COUNTIF(BJ300,"&lt;&gt;*単価*"),COUNTIF(BJ300,"*変更契約*")),"変更後予定価格",IF(COUNTIF(BJ300,"*単価*"),"年間支払金額","予定価格"))))))))))))</f>
        <v>予定価格</v>
      </c>
      <c r="BD300" s="114" t="str">
        <f>IF(AND(BI300=契約状況コード表!M$5,T300&gt;契約状況コード表!N$5),"○",IF(AND(BI300=契約状況コード表!M$6,T300&gt;=契約状況コード表!N$6),"○",IF(AND(BI300=契約状況コード表!M$7,T300&gt;=契約状況コード表!N$7),"○",IF(AND(BI300=契約状況コード表!M$8,T300&gt;=契約状況コード表!N$8),"○",IF(AND(BI300=契約状況コード表!M$9,T300&gt;=契約状況コード表!N$9),"○",IF(AND(BI300=契約状況コード表!M$10,T300&gt;=契約状況コード表!N$10),"○",IF(AND(BI300=契約状況コード表!M$11,T300&gt;=契約状況コード表!N$11),"○",IF(AND(BI300=契約状況コード表!M$12,T300&gt;=契約状況コード表!N$12),"○",IF(AND(BI300=契約状況コード表!M$13,T300&gt;=契約状況コード表!N$13),"○",IF(T300="他官署で調達手続き入札を実施のため","○","×"))))))))))</f>
        <v>×</v>
      </c>
      <c r="BE300" s="114" t="str">
        <f>IF(AND(BI300=契約状況コード表!M$5,Y300&gt;契約状況コード表!N$5),"○",IF(AND(BI300=契約状況コード表!M$6,Y300&gt;=契約状況コード表!N$6),"○",IF(AND(BI300=契約状況コード表!M$7,Y300&gt;=契約状況コード表!N$7),"○",IF(AND(BI300=契約状況コード表!M$8,Y300&gt;=契約状況コード表!N$8),"○",IF(AND(BI300=契約状況コード表!M$9,Y300&gt;=契約状況コード表!N$9),"○",IF(AND(BI300=契約状況コード表!M$10,Y300&gt;=契約状況コード表!N$10),"○",IF(AND(BI300=契約状況コード表!M$11,Y300&gt;=契約状況コード表!N$11),"○",IF(AND(BI300=契約状況コード表!M$12,Y300&gt;=契約状況コード表!N$12),"○",IF(AND(BI300=契約状況コード表!M$13,Y300&gt;=契約状況コード表!N$13),"○","×")))))))))</f>
        <v>×</v>
      </c>
      <c r="BF300" s="114" t="str">
        <f t="shared" si="38"/>
        <v>×</v>
      </c>
      <c r="BG300" s="114" t="str">
        <f t="shared" si="39"/>
        <v>×</v>
      </c>
      <c r="BH300" s="115" t="str">
        <f t="shared" si="40"/>
        <v/>
      </c>
      <c r="BI300" s="170">
        <f t="shared" si="41"/>
        <v>0</v>
      </c>
      <c r="BJ300" s="36" t="str">
        <f>IF(AG300=契約状況コード表!G$5,"",IF(AND(K300&lt;&gt;"",ISTEXT(U300)),"分担契約/単価契約",IF(ISTEXT(U300),"単価契約",IF(K300&lt;&gt;"","分担契約",""))))</f>
        <v/>
      </c>
      <c r="BK300" s="171"/>
      <c r="BL300" s="118" t="str">
        <f>IF(COUNTIF(T300,"**"),"",IF(AND(T300&gt;=契約状況コード表!P$5,OR(H300=契約状況コード表!M$5,H300=契約状況コード表!M$6)),1,IF(AND(T300&gt;=契約状況コード表!P$13,H300&lt;&gt;契約状況コード表!M$5,H300&lt;&gt;契約状況コード表!M$6),1,"")))</f>
        <v/>
      </c>
      <c r="BM300" s="155" t="str">
        <f t="shared" si="42"/>
        <v>○</v>
      </c>
      <c r="BN300" s="118" t="b">
        <f t="shared" si="43"/>
        <v>1</v>
      </c>
      <c r="BO300" s="118" t="b">
        <f t="shared" si="44"/>
        <v>1</v>
      </c>
    </row>
    <row r="301" spans="1:67" ht="60.6" customHeight="1">
      <c r="A301" s="101">
        <f t="shared" si="45"/>
        <v>296</v>
      </c>
      <c r="B301" s="101" t="str">
        <f t="shared" si="46"/>
        <v/>
      </c>
      <c r="C301" s="101" t="str">
        <f>IF(B301&lt;&gt;1,"",COUNTIF($B$6:B301,1))</f>
        <v/>
      </c>
      <c r="D301" s="101" t="str">
        <f>IF(B301&lt;&gt;2,"",COUNTIF($B$6:B301,2))</f>
        <v/>
      </c>
      <c r="E301" s="101" t="str">
        <f>IF(B301&lt;&gt;3,"",COUNTIF($B$6:B301,3))</f>
        <v/>
      </c>
      <c r="F301" s="101" t="str">
        <f>IF(B301&lt;&gt;4,"",COUNTIF($B$6:B301,4))</f>
        <v/>
      </c>
      <c r="G301" s="75"/>
      <c r="H301" s="36"/>
      <c r="I301" s="76"/>
      <c r="J301" s="76"/>
      <c r="K301" s="75"/>
      <c r="L301" s="161"/>
      <c r="M301" s="77"/>
      <c r="N301" s="76"/>
      <c r="O301" s="78"/>
      <c r="P301" s="83"/>
      <c r="Q301" s="84"/>
      <c r="R301" s="76"/>
      <c r="S301" s="75"/>
      <c r="T301" s="79"/>
      <c r="U301" s="86"/>
      <c r="V301" s="87"/>
      <c r="W301" s="172" t="str">
        <f>IF(OR(T301="他官署で調達手続きを実施のため",AG301=契約状況コード表!G$5),"－",IF(V301&lt;&gt;"",ROUNDDOWN(V301/T301,3),(IFERROR(ROUNDDOWN(U301/T301,3),"－"))))</f>
        <v>－</v>
      </c>
      <c r="X301" s="79"/>
      <c r="Y301" s="79"/>
      <c r="Z301" s="82"/>
      <c r="AA301" s="80"/>
      <c r="AB301" s="81"/>
      <c r="AC301" s="82"/>
      <c r="AD301" s="82"/>
      <c r="AE301" s="82"/>
      <c r="AF301" s="82"/>
      <c r="AG301" s="80"/>
      <c r="AH301" s="76"/>
      <c r="AI301" s="76"/>
      <c r="AJ301" s="76"/>
      <c r="AK301" s="36"/>
      <c r="AL301" s="36"/>
      <c r="AM301" s="200"/>
      <c r="AN301" s="200"/>
      <c r="AO301" s="200"/>
      <c r="AP301" s="200"/>
      <c r="AQ301" s="161"/>
      <c r="AR301" s="75"/>
      <c r="AS301" s="36"/>
      <c r="AT301" s="36"/>
      <c r="AU301" s="36"/>
      <c r="AV301" s="36"/>
      <c r="AW301" s="36"/>
      <c r="AX301" s="36"/>
      <c r="AY301" s="36"/>
      <c r="AZ301" s="36"/>
      <c r="BA301" s="108"/>
      <c r="BB301" s="113"/>
      <c r="BC301" s="114" t="str">
        <f>IF(AND(OR(K301=契約状況コード表!D$5,K301=契約状況コード表!D$6),OR(AG301=契約状況コード表!G$5,AG301=契約状況コード表!G$6)),"年間支払金額(全官署)",IF(OR(AG301=契約状況コード表!G$5,AG301=契約状況コード表!G$6),"年間支払金額",IF(AND(OR(COUNTIF(AI301,"*すべて*"),COUNTIF(AI301,"*全て*")),S301="●",OR(K301=契約状況コード表!D$5,K301=契約状況コード表!D$6)),"年間支払金額(全官署、契約相手方ごと)",IF(AND(OR(COUNTIF(AI301,"*すべて*"),COUNTIF(AI301,"*全て*")),S301="●"),"年間支払金額(契約相手方ごと)",IF(AND(OR(K301=契約状況コード表!D$5,K301=契約状況コード表!D$6),AG301=契約状況コード表!G$7),"契約総額(全官署)",IF(AND(K301=契約状況コード表!D$7,AG301=契約状況コード表!G$7),"契約総額(自官署のみ)",IF(K301=契約状況コード表!D$7,"年間支払金額(自官署のみ)",IF(AG301=契約状況コード表!G$7,"契約総額",IF(AND(COUNTIF(BJ301,"&lt;&gt;*単価*"),OR(K301=契約状況コード表!D$5,K301=契約状況コード表!D$6)),"全官署予定価格",IF(AND(COUNTIF(BJ301,"*単価*"),OR(K301=契約状況コード表!D$5,K301=契約状況コード表!D$6)),"全官署支払金額",IF(AND(COUNTIF(BJ301,"&lt;&gt;*単価*"),COUNTIF(BJ301,"*変更契約*")),"変更後予定価格",IF(COUNTIF(BJ301,"*単価*"),"年間支払金額","予定価格"))))))))))))</f>
        <v>予定価格</v>
      </c>
      <c r="BD301" s="114" t="str">
        <f>IF(AND(BI301=契約状況コード表!M$5,T301&gt;契約状況コード表!N$5),"○",IF(AND(BI301=契約状況コード表!M$6,T301&gt;=契約状況コード表!N$6),"○",IF(AND(BI301=契約状況コード表!M$7,T301&gt;=契約状況コード表!N$7),"○",IF(AND(BI301=契約状況コード表!M$8,T301&gt;=契約状況コード表!N$8),"○",IF(AND(BI301=契約状況コード表!M$9,T301&gt;=契約状況コード表!N$9),"○",IF(AND(BI301=契約状況コード表!M$10,T301&gt;=契約状況コード表!N$10),"○",IF(AND(BI301=契約状況コード表!M$11,T301&gt;=契約状況コード表!N$11),"○",IF(AND(BI301=契約状況コード表!M$12,T301&gt;=契約状況コード表!N$12),"○",IF(AND(BI301=契約状況コード表!M$13,T301&gt;=契約状況コード表!N$13),"○",IF(T301="他官署で調達手続き入札を実施のため","○","×"))))))))))</f>
        <v>×</v>
      </c>
      <c r="BE301" s="114" t="str">
        <f>IF(AND(BI301=契約状況コード表!M$5,Y301&gt;契約状況コード表!N$5),"○",IF(AND(BI301=契約状況コード表!M$6,Y301&gt;=契約状況コード表!N$6),"○",IF(AND(BI301=契約状況コード表!M$7,Y301&gt;=契約状況コード表!N$7),"○",IF(AND(BI301=契約状況コード表!M$8,Y301&gt;=契約状況コード表!N$8),"○",IF(AND(BI301=契約状況コード表!M$9,Y301&gt;=契約状況コード表!N$9),"○",IF(AND(BI301=契約状況コード表!M$10,Y301&gt;=契約状況コード表!N$10),"○",IF(AND(BI301=契約状況コード表!M$11,Y301&gt;=契約状況コード表!N$11),"○",IF(AND(BI301=契約状況コード表!M$12,Y301&gt;=契約状況コード表!N$12),"○",IF(AND(BI301=契約状況コード表!M$13,Y301&gt;=契約状況コード表!N$13),"○","×")))))))))</f>
        <v>×</v>
      </c>
      <c r="BF301" s="114" t="str">
        <f t="shared" si="38"/>
        <v>×</v>
      </c>
      <c r="BG301" s="114" t="str">
        <f t="shared" si="39"/>
        <v>×</v>
      </c>
      <c r="BH301" s="115" t="str">
        <f t="shared" si="40"/>
        <v/>
      </c>
      <c r="BI301" s="170">
        <f t="shared" si="41"/>
        <v>0</v>
      </c>
      <c r="BJ301" s="36" t="str">
        <f>IF(AG301=契約状況コード表!G$5,"",IF(AND(K301&lt;&gt;"",ISTEXT(U301)),"分担契約/単価契約",IF(ISTEXT(U301),"単価契約",IF(K301&lt;&gt;"","分担契約",""))))</f>
        <v/>
      </c>
      <c r="BK301" s="171"/>
      <c r="BL301" s="118" t="str">
        <f>IF(COUNTIF(T301,"**"),"",IF(AND(T301&gt;=契約状況コード表!P$5,OR(H301=契約状況コード表!M$5,H301=契約状況コード表!M$6)),1,IF(AND(T301&gt;=契約状況コード表!P$13,H301&lt;&gt;契約状況コード表!M$5,H301&lt;&gt;契約状況コード表!M$6),1,"")))</f>
        <v/>
      </c>
      <c r="BM301" s="155" t="str">
        <f t="shared" si="42"/>
        <v>○</v>
      </c>
      <c r="BN301" s="118" t="b">
        <f t="shared" si="43"/>
        <v>1</v>
      </c>
      <c r="BO301" s="118" t="b">
        <f t="shared" si="44"/>
        <v>1</v>
      </c>
    </row>
    <row r="302" spans="1:67" ht="60.6" customHeight="1">
      <c r="A302" s="101">
        <f t="shared" si="45"/>
        <v>297</v>
      </c>
      <c r="B302" s="101" t="str">
        <f t="shared" si="46"/>
        <v/>
      </c>
      <c r="C302" s="101" t="str">
        <f>IF(B302&lt;&gt;1,"",COUNTIF($B$6:B302,1))</f>
        <v/>
      </c>
      <c r="D302" s="101" t="str">
        <f>IF(B302&lt;&gt;2,"",COUNTIF($B$6:B302,2))</f>
        <v/>
      </c>
      <c r="E302" s="101" t="str">
        <f>IF(B302&lt;&gt;3,"",COUNTIF($B$6:B302,3))</f>
        <v/>
      </c>
      <c r="F302" s="101" t="str">
        <f>IF(B302&lt;&gt;4,"",COUNTIF($B$6:B302,4))</f>
        <v/>
      </c>
      <c r="G302" s="75"/>
      <c r="H302" s="36"/>
      <c r="I302" s="76"/>
      <c r="J302" s="76"/>
      <c r="K302" s="75"/>
      <c r="L302" s="161"/>
      <c r="M302" s="77"/>
      <c r="N302" s="76"/>
      <c r="O302" s="78"/>
      <c r="P302" s="83"/>
      <c r="Q302" s="84"/>
      <c r="R302" s="76"/>
      <c r="S302" s="75"/>
      <c r="T302" s="79"/>
      <c r="U302" s="86"/>
      <c r="V302" s="87"/>
      <c r="W302" s="172" t="str">
        <f>IF(OR(T302="他官署で調達手続きを実施のため",AG302=契約状況コード表!G$5),"－",IF(V302&lt;&gt;"",ROUNDDOWN(V302/T302,3),(IFERROR(ROUNDDOWN(U302/T302,3),"－"))))</f>
        <v>－</v>
      </c>
      <c r="X302" s="79"/>
      <c r="Y302" s="79"/>
      <c r="Z302" s="82"/>
      <c r="AA302" s="80"/>
      <c r="AB302" s="81"/>
      <c r="AC302" s="82"/>
      <c r="AD302" s="82"/>
      <c r="AE302" s="82"/>
      <c r="AF302" s="82"/>
      <c r="AG302" s="80"/>
      <c r="AH302" s="76"/>
      <c r="AI302" s="76"/>
      <c r="AJ302" s="76"/>
      <c r="AK302" s="36"/>
      <c r="AL302" s="36"/>
      <c r="AM302" s="200"/>
      <c r="AN302" s="200"/>
      <c r="AO302" s="200"/>
      <c r="AP302" s="200"/>
      <c r="AQ302" s="161"/>
      <c r="AR302" s="75"/>
      <c r="AS302" s="36"/>
      <c r="AT302" s="36"/>
      <c r="AU302" s="36"/>
      <c r="AV302" s="36"/>
      <c r="AW302" s="36"/>
      <c r="AX302" s="36"/>
      <c r="AY302" s="36"/>
      <c r="AZ302" s="36"/>
      <c r="BA302" s="104"/>
      <c r="BB302" s="113"/>
      <c r="BC302" s="114" t="str">
        <f>IF(AND(OR(K302=契約状況コード表!D$5,K302=契約状況コード表!D$6),OR(AG302=契約状況コード表!G$5,AG302=契約状況コード表!G$6)),"年間支払金額(全官署)",IF(OR(AG302=契約状況コード表!G$5,AG302=契約状況コード表!G$6),"年間支払金額",IF(AND(OR(COUNTIF(AI302,"*すべて*"),COUNTIF(AI302,"*全て*")),S302="●",OR(K302=契約状況コード表!D$5,K302=契約状況コード表!D$6)),"年間支払金額(全官署、契約相手方ごと)",IF(AND(OR(COUNTIF(AI302,"*すべて*"),COUNTIF(AI302,"*全て*")),S302="●"),"年間支払金額(契約相手方ごと)",IF(AND(OR(K302=契約状況コード表!D$5,K302=契約状況コード表!D$6),AG302=契約状況コード表!G$7),"契約総額(全官署)",IF(AND(K302=契約状況コード表!D$7,AG302=契約状況コード表!G$7),"契約総額(自官署のみ)",IF(K302=契約状況コード表!D$7,"年間支払金額(自官署のみ)",IF(AG302=契約状況コード表!G$7,"契約総額",IF(AND(COUNTIF(BJ302,"&lt;&gt;*単価*"),OR(K302=契約状況コード表!D$5,K302=契約状況コード表!D$6)),"全官署予定価格",IF(AND(COUNTIF(BJ302,"*単価*"),OR(K302=契約状況コード表!D$5,K302=契約状況コード表!D$6)),"全官署支払金額",IF(AND(COUNTIF(BJ302,"&lt;&gt;*単価*"),COUNTIF(BJ302,"*変更契約*")),"変更後予定価格",IF(COUNTIF(BJ302,"*単価*"),"年間支払金額","予定価格"))))))))))))</f>
        <v>予定価格</v>
      </c>
      <c r="BD302" s="114" t="str">
        <f>IF(AND(BI302=契約状況コード表!M$5,T302&gt;契約状況コード表!N$5),"○",IF(AND(BI302=契約状況コード表!M$6,T302&gt;=契約状況コード表!N$6),"○",IF(AND(BI302=契約状況コード表!M$7,T302&gt;=契約状況コード表!N$7),"○",IF(AND(BI302=契約状況コード表!M$8,T302&gt;=契約状況コード表!N$8),"○",IF(AND(BI302=契約状況コード表!M$9,T302&gt;=契約状況コード表!N$9),"○",IF(AND(BI302=契約状況コード表!M$10,T302&gt;=契約状況コード表!N$10),"○",IF(AND(BI302=契約状況コード表!M$11,T302&gt;=契約状況コード表!N$11),"○",IF(AND(BI302=契約状況コード表!M$12,T302&gt;=契約状況コード表!N$12),"○",IF(AND(BI302=契約状況コード表!M$13,T302&gt;=契約状況コード表!N$13),"○",IF(T302="他官署で調達手続き入札を実施のため","○","×"))))))))))</f>
        <v>×</v>
      </c>
      <c r="BE302" s="114" t="str">
        <f>IF(AND(BI302=契約状況コード表!M$5,Y302&gt;契約状況コード表!N$5),"○",IF(AND(BI302=契約状況コード表!M$6,Y302&gt;=契約状況コード表!N$6),"○",IF(AND(BI302=契約状況コード表!M$7,Y302&gt;=契約状況コード表!N$7),"○",IF(AND(BI302=契約状況コード表!M$8,Y302&gt;=契約状況コード表!N$8),"○",IF(AND(BI302=契約状況コード表!M$9,Y302&gt;=契約状況コード表!N$9),"○",IF(AND(BI302=契約状況コード表!M$10,Y302&gt;=契約状況コード表!N$10),"○",IF(AND(BI302=契約状況コード表!M$11,Y302&gt;=契約状況コード表!N$11),"○",IF(AND(BI302=契約状況コード表!M$12,Y302&gt;=契約状況コード表!N$12),"○",IF(AND(BI302=契約状況コード表!M$13,Y302&gt;=契約状況コード表!N$13),"○","×")))))))))</f>
        <v>×</v>
      </c>
      <c r="BF302" s="114" t="str">
        <f t="shared" si="38"/>
        <v>×</v>
      </c>
      <c r="BG302" s="114" t="str">
        <f t="shared" si="39"/>
        <v>×</v>
      </c>
      <c r="BH302" s="115" t="str">
        <f t="shared" si="40"/>
        <v/>
      </c>
      <c r="BI302" s="170">
        <f t="shared" si="41"/>
        <v>0</v>
      </c>
      <c r="BJ302" s="36" t="str">
        <f>IF(AG302=契約状況コード表!G$5,"",IF(AND(K302&lt;&gt;"",ISTEXT(U302)),"分担契約/単価契約",IF(ISTEXT(U302),"単価契約",IF(K302&lt;&gt;"","分担契約",""))))</f>
        <v/>
      </c>
      <c r="BK302" s="171"/>
      <c r="BL302" s="118" t="str">
        <f>IF(COUNTIF(T302,"**"),"",IF(AND(T302&gt;=契約状況コード表!P$5,OR(H302=契約状況コード表!M$5,H302=契約状況コード表!M$6)),1,IF(AND(T302&gt;=契約状況コード表!P$13,H302&lt;&gt;契約状況コード表!M$5,H302&lt;&gt;契約状況コード表!M$6),1,"")))</f>
        <v/>
      </c>
      <c r="BM302" s="155" t="str">
        <f t="shared" si="42"/>
        <v>○</v>
      </c>
      <c r="BN302" s="118" t="b">
        <f t="shared" si="43"/>
        <v>1</v>
      </c>
      <c r="BO302" s="118" t="b">
        <f t="shared" si="44"/>
        <v>1</v>
      </c>
    </row>
    <row r="303" spans="1:67" ht="60.6" customHeight="1">
      <c r="A303" s="101">
        <f t="shared" si="45"/>
        <v>298</v>
      </c>
      <c r="B303" s="101" t="str">
        <f t="shared" si="46"/>
        <v/>
      </c>
      <c r="C303" s="101" t="str">
        <f>IF(B303&lt;&gt;1,"",COUNTIF($B$6:B303,1))</f>
        <v/>
      </c>
      <c r="D303" s="101" t="str">
        <f>IF(B303&lt;&gt;2,"",COUNTIF($B$6:B303,2))</f>
        <v/>
      </c>
      <c r="E303" s="101" t="str">
        <f>IF(B303&lt;&gt;3,"",COUNTIF($B$6:B303,3))</f>
        <v/>
      </c>
      <c r="F303" s="101" t="str">
        <f>IF(B303&lt;&gt;4,"",COUNTIF($B$6:B303,4))</f>
        <v/>
      </c>
      <c r="G303" s="75"/>
      <c r="H303" s="36"/>
      <c r="I303" s="76"/>
      <c r="J303" s="76"/>
      <c r="K303" s="75"/>
      <c r="L303" s="161"/>
      <c r="M303" s="77"/>
      <c r="N303" s="76"/>
      <c r="O303" s="78"/>
      <c r="P303" s="83"/>
      <c r="Q303" s="84"/>
      <c r="R303" s="76"/>
      <c r="S303" s="75"/>
      <c r="T303" s="79"/>
      <c r="U303" s="86"/>
      <c r="V303" s="87"/>
      <c r="W303" s="172" t="str">
        <f>IF(OR(T303="他官署で調達手続きを実施のため",AG303=契約状況コード表!G$5),"－",IF(V303&lt;&gt;"",ROUNDDOWN(V303/T303,3),(IFERROR(ROUNDDOWN(U303/T303,3),"－"))))</f>
        <v>－</v>
      </c>
      <c r="X303" s="79"/>
      <c r="Y303" s="79"/>
      <c r="Z303" s="82"/>
      <c r="AA303" s="80"/>
      <c r="AB303" s="81"/>
      <c r="AC303" s="82"/>
      <c r="AD303" s="82"/>
      <c r="AE303" s="82"/>
      <c r="AF303" s="82"/>
      <c r="AG303" s="80"/>
      <c r="AH303" s="76"/>
      <c r="AI303" s="76"/>
      <c r="AJ303" s="76"/>
      <c r="AK303" s="36"/>
      <c r="AL303" s="36"/>
      <c r="AM303" s="200"/>
      <c r="AN303" s="200"/>
      <c r="AO303" s="200"/>
      <c r="AP303" s="200"/>
      <c r="AQ303" s="161"/>
      <c r="AR303" s="75"/>
      <c r="AS303" s="36"/>
      <c r="AT303" s="36"/>
      <c r="AU303" s="36"/>
      <c r="AV303" s="36"/>
      <c r="AW303" s="36"/>
      <c r="AX303" s="36"/>
      <c r="AY303" s="36"/>
      <c r="AZ303" s="36"/>
      <c r="BA303" s="104"/>
      <c r="BB303" s="113"/>
      <c r="BC303" s="114" t="str">
        <f>IF(AND(OR(K303=契約状況コード表!D$5,K303=契約状況コード表!D$6),OR(AG303=契約状況コード表!G$5,AG303=契約状況コード表!G$6)),"年間支払金額(全官署)",IF(OR(AG303=契約状況コード表!G$5,AG303=契約状況コード表!G$6),"年間支払金額",IF(AND(OR(COUNTIF(AI303,"*すべて*"),COUNTIF(AI303,"*全て*")),S303="●",OR(K303=契約状況コード表!D$5,K303=契約状況コード表!D$6)),"年間支払金額(全官署、契約相手方ごと)",IF(AND(OR(COUNTIF(AI303,"*すべて*"),COUNTIF(AI303,"*全て*")),S303="●"),"年間支払金額(契約相手方ごと)",IF(AND(OR(K303=契約状況コード表!D$5,K303=契約状況コード表!D$6),AG303=契約状況コード表!G$7),"契約総額(全官署)",IF(AND(K303=契約状況コード表!D$7,AG303=契約状況コード表!G$7),"契約総額(自官署のみ)",IF(K303=契約状況コード表!D$7,"年間支払金額(自官署のみ)",IF(AG303=契約状況コード表!G$7,"契約総額",IF(AND(COUNTIF(BJ303,"&lt;&gt;*単価*"),OR(K303=契約状況コード表!D$5,K303=契約状況コード表!D$6)),"全官署予定価格",IF(AND(COUNTIF(BJ303,"*単価*"),OR(K303=契約状況コード表!D$5,K303=契約状況コード表!D$6)),"全官署支払金額",IF(AND(COUNTIF(BJ303,"&lt;&gt;*単価*"),COUNTIF(BJ303,"*変更契約*")),"変更後予定価格",IF(COUNTIF(BJ303,"*単価*"),"年間支払金額","予定価格"))))))))))))</f>
        <v>予定価格</v>
      </c>
      <c r="BD303" s="114" t="str">
        <f>IF(AND(BI303=契約状況コード表!M$5,T303&gt;契約状況コード表!N$5),"○",IF(AND(BI303=契約状況コード表!M$6,T303&gt;=契約状況コード表!N$6),"○",IF(AND(BI303=契約状況コード表!M$7,T303&gt;=契約状況コード表!N$7),"○",IF(AND(BI303=契約状況コード表!M$8,T303&gt;=契約状況コード表!N$8),"○",IF(AND(BI303=契約状況コード表!M$9,T303&gt;=契約状況コード表!N$9),"○",IF(AND(BI303=契約状況コード表!M$10,T303&gt;=契約状況コード表!N$10),"○",IF(AND(BI303=契約状況コード表!M$11,T303&gt;=契約状況コード表!N$11),"○",IF(AND(BI303=契約状況コード表!M$12,T303&gt;=契約状況コード表!N$12),"○",IF(AND(BI303=契約状況コード表!M$13,T303&gt;=契約状況コード表!N$13),"○",IF(T303="他官署で調達手続き入札を実施のため","○","×"))))))))))</f>
        <v>×</v>
      </c>
      <c r="BE303" s="114" t="str">
        <f>IF(AND(BI303=契約状況コード表!M$5,Y303&gt;契約状況コード表!N$5),"○",IF(AND(BI303=契約状況コード表!M$6,Y303&gt;=契約状況コード表!N$6),"○",IF(AND(BI303=契約状況コード表!M$7,Y303&gt;=契約状況コード表!N$7),"○",IF(AND(BI303=契約状況コード表!M$8,Y303&gt;=契約状況コード表!N$8),"○",IF(AND(BI303=契約状況コード表!M$9,Y303&gt;=契約状況コード表!N$9),"○",IF(AND(BI303=契約状況コード表!M$10,Y303&gt;=契約状況コード表!N$10),"○",IF(AND(BI303=契約状況コード表!M$11,Y303&gt;=契約状況コード表!N$11),"○",IF(AND(BI303=契約状況コード表!M$12,Y303&gt;=契約状況コード表!N$12),"○",IF(AND(BI303=契約状況コード表!M$13,Y303&gt;=契約状況コード表!N$13),"○","×")))))))))</f>
        <v>×</v>
      </c>
      <c r="BF303" s="114" t="str">
        <f t="shared" si="38"/>
        <v>×</v>
      </c>
      <c r="BG303" s="114" t="str">
        <f t="shared" si="39"/>
        <v>×</v>
      </c>
      <c r="BH303" s="115" t="str">
        <f t="shared" si="40"/>
        <v/>
      </c>
      <c r="BI303" s="170">
        <f t="shared" si="41"/>
        <v>0</v>
      </c>
      <c r="BJ303" s="36" t="str">
        <f>IF(AG303=契約状況コード表!G$5,"",IF(AND(K303&lt;&gt;"",ISTEXT(U303)),"分担契約/単価契約",IF(ISTEXT(U303),"単価契約",IF(K303&lt;&gt;"","分担契約",""))))</f>
        <v/>
      </c>
      <c r="BK303" s="171"/>
      <c r="BL303" s="118" t="str">
        <f>IF(COUNTIF(T303,"**"),"",IF(AND(T303&gt;=契約状況コード表!P$5,OR(H303=契約状況コード表!M$5,H303=契約状況コード表!M$6)),1,IF(AND(T303&gt;=契約状況コード表!P$13,H303&lt;&gt;契約状況コード表!M$5,H303&lt;&gt;契約状況コード表!M$6),1,"")))</f>
        <v/>
      </c>
      <c r="BM303" s="155" t="str">
        <f t="shared" si="42"/>
        <v>○</v>
      </c>
      <c r="BN303" s="118" t="b">
        <f t="shared" si="43"/>
        <v>1</v>
      </c>
      <c r="BO303" s="118" t="b">
        <f t="shared" si="44"/>
        <v>1</v>
      </c>
    </row>
    <row r="304" spans="1:67" ht="60.6" customHeight="1">
      <c r="A304" s="101">
        <f t="shared" si="45"/>
        <v>299</v>
      </c>
      <c r="B304" s="101" t="str">
        <f t="shared" si="46"/>
        <v/>
      </c>
      <c r="C304" s="101" t="str">
        <f>IF(B304&lt;&gt;1,"",COUNTIF($B$6:B304,1))</f>
        <v/>
      </c>
      <c r="D304" s="101" t="str">
        <f>IF(B304&lt;&gt;2,"",COUNTIF($B$6:B304,2))</f>
        <v/>
      </c>
      <c r="E304" s="101" t="str">
        <f>IF(B304&lt;&gt;3,"",COUNTIF($B$6:B304,3))</f>
        <v/>
      </c>
      <c r="F304" s="101" t="str">
        <f>IF(B304&lt;&gt;4,"",COUNTIF($B$6:B304,4))</f>
        <v/>
      </c>
      <c r="G304" s="75"/>
      <c r="H304" s="36"/>
      <c r="I304" s="76"/>
      <c r="J304" s="76"/>
      <c r="K304" s="75"/>
      <c r="L304" s="161"/>
      <c r="M304" s="77"/>
      <c r="N304" s="76"/>
      <c r="O304" s="78"/>
      <c r="P304" s="83"/>
      <c r="Q304" s="84"/>
      <c r="R304" s="76"/>
      <c r="S304" s="75"/>
      <c r="T304" s="85"/>
      <c r="U304" s="154"/>
      <c r="V304" s="87"/>
      <c r="W304" s="172" t="str">
        <f>IF(OR(T304="他官署で調達手続きを実施のため",AG304=契約状況コード表!G$5),"－",IF(V304&lt;&gt;"",ROUNDDOWN(V304/T304,3),(IFERROR(ROUNDDOWN(U304/T304,3),"－"))))</f>
        <v>－</v>
      </c>
      <c r="X304" s="85"/>
      <c r="Y304" s="85"/>
      <c r="Z304" s="82"/>
      <c r="AA304" s="80"/>
      <c r="AB304" s="81"/>
      <c r="AC304" s="82"/>
      <c r="AD304" s="82"/>
      <c r="AE304" s="82"/>
      <c r="AF304" s="82"/>
      <c r="AG304" s="80"/>
      <c r="AH304" s="76"/>
      <c r="AI304" s="76"/>
      <c r="AJ304" s="76"/>
      <c r="AK304" s="36"/>
      <c r="AL304" s="36"/>
      <c r="AM304" s="200"/>
      <c r="AN304" s="200"/>
      <c r="AO304" s="200"/>
      <c r="AP304" s="200"/>
      <c r="AQ304" s="161"/>
      <c r="AR304" s="75"/>
      <c r="AS304" s="36"/>
      <c r="AT304" s="36"/>
      <c r="AU304" s="36"/>
      <c r="AV304" s="36"/>
      <c r="AW304" s="36"/>
      <c r="AX304" s="36"/>
      <c r="AY304" s="36"/>
      <c r="AZ304" s="36"/>
      <c r="BA304" s="104"/>
      <c r="BB304" s="113"/>
      <c r="BC304" s="114" t="str">
        <f>IF(AND(OR(K304=契約状況コード表!D$5,K304=契約状況コード表!D$6),OR(AG304=契約状況コード表!G$5,AG304=契約状況コード表!G$6)),"年間支払金額(全官署)",IF(OR(AG304=契約状況コード表!G$5,AG304=契約状況コード表!G$6),"年間支払金額",IF(AND(OR(COUNTIF(AI304,"*すべて*"),COUNTIF(AI304,"*全て*")),S304="●",OR(K304=契約状況コード表!D$5,K304=契約状況コード表!D$6)),"年間支払金額(全官署、契約相手方ごと)",IF(AND(OR(COUNTIF(AI304,"*すべて*"),COUNTIF(AI304,"*全て*")),S304="●"),"年間支払金額(契約相手方ごと)",IF(AND(OR(K304=契約状況コード表!D$5,K304=契約状況コード表!D$6),AG304=契約状況コード表!G$7),"契約総額(全官署)",IF(AND(K304=契約状況コード表!D$7,AG304=契約状況コード表!G$7),"契約総額(自官署のみ)",IF(K304=契約状況コード表!D$7,"年間支払金額(自官署のみ)",IF(AG304=契約状況コード表!G$7,"契約総額",IF(AND(COUNTIF(BJ304,"&lt;&gt;*単価*"),OR(K304=契約状況コード表!D$5,K304=契約状況コード表!D$6)),"全官署予定価格",IF(AND(COUNTIF(BJ304,"*単価*"),OR(K304=契約状況コード表!D$5,K304=契約状況コード表!D$6)),"全官署支払金額",IF(AND(COUNTIF(BJ304,"&lt;&gt;*単価*"),COUNTIF(BJ304,"*変更契約*")),"変更後予定価格",IF(COUNTIF(BJ304,"*単価*"),"年間支払金額","予定価格"))))))))))))</f>
        <v>予定価格</v>
      </c>
      <c r="BD304" s="114" t="str">
        <f>IF(AND(BI304=契約状況コード表!M$5,T304&gt;契約状況コード表!N$5),"○",IF(AND(BI304=契約状況コード表!M$6,T304&gt;=契約状況コード表!N$6),"○",IF(AND(BI304=契約状況コード表!M$7,T304&gt;=契約状況コード表!N$7),"○",IF(AND(BI304=契約状況コード表!M$8,T304&gt;=契約状況コード表!N$8),"○",IF(AND(BI304=契約状況コード表!M$9,T304&gt;=契約状況コード表!N$9),"○",IF(AND(BI304=契約状況コード表!M$10,T304&gt;=契約状況コード表!N$10),"○",IF(AND(BI304=契約状況コード表!M$11,T304&gt;=契約状況コード表!N$11),"○",IF(AND(BI304=契約状況コード表!M$12,T304&gt;=契約状況コード表!N$12),"○",IF(AND(BI304=契約状況コード表!M$13,T304&gt;=契約状況コード表!N$13),"○",IF(T304="他官署で調達手続き入札を実施のため","○","×"))))))))))</f>
        <v>×</v>
      </c>
      <c r="BE304" s="114" t="str">
        <f>IF(AND(BI304=契約状況コード表!M$5,Y304&gt;契約状況コード表!N$5),"○",IF(AND(BI304=契約状況コード表!M$6,Y304&gt;=契約状況コード表!N$6),"○",IF(AND(BI304=契約状況コード表!M$7,Y304&gt;=契約状況コード表!N$7),"○",IF(AND(BI304=契約状況コード表!M$8,Y304&gt;=契約状況コード表!N$8),"○",IF(AND(BI304=契約状況コード表!M$9,Y304&gt;=契約状況コード表!N$9),"○",IF(AND(BI304=契約状況コード表!M$10,Y304&gt;=契約状況コード表!N$10),"○",IF(AND(BI304=契約状況コード表!M$11,Y304&gt;=契約状況コード表!N$11),"○",IF(AND(BI304=契約状況コード表!M$12,Y304&gt;=契約状況コード表!N$12),"○",IF(AND(BI304=契約状況コード表!M$13,Y304&gt;=契約状況コード表!N$13),"○","×")))))))))</f>
        <v>×</v>
      </c>
      <c r="BF304" s="114" t="str">
        <f t="shared" si="38"/>
        <v>×</v>
      </c>
      <c r="BG304" s="114" t="str">
        <f t="shared" si="39"/>
        <v>×</v>
      </c>
      <c r="BH304" s="115" t="str">
        <f t="shared" si="40"/>
        <v/>
      </c>
      <c r="BI304" s="170">
        <f t="shared" si="41"/>
        <v>0</v>
      </c>
      <c r="BJ304" s="36" t="str">
        <f>IF(AG304=契約状況コード表!G$5,"",IF(AND(K304&lt;&gt;"",ISTEXT(U304)),"分担契約/単価契約",IF(ISTEXT(U304),"単価契約",IF(K304&lt;&gt;"","分担契約",""))))</f>
        <v/>
      </c>
      <c r="BK304" s="171"/>
      <c r="BL304" s="118" t="str">
        <f>IF(COUNTIF(T304,"**"),"",IF(AND(T304&gt;=契約状況コード表!P$5,OR(H304=契約状況コード表!M$5,H304=契約状況コード表!M$6)),1,IF(AND(T304&gt;=契約状況コード表!P$13,H304&lt;&gt;契約状況コード表!M$5,H304&lt;&gt;契約状況コード表!M$6),1,"")))</f>
        <v/>
      </c>
      <c r="BM304" s="155" t="str">
        <f t="shared" si="42"/>
        <v>○</v>
      </c>
      <c r="BN304" s="118" t="b">
        <f t="shared" si="43"/>
        <v>1</v>
      </c>
      <c r="BO304" s="118" t="b">
        <f t="shared" si="44"/>
        <v>1</v>
      </c>
    </row>
    <row r="305" spans="1:67" ht="60.6" customHeight="1">
      <c r="A305" s="101">
        <f t="shared" si="45"/>
        <v>300</v>
      </c>
      <c r="B305" s="101" t="str">
        <f t="shared" si="46"/>
        <v/>
      </c>
      <c r="C305" s="101" t="str">
        <f>IF(B305&lt;&gt;1,"",COUNTIF($B$6:B305,1))</f>
        <v/>
      </c>
      <c r="D305" s="101" t="str">
        <f>IF(B305&lt;&gt;2,"",COUNTIF($B$6:B305,2))</f>
        <v/>
      </c>
      <c r="E305" s="101" t="str">
        <f>IF(B305&lt;&gt;3,"",COUNTIF($B$6:B305,3))</f>
        <v/>
      </c>
      <c r="F305" s="101" t="str">
        <f>IF(B305&lt;&gt;4,"",COUNTIF($B$6:B305,4))</f>
        <v/>
      </c>
      <c r="G305" s="75"/>
      <c r="H305" s="36"/>
      <c r="I305" s="76"/>
      <c r="J305" s="76"/>
      <c r="K305" s="75"/>
      <c r="L305" s="161"/>
      <c r="M305" s="77"/>
      <c r="N305" s="76"/>
      <c r="O305" s="78"/>
      <c r="P305" s="83"/>
      <c r="Q305" s="84"/>
      <c r="R305" s="76"/>
      <c r="S305" s="75"/>
      <c r="T305" s="79"/>
      <c r="U305" s="86"/>
      <c r="V305" s="87"/>
      <c r="W305" s="172" t="str">
        <f>IF(OR(T305="他官署で調達手続きを実施のため",AG305=契約状況コード表!G$5),"－",IF(V305&lt;&gt;"",ROUNDDOWN(V305/T305,3),(IFERROR(ROUNDDOWN(U305/T305,3),"－"))))</f>
        <v>－</v>
      </c>
      <c r="X305" s="79"/>
      <c r="Y305" s="79"/>
      <c r="Z305" s="82"/>
      <c r="AA305" s="80"/>
      <c r="AB305" s="81"/>
      <c r="AC305" s="82"/>
      <c r="AD305" s="82"/>
      <c r="AE305" s="82"/>
      <c r="AF305" s="82"/>
      <c r="AG305" s="80"/>
      <c r="AH305" s="76"/>
      <c r="AI305" s="76"/>
      <c r="AJ305" s="76"/>
      <c r="AK305" s="36"/>
      <c r="AL305" s="36"/>
      <c r="AM305" s="200"/>
      <c r="AN305" s="200"/>
      <c r="AO305" s="200"/>
      <c r="AP305" s="200"/>
      <c r="AQ305" s="161"/>
      <c r="AR305" s="75"/>
      <c r="AS305" s="36"/>
      <c r="AT305" s="36"/>
      <c r="AU305" s="36"/>
      <c r="AV305" s="36"/>
      <c r="AW305" s="36"/>
      <c r="AX305" s="36"/>
      <c r="AY305" s="36"/>
      <c r="AZ305" s="36"/>
      <c r="BA305" s="104"/>
      <c r="BB305" s="113"/>
      <c r="BC305" s="114" t="str">
        <f>IF(AND(OR(K305=契約状況コード表!D$5,K305=契約状況コード表!D$6),OR(AG305=契約状況コード表!G$5,AG305=契約状況コード表!G$6)),"年間支払金額(全官署)",IF(OR(AG305=契約状況コード表!G$5,AG305=契約状況コード表!G$6),"年間支払金額",IF(AND(OR(COUNTIF(AI305,"*すべて*"),COUNTIF(AI305,"*全て*")),S305="●",OR(K305=契約状況コード表!D$5,K305=契約状況コード表!D$6)),"年間支払金額(全官署、契約相手方ごと)",IF(AND(OR(COUNTIF(AI305,"*すべて*"),COUNTIF(AI305,"*全て*")),S305="●"),"年間支払金額(契約相手方ごと)",IF(AND(OR(K305=契約状況コード表!D$5,K305=契約状況コード表!D$6),AG305=契約状況コード表!G$7),"契約総額(全官署)",IF(AND(K305=契約状況コード表!D$7,AG305=契約状況コード表!G$7),"契約総額(自官署のみ)",IF(K305=契約状況コード表!D$7,"年間支払金額(自官署のみ)",IF(AG305=契約状況コード表!G$7,"契約総額",IF(AND(COUNTIF(BJ305,"&lt;&gt;*単価*"),OR(K305=契約状況コード表!D$5,K305=契約状況コード表!D$6)),"全官署予定価格",IF(AND(COUNTIF(BJ305,"*単価*"),OR(K305=契約状況コード表!D$5,K305=契約状況コード表!D$6)),"全官署支払金額",IF(AND(COUNTIF(BJ305,"&lt;&gt;*単価*"),COUNTIF(BJ305,"*変更契約*")),"変更後予定価格",IF(COUNTIF(BJ305,"*単価*"),"年間支払金額","予定価格"))))))))))))</f>
        <v>予定価格</v>
      </c>
      <c r="BD305" s="114" t="str">
        <f>IF(AND(BI305=契約状況コード表!M$5,T305&gt;契約状況コード表!N$5),"○",IF(AND(BI305=契約状況コード表!M$6,T305&gt;=契約状況コード表!N$6),"○",IF(AND(BI305=契約状況コード表!M$7,T305&gt;=契約状況コード表!N$7),"○",IF(AND(BI305=契約状況コード表!M$8,T305&gt;=契約状況コード表!N$8),"○",IF(AND(BI305=契約状況コード表!M$9,T305&gt;=契約状況コード表!N$9),"○",IF(AND(BI305=契約状況コード表!M$10,T305&gt;=契約状況コード表!N$10),"○",IF(AND(BI305=契約状況コード表!M$11,T305&gt;=契約状況コード表!N$11),"○",IF(AND(BI305=契約状況コード表!M$12,T305&gt;=契約状況コード表!N$12),"○",IF(AND(BI305=契約状況コード表!M$13,T305&gt;=契約状況コード表!N$13),"○",IF(T305="他官署で調達手続き入札を実施のため","○","×"))))))))))</f>
        <v>×</v>
      </c>
      <c r="BE305" s="114" t="str">
        <f>IF(AND(BI305=契約状況コード表!M$5,Y305&gt;契約状況コード表!N$5),"○",IF(AND(BI305=契約状況コード表!M$6,Y305&gt;=契約状況コード表!N$6),"○",IF(AND(BI305=契約状況コード表!M$7,Y305&gt;=契約状況コード表!N$7),"○",IF(AND(BI305=契約状況コード表!M$8,Y305&gt;=契約状況コード表!N$8),"○",IF(AND(BI305=契約状況コード表!M$9,Y305&gt;=契約状況コード表!N$9),"○",IF(AND(BI305=契約状況コード表!M$10,Y305&gt;=契約状況コード表!N$10),"○",IF(AND(BI305=契約状況コード表!M$11,Y305&gt;=契約状況コード表!N$11),"○",IF(AND(BI305=契約状況コード表!M$12,Y305&gt;=契約状況コード表!N$12),"○",IF(AND(BI305=契約状況コード表!M$13,Y305&gt;=契約状況コード表!N$13),"○","×")))))))))</f>
        <v>×</v>
      </c>
      <c r="BF305" s="114" t="str">
        <f t="shared" si="38"/>
        <v>×</v>
      </c>
      <c r="BG305" s="114" t="str">
        <f t="shared" si="39"/>
        <v>×</v>
      </c>
      <c r="BH305" s="115" t="str">
        <f t="shared" si="40"/>
        <v/>
      </c>
      <c r="BI305" s="170">
        <f t="shared" si="41"/>
        <v>0</v>
      </c>
      <c r="BJ305" s="36" t="str">
        <f>IF(AG305=契約状況コード表!G$5,"",IF(AND(K305&lt;&gt;"",ISTEXT(U305)),"分担契約/単価契約",IF(ISTEXT(U305),"単価契約",IF(K305&lt;&gt;"","分担契約",""))))</f>
        <v/>
      </c>
      <c r="BK305" s="171"/>
      <c r="BL305" s="118" t="str">
        <f>IF(COUNTIF(T305,"**"),"",IF(AND(T305&gt;=契約状況コード表!P$5,OR(H305=契約状況コード表!M$5,H305=契約状況コード表!M$6)),1,IF(AND(T305&gt;=契約状況コード表!P$13,H305&lt;&gt;契約状況コード表!M$5,H305&lt;&gt;契約状況コード表!M$6),1,"")))</f>
        <v/>
      </c>
      <c r="BM305" s="155" t="str">
        <f t="shared" si="42"/>
        <v>○</v>
      </c>
      <c r="BN305" s="118" t="b">
        <f t="shared" si="43"/>
        <v>1</v>
      </c>
      <c r="BO305" s="118" t="b">
        <f t="shared" si="44"/>
        <v>1</v>
      </c>
    </row>
    <row r="306" spans="1:67" ht="60.6" customHeight="1">
      <c r="A306" s="101">
        <f t="shared" si="45"/>
        <v>301</v>
      </c>
      <c r="B306" s="101" t="str">
        <f t="shared" si="46"/>
        <v/>
      </c>
      <c r="C306" s="101" t="str">
        <f>IF(B306&lt;&gt;1,"",COUNTIF($B$6:B306,1))</f>
        <v/>
      </c>
      <c r="D306" s="101" t="str">
        <f>IF(B306&lt;&gt;2,"",COUNTIF($B$6:B306,2))</f>
        <v/>
      </c>
      <c r="E306" s="101" t="str">
        <f>IF(B306&lt;&gt;3,"",COUNTIF($B$6:B306,3))</f>
        <v/>
      </c>
      <c r="F306" s="101" t="str">
        <f>IF(B306&lt;&gt;4,"",COUNTIF($B$6:B306,4))</f>
        <v/>
      </c>
      <c r="G306" s="75"/>
      <c r="H306" s="36"/>
      <c r="I306" s="76"/>
      <c r="J306" s="76"/>
      <c r="K306" s="75"/>
      <c r="L306" s="161"/>
      <c r="M306" s="77"/>
      <c r="N306" s="76"/>
      <c r="O306" s="78"/>
      <c r="P306" s="83"/>
      <c r="Q306" s="84"/>
      <c r="R306" s="76"/>
      <c r="S306" s="75"/>
      <c r="T306" s="79"/>
      <c r="U306" s="86"/>
      <c r="V306" s="87"/>
      <c r="W306" s="172" t="str">
        <f>IF(OR(T306="他官署で調達手続きを実施のため",AG306=契約状況コード表!G$5),"－",IF(V306&lt;&gt;"",ROUNDDOWN(V306/T306,3),(IFERROR(ROUNDDOWN(U306/T306,3),"－"))))</f>
        <v>－</v>
      </c>
      <c r="X306" s="79"/>
      <c r="Y306" s="79"/>
      <c r="Z306" s="82"/>
      <c r="AA306" s="80"/>
      <c r="AB306" s="81"/>
      <c r="AC306" s="82"/>
      <c r="AD306" s="82"/>
      <c r="AE306" s="82"/>
      <c r="AF306" s="82"/>
      <c r="AG306" s="80"/>
      <c r="AH306" s="76"/>
      <c r="AI306" s="76"/>
      <c r="AJ306" s="76"/>
      <c r="AK306" s="36"/>
      <c r="AL306" s="36"/>
      <c r="AM306" s="200"/>
      <c r="AN306" s="200"/>
      <c r="AO306" s="200"/>
      <c r="AP306" s="200"/>
      <c r="AQ306" s="161"/>
      <c r="AR306" s="75"/>
      <c r="AS306" s="36"/>
      <c r="AT306" s="36"/>
      <c r="AU306" s="36"/>
      <c r="AV306" s="36"/>
      <c r="AW306" s="36"/>
      <c r="AX306" s="36"/>
      <c r="AY306" s="36"/>
      <c r="AZ306" s="36"/>
      <c r="BA306" s="104"/>
      <c r="BB306" s="113"/>
      <c r="BC306" s="114" t="str">
        <f>IF(AND(OR(K306=契約状況コード表!D$5,K306=契約状況コード表!D$6),OR(AG306=契約状況コード表!G$5,AG306=契約状況コード表!G$6)),"年間支払金額(全官署)",IF(OR(AG306=契約状況コード表!G$5,AG306=契約状況コード表!G$6),"年間支払金額",IF(AND(OR(COUNTIF(AI306,"*すべて*"),COUNTIF(AI306,"*全て*")),S306="●",OR(K306=契約状況コード表!D$5,K306=契約状況コード表!D$6)),"年間支払金額(全官署、契約相手方ごと)",IF(AND(OR(COUNTIF(AI306,"*すべて*"),COUNTIF(AI306,"*全て*")),S306="●"),"年間支払金額(契約相手方ごと)",IF(AND(OR(K306=契約状況コード表!D$5,K306=契約状況コード表!D$6),AG306=契約状況コード表!G$7),"契約総額(全官署)",IF(AND(K306=契約状況コード表!D$7,AG306=契約状況コード表!G$7),"契約総額(自官署のみ)",IF(K306=契約状況コード表!D$7,"年間支払金額(自官署のみ)",IF(AG306=契約状況コード表!G$7,"契約総額",IF(AND(COUNTIF(BJ306,"&lt;&gt;*単価*"),OR(K306=契約状況コード表!D$5,K306=契約状況コード表!D$6)),"全官署予定価格",IF(AND(COUNTIF(BJ306,"*単価*"),OR(K306=契約状況コード表!D$5,K306=契約状況コード表!D$6)),"全官署支払金額",IF(AND(COUNTIF(BJ306,"&lt;&gt;*単価*"),COUNTIF(BJ306,"*変更契約*")),"変更後予定価格",IF(COUNTIF(BJ306,"*単価*"),"年間支払金額","予定価格"))))))))))))</f>
        <v>予定価格</v>
      </c>
      <c r="BD306" s="114" t="str">
        <f>IF(AND(BI306=契約状況コード表!M$5,T306&gt;契約状況コード表!N$5),"○",IF(AND(BI306=契約状況コード表!M$6,T306&gt;=契約状況コード表!N$6),"○",IF(AND(BI306=契約状況コード表!M$7,T306&gt;=契約状況コード表!N$7),"○",IF(AND(BI306=契約状況コード表!M$8,T306&gt;=契約状況コード表!N$8),"○",IF(AND(BI306=契約状況コード表!M$9,T306&gt;=契約状況コード表!N$9),"○",IF(AND(BI306=契約状況コード表!M$10,T306&gt;=契約状況コード表!N$10),"○",IF(AND(BI306=契約状況コード表!M$11,T306&gt;=契約状況コード表!N$11),"○",IF(AND(BI306=契約状況コード表!M$12,T306&gt;=契約状況コード表!N$12),"○",IF(AND(BI306=契約状況コード表!M$13,T306&gt;=契約状況コード表!N$13),"○",IF(T306="他官署で調達手続き入札を実施のため","○","×"))))))))))</f>
        <v>×</v>
      </c>
      <c r="BE306" s="114" t="str">
        <f>IF(AND(BI306=契約状況コード表!M$5,Y306&gt;契約状況コード表!N$5),"○",IF(AND(BI306=契約状況コード表!M$6,Y306&gt;=契約状況コード表!N$6),"○",IF(AND(BI306=契約状況コード表!M$7,Y306&gt;=契約状況コード表!N$7),"○",IF(AND(BI306=契約状況コード表!M$8,Y306&gt;=契約状況コード表!N$8),"○",IF(AND(BI306=契約状況コード表!M$9,Y306&gt;=契約状況コード表!N$9),"○",IF(AND(BI306=契約状況コード表!M$10,Y306&gt;=契約状況コード表!N$10),"○",IF(AND(BI306=契約状況コード表!M$11,Y306&gt;=契約状況コード表!N$11),"○",IF(AND(BI306=契約状況コード表!M$12,Y306&gt;=契約状況コード表!N$12),"○",IF(AND(BI306=契約状況コード表!M$13,Y306&gt;=契約状況コード表!N$13),"○","×")))))))))</f>
        <v>×</v>
      </c>
      <c r="BF306" s="114" t="str">
        <f t="shared" si="38"/>
        <v>×</v>
      </c>
      <c r="BG306" s="114" t="str">
        <f t="shared" si="39"/>
        <v>×</v>
      </c>
      <c r="BH306" s="115" t="str">
        <f t="shared" si="40"/>
        <v/>
      </c>
      <c r="BI306" s="170">
        <f t="shared" si="41"/>
        <v>0</v>
      </c>
      <c r="BJ306" s="36" t="str">
        <f>IF(AG306=契約状況コード表!G$5,"",IF(AND(K306&lt;&gt;"",ISTEXT(U306)),"分担契約/単価契約",IF(ISTEXT(U306),"単価契約",IF(K306&lt;&gt;"","分担契約",""))))</f>
        <v/>
      </c>
      <c r="BK306" s="171"/>
      <c r="BL306" s="118" t="str">
        <f>IF(COUNTIF(T306,"**"),"",IF(AND(T306&gt;=契約状況コード表!P$5,OR(H306=契約状況コード表!M$5,H306=契約状況コード表!M$6)),1,IF(AND(T306&gt;=契約状況コード表!P$13,H306&lt;&gt;契約状況コード表!M$5,H306&lt;&gt;契約状況コード表!M$6),1,"")))</f>
        <v/>
      </c>
      <c r="BM306" s="155" t="str">
        <f t="shared" si="42"/>
        <v>○</v>
      </c>
      <c r="BN306" s="118" t="b">
        <f t="shared" si="43"/>
        <v>1</v>
      </c>
      <c r="BO306" s="118" t="b">
        <f t="shared" si="44"/>
        <v>1</v>
      </c>
    </row>
    <row r="307" spans="1:67" ht="60.6" customHeight="1">
      <c r="A307" s="101">
        <f t="shared" si="45"/>
        <v>302</v>
      </c>
      <c r="B307" s="101" t="str">
        <f t="shared" si="46"/>
        <v/>
      </c>
      <c r="C307" s="101" t="str">
        <f>IF(B307&lt;&gt;1,"",COUNTIF($B$6:B307,1))</f>
        <v/>
      </c>
      <c r="D307" s="101" t="str">
        <f>IF(B307&lt;&gt;2,"",COUNTIF($B$6:B307,2))</f>
        <v/>
      </c>
      <c r="E307" s="101" t="str">
        <f>IF(B307&lt;&gt;3,"",COUNTIF($B$6:B307,3))</f>
        <v/>
      </c>
      <c r="F307" s="101" t="str">
        <f>IF(B307&lt;&gt;4,"",COUNTIF($B$6:B307,4))</f>
        <v/>
      </c>
      <c r="G307" s="75"/>
      <c r="H307" s="36"/>
      <c r="I307" s="76"/>
      <c r="J307" s="76"/>
      <c r="K307" s="75"/>
      <c r="L307" s="161"/>
      <c r="M307" s="77"/>
      <c r="N307" s="76"/>
      <c r="O307" s="78"/>
      <c r="P307" s="83"/>
      <c r="Q307" s="84"/>
      <c r="R307" s="76"/>
      <c r="S307" s="75"/>
      <c r="T307" s="79"/>
      <c r="U307" s="86"/>
      <c r="V307" s="87"/>
      <c r="W307" s="172" t="str">
        <f>IF(OR(T307="他官署で調達手続きを実施のため",AG307=契約状況コード表!G$5),"－",IF(V307&lt;&gt;"",ROUNDDOWN(V307/T307,3),(IFERROR(ROUNDDOWN(U307/T307,3),"－"))))</f>
        <v>－</v>
      </c>
      <c r="X307" s="79"/>
      <c r="Y307" s="79"/>
      <c r="Z307" s="82"/>
      <c r="AA307" s="80"/>
      <c r="AB307" s="81"/>
      <c r="AC307" s="82"/>
      <c r="AD307" s="82"/>
      <c r="AE307" s="82"/>
      <c r="AF307" s="82"/>
      <c r="AG307" s="80"/>
      <c r="AH307" s="76"/>
      <c r="AI307" s="76"/>
      <c r="AJ307" s="76"/>
      <c r="AK307" s="36"/>
      <c r="AL307" s="36"/>
      <c r="AM307" s="200"/>
      <c r="AN307" s="200"/>
      <c r="AO307" s="200"/>
      <c r="AP307" s="200"/>
      <c r="AQ307" s="161"/>
      <c r="AR307" s="75"/>
      <c r="AS307" s="36"/>
      <c r="AT307" s="36"/>
      <c r="AU307" s="36"/>
      <c r="AV307" s="36"/>
      <c r="AW307" s="36"/>
      <c r="AX307" s="36"/>
      <c r="AY307" s="36"/>
      <c r="AZ307" s="36"/>
      <c r="BA307" s="104"/>
      <c r="BB307" s="113"/>
      <c r="BC307" s="114" t="str">
        <f>IF(AND(OR(K307=契約状況コード表!D$5,K307=契約状況コード表!D$6),OR(AG307=契約状況コード表!G$5,AG307=契約状況コード表!G$6)),"年間支払金額(全官署)",IF(OR(AG307=契約状況コード表!G$5,AG307=契約状況コード表!G$6),"年間支払金額",IF(AND(OR(COUNTIF(AI307,"*すべて*"),COUNTIF(AI307,"*全て*")),S307="●",OR(K307=契約状況コード表!D$5,K307=契約状況コード表!D$6)),"年間支払金額(全官署、契約相手方ごと)",IF(AND(OR(COUNTIF(AI307,"*すべて*"),COUNTIF(AI307,"*全て*")),S307="●"),"年間支払金額(契約相手方ごと)",IF(AND(OR(K307=契約状況コード表!D$5,K307=契約状況コード表!D$6),AG307=契約状況コード表!G$7),"契約総額(全官署)",IF(AND(K307=契約状況コード表!D$7,AG307=契約状況コード表!G$7),"契約総額(自官署のみ)",IF(K307=契約状況コード表!D$7,"年間支払金額(自官署のみ)",IF(AG307=契約状況コード表!G$7,"契約総額",IF(AND(COUNTIF(BJ307,"&lt;&gt;*単価*"),OR(K307=契約状況コード表!D$5,K307=契約状況コード表!D$6)),"全官署予定価格",IF(AND(COUNTIF(BJ307,"*単価*"),OR(K307=契約状況コード表!D$5,K307=契約状況コード表!D$6)),"全官署支払金額",IF(AND(COUNTIF(BJ307,"&lt;&gt;*単価*"),COUNTIF(BJ307,"*変更契約*")),"変更後予定価格",IF(COUNTIF(BJ307,"*単価*"),"年間支払金額","予定価格"))))))))))))</f>
        <v>予定価格</v>
      </c>
      <c r="BD307" s="114" t="str">
        <f>IF(AND(BI307=契約状況コード表!M$5,T307&gt;契約状況コード表!N$5),"○",IF(AND(BI307=契約状況コード表!M$6,T307&gt;=契約状況コード表!N$6),"○",IF(AND(BI307=契約状況コード表!M$7,T307&gt;=契約状況コード表!N$7),"○",IF(AND(BI307=契約状況コード表!M$8,T307&gt;=契約状況コード表!N$8),"○",IF(AND(BI307=契約状況コード表!M$9,T307&gt;=契約状況コード表!N$9),"○",IF(AND(BI307=契約状況コード表!M$10,T307&gt;=契約状況コード表!N$10),"○",IF(AND(BI307=契約状況コード表!M$11,T307&gt;=契約状況コード表!N$11),"○",IF(AND(BI307=契約状況コード表!M$12,T307&gt;=契約状況コード表!N$12),"○",IF(AND(BI307=契約状況コード表!M$13,T307&gt;=契約状況コード表!N$13),"○",IF(T307="他官署で調達手続き入札を実施のため","○","×"))))))))))</f>
        <v>×</v>
      </c>
      <c r="BE307" s="114" t="str">
        <f>IF(AND(BI307=契約状況コード表!M$5,Y307&gt;契約状況コード表!N$5),"○",IF(AND(BI307=契約状況コード表!M$6,Y307&gt;=契約状況コード表!N$6),"○",IF(AND(BI307=契約状況コード表!M$7,Y307&gt;=契約状況コード表!N$7),"○",IF(AND(BI307=契約状況コード表!M$8,Y307&gt;=契約状況コード表!N$8),"○",IF(AND(BI307=契約状況コード表!M$9,Y307&gt;=契約状況コード表!N$9),"○",IF(AND(BI307=契約状況コード表!M$10,Y307&gt;=契約状況コード表!N$10),"○",IF(AND(BI307=契約状況コード表!M$11,Y307&gt;=契約状況コード表!N$11),"○",IF(AND(BI307=契約状況コード表!M$12,Y307&gt;=契約状況コード表!N$12),"○",IF(AND(BI307=契約状況コード表!M$13,Y307&gt;=契約状況コード表!N$13),"○","×")))))))))</f>
        <v>×</v>
      </c>
      <c r="BF307" s="114" t="str">
        <f t="shared" si="38"/>
        <v>×</v>
      </c>
      <c r="BG307" s="114" t="str">
        <f t="shared" si="39"/>
        <v>×</v>
      </c>
      <c r="BH307" s="115" t="str">
        <f t="shared" si="40"/>
        <v/>
      </c>
      <c r="BI307" s="170">
        <f t="shared" si="41"/>
        <v>0</v>
      </c>
      <c r="BJ307" s="36" t="str">
        <f>IF(AG307=契約状況コード表!G$5,"",IF(AND(K307&lt;&gt;"",ISTEXT(U307)),"分担契約/単価契約",IF(ISTEXT(U307),"単価契約",IF(K307&lt;&gt;"","分担契約",""))))</f>
        <v/>
      </c>
      <c r="BK307" s="171"/>
      <c r="BL307" s="118" t="str">
        <f>IF(COUNTIF(T307,"**"),"",IF(AND(T307&gt;=契約状況コード表!P$5,OR(H307=契約状況コード表!M$5,H307=契約状況コード表!M$6)),1,IF(AND(T307&gt;=契約状況コード表!P$13,H307&lt;&gt;契約状況コード表!M$5,H307&lt;&gt;契約状況コード表!M$6),1,"")))</f>
        <v/>
      </c>
      <c r="BM307" s="155" t="str">
        <f t="shared" si="42"/>
        <v>○</v>
      </c>
      <c r="BN307" s="118" t="b">
        <f t="shared" si="43"/>
        <v>1</v>
      </c>
      <c r="BO307" s="118" t="b">
        <f t="shared" si="44"/>
        <v>1</v>
      </c>
    </row>
    <row r="308" spans="1:67" ht="60.6" customHeight="1">
      <c r="A308" s="101">
        <f t="shared" si="45"/>
        <v>303</v>
      </c>
      <c r="B308" s="101" t="str">
        <f t="shared" si="46"/>
        <v/>
      </c>
      <c r="C308" s="101" t="str">
        <f>IF(B308&lt;&gt;1,"",COUNTIF($B$6:B308,1))</f>
        <v/>
      </c>
      <c r="D308" s="101" t="str">
        <f>IF(B308&lt;&gt;2,"",COUNTIF($B$6:B308,2))</f>
        <v/>
      </c>
      <c r="E308" s="101" t="str">
        <f>IF(B308&lt;&gt;3,"",COUNTIF($B$6:B308,3))</f>
        <v/>
      </c>
      <c r="F308" s="101" t="str">
        <f>IF(B308&lt;&gt;4,"",COUNTIF($B$6:B308,4))</f>
        <v/>
      </c>
      <c r="G308" s="75"/>
      <c r="H308" s="36"/>
      <c r="I308" s="76"/>
      <c r="J308" s="76"/>
      <c r="K308" s="75"/>
      <c r="L308" s="161"/>
      <c r="M308" s="77"/>
      <c r="N308" s="76"/>
      <c r="O308" s="78"/>
      <c r="P308" s="83"/>
      <c r="Q308" s="84"/>
      <c r="R308" s="76"/>
      <c r="S308" s="75"/>
      <c r="T308" s="79"/>
      <c r="U308" s="86"/>
      <c r="V308" s="87"/>
      <c r="W308" s="172" t="str">
        <f>IF(OR(T308="他官署で調達手続きを実施のため",AG308=契約状況コード表!G$5),"－",IF(V308&lt;&gt;"",ROUNDDOWN(V308/T308,3),(IFERROR(ROUNDDOWN(U308/T308,3),"－"))))</f>
        <v>－</v>
      </c>
      <c r="X308" s="79"/>
      <c r="Y308" s="79"/>
      <c r="Z308" s="82"/>
      <c r="AA308" s="80"/>
      <c r="AB308" s="81"/>
      <c r="AC308" s="82"/>
      <c r="AD308" s="82"/>
      <c r="AE308" s="82"/>
      <c r="AF308" s="82"/>
      <c r="AG308" s="80"/>
      <c r="AH308" s="76"/>
      <c r="AI308" s="76"/>
      <c r="AJ308" s="76"/>
      <c r="AK308" s="36"/>
      <c r="AL308" s="36"/>
      <c r="AM308" s="200"/>
      <c r="AN308" s="200"/>
      <c r="AO308" s="200"/>
      <c r="AP308" s="200"/>
      <c r="AQ308" s="161"/>
      <c r="AR308" s="75"/>
      <c r="AS308" s="36"/>
      <c r="AT308" s="36"/>
      <c r="AU308" s="36"/>
      <c r="AV308" s="36"/>
      <c r="AW308" s="36"/>
      <c r="AX308" s="36"/>
      <c r="AY308" s="36"/>
      <c r="AZ308" s="36"/>
      <c r="BA308" s="108"/>
      <c r="BB308" s="113"/>
      <c r="BC308" s="114" t="str">
        <f>IF(AND(OR(K308=契約状況コード表!D$5,K308=契約状況コード表!D$6),OR(AG308=契約状況コード表!G$5,AG308=契約状況コード表!G$6)),"年間支払金額(全官署)",IF(OR(AG308=契約状況コード表!G$5,AG308=契約状況コード表!G$6),"年間支払金額",IF(AND(OR(COUNTIF(AI308,"*すべて*"),COUNTIF(AI308,"*全て*")),S308="●",OR(K308=契約状況コード表!D$5,K308=契約状況コード表!D$6)),"年間支払金額(全官署、契約相手方ごと)",IF(AND(OR(COUNTIF(AI308,"*すべて*"),COUNTIF(AI308,"*全て*")),S308="●"),"年間支払金額(契約相手方ごと)",IF(AND(OR(K308=契約状況コード表!D$5,K308=契約状況コード表!D$6),AG308=契約状況コード表!G$7),"契約総額(全官署)",IF(AND(K308=契約状況コード表!D$7,AG308=契約状況コード表!G$7),"契約総額(自官署のみ)",IF(K308=契約状況コード表!D$7,"年間支払金額(自官署のみ)",IF(AG308=契約状況コード表!G$7,"契約総額",IF(AND(COUNTIF(BJ308,"&lt;&gt;*単価*"),OR(K308=契約状況コード表!D$5,K308=契約状況コード表!D$6)),"全官署予定価格",IF(AND(COUNTIF(BJ308,"*単価*"),OR(K308=契約状況コード表!D$5,K308=契約状況コード表!D$6)),"全官署支払金額",IF(AND(COUNTIF(BJ308,"&lt;&gt;*単価*"),COUNTIF(BJ308,"*変更契約*")),"変更後予定価格",IF(COUNTIF(BJ308,"*単価*"),"年間支払金額","予定価格"))))))))))))</f>
        <v>予定価格</v>
      </c>
      <c r="BD308" s="114" t="str">
        <f>IF(AND(BI308=契約状況コード表!M$5,T308&gt;契約状況コード表!N$5),"○",IF(AND(BI308=契約状況コード表!M$6,T308&gt;=契約状況コード表!N$6),"○",IF(AND(BI308=契約状況コード表!M$7,T308&gt;=契約状況コード表!N$7),"○",IF(AND(BI308=契約状況コード表!M$8,T308&gt;=契約状況コード表!N$8),"○",IF(AND(BI308=契約状況コード表!M$9,T308&gt;=契約状況コード表!N$9),"○",IF(AND(BI308=契約状況コード表!M$10,T308&gt;=契約状況コード表!N$10),"○",IF(AND(BI308=契約状況コード表!M$11,T308&gt;=契約状況コード表!N$11),"○",IF(AND(BI308=契約状況コード表!M$12,T308&gt;=契約状況コード表!N$12),"○",IF(AND(BI308=契約状況コード表!M$13,T308&gt;=契約状況コード表!N$13),"○",IF(T308="他官署で調達手続き入札を実施のため","○","×"))))))))))</f>
        <v>×</v>
      </c>
      <c r="BE308" s="114" t="str">
        <f>IF(AND(BI308=契約状況コード表!M$5,Y308&gt;契約状況コード表!N$5),"○",IF(AND(BI308=契約状況コード表!M$6,Y308&gt;=契約状況コード表!N$6),"○",IF(AND(BI308=契約状況コード表!M$7,Y308&gt;=契約状況コード表!N$7),"○",IF(AND(BI308=契約状況コード表!M$8,Y308&gt;=契約状況コード表!N$8),"○",IF(AND(BI308=契約状況コード表!M$9,Y308&gt;=契約状況コード表!N$9),"○",IF(AND(BI308=契約状況コード表!M$10,Y308&gt;=契約状況コード表!N$10),"○",IF(AND(BI308=契約状況コード表!M$11,Y308&gt;=契約状況コード表!N$11),"○",IF(AND(BI308=契約状況コード表!M$12,Y308&gt;=契約状況コード表!N$12),"○",IF(AND(BI308=契約状況コード表!M$13,Y308&gt;=契約状況コード表!N$13),"○","×")))))))))</f>
        <v>×</v>
      </c>
      <c r="BF308" s="114" t="str">
        <f t="shared" si="38"/>
        <v>×</v>
      </c>
      <c r="BG308" s="114" t="str">
        <f t="shared" si="39"/>
        <v>×</v>
      </c>
      <c r="BH308" s="115" t="str">
        <f t="shared" si="40"/>
        <v/>
      </c>
      <c r="BI308" s="170">
        <f t="shared" si="41"/>
        <v>0</v>
      </c>
      <c r="BJ308" s="36" t="str">
        <f>IF(AG308=契約状況コード表!G$5,"",IF(AND(K308&lt;&gt;"",ISTEXT(U308)),"分担契約/単価契約",IF(ISTEXT(U308),"単価契約",IF(K308&lt;&gt;"","分担契約",""))))</f>
        <v/>
      </c>
      <c r="BK308" s="171"/>
      <c r="BL308" s="118" t="str">
        <f>IF(COUNTIF(T308,"**"),"",IF(AND(T308&gt;=契約状況コード表!P$5,OR(H308=契約状況コード表!M$5,H308=契約状況コード表!M$6)),1,IF(AND(T308&gt;=契約状況コード表!P$13,H308&lt;&gt;契約状況コード表!M$5,H308&lt;&gt;契約状況コード表!M$6),1,"")))</f>
        <v/>
      </c>
      <c r="BM308" s="155" t="str">
        <f t="shared" si="42"/>
        <v>○</v>
      </c>
      <c r="BN308" s="118" t="b">
        <f t="shared" si="43"/>
        <v>1</v>
      </c>
      <c r="BO308" s="118" t="b">
        <f t="shared" si="44"/>
        <v>1</v>
      </c>
    </row>
    <row r="309" spans="1:67" ht="60.6" customHeight="1">
      <c r="A309" s="101">
        <f t="shared" si="45"/>
        <v>304</v>
      </c>
      <c r="B309" s="101" t="str">
        <f t="shared" si="46"/>
        <v/>
      </c>
      <c r="C309" s="101" t="str">
        <f>IF(B309&lt;&gt;1,"",COUNTIF($B$6:B309,1))</f>
        <v/>
      </c>
      <c r="D309" s="101" t="str">
        <f>IF(B309&lt;&gt;2,"",COUNTIF($B$6:B309,2))</f>
        <v/>
      </c>
      <c r="E309" s="101" t="str">
        <f>IF(B309&lt;&gt;3,"",COUNTIF($B$6:B309,3))</f>
        <v/>
      </c>
      <c r="F309" s="101" t="str">
        <f>IF(B309&lt;&gt;4,"",COUNTIF($B$6:B309,4))</f>
        <v/>
      </c>
      <c r="G309" s="75"/>
      <c r="H309" s="36"/>
      <c r="I309" s="76"/>
      <c r="J309" s="76"/>
      <c r="K309" s="75"/>
      <c r="L309" s="161"/>
      <c r="M309" s="77"/>
      <c r="N309" s="76"/>
      <c r="O309" s="78"/>
      <c r="P309" s="83"/>
      <c r="Q309" s="84"/>
      <c r="R309" s="76"/>
      <c r="S309" s="75"/>
      <c r="T309" s="79"/>
      <c r="U309" s="86"/>
      <c r="V309" s="87"/>
      <c r="W309" s="172" t="str">
        <f>IF(OR(T309="他官署で調達手続きを実施のため",AG309=契約状況コード表!G$5),"－",IF(V309&lt;&gt;"",ROUNDDOWN(V309/T309,3),(IFERROR(ROUNDDOWN(U309/T309,3),"－"))))</f>
        <v>－</v>
      </c>
      <c r="X309" s="79"/>
      <c r="Y309" s="79"/>
      <c r="Z309" s="82"/>
      <c r="AA309" s="80"/>
      <c r="AB309" s="81"/>
      <c r="AC309" s="82"/>
      <c r="AD309" s="82"/>
      <c r="AE309" s="82"/>
      <c r="AF309" s="82"/>
      <c r="AG309" s="80"/>
      <c r="AH309" s="76"/>
      <c r="AI309" s="76"/>
      <c r="AJ309" s="76"/>
      <c r="AK309" s="36"/>
      <c r="AL309" s="36"/>
      <c r="AM309" s="200"/>
      <c r="AN309" s="200"/>
      <c r="AO309" s="200"/>
      <c r="AP309" s="200"/>
      <c r="AQ309" s="161"/>
      <c r="AR309" s="75"/>
      <c r="AS309" s="36"/>
      <c r="AT309" s="36"/>
      <c r="AU309" s="36"/>
      <c r="AV309" s="36"/>
      <c r="AW309" s="36"/>
      <c r="AX309" s="36"/>
      <c r="AY309" s="36"/>
      <c r="AZ309" s="36"/>
      <c r="BA309" s="104"/>
      <c r="BB309" s="113"/>
      <c r="BC309" s="114" t="str">
        <f>IF(AND(OR(K309=契約状況コード表!D$5,K309=契約状況コード表!D$6),OR(AG309=契約状況コード表!G$5,AG309=契約状況コード表!G$6)),"年間支払金額(全官署)",IF(OR(AG309=契約状況コード表!G$5,AG309=契約状況コード表!G$6),"年間支払金額",IF(AND(OR(COUNTIF(AI309,"*すべて*"),COUNTIF(AI309,"*全て*")),S309="●",OR(K309=契約状況コード表!D$5,K309=契約状況コード表!D$6)),"年間支払金額(全官署、契約相手方ごと)",IF(AND(OR(COUNTIF(AI309,"*すべて*"),COUNTIF(AI309,"*全て*")),S309="●"),"年間支払金額(契約相手方ごと)",IF(AND(OR(K309=契約状況コード表!D$5,K309=契約状況コード表!D$6),AG309=契約状況コード表!G$7),"契約総額(全官署)",IF(AND(K309=契約状況コード表!D$7,AG309=契約状況コード表!G$7),"契約総額(自官署のみ)",IF(K309=契約状況コード表!D$7,"年間支払金額(自官署のみ)",IF(AG309=契約状況コード表!G$7,"契約総額",IF(AND(COUNTIF(BJ309,"&lt;&gt;*単価*"),OR(K309=契約状況コード表!D$5,K309=契約状況コード表!D$6)),"全官署予定価格",IF(AND(COUNTIF(BJ309,"*単価*"),OR(K309=契約状況コード表!D$5,K309=契約状況コード表!D$6)),"全官署支払金額",IF(AND(COUNTIF(BJ309,"&lt;&gt;*単価*"),COUNTIF(BJ309,"*変更契約*")),"変更後予定価格",IF(COUNTIF(BJ309,"*単価*"),"年間支払金額","予定価格"))))))))))))</f>
        <v>予定価格</v>
      </c>
      <c r="BD309" s="114" t="str">
        <f>IF(AND(BI309=契約状況コード表!M$5,T309&gt;契約状況コード表!N$5),"○",IF(AND(BI309=契約状況コード表!M$6,T309&gt;=契約状況コード表!N$6),"○",IF(AND(BI309=契約状況コード表!M$7,T309&gt;=契約状況コード表!N$7),"○",IF(AND(BI309=契約状況コード表!M$8,T309&gt;=契約状況コード表!N$8),"○",IF(AND(BI309=契約状況コード表!M$9,T309&gt;=契約状況コード表!N$9),"○",IF(AND(BI309=契約状況コード表!M$10,T309&gt;=契約状況コード表!N$10),"○",IF(AND(BI309=契約状況コード表!M$11,T309&gt;=契約状況コード表!N$11),"○",IF(AND(BI309=契約状況コード表!M$12,T309&gt;=契約状況コード表!N$12),"○",IF(AND(BI309=契約状況コード表!M$13,T309&gt;=契約状況コード表!N$13),"○",IF(T309="他官署で調達手続き入札を実施のため","○","×"))))))))))</f>
        <v>×</v>
      </c>
      <c r="BE309" s="114" t="str">
        <f>IF(AND(BI309=契約状況コード表!M$5,Y309&gt;契約状況コード表!N$5),"○",IF(AND(BI309=契約状況コード表!M$6,Y309&gt;=契約状況コード表!N$6),"○",IF(AND(BI309=契約状況コード表!M$7,Y309&gt;=契約状況コード表!N$7),"○",IF(AND(BI309=契約状況コード表!M$8,Y309&gt;=契約状況コード表!N$8),"○",IF(AND(BI309=契約状況コード表!M$9,Y309&gt;=契約状況コード表!N$9),"○",IF(AND(BI309=契約状況コード表!M$10,Y309&gt;=契約状況コード表!N$10),"○",IF(AND(BI309=契約状況コード表!M$11,Y309&gt;=契約状況コード表!N$11),"○",IF(AND(BI309=契約状況コード表!M$12,Y309&gt;=契約状況コード表!N$12),"○",IF(AND(BI309=契約状況コード表!M$13,Y309&gt;=契約状況コード表!N$13),"○","×")))))))))</f>
        <v>×</v>
      </c>
      <c r="BF309" s="114" t="str">
        <f t="shared" si="38"/>
        <v>×</v>
      </c>
      <c r="BG309" s="114" t="str">
        <f t="shared" si="39"/>
        <v>×</v>
      </c>
      <c r="BH309" s="115" t="str">
        <f t="shared" si="40"/>
        <v/>
      </c>
      <c r="BI309" s="170">
        <f t="shared" si="41"/>
        <v>0</v>
      </c>
      <c r="BJ309" s="36" t="str">
        <f>IF(AG309=契約状況コード表!G$5,"",IF(AND(K309&lt;&gt;"",ISTEXT(U309)),"分担契約/単価契約",IF(ISTEXT(U309),"単価契約",IF(K309&lt;&gt;"","分担契約",""))))</f>
        <v/>
      </c>
      <c r="BK309" s="171"/>
      <c r="BL309" s="118" t="str">
        <f>IF(COUNTIF(T309,"**"),"",IF(AND(T309&gt;=契約状況コード表!P$5,OR(H309=契約状況コード表!M$5,H309=契約状況コード表!M$6)),1,IF(AND(T309&gt;=契約状況コード表!P$13,H309&lt;&gt;契約状況コード表!M$5,H309&lt;&gt;契約状況コード表!M$6),1,"")))</f>
        <v/>
      </c>
      <c r="BM309" s="155" t="str">
        <f t="shared" si="42"/>
        <v>○</v>
      </c>
      <c r="BN309" s="118" t="b">
        <f t="shared" si="43"/>
        <v>1</v>
      </c>
      <c r="BO309" s="118" t="b">
        <f t="shared" si="44"/>
        <v>1</v>
      </c>
    </row>
    <row r="310" spans="1:67" ht="60.6" customHeight="1">
      <c r="A310" s="101">
        <f t="shared" si="45"/>
        <v>305</v>
      </c>
      <c r="B310" s="101" t="str">
        <f t="shared" si="46"/>
        <v/>
      </c>
      <c r="C310" s="101" t="str">
        <f>IF(B310&lt;&gt;1,"",COUNTIF($B$6:B310,1))</f>
        <v/>
      </c>
      <c r="D310" s="101" t="str">
        <f>IF(B310&lt;&gt;2,"",COUNTIF($B$6:B310,2))</f>
        <v/>
      </c>
      <c r="E310" s="101" t="str">
        <f>IF(B310&lt;&gt;3,"",COUNTIF($B$6:B310,3))</f>
        <v/>
      </c>
      <c r="F310" s="101" t="str">
        <f>IF(B310&lt;&gt;4,"",COUNTIF($B$6:B310,4))</f>
        <v/>
      </c>
      <c r="G310" s="75"/>
      <c r="H310" s="36"/>
      <c r="I310" s="76"/>
      <c r="J310" s="76"/>
      <c r="K310" s="75"/>
      <c r="L310" s="161"/>
      <c r="M310" s="77"/>
      <c r="N310" s="76"/>
      <c r="O310" s="78"/>
      <c r="P310" s="83"/>
      <c r="Q310" s="84"/>
      <c r="R310" s="76"/>
      <c r="S310" s="75"/>
      <c r="T310" s="79"/>
      <c r="U310" s="86"/>
      <c r="V310" s="87"/>
      <c r="W310" s="172" t="str">
        <f>IF(OR(T310="他官署で調達手続きを実施のため",AG310=契約状況コード表!G$5),"－",IF(V310&lt;&gt;"",ROUNDDOWN(V310/T310,3),(IFERROR(ROUNDDOWN(U310/T310,3),"－"))))</f>
        <v>－</v>
      </c>
      <c r="X310" s="79"/>
      <c r="Y310" s="79"/>
      <c r="Z310" s="82"/>
      <c r="AA310" s="80"/>
      <c r="AB310" s="81"/>
      <c r="AC310" s="82"/>
      <c r="AD310" s="82"/>
      <c r="AE310" s="82"/>
      <c r="AF310" s="82"/>
      <c r="AG310" s="80"/>
      <c r="AH310" s="76"/>
      <c r="AI310" s="76"/>
      <c r="AJ310" s="76"/>
      <c r="AK310" s="36"/>
      <c r="AL310" s="36"/>
      <c r="AM310" s="200"/>
      <c r="AN310" s="200"/>
      <c r="AO310" s="200"/>
      <c r="AP310" s="200"/>
      <c r="AQ310" s="161"/>
      <c r="AR310" s="75"/>
      <c r="AS310" s="36"/>
      <c r="AT310" s="36"/>
      <c r="AU310" s="36"/>
      <c r="AV310" s="36"/>
      <c r="AW310" s="36"/>
      <c r="AX310" s="36"/>
      <c r="AY310" s="36"/>
      <c r="AZ310" s="36"/>
      <c r="BA310" s="104"/>
      <c r="BB310" s="113"/>
      <c r="BC310" s="114" t="str">
        <f>IF(AND(OR(K310=契約状況コード表!D$5,K310=契約状況コード表!D$6),OR(AG310=契約状況コード表!G$5,AG310=契約状況コード表!G$6)),"年間支払金額(全官署)",IF(OR(AG310=契約状況コード表!G$5,AG310=契約状況コード表!G$6),"年間支払金額",IF(AND(OR(COUNTIF(AI310,"*すべて*"),COUNTIF(AI310,"*全て*")),S310="●",OR(K310=契約状況コード表!D$5,K310=契約状況コード表!D$6)),"年間支払金額(全官署、契約相手方ごと)",IF(AND(OR(COUNTIF(AI310,"*すべて*"),COUNTIF(AI310,"*全て*")),S310="●"),"年間支払金額(契約相手方ごと)",IF(AND(OR(K310=契約状況コード表!D$5,K310=契約状況コード表!D$6),AG310=契約状況コード表!G$7),"契約総額(全官署)",IF(AND(K310=契約状況コード表!D$7,AG310=契約状況コード表!G$7),"契約総額(自官署のみ)",IF(K310=契約状況コード表!D$7,"年間支払金額(自官署のみ)",IF(AG310=契約状況コード表!G$7,"契約総額",IF(AND(COUNTIF(BJ310,"&lt;&gt;*単価*"),OR(K310=契約状況コード表!D$5,K310=契約状況コード表!D$6)),"全官署予定価格",IF(AND(COUNTIF(BJ310,"*単価*"),OR(K310=契約状況コード表!D$5,K310=契約状況コード表!D$6)),"全官署支払金額",IF(AND(COUNTIF(BJ310,"&lt;&gt;*単価*"),COUNTIF(BJ310,"*変更契約*")),"変更後予定価格",IF(COUNTIF(BJ310,"*単価*"),"年間支払金額","予定価格"))))))))))))</f>
        <v>予定価格</v>
      </c>
      <c r="BD310" s="114" t="str">
        <f>IF(AND(BI310=契約状況コード表!M$5,T310&gt;契約状況コード表!N$5),"○",IF(AND(BI310=契約状況コード表!M$6,T310&gt;=契約状況コード表!N$6),"○",IF(AND(BI310=契約状況コード表!M$7,T310&gt;=契約状況コード表!N$7),"○",IF(AND(BI310=契約状況コード表!M$8,T310&gt;=契約状況コード表!N$8),"○",IF(AND(BI310=契約状況コード表!M$9,T310&gt;=契約状況コード表!N$9),"○",IF(AND(BI310=契約状況コード表!M$10,T310&gt;=契約状況コード表!N$10),"○",IF(AND(BI310=契約状況コード表!M$11,T310&gt;=契約状況コード表!N$11),"○",IF(AND(BI310=契約状況コード表!M$12,T310&gt;=契約状況コード表!N$12),"○",IF(AND(BI310=契約状況コード表!M$13,T310&gt;=契約状況コード表!N$13),"○",IF(T310="他官署で調達手続き入札を実施のため","○","×"))))))))))</f>
        <v>×</v>
      </c>
      <c r="BE310" s="114" t="str">
        <f>IF(AND(BI310=契約状況コード表!M$5,Y310&gt;契約状況コード表!N$5),"○",IF(AND(BI310=契約状況コード表!M$6,Y310&gt;=契約状況コード表!N$6),"○",IF(AND(BI310=契約状況コード表!M$7,Y310&gt;=契約状況コード表!N$7),"○",IF(AND(BI310=契約状況コード表!M$8,Y310&gt;=契約状況コード表!N$8),"○",IF(AND(BI310=契約状況コード表!M$9,Y310&gt;=契約状況コード表!N$9),"○",IF(AND(BI310=契約状況コード表!M$10,Y310&gt;=契約状況コード表!N$10),"○",IF(AND(BI310=契約状況コード表!M$11,Y310&gt;=契約状況コード表!N$11),"○",IF(AND(BI310=契約状況コード表!M$12,Y310&gt;=契約状況コード表!N$12),"○",IF(AND(BI310=契約状況コード表!M$13,Y310&gt;=契約状況コード表!N$13),"○","×")))))))))</f>
        <v>×</v>
      </c>
      <c r="BF310" s="114" t="str">
        <f t="shared" si="38"/>
        <v>×</v>
      </c>
      <c r="BG310" s="114" t="str">
        <f t="shared" si="39"/>
        <v>×</v>
      </c>
      <c r="BH310" s="115" t="str">
        <f t="shared" si="40"/>
        <v/>
      </c>
      <c r="BI310" s="170">
        <f t="shared" si="41"/>
        <v>0</v>
      </c>
      <c r="BJ310" s="36" t="str">
        <f>IF(AG310=契約状況コード表!G$5,"",IF(AND(K310&lt;&gt;"",ISTEXT(U310)),"分担契約/単価契約",IF(ISTEXT(U310),"単価契約",IF(K310&lt;&gt;"","分担契約",""))))</f>
        <v/>
      </c>
      <c r="BK310" s="171"/>
      <c r="BL310" s="118" t="str">
        <f>IF(COUNTIF(T310,"**"),"",IF(AND(T310&gt;=契約状況コード表!P$5,OR(H310=契約状況コード表!M$5,H310=契約状況コード表!M$6)),1,IF(AND(T310&gt;=契約状況コード表!P$13,H310&lt;&gt;契約状況コード表!M$5,H310&lt;&gt;契約状況コード表!M$6),1,"")))</f>
        <v/>
      </c>
      <c r="BM310" s="155" t="str">
        <f t="shared" si="42"/>
        <v>○</v>
      </c>
      <c r="BN310" s="118" t="b">
        <f t="shared" si="43"/>
        <v>1</v>
      </c>
      <c r="BO310" s="118" t="b">
        <f t="shared" si="44"/>
        <v>1</v>
      </c>
    </row>
    <row r="311" spans="1:67" ht="60.6" customHeight="1">
      <c r="A311" s="101">
        <f t="shared" si="45"/>
        <v>306</v>
      </c>
      <c r="B311" s="101" t="str">
        <f t="shared" si="46"/>
        <v/>
      </c>
      <c r="C311" s="101" t="str">
        <f>IF(B311&lt;&gt;1,"",COUNTIF($B$6:B311,1))</f>
        <v/>
      </c>
      <c r="D311" s="101" t="str">
        <f>IF(B311&lt;&gt;2,"",COUNTIF($B$6:B311,2))</f>
        <v/>
      </c>
      <c r="E311" s="101" t="str">
        <f>IF(B311&lt;&gt;3,"",COUNTIF($B$6:B311,3))</f>
        <v/>
      </c>
      <c r="F311" s="101" t="str">
        <f>IF(B311&lt;&gt;4,"",COUNTIF($B$6:B311,4))</f>
        <v/>
      </c>
      <c r="G311" s="75"/>
      <c r="H311" s="36"/>
      <c r="I311" s="76"/>
      <c r="J311" s="76"/>
      <c r="K311" s="75"/>
      <c r="L311" s="161"/>
      <c r="M311" s="77"/>
      <c r="N311" s="76"/>
      <c r="O311" s="78"/>
      <c r="P311" s="83"/>
      <c r="Q311" s="84"/>
      <c r="R311" s="76"/>
      <c r="S311" s="75"/>
      <c r="T311" s="85"/>
      <c r="U311" s="154"/>
      <c r="V311" s="87"/>
      <c r="W311" s="172" t="str">
        <f>IF(OR(T311="他官署で調達手続きを実施のため",AG311=契約状況コード表!G$5),"－",IF(V311&lt;&gt;"",ROUNDDOWN(V311/T311,3),(IFERROR(ROUNDDOWN(U311/T311,3),"－"))))</f>
        <v>－</v>
      </c>
      <c r="X311" s="85"/>
      <c r="Y311" s="85"/>
      <c r="Z311" s="82"/>
      <c r="AA311" s="80"/>
      <c r="AB311" s="81"/>
      <c r="AC311" s="82"/>
      <c r="AD311" s="82"/>
      <c r="AE311" s="82"/>
      <c r="AF311" s="82"/>
      <c r="AG311" s="80"/>
      <c r="AH311" s="76"/>
      <c r="AI311" s="76"/>
      <c r="AJ311" s="76"/>
      <c r="AK311" s="36"/>
      <c r="AL311" s="36"/>
      <c r="AM311" s="200"/>
      <c r="AN311" s="200"/>
      <c r="AO311" s="200"/>
      <c r="AP311" s="200"/>
      <c r="AQ311" s="161"/>
      <c r="AR311" s="75"/>
      <c r="AS311" s="36"/>
      <c r="AT311" s="36"/>
      <c r="AU311" s="36"/>
      <c r="AV311" s="36"/>
      <c r="AW311" s="36"/>
      <c r="AX311" s="36"/>
      <c r="AY311" s="36"/>
      <c r="AZ311" s="36"/>
      <c r="BA311" s="104"/>
      <c r="BB311" s="113"/>
      <c r="BC311" s="114" t="str">
        <f>IF(AND(OR(K311=契約状況コード表!D$5,K311=契約状況コード表!D$6),OR(AG311=契約状況コード表!G$5,AG311=契約状況コード表!G$6)),"年間支払金額(全官署)",IF(OR(AG311=契約状況コード表!G$5,AG311=契約状況コード表!G$6),"年間支払金額",IF(AND(OR(COUNTIF(AI311,"*すべて*"),COUNTIF(AI311,"*全て*")),S311="●",OR(K311=契約状況コード表!D$5,K311=契約状況コード表!D$6)),"年間支払金額(全官署、契約相手方ごと)",IF(AND(OR(COUNTIF(AI311,"*すべて*"),COUNTIF(AI311,"*全て*")),S311="●"),"年間支払金額(契約相手方ごと)",IF(AND(OR(K311=契約状況コード表!D$5,K311=契約状況コード表!D$6),AG311=契約状況コード表!G$7),"契約総額(全官署)",IF(AND(K311=契約状況コード表!D$7,AG311=契約状況コード表!G$7),"契約総額(自官署のみ)",IF(K311=契約状況コード表!D$7,"年間支払金額(自官署のみ)",IF(AG311=契約状況コード表!G$7,"契約総額",IF(AND(COUNTIF(BJ311,"&lt;&gt;*単価*"),OR(K311=契約状況コード表!D$5,K311=契約状況コード表!D$6)),"全官署予定価格",IF(AND(COUNTIF(BJ311,"*単価*"),OR(K311=契約状況コード表!D$5,K311=契約状況コード表!D$6)),"全官署支払金額",IF(AND(COUNTIF(BJ311,"&lt;&gt;*単価*"),COUNTIF(BJ311,"*変更契約*")),"変更後予定価格",IF(COUNTIF(BJ311,"*単価*"),"年間支払金額","予定価格"))))))))))))</f>
        <v>予定価格</v>
      </c>
      <c r="BD311" s="114" t="str">
        <f>IF(AND(BI311=契約状況コード表!M$5,T311&gt;契約状況コード表!N$5),"○",IF(AND(BI311=契約状況コード表!M$6,T311&gt;=契約状況コード表!N$6),"○",IF(AND(BI311=契約状況コード表!M$7,T311&gt;=契約状況コード表!N$7),"○",IF(AND(BI311=契約状況コード表!M$8,T311&gt;=契約状況コード表!N$8),"○",IF(AND(BI311=契約状況コード表!M$9,T311&gt;=契約状況コード表!N$9),"○",IF(AND(BI311=契約状況コード表!M$10,T311&gt;=契約状況コード表!N$10),"○",IF(AND(BI311=契約状況コード表!M$11,T311&gt;=契約状況コード表!N$11),"○",IF(AND(BI311=契約状況コード表!M$12,T311&gt;=契約状況コード表!N$12),"○",IF(AND(BI311=契約状況コード表!M$13,T311&gt;=契約状況コード表!N$13),"○",IF(T311="他官署で調達手続き入札を実施のため","○","×"))))))))))</f>
        <v>×</v>
      </c>
      <c r="BE311" s="114" t="str">
        <f>IF(AND(BI311=契約状況コード表!M$5,Y311&gt;契約状況コード表!N$5),"○",IF(AND(BI311=契約状況コード表!M$6,Y311&gt;=契約状況コード表!N$6),"○",IF(AND(BI311=契約状況コード表!M$7,Y311&gt;=契約状況コード表!N$7),"○",IF(AND(BI311=契約状況コード表!M$8,Y311&gt;=契約状況コード表!N$8),"○",IF(AND(BI311=契約状況コード表!M$9,Y311&gt;=契約状況コード表!N$9),"○",IF(AND(BI311=契約状況コード表!M$10,Y311&gt;=契約状況コード表!N$10),"○",IF(AND(BI311=契約状況コード表!M$11,Y311&gt;=契約状況コード表!N$11),"○",IF(AND(BI311=契約状況コード表!M$12,Y311&gt;=契約状況コード表!N$12),"○",IF(AND(BI311=契約状況コード表!M$13,Y311&gt;=契約状況コード表!N$13),"○","×")))))))))</f>
        <v>×</v>
      </c>
      <c r="BF311" s="114" t="str">
        <f t="shared" si="38"/>
        <v>×</v>
      </c>
      <c r="BG311" s="114" t="str">
        <f t="shared" si="39"/>
        <v>×</v>
      </c>
      <c r="BH311" s="115" t="str">
        <f t="shared" si="40"/>
        <v/>
      </c>
      <c r="BI311" s="170">
        <f t="shared" si="41"/>
        <v>0</v>
      </c>
      <c r="BJ311" s="36" t="str">
        <f>IF(AG311=契約状況コード表!G$5,"",IF(AND(K311&lt;&gt;"",ISTEXT(U311)),"分担契約/単価契約",IF(ISTEXT(U311),"単価契約",IF(K311&lt;&gt;"","分担契約",""))))</f>
        <v/>
      </c>
      <c r="BK311" s="171"/>
      <c r="BL311" s="118" t="str">
        <f>IF(COUNTIF(T311,"**"),"",IF(AND(T311&gt;=契約状況コード表!P$5,OR(H311=契約状況コード表!M$5,H311=契約状況コード表!M$6)),1,IF(AND(T311&gt;=契約状況コード表!P$13,H311&lt;&gt;契約状況コード表!M$5,H311&lt;&gt;契約状況コード表!M$6),1,"")))</f>
        <v/>
      </c>
      <c r="BM311" s="155" t="str">
        <f t="shared" si="42"/>
        <v>○</v>
      </c>
      <c r="BN311" s="118" t="b">
        <f t="shared" si="43"/>
        <v>1</v>
      </c>
      <c r="BO311" s="118" t="b">
        <f t="shared" si="44"/>
        <v>1</v>
      </c>
    </row>
    <row r="312" spans="1:67" ht="60.6" customHeight="1">
      <c r="A312" s="101">
        <f t="shared" si="45"/>
        <v>307</v>
      </c>
      <c r="B312" s="101" t="str">
        <f t="shared" si="46"/>
        <v/>
      </c>
      <c r="C312" s="101" t="str">
        <f>IF(B312&lt;&gt;1,"",COUNTIF($B$6:B312,1))</f>
        <v/>
      </c>
      <c r="D312" s="101" t="str">
        <f>IF(B312&lt;&gt;2,"",COUNTIF($B$6:B312,2))</f>
        <v/>
      </c>
      <c r="E312" s="101" t="str">
        <f>IF(B312&lt;&gt;3,"",COUNTIF($B$6:B312,3))</f>
        <v/>
      </c>
      <c r="F312" s="101" t="str">
        <f>IF(B312&lt;&gt;4,"",COUNTIF($B$6:B312,4))</f>
        <v/>
      </c>
      <c r="G312" s="75"/>
      <c r="H312" s="36"/>
      <c r="I312" s="76"/>
      <c r="J312" s="76"/>
      <c r="K312" s="75"/>
      <c r="L312" s="161"/>
      <c r="M312" s="77"/>
      <c r="N312" s="76"/>
      <c r="O312" s="78"/>
      <c r="P312" s="83"/>
      <c r="Q312" s="84"/>
      <c r="R312" s="76"/>
      <c r="S312" s="75"/>
      <c r="T312" s="79"/>
      <c r="U312" s="86"/>
      <c r="V312" s="87"/>
      <c r="W312" s="172" t="str">
        <f>IF(OR(T312="他官署で調達手続きを実施のため",AG312=契約状況コード表!G$5),"－",IF(V312&lt;&gt;"",ROUNDDOWN(V312/T312,3),(IFERROR(ROUNDDOWN(U312/T312,3),"－"))))</f>
        <v>－</v>
      </c>
      <c r="X312" s="79"/>
      <c r="Y312" s="79"/>
      <c r="Z312" s="82"/>
      <c r="AA312" s="80"/>
      <c r="AB312" s="81"/>
      <c r="AC312" s="82"/>
      <c r="AD312" s="82"/>
      <c r="AE312" s="82"/>
      <c r="AF312" s="82"/>
      <c r="AG312" s="80"/>
      <c r="AH312" s="76"/>
      <c r="AI312" s="76"/>
      <c r="AJ312" s="76"/>
      <c r="AK312" s="36"/>
      <c r="AL312" s="36"/>
      <c r="AM312" s="200"/>
      <c r="AN312" s="200"/>
      <c r="AO312" s="200"/>
      <c r="AP312" s="200"/>
      <c r="AQ312" s="161"/>
      <c r="AR312" s="75"/>
      <c r="AS312" s="36"/>
      <c r="AT312" s="36"/>
      <c r="AU312" s="36"/>
      <c r="AV312" s="36"/>
      <c r="AW312" s="36"/>
      <c r="AX312" s="36"/>
      <c r="AY312" s="36"/>
      <c r="AZ312" s="36"/>
      <c r="BA312" s="104"/>
      <c r="BB312" s="113"/>
      <c r="BC312" s="114" t="str">
        <f>IF(AND(OR(K312=契約状況コード表!D$5,K312=契約状況コード表!D$6),OR(AG312=契約状況コード表!G$5,AG312=契約状況コード表!G$6)),"年間支払金額(全官署)",IF(OR(AG312=契約状況コード表!G$5,AG312=契約状況コード表!G$6),"年間支払金額",IF(AND(OR(COUNTIF(AI312,"*すべて*"),COUNTIF(AI312,"*全て*")),S312="●",OR(K312=契約状況コード表!D$5,K312=契約状況コード表!D$6)),"年間支払金額(全官署、契約相手方ごと)",IF(AND(OR(COUNTIF(AI312,"*すべて*"),COUNTIF(AI312,"*全て*")),S312="●"),"年間支払金額(契約相手方ごと)",IF(AND(OR(K312=契約状況コード表!D$5,K312=契約状況コード表!D$6),AG312=契約状況コード表!G$7),"契約総額(全官署)",IF(AND(K312=契約状況コード表!D$7,AG312=契約状況コード表!G$7),"契約総額(自官署のみ)",IF(K312=契約状況コード表!D$7,"年間支払金額(自官署のみ)",IF(AG312=契約状況コード表!G$7,"契約総額",IF(AND(COUNTIF(BJ312,"&lt;&gt;*単価*"),OR(K312=契約状況コード表!D$5,K312=契約状況コード表!D$6)),"全官署予定価格",IF(AND(COUNTIF(BJ312,"*単価*"),OR(K312=契約状況コード表!D$5,K312=契約状況コード表!D$6)),"全官署支払金額",IF(AND(COUNTIF(BJ312,"&lt;&gt;*単価*"),COUNTIF(BJ312,"*変更契約*")),"変更後予定価格",IF(COUNTIF(BJ312,"*単価*"),"年間支払金額","予定価格"))))))))))))</f>
        <v>予定価格</v>
      </c>
      <c r="BD312" s="114" t="str">
        <f>IF(AND(BI312=契約状況コード表!M$5,T312&gt;契約状況コード表!N$5),"○",IF(AND(BI312=契約状況コード表!M$6,T312&gt;=契約状況コード表!N$6),"○",IF(AND(BI312=契約状況コード表!M$7,T312&gt;=契約状況コード表!N$7),"○",IF(AND(BI312=契約状況コード表!M$8,T312&gt;=契約状況コード表!N$8),"○",IF(AND(BI312=契約状況コード表!M$9,T312&gt;=契約状況コード表!N$9),"○",IF(AND(BI312=契約状況コード表!M$10,T312&gt;=契約状況コード表!N$10),"○",IF(AND(BI312=契約状況コード表!M$11,T312&gt;=契約状況コード表!N$11),"○",IF(AND(BI312=契約状況コード表!M$12,T312&gt;=契約状況コード表!N$12),"○",IF(AND(BI312=契約状況コード表!M$13,T312&gt;=契約状況コード表!N$13),"○",IF(T312="他官署で調達手続き入札を実施のため","○","×"))))))))))</f>
        <v>×</v>
      </c>
      <c r="BE312" s="114" t="str">
        <f>IF(AND(BI312=契約状況コード表!M$5,Y312&gt;契約状況コード表!N$5),"○",IF(AND(BI312=契約状況コード表!M$6,Y312&gt;=契約状況コード表!N$6),"○",IF(AND(BI312=契約状況コード表!M$7,Y312&gt;=契約状況コード表!N$7),"○",IF(AND(BI312=契約状況コード表!M$8,Y312&gt;=契約状況コード表!N$8),"○",IF(AND(BI312=契約状況コード表!M$9,Y312&gt;=契約状況コード表!N$9),"○",IF(AND(BI312=契約状況コード表!M$10,Y312&gt;=契約状況コード表!N$10),"○",IF(AND(BI312=契約状況コード表!M$11,Y312&gt;=契約状況コード表!N$11),"○",IF(AND(BI312=契約状況コード表!M$12,Y312&gt;=契約状況コード表!N$12),"○",IF(AND(BI312=契約状況コード表!M$13,Y312&gt;=契約状況コード表!N$13),"○","×")))))))))</f>
        <v>×</v>
      </c>
      <c r="BF312" s="114" t="str">
        <f t="shared" si="38"/>
        <v>×</v>
      </c>
      <c r="BG312" s="114" t="str">
        <f t="shared" si="39"/>
        <v>×</v>
      </c>
      <c r="BH312" s="115" t="str">
        <f t="shared" si="40"/>
        <v/>
      </c>
      <c r="BI312" s="170">
        <f t="shared" si="41"/>
        <v>0</v>
      </c>
      <c r="BJ312" s="36" t="str">
        <f>IF(AG312=契約状況コード表!G$5,"",IF(AND(K312&lt;&gt;"",ISTEXT(U312)),"分担契約/単価契約",IF(ISTEXT(U312),"単価契約",IF(K312&lt;&gt;"","分担契約",""))))</f>
        <v/>
      </c>
      <c r="BK312" s="171"/>
      <c r="BL312" s="118" t="str">
        <f>IF(COUNTIF(T312,"**"),"",IF(AND(T312&gt;=契約状況コード表!P$5,OR(H312=契約状況コード表!M$5,H312=契約状況コード表!M$6)),1,IF(AND(T312&gt;=契約状況コード表!P$13,H312&lt;&gt;契約状況コード表!M$5,H312&lt;&gt;契約状況コード表!M$6),1,"")))</f>
        <v/>
      </c>
      <c r="BM312" s="155" t="str">
        <f t="shared" si="42"/>
        <v>○</v>
      </c>
      <c r="BN312" s="118" t="b">
        <f t="shared" si="43"/>
        <v>1</v>
      </c>
      <c r="BO312" s="118" t="b">
        <f t="shared" si="44"/>
        <v>1</v>
      </c>
    </row>
    <row r="313" spans="1:67" ht="60.6" customHeight="1">
      <c r="A313" s="101">
        <f t="shared" si="45"/>
        <v>308</v>
      </c>
      <c r="B313" s="101" t="str">
        <f t="shared" si="46"/>
        <v/>
      </c>
      <c r="C313" s="101" t="str">
        <f>IF(B313&lt;&gt;1,"",COUNTIF($B$6:B313,1))</f>
        <v/>
      </c>
      <c r="D313" s="101" t="str">
        <f>IF(B313&lt;&gt;2,"",COUNTIF($B$6:B313,2))</f>
        <v/>
      </c>
      <c r="E313" s="101" t="str">
        <f>IF(B313&lt;&gt;3,"",COUNTIF($B$6:B313,3))</f>
        <v/>
      </c>
      <c r="F313" s="101" t="str">
        <f>IF(B313&lt;&gt;4,"",COUNTIF($B$6:B313,4))</f>
        <v/>
      </c>
      <c r="G313" s="75"/>
      <c r="H313" s="36"/>
      <c r="I313" s="76"/>
      <c r="J313" s="76"/>
      <c r="K313" s="75"/>
      <c r="L313" s="161"/>
      <c r="M313" s="77"/>
      <c r="N313" s="76"/>
      <c r="O313" s="78"/>
      <c r="P313" s="83"/>
      <c r="Q313" s="84"/>
      <c r="R313" s="76"/>
      <c r="S313" s="75"/>
      <c r="T313" s="79"/>
      <c r="U313" s="86"/>
      <c r="V313" s="87"/>
      <c r="W313" s="172" t="str">
        <f>IF(OR(T313="他官署で調達手続きを実施のため",AG313=契約状況コード表!G$5),"－",IF(V313&lt;&gt;"",ROUNDDOWN(V313/T313,3),(IFERROR(ROUNDDOWN(U313/T313,3),"－"))))</f>
        <v>－</v>
      </c>
      <c r="X313" s="79"/>
      <c r="Y313" s="79"/>
      <c r="Z313" s="82"/>
      <c r="AA313" s="80"/>
      <c r="AB313" s="81"/>
      <c r="AC313" s="82"/>
      <c r="AD313" s="82"/>
      <c r="AE313" s="82"/>
      <c r="AF313" s="82"/>
      <c r="AG313" s="80"/>
      <c r="AH313" s="76"/>
      <c r="AI313" s="76"/>
      <c r="AJ313" s="76"/>
      <c r="AK313" s="36"/>
      <c r="AL313" s="36"/>
      <c r="AM313" s="200"/>
      <c r="AN313" s="200"/>
      <c r="AO313" s="200"/>
      <c r="AP313" s="200"/>
      <c r="AQ313" s="161"/>
      <c r="AR313" s="75"/>
      <c r="AS313" s="36"/>
      <c r="AT313" s="36"/>
      <c r="AU313" s="36"/>
      <c r="AV313" s="36"/>
      <c r="AW313" s="36"/>
      <c r="AX313" s="36"/>
      <c r="AY313" s="36"/>
      <c r="AZ313" s="36"/>
      <c r="BA313" s="104"/>
      <c r="BB313" s="113"/>
      <c r="BC313" s="114" t="str">
        <f>IF(AND(OR(K313=契約状況コード表!D$5,K313=契約状況コード表!D$6),OR(AG313=契約状況コード表!G$5,AG313=契約状況コード表!G$6)),"年間支払金額(全官署)",IF(OR(AG313=契約状況コード表!G$5,AG313=契約状況コード表!G$6),"年間支払金額",IF(AND(OR(COUNTIF(AI313,"*すべて*"),COUNTIF(AI313,"*全て*")),S313="●",OR(K313=契約状況コード表!D$5,K313=契約状況コード表!D$6)),"年間支払金額(全官署、契約相手方ごと)",IF(AND(OR(COUNTIF(AI313,"*すべて*"),COUNTIF(AI313,"*全て*")),S313="●"),"年間支払金額(契約相手方ごと)",IF(AND(OR(K313=契約状況コード表!D$5,K313=契約状況コード表!D$6),AG313=契約状況コード表!G$7),"契約総額(全官署)",IF(AND(K313=契約状況コード表!D$7,AG313=契約状況コード表!G$7),"契約総額(自官署のみ)",IF(K313=契約状況コード表!D$7,"年間支払金額(自官署のみ)",IF(AG313=契約状況コード表!G$7,"契約総額",IF(AND(COUNTIF(BJ313,"&lt;&gt;*単価*"),OR(K313=契約状況コード表!D$5,K313=契約状況コード表!D$6)),"全官署予定価格",IF(AND(COUNTIF(BJ313,"*単価*"),OR(K313=契約状況コード表!D$5,K313=契約状況コード表!D$6)),"全官署支払金額",IF(AND(COUNTIF(BJ313,"&lt;&gt;*単価*"),COUNTIF(BJ313,"*変更契約*")),"変更後予定価格",IF(COUNTIF(BJ313,"*単価*"),"年間支払金額","予定価格"))))))))))))</f>
        <v>予定価格</v>
      </c>
      <c r="BD313" s="114" t="str">
        <f>IF(AND(BI313=契約状況コード表!M$5,T313&gt;契約状況コード表!N$5),"○",IF(AND(BI313=契約状況コード表!M$6,T313&gt;=契約状況コード表!N$6),"○",IF(AND(BI313=契約状況コード表!M$7,T313&gt;=契約状況コード表!N$7),"○",IF(AND(BI313=契約状況コード表!M$8,T313&gt;=契約状況コード表!N$8),"○",IF(AND(BI313=契約状況コード表!M$9,T313&gt;=契約状況コード表!N$9),"○",IF(AND(BI313=契約状況コード表!M$10,T313&gt;=契約状況コード表!N$10),"○",IF(AND(BI313=契約状況コード表!M$11,T313&gt;=契約状況コード表!N$11),"○",IF(AND(BI313=契約状況コード表!M$12,T313&gt;=契約状況コード表!N$12),"○",IF(AND(BI313=契約状況コード表!M$13,T313&gt;=契約状況コード表!N$13),"○",IF(T313="他官署で調達手続き入札を実施のため","○","×"))))))))))</f>
        <v>×</v>
      </c>
      <c r="BE313" s="114" t="str">
        <f>IF(AND(BI313=契約状況コード表!M$5,Y313&gt;契約状況コード表!N$5),"○",IF(AND(BI313=契約状況コード表!M$6,Y313&gt;=契約状況コード表!N$6),"○",IF(AND(BI313=契約状況コード表!M$7,Y313&gt;=契約状況コード表!N$7),"○",IF(AND(BI313=契約状況コード表!M$8,Y313&gt;=契約状況コード表!N$8),"○",IF(AND(BI313=契約状況コード表!M$9,Y313&gt;=契約状況コード表!N$9),"○",IF(AND(BI313=契約状況コード表!M$10,Y313&gt;=契約状況コード表!N$10),"○",IF(AND(BI313=契約状況コード表!M$11,Y313&gt;=契約状況コード表!N$11),"○",IF(AND(BI313=契約状況コード表!M$12,Y313&gt;=契約状況コード表!N$12),"○",IF(AND(BI313=契約状況コード表!M$13,Y313&gt;=契約状況コード表!N$13),"○","×")))))))))</f>
        <v>×</v>
      </c>
      <c r="BF313" s="114" t="str">
        <f t="shared" si="38"/>
        <v>×</v>
      </c>
      <c r="BG313" s="114" t="str">
        <f t="shared" si="39"/>
        <v>×</v>
      </c>
      <c r="BH313" s="115" t="str">
        <f t="shared" si="40"/>
        <v/>
      </c>
      <c r="BI313" s="170">
        <f t="shared" si="41"/>
        <v>0</v>
      </c>
      <c r="BJ313" s="36" t="str">
        <f>IF(AG313=契約状況コード表!G$5,"",IF(AND(K313&lt;&gt;"",ISTEXT(U313)),"分担契約/単価契約",IF(ISTEXT(U313),"単価契約",IF(K313&lt;&gt;"","分担契約",""))))</f>
        <v/>
      </c>
      <c r="BK313" s="171"/>
      <c r="BL313" s="118" t="str">
        <f>IF(COUNTIF(T313,"**"),"",IF(AND(T313&gt;=契約状況コード表!P$5,OR(H313=契約状況コード表!M$5,H313=契約状況コード表!M$6)),1,IF(AND(T313&gt;=契約状況コード表!P$13,H313&lt;&gt;契約状況コード表!M$5,H313&lt;&gt;契約状況コード表!M$6),1,"")))</f>
        <v/>
      </c>
      <c r="BM313" s="155" t="str">
        <f t="shared" si="42"/>
        <v>○</v>
      </c>
      <c r="BN313" s="118" t="b">
        <f t="shared" si="43"/>
        <v>1</v>
      </c>
      <c r="BO313" s="118" t="b">
        <f t="shared" si="44"/>
        <v>1</v>
      </c>
    </row>
    <row r="314" spans="1:67" ht="60.6" customHeight="1">
      <c r="A314" s="101">
        <f t="shared" si="45"/>
        <v>309</v>
      </c>
      <c r="B314" s="101" t="str">
        <f t="shared" si="46"/>
        <v/>
      </c>
      <c r="C314" s="101" t="str">
        <f>IF(B314&lt;&gt;1,"",COUNTIF($B$6:B314,1))</f>
        <v/>
      </c>
      <c r="D314" s="101" t="str">
        <f>IF(B314&lt;&gt;2,"",COUNTIF($B$6:B314,2))</f>
        <v/>
      </c>
      <c r="E314" s="101" t="str">
        <f>IF(B314&lt;&gt;3,"",COUNTIF($B$6:B314,3))</f>
        <v/>
      </c>
      <c r="F314" s="101" t="str">
        <f>IF(B314&lt;&gt;4,"",COUNTIF($B$6:B314,4))</f>
        <v/>
      </c>
      <c r="G314" s="75"/>
      <c r="H314" s="36"/>
      <c r="I314" s="76"/>
      <c r="J314" s="76"/>
      <c r="K314" s="75"/>
      <c r="L314" s="161"/>
      <c r="M314" s="77"/>
      <c r="N314" s="76"/>
      <c r="O314" s="78"/>
      <c r="P314" s="83"/>
      <c r="Q314" s="84"/>
      <c r="R314" s="76"/>
      <c r="S314" s="75"/>
      <c r="T314" s="79"/>
      <c r="U314" s="86"/>
      <c r="V314" s="87"/>
      <c r="W314" s="172" t="str">
        <f>IF(OR(T314="他官署で調達手続きを実施のため",AG314=契約状況コード表!G$5),"－",IF(V314&lt;&gt;"",ROUNDDOWN(V314/T314,3),(IFERROR(ROUNDDOWN(U314/T314,3),"－"))))</f>
        <v>－</v>
      </c>
      <c r="X314" s="79"/>
      <c r="Y314" s="79"/>
      <c r="Z314" s="82"/>
      <c r="AA314" s="80"/>
      <c r="AB314" s="81"/>
      <c r="AC314" s="82"/>
      <c r="AD314" s="82"/>
      <c r="AE314" s="82"/>
      <c r="AF314" s="82"/>
      <c r="AG314" s="80"/>
      <c r="AH314" s="76"/>
      <c r="AI314" s="76"/>
      <c r="AJ314" s="76"/>
      <c r="AK314" s="36"/>
      <c r="AL314" s="36"/>
      <c r="AM314" s="200"/>
      <c r="AN314" s="200"/>
      <c r="AO314" s="200"/>
      <c r="AP314" s="200"/>
      <c r="AQ314" s="161"/>
      <c r="AR314" s="75"/>
      <c r="AS314" s="36"/>
      <c r="AT314" s="36"/>
      <c r="AU314" s="36"/>
      <c r="AV314" s="36"/>
      <c r="AW314" s="36"/>
      <c r="AX314" s="36"/>
      <c r="AY314" s="36"/>
      <c r="AZ314" s="36"/>
      <c r="BA314" s="104"/>
      <c r="BB314" s="113"/>
      <c r="BC314" s="114" t="str">
        <f>IF(AND(OR(K314=契約状況コード表!D$5,K314=契約状況コード表!D$6),OR(AG314=契約状況コード表!G$5,AG314=契約状況コード表!G$6)),"年間支払金額(全官署)",IF(OR(AG314=契約状況コード表!G$5,AG314=契約状況コード表!G$6),"年間支払金額",IF(AND(OR(COUNTIF(AI314,"*すべて*"),COUNTIF(AI314,"*全て*")),S314="●",OR(K314=契約状況コード表!D$5,K314=契約状況コード表!D$6)),"年間支払金額(全官署、契約相手方ごと)",IF(AND(OR(COUNTIF(AI314,"*すべて*"),COUNTIF(AI314,"*全て*")),S314="●"),"年間支払金額(契約相手方ごと)",IF(AND(OR(K314=契約状況コード表!D$5,K314=契約状況コード表!D$6),AG314=契約状況コード表!G$7),"契約総額(全官署)",IF(AND(K314=契約状況コード表!D$7,AG314=契約状況コード表!G$7),"契約総額(自官署のみ)",IF(K314=契約状況コード表!D$7,"年間支払金額(自官署のみ)",IF(AG314=契約状況コード表!G$7,"契約総額",IF(AND(COUNTIF(BJ314,"&lt;&gt;*単価*"),OR(K314=契約状況コード表!D$5,K314=契約状況コード表!D$6)),"全官署予定価格",IF(AND(COUNTIF(BJ314,"*単価*"),OR(K314=契約状況コード表!D$5,K314=契約状況コード表!D$6)),"全官署支払金額",IF(AND(COUNTIF(BJ314,"&lt;&gt;*単価*"),COUNTIF(BJ314,"*変更契約*")),"変更後予定価格",IF(COUNTIF(BJ314,"*単価*"),"年間支払金額","予定価格"))))))))))))</f>
        <v>予定価格</v>
      </c>
      <c r="BD314" s="114" t="str">
        <f>IF(AND(BI314=契約状況コード表!M$5,T314&gt;契約状況コード表!N$5),"○",IF(AND(BI314=契約状況コード表!M$6,T314&gt;=契約状況コード表!N$6),"○",IF(AND(BI314=契約状況コード表!M$7,T314&gt;=契約状況コード表!N$7),"○",IF(AND(BI314=契約状況コード表!M$8,T314&gt;=契約状況コード表!N$8),"○",IF(AND(BI314=契約状況コード表!M$9,T314&gt;=契約状況コード表!N$9),"○",IF(AND(BI314=契約状況コード表!M$10,T314&gt;=契約状況コード表!N$10),"○",IF(AND(BI314=契約状況コード表!M$11,T314&gt;=契約状況コード表!N$11),"○",IF(AND(BI314=契約状況コード表!M$12,T314&gt;=契約状況コード表!N$12),"○",IF(AND(BI314=契約状況コード表!M$13,T314&gt;=契約状況コード表!N$13),"○",IF(T314="他官署で調達手続き入札を実施のため","○","×"))))))))))</f>
        <v>×</v>
      </c>
      <c r="BE314" s="114" t="str">
        <f>IF(AND(BI314=契約状況コード表!M$5,Y314&gt;契約状況コード表!N$5),"○",IF(AND(BI314=契約状況コード表!M$6,Y314&gt;=契約状況コード表!N$6),"○",IF(AND(BI314=契約状況コード表!M$7,Y314&gt;=契約状況コード表!N$7),"○",IF(AND(BI314=契約状況コード表!M$8,Y314&gt;=契約状況コード表!N$8),"○",IF(AND(BI314=契約状況コード表!M$9,Y314&gt;=契約状況コード表!N$9),"○",IF(AND(BI314=契約状況コード表!M$10,Y314&gt;=契約状況コード表!N$10),"○",IF(AND(BI314=契約状況コード表!M$11,Y314&gt;=契約状況コード表!N$11),"○",IF(AND(BI314=契約状況コード表!M$12,Y314&gt;=契約状況コード表!N$12),"○",IF(AND(BI314=契約状況コード表!M$13,Y314&gt;=契約状況コード表!N$13),"○","×")))))))))</f>
        <v>×</v>
      </c>
      <c r="BF314" s="114" t="str">
        <f t="shared" si="38"/>
        <v>×</v>
      </c>
      <c r="BG314" s="114" t="str">
        <f t="shared" si="39"/>
        <v>×</v>
      </c>
      <c r="BH314" s="115" t="str">
        <f t="shared" si="40"/>
        <v/>
      </c>
      <c r="BI314" s="170">
        <f t="shared" si="41"/>
        <v>0</v>
      </c>
      <c r="BJ314" s="36" t="str">
        <f>IF(AG314=契約状況コード表!G$5,"",IF(AND(K314&lt;&gt;"",ISTEXT(U314)),"分担契約/単価契約",IF(ISTEXT(U314),"単価契約",IF(K314&lt;&gt;"","分担契約",""))))</f>
        <v/>
      </c>
      <c r="BK314" s="171"/>
      <c r="BL314" s="118" t="str">
        <f>IF(COUNTIF(T314,"**"),"",IF(AND(T314&gt;=契約状況コード表!P$5,OR(H314=契約状況コード表!M$5,H314=契約状況コード表!M$6)),1,IF(AND(T314&gt;=契約状況コード表!P$13,H314&lt;&gt;契約状況コード表!M$5,H314&lt;&gt;契約状況コード表!M$6),1,"")))</f>
        <v/>
      </c>
      <c r="BM314" s="155" t="str">
        <f t="shared" si="42"/>
        <v>○</v>
      </c>
      <c r="BN314" s="118" t="b">
        <f t="shared" si="43"/>
        <v>1</v>
      </c>
      <c r="BO314" s="118" t="b">
        <f t="shared" si="44"/>
        <v>1</v>
      </c>
    </row>
    <row r="315" spans="1:67" ht="60.6" customHeight="1">
      <c r="A315" s="101">
        <f t="shared" si="45"/>
        <v>310</v>
      </c>
      <c r="B315" s="101" t="str">
        <f t="shared" si="46"/>
        <v/>
      </c>
      <c r="C315" s="101" t="str">
        <f>IF(B315&lt;&gt;1,"",COUNTIF($B$6:B315,1))</f>
        <v/>
      </c>
      <c r="D315" s="101" t="str">
        <f>IF(B315&lt;&gt;2,"",COUNTIF($B$6:B315,2))</f>
        <v/>
      </c>
      <c r="E315" s="101" t="str">
        <f>IF(B315&lt;&gt;3,"",COUNTIF($B$6:B315,3))</f>
        <v/>
      </c>
      <c r="F315" s="101" t="str">
        <f>IF(B315&lt;&gt;4,"",COUNTIF($B$6:B315,4))</f>
        <v/>
      </c>
      <c r="G315" s="75"/>
      <c r="H315" s="36"/>
      <c r="I315" s="76"/>
      <c r="J315" s="76"/>
      <c r="K315" s="75"/>
      <c r="L315" s="161"/>
      <c r="M315" s="77"/>
      <c r="N315" s="76"/>
      <c r="O315" s="78"/>
      <c r="P315" s="83"/>
      <c r="Q315" s="84"/>
      <c r="R315" s="76"/>
      <c r="S315" s="75"/>
      <c r="T315" s="79"/>
      <c r="U315" s="86"/>
      <c r="V315" s="87"/>
      <c r="W315" s="172" t="str">
        <f>IF(OR(T315="他官署で調達手続きを実施のため",AG315=契約状況コード表!G$5),"－",IF(V315&lt;&gt;"",ROUNDDOWN(V315/T315,3),(IFERROR(ROUNDDOWN(U315/T315,3),"－"))))</f>
        <v>－</v>
      </c>
      <c r="X315" s="79"/>
      <c r="Y315" s="79"/>
      <c r="Z315" s="82"/>
      <c r="AA315" s="80"/>
      <c r="AB315" s="81"/>
      <c r="AC315" s="82"/>
      <c r="AD315" s="82"/>
      <c r="AE315" s="82"/>
      <c r="AF315" s="82"/>
      <c r="AG315" s="80"/>
      <c r="AH315" s="76"/>
      <c r="AI315" s="76"/>
      <c r="AJ315" s="76"/>
      <c r="AK315" s="36"/>
      <c r="AL315" s="36"/>
      <c r="AM315" s="200"/>
      <c r="AN315" s="200"/>
      <c r="AO315" s="200"/>
      <c r="AP315" s="200"/>
      <c r="AQ315" s="161"/>
      <c r="AR315" s="75"/>
      <c r="AS315" s="36"/>
      <c r="AT315" s="36"/>
      <c r="AU315" s="36"/>
      <c r="AV315" s="36"/>
      <c r="AW315" s="36"/>
      <c r="AX315" s="36"/>
      <c r="AY315" s="36"/>
      <c r="AZ315" s="36"/>
      <c r="BA315" s="108"/>
      <c r="BB315" s="113"/>
      <c r="BC315" s="114" t="str">
        <f>IF(AND(OR(K315=契約状況コード表!D$5,K315=契約状況コード表!D$6),OR(AG315=契約状況コード表!G$5,AG315=契約状況コード表!G$6)),"年間支払金額(全官署)",IF(OR(AG315=契約状況コード表!G$5,AG315=契約状況コード表!G$6),"年間支払金額",IF(AND(OR(COUNTIF(AI315,"*すべて*"),COUNTIF(AI315,"*全て*")),S315="●",OR(K315=契約状況コード表!D$5,K315=契約状況コード表!D$6)),"年間支払金額(全官署、契約相手方ごと)",IF(AND(OR(COUNTIF(AI315,"*すべて*"),COUNTIF(AI315,"*全て*")),S315="●"),"年間支払金額(契約相手方ごと)",IF(AND(OR(K315=契約状況コード表!D$5,K315=契約状況コード表!D$6),AG315=契約状況コード表!G$7),"契約総額(全官署)",IF(AND(K315=契約状況コード表!D$7,AG315=契約状況コード表!G$7),"契約総額(自官署のみ)",IF(K315=契約状況コード表!D$7,"年間支払金額(自官署のみ)",IF(AG315=契約状況コード表!G$7,"契約総額",IF(AND(COUNTIF(BJ315,"&lt;&gt;*単価*"),OR(K315=契約状況コード表!D$5,K315=契約状況コード表!D$6)),"全官署予定価格",IF(AND(COUNTIF(BJ315,"*単価*"),OR(K315=契約状況コード表!D$5,K315=契約状況コード表!D$6)),"全官署支払金額",IF(AND(COUNTIF(BJ315,"&lt;&gt;*単価*"),COUNTIF(BJ315,"*変更契約*")),"変更後予定価格",IF(COUNTIF(BJ315,"*単価*"),"年間支払金額","予定価格"))))))))))))</f>
        <v>予定価格</v>
      </c>
      <c r="BD315" s="114" t="str">
        <f>IF(AND(BI315=契約状況コード表!M$5,T315&gt;契約状況コード表!N$5),"○",IF(AND(BI315=契約状況コード表!M$6,T315&gt;=契約状況コード表!N$6),"○",IF(AND(BI315=契約状況コード表!M$7,T315&gt;=契約状況コード表!N$7),"○",IF(AND(BI315=契約状況コード表!M$8,T315&gt;=契約状況コード表!N$8),"○",IF(AND(BI315=契約状況コード表!M$9,T315&gt;=契約状況コード表!N$9),"○",IF(AND(BI315=契約状況コード表!M$10,T315&gt;=契約状況コード表!N$10),"○",IF(AND(BI315=契約状況コード表!M$11,T315&gt;=契約状況コード表!N$11),"○",IF(AND(BI315=契約状況コード表!M$12,T315&gt;=契約状況コード表!N$12),"○",IF(AND(BI315=契約状況コード表!M$13,T315&gt;=契約状況コード表!N$13),"○",IF(T315="他官署で調達手続き入札を実施のため","○","×"))))))))))</f>
        <v>×</v>
      </c>
      <c r="BE315" s="114" t="str">
        <f>IF(AND(BI315=契約状況コード表!M$5,Y315&gt;契約状況コード表!N$5),"○",IF(AND(BI315=契約状況コード表!M$6,Y315&gt;=契約状況コード表!N$6),"○",IF(AND(BI315=契約状況コード表!M$7,Y315&gt;=契約状況コード表!N$7),"○",IF(AND(BI315=契約状況コード表!M$8,Y315&gt;=契約状況コード表!N$8),"○",IF(AND(BI315=契約状況コード表!M$9,Y315&gt;=契約状況コード表!N$9),"○",IF(AND(BI315=契約状況コード表!M$10,Y315&gt;=契約状況コード表!N$10),"○",IF(AND(BI315=契約状況コード表!M$11,Y315&gt;=契約状況コード表!N$11),"○",IF(AND(BI315=契約状況コード表!M$12,Y315&gt;=契約状況コード表!N$12),"○",IF(AND(BI315=契約状況コード表!M$13,Y315&gt;=契約状況コード表!N$13),"○","×")))))))))</f>
        <v>×</v>
      </c>
      <c r="BF315" s="114" t="str">
        <f t="shared" si="38"/>
        <v>×</v>
      </c>
      <c r="BG315" s="114" t="str">
        <f t="shared" si="39"/>
        <v>×</v>
      </c>
      <c r="BH315" s="115" t="str">
        <f t="shared" si="40"/>
        <v/>
      </c>
      <c r="BI315" s="170">
        <f t="shared" si="41"/>
        <v>0</v>
      </c>
      <c r="BJ315" s="36" t="str">
        <f>IF(AG315=契約状況コード表!G$5,"",IF(AND(K315&lt;&gt;"",ISTEXT(U315)),"分担契約/単価契約",IF(ISTEXT(U315),"単価契約",IF(K315&lt;&gt;"","分担契約",""))))</f>
        <v/>
      </c>
      <c r="BK315" s="171"/>
      <c r="BL315" s="118" t="str">
        <f>IF(COUNTIF(T315,"**"),"",IF(AND(T315&gt;=契約状況コード表!P$5,OR(H315=契約状況コード表!M$5,H315=契約状況コード表!M$6)),1,IF(AND(T315&gt;=契約状況コード表!P$13,H315&lt;&gt;契約状況コード表!M$5,H315&lt;&gt;契約状況コード表!M$6),1,"")))</f>
        <v/>
      </c>
      <c r="BM315" s="155" t="str">
        <f t="shared" si="42"/>
        <v>○</v>
      </c>
      <c r="BN315" s="118" t="b">
        <f t="shared" si="43"/>
        <v>1</v>
      </c>
      <c r="BO315" s="118" t="b">
        <f t="shared" si="44"/>
        <v>1</v>
      </c>
    </row>
    <row r="316" spans="1:67" ht="60.6" customHeight="1">
      <c r="A316" s="101">
        <f t="shared" si="45"/>
        <v>311</v>
      </c>
      <c r="B316" s="101" t="str">
        <f t="shared" si="46"/>
        <v/>
      </c>
      <c r="C316" s="101" t="str">
        <f>IF(B316&lt;&gt;1,"",COUNTIF($B$6:B316,1))</f>
        <v/>
      </c>
      <c r="D316" s="101" t="str">
        <f>IF(B316&lt;&gt;2,"",COUNTIF($B$6:B316,2))</f>
        <v/>
      </c>
      <c r="E316" s="101" t="str">
        <f>IF(B316&lt;&gt;3,"",COUNTIF($B$6:B316,3))</f>
        <v/>
      </c>
      <c r="F316" s="101" t="str">
        <f>IF(B316&lt;&gt;4,"",COUNTIF($B$6:B316,4))</f>
        <v/>
      </c>
      <c r="G316" s="75"/>
      <c r="H316" s="36"/>
      <c r="I316" s="76"/>
      <c r="J316" s="76"/>
      <c r="K316" s="75"/>
      <c r="L316" s="161"/>
      <c r="M316" s="77"/>
      <c r="N316" s="76"/>
      <c r="O316" s="78"/>
      <c r="P316" s="83"/>
      <c r="Q316" s="84"/>
      <c r="R316" s="76"/>
      <c r="S316" s="75"/>
      <c r="T316" s="79"/>
      <c r="U316" s="86"/>
      <c r="V316" s="87"/>
      <c r="W316" s="172" t="str">
        <f>IF(OR(T316="他官署で調達手続きを実施のため",AG316=契約状況コード表!G$5),"－",IF(V316&lt;&gt;"",ROUNDDOWN(V316/T316,3),(IFERROR(ROUNDDOWN(U316/T316,3),"－"))))</f>
        <v>－</v>
      </c>
      <c r="X316" s="79"/>
      <c r="Y316" s="79"/>
      <c r="Z316" s="82"/>
      <c r="AA316" s="80"/>
      <c r="AB316" s="81"/>
      <c r="AC316" s="82"/>
      <c r="AD316" s="82"/>
      <c r="AE316" s="82"/>
      <c r="AF316" s="82"/>
      <c r="AG316" s="80"/>
      <c r="AH316" s="76"/>
      <c r="AI316" s="76"/>
      <c r="AJ316" s="76"/>
      <c r="AK316" s="36"/>
      <c r="AL316" s="36"/>
      <c r="AM316" s="200"/>
      <c r="AN316" s="200"/>
      <c r="AO316" s="200"/>
      <c r="AP316" s="200"/>
      <c r="AQ316" s="161"/>
      <c r="AR316" s="75"/>
      <c r="AS316" s="36"/>
      <c r="AT316" s="36"/>
      <c r="AU316" s="36"/>
      <c r="AV316" s="36"/>
      <c r="AW316" s="36"/>
      <c r="AX316" s="36"/>
      <c r="AY316" s="36"/>
      <c r="AZ316" s="36"/>
      <c r="BA316" s="104"/>
      <c r="BB316" s="113"/>
      <c r="BC316" s="114" t="str">
        <f>IF(AND(OR(K316=契約状況コード表!D$5,K316=契約状況コード表!D$6),OR(AG316=契約状況コード表!G$5,AG316=契約状況コード表!G$6)),"年間支払金額(全官署)",IF(OR(AG316=契約状況コード表!G$5,AG316=契約状況コード表!G$6),"年間支払金額",IF(AND(OR(COUNTIF(AI316,"*すべて*"),COUNTIF(AI316,"*全て*")),S316="●",OR(K316=契約状況コード表!D$5,K316=契約状況コード表!D$6)),"年間支払金額(全官署、契約相手方ごと)",IF(AND(OR(COUNTIF(AI316,"*すべて*"),COUNTIF(AI316,"*全て*")),S316="●"),"年間支払金額(契約相手方ごと)",IF(AND(OR(K316=契約状況コード表!D$5,K316=契約状況コード表!D$6),AG316=契約状況コード表!G$7),"契約総額(全官署)",IF(AND(K316=契約状況コード表!D$7,AG316=契約状況コード表!G$7),"契約総額(自官署のみ)",IF(K316=契約状況コード表!D$7,"年間支払金額(自官署のみ)",IF(AG316=契約状況コード表!G$7,"契約総額",IF(AND(COUNTIF(BJ316,"&lt;&gt;*単価*"),OR(K316=契約状況コード表!D$5,K316=契約状況コード表!D$6)),"全官署予定価格",IF(AND(COUNTIF(BJ316,"*単価*"),OR(K316=契約状況コード表!D$5,K316=契約状況コード表!D$6)),"全官署支払金額",IF(AND(COUNTIF(BJ316,"&lt;&gt;*単価*"),COUNTIF(BJ316,"*変更契約*")),"変更後予定価格",IF(COUNTIF(BJ316,"*単価*"),"年間支払金額","予定価格"))))))))))))</f>
        <v>予定価格</v>
      </c>
      <c r="BD316" s="114" t="str">
        <f>IF(AND(BI316=契約状況コード表!M$5,T316&gt;契約状況コード表!N$5),"○",IF(AND(BI316=契約状況コード表!M$6,T316&gt;=契約状況コード表!N$6),"○",IF(AND(BI316=契約状況コード表!M$7,T316&gt;=契約状況コード表!N$7),"○",IF(AND(BI316=契約状況コード表!M$8,T316&gt;=契約状況コード表!N$8),"○",IF(AND(BI316=契約状況コード表!M$9,T316&gt;=契約状況コード表!N$9),"○",IF(AND(BI316=契約状況コード表!M$10,T316&gt;=契約状況コード表!N$10),"○",IF(AND(BI316=契約状況コード表!M$11,T316&gt;=契約状況コード表!N$11),"○",IF(AND(BI316=契約状況コード表!M$12,T316&gt;=契約状況コード表!N$12),"○",IF(AND(BI316=契約状況コード表!M$13,T316&gt;=契約状況コード表!N$13),"○",IF(T316="他官署で調達手続き入札を実施のため","○","×"))))))))))</f>
        <v>×</v>
      </c>
      <c r="BE316" s="114" t="str">
        <f>IF(AND(BI316=契約状況コード表!M$5,Y316&gt;契約状況コード表!N$5),"○",IF(AND(BI316=契約状況コード表!M$6,Y316&gt;=契約状況コード表!N$6),"○",IF(AND(BI316=契約状況コード表!M$7,Y316&gt;=契約状況コード表!N$7),"○",IF(AND(BI316=契約状況コード表!M$8,Y316&gt;=契約状況コード表!N$8),"○",IF(AND(BI316=契約状況コード表!M$9,Y316&gt;=契約状況コード表!N$9),"○",IF(AND(BI316=契約状況コード表!M$10,Y316&gt;=契約状況コード表!N$10),"○",IF(AND(BI316=契約状況コード表!M$11,Y316&gt;=契約状況コード表!N$11),"○",IF(AND(BI316=契約状況コード表!M$12,Y316&gt;=契約状況コード表!N$12),"○",IF(AND(BI316=契約状況コード表!M$13,Y316&gt;=契約状況コード表!N$13),"○","×")))))))))</f>
        <v>×</v>
      </c>
      <c r="BF316" s="114" t="str">
        <f t="shared" si="38"/>
        <v>×</v>
      </c>
      <c r="BG316" s="114" t="str">
        <f t="shared" si="39"/>
        <v>×</v>
      </c>
      <c r="BH316" s="115" t="str">
        <f t="shared" si="40"/>
        <v/>
      </c>
      <c r="BI316" s="170">
        <f t="shared" si="41"/>
        <v>0</v>
      </c>
      <c r="BJ316" s="36" t="str">
        <f>IF(AG316=契約状況コード表!G$5,"",IF(AND(K316&lt;&gt;"",ISTEXT(U316)),"分担契約/単価契約",IF(ISTEXT(U316),"単価契約",IF(K316&lt;&gt;"","分担契約",""))))</f>
        <v/>
      </c>
      <c r="BK316" s="171"/>
      <c r="BL316" s="118" t="str">
        <f>IF(COUNTIF(T316,"**"),"",IF(AND(T316&gt;=契約状況コード表!P$5,OR(H316=契約状況コード表!M$5,H316=契約状況コード表!M$6)),1,IF(AND(T316&gt;=契約状況コード表!P$13,H316&lt;&gt;契約状況コード表!M$5,H316&lt;&gt;契約状況コード表!M$6),1,"")))</f>
        <v/>
      </c>
      <c r="BM316" s="155" t="str">
        <f t="shared" si="42"/>
        <v>○</v>
      </c>
      <c r="BN316" s="118" t="b">
        <f t="shared" si="43"/>
        <v>1</v>
      </c>
      <c r="BO316" s="118" t="b">
        <f t="shared" si="44"/>
        <v>1</v>
      </c>
    </row>
    <row r="317" spans="1:67" ht="60.6" customHeight="1">
      <c r="A317" s="101">
        <f t="shared" si="45"/>
        <v>312</v>
      </c>
      <c r="B317" s="101" t="str">
        <f t="shared" si="46"/>
        <v/>
      </c>
      <c r="C317" s="101" t="str">
        <f>IF(B317&lt;&gt;1,"",COUNTIF($B$6:B317,1))</f>
        <v/>
      </c>
      <c r="D317" s="101" t="str">
        <f>IF(B317&lt;&gt;2,"",COUNTIF($B$6:B317,2))</f>
        <v/>
      </c>
      <c r="E317" s="101" t="str">
        <f>IF(B317&lt;&gt;3,"",COUNTIF($B$6:B317,3))</f>
        <v/>
      </c>
      <c r="F317" s="101" t="str">
        <f>IF(B317&lt;&gt;4,"",COUNTIF($B$6:B317,4))</f>
        <v/>
      </c>
      <c r="G317" s="75"/>
      <c r="H317" s="36"/>
      <c r="I317" s="76"/>
      <c r="J317" s="76"/>
      <c r="K317" s="75"/>
      <c r="L317" s="161"/>
      <c r="M317" s="77"/>
      <c r="N317" s="76"/>
      <c r="O317" s="78"/>
      <c r="P317" s="83"/>
      <c r="Q317" s="84"/>
      <c r="R317" s="76"/>
      <c r="S317" s="75"/>
      <c r="T317" s="79"/>
      <c r="U317" s="86"/>
      <c r="V317" s="87"/>
      <c r="W317" s="172" t="str">
        <f>IF(OR(T317="他官署で調達手続きを実施のため",AG317=契約状況コード表!G$5),"－",IF(V317&lt;&gt;"",ROUNDDOWN(V317/T317,3),(IFERROR(ROUNDDOWN(U317/T317,3),"－"))))</f>
        <v>－</v>
      </c>
      <c r="X317" s="79"/>
      <c r="Y317" s="79"/>
      <c r="Z317" s="82"/>
      <c r="AA317" s="80"/>
      <c r="AB317" s="81"/>
      <c r="AC317" s="82"/>
      <c r="AD317" s="82"/>
      <c r="AE317" s="82"/>
      <c r="AF317" s="82"/>
      <c r="AG317" s="80"/>
      <c r="AH317" s="76"/>
      <c r="AI317" s="76"/>
      <c r="AJ317" s="76"/>
      <c r="AK317" s="36"/>
      <c r="AL317" s="36"/>
      <c r="AM317" s="200"/>
      <c r="AN317" s="200"/>
      <c r="AO317" s="200"/>
      <c r="AP317" s="200"/>
      <c r="AQ317" s="161"/>
      <c r="AR317" s="75"/>
      <c r="AS317" s="36"/>
      <c r="AT317" s="36"/>
      <c r="AU317" s="36"/>
      <c r="AV317" s="36"/>
      <c r="AW317" s="36"/>
      <c r="AX317" s="36"/>
      <c r="AY317" s="36"/>
      <c r="AZ317" s="36"/>
      <c r="BA317" s="104"/>
      <c r="BB317" s="113"/>
      <c r="BC317" s="114" t="str">
        <f>IF(AND(OR(K317=契約状況コード表!D$5,K317=契約状況コード表!D$6),OR(AG317=契約状況コード表!G$5,AG317=契約状況コード表!G$6)),"年間支払金額(全官署)",IF(OR(AG317=契約状況コード表!G$5,AG317=契約状況コード表!G$6),"年間支払金額",IF(AND(OR(COUNTIF(AI317,"*すべて*"),COUNTIF(AI317,"*全て*")),S317="●",OR(K317=契約状況コード表!D$5,K317=契約状況コード表!D$6)),"年間支払金額(全官署、契約相手方ごと)",IF(AND(OR(COUNTIF(AI317,"*すべて*"),COUNTIF(AI317,"*全て*")),S317="●"),"年間支払金額(契約相手方ごと)",IF(AND(OR(K317=契約状況コード表!D$5,K317=契約状況コード表!D$6),AG317=契約状況コード表!G$7),"契約総額(全官署)",IF(AND(K317=契約状況コード表!D$7,AG317=契約状況コード表!G$7),"契約総額(自官署のみ)",IF(K317=契約状況コード表!D$7,"年間支払金額(自官署のみ)",IF(AG317=契約状況コード表!G$7,"契約総額",IF(AND(COUNTIF(BJ317,"&lt;&gt;*単価*"),OR(K317=契約状況コード表!D$5,K317=契約状況コード表!D$6)),"全官署予定価格",IF(AND(COUNTIF(BJ317,"*単価*"),OR(K317=契約状況コード表!D$5,K317=契約状況コード表!D$6)),"全官署支払金額",IF(AND(COUNTIF(BJ317,"&lt;&gt;*単価*"),COUNTIF(BJ317,"*変更契約*")),"変更後予定価格",IF(COUNTIF(BJ317,"*単価*"),"年間支払金額","予定価格"))))))))))))</f>
        <v>予定価格</v>
      </c>
      <c r="BD317" s="114" t="str">
        <f>IF(AND(BI317=契約状況コード表!M$5,T317&gt;契約状況コード表!N$5),"○",IF(AND(BI317=契約状況コード表!M$6,T317&gt;=契約状況コード表!N$6),"○",IF(AND(BI317=契約状況コード表!M$7,T317&gt;=契約状況コード表!N$7),"○",IF(AND(BI317=契約状況コード表!M$8,T317&gt;=契約状況コード表!N$8),"○",IF(AND(BI317=契約状況コード表!M$9,T317&gt;=契約状況コード表!N$9),"○",IF(AND(BI317=契約状況コード表!M$10,T317&gt;=契約状況コード表!N$10),"○",IF(AND(BI317=契約状況コード表!M$11,T317&gt;=契約状況コード表!N$11),"○",IF(AND(BI317=契約状況コード表!M$12,T317&gt;=契約状況コード表!N$12),"○",IF(AND(BI317=契約状況コード表!M$13,T317&gt;=契約状況コード表!N$13),"○",IF(T317="他官署で調達手続き入札を実施のため","○","×"))))))))))</f>
        <v>×</v>
      </c>
      <c r="BE317" s="114" t="str">
        <f>IF(AND(BI317=契約状況コード表!M$5,Y317&gt;契約状況コード表!N$5),"○",IF(AND(BI317=契約状況コード表!M$6,Y317&gt;=契約状況コード表!N$6),"○",IF(AND(BI317=契約状況コード表!M$7,Y317&gt;=契約状況コード表!N$7),"○",IF(AND(BI317=契約状況コード表!M$8,Y317&gt;=契約状況コード表!N$8),"○",IF(AND(BI317=契約状況コード表!M$9,Y317&gt;=契約状況コード表!N$9),"○",IF(AND(BI317=契約状況コード表!M$10,Y317&gt;=契約状況コード表!N$10),"○",IF(AND(BI317=契約状況コード表!M$11,Y317&gt;=契約状況コード表!N$11),"○",IF(AND(BI317=契約状況コード表!M$12,Y317&gt;=契約状況コード表!N$12),"○",IF(AND(BI317=契約状況コード表!M$13,Y317&gt;=契約状況コード表!N$13),"○","×")))))))))</f>
        <v>×</v>
      </c>
      <c r="BF317" s="114" t="str">
        <f t="shared" si="38"/>
        <v>×</v>
      </c>
      <c r="BG317" s="114" t="str">
        <f t="shared" si="39"/>
        <v>×</v>
      </c>
      <c r="BH317" s="115" t="str">
        <f t="shared" si="40"/>
        <v/>
      </c>
      <c r="BI317" s="170">
        <f t="shared" si="41"/>
        <v>0</v>
      </c>
      <c r="BJ317" s="36" t="str">
        <f>IF(AG317=契約状況コード表!G$5,"",IF(AND(K317&lt;&gt;"",ISTEXT(U317)),"分担契約/単価契約",IF(ISTEXT(U317),"単価契約",IF(K317&lt;&gt;"","分担契約",""))))</f>
        <v/>
      </c>
      <c r="BK317" s="171"/>
      <c r="BL317" s="118" t="str">
        <f>IF(COUNTIF(T317,"**"),"",IF(AND(T317&gt;=契約状況コード表!P$5,OR(H317=契約状況コード表!M$5,H317=契約状況コード表!M$6)),1,IF(AND(T317&gt;=契約状況コード表!P$13,H317&lt;&gt;契約状況コード表!M$5,H317&lt;&gt;契約状況コード表!M$6),1,"")))</f>
        <v/>
      </c>
      <c r="BM317" s="155" t="str">
        <f t="shared" si="42"/>
        <v>○</v>
      </c>
      <c r="BN317" s="118" t="b">
        <f t="shared" si="43"/>
        <v>1</v>
      </c>
      <c r="BO317" s="118" t="b">
        <f t="shared" si="44"/>
        <v>1</v>
      </c>
    </row>
    <row r="318" spans="1:67" ht="60.6" customHeight="1">
      <c r="A318" s="101">
        <f t="shared" si="45"/>
        <v>313</v>
      </c>
      <c r="B318" s="101" t="str">
        <f t="shared" si="46"/>
        <v/>
      </c>
      <c r="C318" s="101" t="str">
        <f>IF(B318&lt;&gt;1,"",COUNTIF($B$6:B318,1))</f>
        <v/>
      </c>
      <c r="D318" s="101" t="str">
        <f>IF(B318&lt;&gt;2,"",COUNTIF($B$6:B318,2))</f>
        <v/>
      </c>
      <c r="E318" s="101" t="str">
        <f>IF(B318&lt;&gt;3,"",COUNTIF($B$6:B318,3))</f>
        <v/>
      </c>
      <c r="F318" s="101" t="str">
        <f>IF(B318&lt;&gt;4,"",COUNTIF($B$6:B318,4))</f>
        <v/>
      </c>
      <c r="G318" s="75"/>
      <c r="H318" s="36"/>
      <c r="I318" s="76"/>
      <c r="J318" s="76"/>
      <c r="K318" s="75"/>
      <c r="L318" s="161"/>
      <c r="M318" s="77"/>
      <c r="N318" s="76"/>
      <c r="O318" s="78"/>
      <c r="P318" s="83"/>
      <c r="Q318" s="84"/>
      <c r="R318" s="76"/>
      <c r="S318" s="75"/>
      <c r="T318" s="85"/>
      <c r="U318" s="154"/>
      <c r="V318" s="87"/>
      <c r="W318" s="172" t="str">
        <f>IF(OR(T318="他官署で調達手続きを実施のため",AG318=契約状況コード表!G$5),"－",IF(V318&lt;&gt;"",ROUNDDOWN(V318/T318,3),(IFERROR(ROUNDDOWN(U318/T318,3),"－"))))</f>
        <v>－</v>
      </c>
      <c r="X318" s="85"/>
      <c r="Y318" s="85"/>
      <c r="Z318" s="82"/>
      <c r="AA318" s="80"/>
      <c r="AB318" s="81"/>
      <c r="AC318" s="82"/>
      <c r="AD318" s="82"/>
      <c r="AE318" s="82"/>
      <c r="AF318" s="82"/>
      <c r="AG318" s="80"/>
      <c r="AH318" s="76"/>
      <c r="AI318" s="76"/>
      <c r="AJ318" s="76"/>
      <c r="AK318" s="36"/>
      <c r="AL318" s="36"/>
      <c r="AM318" s="200"/>
      <c r="AN318" s="200"/>
      <c r="AO318" s="200"/>
      <c r="AP318" s="200"/>
      <c r="AQ318" s="161"/>
      <c r="AR318" s="75"/>
      <c r="AS318" s="36"/>
      <c r="AT318" s="36"/>
      <c r="AU318" s="36"/>
      <c r="AV318" s="36"/>
      <c r="AW318" s="36"/>
      <c r="AX318" s="36"/>
      <c r="AY318" s="36"/>
      <c r="AZ318" s="36"/>
      <c r="BA318" s="104"/>
      <c r="BB318" s="113"/>
      <c r="BC318" s="114" t="str">
        <f>IF(AND(OR(K318=契約状況コード表!D$5,K318=契約状況コード表!D$6),OR(AG318=契約状況コード表!G$5,AG318=契約状況コード表!G$6)),"年間支払金額(全官署)",IF(OR(AG318=契約状況コード表!G$5,AG318=契約状況コード表!G$6),"年間支払金額",IF(AND(OR(COUNTIF(AI318,"*すべて*"),COUNTIF(AI318,"*全て*")),S318="●",OR(K318=契約状況コード表!D$5,K318=契約状況コード表!D$6)),"年間支払金額(全官署、契約相手方ごと)",IF(AND(OR(COUNTIF(AI318,"*すべて*"),COUNTIF(AI318,"*全て*")),S318="●"),"年間支払金額(契約相手方ごと)",IF(AND(OR(K318=契約状況コード表!D$5,K318=契約状況コード表!D$6),AG318=契約状況コード表!G$7),"契約総額(全官署)",IF(AND(K318=契約状況コード表!D$7,AG318=契約状況コード表!G$7),"契約総額(自官署のみ)",IF(K318=契約状況コード表!D$7,"年間支払金額(自官署のみ)",IF(AG318=契約状況コード表!G$7,"契約総額",IF(AND(COUNTIF(BJ318,"&lt;&gt;*単価*"),OR(K318=契約状況コード表!D$5,K318=契約状況コード表!D$6)),"全官署予定価格",IF(AND(COUNTIF(BJ318,"*単価*"),OR(K318=契約状況コード表!D$5,K318=契約状況コード表!D$6)),"全官署支払金額",IF(AND(COUNTIF(BJ318,"&lt;&gt;*単価*"),COUNTIF(BJ318,"*変更契約*")),"変更後予定価格",IF(COUNTIF(BJ318,"*単価*"),"年間支払金額","予定価格"))))))))))))</f>
        <v>予定価格</v>
      </c>
      <c r="BD318" s="114" t="str">
        <f>IF(AND(BI318=契約状況コード表!M$5,T318&gt;契約状況コード表!N$5),"○",IF(AND(BI318=契約状況コード表!M$6,T318&gt;=契約状況コード表!N$6),"○",IF(AND(BI318=契約状況コード表!M$7,T318&gt;=契約状況コード表!N$7),"○",IF(AND(BI318=契約状況コード表!M$8,T318&gt;=契約状況コード表!N$8),"○",IF(AND(BI318=契約状況コード表!M$9,T318&gt;=契約状況コード表!N$9),"○",IF(AND(BI318=契約状況コード表!M$10,T318&gt;=契約状況コード表!N$10),"○",IF(AND(BI318=契約状況コード表!M$11,T318&gt;=契約状況コード表!N$11),"○",IF(AND(BI318=契約状況コード表!M$12,T318&gt;=契約状況コード表!N$12),"○",IF(AND(BI318=契約状況コード表!M$13,T318&gt;=契約状況コード表!N$13),"○",IF(T318="他官署で調達手続き入札を実施のため","○","×"))))))))))</f>
        <v>×</v>
      </c>
      <c r="BE318" s="114" t="str">
        <f>IF(AND(BI318=契約状況コード表!M$5,Y318&gt;契約状況コード表!N$5),"○",IF(AND(BI318=契約状況コード表!M$6,Y318&gt;=契約状況コード表!N$6),"○",IF(AND(BI318=契約状況コード表!M$7,Y318&gt;=契約状況コード表!N$7),"○",IF(AND(BI318=契約状況コード表!M$8,Y318&gt;=契約状況コード表!N$8),"○",IF(AND(BI318=契約状況コード表!M$9,Y318&gt;=契約状況コード表!N$9),"○",IF(AND(BI318=契約状況コード表!M$10,Y318&gt;=契約状況コード表!N$10),"○",IF(AND(BI318=契約状況コード表!M$11,Y318&gt;=契約状況コード表!N$11),"○",IF(AND(BI318=契約状況コード表!M$12,Y318&gt;=契約状況コード表!N$12),"○",IF(AND(BI318=契約状況コード表!M$13,Y318&gt;=契約状況コード表!N$13),"○","×")))))))))</f>
        <v>×</v>
      </c>
      <c r="BF318" s="114" t="str">
        <f t="shared" si="38"/>
        <v>×</v>
      </c>
      <c r="BG318" s="114" t="str">
        <f t="shared" si="39"/>
        <v>×</v>
      </c>
      <c r="BH318" s="115" t="str">
        <f t="shared" si="40"/>
        <v/>
      </c>
      <c r="BI318" s="170">
        <f t="shared" si="41"/>
        <v>0</v>
      </c>
      <c r="BJ318" s="36" t="str">
        <f>IF(AG318=契約状況コード表!G$5,"",IF(AND(K318&lt;&gt;"",ISTEXT(U318)),"分担契約/単価契約",IF(ISTEXT(U318),"単価契約",IF(K318&lt;&gt;"","分担契約",""))))</f>
        <v/>
      </c>
      <c r="BK318" s="171"/>
      <c r="BL318" s="118" t="str">
        <f>IF(COUNTIF(T318,"**"),"",IF(AND(T318&gt;=契約状況コード表!P$5,OR(H318=契約状況コード表!M$5,H318=契約状況コード表!M$6)),1,IF(AND(T318&gt;=契約状況コード表!P$13,H318&lt;&gt;契約状況コード表!M$5,H318&lt;&gt;契約状況コード表!M$6),1,"")))</f>
        <v/>
      </c>
      <c r="BM318" s="155" t="str">
        <f t="shared" si="42"/>
        <v>○</v>
      </c>
      <c r="BN318" s="118" t="b">
        <f t="shared" si="43"/>
        <v>1</v>
      </c>
      <c r="BO318" s="118" t="b">
        <f t="shared" si="44"/>
        <v>1</v>
      </c>
    </row>
    <row r="319" spans="1:67" ht="60.6" customHeight="1">
      <c r="A319" s="101">
        <f t="shared" si="45"/>
        <v>314</v>
      </c>
      <c r="B319" s="101" t="str">
        <f t="shared" si="46"/>
        <v/>
      </c>
      <c r="C319" s="101" t="str">
        <f>IF(B319&lt;&gt;1,"",COUNTIF($B$6:B319,1))</f>
        <v/>
      </c>
      <c r="D319" s="101" t="str">
        <f>IF(B319&lt;&gt;2,"",COUNTIF($B$6:B319,2))</f>
        <v/>
      </c>
      <c r="E319" s="101" t="str">
        <f>IF(B319&lt;&gt;3,"",COUNTIF($B$6:B319,3))</f>
        <v/>
      </c>
      <c r="F319" s="101" t="str">
        <f>IF(B319&lt;&gt;4,"",COUNTIF($B$6:B319,4))</f>
        <v/>
      </c>
      <c r="G319" s="75"/>
      <c r="H319" s="36"/>
      <c r="I319" s="76"/>
      <c r="J319" s="76"/>
      <c r="K319" s="75"/>
      <c r="L319" s="161"/>
      <c r="M319" s="77"/>
      <c r="N319" s="76"/>
      <c r="O319" s="78"/>
      <c r="P319" s="83"/>
      <c r="Q319" s="84"/>
      <c r="R319" s="76"/>
      <c r="S319" s="75"/>
      <c r="T319" s="79"/>
      <c r="U319" s="86"/>
      <c r="V319" s="87"/>
      <c r="W319" s="172" t="str">
        <f>IF(OR(T319="他官署で調達手続きを実施のため",AG319=契約状況コード表!G$5),"－",IF(V319&lt;&gt;"",ROUNDDOWN(V319/T319,3),(IFERROR(ROUNDDOWN(U319/T319,3),"－"))))</f>
        <v>－</v>
      </c>
      <c r="X319" s="79"/>
      <c r="Y319" s="79"/>
      <c r="Z319" s="82"/>
      <c r="AA319" s="80"/>
      <c r="AB319" s="81"/>
      <c r="AC319" s="82"/>
      <c r="AD319" s="82"/>
      <c r="AE319" s="82"/>
      <c r="AF319" s="82"/>
      <c r="AG319" s="80"/>
      <c r="AH319" s="76"/>
      <c r="AI319" s="76"/>
      <c r="AJ319" s="76"/>
      <c r="AK319" s="36"/>
      <c r="AL319" s="36"/>
      <c r="AM319" s="200"/>
      <c r="AN319" s="200"/>
      <c r="AO319" s="200"/>
      <c r="AP319" s="200"/>
      <c r="AQ319" s="161"/>
      <c r="AR319" s="75"/>
      <c r="AS319" s="36"/>
      <c r="AT319" s="36"/>
      <c r="AU319" s="36"/>
      <c r="AV319" s="36"/>
      <c r="AW319" s="36"/>
      <c r="AX319" s="36"/>
      <c r="AY319" s="36"/>
      <c r="AZ319" s="36"/>
      <c r="BA319" s="104"/>
      <c r="BB319" s="113"/>
      <c r="BC319" s="114" t="str">
        <f>IF(AND(OR(K319=契約状況コード表!D$5,K319=契約状況コード表!D$6),OR(AG319=契約状況コード表!G$5,AG319=契約状況コード表!G$6)),"年間支払金額(全官署)",IF(OR(AG319=契約状況コード表!G$5,AG319=契約状況コード表!G$6),"年間支払金額",IF(AND(OR(COUNTIF(AI319,"*すべて*"),COUNTIF(AI319,"*全て*")),S319="●",OR(K319=契約状況コード表!D$5,K319=契約状況コード表!D$6)),"年間支払金額(全官署、契約相手方ごと)",IF(AND(OR(COUNTIF(AI319,"*すべて*"),COUNTIF(AI319,"*全て*")),S319="●"),"年間支払金額(契約相手方ごと)",IF(AND(OR(K319=契約状況コード表!D$5,K319=契約状況コード表!D$6),AG319=契約状況コード表!G$7),"契約総額(全官署)",IF(AND(K319=契約状況コード表!D$7,AG319=契約状況コード表!G$7),"契約総額(自官署のみ)",IF(K319=契約状況コード表!D$7,"年間支払金額(自官署のみ)",IF(AG319=契約状況コード表!G$7,"契約総額",IF(AND(COUNTIF(BJ319,"&lt;&gt;*単価*"),OR(K319=契約状況コード表!D$5,K319=契約状況コード表!D$6)),"全官署予定価格",IF(AND(COUNTIF(BJ319,"*単価*"),OR(K319=契約状況コード表!D$5,K319=契約状況コード表!D$6)),"全官署支払金額",IF(AND(COUNTIF(BJ319,"&lt;&gt;*単価*"),COUNTIF(BJ319,"*変更契約*")),"変更後予定価格",IF(COUNTIF(BJ319,"*単価*"),"年間支払金額","予定価格"))))))))))))</f>
        <v>予定価格</v>
      </c>
      <c r="BD319" s="114" t="str">
        <f>IF(AND(BI319=契約状況コード表!M$5,T319&gt;契約状況コード表!N$5),"○",IF(AND(BI319=契約状況コード表!M$6,T319&gt;=契約状況コード表!N$6),"○",IF(AND(BI319=契約状況コード表!M$7,T319&gt;=契約状況コード表!N$7),"○",IF(AND(BI319=契約状況コード表!M$8,T319&gt;=契約状況コード表!N$8),"○",IF(AND(BI319=契約状況コード表!M$9,T319&gt;=契約状況コード表!N$9),"○",IF(AND(BI319=契約状況コード表!M$10,T319&gt;=契約状況コード表!N$10),"○",IF(AND(BI319=契約状況コード表!M$11,T319&gt;=契約状況コード表!N$11),"○",IF(AND(BI319=契約状況コード表!M$12,T319&gt;=契約状況コード表!N$12),"○",IF(AND(BI319=契約状況コード表!M$13,T319&gt;=契約状況コード表!N$13),"○",IF(T319="他官署で調達手続き入札を実施のため","○","×"))))))))))</f>
        <v>×</v>
      </c>
      <c r="BE319" s="114" t="str">
        <f>IF(AND(BI319=契約状況コード表!M$5,Y319&gt;契約状況コード表!N$5),"○",IF(AND(BI319=契約状況コード表!M$6,Y319&gt;=契約状況コード表!N$6),"○",IF(AND(BI319=契約状況コード表!M$7,Y319&gt;=契約状況コード表!N$7),"○",IF(AND(BI319=契約状況コード表!M$8,Y319&gt;=契約状況コード表!N$8),"○",IF(AND(BI319=契約状況コード表!M$9,Y319&gt;=契約状況コード表!N$9),"○",IF(AND(BI319=契約状況コード表!M$10,Y319&gt;=契約状況コード表!N$10),"○",IF(AND(BI319=契約状況コード表!M$11,Y319&gt;=契約状況コード表!N$11),"○",IF(AND(BI319=契約状況コード表!M$12,Y319&gt;=契約状況コード表!N$12),"○",IF(AND(BI319=契約状況コード表!M$13,Y319&gt;=契約状況コード表!N$13),"○","×")))))))))</f>
        <v>×</v>
      </c>
      <c r="BF319" s="114" t="str">
        <f t="shared" si="38"/>
        <v>×</v>
      </c>
      <c r="BG319" s="114" t="str">
        <f t="shared" si="39"/>
        <v>×</v>
      </c>
      <c r="BH319" s="115" t="str">
        <f t="shared" si="40"/>
        <v/>
      </c>
      <c r="BI319" s="170">
        <f t="shared" si="41"/>
        <v>0</v>
      </c>
      <c r="BJ319" s="36" t="str">
        <f>IF(AG319=契約状況コード表!G$5,"",IF(AND(K319&lt;&gt;"",ISTEXT(U319)),"分担契約/単価契約",IF(ISTEXT(U319),"単価契約",IF(K319&lt;&gt;"","分担契約",""))))</f>
        <v/>
      </c>
      <c r="BK319" s="171"/>
      <c r="BL319" s="118" t="str">
        <f>IF(COUNTIF(T319,"**"),"",IF(AND(T319&gt;=契約状況コード表!P$5,OR(H319=契約状況コード表!M$5,H319=契約状況コード表!M$6)),1,IF(AND(T319&gt;=契約状況コード表!P$13,H319&lt;&gt;契約状況コード表!M$5,H319&lt;&gt;契約状況コード表!M$6),1,"")))</f>
        <v/>
      </c>
      <c r="BM319" s="155" t="str">
        <f t="shared" si="42"/>
        <v>○</v>
      </c>
      <c r="BN319" s="118" t="b">
        <f t="shared" si="43"/>
        <v>1</v>
      </c>
      <c r="BO319" s="118" t="b">
        <f t="shared" si="44"/>
        <v>1</v>
      </c>
    </row>
    <row r="320" spans="1:67" ht="60.6" customHeight="1">
      <c r="A320" s="101">
        <f t="shared" si="45"/>
        <v>315</v>
      </c>
      <c r="B320" s="101" t="str">
        <f t="shared" si="46"/>
        <v/>
      </c>
      <c r="C320" s="101" t="str">
        <f>IF(B320&lt;&gt;1,"",COUNTIF($B$6:B320,1))</f>
        <v/>
      </c>
      <c r="D320" s="101" t="str">
        <f>IF(B320&lt;&gt;2,"",COUNTIF($B$6:B320,2))</f>
        <v/>
      </c>
      <c r="E320" s="101" t="str">
        <f>IF(B320&lt;&gt;3,"",COUNTIF($B$6:B320,3))</f>
        <v/>
      </c>
      <c r="F320" s="101" t="str">
        <f>IF(B320&lt;&gt;4,"",COUNTIF($B$6:B320,4))</f>
        <v/>
      </c>
      <c r="G320" s="75"/>
      <c r="H320" s="36"/>
      <c r="I320" s="76"/>
      <c r="J320" s="76"/>
      <c r="K320" s="75"/>
      <c r="L320" s="161"/>
      <c r="M320" s="77"/>
      <c r="N320" s="76"/>
      <c r="O320" s="78"/>
      <c r="P320" s="83"/>
      <c r="Q320" s="84"/>
      <c r="R320" s="76"/>
      <c r="S320" s="75"/>
      <c r="T320" s="79"/>
      <c r="U320" s="86"/>
      <c r="V320" s="87"/>
      <c r="W320" s="172" t="str">
        <f>IF(OR(T320="他官署で調達手続きを実施のため",AG320=契約状況コード表!G$5),"－",IF(V320&lt;&gt;"",ROUNDDOWN(V320/T320,3),(IFERROR(ROUNDDOWN(U320/T320,3),"－"))))</f>
        <v>－</v>
      </c>
      <c r="X320" s="79"/>
      <c r="Y320" s="79"/>
      <c r="Z320" s="82"/>
      <c r="AA320" s="80"/>
      <c r="AB320" s="81"/>
      <c r="AC320" s="82"/>
      <c r="AD320" s="82"/>
      <c r="AE320" s="82"/>
      <c r="AF320" s="82"/>
      <c r="AG320" s="80"/>
      <c r="AH320" s="76"/>
      <c r="AI320" s="76"/>
      <c r="AJ320" s="76"/>
      <c r="AK320" s="36"/>
      <c r="AL320" s="36"/>
      <c r="AM320" s="200"/>
      <c r="AN320" s="200"/>
      <c r="AO320" s="200"/>
      <c r="AP320" s="200"/>
      <c r="AQ320" s="161"/>
      <c r="AR320" s="75"/>
      <c r="AS320" s="36"/>
      <c r="AT320" s="36"/>
      <c r="AU320" s="36"/>
      <c r="AV320" s="36"/>
      <c r="AW320" s="36"/>
      <c r="AX320" s="36"/>
      <c r="AY320" s="36"/>
      <c r="AZ320" s="36"/>
      <c r="BA320" s="104"/>
      <c r="BB320" s="113"/>
      <c r="BC320" s="114" t="str">
        <f>IF(AND(OR(K320=契約状況コード表!D$5,K320=契約状況コード表!D$6),OR(AG320=契約状況コード表!G$5,AG320=契約状況コード表!G$6)),"年間支払金額(全官署)",IF(OR(AG320=契約状況コード表!G$5,AG320=契約状況コード表!G$6),"年間支払金額",IF(AND(OR(COUNTIF(AI320,"*すべて*"),COUNTIF(AI320,"*全て*")),S320="●",OR(K320=契約状況コード表!D$5,K320=契約状況コード表!D$6)),"年間支払金額(全官署、契約相手方ごと)",IF(AND(OR(COUNTIF(AI320,"*すべて*"),COUNTIF(AI320,"*全て*")),S320="●"),"年間支払金額(契約相手方ごと)",IF(AND(OR(K320=契約状況コード表!D$5,K320=契約状況コード表!D$6),AG320=契約状況コード表!G$7),"契約総額(全官署)",IF(AND(K320=契約状況コード表!D$7,AG320=契約状況コード表!G$7),"契約総額(自官署のみ)",IF(K320=契約状況コード表!D$7,"年間支払金額(自官署のみ)",IF(AG320=契約状況コード表!G$7,"契約総額",IF(AND(COUNTIF(BJ320,"&lt;&gt;*単価*"),OR(K320=契約状況コード表!D$5,K320=契約状況コード表!D$6)),"全官署予定価格",IF(AND(COUNTIF(BJ320,"*単価*"),OR(K320=契約状況コード表!D$5,K320=契約状況コード表!D$6)),"全官署支払金額",IF(AND(COUNTIF(BJ320,"&lt;&gt;*単価*"),COUNTIF(BJ320,"*変更契約*")),"変更後予定価格",IF(COUNTIF(BJ320,"*単価*"),"年間支払金額","予定価格"))))))))))))</f>
        <v>予定価格</v>
      </c>
      <c r="BD320" s="114" t="str">
        <f>IF(AND(BI320=契約状況コード表!M$5,T320&gt;契約状況コード表!N$5),"○",IF(AND(BI320=契約状況コード表!M$6,T320&gt;=契約状況コード表!N$6),"○",IF(AND(BI320=契約状況コード表!M$7,T320&gt;=契約状況コード表!N$7),"○",IF(AND(BI320=契約状況コード表!M$8,T320&gt;=契約状況コード表!N$8),"○",IF(AND(BI320=契約状況コード表!M$9,T320&gt;=契約状況コード表!N$9),"○",IF(AND(BI320=契約状況コード表!M$10,T320&gt;=契約状況コード表!N$10),"○",IF(AND(BI320=契約状況コード表!M$11,T320&gt;=契約状況コード表!N$11),"○",IF(AND(BI320=契約状況コード表!M$12,T320&gt;=契約状況コード表!N$12),"○",IF(AND(BI320=契約状況コード表!M$13,T320&gt;=契約状況コード表!N$13),"○",IF(T320="他官署で調達手続き入札を実施のため","○","×"))))))))))</f>
        <v>×</v>
      </c>
      <c r="BE320" s="114" t="str">
        <f>IF(AND(BI320=契約状況コード表!M$5,Y320&gt;契約状況コード表!N$5),"○",IF(AND(BI320=契約状況コード表!M$6,Y320&gt;=契約状況コード表!N$6),"○",IF(AND(BI320=契約状況コード表!M$7,Y320&gt;=契約状況コード表!N$7),"○",IF(AND(BI320=契約状況コード表!M$8,Y320&gt;=契約状況コード表!N$8),"○",IF(AND(BI320=契約状況コード表!M$9,Y320&gt;=契約状況コード表!N$9),"○",IF(AND(BI320=契約状況コード表!M$10,Y320&gt;=契約状況コード表!N$10),"○",IF(AND(BI320=契約状況コード表!M$11,Y320&gt;=契約状況コード表!N$11),"○",IF(AND(BI320=契約状況コード表!M$12,Y320&gt;=契約状況コード表!N$12),"○",IF(AND(BI320=契約状況コード表!M$13,Y320&gt;=契約状況コード表!N$13),"○","×")))))))))</f>
        <v>×</v>
      </c>
      <c r="BF320" s="114" t="str">
        <f t="shared" si="38"/>
        <v>×</v>
      </c>
      <c r="BG320" s="114" t="str">
        <f t="shared" si="39"/>
        <v>×</v>
      </c>
      <c r="BH320" s="115" t="str">
        <f t="shared" si="40"/>
        <v/>
      </c>
      <c r="BI320" s="170">
        <f t="shared" si="41"/>
        <v>0</v>
      </c>
      <c r="BJ320" s="36" t="str">
        <f>IF(AG320=契約状況コード表!G$5,"",IF(AND(K320&lt;&gt;"",ISTEXT(U320)),"分担契約/単価契約",IF(ISTEXT(U320),"単価契約",IF(K320&lt;&gt;"","分担契約",""))))</f>
        <v/>
      </c>
      <c r="BK320" s="171"/>
      <c r="BL320" s="118" t="str">
        <f>IF(COUNTIF(T320,"**"),"",IF(AND(T320&gt;=契約状況コード表!P$5,OR(H320=契約状況コード表!M$5,H320=契約状況コード表!M$6)),1,IF(AND(T320&gt;=契約状況コード表!P$13,H320&lt;&gt;契約状況コード表!M$5,H320&lt;&gt;契約状況コード表!M$6),1,"")))</f>
        <v/>
      </c>
      <c r="BM320" s="155" t="str">
        <f t="shared" si="42"/>
        <v>○</v>
      </c>
      <c r="BN320" s="118" t="b">
        <f t="shared" si="43"/>
        <v>1</v>
      </c>
      <c r="BO320" s="118" t="b">
        <f t="shared" si="44"/>
        <v>1</v>
      </c>
    </row>
    <row r="321" spans="1:67" ht="60.6" customHeight="1">
      <c r="A321" s="101">
        <f t="shared" si="45"/>
        <v>316</v>
      </c>
      <c r="B321" s="101" t="str">
        <f t="shared" si="46"/>
        <v/>
      </c>
      <c r="C321" s="101" t="str">
        <f>IF(B321&lt;&gt;1,"",COUNTIF($B$6:B321,1))</f>
        <v/>
      </c>
      <c r="D321" s="101" t="str">
        <f>IF(B321&lt;&gt;2,"",COUNTIF($B$6:B321,2))</f>
        <v/>
      </c>
      <c r="E321" s="101" t="str">
        <f>IF(B321&lt;&gt;3,"",COUNTIF($B$6:B321,3))</f>
        <v/>
      </c>
      <c r="F321" s="101" t="str">
        <f>IF(B321&lt;&gt;4,"",COUNTIF($B$6:B321,4))</f>
        <v/>
      </c>
      <c r="G321" s="75"/>
      <c r="H321" s="36"/>
      <c r="I321" s="76"/>
      <c r="J321" s="76"/>
      <c r="K321" s="75"/>
      <c r="L321" s="161"/>
      <c r="M321" s="77"/>
      <c r="N321" s="76"/>
      <c r="O321" s="78"/>
      <c r="P321" s="83"/>
      <c r="Q321" s="84"/>
      <c r="R321" s="76"/>
      <c r="S321" s="75"/>
      <c r="T321" s="79"/>
      <c r="U321" s="86"/>
      <c r="V321" s="87"/>
      <c r="W321" s="172" t="str">
        <f>IF(OR(T321="他官署で調達手続きを実施のため",AG321=契約状況コード表!G$5),"－",IF(V321&lt;&gt;"",ROUNDDOWN(V321/T321,3),(IFERROR(ROUNDDOWN(U321/T321,3),"－"))))</f>
        <v>－</v>
      </c>
      <c r="X321" s="79"/>
      <c r="Y321" s="79"/>
      <c r="Z321" s="82"/>
      <c r="AA321" s="80"/>
      <c r="AB321" s="81"/>
      <c r="AC321" s="82"/>
      <c r="AD321" s="82"/>
      <c r="AE321" s="82"/>
      <c r="AF321" s="82"/>
      <c r="AG321" s="80"/>
      <c r="AH321" s="76"/>
      <c r="AI321" s="76"/>
      <c r="AJ321" s="76"/>
      <c r="AK321" s="36"/>
      <c r="AL321" s="36"/>
      <c r="AM321" s="200"/>
      <c r="AN321" s="200"/>
      <c r="AO321" s="200"/>
      <c r="AP321" s="200"/>
      <c r="AQ321" s="161"/>
      <c r="AR321" s="75"/>
      <c r="AS321" s="36"/>
      <c r="AT321" s="36"/>
      <c r="AU321" s="36"/>
      <c r="AV321" s="36"/>
      <c r="AW321" s="36"/>
      <c r="AX321" s="36"/>
      <c r="AY321" s="36"/>
      <c r="AZ321" s="36"/>
      <c r="BA321" s="104"/>
      <c r="BB321" s="113"/>
      <c r="BC321" s="114" t="str">
        <f>IF(AND(OR(K321=契約状況コード表!D$5,K321=契約状況コード表!D$6),OR(AG321=契約状況コード表!G$5,AG321=契約状況コード表!G$6)),"年間支払金額(全官署)",IF(OR(AG321=契約状況コード表!G$5,AG321=契約状況コード表!G$6),"年間支払金額",IF(AND(OR(COUNTIF(AI321,"*すべて*"),COUNTIF(AI321,"*全て*")),S321="●",OR(K321=契約状況コード表!D$5,K321=契約状況コード表!D$6)),"年間支払金額(全官署、契約相手方ごと)",IF(AND(OR(COUNTIF(AI321,"*すべて*"),COUNTIF(AI321,"*全て*")),S321="●"),"年間支払金額(契約相手方ごと)",IF(AND(OR(K321=契約状況コード表!D$5,K321=契約状況コード表!D$6),AG321=契約状況コード表!G$7),"契約総額(全官署)",IF(AND(K321=契約状況コード表!D$7,AG321=契約状況コード表!G$7),"契約総額(自官署のみ)",IF(K321=契約状況コード表!D$7,"年間支払金額(自官署のみ)",IF(AG321=契約状況コード表!G$7,"契約総額",IF(AND(COUNTIF(BJ321,"&lt;&gt;*単価*"),OR(K321=契約状況コード表!D$5,K321=契約状況コード表!D$6)),"全官署予定価格",IF(AND(COUNTIF(BJ321,"*単価*"),OR(K321=契約状況コード表!D$5,K321=契約状況コード表!D$6)),"全官署支払金額",IF(AND(COUNTIF(BJ321,"&lt;&gt;*単価*"),COUNTIF(BJ321,"*変更契約*")),"変更後予定価格",IF(COUNTIF(BJ321,"*単価*"),"年間支払金額","予定価格"))))))))))))</f>
        <v>予定価格</v>
      </c>
      <c r="BD321" s="114" t="str">
        <f>IF(AND(BI321=契約状況コード表!M$5,T321&gt;契約状況コード表!N$5),"○",IF(AND(BI321=契約状況コード表!M$6,T321&gt;=契約状況コード表!N$6),"○",IF(AND(BI321=契約状況コード表!M$7,T321&gt;=契約状況コード表!N$7),"○",IF(AND(BI321=契約状況コード表!M$8,T321&gt;=契約状況コード表!N$8),"○",IF(AND(BI321=契約状況コード表!M$9,T321&gt;=契約状況コード表!N$9),"○",IF(AND(BI321=契約状況コード表!M$10,T321&gt;=契約状況コード表!N$10),"○",IF(AND(BI321=契約状況コード表!M$11,T321&gt;=契約状況コード表!N$11),"○",IF(AND(BI321=契約状況コード表!M$12,T321&gt;=契約状況コード表!N$12),"○",IF(AND(BI321=契約状況コード表!M$13,T321&gt;=契約状況コード表!N$13),"○",IF(T321="他官署で調達手続き入札を実施のため","○","×"))))))))))</f>
        <v>×</v>
      </c>
      <c r="BE321" s="114" t="str">
        <f>IF(AND(BI321=契約状況コード表!M$5,Y321&gt;契約状況コード表!N$5),"○",IF(AND(BI321=契約状況コード表!M$6,Y321&gt;=契約状況コード表!N$6),"○",IF(AND(BI321=契約状況コード表!M$7,Y321&gt;=契約状況コード表!N$7),"○",IF(AND(BI321=契約状況コード表!M$8,Y321&gt;=契約状況コード表!N$8),"○",IF(AND(BI321=契約状況コード表!M$9,Y321&gt;=契約状況コード表!N$9),"○",IF(AND(BI321=契約状況コード表!M$10,Y321&gt;=契約状況コード表!N$10),"○",IF(AND(BI321=契約状況コード表!M$11,Y321&gt;=契約状況コード表!N$11),"○",IF(AND(BI321=契約状況コード表!M$12,Y321&gt;=契約状況コード表!N$12),"○",IF(AND(BI321=契約状況コード表!M$13,Y321&gt;=契約状況コード表!N$13),"○","×")))))))))</f>
        <v>×</v>
      </c>
      <c r="BF321" s="114" t="str">
        <f t="shared" si="38"/>
        <v>×</v>
      </c>
      <c r="BG321" s="114" t="str">
        <f t="shared" si="39"/>
        <v>×</v>
      </c>
      <c r="BH321" s="115" t="str">
        <f t="shared" si="40"/>
        <v/>
      </c>
      <c r="BI321" s="170">
        <f t="shared" si="41"/>
        <v>0</v>
      </c>
      <c r="BJ321" s="36" t="str">
        <f>IF(AG321=契約状況コード表!G$5,"",IF(AND(K321&lt;&gt;"",ISTEXT(U321)),"分担契約/単価契約",IF(ISTEXT(U321),"単価契約",IF(K321&lt;&gt;"","分担契約",""))))</f>
        <v/>
      </c>
      <c r="BK321" s="171"/>
      <c r="BL321" s="118" t="str">
        <f>IF(COUNTIF(T321,"**"),"",IF(AND(T321&gt;=契約状況コード表!P$5,OR(H321=契約状況コード表!M$5,H321=契約状況コード表!M$6)),1,IF(AND(T321&gt;=契約状況コード表!P$13,H321&lt;&gt;契約状況コード表!M$5,H321&lt;&gt;契約状況コード表!M$6),1,"")))</f>
        <v/>
      </c>
      <c r="BM321" s="155" t="str">
        <f t="shared" si="42"/>
        <v>○</v>
      </c>
      <c r="BN321" s="118" t="b">
        <f t="shared" si="43"/>
        <v>1</v>
      </c>
      <c r="BO321" s="118" t="b">
        <f t="shared" si="44"/>
        <v>1</v>
      </c>
    </row>
    <row r="322" spans="1:67" ht="60.6" customHeight="1">
      <c r="A322" s="101">
        <f t="shared" si="45"/>
        <v>317</v>
      </c>
      <c r="B322" s="101" t="str">
        <f t="shared" si="46"/>
        <v/>
      </c>
      <c r="C322" s="101" t="str">
        <f>IF(B322&lt;&gt;1,"",COUNTIF($B$6:B322,1))</f>
        <v/>
      </c>
      <c r="D322" s="101" t="str">
        <f>IF(B322&lt;&gt;2,"",COUNTIF($B$6:B322,2))</f>
        <v/>
      </c>
      <c r="E322" s="101" t="str">
        <f>IF(B322&lt;&gt;3,"",COUNTIF($B$6:B322,3))</f>
        <v/>
      </c>
      <c r="F322" s="101" t="str">
        <f>IF(B322&lt;&gt;4,"",COUNTIF($B$6:B322,4))</f>
        <v/>
      </c>
      <c r="G322" s="75"/>
      <c r="H322" s="36"/>
      <c r="I322" s="76"/>
      <c r="J322" s="76"/>
      <c r="K322" s="75"/>
      <c r="L322" s="161"/>
      <c r="M322" s="77"/>
      <c r="N322" s="76"/>
      <c r="O322" s="78"/>
      <c r="P322" s="83"/>
      <c r="Q322" s="84"/>
      <c r="R322" s="76"/>
      <c r="S322" s="75"/>
      <c r="T322" s="79"/>
      <c r="U322" s="86"/>
      <c r="V322" s="87"/>
      <c r="W322" s="172" t="str">
        <f>IF(OR(T322="他官署で調達手続きを実施のため",AG322=契約状況コード表!G$5),"－",IF(V322&lt;&gt;"",ROUNDDOWN(V322/T322,3),(IFERROR(ROUNDDOWN(U322/T322,3),"－"))))</f>
        <v>－</v>
      </c>
      <c r="X322" s="79"/>
      <c r="Y322" s="79"/>
      <c r="Z322" s="82"/>
      <c r="AA322" s="80"/>
      <c r="AB322" s="81"/>
      <c r="AC322" s="82"/>
      <c r="AD322" s="82"/>
      <c r="AE322" s="82"/>
      <c r="AF322" s="82"/>
      <c r="AG322" s="80"/>
      <c r="AH322" s="76"/>
      <c r="AI322" s="76"/>
      <c r="AJ322" s="76"/>
      <c r="AK322" s="36"/>
      <c r="AL322" s="36"/>
      <c r="AM322" s="200"/>
      <c r="AN322" s="200"/>
      <c r="AO322" s="200"/>
      <c r="AP322" s="200"/>
      <c r="AQ322" s="161"/>
      <c r="AR322" s="75"/>
      <c r="AS322" s="36"/>
      <c r="AT322" s="36"/>
      <c r="AU322" s="36"/>
      <c r="AV322" s="36"/>
      <c r="AW322" s="36"/>
      <c r="AX322" s="36"/>
      <c r="AY322" s="36"/>
      <c r="AZ322" s="36"/>
      <c r="BA322" s="108"/>
      <c r="BB322" s="113"/>
      <c r="BC322" s="114" t="str">
        <f>IF(AND(OR(K322=契約状況コード表!D$5,K322=契約状況コード表!D$6),OR(AG322=契約状況コード表!G$5,AG322=契約状況コード表!G$6)),"年間支払金額(全官署)",IF(OR(AG322=契約状況コード表!G$5,AG322=契約状況コード表!G$6),"年間支払金額",IF(AND(OR(COUNTIF(AI322,"*すべて*"),COUNTIF(AI322,"*全て*")),S322="●",OR(K322=契約状況コード表!D$5,K322=契約状況コード表!D$6)),"年間支払金額(全官署、契約相手方ごと)",IF(AND(OR(COUNTIF(AI322,"*すべて*"),COUNTIF(AI322,"*全て*")),S322="●"),"年間支払金額(契約相手方ごと)",IF(AND(OR(K322=契約状況コード表!D$5,K322=契約状況コード表!D$6),AG322=契約状況コード表!G$7),"契約総額(全官署)",IF(AND(K322=契約状況コード表!D$7,AG322=契約状況コード表!G$7),"契約総額(自官署のみ)",IF(K322=契約状況コード表!D$7,"年間支払金額(自官署のみ)",IF(AG322=契約状況コード表!G$7,"契約総額",IF(AND(COUNTIF(BJ322,"&lt;&gt;*単価*"),OR(K322=契約状況コード表!D$5,K322=契約状況コード表!D$6)),"全官署予定価格",IF(AND(COUNTIF(BJ322,"*単価*"),OR(K322=契約状況コード表!D$5,K322=契約状況コード表!D$6)),"全官署支払金額",IF(AND(COUNTIF(BJ322,"&lt;&gt;*単価*"),COUNTIF(BJ322,"*変更契約*")),"変更後予定価格",IF(COUNTIF(BJ322,"*単価*"),"年間支払金額","予定価格"))))))))))))</f>
        <v>予定価格</v>
      </c>
      <c r="BD322" s="114" t="str">
        <f>IF(AND(BI322=契約状況コード表!M$5,T322&gt;契約状況コード表!N$5),"○",IF(AND(BI322=契約状況コード表!M$6,T322&gt;=契約状況コード表!N$6),"○",IF(AND(BI322=契約状況コード表!M$7,T322&gt;=契約状況コード表!N$7),"○",IF(AND(BI322=契約状況コード表!M$8,T322&gt;=契約状況コード表!N$8),"○",IF(AND(BI322=契約状況コード表!M$9,T322&gt;=契約状況コード表!N$9),"○",IF(AND(BI322=契約状況コード表!M$10,T322&gt;=契約状況コード表!N$10),"○",IF(AND(BI322=契約状況コード表!M$11,T322&gt;=契約状況コード表!N$11),"○",IF(AND(BI322=契約状況コード表!M$12,T322&gt;=契約状況コード表!N$12),"○",IF(AND(BI322=契約状況コード表!M$13,T322&gt;=契約状況コード表!N$13),"○",IF(T322="他官署で調達手続き入札を実施のため","○","×"))))))))))</f>
        <v>×</v>
      </c>
      <c r="BE322" s="114" t="str">
        <f>IF(AND(BI322=契約状況コード表!M$5,Y322&gt;契約状況コード表!N$5),"○",IF(AND(BI322=契約状況コード表!M$6,Y322&gt;=契約状況コード表!N$6),"○",IF(AND(BI322=契約状況コード表!M$7,Y322&gt;=契約状況コード表!N$7),"○",IF(AND(BI322=契約状況コード表!M$8,Y322&gt;=契約状況コード表!N$8),"○",IF(AND(BI322=契約状況コード表!M$9,Y322&gt;=契約状況コード表!N$9),"○",IF(AND(BI322=契約状況コード表!M$10,Y322&gt;=契約状況コード表!N$10),"○",IF(AND(BI322=契約状況コード表!M$11,Y322&gt;=契約状況コード表!N$11),"○",IF(AND(BI322=契約状況コード表!M$12,Y322&gt;=契約状況コード表!N$12),"○",IF(AND(BI322=契約状況コード表!M$13,Y322&gt;=契約状況コード表!N$13),"○","×")))))))))</f>
        <v>×</v>
      </c>
      <c r="BF322" s="114" t="str">
        <f t="shared" si="38"/>
        <v>×</v>
      </c>
      <c r="BG322" s="114" t="str">
        <f t="shared" si="39"/>
        <v>×</v>
      </c>
      <c r="BH322" s="115" t="str">
        <f t="shared" si="40"/>
        <v/>
      </c>
      <c r="BI322" s="170">
        <f t="shared" si="41"/>
        <v>0</v>
      </c>
      <c r="BJ322" s="36" t="str">
        <f>IF(AG322=契約状況コード表!G$5,"",IF(AND(K322&lt;&gt;"",ISTEXT(U322)),"分担契約/単価契約",IF(ISTEXT(U322),"単価契約",IF(K322&lt;&gt;"","分担契約",""))))</f>
        <v/>
      </c>
      <c r="BK322" s="171"/>
      <c r="BL322" s="118" t="str">
        <f>IF(COUNTIF(T322,"**"),"",IF(AND(T322&gt;=契約状況コード表!P$5,OR(H322=契約状況コード表!M$5,H322=契約状況コード表!M$6)),1,IF(AND(T322&gt;=契約状況コード表!P$13,H322&lt;&gt;契約状況コード表!M$5,H322&lt;&gt;契約状況コード表!M$6),1,"")))</f>
        <v/>
      </c>
      <c r="BM322" s="155" t="str">
        <f t="shared" si="42"/>
        <v>○</v>
      </c>
      <c r="BN322" s="118" t="b">
        <f t="shared" si="43"/>
        <v>1</v>
      </c>
      <c r="BO322" s="118" t="b">
        <f t="shared" si="44"/>
        <v>1</v>
      </c>
    </row>
    <row r="323" spans="1:67" ht="60.6" customHeight="1">
      <c r="A323" s="101">
        <f t="shared" si="45"/>
        <v>318</v>
      </c>
      <c r="B323" s="101" t="str">
        <f t="shared" si="46"/>
        <v/>
      </c>
      <c r="C323" s="101" t="str">
        <f>IF(B323&lt;&gt;1,"",COUNTIF($B$6:B323,1))</f>
        <v/>
      </c>
      <c r="D323" s="101" t="str">
        <f>IF(B323&lt;&gt;2,"",COUNTIF($B$6:B323,2))</f>
        <v/>
      </c>
      <c r="E323" s="101" t="str">
        <f>IF(B323&lt;&gt;3,"",COUNTIF($B$6:B323,3))</f>
        <v/>
      </c>
      <c r="F323" s="101" t="str">
        <f>IF(B323&lt;&gt;4,"",COUNTIF($B$6:B323,4))</f>
        <v/>
      </c>
      <c r="G323" s="75"/>
      <c r="H323" s="36"/>
      <c r="I323" s="76"/>
      <c r="J323" s="76"/>
      <c r="K323" s="75"/>
      <c r="L323" s="161"/>
      <c r="M323" s="77"/>
      <c r="N323" s="76"/>
      <c r="O323" s="78"/>
      <c r="P323" s="83"/>
      <c r="Q323" s="84"/>
      <c r="R323" s="76"/>
      <c r="S323" s="75"/>
      <c r="T323" s="79"/>
      <c r="U323" s="86"/>
      <c r="V323" s="87"/>
      <c r="W323" s="172" t="str">
        <f>IF(OR(T323="他官署で調達手続きを実施のため",AG323=契約状況コード表!G$5),"－",IF(V323&lt;&gt;"",ROUNDDOWN(V323/T323,3),(IFERROR(ROUNDDOWN(U323/T323,3),"－"))))</f>
        <v>－</v>
      </c>
      <c r="X323" s="79"/>
      <c r="Y323" s="79"/>
      <c r="Z323" s="82"/>
      <c r="AA323" s="80"/>
      <c r="AB323" s="81"/>
      <c r="AC323" s="82"/>
      <c r="AD323" s="82"/>
      <c r="AE323" s="82"/>
      <c r="AF323" s="82"/>
      <c r="AG323" s="80"/>
      <c r="AH323" s="76"/>
      <c r="AI323" s="76"/>
      <c r="AJ323" s="76"/>
      <c r="AK323" s="36"/>
      <c r="AL323" s="36"/>
      <c r="AM323" s="200"/>
      <c r="AN323" s="200"/>
      <c r="AO323" s="200"/>
      <c r="AP323" s="200"/>
      <c r="AQ323" s="161"/>
      <c r="AR323" s="75"/>
      <c r="AS323" s="36"/>
      <c r="AT323" s="36"/>
      <c r="AU323" s="36"/>
      <c r="AV323" s="36"/>
      <c r="AW323" s="36"/>
      <c r="AX323" s="36"/>
      <c r="AY323" s="36"/>
      <c r="AZ323" s="36"/>
      <c r="BA323" s="104"/>
      <c r="BB323" s="113"/>
      <c r="BC323" s="114" t="str">
        <f>IF(AND(OR(K323=契約状況コード表!D$5,K323=契約状況コード表!D$6),OR(AG323=契約状況コード表!G$5,AG323=契約状況コード表!G$6)),"年間支払金額(全官署)",IF(OR(AG323=契約状況コード表!G$5,AG323=契約状況コード表!G$6),"年間支払金額",IF(AND(OR(COUNTIF(AI323,"*すべて*"),COUNTIF(AI323,"*全て*")),S323="●",OR(K323=契約状況コード表!D$5,K323=契約状況コード表!D$6)),"年間支払金額(全官署、契約相手方ごと)",IF(AND(OR(COUNTIF(AI323,"*すべて*"),COUNTIF(AI323,"*全て*")),S323="●"),"年間支払金額(契約相手方ごと)",IF(AND(OR(K323=契約状況コード表!D$5,K323=契約状況コード表!D$6),AG323=契約状況コード表!G$7),"契約総額(全官署)",IF(AND(K323=契約状況コード表!D$7,AG323=契約状況コード表!G$7),"契約総額(自官署のみ)",IF(K323=契約状況コード表!D$7,"年間支払金額(自官署のみ)",IF(AG323=契約状況コード表!G$7,"契約総額",IF(AND(COUNTIF(BJ323,"&lt;&gt;*単価*"),OR(K323=契約状況コード表!D$5,K323=契約状況コード表!D$6)),"全官署予定価格",IF(AND(COUNTIF(BJ323,"*単価*"),OR(K323=契約状況コード表!D$5,K323=契約状況コード表!D$6)),"全官署支払金額",IF(AND(COUNTIF(BJ323,"&lt;&gt;*単価*"),COUNTIF(BJ323,"*変更契約*")),"変更後予定価格",IF(COUNTIF(BJ323,"*単価*"),"年間支払金額","予定価格"))))))))))))</f>
        <v>予定価格</v>
      </c>
      <c r="BD323" s="114" t="str">
        <f>IF(AND(BI323=契約状況コード表!M$5,T323&gt;契約状況コード表!N$5),"○",IF(AND(BI323=契約状況コード表!M$6,T323&gt;=契約状況コード表!N$6),"○",IF(AND(BI323=契約状況コード表!M$7,T323&gt;=契約状況コード表!N$7),"○",IF(AND(BI323=契約状況コード表!M$8,T323&gt;=契約状況コード表!N$8),"○",IF(AND(BI323=契約状況コード表!M$9,T323&gt;=契約状況コード表!N$9),"○",IF(AND(BI323=契約状況コード表!M$10,T323&gt;=契約状況コード表!N$10),"○",IF(AND(BI323=契約状況コード表!M$11,T323&gt;=契約状況コード表!N$11),"○",IF(AND(BI323=契約状況コード表!M$12,T323&gt;=契約状況コード表!N$12),"○",IF(AND(BI323=契約状況コード表!M$13,T323&gt;=契約状況コード表!N$13),"○",IF(T323="他官署で調達手続き入札を実施のため","○","×"))))))))))</f>
        <v>×</v>
      </c>
      <c r="BE323" s="114" t="str">
        <f>IF(AND(BI323=契約状況コード表!M$5,Y323&gt;契約状況コード表!N$5),"○",IF(AND(BI323=契約状況コード表!M$6,Y323&gt;=契約状況コード表!N$6),"○",IF(AND(BI323=契約状況コード表!M$7,Y323&gt;=契約状況コード表!N$7),"○",IF(AND(BI323=契約状況コード表!M$8,Y323&gt;=契約状況コード表!N$8),"○",IF(AND(BI323=契約状況コード表!M$9,Y323&gt;=契約状況コード表!N$9),"○",IF(AND(BI323=契約状況コード表!M$10,Y323&gt;=契約状況コード表!N$10),"○",IF(AND(BI323=契約状況コード表!M$11,Y323&gt;=契約状況コード表!N$11),"○",IF(AND(BI323=契約状況コード表!M$12,Y323&gt;=契約状況コード表!N$12),"○",IF(AND(BI323=契約状況コード表!M$13,Y323&gt;=契約状況コード表!N$13),"○","×")))))))))</f>
        <v>×</v>
      </c>
      <c r="BF323" s="114" t="str">
        <f t="shared" si="38"/>
        <v>×</v>
      </c>
      <c r="BG323" s="114" t="str">
        <f t="shared" si="39"/>
        <v>×</v>
      </c>
      <c r="BH323" s="115" t="str">
        <f t="shared" si="40"/>
        <v/>
      </c>
      <c r="BI323" s="170">
        <f t="shared" si="41"/>
        <v>0</v>
      </c>
      <c r="BJ323" s="36" t="str">
        <f>IF(AG323=契約状況コード表!G$5,"",IF(AND(K323&lt;&gt;"",ISTEXT(U323)),"分担契約/単価契約",IF(ISTEXT(U323),"単価契約",IF(K323&lt;&gt;"","分担契約",""))))</f>
        <v/>
      </c>
      <c r="BK323" s="171"/>
      <c r="BL323" s="118" t="str">
        <f>IF(COUNTIF(T323,"**"),"",IF(AND(T323&gt;=契約状況コード表!P$5,OR(H323=契約状況コード表!M$5,H323=契約状況コード表!M$6)),1,IF(AND(T323&gt;=契約状況コード表!P$13,H323&lt;&gt;契約状況コード表!M$5,H323&lt;&gt;契約状況コード表!M$6),1,"")))</f>
        <v/>
      </c>
      <c r="BM323" s="155" t="str">
        <f t="shared" si="42"/>
        <v>○</v>
      </c>
      <c r="BN323" s="118" t="b">
        <f t="shared" si="43"/>
        <v>1</v>
      </c>
      <c r="BO323" s="118" t="b">
        <f t="shared" si="44"/>
        <v>1</v>
      </c>
    </row>
    <row r="324" spans="1:67" ht="60.6" customHeight="1">
      <c r="A324" s="101">
        <f t="shared" si="45"/>
        <v>319</v>
      </c>
      <c r="B324" s="101" t="str">
        <f t="shared" si="46"/>
        <v/>
      </c>
      <c r="C324" s="101" t="str">
        <f>IF(B324&lt;&gt;1,"",COUNTIF($B$6:B324,1))</f>
        <v/>
      </c>
      <c r="D324" s="101" t="str">
        <f>IF(B324&lt;&gt;2,"",COUNTIF($B$6:B324,2))</f>
        <v/>
      </c>
      <c r="E324" s="101" t="str">
        <f>IF(B324&lt;&gt;3,"",COUNTIF($B$6:B324,3))</f>
        <v/>
      </c>
      <c r="F324" s="101" t="str">
        <f>IF(B324&lt;&gt;4,"",COUNTIF($B$6:B324,4))</f>
        <v/>
      </c>
      <c r="G324" s="75"/>
      <c r="H324" s="36"/>
      <c r="I324" s="76"/>
      <c r="J324" s="76"/>
      <c r="K324" s="75"/>
      <c r="L324" s="161"/>
      <c r="M324" s="77"/>
      <c r="N324" s="76"/>
      <c r="O324" s="78"/>
      <c r="P324" s="83"/>
      <c r="Q324" s="84"/>
      <c r="R324" s="76"/>
      <c r="S324" s="75"/>
      <c r="T324" s="79"/>
      <c r="U324" s="86"/>
      <c r="V324" s="87"/>
      <c r="W324" s="172" t="str">
        <f>IF(OR(T324="他官署で調達手続きを実施のため",AG324=契約状況コード表!G$5),"－",IF(V324&lt;&gt;"",ROUNDDOWN(V324/T324,3),(IFERROR(ROUNDDOWN(U324/T324,3),"－"))))</f>
        <v>－</v>
      </c>
      <c r="X324" s="79"/>
      <c r="Y324" s="79"/>
      <c r="Z324" s="82"/>
      <c r="AA324" s="80"/>
      <c r="AB324" s="81"/>
      <c r="AC324" s="82"/>
      <c r="AD324" s="82"/>
      <c r="AE324" s="82"/>
      <c r="AF324" s="82"/>
      <c r="AG324" s="80"/>
      <c r="AH324" s="76"/>
      <c r="AI324" s="76"/>
      <c r="AJ324" s="76"/>
      <c r="AK324" s="36"/>
      <c r="AL324" s="36"/>
      <c r="AM324" s="200"/>
      <c r="AN324" s="200"/>
      <c r="AO324" s="200"/>
      <c r="AP324" s="200"/>
      <c r="AQ324" s="161"/>
      <c r="AR324" s="75"/>
      <c r="AS324" s="36"/>
      <c r="AT324" s="36"/>
      <c r="AU324" s="36"/>
      <c r="AV324" s="36"/>
      <c r="AW324" s="36"/>
      <c r="AX324" s="36"/>
      <c r="AY324" s="36"/>
      <c r="AZ324" s="36"/>
      <c r="BA324" s="104"/>
      <c r="BB324" s="113"/>
      <c r="BC324" s="114" t="str">
        <f>IF(AND(OR(K324=契約状況コード表!D$5,K324=契約状況コード表!D$6),OR(AG324=契約状況コード表!G$5,AG324=契約状況コード表!G$6)),"年間支払金額(全官署)",IF(OR(AG324=契約状況コード表!G$5,AG324=契約状況コード表!G$6),"年間支払金額",IF(AND(OR(COUNTIF(AI324,"*すべて*"),COUNTIF(AI324,"*全て*")),S324="●",OR(K324=契約状況コード表!D$5,K324=契約状況コード表!D$6)),"年間支払金額(全官署、契約相手方ごと)",IF(AND(OR(COUNTIF(AI324,"*すべて*"),COUNTIF(AI324,"*全て*")),S324="●"),"年間支払金額(契約相手方ごと)",IF(AND(OR(K324=契約状況コード表!D$5,K324=契約状況コード表!D$6),AG324=契約状況コード表!G$7),"契約総額(全官署)",IF(AND(K324=契約状況コード表!D$7,AG324=契約状況コード表!G$7),"契約総額(自官署のみ)",IF(K324=契約状況コード表!D$7,"年間支払金額(自官署のみ)",IF(AG324=契約状況コード表!G$7,"契約総額",IF(AND(COUNTIF(BJ324,"&lt;&gt;*単価*"),OR(K324=契約状況コード表!D$5,K324=契約状況コード表!D$6)),"全官署予定価格",IF(AND(COUNTIF(BJ324,"*単価*"),OR(K324=契約状況コード表!D$5,K324=契約状況コード表!D$6)),"全官署支払金額",IF(AND(COUNTIF(BJ324,"&lt;&gt;*単価*"),COUNTIF(BJ324,"*変更契約*")),"変更後予定価格",IF(COUNTIF(BJ324,"*単価*"),"年間支払金額","予定価格"))))))))))))</f>
        <v>予定価格</v>
      </c>
      <c r="BD324" s="114" t="str">
        <f>IF(AND(BI324=契約状況コード表!M$5,T324&gt;契約状況コード表!N$5),"○",IF(AND(BI324=契約状況コード表!M$6,T324&gt;=契約状況コード表!N$6),"○",IF(AND(BI324=契約状況コード表!M$7,T324&gt;=契約状況コード表!N$7),"○",IF(AND(BI324=契約状況コード表!M$8,T324&gt;=契約状況コード表!N$8),"○",IF(AND(BI324=契約状況コード表!M$9,T324&gt;=契約状況コード表!N$9),"○",IF(AND(BI324=契約状況コード表!M$10,T324&gt;=契約状況コード表!N$10),"○",IF(AND(BI324=契約状況コード表!M$11,T324&gt;=契約状況コード表!N$11),"○",IF(AND(BI324=契約状況コード表!M$12,T324&gt;=契約状況コード表!N$12),"○",IF(AND(BI324=契約状況コード表!M$13,T324&gt;=契約状況コード表!N$13),"○",IF(T324="他官署で調達手続き入札を実施のため","○","×"))))))))))</f>
        <v>×</v>
      </c>
      <c r="BE324" s="114" t="str">
        <f>IF(AND(BI324=契約状況コード表!M$5,Y324&gt;契約状況コード表!N$5),"○",IF(AND(BI324=契約状況コード表!M$6,Y324&gt;=契約状況コード表!N$6),"○",IF(AND(BI324=契約状況コード表!M$7,Y324&gt;=契約状況コード表!N$7),"○",IF(AND(BI324=契約状況コード表!M$8,Y324&gt;=契約状況コード表!N$8),"○",IF(AND(BI324=契約状況コード表!M$9,Y324&gt;=契約状況コード表!N$9),"○",IF(AND(BI324=契約状況コード表!M$10,Y324&gt;=契約状況コード表!N$10),"○",IF(AND(BI324=契約状況コード表!M$11,Y324&gt;=契約状況コード表!N$11),"○",IF(AND(BI324=契約状況コード表!M$12,Y324&gt;=契約状況コード表!N$12),"○",IF(AND(BI324=契約状況コード表!M$13,Y324&gt;=契約状況コード表!N$13),"○","×")))))))))</f>
        <v>×</v>
      </c>
      <c r="BF324" s="114" t="str">
        <f t="shared" si="38"/>
        <v>×</v>
      </c>
      <c r="BG324" s="114" t="str">
        <f t="shared" si="39"/>
        <v>×</v>
      </c>
      <c r="BH324" s="115" t="str">
        <f t="shared" si="40"/>
        <v/>
      </c>
      <c r="BI324" s="170">
        <f t="shared" si="41"/>
        <v>0</v>
      </c>
      <c r="BJ324" s="36" t="str">
        <f>IF(AG324=契約状況コード表!G$5,"",IF(AND(K324&lt;&gt;"",ISTEXT(U324)),"分担契約/単価契約",IF(ISTEXT(U324),"単価契約",IF(K324&lt;&gt;"","分担契約",""))))</f>
        <v/>
      </c>
      <c r="BK324" s="171"/>
      <c r="BL324" s="118" t="str">
        <f>IF(COUNTIF(T324,"**"),"",IF(AND(T324&gt;=契約状況コード表!P$5,OR(H324=契約状況コード表!M$5,H324=契約状況コード表!M$6)),1,IF(AND(T324&gt;=契約状況コード表!P$13,H324&lt;&gt;契約状況コード表!M$5,H324&lt;&gt;契約状況コード表!M$6),1,"")))</f>
        <v/>
      </c>
      <c r="BM324" s="155" t="str">
        <f t="shared" si="42"/>
        <v>○</v>
      </c>
      <c r="BN324" s="118" t="b">
        <f t="shared" si="43"/>
        <v>1</v>
      </c>
      <c r="BO324" s="118" t="b">
        <f t="shared" si="44"/>
        <v>1</v>
      </c>
    </row>
    <row r="325" spans="1:67" ht="60.6" customHeight="1">
      <c r="A325" s="101">
        <f t="shared" si="45"/>
        <v>320</v>
      </c>
      <c r="B325" s="101" t="str">
        <f t="shared" si="46"/>
        <v/>
      </c>
      <c r="C325" s="101" t="str">
        <f>IF(B325&lt;&gt;1,"",COUNTIF($B$6:B325,1))</f>
        <v/>
      </c>
      <c r="D325" s="101" t="str">
        <f>IF(B325&lt;&gt;2,"",COUNTIF($B$6:B325,2))</f>
        <v/>
      </c>
      <c r="E325" s="101" t="str">
        <f>IF(B325&lt;&gt;3,"",COUNTIF($B$6:B325,3))</f>
        <v/>
      </c>
      <c r="F325" s="101" t="str">
        <f>IF(B325&lt;&gt;4,"",COUNTIF($B$6:B325,4))</f>
        <v/>
      </c>
      <c r="G325" s="75"/>
      <c r="H325" s="36"/>
      <c r="I325" s="76"/>
      <c r="J325" s="76"/>
      <c r="K325" s="75"/>
      <c r="L325" s="161"/>
      <c r="M325" s="77"/>
      <c r="N325" s="76"/>
      <c r="O325" s="78"/>
      <c r="P325" s="83"/>
      <c r="Q325" s="84"/>
      <c r="R325" s="76"/>
      <c r="S325" s="75"/>
      <c r="T325" s="85"/>
      <c r="U325" s="154"/>
      <c r="V325" s="87"/>
      <c r="W325" s="172" t="str">
        <f>IF(OR(T325="他官署で調達手続きを実施のため",AG325=契約状況コード表!G$5),"－",IF(V325&lt;&gt;"",ROUNDDOWN(V325/T325,3),(IFERROR(ROUNDDOWN(U325/T325,3),"－"))))</f>
        <v>－</v>
      </c>
      <c r="X325" s="85"/>
      <c r="Y325" s="85"/>
      <c r="Z325" s="82"/>
      <c r="AA325" s="80"/>
      <c r="AB325" s="81"/>
      <c r="AC325" s="82"/>
      <c r="AD325" s="82"/>
      <c r="AE325" s="82"/>
      <c r="AF325" s="82"/>
      <c r="AG325" s="80"/>
      <c r="AH325" s="76"/>
      <c r="AI325" s="76"/>
      <c r="AJ325" s="76"/>
      <c r="AK325" s="36"/>
      <c r="AL325" s="36"/>
      <c r="AM325" s="200"/>
      <c r="AN325" s="200"/>
      <c r="AO325" s="200"/>
      <c r="AP325" s="200"/>
      <c r="AQ325" s="161"/>
      <c r="AR325" s="75"/>
      <c r="AS325" s="36"/>
      <c r="AT325" s="36"/>
      <c r="AU325" s="36"/>
      <c r="AV325" s="36"/>
      <c r="AW325" s="36"/>
      <c r="AX325" s="36"/>
      <c r="AY325" s="36"/>
      <c r="AZ325" s="36"/>
      <c r="BA325" s="104"/>
      <c r="BB325" s="113"/>
      <c r="BC325" s="114" t="str">
        <f>IF(AND(OR(K325=契約状況コード表!D$5,K325=契約状況コード表!D$6),OR(AG325=契約状況コード表!G$5,AG325=契約状況コード表!G$6)),"年間支払金額(全官署)",IF(OR(AG325=契約状況コード表!G$5,AG325=契約状況コード表!G$6),"年間支払金額",IF(AND(OR(COUNTIF(AI325,"*すべて*"),COUNTIF(AI325,"*全て*")),S325="●",OR(K325=契約状況コード表!D$5,K325=契約状況コード表!D$6)),"年間支払金額(全官署、契約相手方ごと)",IF(AND(OR(COUNTIF(AI325,"*すべて*"),COUNTIF(AI325,"*全て*")),S325="●"),"年間支払金額(契約相手方ごと)",IF(AND(OR(K325=契約状況コード表!D$5,K325=契約状況コード表!D$6),AG325=契約状況コード表!G$7),"契約総額(全官署)",IF(AND(K325=契約状況コード表!D$7,AG325=契約状況コード表!G$7),"契約総額(自官署のみ)",IF(K325=契約状況コード表!D$7,"年間支払金額(自官署のみ)",IF(AG325=契約状況コード表!G$7,"契約総額",IF(AND(COUNTIF(BJ325,"&lt;&gt;*単価*"),OR(K325=契約状況コード表!D$5,K325=契約状況コード表!D$6)),"全官署予定価格",IF(AND(COUNTIF(BJ325,"*単価*"),OR(K325=契約状況コード表!D$5,K325=契約状況コード表!D$6)),"全官署支払金額",IF(AND(COUNTIF(BJ325,"&lt;&gt;*単価*"),COUNTIF(BJ325,"*変更契約*")),"変更後予定価格",IF(COUNTIF(BJ325,"*単価*"),"年間支払金額","予定価格"))))))))))))</f>
        <v>予定価格</v>
      </c>
      <c r="BD325" s="114" t="str">
        <f>IF(AND(BI325=契約状況コード表!M$5,T325&gt;契約状況コード表!N$5),"○",IF(AND(BI325=契約状況コード表!M$6,T325&gt;=契約状況コード表!N$6),"○",IF(AND(BI325=契約状況コード表!M$7,T325&gt;=契約状況コード表!N$7),"○",IF(AND(BI325=契約状況コード表!M$8,T325&gt;=契約状況コード表!N$8),"○",IF(AND(BI325=契約状況コード表!M$9,T325&gt;=契約状況コード表!N$9),"○",IF(AND(BI325=契約状況コード表!M$10,T325&gt;=契約状況コード表!N$10),"○",IF(AND(BI325=契約状況コード表!M$11,T325&gt;=契約状況コード表!N$11),"○",IF(AND(BI325=契約状況コード表!M$12,T325&gt;=契約状況コード表!N$12),"○",IF(AND(BI325=契約状況コード表!M$13,T325&gt;=契約状況コード表!N$13),"○",IF(T325="他官署で調達手続き入札を実施のため","○","×"))))))))))</f>
        <v>×</v>
      </c>
      <c r="BE325" s="114" t="str">
        <f>IF(AND(BI325=契約状況コード表!M$5,Y325&gt;契約状況コード表!N$5),"○",IF(AND(BI325=契約状況コード表!M$6,Y325&gt;=契約状況コード表!N$6),"○",IF(AND(BI325=契約状況コード表!M$7,Y325&gt;=契約状況コード表!N$7),"○",IF(AND(BI325=契約状況コード表!M$8,Y325&gt;=契約状況コード表!N$8),"○",IF(AND(BI325=契約状況コード表!M$9,Y325&gt;=契約状況コード表!N$9),"○",IF(AND(BI325=契約状況コード表!M$10,Y325&gt;=契約状況コード表!N$10),"○",IF(AND(BI325=契約状況コード表!M$11,Y325&gt;=契約状況コード表!N$11),"○",IF(AND(BI325=契約状況コード表!M$12,Y325&gt;=契約状況コード表!N$12),"○",IF(AND(BI325=契約状況コード表!M$13,Y325&gt;=契約状況コード表!N$13),"○","×")))))))))</f>
        <v>×</v>
      </c>
      <c r="BF325" s="114" t="str">
        <f t="shared" si="38"/>
        <v>×</v>
      </c>
      <c r="BG325" s="114" t="str">
        <f t="shared" si="39"/>
        <v>×</v>
      </c>
      <c r="BH325" s="115" t="str">
        <f t="shared" si="40"/>
        <v/>
      </c>
      <c r="BI325" s="170">
        <f t="shared" si="41"/>
        <v>0</v>
      </c>
      <c r="BJ325" s="36" t="str">
        <f>IF(AG325=契約状況コード表!G$5,"",IF(AND(K325&lt;&gt;"",ISTEXT(U325)),"分担契約/単価契約",IF(ISTEXT(U325),"単価契約",IF(K325&lt;&gt;"","分担契約",""))))</f>
        <v/>
      </c>
      <c r="BK325" s="171"/>
      <c r="BL325" s="118" t="str">
        <f>IF(COUNTIF(T325,"**"),"",IF(AND(T325&gt;=契約状況コード表!P$5,OR(H325=契約状況コード表!M$5,H325=契約状況コード表!M$6)),1,IF(AND(T325&gt;=契約状況コード表!P$13,H325&lt;&gt;契約状況コード表!M$5,H325&lt;&gt;契約状況コード表!M$6),1,"")))</f>
        <v/>
      </c>
      <c r="BM325" s="155" t="str">
        <f t="shared" si="42"/>
        <v>○</v>
      </c>
      <c r="BN325" s="118" t="b">
        <f t="shared" si="43"/>
        <v>1</v>
      </c>
      <c r="BO325" s="118" t="b">
        <f t="shared" si="44"/>
        <v>1</v>
      </c>
    </row>
    <row r="326" spans="1:67" ht="60.6" customHeight="1">
      <c r="A326" s="101">
        <f t="shared" si="45"/>
        <v>321</v>
      </c>
      <c r="B326" s="101" t="str">
        <f t="shared" si="46"/>
        <v/>
      </c>
      <c r="C326" s="101" t="str">
        <f>IF(B326&lt;&gt;1,"",COUNTIF($B$6:B326,1))</f>
        <v/>
      </c>
      <c r="D326" s="101" t="str">
        <f>IF(B326&lt;&gt;2,"",COUNTIF($B$6:B326,2))</f>
        <v/>
      </c>
      <c r="E326" s="101" t="str">
        <f>IF(B326&lt;&gt;3,"",COUNTIF($B$6:B326,3))</f>
        <v/>
      </c>
      <c r="F326" s="101" t="str">
        <f>IF(B326&lt;&gt;4,"",COUNTIF($B$6:B326,4))</f>
        <v/>
      </c>
      <c r="G326" s="75"/>
      <c r="H326" s="36"/>
      <c r="I326" s="76"/>
      <c r="J326" s="76"/>
      <c r="K326" s="75"/>
      <c r="L326" s="161"/>
      <c r="M326" s="77"/>
      <c r="N326" s="76"/>
      <c r="O326" s="78"/>
      <c r="P326" s="83"/>
      <c r="Q326" s="84"/>
      <c r="R326" s="76"/>
      <c r="S326" s="75"/>
      <c r="T326" s="79"/>
      <c r="U326" s="86"/>
      <c r="V326" s="87"/>
      <c r="W326" s="172" t="str">
        <f>IF(OR(T326="他官署で調達手続きを実施のため",AG326=契約状況コード表!G$5),"－",IF(V326&lt;&gt;"",ROUNDDOWN(V326/T326,3),(IFERROR(ROUNDDOWN(U326/T326,3),"－"))))</f>
        <v>－</v>
      </c>
      <c r="X326" s="79"/>
      <c r="Y326" s="79"/>
      <c r="Z326" s="82"/>
      <c r="AA326" s="80"/>
      <c r="AB326" s="81"/>
      <c r="AC326" s="82"/>
      <c r="AD326" s="82"/>
      <c r="AE326" s="82"/>
      <c r="AF326" s="82"/>
      <c r="AG326" s="80"/>
      <c r="AH326" s="76"/>
      <c r="AI326" s="76"/>
      <c r="AJ326" s="76"/>
      <c r="AK326" s="36"/>
      <c r="AL326" s="36"/>
      <c r="AM326" s="200"/>
      <c r="AN326" s="200"/>
      <c r="AO326" s="200"/>
      <c r="AP326" s="200"/>
      <c r="AQ326" s="161"/>
      <c r="AR326" s="75"/>
      <c r="AS326" s="36"/>
      <c r="AT326" s="36"/>
      <c r="AU326" s="36"/>
      <c r="AV326" s="36"/>
      <c r="AW326" s="36"/>
      <c r="AX326" s="36"/>
      <c r="AY326" s="36"/>
      <c r="AZ326" s="36"/>
      <c r="BA326" s="104"/>
      <c r="BB326" s="113"/>
      <c r="BC326" s="114" t="str">
        <f>IF(AND(OR(K326=契約状況コード表!D$5,K326=契約状況コード表!D$6),OR(AG326=契約状況コード表!G$5,AG326=契約状況コード表!G$6)),"年間支払金額(全官署)",IF(OR(AG326=契約状況コード表!G$5,AG326=契約状況コード表!G$6),"年間支払金額",IF(AND(OR(COUNTIF(AI326,"*すべて*"),COUNTIF(AI326,"*全て*")),S326="●",OR(K326=契約状況コード表!D$5,K326=契約状況コード表!D$6)),"年間支払金額(全官署、契約相手方ごと)",IF(AND(OR(COUNTIF(AI326,"*すべて*"),COUNTIF(AI326,"*全て*")),S326="●"),"年間支払金額(契約相手方ごと)",IF(AND(OR(K326=契約状況コード表!D$5,K326=契約状況コード表!D$6),AG326=契約状況コード表!G$7),"契約総額(全官署)",IF(AND(K326=契約状況コード表!D$7,AG326=契約状況コード表!G$7),"契約総額(自官署のみ)",IF(K326=契約状況コード表!D$7,"年間支払金額(自官署のみ)",IF(AG326=契約状況コード表!G$7,"契約総額",IF(AND(COUNTIF(BJ326,"&lt;&gt;*単価*"),OR(K326=契約状況コード表!D$5,K326=契約状況コード表!D$6)),"全官署予定価格",IF(AND(COUNTIF(BJ326,"*単価*"),OR(K326=契約状況コード表!D$5,K326=契約状況コード表!D$6)),"全官署支払金額",IF(AND(COUNTIF(BJ326,"&lt;&gt;*単価*"),COUNTIF(BJ326,"*変更契約*")),"変更後予定価格",IF(COUNTIF(BJ326,"*単価*"),"年間支払金額","予定価格"))))))))))))</f>
        <v>予定価格</v>
      </c>
      <c r="BD326" s="114" t="str">
        <f>IF(AND(BI326=契約状況コード表!M$5,T326&gt;契約状況コード表!N$5),"○",IF(AND(BI326=契約状況コード表!M$6,T326&gt;=契約状況コード表!N$6),"○",IF(AND(BI326=契約状況コード表!M$7,T326&gt;=契約状況コード表!N$7),"○",IF(AND(BI326=契約状況コード表!M$8,T326&gt;=契約状況コード表!N$8),"○",IF(AND(BI326=契約状況コード表!M$9,T326&gt;=契約状況コード表!N$9),"○",IF(AND(BI326=契約状況コード表!M$10,T326&gt;=契約状況コード表!N$10),"○",IF(AND(BI326=契約状況コード表!M$11,T326&gt;=契約状況コード表!N$11),"○",IF(AND(BI326=契約状況コード表!M$12,T326&gt;=契約状況コード表!N$12),"○",IF(AND(BI326=契約状況コード表!M$13,T326&gt;=契約状況コード表!N$13),"○",IF(T326="他官署で調達手続き入札を実施のため","○","×"))))))))))</f>
        <v>×</v>
      </c>
      <c r="BE326" s="114" t="str">
        <f>IF(AND(BI326=契約状況コード表!M$5,Y326&gt;契約状況コード表!N$5),"○",IF(AND(BI326=契約状況コード表!M$6,Y326&gt;=契約状況コード表!N$6),"○",IF(AND(BI326=契約状況コード表!M$7,Y326&gt;=契約状況コード表!N$7),"○",IF(AND(BI326=契約状況コード表!M$8,Y326&gt;=契約状況コード表!N$8),"○",IF(AND(BI326=契約状況コード表!M$9,Y326&gt;=契約状況コード表!N$9),"○",IF(AND(BI326=契約状況コード表!M$10,Y326&gt;=契約状況コード表!N$10),"○",IF(AND(BI326=契約状況コード表!M$11,Y326&gt;=契約状況コード表!N$11),"○",IF(AND(BI326=契約状況コード表!M$12,Y326&gt;=契約状況コード表!N$12),"○",IF(AND(BI326=契約状況コード表!M$13,Y326&gt;=契約状況コード表!N$13),"○","×")))))))))</f>
        <v>×</v>
      </c>
      <c r="BF326" s="114" t="str">
        <f t="shared" ref="BF326:BF389" si="47">IF(AND(L326="×",BG326="○"),"×",BG326)</f>
        <v>×</v>
      </c>
      <c r="BG326" s="114" t="str">
        <f t="shared" ref="BG326:BG389" si="48">IF(BB326&lt;&gt;"",BB326,IF(COUNTIF(BC326,"*予定価格*"),BD326,BE326))</f>
        <v>×</v>
      </c>
      <c r="BH326" s="115" t="str">
        <f t="shared" ref="BH326:BH389" si="49">IF(BG326="○",X326,"")</f>
        <v/>
      </c>
      <c r="BI326" s="170">
        <f t="shared" ref="BI326:BI389" si="50">IF(H326="③情報システム",IF(COUNTIF(I326,"*借入*")+COUNTIF(I326,"*賃貸*")+COUNTIF(I326,"*リース*"),"⑨物品等賃借",IF(COUNTIF(I326,"*購入*")+COUNTIF(DM326,"*調達*"),"⑦物品等購入",IF(COUNTIF(I326,"*製造*"),"⑧物品等製造","⑩役務"))),H326)</f>
        <v>0</v>
      </c>
      <c r="BJ326" s="36" t="str">
        <f>IF(AG326=契約状況コード表!G$5,"",IF(AND(K326&lt;&gt;"",ISTEXT(U326)),"分担契約/単価契約",IF(ISTEXT(U326),"単価契約",IF(K326&lt;&gt;"","分担契約",""))))</f>
        <v/>
      </c>
      <c r="BK326" s="171"/>
      <c r="BL326" s="118" t="str">
        <f>IF(COUNTIF(T326,"**"),"",IF(AND(T326&gt;=契約状況コード表!P$5,OR(H326=契約状況コード表!M$5,H326=契約状況コード表!M$6)),1,IF(AND(T326&gt;=契約状況コード表!P$13,H326&lt;&gt;契約状況コード表!M$5,H326&lt;&gt;契約状況コード表!M$6),1,"")))</f>
        <v/>
      </c>
      <c r="BM326" s="155" t="str">
        <f t="shared" ref="BM326:BM389" si="51">IF(LEN(O326)=0,"○",IF(LEN(O326)=1,"○",IF(LEN(O326)=13,"○",IF(LEN(O326)=27,"○",IF(LEN(O326)=41,"○","×")))))</f>
        <v>○</v>
      </c>
      <c r="BN326" s="118" t="b">
        <f t="shared" ref="BN326:BN389" si="52">_xlfn.ISFORMULA(BI326)</f>
        <v>1</v>
      </c>
      <c r="BO326" s="118" t="b">
        <f t="shared" ref="BO326:BO389" si="53">_xlfn.ISFORMULA(BJ326)</f>
        <v>1</v>
      </c>
    </row>
    <row r="327" spans="1:67" ht="60.6" customHeight="1">
      <c r="A327" s="101">
        <f t="shared" si="45"/>
        <v>322</v>
      </c>
      <c r="B327" s="101" t="str">
        <f t="shared" si="46"/>
        <v/>
      </c>
      <c r="C327" s="101" t="str">
        <f>IF(B327&lt;&gt;1,"",COUNTIF($B$6:B327,1))</f>
        <v/>
      </c>
      <c r="D327" s="101" t="str">
        <f>IF(B327&lt;&gt;2,"",COUNTIF($B$6:B327,2))</f>
        <v/>
      </c>
      <c r="E327" s="101" t="str">
        <f>IF(B327&lt;&gt;3,"",COUNTIF($B$6:B327,3))</f>
        <v/>
      </c>
      <c r="F327" s="101" t="str">
        <f>IF(B327&lt;&gt;4,"",COUNTIF($B$6:B327,4))</f>
        <v/>
      </c>
      <c r="G327" s="75"/>
      <c r="H327" s="36"/>
      <c r="I327" s="76"/>
      <c r="J327" s="76"/>
      <c r="K327" s="75"/>
      <c r="L327" s="161"/>
      <c r="M327" s="77"/>
      <c r="N327" s="76"/>
      <c r="O327" s="78"/>
      <c r="P327" s="83"/>
      <c r="Q327" s="84"/>
      <c r="R327" s="76"/>
      <c r="S327" s="75"/>
      <c r="T327" s="79"/>
      <c r="U327" s="86"/>
      <c r="V327" s="87"/>
      <c r="W327" s="172" t="str">
        <f>IF(OR(T327="他官署で調達手続きを実施のため",AG327=契約状況コード表!G$5),"－",IF(V327&lt;&gt;"",ROUNDDOWN(V327/T327,3),(IFERROR(ROUNDDOWN(U327/T327,3),"－"))))</f>
        <v>－</v>
      </c>
      <c r="X327" s="79"/>
      <c r="Y327" s="79"/>
      <c r="Z327" s="82"/>
      <c r="AA327" s="80"/>
      <c r="AB327" s="81"/>
      <c r="AC327" s="82"/>
      <c r="AD327" s="82"/>
      <c r="AE327" s="82"/>
      <c r="AF327" s="82"/>
      <c r="AG327" s="80"/>
      <c r="AH327" s="76"/>
      <c r="AI327" s="76"/>
      <c r="AJ327" s="76"/>
      <c r="AK327" s="36"/>
      <c r="AL327" s="36"/>
      <c r="AM327" s="200"/>
      <c r="AN327" s="200"/>
      <c r="AO327" s="200"/>
      <c r="AP327" s="200"/>
      <c r="AQ327" s="161"/>
      <c r="AR327" s="75"/>
      <c r="AS327" s="36"/>
      <c r="AT327" s="36"/>
      <c r="AU327" s="36"/>
      <c r="AV327" s="36"/>
      <c r="AW327" s="36"/>
      <c r="AX327" s="36"/>
      <c r="AY327" s="36"/>
      <c r="AZ327" s="36"/>
      <c r="BA327" s="104"/>
      <c r="BB327" s="113"/>
      <c r="BC327" s="114" t="str">
        <f>IF(AND(OR(K327=契約状況コード表!D$5,K327=契約状況コード表!D$6),OR(AG327=契約状況コード表!G$5,AG327=契約状況コード表!G$6)),"年間支払金額(全官署)",IF(OR(AG327=契約状況コード表!G$5,AG327=契約状況コード表!G$6),"年間支払金額",IF(AND(OR(COUNTIF(AI327,"*すべて*"),COUNTIF(AI327,"*全て*")),S327="●",OR(K327=契約状況コード表!D$5,K327=契約状況コード表!D$6)),"年間支払金額(全官署、契約相手方ごと)",IF(AND(OR(COUNTIF(AI327,"*すべて*"),COUNTIF(AI327,"*全て*")),S327="●"),"年間支払金額(契約相手方ごと)",IF(AND(OR(K327=契約状況コード表!D$5,K327=契約状況コード表!D$6),AG327=契約状況コード表!G$7),"契約総額(全官署)",IF(AND(K327=契約状況コード表!D$7,AG327=契約状況コード表!G$7),"契約総額(自官署のみ)",IF(K327=契約状況コード表!D$7,"年間支払金額(自官署のみ)",IF(AG327=契約状況コード表!G$7,"契約総額",IF(AND(COUNTIF(BJ327,"&lt;&gt;*単価*"),OR(K327=契約状況コード表!D$5,K327=契約状況コード表!D$6)),"全官署予定価格",IF(AND(COUNTIF(BJ327,"*単価*"),OR(K327=契約状況コード表!D$5,K327=契約状況コード表!D$6)),"全官署支払金額",IF(AND(COUNTIF(BJ327,"&lt;&gt;*単価*"),COUNTIF(BJ327,"*変更契約*")),"変更後予定価格",IF(COUNTIF(BJ327,"*単価*"),"年間支払金額","予定価格"))))))))))))</f>
        <v>予定価格</v>
      </c>
      <c r="BD327" s="114" t="str">
        <f>IF(AND(BI327=契約状況コード表!M$5,T327&gt;契約状況コード表!N$5),"○",IF(AND(BI327=契約状況コード表!M$6,T327&gt;=契約状況コード表!N$6),"○",IF(AND(BI327=契約状況コード表!M$7,T327&gt;=契約状況コード表!N$7),"○",IF(AND(BI327=契約状況コード表!M$8,T327&gt;=契約状況コード表!N$8),"○",IF(AND(BI327=契約状況コード表!M$9,T327&gt;=契約状況コード表!N$9),"○",IF(AND(BI327=契約状況コード表!M$10,T327&gt;=契約状況コード表!N$10),"○",IF(AND(BI327=契約状況コード表!M$11,T327&gt;=契約状況コード表!N$11),"○",IF(AND(BI327=契約状況コード表!M$12,T327&gt;=契約状況コード表!N$12),"○",IF(AND(BI327=契約状況コード表!M$13,T327&gt;=契約状況コード表!N$13),"○",IF(T327="他官署で調達手続き入札を実施のため","○","×"))))))))))</f>
        <v>×</v>
      </c>
      <c r="BE327" s="114" t="str">
        <f>IF(AND(BI327=契約状況コード表!M$5,Y327&gt;契約状況コード表!N$5),"○",IF(AND(BI327=契約状況コード表!M$6,Y327&gt;=契約状況コード表!N$6),"○",IF(AND(BI327=契約状況コード表!M$7,Y327&gt;=契約状況コード表!N$7),"○",IF(AND(BI327=契約状況コード表!M$8,Y327&gt;=契約状況コード表!N$8),"○",IF(AND(BI327=契約状況コード表!M$9,Y327&gt;=契約状況コード表!N$9),"○",IF(AND(BI327=契約状況コード表!M$10,Y327&gt;=契約状況コード表!N$10),"○",IF(AND(BI327=契約状況コード表!M$11,Y327&gt;=契約状況コード表!N$11),"○",IF(AND(BI327=契約状況コード表!M$12,Y327&gt;=契約状況コード表!N$12),"○",IF(AND(BI327=契約状況コード表!M$13,Y327&gt;=契約状況コード表!N$13),"○","×")))))))))</f>
        <v>×</v>
      </c>
      <c r="BF327" s="114" t="str">
        <f t="shared" si="47"/>
        <v>×</v>
      </c>
      <c r="BG327" s="114" t="str">
        <f t="shared" si="48"/>
        <v>×</v>
      </c>
      <c r="BH327" s="115" t="str">
        <f t="shared" si="49"/>
        <v/>
      </c>
      <c r="BI327" s="170">
        <f t="shared" si="50"/>
        <v>0</v>
      </c>
      <c r="BJ327" s="36" t="str">
        <f>IF(AG327=契約状況コード表!G$5,"",IF(AND(K327&lt;&gt;"",ISTEXT(U327)),"分担契約/単価契約",IF(ISTEXT(U327),"単価契約",IF(K327&lt;&gt;"","分担契約",""))))</f>
        <v/>
      </c>
      <c r="BK327" s="171"/>
      <c r="BL327" s="118" t="str">
        <f>IF(COUNTIF(T327,"**"),"",IF(AND(T327&gt;=契約状況コード表!P$5,OR(H327=契約状況コード表!M$5,H327=契約状況コード表!M$6)),1,IF(AND(T327&gt;=契約状況コード表!P$13,H327&lt;&gt;契約状況コード表!M$5,H327&lt;&gt;契約状況コード表!M$6),1,"")))</f>
        <v/>
      </c>
      <c r="BM327" s="155" t="str">
        <f t="shared" si="51"/>
        <v>○</v>
      </c>
      <c r="BN327" s="118" t="b">
        <f t="shared" si="52"/>
        <v>1</v>
      </c>
      <c r="BO327" s="118" t="b">
        <f t="shared" si="53"/>
        <v>1</v>
      </c>
    </row>
    <row r="328" spans="1:67" ht="60.6" customHeight="1">
      <c r="A328" s="101">
        <f t="shared" si="45"/>
        <v>323</v>
      </c>
      <c r="B328" s="101" t="str">
        <f t="shared" si="46"/>
        <v/>
      </c>
      <c r="C328" s="101" t="str">
        <f>IF(B328&lt;&gt;1,"",COUNTIF($B$6:B328,1))</f>
        <v/>
      </c>
      <c r="D328" s="101" t="str">
        <f>IF(B328&lt;&gt;2,"",COUNTIF($B$6:B328,2))</f>
        <v/>
      </c>
      <c r="E328" s="101" t="str">
        <f>IF(B328&lt;&gt;3,"",COUNTIF($B$6:B328,3))</f>
        <v/>
      </c>
      <c r="F328" s="101" t="str">
        <f>IF(B328&lt;&gt;4,"",COUNTIF($B$6:B328,4))</f>
        <v/>
      </c>
      <c r="G328" s="75"/>
      <c r="H328" s="36"/>
      <c r="I328" s="76"/>
      <c r="J328" s="76"/>
      <c r="K328" s="75"/>
      <c r="L328" s="161"/>
      <c r="M328" s="77"/>
      <c r="N328" s="76"/>
      <c r="O328" s="78"/>
      <c r="P328" s="83"/>
      <c r="Q328" s="84"/>
      <c r="R328" s="76"/>
      <c r="S328" s="75"/>
      <c r="T328" s="79"/>
      <c r="U328" s="86"/>
      <c r="V328" s="87"/>
      <c r="W328" s="172" t="str">
        <f>IF(OR(T328="他官署で調達手続きを実施のため",AG328=契約状況コード表!G$5),"－",IF(V328&lt;&gt;"",ROUNDDOWN(V328/T328,3),(IFERROR(ROUNDDOWN(U328/T328,3),"－"))))</f>
        <v>－</v>
      </c>
      <c r="X328" s="79"/>
      <c r="Y328" s="79"/>
      <c r="Z328" s="82"/>
      <c r="AA328" s="80"/>
      <c r="AB328" s="81"/>
      <c r="AC328" s="82"/>
      <c r="AD328" s="82"/>
      <c r="AE328" s="82"/>
      <c r="AF328" s="82"/>
      <c r="AG328" s="80"/>
      <c r="AH328" s="76"/>
      <c r="AI328" s="76"/>
      <c r="AJ328" s="76"/>
      <c r="AK328" s="36"/>
      <c r="AL328" s="36"/>
      <c r="AM328" s="200"/>
      <c r="AN328" s="200"/>
      <c r="AO328" s="200"/>
      <c r="AP328" s="200"/>
      <c r="AQ328" s="161"/>
      <c r="AR328" s="75"/>
      <c r="AS328" s="36"/>
      <c r="AT328" s="36"/>
      <c r="AU328" s="36"/>
      <c r="AV328" s="36"/>
      <c r="AW328" s="36"/>
      <c r="AX328" s="36"/>
      <c r="AY328" s="36"/>
      <c r="AZ328" s="36"/>
      <c r="BA328" s="104"/>
      <c r="BB328" s="113"/>
      <c r="BC328" s="114" t="str">
        <f>IF(AND(OR(K328=契約状況コード表!D$5,K328=契約状況コード表!D$6),OR(AG328=契約状況コード表!G$5,AG328=契約状況コード表!G$6)),"年間支払金額(全官署)",IF(OR(AG328=契約状況コード表!G$5,AG328=契約状況コード表!G$6),"年間支払金額",IF(AND(OR(COUNTIF(AI328,"*すべて*"),COUNTIF(AI328,"*全て*")),S328="●",OR(K328=契約状況コード表!D$5,K328=契約状況コード表!D$6)),"年間支払金額(全官署、契約相手方ごと)",IF(AND(OR(COUNTIF(AI328,"*すべて*"),COUNTIF(AI328,"*全て*")),S328="●"),"年間支払金額(契約相手方ごと)",IF(AND(OR(K328=契約状況コード表!D$5,K328=契約状況コード表!D$6),AG328=契約状況コード表!G$7),"契約総額(全官署)",IF(AND(K328=契約状況コード表!D$7,AG328=契約状況コード表!G$7),"契約総額(自官署のみ)",IF(K328=契約状況コード表!D$7,"年間支払金額(自官署のみ)",IF(AG328=契約状況コード表!G$7,"契約総額",IF(AND(COUNTIF(BJ328,"&lt;&gt;*単価*"),OR(K328=契約状況コード表!D$5,K328=契約状況コード表!D$6)),"全官署予定価格",IF(AND(COUNTIF(BJ328,"*単価*"),OR(K328=契約状況コード表!D$5,K328=契約状況コード表!D$6)),"全官署支払金額",IF(AND(COUNTIF(BJ328,"&lt;&gt;*単価*"),COUNTIF(BJ328,"*変更契約*")),"変更後予定価格",IF(COUNTIF(BJ328,"*単価*"),"年間支払金額","予定価格"))))))))))))</f>
        <v>予定価格</v>
      </c>
      <c r="BD328" s="114" t="str">
        <f>IF(AND(BI328=契約状況コード表!M$5,T328&gt;契約状況コード表!N$5),"○",IF(AND(BI328=契約状況コード表!M$6,T328&gt;=契約状況コード表!N$6),"○",IF(AND(BI328=契約状況コード表!M$7,T328&gt;=契約状況コード表!N$7),"○",IF(AND(BI328=契約状況コード表!M$8,T328&gt;=契約状況コード表!N$8),"○",IF(AND(BI328=契約状況コード表!M$9,T328&gt;=契約状況コード表!N$9),"○",IF(AND(BI328=契約状況コード表!M$10,T328&gt;=契約状況コード表!N$10),"○",IF(AND(BI328=契約状況コード表!M$11,T328&gt;=契約状況コード表!N$11),"○",IF(AND(BI328=契約状況コード表!M$12,T328&gt;=契約状況コード表!N$12),"○",IF(AND(BI328=契約状況コード表!M$13,T328&gt;=契約状況コード表!N$13),"○",IF(T328="他官署で調達手続き入札を実施のため","○","×"))))))))))</f>
        <v>×</v>
      </c>
      <c r="BE328" s="114" t="str">
        <f>IF(AND(BI328=契約状況コード表!M$5,Y328&gt;契約状況コード表!N$5),"○",IF(AND(BI328=契約状況コード表!M$6,Y328&gt;=契約状況コード表!N$6),"○",IF(AND(BI328=契約状況コード表!M$7,Y328&gt;=契約状況コード表!N$7),"○",IF(AND(BI328=契約状況コード表!M$8,Y328&gt;=契約状況コード表!N$8),"○",IF(AND(BI328=契約状況コード表!M$9,Y328&gt;=契約状況コード表!N$9),"○",IF(AND(BI328=契約状況コード表!M$10,Y328&gt;=契約状況コード表!N$10),"○",IF(AND(BI328=契約状況コード表!M$11,Y328&gt;=契約状況コード表!N$11),"○",IF(AND(BI328=契約状況コード表!M$12,Y328&gt;=契約状況コード表!N$12),"○",IF(AND(BI328=契約状況コード表!M$13,Y328&gt;=契約状況コード表!N$13),"○","×")))))))))</f>
        <v>×</v>
      </c>
      <c r="BF328" s="114" t="str">
        <f t="shared" si="47"/>
        <v>×</v>
      </c>
      <c r="BG328" s="114" t="str">
        <f t="shared" si="48"/>
        <v>×</v>
      </c>
      <c r="BH328" s="115" t="str">
        <f t="shared" si="49"/>
        <v/>
      </c>
      <c r="BI328" s="170">
        <f t="shared" si="50"/>
        <v>0</v>
      </c>
      <c r="BJ328" s="36" t="str">
        <f>IF(AG328=契約状況コード表!G$5,"",IF(AND(K328&lt;&gt;"",ISTEXT(U328)),"分担契約/単価契約",IF(ISTEXT(U328),"単価契約",IF(K328&lt;&gt;"","分担契約",""))))</f>
        <v/>
      </c>
      <c r="BK328" s="171"/>
      <c r="BL328" s="118" t="str">
        <f>IF(COUNTIF(T328,"**"),"",IF(AND(T328&gt;=契約状況コード表!P$5,OR(H328=契約状況コード表!M$5,H328=契約状況コード表!M$6)),1,IF(AND(T328&gt;=契約状況コード表!P$13,H328&lt;&gt;契約状況コード表!M$5,H328&lt;&gt;契約状況コード表!M$6),1,"")))</f>
        <v/>
      </c>
      <c r="BM328" s="155" t="str">
        <f t="shared" si="51"/>
        <v>○</v>
      </c>
      <c r="BN328" s="118" t="b">
        <f t="shared" si="52"/>
        <v>1</v>
      </c>
      <c r="BO328" s="118" t="b">
        <f t="shared" si="53"/>
        <v>1</v>
      </c>
    </row>
    <row r="329" spans="1:67" ht="60.6" customHeight="1">
      <c r="A329" s="101">
        <f t="shared" si="45"/>
        <v>324</v>
      </c>
      <c r="B329" s="101" t="str">
        <f t="shared" si="46"/>
        <v/>
      </c>
      <c r="C329" s="101" t="str">
        <f>IF(B329&lt;&gt;1,"",COUNTIF($B$6:B329,1))</f>
        <v/>
      </c>
      <c r="D329" s="101" t="str">
        <f>IF(B329&lt;&gt;2,"",COUNTIF($B$6:B329,2))</f>
        <v/>
      </c>
      <c r="E329" s="101" t="str">
        <f>IF(B329&lt;&gt;3,"",COUNTIF($B$6:B329,3))</f>
        <v/>
      </c>
      <c r="F329" s="101" t="str">
        <f>IF(B329&lt;&gt;4,"",COUNTIF($B$6:B329,4))</f>
        <v/>
      </c>
      <c r="G329" s="75"/>
      <c r="H329" s="36"/>
      <c r="I329" s="76"/>
      <c r="J329" s="76"/>
      <c r="K329" s="75"/>
      <c r="L329" s="161"/>
      <c r="M329" s="77"/>
      <c r="N329" s="76"/>
      <c r="O329" s="78"/>
      <c r="P329" s="83"/>
      <c r="Q329" s="84"/>
      <c r="R329" s="76"/>
      <c r="S329" s="75"/>
      <c r="T329" s="79"/>
      <c r="U329" s="86"/>
      <c r="V329" s="87"/>
      <c r="W329" s="172" t="str">
        <f>IF(OR(T329="他官署で調達手続きを実施のため",AG329=契約状況コード表!G$5),"－",IF(V329&lt;&gt;"",ROUNDDOWN(V329/T329,3),(IFERROR(ROUNDDOWN(U329/T329,3),"－"))))</f>
        <v>－</v>
      </c>
      <c r="X329" s="79"/>
      <c r="Y329" s="79"/>
      <c r="Z329" s="82"/>
      <c r="AA329" s="80"/>
      <c r="AB329" s="81"/>
      <c r="AC329" s="82"/>
      <c r="AD329" s="82"/>
      <c r="AE329" s="82"/>
      <c r="AF329" s="82"/>
      <c r="AG329" s="80"/>
      <c r="AH329" s="76"/>
      <c r="AI329" s="76"/>
      <c r="AJ329" s="76"/>
      <c r="AK329" s="36"/>
      <c r="AL329" s="36"/>
      <c r="AM329" s="200"/>
      <c r="AN329" s="200"/>
      <c r="AO329" s="200"/>
      <c r="AP329" s="200"/>
      <c r="AQ329" s="161"/>
      <c r="AR329" s="75"/>
      <c r="AS329" s="36"/>
      <c r="AT329" s="36"/>
      <c r="AU329" s="36"/>
      <c r="AV329" s="36"/>
      <c r="AW329" s="36"/>
      <c r="AX329" s="36"/>
      <c r="AY329" s="36"/>
      <c r="AZ329" s="36"/>
      <c r="BA329" s="108"/>
      <c r="BB329" s="113"/>
      <c r="BC329" s="114" t="str">
        <f>IF(AND(OR(K329=契約状況コード表!D$5,K329=契約状況コード表!D$6),OR(AG329=契約状況コード表!G$5,AG329=契約状況コード表!G$6)),"年間支払金額(全官署)",IF(OR(AG329=契約状況コード表!G$5,AG329=契約状況コード表!G$6),"年間支払金額",IF(AND(OR(COUNTIF(AI329,"*すべて*"),COUNTIF(AI329,"*全て*")),S329="●",OR(K329=契約状況コード表!D$5,K329=契約状況コード表!D$6)),"年間支払金額(全官署、契約相手方ごと)",IF(AND(OR(COUNTIF(AI329,"*すべて*"),COUNTIF(AI329,"*全て*")),S329="●"),"年間支払金額(契約相手方ごと)",IF(AND(OR(K329=契約状況コード表!D$5,K329=契約状況コード表!D$6),AG329=契約状況コード表!G$7),"契約総額(全官署)",IF(AND(K329=契約状況コード表!D$7,AG329=契約状況コード表!G$7),"契約総額(自官署のみ)",IF(K329=契約状況コード表!D$7,"年間支払金額(自官署のみ)",IF(AG329=契約状況コード表!G$7,"契約総額",IF(AND(COUNTIF(BJ329,"&lt;&gt;*単価*"),OR(K329=契約状況コード表!D$5,K329=契約状況コード表!D$6)),"全官署予定価格",IF(AND(COUNTIF(BJ329,"*単価*"),OR(K329=契約状況コード表!D$5,K329=契約状況コード表!D$6)),"全官署支払金額",IF(AND(COUNTIF(BJ329,"&lt;&gt;*単価*"),COUNTIF(BJ329,"*変更契約*")),"変更後予定価格",IF(COUNTIF(BJ329,"*単価*"),"年間支払金額","予定価格"))))))))))))</f>
        <v>予定価格</v>
      </c>
      <c r="BD329" s="114" t="str">
        <f>IF(AND(BI329=契約状況コード表!M$5,T329&gt;契約状況コード表!N$5),"○",IF(AND(BI329=契約状況コード表!M$6,T329&gt;=契約状況コード表!N$6),"○",IF(AND(BI329=契約状況コード表!M$7,T329&gt;=契約状況コード表!N$7),"○",IF(AND(BI329=契約状況コード表!M$8,T329&gt;=契約状況コード表!N$8),"○",IF(AND(BI329=契約状況コード表!M$9,T329&gt;=契約状況コード表!N$9),"○",IF(AND(BI329=契約状況コード表!M$10,T329&gt;=契約状況コード表!N$10),"○",IF(AND(BI329=契約状況コード表!M$11,T329&gt;=契約状況コード表!N$11),"○",IF(AND(BI329=契約状況コード表!M$12,T329&gt;=契約状況コード表!N$12),"○",IF(AND(BI329=契約状況コード表!M$13,T329&gt;=契約状況コード表!N$13),"○",IF(T329="他官署で調達手続き入札を実施のため","○","×"))))))))))</f>
        <v>×</v>
      </c>
      <c r="BE329" s="114" t="str">
        <f>IF(AND(BI329=契約状況コード表!M$5,Y329&gt;契約状況コード表!N$5),"○",IF(AND(BI329=契約状況コード表!M$6,Y329&gt;=契約状況コード表!N$6),"○",IF(AND(BI329=契約状況コード表!M$7,Y329&gt;=契約状況コード表!N$7),"○",IF(AND(BI329=契約状況コード表!M$8,Y329&gt;=契約状況コード表!N$8),"○",IF(AND(BI329=契約状況コード表!M$9,Y329&gt;=契約状況コード表!N$9),"○",IF(AND(BI329=契約状況コード表!M$10,Y329&gt;=契約状況コード表!N$10),"○",IF(AND(BI329=契約状況コード表!M$11,Y329&gt;=契約状況コード表!N$11),"○",IF(AND(BI329=契約状況コード表!M$12,Y329&gt;=契約状況コード表!N$12),"○",IF(AND(BI329=契約状況コード表!M$13,Y329&gt;=契約状況コード表!N$13),"○","×")))))))))</f>
        <v>×</v>
      </c>
      <c r="BF329" s="114" t="str">
        <f t="shared" si="47"/>
        <v>×</v>
      </c>
      <c r="BG329" s="114" t="str">
        <f t="shared" si="48"/>
        <v>×</v>
      </c>
      <c r="BH329" s="115" t="str">
        <f t="shared" si="49"/>
        <v/>
      </c>
      <c r="BI329" s="170">
        <f t="shared" si="50"/>
        <v>0</v>
      </c>
      <c r="BJ329" s="36" t="str">
        <f>IF(AG329=契約状況コード表!G$5,"",IF(AND(K329&lt;&gt;"",ISTEXT(U329)),"分担契約/単価契約",IF(ISTEXT(U329),"単価契約",IF(K329&lt;&gt;"","分担契約",""))))</f>
        <v/>
      </c>
      <c r="BK329" s="171"/>
      <c r="BL329" s="118" t="str">
        <f>IF(COUNTIF(T329,"**"),"",IF(AND(T329&gt;=契約状況コード表!P$5,OR(H329=契約状況コード表!M$5,H329=契約状況コード表!M$6)),1,IF(AND(T329&gt;=契約状況コード表!P$13,H329&lt;&gt;契約状況コード表!M$5,H329&lt;&gt;契約状況コード表!M$6),1,"")))</f>
        <v/>
      </c>
      <c r="BM329" s="155" t="str">
        <f t="shared" si="51"/>
        <v>○</v>
      </c>
      <c r="BN329" s="118" t="b">
        <f t="shared" si="52"/>
        <v>1</v>
      </c>
      <c r="BO329" s="118" t="b">
        <f t="shared" si="53"/>
        <v>1</v>
      </c>
    </row>
    <row r="330" spans="1:67" ht="60.6" customHeight="1">
      <c r="A330" s="101">
        <f t="shared" si="45"/>
        <v>325</v>
      </c>
      <c r="B330" s="101" t="str">
        <f t="shared" si="46"/>
        <v/>
      </c>
      <c r="C330" s="101" t="str">
        <f>IF(B330&lt;&gt;1,"",COUNTIF($B$6:B330,1))</f>
        <v/>
      </c>
      <c r="D330" s="101" t="str">
        <f>IF(B330&lt;&gt;2,"",COUNTIF($B$6:B330,2))</f>
        <v/>
      </c>
      <c r="E330" s="101" t="str">
        <f>IF(B330&lt;&gt;3,"",COUNTIF($B$6:B330,3))</f>
        <v/>
      </c>
      <c r="F330" s="101" t="str">
        <f>IF(B330&lt;&gt;4,"",COUNTIF($B$6:B330,4))</f>
        <v/>
      </c>
      <c r="G330" s="75"/>
      <c r="H330" s="36"/>
      <c r="I330" s="76"/>
      <c r="J330" s="76"/>
      <c r="K330" s="75"/>
      <c r="L330" s="161"/>
      <c r="M330" s="77"/>
      <c r="N330" s="76"/>
      <c r="O330" s="78"/>
      <c r="P330" s="83"/>
      <c r="Q330" s="84"/>
      <c r="R330" s="76"/>
      <c r="S330" s="75"/>
      <c r="T330" s="79"/>
      <c r="U330" s="86"/>
      <c r="V330" s="87"/>
      <c r="W330" s="172" t="str">
        <f>IF(OR(T330="他官署で調達手続きを実施のため",AG330=契約状況コード表!G$5),"－",IF(V330&lt;&gt;"",ROUNDDOWN(V330/T330,3),(IFERROR(ROUNDDOWN(U330/T330,3),"－"))))</f>
        <v>－</v>
      </c>
      <c r="X330" s="79"/>
      <c r="Y330" s="79"/>
      <c r="Z330" s="82"/>
      <c r="AA330" s="80"/>
      <c r="AB330" s="81"/>
      <c r="AC330" s="82"/>
      <c r="AD330" s="82"/>
      <c r="AE330" s="82"/>
      <c r="AF330" s="82"/>
      <c r="AG330" s="80"/>
      <c r="AH330" s="76"/>
      <c r="AI330" s="76"/>
      <c r="AJ330" s="76"/>
      <c r="AK330" s="36"/>
      <c r="AL330" s="36"/>
      <c r="AM330" s="200"/>
      <c r="AN330" s="200"/>
      <c r="AO330" s="200"/>
      <c r="AP330" s="200"/>
      <c r="AQ330" s="161"/>
      <c r="AR330" s="75"/>
      <c r="AS330" s="36"/>
      <c r="AT330" s="36"/>
      <c r="AU330" s="36"/>
      <c r="AV330" s="36"/>
      <c r="AW330" s="36"/>
      <c r="AX330" s="36"/>
      <c r="AY330" s="36"/>
      <c r="AZ330" s="36"/>
      <c r="BA330" s="104"/>
      <c r="BB330" s="113"/>
      <c r="BC330" s="114" t="str">
        <f>IF(AND(OR(K330=契約状況コード表!D$5,K330=契約状況コード表!D$6),OR(AG330=契約状況コード表!G$5,AG330=契約状況コード表!G$6)),"年間支払金額(全官署)",IF(OR(AG330=契約状況コード表!G$5,AG330=契約状況コード表!G$6),"年間支払金額",IF(AND(OR(COUNTIF(AI330,"*すべて*"),COUNTIF(AI330,"*全て*")),S330="●",OR(K330=契約状況コード表!D$5,K330=契約状況コード表!D$6)),"年間支払金額(全官署、契約相手方ごと)",IF(AND(OR(COUNTIF(AI330,"*すべて*"),COUNTIF(AI330,"*全て*")),S330="●"),"年間支払金額(契約相手方ごと)",IF(AND(OR(K330=契約状況コード表!D$5,K330=契約状況コード表!D$6),AG330=契約状況コード表!G$7),"契約総額(全官署)",IF(AND(K330=契約状況コード表!D$7,AG330=契約状況コード表!G$7),"契約総額(自官署のみ)",IF(K330=契約状況コード表!D$7,"年間支払金額(自官署のみ)",IF(AG330=契約状況コード表!G$7,"契約総額",IF(AND(COUNTIF(BJ330,"&lt;&gt;*単価*"),OR(K330=契約状況コード表!D$5,K330=契約状況コード表!D$6)),"全官署予定価格",IF(AND(COUNTIF(BJ330,"*単価*"),OR(K330=契約状況コード表!D$5,K330=契約状況コード表!D$6)),"全官署支払金額",IF(AND(COUNTIF(BJ330,"&lt;&gt;*単価*"),COUNTIF(BJ330,"*変更契約*")),"変更後予定価格",IF(COUNTIF(BJ330,"*単価*"),"年間支払金額","予定価格"))))))))))))</f>
        <v>予定価格</v>
      </c>
      <c r="BD330" s="114" t="str">
        <f>IF(AND(BI330=契約状況コード表!M$5,T330&gt;契約状況コード表!N$5),"○",IF(AND(BI330=契約状況コード表!M$6,T330&gt;=契約状況コード表!N$6),"○",IF(AND(BI330=契約状況コード表!M$7,T330&gt;=契約状況コード表!N$7),"○",IF(AND(BI330=契約状況コード表!M$8,T330&gt;=契約状況コード表!N$8),"○",IF(AND(BI330=契約状況コード表!M$9,T330&gt;=契約状況コード表!N$9),"○",IF(AND(BI330=契約状況コード表!M$10,T330&gt;=契約状況コード表!N$10),"○",IF(AND(BI330=契約状況コード表!M$11,T330&gt;=契約状況コード表!N$11),"○",IF(AND(BI330=契約状況コード表!M$12,T330&gt;=契約状況コード表!N$12),"○",IF(AND(BI330=契約状況コード表!M$13,T330&gt;=契約状況コード表!N$13),"○",IF(T330="他官署で調達手続き入札を実施のため","○","×"))))))))))</f>
        <v>×</v>
      </c>
      <c r="BE330" s="114" t="str">
        <f>IF(AND(BI330=契約状況コード表!M$5,Y330&gt;契約状況コード表!N$5),"○",IF(AND(BI330=契約状況コード表!M$6,Y330&gt;=契約状況コード表!N$6),"○",IF(AND(BI330=契約状況コード表!M$7,Y330&gt;=契約状況コード表!N$7),"○",IF(AND(BI330=契約状況コード表!M$8,Y330&gt;=契約状況コード表!N$8),"○",IF(AND(BI330=契約状況コード表!M$9,Y330&gt;=契約状況コード表!N$9),"○",IF(AND(BI330=契約状況コード表!M$10,Y330&gt;=契約状況コード表!N$10),"○",IF(AND(BI330=契約状況コード表!M$11,Y330&gt;=契約状況コード表!N$11),"○",IF(AND(BI330=契約状況コード表!M$12,Y330&gt;=契約状況コード表!N$12),"○",IF(AND(BI330=契約状況コード表!M$13,Y330&gt;=契約状況コード表!N$13),"○","×")))))))))</f>
        <v>×</v>
      </c>
      <c r="BF330" s="114" t="str">
        <f t="shared" si="47"/>
        <v>×</v>
      </c>
      <c r="BG330" s="114" t="str">
        <f t="shared" si="48"/>
        <v>×</v>
      </c>
      <c r="BH330" s="115" t="str">
        <f t="shared" si="49"/>
        <v/>
      </c>
      <c r="BI330" s="170">
        <f t="shared" si="50"/>
        <v>0</v>
      </c>
      <c r="BJ330" s="36" t="str">
        <f>IF(AG330=契約状況コード表!G$5,"",IF(AND(K330&lt;&gt;"",ISTEXT(U330)),"分担契約/単価契約",IF(ISTEXT(U330),"単価契約",IF(K330&lt;&gt;"","分担契約",""))))</f>
        <v/>
      </c>
      <c r="BK330" s="171"/>
      <c r="BL330" s="118" t="str">
        <f>IF(COUNTIF(T330,"**"),"",IF(AND(T330&gt;=契約状況コード表!P$5,OR(H330=契約状況コード表!M$5,H330=契約状況コード表!M$6)),1,IF(AND(T330&gt;=契約状況コード表!P$13,H330&lt;&gt;契約状況コード表!M$5,H330&lt;&gt;契約状況コード表!M$6),1,"")))</f>
        <v/>
      </c>
      <c r="BM330" s="155" t="str">
        <f t="shared" si="51"/>
        <v>○</v>
      </c>
      <c r="BN330" s="118" t="b">
        <f t="shared" si="52"/>
        <v>1</v>
      </c>
      <c r="BO330" s="118" t="b">
        <f t="shared" si="53"/>
        <v>1</v>
      </c>
    </row>
    <row r="331" spans="1:67" ht="60.6" customHeight="1">
      <c r="A331" s="101">
        <f t="shared" si="45"/>
        <v>326</v>
      </c>
      <c r="B331" s="101" t="str">
        <f t="shared" si="46"/>
        <v/>
      </c>
      <c r="C331" s="101" t="str">
        <f>IF(B331&lt;&gt;1,"",COUNTIF($B$6:B331,1))</f>
        <v/>
      </c>
      <c r="D331" s="101" t="str">
        <f>IF(B331&lt;&gt;2,"",COUNTIF($B$6:B331,2))</f>
        <v/>
      </c>
      <c r="E331" s="101" t="str">
        <f>IF(B331&lt;&gt;3,"",COUNTIF($B$6:B331,3))</f>
        <v/>
      </c>
      <c r="F331" s="101" t="str">
        <f>IF(B331&lt;&gt;4,"",COUNTIF($B$6:B331,4))</f>
        <v/>
      </c>
      <c r="G331" s="75"/>
      <c r="H331" s="36"/>
      <c r="I331" s="76"/>
      <c r="J331" s="76"/>
      <c r="K331" s="75"/>
      <c r="L331" s="161"/>
      <c r="M331" s="77"/>
      <c r="N331" s="76"/>
      <c r="O331" s="78"/>
      <c r="P331" s="83"/>
      <c r="Q331" s="84"/>
      <c r="R331" s="76"/>
      <c r="S331" s="75"/>
      <c r="T331" s="79"/>
      <c r="U331" s="86"/>
      <c r="V331" s="87"/>
      <c r="W331" s="172" t="str">
        <f>IF(OR(T331="他官署で調達手続きを実施のため",AG331=契約状況コード表!G$5),"－",IF(V331&lt;&gt;"",ROUNDDOWN(V331/T331,3),(IFERROR(ROUNDDOWN(U331/T331,3),"－"))))</f>
        <v>－</v>
      </c>
      <c r="X331" s="79"/>
      <c r="Y331" s="79"/>
      <c r="Z331" s="82"/>
      <c r="AA331" s="80"/>
      <c r="AB331" s="81"/>
      <c r="AC331" s="82"/>
      <c r="AD331" s="82"/>
      <c r="AE331" s="82"/>
      <c r="AF331" s="82"/>
      <c r="AG331" s="80"/>
      <c r="AH331" s="76"/>
      <c r="AI331" s="76"/>
      <c r="AJ331" s="76"/>
      <c r="AK331" s="36"/>
      <c r="AL331" s="36"/>
      <c r="AM331" s="200"/>
      <c r="AN331" s="200"/>
      <c r="AO331" s="200"/>
      <c r="AP331" s="200"/>
      <c r="AQ331" s="161"/>
      <c r="AR331" s="75"/>
      <c r="AS331" s="36"/>
      <c r="AT331" s="36"/>
      <c r="AU331" s="36"/>
      <c r="AV331" s="36"/>
      <c r="AW331" s="36"/>
      <c r="AX331" s="36"/>
      <c r="AY331" s="36"/>
      <c r="AZ331" s="36"/>
      <c r="BA331" s="104"/>
      <c r="BB331" s="113"/>
      <c r="BC331" s="114" t="str">
        <f>IF(AND(OR(K331=契約状況コード表!D$5,K331=契約状況コード表!D$6),OR(AG331=契約状況コード表!G$5,AG331=契約状況コード表!G$6)),"年間支払金額(全官署)",IF(OR(AG331=契約状況コード表!G$5,AG331=契約状況コード表!G$6),"年間支払金額",IF(AND(OR(COUNTIF(AI331,"*すべて*"),COUNTIF(AI331,"*全て*")),S331="●",OR(K331=契約状況コード表!D$5,K331=契約状況コード表!D$6)),"年間支払金額(全官署、契約相手方ごと)",IF(AND(OR(COUNTIF(AI331,"*すべて*"),COUNTIF(AI331,"*全て*")),S331="●"),"年間支払金額(契約相手方ごと)",IF(AND(OR(K331=契約状況コード表!D$5,K331=契約状況コード表!D$6),AG331=契約状況コード表!G$7),"契約総額(全官署)",IF(AND(K331=契約状況コード表!D$7,AG331=契約状況コード表!G$7),"契約総額(自官署のみ)",IF(K331=契約状況コード表!D$7,"年間支払金額(自官署のみ)",IF(AG331=契約状況コード表!G$7,"契約総額",IF(AND(COUNTIF(BJ331,"&lt;&gt;*単価*"),OR(K331=契約状況コード表!D$5,K331=契約状況コード表!D$6)),"全官署予定価格",IF(AND(COUNTIF(BJ331,"*単価*"),OR(K331=契約状況コード表!D$5,K331=契約状況コード表!D$6)),"全官署支払金額",IF(AND(COUNTIF(BJ331,"&lt;&gt;*単価*"),COUNTIF(BJ331,"*変更契約*")),"変更後予定価格",IF(COUNTIF(BJ331,"*単価*"),"年間支払金額","予定価格"))))))))))))</f>
        <v>予定価格</v>
      </c>
      <c r="BD331" s="114" t="str">
        <f>IF(AND(BI331=契約状況コード表!M$5,T331&gt;契約状況コード表!N$5),"○",IF(AND(BI331=契約状況コード表!M$6,T331&gt;=契約状況コード表!N$6),"○",IF(AND(BI331=契約状況コード表!M$7,T331&gt;=契約状況コード表!N$7),"○",IF(AND(BI331=契約状況コード表!M$8,T331&gt;=契約状況コード表!N$8),"○",IF(AND(BI331=契約状況コード表!M$9,T331&gt;=契約状況コード表!N$9),"○",IF(AND(BI331=契約状況コード表!M$10,T331&gt;=契約状況コード表!N$10),"○",IF(AND(BI331=契約状況コード表!M$11,T331&gt;=契約状況コード表!N$11),"○",IF(AND(BI331=契約状況コード表!M$12,T331&gt;=契約状況コード表!N$12),"○",IF(AND(BI331=契約状況コード表!M$13,T331&gt;=契約状況コード表!N$13),"○",IF(T331="他官署で調達手続き入札を実施のため","○","×"))))))))))</f>
        <v>×</v>
      </c>
      <c r="BE331" s="114" t="str">
        <f>IF(AND(BI331=契約状況コード表!M$5,Y331&gt;契約状況コード表!N$5),"○",IF(AND(BI331=契約状況コード表!M$6,Y331&gt;=契約状況コード表!N$6),"○",IF(AND(BI331=契約状況コード表!M$7,Y331&gt;=契約状況コード表!N$7),"○",IF(AND(BI331=契約状況コード表!M$8,Y331&gt;=契約状況コード表!N$8),"○",IF(AND(BI331=契約状況コード表!M$9,Y331&gt;=契約状況コード表!N$9),"○",IF(AND(BI331=契約状況コード表!M$10,Y331&gt;=契約状況コード表!N$10),"○",IF(AND(BI331=契約状況コード表!M$11,Y331&gt;=契約状況コード表!N$11),"○",IF(AND(BI331=契約状況コード表!M$12,Y331&gt;=契約状況コード表!N$12),"○",IF(AND(BI331=契約状況コード表!M$13,Y331&gt;=契約状況コード表!N$13),"○","×")))))))))</f>
        <v>×</v>
      </c>
      <c r="BF331" s="114" t="str">
        <f t="shared" si="47"/>
        <v>×</v>
      </c>
      <c r="BG331" s="114" t="str">
        <f t="shared" si="48"/>
        <v>×</v>
      </c>
      <c r="BH331" s="115" t="str">
        <f t="shared" si="49"/>
        <v/>
      </c>
      <c r="BI331" s="170">
        <f t="shared" si="50"/>
        <v>0</v>
      </c>
      <c r="BJ331" s="36" t="str">
        <f>IF(AG331=契約状況コード表!G$5,"",IF(AND(K331&lt;&gt;"",ISTEXT(U331)),"分担契約/単価契約",IF(ISTEXT(U331),"単価契約",IF(K331&lt;&gt;"","分担契約",""))))</f>
        <v/>
      </c>
      <c r="BK331" s="171"/>
      <c r="BL331" s="118" t="str">
        <f>IF(COUNTIF(T331,"**"),"",IF(AND(T331&gt;=契約状況コード表!P$5,OR(H331=契約状況コード表!M$5,H331=契約状況コード表!M$6)),1,IF(AND(T331&gt;=契約状況コード表!P$13,H331&lt;&gt;契約状況コード表!M$5,H331&lt;&gt;契約状況コード表!M$6),1,"")))</f>
        <v/>
      </c>
      <c r="BM331" s="155" t="str">
        <f t="shared" si="51"/>
        <v>○</v>
      </c>
      <c r="BN331" s="118" t="b">
        <f t="shared" si="52"/>
        <v>1</v>
      </c>
      <c r="BO331" s="118" t="b">
        <f t="shared" si="53"/>
        <v>1</v>
      </c>
    </row>
    <row r="332" spans="1:67" ht="60.6" customHeight="1">
      <c r="A332" s="101">
        <f t="shared" si="45"/>
        <v>327</v>
      </c>
      <c r="B332" s="101" t="str">
        <f t="shared" si="46"/>
        <v/>
      </c>
      <c r="C332" s="101" t="str">
        <f>IF(B332&lt;&gt;1,"",COUNTIF($B$6:B332,1))</f>
        <v/>
      </c>
      <c r="D332" s="101" t="str">
        <f>IF(B332&lt;&gt;2,"",COUNTIF($B$6:B332,2))</f>
        <v/>
      </c>
      <c r="E332" s="101" t="str">
        <f>IF(B332&lt;&gt;3,"",COUNTIF($B$6:B332,3))</f>
        <v/>
      </c>
      <c r="F332" s="101" t="str">
        <f>IF(B332&lt;&gt;4,"",COUNTIF($B$6:B332,4))</f>
        <v/>
      </c>
      <c r="G332" s="75"/>
      <c r="H332" s="36"/>
      <c r="I332" s="76"/>
      <c r="J332" s="76"/>
      <c r="K332" s="75"/>
      <c r="L332" s="161"/>
      <c r="M332" s="77"/>
      <c r="N332" s="76"/>
      <c r="O332" s="78"/>
      <c r="P332" s="83"/>
      <c r="Q332" s="84"/>
      <c r="R332" s="76"/>
      <c r="S332" s="75"/>
      <c r="T332" s="85"/>
      <c r="U332" s="154"/>
      <c r="V332" s="87"/>
      <c r="W332" s="172" t="str">
        <f>IF(OR(T332="他官署で調達手続きを実施のため",AG332=契約状況コード表!G$5),"－",IF(V332&lt;&gt;"",ROUNDDOWN(V332/T332,3),(IFERROR(ROUNDDOWN(U332/T332,3),"－"))))</f>
        <v>－</v>
      </c>
      <c r="X332" s="85"/>
      <c r="Y332" s="85"/>
      <c r="Z332" s="82"/>
      <c r="AA332" s="80"/>
      <c r="AB332" s="81"/>
      <c r="AC332" s="82"/>
      <c r="AD332" s="82"/>
      <c r="AE332" s="82"/>
      <c r="AF332" s="82"/>
      <c r="AG332" s="80"/>
      <c r="AH332" s="76"/>
      <c r="AI332" s="76"/>
      <c r="AJ332" s="76"/>
      <c r="AK332" s="36"/>
      <c r="AL332" s="36"/>
      <c r="AM332" s="200"/>
      <c r="AN332" s="200"/>
      <c r="AO332" s="200"/>
      <c r="AP332" s="200"/>
      <c r="AQ332" s="161"/>
      <c r="AR332" s="75"/>
      <c r="AS332" s="36"/>
      <c r="AT332" s="36"/>
      <c r="AU332" s="36"/>
      <c r="AV332" s="36"/>
      <c r="AW332" s="36"/>
      <c r="AX332" s="36"/>
      <c r="AY332" s="36"/>
      <c r="AZ332" s="36"/>
      <c r="BA332" s="104"/>
      <c r="BB332" s="113"/>
      <c r="BC332" s="114" t="str">
        <f>IF(AND(OR(K332=契約状況コード表!D$5,K332=契約状況コード表!D$6),OR(AG332=契約状況コード表!G$5,AG332=契約状況コード表!G$6)),"年間支払金額(全官署)",IF(OR(AG332=契約状況コード表!G$5,AG332=契約状況コード表!G$6),"年間支払金額",IF(AND(OR(COUNTIF(AI332,"*すべて*"),COUNTIF(AI332,"*全て*")),S332="●",OR(K332=契約状況コード表!D$5,K332=契約状況コード表!D$6)),"年間支払金額(全官署、契約相手方ごと)",IF(AND(OR(COUNTIF(AI332,"*すべて*"),COUNTIF(AI332,"*全て*")),S332="●"),"年間支払金額(契約相手方ごと)",IF(AND(OR(K332=契約状況コード表!D$5,K332=契約状況コード表!D$6),AG332=契約状況コード表!G$7),"契約総額(全官署)",IF(AND(K332=契約状況コード表!D$7,AG332=契約状況コード表!G$7),"契約総額(自官署のみ)",IF(K332=契約状況コード表!D$7,"年間支払金額(自官署のみ)",IF(AG332=契約状況コード表!G$7,"契約総額",IF(AND(COUNTIF(BJ332,"&lt;&gt;*単価*"),OR(K332=契約状況コード表!D$5,K332=契約状況コード表!D$6)),"全官署予定価格",IF(AND(COUNTIF(BJ332,"*単価*"),OR(K332=契約状況コード表!D$5,K332=契約状況コード表!D$6)),"全官署支払金額",IF(AND(COUNTIF(BJ332,"&lt;&gt;*単価*"),COUNTIF(BJ332,"*変更契約*")),"変更後予定価格",IF(COUNTIF(BJ332,"*単価*"),"年間支払金額","予定価格"))))))))))))</f>
        <v>予定価格</v>
      </c>
      <c r="BD332" s="114" t="str">
        <f>IF(AND(BI332=契約状況コード表!M$5,T332&gt;契約状況コード表!N$5),"○",IF(AND(BI332=契約状況コード表!M$6,T332&gt;=契約状況コード表!N$6),"○",IF(AND(BI332=契約状況コード表!M$7,T332&gt;=契約状況コード表!N$7),"○",IF(AND(BI332=契約状況コード表!M$8,T332&gt;=契約状況コード表!N$8),"○",IF(AND(BI332=契約状況コード表!M$9,T332&gt;=契約状況コード表!N$9),"○",IF(AND(BI332=契約状況コード表!M$10,T332&gt;=契約状況コード表!N$10),"○",IF(AND(BI332=契約状況コード表!M$11,T332&gt;=契約状況コード表!N$11),"○",IF(AND(BI332=契約状況コード表!M$12,T332&gt;=契約状況コード表!N$12),"○",IF(AND(BI332=契約状況コード表!M$13,T332&gt;=契約状況コード表!N$13),"○",IF(T332="他官署で調達手続き入札を実施のため","○","×"))))))))))</f>
        <v>×</v>
      </c>
      <c r="BE332" s="114" t="str">
        <f>IF(AND(BI332=契約状況コード表!M$5,Y332&gt;契約状況コード表!N$5),"○",IF(AND(BI332=契約状況コード表!M$6,Y332&gt;=契約状況コード表!N$6),"○",IF(AND(BI332=契約状況コード表!M$7,Y332&gt;=契約状況コード表!N$7),"○",IF(AND(BI332=契約状況コード表!M$8,Y332&gt;=契約状況コード表!N$8),"○",IF(AND(BI332=契約状況コード表!M$9,Y332&gt;=契約状況コード表!N$9),"○",IF(AND(BI332=契約状況コード表!M$10,Y332&gt;=契約状況コード表!N$10),"○",IF(AND(BI332=契約状況コード表!M$11,Y332&gt;=契約状況コード表!N$11),"○",IF(AND(BI332=契約状況コード表!M$12,Y332&gt;=契約状況コード表!N$12),"○",IF(AND(BI332=契約状況コード表!M$13,Y332&gt;=契約状況コード表!N$13),"○","×")))))))))</f>
        <v>×</v>
      </c>
      <c r="BF332" s="114" t="str">
        <f t="shared" si="47"/>
        <v>×</v>
      </c>
      <c r="BG332" s="114" t="str">
        <f t="shared" si="48"/>
        <v>×</v>
      </c>
      <c r="BH332" s="115" t="str">
        <f t="shared" si="49"/>
        <v/>
      </c>
      <c r="BI332" s="170">
        <f t="shared" si="50"/>
        <v>0</v>
      </c>
      <c r="BJ332" s="36" t="str">
        <f>IF(AG332=契約状況コード表!G$5,"",IF(AND(K332&lt;&gt;"",ISTEXT(U332)),"分担契約/単価契約",IF(ISTEXT(U332),"単価契約",IF(K332&lt;&gt;"","分担契約",""))))</f>
        <v/>
      </c>
      <c r="BK332" s="171"/>
      <c r="BL332" s="118" t="str">
        <f>IF(COUNTIF(T332,"**"),"",IF(AND(T332&gt;=契約状況コード表!P$5,OR(H332=契約状況コード表!M$5,H332=契約状況コード表!M$6)),1,IF(AND(T332&gt;=契約状況コード表!P$13,H332&lt;&gt;契約状況コード表!M$5,H332&lt;&gt;契約状況コード表!M$6),1,"")))</f>
        <v/>
      </c>
      <c r="BM332" s="155" t="str">
        <f t="shared" si="51"/>
        <v>○</v>
      </c>
      <c r="BN332" s="118" t="b">
        <f t="shared" si="52"/>
        <v>1</v>
      </c>
      <c r="BO332" s="118" t="b">
        <f t="shared" si="53"/>
        <v>1</v>
      </c>
    </row>
    <row r="333" spans="1:67" ht="60.6" customHeight="1">
      <c r="A333" s="101">
        <f t="shared" si="45"/>
        <v>328</v>
      </c>
      <c r="B333" s="101" t="str">
        <f t="shared" si="46"/>
        <v/>
      </c>
      <c r="C333" s="101" t="str">
        <f>IF(B333&lt;&gt;1,"",COUNTIF($B$6:B333,1))</f>
        <v/>
      </c>
      <c r="D333" s="101" t="str">
        <f>IF(B333&lt;&gt;2,"",COUNTIF($B$6:B333,2))</f>
        <v/>
      </c>
      <c r="E333" s="101" t="str">
        <f>IF(B333&lt;&gt;3,"",COUNTIF($B$6:B333,3))</f>
        <v/>
      </c>
      <c r="F333" s="101" t="str">
        <f>IF(B333&lt;&gt;4,"",COUNTIF($B$6:B333,4))</f>
        <v/>
      </c>
      <c r="G333" s="75"/>
      <c r="H333" s="36"/>
      <c r="I333" s="76"/>
      <c r="J333" s="76"/>
      <c r="K333" s="75"/>
      <c r="L333" s="161"/>
      <c r="M333" s="77"/>
      <c r="N333" s="76"/>
      <c r="O333" s="78"/>
      <c r="P333" s="83"/>
      <c r="Q333" s="84"/>
      <c r="R333" s="76"/>
      <c r="S333" s="75"/>
      <c r="T333" s="79"/>
      <c r="U333" s="86"/>
      <c r="V333" s="87"/>
      <c r="W333" s="172" t="str">
        <f>IF(OR(T333="他官署で調達手続きを実施のため",AG333=契約状況コード表!G$5),"－",IF(V333&lt;&gt;"",ROUNDDOWN(V333/T333,3),(IFERROR(ROUNDDOWN(U333/T333,3),"－"))))</f>
        <v>－</v>
      </c>
      <c r="X333" s="79"/>
      <c r="Y333" s="79"/>
      <c r="Z333" s="82"/>
      <c r="AA333" s="80"/>
      <c r="AB333" s="81"/>
      <c r="AC333" s="82"/>
      <c r="AD333" s="82"/>
      <c r="AE333" s="82"/>
      <c r="AF333" s="82"/>
      <c r="AG333" s="80"/>
      <c r="AH333" s="76"/>
      <c r="AI333" s="76"/>
      <c r="AJ333" s="76"/>
      <c r="AK333" s="36"/>
      <c r="AL333" s="36"/>
      <c r="AM333" s="200"/>
      <c r="AN333" s="200"/>
      <c r="AO333" s="200"/>
      <c r="AP333" s="200"/>
      <c r="AQ333" s="161"/>
      <c r="AR333" s="75"/>
      <c r="AS333" s="36"/>
      <c r="AT333" s="36"/>
      <c r="AU333" s="36"/>
      <c r="AV333" s="36"/>
      <c r="AW333" s="36"/>
      <c r="AX333" s="36"/>
      <c r="AY333" s="36"/>
      <c r="AZ333" s="36"/>
      <c r="BA333" s="104"/>
      <c r="BB333" s="113"/>
      <c r="BC333" s="114" t="str">
        <f>IF(AND(OR(K333=契約状況コード表!D$5,K333=契約状況コード表!D$6),OR(AG333=契約状況コード表!G$5,AG333=契約状況コード表!G$6)),"年間支払金額(全官署)",IF(OR(AG333=契約状況コード表!G$5,AG333=契約状況コード表!G$6),"年間支払金額",IF(AND(OR(COUNTIF(AI333,"*すべて*"),COUNTIF(AI333,"*全て*")),S333="●",OR(K333=契約状況コード表!D$5,K333=契約状況コード表!D$6)),"年間支払金額(全官署、契約相手方ごと)",IF(AND(OR(COUNTIF(AI333,"*すべて*"),COUNTIF(AI333,"*全て*")),S333="●"),"年間支払金額(契約相手方ごと)",IF(AND(OR(K333=契約状況コード表!D$5,K333=契約状況コード表!D$6),AG333=契約状況コード表!G$7),"契約総額(全官署)",IF(AND(K333=契約状況コード表!D$7,AG333=契約状況コード表!G$7),"契約総額(自官署のみ)",IF(K333=契約状況コード表!D$7,"年間支払金額(自官署のみ)",IF(AG333=契約状況コード表!G$7,"契約総額",IF(AND(COUNTIF(BJ333,"&lt;&gt;*単価*"),OR(K333=契約状況コード表!D$5,K333=契約状況コード表!D$6)),"全官署予定価格",IF(AND(COUNTIF(BJ333,"*単価*"),OR(K333=契約状況コード表!D$5,K333=契約状況コード表!D$6)),"全官署支払金額",IF(AND(COUNTIF(BJ333,"&lt;&gt;*単価*"),COUNTIF(BJ333,"*変更契約*")),"変更後予定価格",IF(COUNTIF(BJ333,"*単価*"),"年間支払金額","予定価格"))))))))))))</f>
        <v>予定価格</v>
      </c>
      <c r="BD333" s="114" t="str">
        <f>IF(AND(BI333=契約状況コード表!M$5,T333&gt;契約状況コード表!N$5),"○",IF(AND(BI333=契約状況コード表!M$6,T333&gt;=契約状況コード表!N$6),"○",IF(AND(BI333=契約状況コード表!M$7,T333&gt;=契約状況コード表!N$7),"○",IF(AND(BI333=契約状況コード表!M$8,T333&gt;=契約状況コード表!N$8),"○",IF(AND(BI333=契約状況コード表!M$9,T333&gt;=契約状況コード表!N$9),"○",IF(AND(BI333=契約状況コード表!M$10,T333&gt;=契約状況コード表!N$10),"○",IF(AND(BI333=契約状況コード表!M$11,T333&gt;=契約状況コード表!N$11),"○",IF(AND(BI333=契約状況コード表!M$12,T333&gt;=契約状況コード表!N$12),"○",IF(AND(BI333=契約状況コード表!M$13,T333&gt;=契約状況コード表!N$13),"○",IF(T333="他官署で調達手続き入札を実施のため","○","×"))))))))))</f>
        <v>×</v>
      </c>
      <c r="BE333" s="114" t="str">
        <f>IF(AND(BI333=契約状況コード表!M$5,Y333&gt;契約状況コード表!N$5),"○",IF(AND(BI333=契約状況コード表!M$6,Y333&gt;=契約状況コード表!N$6),"○",IF(AND(BI333=契約状況コード表!M$7,Y333&gt;=契約状況コード表!N$7),"○",IF(AND(BI333=契約状況コード表!M$8,Y333&gt;=契約状況コード表!N$8),"○",IF(AND(BI333=契約状況コード表!M$9,Y333&gt;=契約状況コード表!N$9),"○",IF(AND(BI333=契約状況コード表!M$10,Y333&gt;=契約状況コード表!N$10),"○",IF(AND(BI333=契約状況コード表!M$11,Y333&gt;=契約状況コード表!N$11),"○",IF(AND(BI333=契約状況コード表!M$12,Y333&gt;=契約状況コード表!N$12),"○",IF(AND(BI333=契約状況コード表!M$13,Y333&gt;=契約状況コード表!N$13),"○","×")))))))))</f>
        <v>×</v>
      </c>
      <c r="BF333" s="114" t="str">
        <f t="shared" si="47"/>
        <v>×</v>
      </c>
      <c r="BG333" s="114" t="str">
        <f t="shared" si="48"/>
        <v>×</v>
      </c>
      <c r="BH333" s="115" t="str">
        <f t="shared" si="49"/>
        <v/>
      </c>
      <c r="BI333" s="170">
        <f t="shared" si="50"/>
        <v>0</v>
      </c>
      <c r="BJ333" s="36" t="str">
        <f>IF(AG333=契約状況コード表!G$5,"",IF(AND(K333&lt;&gt;"",ISTEXT(U333)),"分担契約/単価契約",IF(ISTEXT(U333),"単価契約",IF(K333&lt;&gt;"","分担契約",""))))</f>
        <v/>
      </c>
      <c r="BK333" s="171"/>
      <c r="BL333" s="118" t="str">
        <f>IF(COUNTIF(T333,"**"),"",IF(AND(T333&gt;=契約状況コード表!P$5,OR(H333=契約状況コード表!M$5,H333=契約状況コード表!M$6)),1,IF(AND(T333&gt;=契約状況コード表!P$13,H333&lt;&gt;契約状況コード表!M$5,H333&lt;&gt;契約状況コード表!M$6),1,"")))</f>
        <v/>
      </c>
      <c r="BM333" s="155" t="str">
        <f t="shared" si="51"/>
        <v>○</v>
      </c>
      <c r="BN333" s="118" t="b">
        <f t="shared" si="52"/>
        <v>1</v>
      </c>
      <c r="BO333" s="118" t="b">
        <f t="shared" si="53"/>
        <v>1</v>
      </c>
    </row>
    <row r="334" spans="1:67" ht="60.6" customHeight="1">
      <c r="A334" s="101">
        <f t="shared" si="45"/>
        <v>329</v>
      </c>
      <c r="B334" s="101" t="str">
        <f t="shared" si="46"/>
        <v/>
      </c>
      <c r="C334" s="101" t="str">
        <f>IF(B334&lt;&gt;1,"",COUNTIF($B$6:B334,1))</f>
        <v/>
      </c>
      <c r="D334" s="101" t="str">
        <f>IF(B334&lt;&gt;2,"",COUNTIF($B$6:B334,2))</f>
        <v/>
      </c>
      <c r="E334" s="101" t="str">
        <f>IF(B334&lt;&gt;3,"",COUNTIF($B$6:B334,3))</f>
        <v/>
      </c>
      <c r="F334" s="101" t="str">
        <f>IF(B334&lt;&gt;4,"",COUNTIF($B$6:B334,4))</f>
        <v/>
      </c>
      <c r="G334" s="75"/>
      <c r="H334" s="36"/>
      <c r="I334" s="76"/>
      <c r="J334" s="76"/>
      <c r="K334" s="75"/>
      <c r="L334" s="161"/>
      <c r="M334" s="77"/>
      <c r="N334" s="76"/>
      <c r="O334" s="78"/>
      <c r="P334" s="83"/>
      <c r="Q334" s="84"/>
      <c r="R334" s="76"/>
      <c r="S334" s="75"/>
      <c r="T334" s="79"/>
      <c r="U334" s="86"/>
      <c r="V334" s="87"/>
      <c r="W334" s="172" t="str">
        <f>IF(OR(T334="他官署で調達手続きを実施のため",AG334=契約状況コード表!G$5),"－",IF(V334&lt;&gt;"",ROUNDDOWN(V334/T334,3),(IFERROR(ROUNDDOWN(U334/T334,3),"－"))))</f>
        <v>－</v>
      </c>
      <c r="X334" s="79"/>
      <c r="Y334" s="79"/>
      <c r="Z334" s="82"/>
      <c r="AA334" s="80"/>
      <c r="AB334" s="81"/>
      <c r="AC334" s="82"/>
      <c r="AD334" s="82"/>
      <c r="AE334" s="82"/>
      <c r="AF334" s="82"/>
      <c r="AG334" s="80"/>
      <c r="AH334" s="76"/>
      <c r="AI334" s="76"/>
      <c r="AJ334" s="76"/>
      <c r="AK334" s="36"/>
      <c r="AL334" s="36"/>
      <c r="AM334" s="200"/>
      <c r="AN334" s="200"/>
      <c r="AO334" s="200"/>
      <c r="AP334" s="200"/>
      <c r="AQ334" s="161"/>
      <c r="AR334" s="75"/>
      <c r="AS334" s="36"/>
      <c r="AT334" s="36"/>
      <c r="AU334" s="36"/>
      <c r="AV334" s="36"/>
      <c r="AW334" s="36"/>
      <c r="AX334" s="36"/>
      <c r="AY334" s="36"/>
      <c r="AZ334" s="36"/>
      <c r="BA334" s="104"/>
      <c r="BB334" s="113"/>
      <c r="BC334" s="114" t="str">
        <f>IF(AND(OR(K334=契約状況コード表!D$5,K334=契約状況コード表!D$6),OR(AG334=契約状況コード表!G$5,AG334=契約状況コード表!G$6)),"年間支払金額(全官署)",IF(OR(AG334=契約状況コード表!G$5,AG334=契約状況コード表!G$6),"年間支払金額",IF(AND(OR(COUNTIF(AI334,"*すべて*"),COUNTIF(AI334,"*全て*")),S334="●",OR(K334=契約状況コード表!D$5,K334=契約状況コード表!D$6)),"年間支払金額(全官署、契約相手方ごと)",IF(AND(OR(COUNTIF(AI334,"*すべて*"),COUNTIF(AI334,"*全て*")),S334="●"),"年間支払金額(契約相手方ごと)",IF(AND(OR(K334=契約状況コード表!D$5,K334=契約状況コード表!D$6),AG334=契約状況コード表!G$7),"契約総額(全官署)",IF(AND(K334=契約状況コード表!D$7,AG334=契約状況コード表!G$7),"契約総額(自官署のみ)",IF(K334=契約状況コード表!D$7,"年間支払金額(自官署のみ)",IF(AG334=契約状況コード表!G$7,"契約総額",IF(AND(COUNTIF(BJ334,"&lt;&gt;*単価*"),OR(K334=契約状況コード表!D$5,K334=契約状況コード表!D$6)),"全官署予定価格",IF(AND(COUNTIF(BJ334,"*単価*"),OR(K334=契約状況コード表!D$5,K334=契約状況コード表!D$6)),"全官署支払金額",IF(AND(COUNTIF(BJ334,"&lt;&gt;*単価*"),COUNTIF(BJ334,"*変更契約*")),"変更後予定価格",IF(COUNTIF(BJ334,"*単価*"),"年間支払金額","予定価格"))))))))))))</f>
        <v>予定価格</v>
      </c>
      <c r="BD334" s="114" t="str">
        <f>IF(AND(BI334=契約状況コード表!M$5,T334&gt;契約状況コード表!N$5),"○",IF(AND(BI334=契約状況コード表!M$6,T334&gt;=契約状況コード表!N$6),"○",IF(AND(BI334=契約状況コード表!M$7,T334&gt;=契約状況コード表!N$7),"○",IF(AND(BI334=契約状況コード表!M$8,T334&gt;=契約状況コード表!N$8),"○",IF(AND(BI334=契約状況コード表!M$9,T334&gt;=契約状況コード表!N$9),"○",IF(AND(BI334=契約状況コード表!M$10,T334&gt;=契約状況コード表!N$10),"○",IF(AND(BI334=契約状況コード表!M$11,T334&gt;=契約状況コード表!N$11),"○",IF(AND(BI334=契約状況コード表!M$12,T334&gt;=契約状況コード表!N$12),"○",IF(AND(BI334=契約状況コード表!M$13,T334&gt;=契約状況コード表!N$13),"○",IF(T334="他官署で調達手続き入札を実施のため","○","×"))))))))))</f>
        <v>×</v>
      </c>
      <c r="BE334" s="114" t="str">
        <f>IF(AND(BI334=契約状況コード表!M$5,Y334&gt;契約状況コード表!N$5),"○",IF(AND(BI334=契約状況コード表!M$6,Y334&gt;=契約状況コード表!N$6),"○",IF(AND(BI334=契約状況コード表!M$7,Y334&gt;=契約状況コード表!N$7),"○",IF(AND(BI334=契約状況コード表!M$8,Y334&gt;=契約状況コード表!N$8),"○",IF(AND(BI334=契約状況コード表!M$9,Y334&gt;=契約状況コード表!N$9),"○",IF(AND(BI334=契約状況コード表!M$10,Y334&gt;=契約状況コード表!N$10),"○",IF(AND(BI334=契約状況コード表!M$11,Y334&gt;=契約状況コード表!N$11),"○",IF(AND(BI334=契約状況コード表!M$12,Y334&gt;=契約状況コード表!N$12),"○",IF(AND(BI334=契約状況コード表!M$13,Y334&gt;=契約状況コード表!N$13),"○","×")))))))))</f>
        <v>×</v>
      </c>
      <c r="BF334" s="114" t="str">
        <f t="shared" si="47"/>
        <v>×</v>
      </c>
      <c r="BG334" s="114" t="str">
        <f t="shared" si="48"/>
        <v>×</v>
      </c>
      <c r="BH334" s="115" t="str">
        <f t="shared" si="49"/>
        <v/>
      </c>
      <c r="BI334" s="170">
        <f t="shared" si="50"/>
        <v>0</v>
      </c>
      <c r="BJ334" s="36" t="str">
        <f>IF(AG334=契約状況コード表!G$5,"",IF(AND(K334&lt;&gt;"",ISTEXT(U334)),"分担契約/単価契約",IF(ISTEXT(U334),"単価契約",IF(K334&lt;&gt;"","分担契約",""))))</f>
        <v/>
      </c>
      <c r="BK334" s="171"/>
      <c r="BL334" s="118" t="str">
        <f>IF(COUNTIF(T334,"**"),"",IF(AND(T334&gt;=契約状況コード表!P$5,OR(H334=契約状況コード表!M$5,H334=契約状況コード表!M$6)),1,IF(AND(T334&gt;=契約状況コード表!P$13,H334&lt;&gt;契約状況コード表!M$5,H334&lt;&gt;契約状況コード表!M$6),1,"")))</f>
        <v/>
      </c>
      <c r="BM334" s="155" t="str">
        <f t="shared" si="51"/>
        <v>○</v>
      </c>
      <c r="BN334" s="118" t="b">
        <f t="shared" si="52"/>
        <v>1</v>
      </c>
      <c r="BO334" s="118" t="b">
        <f t="shared" si="53"/>
        <v>1</v>
      </c>
    </row>
    <row r="335" spans="1:67" ht="60.6" customHeight="1">
      <c r="A335" s="101">
        <f t="shared" si="45"/>
        <v>330</v>
      </c>
      <c r="B335" s="101" t="str">
        <f t="shared" si="46"/>
        <v/>
      </c>
      <c r="C335" s="101" t="str">
        <f>IF(B335&lt;&gt;1,"",COUNTIF($B$6:B335,1))</f>
        <v/>
      </c>
      <c r="D335" s="101" t="str">
        <f>IF(B335&lt;&gt;2,"",COUNTIF($B$6:B335,2))</f>
        <v/>
      </c>
      <c r="E335" s="101" t="str">
        <f>IF(B335&lt;&gt;3,"",COUNTIF($B$6:B335,3))</f>
        <v/>
      </c>
      <c r="F335" s="101" t="str">
        <f>IF(B335&lt;&gt;4,"",COUNTIF($B$6:B335,4))</f>
        <v/>
      </c>
      <c r="G335" s="75"/>
      <c r="H335" s="36"/>
      <c r="I335" s="76"/>
      <c r="J335" s="76"/>
      <c r="K335" s="75"/>
      <c r="L335" s="161"/>
      <c r="M335" s="77"/>
      <c r="N335" s="76"/>
      <c r="O335" s="78"/>
      <c r="P335" s="83"/>
      <c r="Q335" s="84"/>
      <c r="R335" s="76"/>
      <c r="S335" s="75"/>
      <c r="T335" s="79"/>
      <c r="U335" s="86"/>
      <c r="V335" s="87"/>
      <c r="W335" s="172" t="str">
        <f>IF(OR(T335="他官署で調達手続きを実施のため",AG335=契約状況コード表!G$5),"－",IF(V335&lt;&gt;"",ROUNDDOWN(V335/T335,3),(IFERROR(ROUNDDOWN(U335/T335,3),"－"))))</f>
        <v>－</v>
      </c>
      <c r="X335" s="79"/>
      <c r="Y335" s="79"/>
      <c r="Z335" s="82"/>
      <c r="AA335" s="80"/>
      <c r="AB335" s="81"/>
      <c r="AC335" s="82"/>
      <c r="AD335" s="82"/>
      <c r="AE335" s="82"/>
      <c r="AF335" s="82"/>
      <c r="AG335" s="80"/>
      <c r="AH335" s="76"/>
      <c r="AI335" s="76"/>
      <c r="AJ335" s="76"/>
      <c r="AK335" s="36"/>
      <c r="AL335" s="36"/>
      <c r="AM335" s="200"/>
      <c r="AN335" s="200"/>
      <c r="AO335" s="200"/>
      <c r="AP335" s="200"/>
      <c r="AQ335" s="161"/>
      <c r="AR335" s="75"/>
      <c r="AS335" s="36"/>
      <c r="AT335" s="36"/>
      <c r="AU335" s="36"/>
      <c r="AV335" s="36"/>
      <c r="AW335" s="36"/>
      <c r="AX335" s="36"/>
      <c r="AY335" s="36"/>
      <c r="AZ335" s="36"/>
      <c r="BA335" s="104"/>
      <c r="BB335" s="113"/>
      <c r="BC335" s="114" t="str">
        <f>IF(AND(OR(K335=契約状況コード表!D$5,K335=契約状況コード表!D$6),OR(AG335=契約状況コード表!G$5,AG335=契約状況コード表!G$6)),"年間支払金額(全官署)",IF(OR(AG335=契約状況コード表!G$5,AG335=契約状況コード表!G$6),"年間支払金額",IF(AND(OR(COUNTIF(AI335,"*すべて*"),COUNTIF(AI335,"*全て*")),S335="●",OR(K335=契約状況コード表!D$5,K335=契約状況コード表!D$6)),"年間支払金額(全官署、契約相手方ごと)",IF(AND(OR(COUNTIF(AI335,"*すべて*"),COUNTIF(AI335,"*全て*")),S335="●"),"年間支払金額(契約相手方ごと)",IF(AND(OR(K335=契約状況コード表!D$5,K335=契約状況コード表!D$6),AG335=契約状況コード表!G$7),"契約総額(全官署)",IF(AND(K335=契約状況コード表!D$7,AG335=契約状況コード表!G$7),"契約総額(自官署のみ)",IF(K335=契約状況コード表!D$7,"年間支払金額(自官署のみ)",IF(AG335=契約状況コード表!G$7,"契約総額",IF(AND(COUNTIF(BJ335,"&lt;&gt;*単価*"),OR(K335=契約状況コード表!D$5,K335=契約状況コード表!D$6)),"全官署予定価格",IF(AND(COUNTIF(BJ335,"*単価*"),OR(K335=契約状況コード表!D$5,K335=契約状況コード表!D$6)),"全官署支払金額",IF(AND(COUNTIF(BJ335,"&lt;&gt;*単価*"),COUNTIF(BJ335,"*変更契約*")),"変更後予定価格",IF(COUNTIF(BJ335,"*単価*"),"年間支払金額","予定価格"))))))))))))</f>
        <v>予定価格</v>
      </c>
      <c r="BD335" s="114" t="str">
        <f>IF(AND(BI335=契約状況コード表!M$5,T335&gt;契約状況コード表!N$5),"○",IF(AND(BI335=契約状況コード表!M$6,T335&gt;=契約状況コード表!N$6),"○",IF(AND(BI335=契約状況コード表!M$7,T335&gt;=契約状況コード表!N$7),"○",IF(AND(BI335=契約状況コード表!M$8,T335&gt;=契約状況コード表!N$8),"○",IF(AND(BI335=契約状況コード表!M$9,T335&gt;=契約状況コード表!N$9),"○",IF(AND(BI335=契約状況コード表!M$10,T335&gt;=契約状況コード表!N$10),"○",IF(AND(BI335=契約状況コード表!M$11,T335&gt;=契約状況コード表!N$11),"○",IF(AND(BI335=契約状況コード表!M$12,T335&gt;=契約状況コード表!N$12),"○",IF(AND(BI335=契約状況コード表!M$13,T335&gt;=契約状況コード表!N$13),"○",IF(T335="他官署で調達手続き入札を実施のため","○","×"))))))))))</f>
        <v>×</v>
      </c>
      <c r="BE335" s="114" t="str">
        <f>IF(AND(BI335=契約状況コード表!M$5,Y335&gt;契約状況コード表!N$5),"○",IF(AND(BI335=契約状況コード表!M$6,Y335&gt;=契約状況コード表!N$6),"○",IF(AND(BI335=契約状況コード表!M$7,Y335&gt;=契約状況コード表!N$7),"○",IF(AND(BI335=契約状況コード表!M$8,Y335&gt;=契約状況コード表!N$8),"○",IF(AND(BI335=契約状況コード表!M$9,Y335&gt;=契約状況コード表!N$9),"○",IF(AND(BI335=契約状況コード表!M$10,Y335&gt;=契約状況コード表!N$10),"○",IF(AND(BI335=契約状況コード表!M$11,Y335&gt;=契約状況コード表!N$11),"○",IF(AND(BI335=契約状況コード表!M$12,Y335&gt;=契約状況コード表!N$12),"○",IF(AND(BI335=契約状況コード表!M$13,Y335&gt;=契約状況コード表!N$13),"○","×")))))))))</f>
        <v>×</v>
      </c>
      <c r="BF335" s="114" t="str">
        <f t="shared" si="47"/>
        <v>×</v>
      </c>
      <c r="BG335" s="114" t="str">
        <f t="shared" si="48"/>
        <v>×</v>
      </c>
      <c r="BH335" s="115" t="str">
        <f t="shared" si="49"/>
        <v/>
      </c>
      <c r="BI335" s="170">
        <f t="shared" si="50"/>
        <v>0</v>
      </c>
      <c r="BJ335" s="36" t="str">
        <f>IF(AG335=契約状況コード表!G$5,"",IF(AND(K335&lt;&gt;"",ISTEXT(U335)),"分担契約/単価契約",IF(ISTEXT(U335),"単価契約",IF(K335&lt;&gt;"","分担契約",""))))</f>
        <v/>
      </c>
      <c r="BK335" s="171"/>
      <c r="BL335" s="118" t="str">
        <f>IF(COUNTIF(T335,"**"),"",IF(AND(T335&gt;=契約状況コード表!P$5,OR(H335=契約状況コード表!M$5,H335=契約状況コード表!M$6)),1,IF(AND(T335&gt;=契約状況コード表!P$13,H335&lt;&gt;契約状況コード表!M$5,H335&lt;&gt;契約状況コード表!M$6),1,"")))</f>
        <v/>
      </c>
      <c r="BM335" s="155" t="str">
        <f t="shared" si="51"/>
        <v>○</v>
      </c>
      <c r="BN335" s="118" t="b">
        <f t="shared" si="52"/>
        <v>1</v>
      </c>
      <c r="BO335" s="118" t="b">
        <f t="shared" si="53"/>
        <v>1</v>
      </c>
    </row>
    <row r="336" spans="1:67" ht="60.6" customHeight="1">
      <c r="A336" s="101">
        <f t="shared" ref="A336:A399" si="54">ROW()-5</f>
        <v>331</v>
      </c>
      <c r="B336" s="101" t="str">
        <f t="shared" ref="B336:B399" si="55">IF(AND(COUNTIF(H336,"*工事*"),COUNTIF(R336,"*入札*")),1,IF(AND(COUNTIF(H336,"*工事*"),COUNTIF(R336,"*随意契約*")),2,IF(AND(R336&lt;&gt;"*工事*",COUNTIF(R336,"*入札*")),3,IF(AND(H336&lt;&gt;"*工事*",COUNTIF(R336,"*随意契約*")),4,""))))</f>
        <v/>
      </c>
      <c r="C336" s="101" t="str">
        <f>IF(B336&lt;&gt;1,"",COUNTIF($B$6:B336,1))</f>
        <v/>
      </c>
      <c r="D336" s="101" t="str">
        <f>IF(B336&lt;&gt;2,"",COUNTIF($B$6:B336,2))</f>
        <v/>
      </c>
      <c r="E336" s="101" t="str">
        <f>IF(B336&lt;&gt;3,"",COUNTIF($B$6:B336,3))</f>
        <v/>
      </c>
      <c r="F336" s="101" t="str">
        <f>IF(B336&lt;&gt;4,"",COUNTIF($B$6:B336,4))</f>
        <v/>
      </c>
      <c r="G336" s="75"/>
      <c r="H336" s="36"/>
      <c r="I336" s="76"/>
      <c r="J336" s="76"/>
      <c r="K336" s="75"/>
      <c r="L336" s="161"/>
      <c r="M336" s="77"/>
      <c r="N336" s="76"/>
      <c r="O336" s="78"/>
      <c r="P336" s="83"/>
      <c r="Q336" s="84"/>
      <c r="R336" s="76"/>
      <c r="S336" s="75"/>
      <c r="T336" s="79"/>
      <c r="U336" s="86"/>
      <c r="V336" s="87"/>
      <c r="W336" s="172" t="str">
        <f>IF(OR(T336="他官署で調達手続きを実施のため",AG336=契約状況コード表!G$5),"－",IF(V336&lt;&gt;"",ROUNDDOWN(V336/T336,3),(IFERROR(ROUNDDOWN(U336/T336,3),"－"))))</f>
        <v>－</v>
      </c>
      <c r="X336" s="79"/>
      <c r="Y336" s="79"/>
      <c r="Z336" s="82"/>
      <c r="AA336" s="80"/>
      <c r="AB336" s="81"/>
      <c r="AC336" s="82"/>
      <c r="AD336" s="82"/>
      <c r="AE336" s="82"/>
      <c r="AF336" s="82"/>
      <c r="AG336" s="80"/>
      <c r="AH336" s="76"/>
      <c r="AI336" s="76"/>
      <c r="AJ336" s="76"/>
      <c r="AK336" s="36"/>
      <c r="AL336" s="36"/>
      <c r="AM336" s="200"/>
      <c r="AN336" s="200"/>
      <c r="AO336" s="200"/>
      <c r="AP336" s="200"/>
      <c r="AQ336" s="161"/>
      <c r="AR336" s="75"/>
      <c r="AS336" s="36"/>
      <c r="AT336" s="36"/>
      <c r="AU336" s="36"/>
      <c r="AV336" s="36"/>
      <c r="AW336" s="36"/>
      <c r="AX336" s="36"/>
      <c r="AY336" s="36"/>
      <c r="AZ336" s="36"/>
      <c r="BA336" s="108"/>
      <c r="BB336" s="113"/>
      <c r="BC336" s="114" t="str">
        <f>IF(AND(OR(K336=契約状況コード表!D$5,K336=契約状況コード表!D$6),OR(AG336=契約状況コード表!G$5,AG336=契約状況コード表!G$6)),"年間支払金額(全官署)",IF(OR(AG336=契約状況コード表!G$5,AG336=契約状況コード表!G$6),"年間支払金額",IF(AND(OR(COUNTIF(AI336,"*すべて*"),COUNTIF(AI336,"*全て*")),S336="●",OR(K336=契約状況コード表!D$5,K336=契約状況コード表!D$6)),"年間支払金額(全官署、契約相手方ごと)",IF(AND(OR(COUNTIF(AI336,"*すべて*"),COUNTIF(AI336,"*全て*")),S336="●"),"年間支払金額(契約相手方ごと)",IF(AND(OR(K336=契約状況コード表!D$5,K336=契約状況コード表!D$6),AG336=契約状況コード表!G$7),"契約総額(全官署)",IF(AND(K336=契約状況コード表!D$7,AG336=契約状況コード表!G$7),"契約総額(自官署のみ)",IF(K336=契約状況コード表!D$7,"年間支払金額(自官署のみ)",IF(AG336=契約状況コード表!G$7,"契約総額",IF(AND(COUNTIF(BJ336,"&lt;&gt;*単価*"),OR(K336=契約状況コード表!D$5,K336=契約状況コード表!D$6)),"全官署予定価格",IF(AND(COUNTIF(BJ336,"*単価*"),OR(K336=契約状況コード表!D$5,K336=契約状況コード表!D$6)),"全官署支払金額",IF(AND(COUNTIF(BJ336,"&lt;&gt;*単価*"),COUNTIF(BJ336,"*変更契約*")),"変更後予定価格",IF(COUNTIF(BJ336,"*単価*"),"年間支払金額","予定価格"))))))))))))</f>
        <v>予定価格</v>
      </c>
      <c r="BD336" s="114" t="str">
        <f>IF(AND(BI336=契約状況コード表!M$5,T336&gt;契約状況コード表!N$5),"○",IF(AND(BI336=契約状況コード表!M$6,T336&gt;=契約状況コード表!N$6),"○",IF(AND(BI336=契約状況コード表!M$7,T336&gt;=契約状況コード表!N$7),"○",IF(AND(BI336=契約状況コード表!M$8,T336&gt;=契約状況コード表!N$8),"○",IF(AND(BI336=契約状況コード表!M$9,T336&gt;=契約状況コード表!N$9),"○",IF(AND(BI336=契約状況コード表!M$10,T336&gt;=契約状況コード表!N$10),"○",IF(AND(BI336=契約状況コード表!M$11,T336&gt;=契約状況コード表!N$11),"○",IF(AND(BI336=契約状況コード表!M$12,T336&gt;=契約状況コード表!N$12),"○",IF(AND(BI336=契約状況コード表!M$13,T336&gt;=契約状況コード表!N$13),"○",IF(T336="他官署で調達手続き入札を実施のため","○","×"))))))))))</f>
        <v>×</v>
      </c>
      <c r="BE336" s="114" t="str">
        <f>IF(AND(BI336=契約状況コード表!M$5,Y336&gt;契約状況コード表!N$5),"○",IF(AND(BI336=契約状況コード表!M$6,Y336&gt;=契約状況コード表!N$6),"○",IF(AND(BI336=契約状況コード表!M$7,Y336&gt;=契約状況コード表!N$7),"○",IF(AND(BI336=契約状況コード表!M$8,Y336&gt;=契約状況コード表!N$8),"○",IF(AND(BI336=契約状況コード表!M$9,Y336&gt;=契約状況コード表!N$9),"○",IF(AND(BI336=契約状況コード表!M$10,Y336&gt;=契約状況コード表!N$10),"○",IF(AND(BI336=契約状況コード表!M$11,Y336&gt;=契約状況コード表!N$11),"○",IF(AND(BI336=契約状況コード表!M$12,Y336&gt;=契約状況コード表!N$12),"○",IF(AND(BI336=契約状況コード表!M$13,Y336&gt;=契約状況コード表!N$13),"○","×")))))))))</f>
        <v>×</v>
      </c>
      <c r="BF336" s="114" t="str">
        <f t="shared" si="47"/>
        <v>×</v>
      </c>
      <c r="BG336" s="114" t="str">
        <f t="shared" si="48"/>
        <v>×</v>
      </c>
      <c r="BH336" s="115" t="str">
        <f t="shared" si="49"/>
        <v/>
      </c>
      <c r="BI336" s="170">
        <f t="shared" si="50"/>
        <v>0</v>
      </c>
      <c r="BJ336" s="36" t="str">
        <f>IF(AG336=契約状況コード表!G$5,"",IF(AND(K336&lt;&gt;"",ISTEXT(U336)),"分担契約/単価契約",IF(ISTEXT(U336),"単価契約",IF(K336&lt;&gt;"","分担契約",""))))</f>
        <v/>
      </c>
      <c r="BK336" s="171"/>
      <c r="BL336" s="118" t="str">
        <f>IF(COUNTIF(T336,"**"),"",IF(AND(T336&gt;=契約状況コード表!P$5,OR(H336=契約状況コード表!M$5,H336=契約状況コード表!M$6)),1,IF(AND(T336&gt;=契約状況コード表!P$13,H336&lt;&gt;契約状況コード表!M$5,H336&lt;&gt;契約状況コード表!M$6),1,"")))</f>
        <v/>
      </c>
      <c r="BM336" s="155" t="str">
        <f t="shared" si="51"/>
        <v>○</v>
      </c>
      <c r="BN336" s="118" t="b">
        <f t="shared" si="52"/>
        <v>1</v>
      </c>
      <c r="BO336" s="118" t="b">
        <f t="shared" si="53"/>
        <v>1</v>
      </c>
    </row>
    <row r="337" spans="1:67" ht="60.6" customHeight="1">
      <c r="A337" s="101">
        <f t="shared" si="54"/>
        <v>332</v>
      </c>
      <c r="B337" s="101" t="str">
        <f t="shared" si="55"/>
        <v/>
      </c>
      <c r="C337" s="101" t="str">
        <f>IF(B337&lt;&gt;1,"",COUNTIF($B$6:B337,1))</f>
        <v/>
      </c>
      <c r="D337" s="101" t="str">
        <f>IF(B337&lt;&gt;2,"",COUNTIF($B$6:B337,2))</f>
        <v/>
      </c>
      <c r="E337" s="101" t="str">
        <f>IF(B337&lt;&gt;3,"",COUNTIF($B$6:B337,3))</f>
        <v/>
      </c>
      <c r="F337" s="101" t="str">
        <f>IF(B337&lt;&gt;4,"",COUNTIF($B$6:B337,4))</f>
        <v/>
      </c>
      <c r="G337" s="75"/>
      <c r="H337" s="36"/>
      <c r="I337" s="76"/>
      <c r="J337" s="76"/>
      <c r="K337" s="75"/>
      <c r="L337" s="161"/>
      <c r="M337" s="77"/>
      <c r="N337" s="76"/>
      <c r="O337" s="78"/>
      <c r="P337" s="83"/>
      <c r="Q337" s="84"/>
      <c r="R337" s="76"/>
      <c r="S337" s="75"/>
      <c r="T337" s="79"/>
      <c r="U337" s="86"/>
      <c r="V337" s="87"/>
      <c r="W337" s="172" t="str">
        <f>IF(OR(T337="他官署で調達手続きを実施のため",AG337=契約状況コード表!G$5),"－",IF(V337&lt;&gt;"",ROUNDDOWN(V337/T337,3),(IFERROR(ROUNDDOWN(U337/T337,3),"－"))))</f>
        <v>－</v>
      </c>
      <c r="X337" s="79"/>
      <c r="Y337" s="79"/>
      <c r="Z337" s="82"/>
      <c r="AA337" s="80"/>
      <c r="AB337" s="81"/>
      <c r="AC337" s="82"/>
      <c r="AD337" s="82"/>
      <c r="AE337" s="82"/>
      <c r="AF337" s="82"/>
      <c r="AG337" s="80"/>
      <c r="AH337" s="76"/>
      <c r="AI337" s="76"/>
      <c r="AJ337" s="76"/>
      <c r="AK337" s="36"/>
      <c r="AL337" s="36"/>
      <c r="AM337" s="200"/>
      <c r="AN337" s="200"/>
      <c r="AO337" s="200"/>
      <c r="AP337" s="200"/>
      <c r="AQ337" s="161"/>
      <c r="AR337" s="75"/>
      <c r="AS337" s="36"/>
      <c r="AT337" s="36"/>
      <c r="AU337" s="36"/>
      <c r="AV337" s="36"/>
      <c r="AW337" s="36"/>
      <c r="AX337" s="36"/>
      <c r="AY337" s="36"/>
      <c r="AZ337" s="36"/>
      <c r="BA337" s="104"/>
      <c r="BB337" s="113"/>
      <c r="BC337" s="114" t="str">
        <f>IF(AND(OR(K337=契約状況コード表!D$5,K337=契約状況コード表!D$6),OR(AG337=契約状況コード表!G$5,AG337=契約状況コード表!G$6)),"年間支払金額(全官署)",IF(OR(AG337=契約状況コード表!G$5,AG337=契約状況コード表!G$6),"年間支払金額",IF(AND(OR(COUNTIF(AI337,"*すべて*"),COUNTIF(AI337,"*全て*")),S337="●",OR(K337=契約状況コード表!D$5,K337=契約状況コード表!D$6)),"年間支払金額(全官署、契約相手方ごと)",IF(AND(OR(COUNTIF(AI337,"*すべて*"),COUNTIF(AI337,"*全て*")),S337="●"),"年間支払金額(契約相手方ごと)",IF(AND(OR(K337=契約状況コード表!D$5,K337=契約状況コード表!D$6),AG337=契約状況コード表!G$7),"契約総額(全官署)",IF(AND(K337=契約状況コード表!D$7,AG337=契約状況コード表!G$7),"契約総額(自官署のみ)",IF(K337=契約状況コード表!D$7,"年間支払金額(自官署のみ)",IF(AG337=契約状況コード表!G$7,"契約総額",IF(AND(COUNTIF(BJ337,"&lt;&gt;*単価*"),OR(K337=契約状況コード表!D$5,K337=契約状況コード表!D$6)),"全官署予定価格",IF(AND(COUNTIF(BJ337,"*単価*"),OR(K337=契約状況コード表!D$5,K337=契約状況コード表!D$6)),"全官署支払金額",IF(AND(COUNTIF(BJ337,"&lt;&gt;*単価*"),COUNTIF(BJ337,"*変更契約*")),"変更後予定価格",IF(COUNTIF(BJ337,"*単価*"),"年間支払金額","予定価格"))))))))))))</f>
        <v>予定価格</v>
      </c>
      <c r="BD337" s="114" t="str">
        <f>IF(AND(BI337=契約状況コード表!M$5,T337&gt;契約状況コード表!N$5),"○",IF(AND(BI337=契約状況コード表!M$6,T337&gt;=契約状況コード表!N$6),"○",IF(AND(BI337=契約状況コード表!M$7,T337&gt;=契約状況コード表!N$7),"○",IF(AND(BI337=契約状況コード表!M$8,T337&gt;=契約状況コード表!N$8),"○",IF(AND(BI337=契約状況コード表!M$9,T337&gt;=契約状況コード表!N$9),"○",IF(AND(BI337=契約状況コード表!M$10,T337&gt;=契約状況コード表!N$10),"○",IF(AND(BI337=契約状況コード表!M$11,T337&gt;=契約状況コード表!N$11),"○",IF(AND(BI337=契約状況コード表!M$12,T337&gt;=契約状況コード表!N$12),"○",IF(AND(BI337=契約状況コード表!M$13,T337&gt;=契約状況コード表!N$13),"○",IF(T337="他官署で調達手続き入札を実施のため","○","×"))))))))))</f>
        <v>×</v>
      </c>
      <c r="BE337" s="114" t="str">
        <f>IF(AND(BI337=契約状況コード表!M$5,Y337&gt;契約状況コード表!N$5),"○",IF(AND(BI337=契約状況コード表!M$6,Y337&gt;=契約状況コード表!N$6),"○",IF(AND(BI337=契約状況コード表!M$7,Y337&gt;=契約状況コード表!N$7),"○",IF(AND(BI337=契約状況コード表!M$8,Y337&gt;=契約状況コード表!N$8),"○",IF(AND(BI337=契約状況コード表!M$9,Y337&gt;=契約状況コード表!N$9),"○",IF(AND(BI337=契約状況コード表!M$10,Y337&gt;=契約状況コード表!N$10),"○",IF(AND(BI337=契約状況コード表!M$11,Y337&gt;=契約状況コード表!N$11),"○",IF(AND(BI337=契約状況コード表!M$12,Y337&gt;=契約状況コード表!N$12),"○",IF(AND(BI337=契約状況コード表!M$13,Y337&gt;=契約状況コード表!N$13),"○","×")))))))))</f>
        <v>×</v>
      </c>
      <c r="BF337" s="114" t="str">
        <f t="shared" si="47"/>
        <v>×</v>
      </c>
      <c r="BG337" s="114" t="str">
        <f t="shared" si="48"/>
        <v>×</v>
      </c>
      <c r="BH337" s="115" t="str">
        <f t="shared" si="49"/>
        <v/>
      </c>
      <c r="BI337" s="170">
        <f t="shared" si="50"/>
        <v>0</v>
      </c>
      <c r="BJ337" s="36" t="str">
        <f>IF(AG337=契約状況コード表!G$5,"",IF(AND(K337&lt;&gt;"",ISTEXT(U337)),"分担契約/単価契約",IF(ISTEXT(U337),"単価契約",IF(K337&lt;&gt;"","分担契約",""))))</f>
        <v/>
      </c>
      <c r="BK337" s="171"/>
      <c r="BL337" s="118" t="str">
        <f>IF(COUNTIF(T337,"**"),"",IF(AND(T337&gt;=契約状況コード表!P$5,OR(H337=契約状況コード表!M$5,H337=契約状況コード表!M$6)),1,IF(AND(T337&gt;=契約状況コード表!P$13,H337&lt;&gt;契約状況コード表!M$5,H337&lt;&gt;契約状況コード表!M$6),1,"")))</f>
        <v/>
      </c>
      <c r="BM337" s="155" t="str">
        <f t="shared" si="51"/>
        <v>○</v>
      </c>
      <c r="BN337" s="118" t="b">
        <f t="shared" si="52"/>
        <v>1</v>
      </c>
      <c r="BO337" s="118" t="b">
        <f t="shared" si="53"/>
        <v>1</v>
      </c>
    </row>
    <row r="338" spans="1:67" ht="60.6" customHeight="1">
      <c r="A338" s="101">
        <f t="shared" si="54"/>
        <v>333</v>
      </c>
      <c r="B338" s="101" t="str">
        <f t="shared" si="55"/>
        <v/>
      </c>
      <c r="C338" s="101" t="str">
        <f>IF(B338&lt;&gt;1,"",COUNTIF($B$6:B338,1))</f>
        <v/>
      </c>
      <c r="D338" s="101" t="str">
        <f>IF(B338&lt;&gt;2,"",COUNTIF($B$6:B338,2))</f>
        <v/>
      </c>
      <c r="E338" s="101" t="str">
        <f>IF(B338&lt;&gt;3,"",COUNTIF($B$6:B338,3))</f>
        <v/>
      </c>
      <c r="F338" s="101" t="str">
        <f>IF(B338&lt;&gt;4,"",COUNTIF($B$6:B338,4))</f>
        <v/>
      </c>
      <c r="G338" s="75"/>
      <c r="H338" s="36"/>
      <c r="I338" s="76"/>
      <c r="J338" s="76"/>
      <c r="K338" s="75"/>
      <c r="L338" s="161"/>
      <c r="M338" s="77"/>
      <c r="N338" s="76"/>
      <c r="O338" s="78"/>
      <c r="P338" s="83"/>
      <c r="Q338" s="84"/>
      <c r="R338" s="76"/>
      <c r="S338" s="75"/>
      <c r="T338" s="79"/>
      <c r="U338" s="86"/>
      <c r="V338" s="87"/>
      <c r="W338" s="172" t="str">
        <f>IF(OR(T338="他官署で調達手続きを実施のため",AG338=契約状況コード表!G$5),"－",IF(V338&lt;&gt;"",ROUNDDOWN(V338/T338,3),(IFERROR(ROUNDDOWN(U338/T338,3),"－"))))</f>
        <v>－</v>
      </c>
      <c r="X338" s="79"/>
      <c r="Y338" s="79"/>
      <c r="Z338" s="82"/>
      <c r="AA338" s="80"/>
      <c r="AB338" s="81"/>
      <c r="AC338" s="82"/>
      <c r="AD338" s="82"/>
      <c r="AE338" s="82"/>
      <c r="AF338" s="82"/>
      <c r="AG338" s="80"/>
      <c r="AH338" s="76"/>
      <c r="AI338" s="76"/>
      <c r="AJ338" s="76"/>
      <c r="AK338" s="36"/>
      <c r="AL338" s="36"/>
      <c r="AM338" s="200"/>
      <c r="AN338" s="200"/>
      <c r="AO338" s="200"/>
      <c r="AP338" s="200"/>
      <c r="AQ338" s="161"/>
      <c r="AR338" s="75"/>
      <c r="AS338" s="36"/>
      <c r="AT338" s="36"/>
      <c r="AU338" s="36"/>
      <c r="AV338" s="36"/>
      <c r="AW338" s="36"/>
      <c r="AX338" s="36"/>
      <c r="AY338" s="36"/>
      <c r="AZ338" s="36"/>
      <c r="BA338" s="104"/>
      <c r="BB338" s="113"/>
      <c r="BC338" s="114" t="str">
        <f>IF(AND(OR(K338=契約状況コード表!D$5,K338=契約状況コード表!D$6),OR(AG338=契約状況コード表!G$5,AG338=契約状況コード表!G$6)),"年間支払金額(全官署)",IF(OR(AG338=契約状況コード表!G$5,AG338=契約状況コード表!G$6),"年間支払金額",IF(AND(OR(COUNTIF(AI338,"*すべて*"),COUNTIF(AI338,"*全て*")),S338="●",OR(K338=契約状況コード表!D$5,K338=契約状況コード表!D$6)),"年間支払金額(全官署、契約相手方ごと)",IF(AND(OR(COUNTIF(AI338,"*すべて*"),COUNTIF(AI338,"*全て*")),S338="●"),"年間支払金額(契約相手方ごと)",IF(AND(OR(K338=契約状況コード表!D$5,K338=契約状況コード表!D$6),AG338=契約状況コード表!G$7),"契約総額(全官署)",IF(AND(K338=契約状況コード表!D$7,AG338=契約状況コード表!G$7),"契約総額(自官署のみ)",IF(K338=契約状況コード表!D$7,"年間支払金額(自官署のみ)",IF(AG338=契約状況コード表!G$7,"契約総額",IF(AND(COUNTIF(BJ338,"&lt;&gt;*単価*"),OR(K338=契約状況コード表!D$5,K338=契約状況コード表!D$6)),"全官署予定価格",IF(AND(COUNTIF(BJ338,"*単価*"),OR(K338=契約状況コード表!D$5,K338=契約状況コード表!D$6)),"全官署支払金額",IF(AND(COUNTIF(BJ338,"&lt;&gt;*単価*"),COUNTIF(BJ338,"*変更契約*")),"変更後予定価格",IF(COUNTIF(BJ338,"*単価*"),"年間支払金額","予定価格"))))))))))))</f>
        <v>予定価格</v>
      </c>
      <c r="BD338" s="114" t="str">
        <f>IF(AND(BI338=契約状況コード表!M$5,T338&gt;契約状況コード表!N$5),"○",IF(AND(BI338=契約状況コード表!M$6,T338&gt;=契約状況コード表!N$6),"○",IF(AND(BI338=契約状況コード表!M$7,T338&gt;=契約状況コード表!N$7),"○",IF(AND(BI338=契約状況コード表!M$8,T338&gt;=契約状況コード表!N$8),"○",IF(AND(BI338=契約状況コード表!M$9,T338&gt;=契約状況コード表!N$9),"○",IF(AND(BI338=契約状況コード表!M$10,T338&gt;=契約状況コード表!N$10),"○",IF(AND(BI338=契約状況コード表!M$11,T338&gt;=契約状況コード表!N$11),"○",IF(AND(BI338=契約状況コード表!M$12,T338&gt;=契約状況コード表!N$12),"○",IF(AND(BI338=契約状況コード表!M$13,T338&gt;=契約状況コード表!N$13),"○",IF(T338="他官署で調達手続き入札を実施のため","○","×"))))))))))</f>
        <v>×</v>
      </c>
      <c r="BE338" s="114" t="str">
        <f>IF(AND(BI338=契約状況コード表!M$5,Y338&gt;契約状況コード表!N$5),"○",IF(AND(BI338=契約状況コード表!M$6,Y338&gt;=契約状況コード表!N$6),"○",IF(AND(BI338=契約状況コード表!M$7,Y338&gt;=契約状況コード表!N$7),"○",IF(AND(BI338=契約状況コード表!M$8,Y338&gt;=契約状況コード表!N$8),"○",IF(AND(BI338=契約状況コード表!M$9,Y338&gt;=契約状況コード表!N$9),"○",IF(AND(BI338=契約状況コード表!M$10,Y338&gt;=契約状況コード表!N$10),"○",IF(AND(BI338=契約状況コード表!M$11,Y338&gt;=契約状況コード表!N$11),"○",IF(AND(BI338=契約状況コード表!M$12,Y338&gt;=契約状況コード表!N$12),"○",IF(AND(BI338=契約状況コード表!M$13,Y338&gt;=契約状況コード表!N$13),"○","×")))))))))</f>
        <v>×</v>
      </c>
      <c r="BF338" s="114" t="str">
        <f t="shared" si="47"/>
        <v>×</v>
      </c>
      <c r="BG338" s="114" t="str">
        <f t="shared" si="48"/>
        <v>×</v>
      </c>
      <c r="BH338" s="115" t="str">
        <f t="shared" si="49"/>
        <v/>
      </c>
      <c r="BI338" s="170">
        <f t="shared" si="50"/>
        <v>0</v>
      </c>
      <c r="BJ338" s="36" t="str">
        <f>IF(AG338=契約状況コード表!G$5,"",IF(AND(K338&lt;&gt;"",ISTEXT(U338)),"分担契約/単価契約",IF(ISTEXT(U338),"単価契約",IF(K338&lt;&gt;"","分担契約",""))))</f>
        <v/>
      </c>
      <c r="BK338" s="171"/>
      <c r="BL338" s="118" t="str">
        <f>IF(COUNTIF(T338,"**"),"",IF(AND(T338&gt;=契約状況コード表!P$5,OR(H338=契約状況コード表!M$5,H338=契約状況コード表!M$6)),1,IF(AND(T338&gt;=契約状況コード表!P$13,H338&lt;&gt;契約状況コード表!M$5,H338&lt;&gt;契約状況コード表!M$6),1,"")))</f>
        <v/>
      </c>
      <c r="BM338" s="155" t="str">
        <f t="shared" si="51"/>
        <v>○</v>
      </c>
      <c r="BN338" s="118" t="b">
        <f t="shared" si="52"/>
        <v>1</v>
      </c>
      <c r="BO338" s="118" t="b">
        <f t="shared" si="53"/>
        <v>1</v>
      </c>
    </row>
    <row r="339" spans="1:67" ht="60.6" customHeight="1">
      <c r="A339" s="101">
        <f t="shared" si="54"/>
        <v>334</v>
      </c>
      <c r="B339" s="101" t="str">
        <f t="shared" si="55"/>
        <v/>
      </c>
      <c r="C339" s="101" t="str">
        <f>IF(B339&lt;&gt;1,"",COUNTIF($B$6:B339,1))</f>
        <v/>
      </c>
      <c r="D339" s="101" t="str">
        <f>IF(B339&lt;&gt;2,"",COUNTIF($B$6:B339,2))</f>
        <v/>
      </c>
      <c r="E339" s="101" t="str">
        <f>IF(B339&lt;&gt;3,"",COUNTIF($B$6:B339,3))</f>
        <v/>
      </c>
      <c r="F339" s="101" t="str">
        <f>IF(B339&lt;&gt;4,"",COUNTIF($B$6:B339,4))</f>
        <v/>
      </c>
      <c r="G339" s="75"/>
      <c r="H339" s="36"/>
      <c r="I339" s="76"/>
      <c r="J339" s="76"/>
      <c r="K339" s="75"/>
      <c r="L339" s="161"/>
      <c r="M339" s="77"/>
      <c r="N339" s="76"/>
      <c r="O339" s="78"/>
      <c r="P339" s="83"/>
      <c r="Q339" s="84"/>
      <c r="R339" s="76"/>
      <c r="S339" s="75"/>
      <c r="T339" s="85"/>
      <c r="U339" s="154"/>
      <c r="V339" s="87"/>
      <c r="W339" s="172" t="str">
        <f>IF(OR(T339="他官署で調達手続きを実施のため",AG339=契約状況コード表!G$5),"－",IF(V339&lt;&gt;"",ROUNDDOWN(V339/T339,3),(IFERROR(ROUNDDOWN(U339/T339,3),"－"))))</f>
        <v>－</v>
      </c>
      <c r="X339" s="85"/>
      <c r="Y339" s="85"/>
      <c r="Z339" s="82"/>
      <c r="AA339" s="80"/>
      <c r="AB339" s="81"/>
      <c r="AC339" s="82"/>
      <c r="AD339" s="82"/>
      <c r="AE339" s="82"/>
      <c r="AF339" s="82"/>
      <c r="AG339" s="80"/>
      <c r="AH339" s="76"/>
      <c r="AI339" s="76"/>
      <c r="AJ339" s="76"/>
      <c r="AK339" s="36"/>
      <c r="AL339" s="36"/>
      <c r="AM339" s="200"/>
      <c r="AN339" s="200"/>
      <c r="AO339" s="200"/>
      <c r="AP339" s="200"/>
      <c r="AQ339" s="161"/>
      <c r="AR339" s="75"/>
      <c r="AS339" s="36"/>
      <c r="AT339" s="36"/>
      <c r="AU339" s="36"/>
      <c r="AV339" s="36"/>
      <c r="AW339" s="36"/>
      <c r="AX339" s="36"/>
      <c r="AY339" s="36"/>
      <c r="AZ339" s="36"/>
      <c r="BA339" s="104"/>
      <c r="BB339" s="113"/>
      <c r="BC339" s="114" t="str">
        <f>IF(AND(OR(K339=契約状況コード表!D$5,K339=契約状況コード表!D$6),OR(AG339=契約状況コード表!G$5,AG339=契約状況コード表!G$6)),"年間支払金額(全官署)",IF(OR(AG339=契約状況コード表!G$5,AG339=契約状況コード表!G$6),"年間支払金額",IF(AND(OR(COUNTIF(AI339,"*すべて*"),COUNTIF(AI339,"*全て*")),S339="●",OR(K339=契約状況コード表!D$5,K339=契約状況コード表!D$6)),"年間支払金額(全官署、契約相手方ごと)",IF(AND(OR(COUNTIF(AI339,"*すべて*"),COUNTIF(AI339,"*全て*")),S339="●"),"年間支払金額(契約相手方ごと)",IF(AND(OR(K339=契約状況コード表!D$5,K339=契約状況コード表!D$6),AG339=契約状況コード表!G$7),"契約総額(全官署)",IF(AND(K339=契約状況コード表!D$7,AG339=契約状況コード表!G$7),"契約総額(自官署のみ)",IF(K339=契約状況コード表!D$7,"年間支払金額(自官署のみ)",IF(AG339=契約状況コード表!G$7,"契約総額",IF(AND(COUNTIF(BJ339,"&lt;&gt;*単価*"),OR(K339=契約状況コード表!D$5,K339=契約状況コード表!D$6)),"全官署予定価格",IF(AND(COUNTIF(BJ339,"*単価*"),OR(K339=契約状況コード表!D$5,K339=契約状況コード表!D$6)),"全官署支払金額",IF(AND(COUNTIF(BJ339,"&lt;&gt;*単価*"),COUNTIF(BJ339,"*変更契約*")),"変更後予定価格",IF(COUNTIF(BJ339,"*単価*"),"年間支払金額","予定価格"))))))))))))</f>
        <v>予定価格</v>
      </c>
      <c r="BD339" s="114" t="str">
        <f>IF(AND(BI339=契約状況コード表!M$5,T339&gt;契約状況コード表!N$5),"○",IF(AND(BI339=契約状況コード表!M$6,T339&gt;=契約状況コード表!N$6),"○",IF(AND(BI339=契約状況コード表!M$7,T339&gt;=契約状況コード表!N$7),"○",IF(AND(BI339=契約状況コード表!M$8,T339&gt;=契約状況コード表!N$8),"○",IF(AND(BI339=契約状況コード表!M$9,T339&gt;=契約状況コード表!N$9),"○",IF(AND(BI339=契約状況コード表!M$10,T339&gt;=契約状況コード表!N$10),"○",IF(AND(BI339=契約状況コード表!M$11,T339&gt;=契約状況コード表!N$11),"○",IF(AND(BI339=契約状況コード表!M$12,T339&gt;=契約状況コード表!N$12),"○",IF(AND(BI339=契約状況コード表!M$13,T339&gt;=契約状況コード表!N$13),"○",IF(T339="他官署で調達手続き入札を実施のため","○","×"))))))))))</f>
        <v>×</v>
      </c>
      <c r="BE339" s="114" t="str">
        <f>IF(AND(BI339=契約状況コード表!M$5,Y339&gt;契約状況コード表!N$5),"○",IF(AND(BI339=契約状況コード表!M$6,Y339&gt;=契約状況コード表!N$6),"○",IF(AND(BI339=契約状況コード表!M$7,Y339&gt;=契約状況コード表!N$7),"○",IF(AND(BI339=契約状況コード表!M$8,Y339&gt;=契約状況コード表!N$8),"○",IF(AND(BI339=契約状況コード表!M$9,Y339&gt;=契約状況コード表!N$9),"○",IF(AND(BI339=契約状況コード表!M$10,Y339&gt;=契約状況コード表!N$10),"○",IF(AND(BI339=契約状況コード表!M$11,Y339&gt;=契約状況コード表!N$11),"○",IF(AND(BI339=契約状況コード表!M$12,Y339&gt;=契約状況コード表!N$12),"○",IF(AND(BI339=契約状況コード表!M$13,Y339&gt;=契約状況コード表!N$13),"○","×")))))))))</f>
        <v>×</v>
      </c>
      <c r="BF339" s="114" t="str">
        <f t="shared" si="47"/>
        <v>×</v>
      </c>
      <c r="BG339" s="114" t="str">
        <f t="shared" si="48"/>
        <v>×</v>
      </c>
      <c r="BH339" s="115" t="str">
        <f t="shared" si="49"/>
        <v/>
      </c>
      <c r="BI339" s="170">
        <f t="shared" si="50"/>
        <v>0</v>
      </c>
      <c r="BJ339" s="36" t="str">
        <f>IF(AG339=契約状況コード表!G$5,"",IF(AND(K339&lt;&gt;"",ISTEXT(U339)),"分担契約/単価契約",IF(ISTEXT(U339),"単価契約",IF(K339&lt;&gt;"","分担契約",""))))</f>
        <v/>
      </c>
      <c r="BK339" s="171"/>
      <c r="BL339" s="118" t="str">
        <f>IF(COUNTIF(T339,"**"),"",IF(AND(T339&gt;=契約状況コード表!P$5,OR(H339=契約状況コード表!M$5,H339=契約状況コード表!M$6)),1,IF(AND(T339&gt;=契約状況コード表!P$13,H339&lt;&gt;契約状況コード表!M$5,H339&lt;&gt;契約状況コード表!M$6),1,"")))</f>
        <v/>
      </c>
      <c r="BM339" s="155" t="str">
        <f t="shared" si="51"/>
        <v>○</v>
      </c>
      <c r="BN339" s="118" t="b">
        <f t="shared" si="52"/>
        <v>1</v>
      </c>
      <c r="BO339" s="118" t="b">
        <f t="shared" si="53"/>
        <v>1</v>
      </c>
    </row>
    <row r="340" spans="1:67" ht="60.6" customHeight="1">
      <c r="A340" s="101">
        <f t="shared" si="54"/>
        <v>335</v>
      </c>
      <c r="B340" s="101" t="str">
        <f t="shared" si="55"/>
        <v/>
      </c>
      <c r="C340" s="101" t="str">
        <f>IF(B340&lt;&gt;1,"",COUNTIF($B$6:B340,1))</f>
        <v/>
      </c>
      <c r="D340" s="101" t="str">
        <f>IF(B340&lt;&gt;2,"",COUNTIF($B$6:B340,2))</f>
        <v/>
      </c>
      <c r="E340" s="101" t="str">
        <f>IF(B340&lt;&gt;3,"",COUNTIF($B$6:B340,3))</f>
        <v/>
      </c>
      <c r="F340" s="101" t="str">
        <f>IF(B340&lt;&gt;4,"",COUNTIF($B$6:B340,4))</f>
        <v/>
      </c>
      <c r="G340" s="75"/>
      <c r="H340" s="36"/>
      <c r="I340" s="76"/>
      <c r="J340" s="76"/>
      <c r="K340" s="75"/>
      <c r="L340" s="161"/>
      <c r="M340" s="77"/>
      <c r="N340" s="76"/>
      <c r="O340" s="78"/>
      <c r="P340" s="83"/>
      <c r="Q340" s="84"/>
      <c r="R340" s="76"/>
      <c r="S340" s="75"/>
      <c r="T340" s="79"/>
      <c r="U340" s="86"/>
      <c r="V340" s="87"/>
      <c r="W340" s="172" t="str">
        <f>IF(OR(T340="他官署で調達手続きを実施のため",AG340=契約状況コード表!G$5),"－",IF(V340&lt;&gt;"",ROUNDDOWN(V340/T340,3),(IFERROR(ROUNDDOWN(U340/T340,3),"－"))))</f>
        <v>－</v>
      </c>
      <c r="X340" s="79"/>
      <c r="Y340" s="79"/>
      <c r="Z340" s="82"/>
      <c r="AA340" s="80"/>
      <c r="AB340" s="81"/>
      <c r="AC340" s="82"/>
      <c r="AD340" s="82"/>
      <c r="AE340" s="82"/>
      <c r="AF340" s="82"/>
      <c r="AG340" s="80"/>
      <c r="AH340" s="76"/>
      <c r="AI340" s="76"/>
      <c r="AJ340" s="76"/>
      <c r="AK340" s="36"/>
      <c r="AL340" s="36"/>
      <c r="AM340" s="200"/>
      <c r="AN340" s="200"/>
      <c r="AO340" s="200"/>
      <c r="AP340" s="200"/>
      <c r="AQ340" s="161"/>
      <c r="AR340" s="75"/>
      <c r="AS340" s="36"/>
      <c r="AT340" s="36"/>
      <c r="AU340" s="36"/>
      <c r="AV340" s="36"/>
      <c r="AW340" s="36"/>
      <c r="AX340" s="36"/>
      <c r="AY340" s="36"/>
      <c r="AZ340" s="36"/>
      <c r="BA340" s="104"/>
      <c r="BB340" s="113"/>
      <c r="BC340" s="114" t="str">
        <f>IF(AND(OR(K340=契約状況コード表!D$5,K340=契約状況コード表!D$6),OR(AG340=契約状況コード表!G$5,AG340=契約状況コード表!G$6)),"年間支払金額(全官署)",IF(OR(AG340=契約状況コード表!G$5,AG340=契約状況コード表!G$6),"年間支払金額",IF(AND(OR(COUNTIF(AI340,"*すべて*"),COUNTIF(AI340,"*全て*")),S340="●",OR(K340=契約状況コード表!D$5,K340=契約状況コード表!D$6)),"年間支払金額(全官署、契約相手方ごと)",IF(AND(OR(COUNTIF(AI340,"*すべて*"),COUNTIF(AI340,"*全て*")),S340="●"),"年間支払金額(契約相手方ごと)",IF(AND(OR(K340=契約状況コード表!D$5,K340=契約状況コード表!D$6),AG340=契約状況コード表!G$7),"契約総額(全官署)",IF(AND(K340=契約状況コード表!D$7,AG340=契約状況コード表!G$7),"契約総額(自官署のみ)",IF(K340=契約状況コード表!D$7,"年間支払金額(自官署のみ)",IF(AG340=契約状況コード表!G$7,"契約総額",IF(AND(COUNTIF(BJ340,"&lt;&gt;*単価*"),OR(K340=契約状況コード表!D$5,K340=契約状況コード表!D$6)),"全官署予定価格",IF(AND(COUNTIF(BJ340,"*単価*"),OR(K340=契約状況コード表!D$5,K340=契約状況コード表!D$6)),"全官署支払金額",IF(AND(COUNTIF(BJ340,"&lt;&gt;*単価*"),COUNTIF(BJ340,"*変更契約*")),"変更後予定価格",IF(COUNTIF(BJ340,"*単価*"),"年間支払金額","予定価格"))))))))))))</f>
        <v>予定価格</v>
      </c>
      <c r="BD340" s="114" t="str">
        <f>IF(AND(BI340=契約状況コード表!M$5,T340&gt;契約状況コード表!N$5),"○",IF(AND(BI340=契約状況コード表!M$6,T340&gt;=契約状況コード表!N$6),"○",IF(AND(BI340=契約状況コード表!M$7,T340&gt;=契約状況コード表!N$7),"○",IF(AND(BI340=契約状況コード表!M$8,T340&gt;=契約状況コード表!N$8),"○",IF(AND(BI340=契約状況コード表!M$9,T340&gt;=契約状況コード表!N$9),"○",IF(AND(BI340=契約状況コード表!M$10,T340&gt;=契約状況コード表!N$10),"○",IF(AND(BI340=契約状況コード表!M$11,T340&gt;=契約状況コード表!N$11),"○",IF(AND(BI340=契約状況コード表!M$12,T340&gt;=契約状況コード表!N$12),"○",IF(AND(BI340=契約状況コード表!M$13,T340&gt;=契約状況コード表!N$13),"○",IF(T340="他官署で調達手続き入札を実施のため","○","×"))))))))))</f>
        <v>×</v>
      </c>
      <c r="BE340" s="114" t="str">
        <f>IF(AND(BI340=契約状況コード表!M$5,Y340&gt;契約状況コード表!N$5),"○",IF(AND(BI340=契約状況コード表!M$6,Y340&gt;=契約状況コード表!N$6),"○",IF(AND(BI340=契約状況コード表!M$7,Y340&gt;=契約状況コード表!N$7),"○",IF(AND(BI340=契約状況コード表!M$8,Y340&gt;=契約状況コード表!N$8),"○",IF(AND(BI340=契約状況コード表!M$9,Y340&gt;=契約状況コード表!N$9),"○",IF(AND(BI340=契約状況コード表!M$10,Y340&gt;=契約状況コード表!N$10),"○",IF(AND(BI340=契約状況コード表!M$11,Y340&gt;=契約状況コード表!N$11),"○",IF(AND(BI340=契約状況コード表!M$12,Y340&gt;=契約状況コード表!N$12),"○",IF(AND(BI340=契約状況コード表!M$13,Y340&gt;=契約状況コード表!N$13),"○","×")))))))))</f>
        <v>×</v>
      </c>
      <c r="BF340" s="114" t="str">
        <f t="shared" si="47"/>
        <v>×</v>
      </c>
      <c r="BG340" s="114" t="str">
        <f t="shared" si="48"/>
        <v>×</v>
      </c>
      <c r="BH340" s="115" t="str">
        <f t="shared" si="49"/>
        <v/>
      </c>
      <c r="BI340" s="170">
        <f t="shared" si="50"/>
        <v>0</v>
      </c>
      <c r="BJ340" s="36" t="str">
        <f>IF(AG340=契約状況コード表!G$5,"",IF(AND(K340&lt;&gt;"",ISTEXT(U340)),"分担契約/単価契約",IF(ISTEXT(U340),"単価契約",IF(K340&lt;&gt;"","分担契約",""))))</f>
        <v/>
      </c>
      <c r="BK340" s="171"/>
      <c r="BL340" s="118" t="str">
        <f>IF(COUNTIF(T340,"**"),"",IF(AND(T340&gt;=契約状況コード表!P$5,OR(H340=契約状況コード表!M$5,H340=契約状況コード表!M$6)),1,IF(AND(T340&gt;=契約状況コード表!P$13,H340&lt;&gt;契約状況コード表!M$5,H340&lt;&gt;契約状況コード表!M$6),1,"")))</f>
        <v/>
      </c>
      <c r="BM340" s="155" t="str">
        <f t="shared" si="51"/>
        <v>○</v>
      </c>
      <c r="BN340" s="118" t="b">
        <f t="shared" si="52"/>
        <v>1</v>
      </c>
      <c r="BO340" s="118" t="b">
        <f t="shared" si="53"/>
        <v>1</v>
      </c>
    </row>
    <row r="341" spans="1:67" ht="60.6" customHeight="1">
      <c r="A341" s="101">
        <f t="shared" si="54"/>
        <v>336</v>
      </c>
      <c r="B341" s="101" t="str">
        <f t="shared" si="55"/>
        <v/>
      </c>
      <c r="C341" s="101" t="str">
        <f>IF(B341&lt;&gt;1,"",COUNTIF($B$6:B341,1))</f>
        <v/>
      </c>
      <c r="D341" s="101" t="str">
        <f>IF(B341&lt;&gt;2,"",COUNTIF($B$6:B341,2))</f>
        <v/>
      </c>
      <c r="E341" s="101" t="str">
        <f>IF(B341&lt;&gt;3,"",COUNTIF($B$6:B341,3))</f>
        <v/>
      </c>
      <c r="F341" s="101" t="str">
        <f>IF(B341&lt;&gt;4,"",COUNTIF($B$6:B341,4))</f>
        <v/>
      </c>
      <c r="G341" s="75"/>
      <c r="H341" s="36"/>
      <c r="I341" s="76"/>
      <c r="J341" s="76"/>
      <c r="K341" s="75"/>
      <c r="L341" s="161"/>
      <c r="M341" s="77"/>
      <c r="N341" s="76"/>
      <c r="O341" s="78"/>
      <c r="P341" s="83"/>
      <c r="Q341" s="84"/>
      <c r="R341" s="76"/>
      <c r="S341" s="75"/>
      <c r="T341" s="79"/>
      <c r="U341" s="86"/>
      <c r="V341" s="87"/>
      <c r="W341" s="172" t="str">
        <f>IF(OR(T341="他官署で調達手続きを実施のため",AG341=契約状況コード表!G$5),"－",IF(V341&lt;&gt;"",ROUNDDOWN(V341/T341,3),(IFERROR(ROUNDDOWN(U341/T341,3),"－"))))</f>
        <v>－</v>
      </c>
      <c r="X341" s="79"/>
      <c r="Y341" s="79"/>
      <c r="Z341" s="82"/>
      <c r="AA341" s="80"/>
      <c r="AB341" s="81"/>
      <c r="AC341" s="82"/>
      <c r="AD341" s="82"/>
      <c r="AE341" s="82"/>
      <c r="AF341" s="82"/>
      <c r="AG341" s="80"/>
      <c r="AH341" s="76"/>
      <c r="AI341" s="76"/>
      <c r="AJ341" s="76"/>
      <c r="AK341" s="36"/>
      <c r="AL341" s="36"/>
      <c r="AM341" s="200"/>
      <c r="AN341" s="200"/>
      <c r="AO341" s="200"/>
      <c r="AP341" s="200"/>
      <c r="AQ341" s="161"/>
      <c r="AR341" s="75"/>
      <c r="AS341" s="36"/>
      <c r="AT341" s="36"/>
      <c r="AU341" s="36"/>
      <c r="AV341" s="36"/>
      <c r="AW341" s="36"/>
      <c r="AX341" s="36"/>
      <c r="AY341" s="36"/>
      <c r="AZ341" s="36"/>
      <c r="BA341" s="104"/>
      <c r="BB341" s="113"/>
      <c r="BC341" s="114" t="str">
        <f>IF(AND(OR(K341=契約状況コード表!D$5,K341=契約状況コード表!D$6),OR(AG341=契約状況コード表!G$5,AG341=契約状況コード表!G$6)),"年間支払金額(全官署)",IF(OR(AG341=契約状況コード表!G$5,AG341=契約状況コード表!G$6),"年間支払金額",IF(AND(OR(COUNTIF(AI341,"*すべて*"),COUNTIF(AI341,"*全て*")),S341="●",OR(K341=契約状況コード表!D$5,K341=契約状況コード表!D$6)),"年間支払金額(全官署、契約相手方ごと)",IF(AND(OR(COUNTIF(AI341,"*すべて*"),COUNTIF(AI341,"*全て*")),S341="●"),"年間支払金額(契約相手方ごと)",IF(AND(OR(K341=契約状況コード表!D$5,K341=契約状況コード表!D$6),AG341=契約状況コード表!G$7),"契約総額(全官署)",IF(AND(K341=契約状況コード表!D$7,AG341=契約状況コード表!G$7),"契約総額(自官署のみ)",IF(K341=契約状況コード表!D$7,"年間支払金額(自官署のみ)",IF(AG341=契約状況コード表!G$7,"契約総額",IF(AND(COUNTIF(BJ341,"&lt;&gt;*単価*"),OR(K341=契約状況コード表!D$5,K341=契約状況コード表!D$6)),"全官署予定価格",IF(AND(COUNTIF(BJ341,"*単価*"),OR(K341=契約状況コード表!D$5,K341=契約状況コード表!D$6)),"全官署支払金額",IF(AND(COUNTIF(BJ341,"&lt;&gt;*単価*"),COUNTIF(BJ341,"*変更契約*")),"変更後予定価格",IF(COUNTIF(BJ341,"*単価*"),"年間支払金額","予定価格"))))))))))))</f>
        <v>予定価格</v>
      </c>
      <c r="BD341" s="114" t="str">
        <f>IF(AND(BI341=契約状況コード表!M$5,T341&gt;契約状況コード表!N$5),"○",IF(AND(BI341=契約状況コード表!M$6,T341&gt;=契約状況コード表!N$6),"○",IF(AND(BI341=契約状況コード表!M$7,T341&gt;=契約状況コード表!N$7),"○",IF(AND(BI341=契約状況コード表!M$8,T341&gt;=契約状況コード表!N$8),"○",IF(AND(BI341=契約状況コード表!M$9,T341&gt;=契約状況コード表!N$9),"○",IF(AND(BI341=契約状況コード表!M$10,T341&gt;=契約状況コード表!N$10),"○",IF(AND(BI341=契約状況コード表!M$11,T341&gt;=契約状況コード表!N$11),"○",IF(AND(BI341=契約状況コード表!M$12,T341&gt;=契約状況コード表!N$12),"○",IF(AND(BI341=契約状況コード表!M$13,T341&gt;=契約状況コード表!N$13),"○",IF(T341="他官署で調達手続き入札を実施のため","○","×"))))))))))</f>
        <v>×</v>
      </c>
      <c r="BE341" s="114" t="str">
        <f>IF(AND(BI341=契約状況コード表!M$5,Y341&gt;契約状況コード表!N$5),"○",IF(AND(BI341=契約状況コード表!M$6,Y341&gt;=契約状況コード表!N$6),"○",IF(AND(BI341=契約状況コード表!M$7,Y341&gt;=契約状況コード表!N$7),"○",IF(AND(BI341=契約状況コード表!M$8,Y341&gt;=契約状況コード表!N$8),"○",IF(AND(BI341=契約状況コード表!M$9,Y341&gt;=契約状況コード表!N$9),"○",IF(AND(BI341=契約状況コード表!M$10,Y341&gt;=契約状況コード表!N$10),"○",IF(AND(BI341=契約状況コード表!M$11,Y341&gt;=契約状況コード表!N$11),"○",IF(AND(BI341=契約状況コード表!M$12,Y341&gt;=契約状況コード表!N$12),"○",IF(AND(BI341=契約状況コード表!M$13,Y341&gt;=契約状況コード表!N$13),"○","×")))))))))</f>
        <v>×</v>
      </c>
      <c r="BF341" s="114" t="str">
        <f t="shared" si="47"/>
        <v>×</v>
      </c>
      <c r="BG341" s="114" t="str">
        <f t="shared" si="48"/>
        <v>×</v>
      </c>
      <c r="BH341" s="115" t="str">
        <f t="shared" si="49"/>
        <v/>
      </c>
      <c r="BI341" s="170">
        <f t="shared" si="50"/>
        <v>0</v>
      </c>
      <c r="BJ341" s="36" t="str">
        <f>IF(AG341=契約状況コード表!G$5,"",IF(AND(K341&lt;&gt;"",ISTEXT(U341)),"分担契約/単価契約",IF(ISTEXT(U341),"単価契約",IF(K341&lt;&gt;"","分担契約",""))))</f>
        <v/>
      </c>
      <c r="BK341" s="171"/>
      <c r="BL341" s="118" t="str">
        <f>IF(COUNTIF(T341,"**"),"",IF(AND(T341&gt;=契約状況コード表!P$5,OR(H341=契約状況コード表!M$5,H341=契約状況コード表!M$6)),1,IF(AND(T341&gt;=契約状況コード表!P$13,H341&lt;&gt;契約状況コード表!M$5,H341&lt;&gt;契約状況コード表!M$6),1,"")))</f>
        <v/>
      </c>
      <c r="BM341" s="155" t="str">
        <f t="shared" si="51"/>
        <v>○</v>
      </c>
      <c r="BN341" s="118" t="b">
        <f t="shared" si="52"/>
        <v>1</v>
      </c>
      <c r="BO341" s="118" t="b">
        <f t="shared" si="53"/>
        <v>1</v>
      </c>
    </row>
    <row r="342" spans="1:67" ht="60.6" customHeight="1">
      <c r="A342" s="101">
        <f t="shared" si="54"/>
        <v>337</v>
      </c>
      <c r="B342" s="101" t="str">
        <f t="shared" si="55"/>
        <v/>
      </c>
      <c r="C342" s="101" t="str">
        <f>IF(B342&lt;&gt;1,"",COUNTIF($B$6:B342,1))</f>
        <v/>
      </c>
      <c r="D342" s="101" t="str">
        <f>IF(B342&lt;&gt;2,"",COUNTIF($B$6:B342,2))</f>
        <v/>
      </c>
      <c r="E342" s="101" t="str">
        <f>IF(B342&lt;&gt;3,"",COUNTIF($B$6:B342,3))</f>
        <v/>
      </c>
      <c r="F342" s="101" t="str">
        <f>IF(B342&lt;&gt;4,"",COUNTIF($B$6:B342,4))</f>
        <v/>
      </c>
      <c r="G342" s="75"/>
      <c r="H342" s="36"/>
      <c r="I342" s="76"/>
      <c r="J342" s="76"/>
      <c r="K342" s="75"/>
      <c r="L342" s="161"/>
      <c r="M342" s="77"/>
      <c r="N342" s="76"/>
      <c r="O342" s="78"/>
      <c r="P342" s="83"/>
      <c r="Q342" s="84"/>
      <c r="R342" s="76"/>
      <c r="S342" s="75"/>
      <c r="T342" s="79"/>
      <c r="U342" s="86"/>
      <c r="V342" s="87"/>
      <c r="W342" s="172" t="str">
        <f>IF(OR(T342="他官署で調達手続きを実施のため",AG342=契約状況コード表!G$5),"－",IF(V342&lt;&gt;"",ROUNDDOWN(V342/T342,3),(IFERROR(ROUNDDOWN(U342/T342,3),"－"))))</f>
        <v>－</v>
      </c>
      <c r="X342" s="79"/>
      <c r="Y342" s="79"/>
      <c r="Z342" s="82"/>
      <c r="AA342" s="80"/>
      <c r="AB342" s="81"/>
      <c r="AC342" s="82"/>
      <c r="AD342" s="82"/>
      <c r="AE342" s="82"/>
      <c r="AF342" s="82"/>
      <c r="AG342" s="80"/>
      <c r="AH342" s="76"/>
      <c r="AI342" s="76"/>
      <c r="AJ342" s="76"/>
      <c r="AK342" s="36"/>
      <c r="AL342" s="36"/>
      <c r="AM342" s="200"/>
      <c r="AN342" s="200"/>
      <c r="AO342" s="200"/>
      <c r="AP342" s="200"/>
      <c r="AQ342" s="161"/>
      <c r="AR342" s="75"/>
      <c r="AS342" s="36"/>
      <c r="AT342" s="36"/>
      <c r="AU342" s="36"/>
      <c r="AV342" s="36"/>
      <c r="AW342" s="36"/>
      <c r="AX342" s="36"/>
      <c r="AY342" s="36"/>
      <c r="AZ342" s="36"/>
      <c r="BA342" s="104"/>
      <c r="BB342" s="113"/>
      <c r="BC342" s="114" t="str">
        <f>IF(AND(OR(K342=契約状況コード表!D$5,K342=契約状況コード表!D$6),OR(AG342=契約状況コード表!G$5,AG342=契約状況コード表!G$6)),"年間支払金額(全官署)",IF(OR(AG342=契約状況コード表!G$5,AG342=契約状況コード表!G$6),"年間支払金額",IF(AND(OR(COUNTIF(AI342,"*すべて*"),COUNTIF(AI342,"*全て*")),S342="●",OR(K342=契約状況コード表!D$5,K342=契約状況コード表!D$6)),"年間支払金額(全官署、契約相手方ごと)",IF(AND(OR(COUNTIF(AI342,"*すべて*"),COUNTIF(AI342,"*全て*")),S342="●"),"年間支払金額(契約相手方ごと)",IF(AND(OR(K342=契約状況コード表!D$5,K342=契約状況コード表!D$6),AG342=契約状況コード表!G$7),"契約総額(全官署)",IF(AND(K342=契約状況コード表!D$7,AG342=契約状況コード表!G$7),"契約総額(自官署のみ)",IF(K342=契約状況コード表!D$7,"年間支払金額(自官署のみ)",IF(AG342=契約状況コード表!G$7,"契約総額",IF(AND(COUNTIF(BJ342,"&lt;&gt;*単価*"),OR(K342=契約状況コード表!D$5,K342=契約状況コード表!D$6)),"全官署予定価格",IF(AND(COUNTIF(BJ342,"*単価*"),OR(K342=契約状況コード表!D$5,K342=契約状況コード表!D$6)),"全官署支払金額",IF(AND(COUNTIF(BJ342,"&lt;&gt;*単価*"),COUNTIF(BJ342,"*変更契約*")),"変更後予定価格",IF(COUNTIF(BJ342,"*単価*"),"年間支払金額","予定価格"))))))))))))</f>
        <v>予定価格</v>
      </c>
      <c r="BD342" s="114" t="str">
        <f>IF(AND(BI342=契約状況コード表!M$5,T342&gt;契約状況コード表!N$5),"○",IF(AND(BI342=契約状況コード表!M$6,T342&gt;=契約状況コード表!N$6),"○",IF(AND(BI342=契約状況コード表!M$7,T342&gt;=契約状況コード表!N$7),"○",IF(AND(BI342=契約状況コード表!M$8,T342&gt;=契約状況コード表!N$8),"○",IF(AND(BI342=契約状況コード表!M$9,T342&gt;=契約状況コード表!N$9),"○",IF(AND(BI342=契約状況コード表!M$10,T342&gt;=契約状況コード表!N$10),"○",IF(AND(BI342=契約状況コード表!M$11,T342&gt;=契約状況コード表!N$11),"○",IF(AND(BI342=契約状況コード表!M$12,T342&gt;=契約状況コード表!N$12),"○",IF(AND(BI342=契約状況コード表!M$13,T342&gt;=契約状況コード表!N$13),"○",IF(T342="他官署で調達手続き入札を実施のため","○","×"))))))))))</f>
        <v>×</v>
      </c>
      <c r="BE342" s="114" t="str">
        <f>IF(AND(BI342=契約状況コード表!M$5,Y342&gt;契約状況コード表!N$5),"○",IF(AND(BI342=契約状況コード表!M$6,Y342&gt;=契約状況コード表!N$6),"○",IF(AND(BI342=契約状況コード表!M$7,Y342&gt;=契約状況コード表!N$7),"○",IF(AND(BI342=契約状況コード表!M$8,Y342&gt;=契約状況コード表!N$8),"○",IF(AND(BI342=契約状況コード表!M$9,Y342&gt;=契約状況コード表!N$9),"○",IF(AND(BI342=契約状況コード表!M$10,Y342&gt;=契約状況コード表!N$10),"○",IF(AND(BI342=契約状況コード表!M$11,Y342&gt;=契約状況コード表!N$11),"○",IF(AND(BI342=契約状況コード表!M$12,Y342&gt;=契約状況コード表!N$12),"○",IF(AND(BI342=契約状況コード表!M$13,Y342&gt;=契約状況コード表!N$13),"○","×")))))))))</f>
        <v>×</v>
      </c>
      <c r="BF342" s="114" t="str">
        <f t="shared" si="47"/>
        <v>×</v>
      </c>
      <c r="BG342" s="114" t="str">
        <f t="shared" si="48"/>
        <v>×</v>
      </c>
      <c r="BH342" s="115" t="str">
        <f t="shared" si="49"/>
        <v/>
      </c>
      <c r="BI342" s="170">
        <f t="shared" si="50"/>
        <v>0</v>
      </c>
      <c r="BJ342" s="36" t="str">
        <f>IF(AG342=契約状況コード表!G$5,"",IF(AND(K342&lt;&gt;"",ISTEXT(U342)),"分担契約/単価契約",IF(ISTEXT(U342),"単価契約",IF(K342&lt;&gt;"","分担契約",""))))</f>
        <v/>
      </c>
      <c r="BK342" s="171"/>
      <c r="BL342" s="118" t="str">
        <f>IF(COUNTIF(T342,"**"),"",IF(AND(T342&gt;=契約状況コード表!P$5,OR(H342=契約状況コード表!M$5,H342=契約状況コード表!M$6)),1,IF(AND(T342&gt;=契約状況コード表!P$13,H342&lt;&gt;契約状況コード表!M$5,H342&lt;&gt;契約状況コード表!M$6),1,"")))</f>
        <v/>
      </c>
      <c r="BM342" s="155" t="str">
        <f t="shared" si="51"/>
        <v>○</v>
      </c>
      <c r="BN342" s="118" t="b">
        <f t="shared" si="52"/>
        <v>1</v>
      </c>
      <c r="BO342" s="118" t="b">
        <f t="shared" si="53"/>
        <v>1</v>
      </c>
    </row>
    <row r="343" spans="1:67" ht="60.6" customHeight="1">
      <c r="A343" s="101">
        <f t="shared" si="54"/>
        <v>338</v>
      </c>
      <c r="B343" s="101" t="str">
        <f t="shared" si="55"/>
        <v/>
      </c>
      <c r="C343" s="101" t="str">
        <f>IF(B343&lt;&gt;1,"",COUNTIF($B$6:B343,1))</f>
        <v/>
      </c>
      <c r="D343" s="101" t="str">
        <f>IF(B343&lt;&gt;2,"",COUNTIF($B$6:B343,2))</f>
        <v/>
      </c>
      <c r="E343" s="101" t="str">
        <f>IF(B343&lt;&gt;3,"",COUNTIF($B$6:B343,3))</f>
        <v/>
      </c>
      <c r="F343" s="101" t="str">
        <f>IF(B343&lt;&gt;4,"",COUNTIF($B$6:B343,4))</f>
        <v/>
      </c>
      <c r="G343" s="75"/>
      <c r="H343" s="36"/>
      <c r="I343" s="76"/>
      <c r="J343" s="76"/>
      <c r="K343" s="75"/>
      <c r="L343" s="161"/>
      <c r="M343" s="77"/>
      <c r="N343" s="76"/>
      <c r="O343" s="78"/>
      <c r="P343" s="83"/>
      <c r="Q343" s="84"/>
      <c r="R343" s="76"/>
      <c r="S343" s="75"/>
      <c r="T343" s="79"/>
      <c r="U343" s="86"/>
      <c r="V343" s="87"/>
      <c r="W343" s="172" t="str">
        <f>IF(OR(T343="他官署で調達手続きを実施のため",AG343=契約状況コード表!G$5),"－",IF(V343&lt;&gt;"",ROUNDDOWN(V343/T343,3),(IFERROR(ROUNDDOWN(U343/T343,3),"－"))))</f>
        <v>－</v>
      </c>
      <c r="X343" s="79"/>
      <c r="Y343" s="79"/>
      <c r="Z343" s="82"/>
      <c r="AA343" s="80"/>
      <c r="AB343" s="81"/>
      <c r="AC343" s="82"/>
      <c r="AD343" s="82"/>
      <c r="AE343" s="82"/>
      <c r="AF343" s="82"/>
      <c r="AG343" s="80"/>
      <c r="AH343" s="76"/>
      <c r="AI343" s="76"/>
      <c r="AJ343" s="76"/>
      <c r="AK343" s="36"/>
      <c r="AL343" s="36"/>
      <c r="AM343" s="200"/>
      <c r="AN343" s="200"/>
      <c r="AO343" s="200"/>
      <c r="AP343" s="200"/>
      <c r="AQ343" s="161"/>
      <c r="AR343" s="75"/>
      <c r="AS343" s="36"/>
      <c r="AT343" s="36"/>
      <c r="AU343" s="36"/>
      <c r="AV343" s="36"/>
      <c r="AW343" s="36"/>
      <c r="AX343" s="36"/>
      <c r="AY343" s="36"/>
      <c r="AZ343" s="36"/>
      <c r="BA343" s="108"/>
      <c r="BB343" s="113"/>
      <c r="BC343" s="114" t="str">
        <f>IF(AND(OR(K343=契約状況コード表!D$5,K343=契約状況コード表!D$6),OR(AG343=契約状況コード表!G$5,AG343=契約状況コード表!G$6)),"年間支払金額(全官署)",IF(OR(AG343=契約状況コード表!G$5,AG343=契約状況コード表!G$6),"年間支払金額",IF(AND(OR(COUNTIF(AI343,"*すべて*"),COUNTIF(AI343,"*全て*")),S343="●",OR(K343=契約状況コード表!D$5,K343=契約状況コード表!D$6)),"年間支払金額(全官署、契約相手方ごと)",IF(AND(OR(COUNTIF(AI343,"*すべて*"),COUNTIF(AI343,"*全て*")),S343="●"),"年間支払金額(契約相手方ごと)",IF(AND(OR(K343=契約状況コード表!D$5,K343=契約状況コード表!D$6),AG343=契約状況コード表!G$7),"契約総額(全官署)",IF(AND(K343=契約状況コード表!D$7,AG343=契約状況コード表!G$7),"契約総額(自官署のみ)",IF(K343=契約状況コード表!D$7,"年間支払金額(自官署のみ)",IF(AG343=契約状況コード表!G$7,"契約総額",IF(AND(COUNTIF(BJ343,"&lt;&gt;*単価*"),OR(K343=契約状況コード表!D$5,K343=契約状況コード表!D$6)),"全官署予定価格",IF(AND(COUNTIF(BJ343,"*単価*"),OR(K343=契約状況コード表!D$5,K343=契約状況コード表!D$6)),"全官署支払金額",IF(AND(COUNTIF(BJ343,"&lt;&gt;*単価*"),COUNTIF(BJ343,"*変更契約*")),"変更後予定価格",IF(COUNTIF(BJ343,"*単価*"),"年間支払金額","予定価格"))))))))))))</f>
        <v>予定価格</v>
      </c>
      <c r="BD343" s="114" t="str">
        <f>IF(AND(BI343=契約状況コード表!M$5,T343&gt;契約状況コード表!N$5),"○",IF(AND(BI343=契約状況コード表!M$6,T343&gt;=契約状況コード表!N$6),"○",IF(AND(BI343=契約状況コード表!M$7,T343&gt;=契約状況コード表!N$7),"○",IF(AND(BI343=契約状況コード表!M$8,T343&gt;=契約状況コード表!N$8),"○",IF(AND(BI343=契約状況コード表!M$9,T343&gt;=契約状況コード表!N$9),"○",IF(AND(BI343=契約状況コード表!M$10,T343&gt;=契約状況コード表!N$10),"○",IF(AND(BI343=契約状況コード表!M$11,T343&gt;=契約状況コード表!N$11),"○",IF(AND(BI343=契約状況コード表!M$12,T343&gt;=契約状況コード表!N$12),"○",IF(AND(BI343=契約状況コード表!M$13,T343&gt;=契約状況コード表!N$13),"○",IF(T343="他官署で調達手続き入札を実施のため","○","×"))))))))))</f>
        <v>×</v>
      </c>
      <c r="BE343" s="114" t="str">
        <f>IF(AND(BI343=契約状況コード表!M$5,Y343&gt;契約状況コード表!N$5),"○",IF(AND(BI343=契約状況コード表!M$6,Y343&gt;=契約状況コード表!N$6),"○",IF(AND(BI343=契約状況コード表!M$7,Y343&gt;=契約状況コード表!N$7),"○",IF(AND(BI343=契約状況コード表!M$8,Y343&gt;=契約状況コード表!N$8),"○",IF(AND(BI343=契約状況コード表!M$9,Y343&gt;=契約状況コード表!N$9),"○",IF(AND(BI343=契約状況コード表!M$10,Y343&gt;=契約状況コード表!N$10),"○",IF(AND(BI343=契約状況コード表!M$11,Y343&gt;=契約状況コード表!N$11),"○",IF(AND(BI343=契約状況コード表!M$12,Y343&gt;=契約状況コード表!N$12),"○",IF(AND(BI343=契約状況コード表!M$13,Y343&gt;=契約状況コード表!N$13),"○","×")))))))))</f>
        <v>×</v>
      </c>
      <c r="BF343" s="114" t="str">
        <f t="shared" si="47"/>
        <v>×</v>
      </c>
      <c r="BG343" s="114" t="str">
        <f t="shared" si="48"/>
        <v>×</v>
      </c>
      <c r="BH343" s="115" t="str">
        <f t="shared" si="49"/>
        <v/>
      </c>
      <c r="BI343" s="170">
        <f t="shared" si="50"/>
        <v>0</v>
      </c>
      <c r="BJ343" s="36" t="str">
        <f>IF(AG343=契約状況コード表!G$5,"",IF(AND(K343&lt;&gt;"",ISTEXT(U343)),"分担契約/単価契約",IF(ISTEXT(U343),"単価契約",IF(K343&lt;&gt;"","分担契約",""))))</f>
        <v/>
      </c>
      <c r="BK343" s="171"/>
      <c r="BL343" s="118" t="str">
        <f>IF(COUNTIF(T343,"**"),"",IF(AND(T343&gt;=契約状況コード表!P$5,OR(H343=契約状況コード表!M$5,H343=契約状況コード表!M$6)),1,IF(AND(T343&gt;=契約状況コード表!P$13,H343&lt;&gt;契約状況コード表!M$5,H343&lt;&gt;契約状況コード表!M$6),1,"")))</f>
        <v/>
      </c>
      <c r="BM343" s="155" t="str">
        <f t="shared" si="51"/>
        <v>○</v>
      </c>
      <c r="BN343" s="118" t="b">
        <f t="shared" si="52"/>
        <v>1</v>
      </c>
      <c r="BO343" s="118" t="b">
        <f t="shared" si="53"/>
        <v>1</v>
      </c>
    </row>
    <row r="344" spans="1:67" ht="60.6" customHeight="1">
      <c r="A344" s="101">
        <f t="shared" si="54"/>
        <v>339</v>
      </c>
      <c r="B344" s="101" t="str">
        <f t="shared" si="55"/>
        <v/>
      </c>
      <c r="C344" s="101" t="str">
        <f>IF(B344&lt;&gt;1,"",COUNTIF($B$6:B344,1))</f>
        <v/>
      </c>
      <c r="D344" s="101" t="str">
        <f>IF(B344&lt;&gt;2,"",COUNTIF($B$6:B344,2))</f>
        <v/>
      </c>
      <c r="E344" s="101" t="str">
        <f>IF(B344&lt;&gt;3,"",COUNTIF($B$6:B344,3))</f>
        <v/>
      </c>
      <c r="F344" s="101" t="str">
        <f>IF(B344&lt;&gt;4,"",COUNTIF($B$6:B344,4))</f>
        <v/>
      </c>
      <c r="G344" s="75"/>
      <c r="H344" s="36"/>
      <c r="I344" s="76"/>
      <c r="J344" s="76"/>
      <c r="K344" s="75"/>
      <c r="L344" s="161"/>
      <c r="M344" s="77"/>
      <c r="N344" s="76"/>
      <c r="O344" s="78"/>
      <c r="P344" s="83"/>
      <c r="Q344" s="84"/>
      <c r="R344" s="76"/>
      <c r="S344" s="75"/>
      <c r="T344" s="79"/>
      <c r="U344" s="86"/>
      <c r="V344" s="87"/>
      <c r="W344" s="172" t="str">
        <f>IF(OR(T344="他官署で調達手続きを実施のため",AG344=契約状況コード表!G$5),"－",IF(V344&lt;&gt;"",ROUNDDOWN(V344/T344,3),(IFERROR(ROUNDDOWN(U344/T344,3),"－"))))</f>
        <v>－</v>
      </c>
      <c r="X344" s="79"/>
      <c r="Y344" s="79"/>
      <c r="Z344" s="82"/>
      <c r="AA344" s="80"/>
      <c r="AB344" s="81"/>
      <c r="AC344" s="82"/>
      <c r="AD344" s="82"/>
      <c r="AE344" s="82"/>
      <c r="AF344" s="82"/>
      <c r="AG344" s="80"/>
      <c r="AH344" s="76"/>
      <c r="AI344" s="76"/>
      <c r="AJ344" s="76"/>
      <c r="AK344" s="36"/>
      <c r="AL344" s="36"/>
      <c r="AM344" s="200"/>
      <c r="AN344" s="200"/>
      <c r="AO344" s="200"/>
      <c r="AP344" s="200"/>
      <c r="AQ344" s="161"/>
      <c r="AR344" s="75"/>
      <c r="AS344" s="36"/>
      <c r="AT344" s="36"/>
      <c r="AU344" s="36"/>
      <c r="AV344" s="36"/>
      <c r="AW344" s="36"/>
      <c r="AX344" s="36"/>
      <c r="AY344" s="36"/>
      <c r="AZ344" s="36"/>
      <c r="BA344" s="104"/>
      <c r="BB344" s="113"/>
      <c r="BC344" s="114" t="str">
        <f>IF(AND(OR(K344=契約状況コード表!D$5,K344=契約状況コード表!D$6),OR(AG344=契約状況コード表!G$5,AG344=契約状況コード表!G$6)),"年間支払金額(全官署)",IF(OR(AG344=契約状況コード表!G$5,AG344=契約状況コード表!G$6),"年間支払金額",IF(AND(OR(COUNTIF(AI344,"*すべて*"),COUNTIF(AI344,"*全て*")),S344="●",OR(K344=契約状況コード表!D$5,K344=契約状況コード表!D$6)),"年間支払金額(全官署、契約相手方ごと)",IF(AND(OR(COUNTIF(AI344,"*すべて*"),COUNTIF(AI344,"*全て*")),S344="●"),"年間支払金額(契約相手方ごと)",IF(AND(OR(K344=契約状況コード表!D$5,K344=契約状況コード表!D$6),AG344=契約状況コード表!G$7),"契約総額(全官署)",IF(AND(K344=契約状況コード表!D$7,AG344=契約状況コード表!G$7),"契約総額(自官署のみ)",IF(K344=契約状況コード表!D$7,"年間支払金額(自官署のみ)",IF(AG344=契約状況コード表!G$7,"契約総額",IF(AND(COUNTIF(BJ344,"&lt;&gt;*単価*"),OR(K344=契約状況コード表!D$5,K344=契約状況コード表!D$6)),"全官署予定価格",IF(AND(COUNTIF(BJ344,"*単価*"),OR(K344=契約状況コード表!D$5,K344=契約状況コード表!D$6)),"全官署支払金額",IF(AND(COUNTIF(BJ344,"&lt;&gt;*単価*"),COUNTIF(BJ344,"*変更契約*")),"変更後予定価格",IF(COUNTIF(BJ344,"*単価*"),"年間支払金額","予定価格"))))))))))))</f>
        <v>予定価格</v>
      </c>
      <c r="BD344" s="114" t="str">
        <f>IF(AND(BI344=契約状況コード表!M$5,T344&gt;契約状況コード表!N$5),"○",IF(AND(BI344=契約状況コード表!M$6,T344&gt;=契約状況コード表!N$6),"○",IF(AND(BI344=契約状況コード表!M$7,T344&gt;=契約状況コード表!N$7),"○",IF(AND(BI344=契約状況コード表!M$8,T344&gt;=契約状況コード表!N$8),"○",IF(AND(BI344=契約状況コード表!M$9,T344&gt;=契約状況コード表!N$9),"○",IF(AND(BI344=契約状況コード表!M$10,T344&gt;=契約状況コード表!N$10),"○",IF(AND(BI344=契約状況コード表!M$11,T344&gt;=契約状況コード表!N$11),"○",IF(AND(BI344=契約状況コード表!M$12,T344&gt;=契約状況コード表!N$12),"○",IF(AND(BI344=契約状況コード表!M$13,T344&gt;=契約状況コード表!N$13),"○",IF(T344="他官署で調達手続き入札を実施のため","○","×"))))))))))</f>
        <v>×</v>
      </c>
      <c r="BE344" s="114" t="str">
        <f>IF(AND(BI344=契約状況コード表!M$5,Y344&gt;契約状況コード表!N$5),"○",IF(AND(BI344=契約状況コード表!M$6,Y344&gt;=契約状況コード表!N$6),"○",IF(AND(BI344=契約状況コード表!M$7,Y344&gt;=契約状況コード表!N$7),"○",IF(AND(BI344=契約状況コード表!M$8,Y344&gt;=契約状況コード表!N$8),"○",IF(AND(BI344=契約状況コード表!M$9,Y344&gt;=契約状況コード表!N$9),"○",IF(AND(BI344=契約状況コード表!M$10,Y344&gt;=契約状況コード表!N$10),"○",IF(AND(BI344=契約状況コード表!M$11,Y344&gt;=契約状況コード表!N$11),"○",IF(AND(BI344=契約状況コード表!M$12,Y344&gt;=契約状況コード表!N$12),"○",IF(AND(BI344=契約状況コード表!M$13,Y344&gt;=契約状況コード表!N$13),"○","×")))))))))</f>
        <v>×</v>
      </c>
      <c r="BF344" s="114" t="str">
        <f t="shared" si="47"/>
        <v>×</v>
      </c>
      <c r="BG344" s="114" t="str">
        <f t="shared" si="48"/>
        <v>×</v>
      </c>
      <c r="BH344" s="115" t="str">
        <f t="shared" si="49"/>
        <v/>
      </c>
      <c r="BI344" s="170">
        <f t="shared" si="50"/>
        <v>0</v>
      </c>
      <c r="BJ344" s="36" t="str">
        <f>IF(AG344=契約状況コード表!G$5,"",IF(AND(K344&lt;&gt;"",ISTEXT(U344)),"分担契約/単価契約",IF(ISTEXT(U344),"単価契約",IF(K344&lt;&gt;"","分担契約",""))))</f>
        <v/>
      </c>
      <c r="BK344" s="171"/>
      <c r="BL344" s="118" t="str">
        <f>IF(COUNTIF(T344,"**"),"",IF(AND(T344&gt;=契約状況コード表!P$5,OR(H344=契約状況コード表!M$5,H344=契約状況コード表!M$6)),1,IF(AND(T344&gt;=契約状況コード表!P$13,H344&lt;&gt;契約状況コード表!M$5,H344&lt;&gt;契約状況コード表!M$6),1,"")))</f>
        <v/>
      </c>
      <c r="BM344" s="155" t="str">
        <f t="shared" si="51"/>
        <v>○</v>
      </c>
      <c r="BN344" s="118" t="b">
        <f t="shared" si="52"/>
        <v>1</v>
      </c>
      <c r="BO344" s="118" t="b">
        <f t="shared" si="53"/>
        <v>1</v>
      </c>
    </row>
    <row r="345" spans="1:67" ht="60.6" customHeight="1">
      <c r="A345" s="101">
        <f t="shared" si="54"/>
        <v>340</v>
      </c>
      <c r="B345" s="101" t="str">
        <f t="shared" si="55"/>
        <v/>
      </c>
      <c r="C345" s="101" t="str">
        <f>IF(B345&lt;&gt;1,"",COUNTIF($B$6:B345,1))</f>
        <v/>
      </c>
      <c r="D345" s="101" t="str">
        <f>IF(B345&lt;&gt;2,"",COUNTIF($B$6:B345,2))</f>
        <v/>
      </c>
      <c r="E345" s="101" t="str">
        <f>IF(B345&lt;&gt;3,"",COUNTIF($B$6:B345,3))</f>
        <v/>
      </c>
      <c r="F345" s="101" t="str">
        <f>IF(B345&lt;&gt;4,"",COUNTIF($B$6:B345,4))</f>
        <v/>
      </c>
      <c r="G345" s="75"/>
      <c r="H345" s="36"/>
      <c r="I345" s="76"/>
      <c r="J345" s="76"/>
      <c r="K345" s="75"/>
      <c r="L345" s="161"/>
      <c r="M345" s="77"/>
      <c r="N345" s="76"/>
      <c r="O345" s="78"/>
      <c r="P345" s="83"/>
      <c r="Q345" s="84"/>
      <c r="R345" s="76"/>
      <c r="S345" s="75"/>
      <c r="T345" s="79"/>
      <c r="U345" s="86"/>
      <c r="V345" s="87"/>
      <c r="W345" s="172" t="str">
        <f>IF(OR(T345="他官署で調達手続きを実施のため",AG345=契約状況コード表!G$5),"－",IF(V345&lt;&gt;"",ROUNDDOWN(V345/T345,3),(IFERROR(ROUNDDOWN(U345/T345,3),"－"))))</f>
        <v>－</v>
      </c>
      <c r="X345" s="79"/>
      <c r="Y345" s="79"/>
      <c r="Z345" s="82"/>
      <c r="AA345" s="80"/>
      <c r="AB345" s="81"/>
      <c r="AC345" s="82"/>
      <c r="AD345" s="82"/>
      <c r="AE345" s="82"/>
      <c r="AF345" s="82"/>
      <c r="AG345" s="80"/>
      <c r="AH345" s="76"/>
      <c r="AI345" s="76"/>
      <c r="AJ345" s="76"/>
      <c r="AK345" s="36"/>
      <c r="AL345" s="36"/>
      <c r="AM345" s="200"/>
      <c r="AN345" s="200"/>
      <c r="AO345" s="200"/>
      <c r="AP345" s="200"/>
      <c r="AQ345" s="161"/>
      <c r="AR345" s="75"/>
      <c r="AS345" s="36"/>
      <c r="AT345" s="36"/>
      <c r="AU345" s="36"/>
      <c r="AV345" s="36"/>
      <c r="AW345" s="36"/>
      <c r="AX345" s="36"/>
      <c r="AY345" s="36"/>
      <c r="AZ345" s="36"/>
      <c r="BA345" s="104"/>
      <c r="BB345" s="113"/>
      <c r="BC345" s="114" t="str">
        <f>IF(AND(OR(K345=契約状況コード表!D$5,K345=契約状況コード表!D$6),OR(AG345=契約状況コード表!G$5,AG345=契約状況コード表!G$6)),"年間支払金額(全官署)",IF(OR(AG345=契約状況コード表!G$5,AG345=契約状況コード表!G$6),"年間支払金額",IF(AND(OR(COUNTIF(AI345,"*すべて*"),COUNTIF(AI345,"*全て*")),S345="●",OR(K345=契約状況コード表!D$5,K345=契約状況コード表!D$6)),"年間支払金額(全官署、契約相手方ごと)",IF(AND(OR(COUNTIF(AI345,"*すべて*"),COUNTIF(AI345,"*全て*")),S345="●"),"年間支払金額(契約相手方ごと)",IF(AND(OR(K345=契約状況コード表!D$5,K345=契約状況コード表!D$6),AG345=契約状況コード表!G$7),"契約総額(全官署)",IF(AND(K345=契約状況コード表!D$7,AG345=契約状況コード表!G$7),"契約総額(自官署のみ)",IF(K345=契約状況コード表!D$7,"年間支払金額(自官署のみ)",IF(AG345=契約状況コード表!G$7,"契約総額",IF(AND(COUNTIF(BJ345,"&lt;&gt;*単価*"),OR(K345=契約状況コード表!D$5,K345=契約状況コード表!D$6)),"全官署予定価格",IF(AND(COUNTIF(BJ345,"*単価*"),OR(K345=契約状況コード表!D$5,K345=契約状況コード表!D$6)),"全官署支払金額",IF(AND(COUNTIF(BJ345,"&lt;&gt;*単価*"),COUNTIF(BJ345,"*変更契約*")),"変更後予定価格",IF(COUNTIF(BJ345,"*単価*"),"年間支払金額","予定価格"))))))))))))</f>
        <v>予定価格</v>
      </c>
      <c r="BD345" s="114" t="str">
        <f>IF(AND(BI345=契約状況コード表!M$5,T345&gt;契約状況コード表!N$5),"○",IF(AND(BI345=契約状況コード表!M$6,T345&gt;=契約状況コード表!N$6),"○",IF(AND(BI345=契約状況コード表!M$7,T345&gt;=契約状況コード表!N$7),"○",IF(AND(BI345=契約状況コード表!M$8,T345&gt;=契約状況コード表!N$8),"○",IF(AND(BI345=契約状況コード表!M$9,T345&gt;=契約状況コード表!N$9),"○",IF(AND(BI345=契約状況コード表!M$10,T345&gt;=契約状況コード表!N$10),"○",IF(AND(BI345=契約状況コード表!M$11,T345&gt;=契約状況コード表!N$11),"○",IF(AND(BI345=契約状況コード表!M$12,T345&gt;=契約状況コード表!N$12),"○",IF(AND(BI345=契約状況コード表!M$13,T345&gt;=契約状況コード表!N$13),"○",IF(T345="他官署で調達手続き入札を実施のため","○","×"))))))))))</f>
        <v>×</v>
      </c>
      <c r="BE345" s="114" t="str">
        <f>IF(AND(BI345=契約状況コード表!M$5,Y345&gt;契約状況コード表!N$5),"○",IF(AND(BI345=契約状況コード表!M$6,Y345&gt;=契約状況コード表!N$6),"○",IF(AND(BI345=契約状況コード表!M$7,Y345&gt;=契約状況コード表!N$7),"○",IF(AND(BI345=契約状況コード表!M$8,Y345&gt;=契約状況コード表!N$8),"○",IF(AND(BI345=契約状況コード表!M$9,Y345&gt;=契約状況コード表!N$9),"○",IF(AND(BI345=契約状況コード表!M$10,Y345&gt;=契約状況コード表!N$10),"○",IF(AND(BI345=契約状況コード表!M$11,Y345&gt;=契約状況コード表!N$11),"○",IF(AND(BI345=契約状況コード表!M$12,Y345&gt;=契約状況コード表!N$12),"○",IF(AND(BI345=契約状況コード表!M$13,Y345&gt;=契約状況コード表!N$13),"○","×")))))))))</f>
        <v>×</v>
      </c>
      <c r="BF345" s="114" t="str">
        <f t="shared" si="47"/>
        <v>×</v>
      </c>
      <c r="BG345" s="114" t="str">
        <f t="shared" si="48"/>
        <v>×</v>
      </c>
      <c r="BH345" s="115" t="str">
        <f t="shared" si="49"/>
        <v/>
      </c>
      <c r="BI345" s="170">
        <f t="shared" si="50"/>
        <v>0</v>
      </c>
      <c r="BJ345" s="36" t="str">
        <f>IF(AG345=契約状況コード表!G$5,"",IF(AND(K345&lt;&gt;"",ISTEXT(U345)),"分担契約/単価契約",IF(ISTEXT(U345),"単価契約",IF(K345&lt;&gt;"","分担契約",""))))</f>
        <v/>
      </c>
      <c r="BK345" s="171"/>
      <c r="BL345" s="118" t="str">
        <f>IF(COUNTIF(T345,"**"),"",IF(AND(T345&gt;=契約状況コード表!P$5,OR(H345=契約状況コード表!M$5,H345=契約状況コード表!M$6)),1,IF(AND(T345&gt;=契約状況コード表!P$13,H345&lt;&gt;契約状況コード表!M$5,H345&lt;&gt;契約状況コード表!M$6),1,"")))</f>
        <v/>
      </c>
      <c r="BM345" s="155" t="str">
        <f t="shared" si="51"/>
        <v>○</v>
      </c>
      <c r="BN345" s="118" t="b">
        <f t="shared" si="52"/>
        <v>1</v>
      </c>
      <c r="BO345" s="118" t="b">
        <f t="shared" si="53"/>
        <v>1</v>
      </c>
    </row>
    <row r="346" spans="1:67" ht="60.6" customHeight="1">
      <c r="A346" s="101">
        <f t="shared" si="54"/>
        <v>341</v>
      </c>
      <c r="B346" s="101" t="str">
        <f t="shared" si="55"/>
        <v/>
      </c>
      <c r="C346" s="101" t="str">
        <f>IF(B346&lt;&gt;1,"",COUNTIF($B$6:B346,1))</f>
        <v/>
      </c>
      <c r="D346" s="101" t="str">
        <f>IF(B346&lt;&gt;2,"",COUNTIF($B$6:B346,2))</f>
        <v/>
      </c>
      <c r="E346" s="101" t="str">
        <f>IF(B346&lt;&gt;3,"",COUNTIF($B$6:B346,3))</f>
        <v/>
      </c>
      <c r="F346" s="101" t="str">
        <f>IF(B346&lt;&gt;4,"",COUNTIF($B$6:B346,4))</f>
        <v/>
      </c>
      <c r="G346" s="75"/>
      <c r="H346" s="36"/>
      <c r="I346" s="76"/>
      <c r="J346" s="76"/>
      <c r="K346" s="75"/>
      <c r="L346" s="161"/>
      <c r="M346" s="77"/>
      <c r="N346" s="76"/>
      <c r="O346" s="78"/>
      <c r="P346" s="83"/>
      <c r="Q346" s="84"/>
      <c r="R346" s="76"/>
      <c r="S346" s="75"/>
      <c r="T346" s="85"/>
      <c r="U346" s="154"/>
      <c r="V346" s="87"/>
      <c r="W346" s="172" t="str">
        <f>IF(OR(T346="他官署で調達手続きを実施のため",AG346=契約状況コード表!G$5),"－",IF(V346&lt;&gt;"",ROUNDDOWN(V346/T346,3),(IFERROR(ROUNDDOWN(U346/T346,3),"－"))))</f>
        <v>－</v>
      </c>
      <c r="X346" s="85"/>
      <c r="Y346" s="85"/>
      <c r="Z346" s="82"/>
      <c r="AA346" s="80"/>
      <c r="AB346" s="81"/>
      <c r="AC346" s="82"/>
      <c r="AD346" s="82"/>
      <c r="AE346" s="82"/>
      <c r="AF346" s="82"/>
      <c r="AG346" s="80"/>
      <c r="AH346" s="76"/>
      <c r="AI346" s="76"/>
      <c r="AJ346" s="76"/>
      <c r="AK346" s="36"/>
      <c r="AL346" s="36"/>
      <c r="AM346" s="200"/>
      <c r="AN346" s="200"/>
      <c r="AO346" s="200"/>
      <c r="AP346" s="200"/>
      <c r="AQ346" s="161"/>
      <c r="AR346" s="75"/>
      <c r="AS346" s="36"/>
      <c r="AT346" s="36"/>
      <c r="AU346" s="36"/>
      <c r="AV346" s="36"/>
      <c r="AW346" s="36"/>
      <c r="AX346" s="36"/>
      <c r="AY346" s="36"/>
      <c r="AZ346" s="36"/>
      <c r="BA346" s="104"/>
      <c r="BB346" s="113"/>
      <c r="BC346" s="114" t="str">
        <f>IF(AND(OR(K346=契約状況コード表!D$5,K346=契約状況コード表!D$6),OR(AG346=契約状況コード表!G$5,AG346=契約状況コード表!G$6)),"年間支払金額(全官署)",IF(OR(AG346=契約状況コード表!G$5,AG346=契約状況コード表!G$6),"年間支払金額",IF(AND(OR(COUNTIF(AI346,"*すべて*"),COUNTIF(AI346,"*全て*")),S346="●",OR(K346=契約状況コード表!D$5,K346=契約状況コード表!D$6)),"年間支払金額(全官署、契約相手方ごと)",IF(AND(OR(COUNTIF(AI346,"*すべて*"),COUNTIF(AI346,"*全て*")),S346="●"),"年間支払金額(契約相手方ごと)",IF(AND(OR(K346=契約状況コード表!D$5,K346=契約状況コード表!D$6),AG346=契約状況コード表!G$7),"契約総額(全官署)",IF(AND(K346=契約状況コード表!D$7,AG346=契約状況コード表!G$7),"契約総額(自官署のみ)",IF(K346=契約状況コード表!D$7,"年間支払金額(自官署のみ)",IF(AG346=契約状況コード表!G$7,"契約総額",IF(AND(COUNTIF(BJ346,"&lt;&gt;*単価*"),OR(K346=契約状況コード表!D$5,K346=契約状況コード表!D$6)),"全官署予定価格",IF(AND(COUNTIF(BJ346,"*単価*"),OR(K346=契約状況コード表!D$5,K346=契約状況コード表!D$6)),"全官署支払金額",IF(AND(COUNTIF(BJ346,"&lt;&gt;*単価*"),COUNTIF(BJ346,"*変更契約*")),"変更後予定価格",IF(COUNTIF(BJ346,"*単価*"),"年間支払金額","予定価格"))))))))))))</f>
        <v>予定価格</v>
      </c>
      <c r="BD346" s="114" t="str">
        <f>IF(AND(BI346=契約状況コード表!M$5,T346&gt;契約状況コード表!N$5),"○",IF(AND(BI346=契約状況コード表!M$6,T346&gt;=契約状況コード表!N$6),"○",IF(AND(BI346=契約状況コード表!M$7,T346&gt;=契約状況コード表!N$7),"○",IF(AND(BI346=契約状況コード表!M$8,T346&gt;=契約状況コード表!N$8),"○",IF(AND(BI346=契約状況コード表!M$9,T346&gt;=契約状況コード表!N$9),"○",IF(AND(BI346=契約状況コード表!M$10,T346&gt;=契約状況コード表!N$10),"○",IF(AND(BI346=契約状況コード表!M$11,T346&gt;=契約状況コード表!N$11),"○",IF(AND(BI346=契約状況コード表!M$12,T346&gt;=契約状況コード表!N$12),"○",IF(AND(BI346=契約状況コード表!M$13,T346&gt;=契約状況コード表!N$13),"○",IF(T346="他官署で調達手続き入札を実施のため","○","×"))))))))))</f>
        <v>×</v>
      </c>
      <c r="BE346" s="114" t="str">
        <f>IF(AND(BI346=契約状況コード表!M$5,Y346&gt;契約状況コード表!N$5),"○",IF(AND(BI346=契約状況コード表!M$6,Y346&gt;=契約状況コード表!N$6),"○",IF(AND(BI346=契約状況コード表!M$7,Y346&gt;=契約状況コード表!N$7),"○",IF(AND(BI346=契約状況コード表!M$8,Y346&gt;=契約状況コード表!N$8),"○",IF(AND(BI346=契約状況コード表!M$9,Y346&gt;=契約状況コード表!N$9),"○",IF(AND(BI346=契約状況コード表!M$10,Y346&gt;=契約状況コード表!N$10),"○",IF(AND(BI346=契約状況コード表!M$11,Y346&gt;=契約状況コード表!N$11),"○",IF(AND(BI346=契約状況コード表!M$12,Y346&gt;=契約状況コード表!N$12),"○",IF(AND(BI346=契約状況コード表!M$13,Y346&gt;=契約状況コード表!N$13),"○","×")))))))))</f>
        <v>×</v>
      </c>
      <c r="BF346" s="114" t="str">
        <f t="shared" si="47"/>
        <v>×</v>
      </c>
      <c r="BG346" s="114" t="str">
        <f t="shared" si="48"/>
        <v>×</v>
      </c>
      <c r="BH346" s="115" t="str">
        <f t="shared" si="49"/>
        <v/>
      </c>
      <c r="BI346" s="170">
        <f t="shared" si="50"/>
        <v>0</v>
      </c>
      <c r="BJ346" s="36" t="str">
        <f>IF(AG346=契約状況コード表!G$5,"",IF(AND(K346&lt;&gt;"",ISTEXT(U346)),"分担契約/単価契約",IF(ISTEXT(U346),"単価契約",IF(K346&lt;&gt;"","分担契約",""))))</f>
        <v/>
      </c>
      <c r="BK346" s="171"/>
      <c r="BL346" s="118" t="str">
        <f>IF(COUNTIF(T346,"**"),"",IF(AND(T346&gt;=契約状況コード表!P$5,OR(H346=契約状況コード表!M$5,H346=契約状況コード表!M$6)),1,IF(AND(T346&gt;=契約状況コード表!P$13,H346&lt;&gt;契約状況コード表!M$5,H346&lt;&gt;契約状況コード表!M$6),1,"")))</f>
        <v/>
      </c>
      <c r="BM346" s="155" t="str">
        <f t="shared" si="51"/>
        <v>○</v>
      </c>
      <c r="BN346" s="118" t="b">
        <f t="shared" si="52"/>
        <v>1</v>
      </c>
      <c r="BO346" s="118" t="b">
        <f t="shared" si="53"/>
        <v>1</v>
      </c>
    </row>
    <row r="347" spans="1:67" ht="60.6" customHeight="1">
      <c r="A347" s="101">
        <f t="shared" si="54"/>
        <v>342</v>
      </c>
      <c r="B347" s="101" t="str">
        <f t="shared" si="55"/>
        <v/>
      </c>
      <c r="C347" s="101" t="str">
        <f>IF(B347&lt;&gt;1,"",COUNTIF($B$6:B347,1))</f>
        <v/>
      </c>
      <c r="D347" s="101" t="str">
        <f>IF(B347&lt;&gt;2,"",COUNTIF($B$6:B347,2))</f>
        <v/>
      </c>
      <c r="E347" s="101" t="str">
        <f>IF(B347&lt;&gt;3,"",COUNTIF($B$6:B347,3))</f>
        <v/>
      </c>
      <c r="F347" s="101" t="str">
        <f>IF(B347&lt;&gt;4,"",COUNTIF($B$6:B347,4))</f>
        <v/>
      </c>
      <c r="G347" s="75"/>
      <c r="H347" s="36"/>
      <c r="I347" s="76"/>
      <c r="J347" s="76"/>
      <c r="K347" s="75"/>
      <c r="L347" s="161"/>
      <c r="M347" s="77"/>
      <c r="N347" s="76"/>
      <c r="O347" s="78"/>
      <c r="P347" s="83"/>
      <c r="Q347" s="84"/>
      <c r="R347" s="76"/>
      <c r="S347" s="75"/>
      <c r="T347" s="79"/>
      <c r="U347" s="86"/>
      <c r="V347" s="87"/>
      <c r="W347" s="172" t="str">
        <f>IF(OR(T347="他官署で調達手続きを実施のため",AG347=契約状況コード表!G$5),"－",IF(V347&lt;&gt;"",ROUNDDOWN(V347/T347,3),(IFERROR(ROUNDDOWN(U347/T347,3),"－"))))</f>
        <v>－</v>
      </c>
      <c r="X347" s="79"/>
      <c r="Y347" s="79"/>
      <c r="Z347" s="82"/>
      <c r="AA347" s="80"/>
      <c r="AB347" s="81"/>
      <c r="AC347" s="82"/>
      <c r="AD347" s="82"/>
      <c r="AE347" s="82"/>
      <c r="AF347" s="82"/>
      <c r="AG347" s="80"/>
      <c r="AH347" s="76"/>
      <c r="AI347" s="76"/>
      <c r="AJ347" s="76"/>
      <c r="AK347" s="36"/>
      <c r="AL347" s="36"/>
      <c r="AM347" s="200"/>
      <c r="AN347" s="200"/>
      <c r="AO347" s="200"/>
      <c r="AP347" s="200"/>
      <c r="AQ347" s="161"/>
      <c r="AR347" s="75"/>
      <c r="AS347" s="36"/>
      <c r="AT347" s="36"/>
      <c r="AU347" s="36"/>
      <c r="AV347" s="36"/>
      <c r="AW347" s="36"/>
      <c r="AX347" s="36"/>
      <c r="AY347" s="36"/>
      <c r="AZ347" s="36"/>
      <c r="BA347" s="104"/>
      <c r="BB347" s="113"/>
      <c r="BC347" s="114" t="str">
        <f>IF(AND(OR(K347=契約状況コード表!D$5,K347=契約状況コード表!D$6),OR(AG347=契約状況コード表!G$5,AG347=契約状況コード表!G$6)),"年間支払金額(全官署)",IF(OR(AG347=契約状況コード表!G$5,AG347=契約状況コード表!G$6),"年間支払金額",IF(AND(OR(COUNTIF(AI347,"*すべて*"),COUNTIF(AI347,"*全て*")),S347="●",OR(K347=契約状況コード表!D$5,K347=契約状況コード表!D$6)),"年間支払金額(全官署、契約相手方ごと)",IF(AND(OR(COUNTIF(AI347,"*すべて*"),COUNTIF(AI347,"*全て*")),S347="●"),"年間支払金額(契約相手方ごと)",IF(AND(OR(K347=契約状況コード表!D$5,K347=契約状況コード表!D$6),AG347=契約状況コード表!G$7),"契約総額(全官署)",IF(AND(K347=契約状況コード表!D$7,AG347=契約状況コード表!G$7),"契約総額(自官署のみ)",IF(K347=契約状況コード表!D$7,"年間支払金額(自官署のみ)",IF(AG347=契約状況コード表!G$7,"契約総額",IF(AND(COUNTIF(BJ347,"&lt;&gt;*単価*"),OR(K347=契約状況コード表!D$5,K347=契約状況コード表!D$6)),"全官署予定価格",IF(AND(COUNTIF(BJ347,"*単価*"),OR(K347=契約状況コード表!D$5,K347=契約状況コード表!D$6)),"全官署支払金額",IF(AND(COUNTIF(BJ347,"&lt;&gt;*単価*"),COUNTIF(BJ347,"*変更契約*")),"変更後予定価格",IF(COUNTIF(BJ347,"*単価*"),"年間支払金額","予定価格"))))))))))))</f>
        <v>予定価格</v>
      </c>
      <c r="BD347" s="114" t="str">
        <f>IF(AND(BI347=契約状況コード表!M$5,T347&gt;契約状況コード表!N$5),"○",IF(AND(BI347=契約状況コード表!M$6,T347&gt;=契約状況コード表!N$6),"○",IF(AND(BI347=契約状況コード表!M$7,T347&gt;=契約状況コード表!N$7),"○",IF(AND(BI347=契約状況コード表!M$8,T347&gt;=契約状況コード表!N$8),"○",IF(AND(BI347=契約状況コード表!M$9,T347&gt;=契約状況コード表!N$9),"○",IF(AND(BI347=契約状況コード表!M$10,T347&gt;=契約状況コード表!N$10),"○",IF(AND(BI347=契約状況コード表!M$11,T347&gt;=契約状況コード表!N$11),"○",IF(AND(BI347=契約状況コード表!M$12,T347&gt;=契約状況コード表!N$12),"○",IF(AND(BI347=契約状況コード表!M$13,T347&gt;=契約状況コード表!N$13),"○",IF(T347="他官署で調達手続き入札を実施のため","○","×"))))))))))</f>
        <v>×</v>
      </c>
      <c r="BE347" s="114" t="str">
        <f>IF(AND(BI347=契約状況コード表!M$5,Y347&gt;契約状況コード表!N$5),"○",IF(AND(BI347=契約状況コード表!M$6,Y347&gt;=契約状況コード表!N$6),"○",IF(AND(BI347=契約状況コード表!M$7,Y347&gt;=契約状況コード表!N$7),"○",IF(AND(BI347=契約状況コード表!M$8,Y347&gt;=契約状況コード表!N$8),"○",IF(AND(BI347=契約状況コード表!M$9,Y347&gt;=契約状況コード表!N$9),"○",IF(AND(BI347=契約状況コード表!M$10,Y347&gt;=契約状況コード表!N$10),"○",IF(AND(BI347=契約状況コード表!M$11,Y347&gt;=契約状況コード表!N$11),"○",IF(AND(BI347=契約状況コード表!M$12,Y347&gt;=契約状況コード表!N$12),"○",IF(AND(BI347=契約状況コード表!M$13,Y347&gt;=契約状況コード表!N$13),"○","×")))))))))</f>
        <v>×</v>
      </c>
      <c r="BF347" s="114" t="str">
        <f t="shared" si="47"/>
        <v>×</v>
      </c>
      <c r="BG347" s="114" t="str">
        <f t="shared" si="48"/>
        <v>×</v>
      </c>
      <c r="BH347" s="115" t="str">
        <f t="shared" si="49"/>
        <v/>
      </c>
      <c r="BI347" s="170">
        <f t="shared" si="50"/>
        <v>0</v>
      </c>
      <c r="BJ347" s="36" t="str">
        <f>IF(AG347=契約状況コード表!G$5,"",IF(AND(K347&lt;&gt;"",ISTEXT(U347)),"分担契約/単価契約",IF(ISTEXT(U347),"単価契約",IF(K347&lt;&gt;"","分担契約",""))))</f>
        <v/>
      </c>
      <c r="BK347" s="171"/>
      <c r="BL347" s="118" t="str">
        <f>IF(COUNTIF(T347,"**"),"",IF(AND(T347&gt;=契約状況コード表!P$5,OR(H347=契約状況コード表!M$5,H347=契約状況コード表!M$6)),1,IF(AND(T347&gt;=契約状況コード表!P$13,H347&lt;&gt;契約状況コード表!M$5,H347&lt;&gt;契約状況コード表!M$6),1,"")))</f>
        <v/>
      </c>
      <c r="BM347" s="155" t="str">
        <f t="shared" si="51"/>
        <v>○</v>
      </c>
      <c r="BN347" s="118" t="b">
        <f t="shared" si="52"/>
        <v>1</v>
      </c>
      <c r="BO347" s="118" t="b">
        <f t="shared" si="53"/>
        <v>1</v>
      </c>
    </row>
    <row r="348" spans="1:67" ht="60.6" customHeight="1">
      <c r="A348" s="101">
        <f t="shared" si="54"/>
        <v>343</v>
      </c>
      <c r="B348" s="101" t="str">
        <f t="shared" si="55"/>
        <v/>
      </c>
      <c r="C348" s="101" t="str">
        <f>IF(B348&lt;&gt;1,"",COUNTIF($B$6:B348,1))</f>
        <v/>
      </c>
      <c r="D348" s="101" t="str">
        <f>IF(B348&lt;&gt;2,"",COUNTIF($B$6:B348,2))</f>
        <v/>
      </c>
      <c r="E348" s="101" t="str">
        <f>IF(B348&lt;&gt;3,"",COUNTIF($B$6:B348,3))</f>
        <v/>
      </c>
      <c r="F348" s="101" t="str">
        <f>IF(B348&lt;&gt;4,"",COUNTIF($B$6:B348,4))</f>
        <v/>
      </c>
      <c r="G348" s="75"/>
      <c r="H348" s="36"/>
      <c r="I348" s="76"/>
      <c r="J348" s="76"/>
      <c r="K348" s="75"/>
      <c r="L348" s="161"/>
      <c r="M348" s="77"/>
      <c r="N348" s="76"/>
      <c r="O348" s="78"/>
      <c r="P348" s="83"/>
      <c r="Q348" s="84"/>
      <c r="R348" s="76"/>
      <c r="S348" s="75"/>
      <c r="T348" s="79"/>
      <c r="U348" s="86"/>
      <c r="V348" s="87"/>
      <c r="W348" s="172" t="str">
        <f>IF(OR(T348="他官署で調達手続きを実施のため",AG348=契約状況コード表!G$5),"－",IF(V348&lt;&gt;"",ROUNDDOWN(V348/T348,3),(IFERROR(ROUNDDOWN(U348/T348,3),"－"))))</f>
        <v>－</v>
      </c>
      <c r="X348" s="79"/>
      <c r="Y348" s="79"/>
      <c r="Z348" s="82"/>
      <c r="AA348" s="80"/>
      <c r="AB348" s="81"/>
      <c r="AC348" s="82"/>
      <c r="AD348" s="82"/>
      <c r="AE348" s="82"/>
      <c r="AF348" s="82"/>
      <c r="AG348" s="80"/>
      <c r="AH348" s="76"/>
      <c r="AI348" s="76"/>
      <c r="AJ348" s="76"/>
      <c r="AK348" s="36"/>
      <c r="AL348" s="36"/>
      <c r="AM348" s="200"/>
      <c r="AN348" s="200"/>
      <c r="AO348" s="200"/>
      <c r="AP348" s="200"/>
      <c r="AQ348" s="161"/>
      <c r="AR348" s="75"/>
      <c r="AS348" s="36"/>
      <c r="AT348" s="36"/>
      <c r="AU348" s="36"/>
      <c r="AV348" s="36"/>
      <c r="AW348" s="36"/>
      <c r="AX348" s="36"/>
      <c r="AY348" s="36"/>
      <c r="AZ348" s="36"/>
      <c r="BA348" s="104"/>
      <c r="BB348" s="113"/>
      <c r="BC348" s="114" t="str">
        <f>IF(AND(OR(K348=契約状況コード表!D$5,K348=契約状況コード表!D$6),OR(AG348=契約状況コード表!G$5,AG348=契約状況コード表!G$6)),"年間支払金額(全官署)",IF(OR(AG348=契約状況コード表!G$5,AG348=契約状況コード表!G$6),"年間支払金額",IF(AND(OR(COUNTIF(AI348,"*すべて*"),COUNTIF(AI348,"*全て*")),S348="●",OR(K348=契約状況コード表!D$5,K348=契約状況コード表!D$6)),"年間支払金額(全官署、契約相手方ごと)",IF(AND(OR(COUNTIF(AI348,"*すべて*"),COUNTIF(AI348,"*全て*")),S348="●"),"年間支払金額(契約相手方ごと)",IF(AND(OR(K348=契約状況コード表!D$5,K348=契約状況コード表!D$6),AG348=契約状況コード表!G$7),"契約総額(全官署)",IF(AND(K348=契約状況コード表!D$7,AG348=契約状況コード表!G$7),"契約総額(自官署のみ)",IF(K348=契約状況コード表!D$7,"年間支払金額(自官署のみ)",IF(AG348=契約状況コード表!G$7,"契約総額",IF(AND(COUNTIF(BJ348,"&lt;&gt;*単価*"),OR(K348=契約状況コード表!D$5,K348=契約状況コード表!D$6)),"全官署予定価格",IF(AND(COUNTIF(BJ348,"*単価*"),OR(K348=契約状況コード表!D$5,K348=契約状況コード表!D$6)),"全官署支払金額",IF(AND(COUNTIF(BJ348,"&lt;&gt;*単価*"),COUNTIF(BJ348,"*変更契約*")),"変更後予定価格",IF(COUNTIF(BJ348,"*単価*"),"年間支払金額","予定価格"))))))))))))</f>
        <v>予定価格</v>
      </c>
      <c r="BD348" s="114" t="str">
        <f>IF(AND(BI348=契約状況コード表!M$5,T348&gt;契約状況コード表!N$5),"○",IF(AND(BI348=契約状況コード表!M$6,T348&gt;=契約状況コード表!N$6),"○",IF(AND(BI348=契約状況コード表!M$7,T348&gt;=契約状況コード表!N$7),"○",IF(AND(BI348=契約状況コード表!M$8,T348&gt;=契約状況コード表!N$8),"○",IF(AND(BI348=契約状況コード表!M$9,T348&gt;=契約状況コード表!N$9),"○",IF(AND(BI348=契約状況コード表!M$10,T348&gt;=契約状況コード表!N$10),"○",IF(AND(BI348=契約状況コード表!M$11,T348&gt;=契約状況コード表!N$11),"○",IF(AND(BI348=契約状況コード表!M$12,T348&gt;=契約状況コード表!N$12),"○",IF(AND(BI348=契約状況コード表!M$13,T348&gt;=契約状況コード表!N$13),"○",IF(T348="他官署で調達手続き入札を実施のため","○","×"))))))))))</f>
        <v>×</v>
      </c>
      <c r="BE348" s="114" t="str">
        <f>IF(AND(BI348=契約状況コード表!M$5,Y348&gt;契約状況コード表!N$5),"○",IF(AND(BI348=契約状況コード表!M$6,Y348&gt;=契約状況コード表!N$6),"○",IF(AND(BI348=契約状況コード表!M$7,Y348&gt;=契約状況コード表!N$7),"○",IF(AND(BI348=契約状況コード表!M$8,Y348&gt;=契約状況コード表!N$8),"○",IF(AND(BI348=契約状況コード表!M$9,Y348&gt;=契約状況コード表!N$9),"○",IF(AND(BI348=契約状況コード表!M$10,Y348&gt;=契約状況コード表!N$10),"○",IF(AND(BI348=契約状況コード表!M$11,Y348&gt;=契約状況コード表!N$11),"○",IF(AND(BI348=契約状況コード表!M$12,Y348&gt;=契約状況コード表!N$12),"○",IF(AND(BI348=契約状況コード表!M$13,Y348&gt;=契約状況コード表!N$13),"○","×")))))))))</f>
        <v>×</v>
      </c>
      <c r="BF348" s="114" t="str">
        <f t="shared" si="47"/>
        <v>×</v>
      </c>
      <c r="BG348" s="114" t="str">
        <f t="shared" si="48"/>
        <v>×</v>
      </c>
      <c r="BH348" s="115" t="str">
        <f t="shared" si="49"/>
        <v/>
      </c>
      <c r="BI348" s="170">
        <f t="shared" si="50"/>
        <v>0</v>
      </c>
      <c r="BJ348" s="36" t="str">
        <f>IF(AG348=契約状況コード表!G$5,"",IF(AND(K348&lt;&gt;"",ISTEXT(U348)),"分担契約/単価契約",IF(ISTEXT(U348),"単価契約",IF(K348&lt;&gt;"","分担契約",""))))</f>
        <v/>
      </c>
      <c r="BK348" s="171"/>
      <c r="BL348" s="118" t="str">
        <f>IF(COUNTIF(T348,"**"),"",IF(AND(T348&gt;=契約状況コード表!P$5,OR(H348=契約状況コード表!M$5,H348=契約状況コード表!M$6)),1,IF(AND(T348&gt;=契約状況コード表!P$13,H348&lt;&gt;契約状況コード表!M$5,H348&lt;&gt;契約状況コード表!M$6),1,"")))</f>
        <v/>
      </c>
      <c r="BM348" s="155" t="str">
        <f t="shared" si="51"/>
        <v>○</v>
      </c>
      <c r="BN348" s="118" t="b">
        <f t="shared" si="52"/>
        <v>1</v>
      </c>
      <c r="BO348" s="118" t="b">
        <f t="shared" si="53"/>
        <v>1</v>
      </c>
    </row>
    <row r="349" spans="1:67" ht="60.6" customHeight="1">
      <c r="A349" s="101">
        <f t="shared" si="54"/>
        <v>344</v>
      </c>
      <c r="B349" s="101" t="str">
        <f t="shared" si="55"/>
        <v/>
      </c>
      <c r="C349" s="101" t="str">
        <f>IF(B349&lt;&gt;1,"",COUNTIF($B$6:B349,1))</f>
        <v/>
      </c>
      <c r="D349" s="101" t="str">
        <f>IF(B349&lt;&gt;2,"",COUNTIF($B$6:B349,2))</f>
        <v/>
      </c>
      <c r="E349" s="101" t="str">
        <f>IF(B349&lt;&gt;3,"",COUNTIF($B$6:B349,3))</f>
        <v/>
      </c>
      <c r="F349" s="101" t="str">
        <f>IF(B349&lt;&gt;4,"",COUNTIF($B$6:B349,4))</f>
        <v/>
      </c>
      <c r="G349" s="75"/>
      <c r="H349" s="36"/>
      <c r="I349" s="76"/>
      <c r="J349" s="76"/>
      <c r="K349" s="75"/>
      <c r="L349" s="161"/>
      <c r="M349" s="77"/>
      <c r="N349" s="76"/>
      <c r="O349" s="78"/>
      <c r="P349" s="83"/>
      <c r="Q349" s="84"/>
      <c r="R349" s="76"/>
      <c r="S349" s="75"/>
      <c r="T349" s="79"/>
      <c r="U349" s="86"/>
      <c r="V349" s="87"/>
      <c r="W349" s="172" t="str">
        <f>IF(OR(T349="他官署で調達手続きを実施のため",AG349=契約状況コード表!G$5),"－",IF(V349&lt;&gt;"",ROUNDDOWN(V349/T349,3),(IFERROR(ROUNDDOWN(U349/T349,3),"－"))))</f>
        <v>－</v>
      </c>
      <c r="X349" s="79"/>
      <c r="Y349" s="79"/>
      <c r="Z349" s="82"/>
      <c r="AA349" s="80"/>
      <c r="AB349" s="81"/>
      <c r="AC349" s="82"/>
      <c r="AD349" s="82"/>
      <c r="AE349" s="82"/>
      <c r="AF349" s="82"/>
      <c r="AG349" s="80"/>
      <c r="AH349" s="76"/>
      <c r="AI349" s="76"/>
      <c r="AJ349" s="76"/>
      <c r="AK349" s="36"/>
      <c r="AL349" s="36"/>
      <c r="AM349" s="200"/>
      <c r="AN349" s="200"/>
      <c r="AO349" s="200"/>
      <c r="AP349" s="200"/>
      <c r="AQ349" s="161"/>
      <c r="AR349" s="75"/>
      <c r="AS349" s="36"/>
      <c r="AT349" s="36"/>
      <c r="AU349" s="36"/>
      <c r="AV349" s="36"/>
      <c r="AW349" s="36"/>
      <c r="AX349" s="36"/>
      <c r="AY349" s="36"/>
      <c r="AZ349" s="36"/>
      <c r="BA349" s="104"/>
      <c r="BB349" s="113"/>
      <c r="BC349" s="114" t="str">
        <f>IF(AND(OR(K349=契約状況コード表!D$5,K349=契約状況コード表!D$6),OR(AG349=契約状況コード表!G$5,AG349=契約状況コード表!G$6)),"年間支払金額(全官署)",IF(OR(AG349=契約状況コード表!G$5,AG349=契約状況コード表!G$6),"年間支払金額",IF(AND(OR(COUNTIF(AI349,"*すべて*"),COUNTIF(AI349,"*全て*")),S349="●",OR(K349=契約状況コード表!D$5,K349=契約状況コード表!D$6)),"年間支払金額(全官署、契約相手方ごと)",IF(AND(OR(COUNTIF(AI349,"*すべて*"),COUNTIF(AI349,"*全て*")),S349="●"),"年間支払金額(契約相手方ごと)",IF(AND(OR(K349=契約状況コード表!D$5,K349=契約状況コード表!D$6),AG349=契約状況コード表!G$7),"契約総額(全官署)",IF(AND(K349=契約状況コード表!D$7,AG349=契約状況コード表!G$7),"契約総額(自官署のみ)",IF(K349=契約状況コード表!D$7,"年間支払金額(自官署のみ)",IF(AG349=契約状況コード表!G$7,"契約総額",IF(AND(COUNTIF(BJ349,"&lt;&gt;*単価*"),OR(K349=契約状況コード表!D$5,K349=契約状況コード表!D$6)),"全官署予定価格",IF(AND(COUNTIF(BJ349,"*単価*"),OR(K349=契約状況コード表!D$5,K349=契約状況コード表!D$6)),"全官署支払金額",IF(AND(COUNTIF(BJ349,"&lt;&gt;*単価*"),COUNTIF(BJ349,"*変更契約*")),"変更後予定価格",IF(COUNTIF(BJ349,"*単価*"),"年間支払金額","予定価格"))))))))))))</f>
        <v>予定価格</v>
      </c>
      <c r="BD349" s="114" t="str">
        <f>IF(AND(BI349=契約状況コード表!M$5,T349&gt;契約状況コード表!N$5),"○",IF(AND(BI349=契約状況コード表!M$6,T349&gt;=契約状況コード表!N$6),"○",IF(AND(BI349=契約状況コード表!M$7,T349&gt;=契約状況コード表!N$7),"○",IF(AND(BI349=契約状況コード表!M$8,T349&gt;=契約状況コード表!N$8),"○",IF(AND(BI349=契約状況コード表!M$9,T349&gt;=契約状況コード表!N$9),"○",IF(AND(BI349=契約状況コード表!M$10,T349&gt;=契約状況コード表!N$10),"○",IF(AND(BI349=契約状況コード表!M$11,T349&gt;=契約状況コード表!N$11),"○",IF(AND(BI349=契約状況コード表!M$12,T349&gt;=契約状況コード表!N$12),"○",IF(AND(BI349=契約状況コード表!M$13,T349&gt;=契約状況コード表!N$13),"○",IF(T349="他官署で調達手続き入札を実施のため","○","×"))))))))))</f>
        <v>×</v>
      </c>
      <c r="BE349" s="114" t="str">
        <f>IF(AND(BI349=契約状況コード表!M$5,Y349&gt;契約状況コード表!N$5),"○",IF(AND(BI349=契約状況コード表!M$6,Y349&gt;=契約状況コード表!N$6),"○",IF(AND(BI349=契約状況コード表!M$7,Y349&gt;=契約状況コード表!N$7),"○",IF(AND(BI349=契約状況コード表!M$8,Y349&gt;=契約状況コード表!N$8),"○",IF(AND(BI349=契約状況コード表!M$9,Y349&gt;=契約状況コード表!N$9),"○",IF(AND(BI349=契約状況コード表!M$10,Y349&gt;=契約状況コード表!N$10),"○",IF(AND(BI349=契約状況コード表!M$11,Y349&gt;=契約状況コード表!N$11),"○",IF(AND(BI349=契約状況コード表!M$12,Y349&gt;=契約状況コード表!N$12),"○",IF(AND(BI349=契約状況コード表!M$13,Y349&gt;=契約状況コード表!N$13),"○","×")))))))))</f>
        <v>×</v>
      </c>
      <c r="BF349" s="114" t="str">
        <f t="shared" si="47"/>
        <v>×</v>
      </c>
      <c r="BG349" s="114" t="str">
        <f t="shared" si="48"/>
        <v>×</v>
      </c>
      <c r="BH349" s="115" t="str">
        <f t="shared" si="49"/>
        <v/>
      </c>
      <c r="BI349" s="170">
        <f t="shared" si="50"/>
        <v>0</v>
      </c>
      <c r="BJ349" s="36" t="str">
        <f>IF(AG349=契約状況コード表!G$5,"",IF(AND(K349&lt;&gt;"",ISTEXT(U349)),"分担契約/単価契約",IF(ISTEXT(U349),"単価契約",IF(K349&lt;&gt;"","分担契約",""))))</f>
        <v/>
      </c>
      <c r="BK349" s="171"/>
      <c r="BL349" s="118" t="str">
        <f>IF(COUNTIF(T349,"**"),"",IF(AND(T349&gt;=契約状況コード表!P$5,OR(H349=契約状況コード表!M$5,H349=契約状況コード表!M$6)),1,IF(AND(T349&gt;=契約状況コード表!P$13,H349&lt;&gt;契約状況コード表!M$5,H349&lt;&gt;契約状況コード表!M$6),1,"")))</f>
        <v/>
      </c>
      <c r="BM349" s="155" t="str">
        <f t="shared" si="51"/>
        <v>○</v>
      </c>
      <c r="BN349" s="118" t="b">
        <f t="shared" si="52"/>
        <v>1</v>
      </c>
      <c r="BO349" s="118" t="b">
        <f t="shared" si="53"/>
        <v>1</v>
      </c>
    </row>
    <row r="350" spans="1:67" ht="60.6" customHeight="1">
      <c r="A350" s="101">
        <f t="shared" si="54"/>
        <v>345</v>
      </c>
      <c r="B350" s="101" t="str">
        <f t="shared" si="55"/>
        <v/>
      </c>
      <c r="C350" s="101" t="str">
        <f>IF(B350&lt;&gt;1,"",COUNTIF($B$6:B350,1))</f>
        <v/>
      </c>
      <c r="D350" s="101" t="str">
        <f>IF(B350&lt;&gt;2,"",COUNTIF($B$6:B350,2))</f>
        <v/>
      </c>
      <c r="E350" s="101" t="str">
        <f>IF(B350&lt;&gt;3,"",COUNTIF($B$6:B350,3))</f>
        <v/>
      </c>
      <c r="F350" s="101" t="str">
        <f>IF(B350&lt;&gt;4,"",COUNTIF($B$6:B350,4))</f>
        <v/>
      </c>
      <c r="G350" s="75"/>
      <c r="H350" s="36"/>
      <c r="I350" s="76"/>
      <c r="J350" s="76"/>
      <c r="K350" s="75"/>
      <c r="L350" s="161"/>
      <c r="M350" s="77"/>
      <c r="N350" s="76"/>
      <c r="O350" s="78"/>
      <c r="P350" s="83"/>
      <c r="Q350" s="84"/>
      <c r="R350" s="76"/>
      <c r="S350" s="75"/>
      <c r="T350" s="79"/>
      <c r="U350" s="86"/>
      <c r="V350" s="87"/>
      <c r="W350" s="172" t="str">
        <f>IF(OR(T350="他官署で調達手続きを実施のため",AG350=契約状況コード表!G$5),"－",IF(V350&lt;&gt;"",ROUNDDOWN(V350/T350,3),(IFERROR(ROUNDDOWN(U350/T350,3),"－"))))</f>
        <v>－</v>
      </c>
      <c r="X350" s="79"/>
      <c r="Y350" s="79"/>
      <c r="Z350" s="82"/>
      <c r="AA350" s="80"/>
      <c r="AB350" s="81"/>
      <c r="AC350" s="82"/>
      <c r="AD350" s="82"/>
      <c r="AE350" s="82"/>
      <c r="AF350" s="82"/>
      <c r="AG350" s="80"/>
      <c r="AH350" s="76"/>
      <c r="AI350" s="76"/>
      <c r="AJ350" s="76"/>
      <c r="AK350" s="36"/>
      <c r="AL350" s="36"/>
      <c r="AM350" s="200"/>
      <c r="AN350" s="200"/>
      <c r="AO350" s="200"/>
      <c r="AP350" s="200"/>
      <c r="AQ350" s="161"/>
      <c r="AR350" s="75"/>
      <c r="AS350" s="36"/>
      <c r="AT350" s="36"/>
      <c r="AU350" s="36"/>
      <c r="AV350" s="36"/>
      <c r="AW350" s="36"/>
      <c r="AX350" s="36"/>
      <c r="AY350" s="36"/>
      <c r="AZ350" s="36"/>
      <c r="BA350" s="108"/>
      <c r="BB350" s="113"/>
      <c r="BC350" s="114" t="str">
        <f>IF(AND(OR(K350=契約状況コード表!D$5,K350=契約状況コード表!D$6),OR(AG350=契約状況コード表!G$5,AG350=契約状況コード表!G$6)),"年間支払金額(全官署)",IF(OR(AG350=契約状況コード表!G$5,AG350=契約状況コード表!G$6),"年間支払金額",IF(AND(OR(COUNTIF(AI350,"*すべて*"),COUNTIF(AI350,"*全て*")),S350="●",OR(K350=契約状況コード表!D$5,K350=契約状況コード表!D$6)),"年間支払金額(全官署、契約相手方ごと)",IF(AND(OR(COUNTIF(AI350,"*すべて*"),COUNTIF(AI350,"*全て*")),S350="●"),"年間支払金額(契約相手方ごと)",IF(AND(OR(K350=契約状況コード表!D$5,K350=契約状況コード表!D$6),AG350=契約状況コード表!G$7),"契約総額(全官署)",IF(AND(K350=契約状況コード表!D$7,AG350=契約状況コード表!G$7),"契約総額(自官署のみ)",IF(K350=契約状況コード表!D$7,"年間支払金額(自官署のみ)",IF(AG350=契約状況コード表!G$7,"契約総額",IF(AND(COUNTIF(BJ350,"&lt;&gt;*単価*"),OR(K350=契約状況コード表!D$5,K350=契約状況コード表!D$6)),"全官署予定価格",IF(AND(COUNTIF(BJ350,"*単価*"),OR(K350=契約状況コード表!D$5,K350=契約状況コード表!D$6)),"全官署支払金額",IF(AND(COUNTIF(BJ350,"&lt;&gt;*単価*"),COUNTIF(BJ350,"*変更契約*")),"変更後予定価格",IF(COUNTIF(BJ350,"*単価*"),"年間支払金額","予定価格"))))))))))))</f>
        <v>予定価格</v>
      </c>
      <c r="BD350" s="114" t="str">
        <f>IF(AND(BI350=契約状況コード表!M$5,T350&gt;契約状況コード表!N$5),"○",IF(AND(BI350=契約状況コード表!M$6,T350&gt;=契約状況コード表!N$6),"○",IF(AND(BI350=契約状況コード表!M$7,T350&gt;=契約状況コード表!N$7),"○",IF(AND(BI350=契約状況コード表!M$8,T350&gt;=契約状況コード表!N$8),"○",IF(AND(BI350=契約状況コード表!M$9,T350&gt;=契約状況コード表!N$9),"○",IF(AND(BI350=契約状況コード表!M$10,T350&gt;=契約状況コード表!N$10),"○",IF(AND(BI350=契約状況コード表!M$11,T350&gt;=契約状況コード表!N$11),"○",IF(AND(BI350=契約状況コード表!M$12,T350&gt;=契約状況コード表!N$12),"○",IF(AND(BI350=契約状況コード表!M$13,T350&gt;=契約状況コード表!N$13),"○",IF(T350="他官署で調達手続き入札を実施のため","○","×"))))))))))</f>
        <v>×</v>
      </c>
      <c r="BE350" s="114" t="str">
        <f>IF(AND(BI350=契約状況コード表!M$5,Y350&gt;契約状況コード表!N$5),"○",IF(AND(BI350=契約状況コード表!M$6,Y350&gt;=契約状況コード表!N$6),"○",IF(AND(BI350=契約状況コード表!M$7,Y350&gt;=契約状況コード表!N$7),"○",IF(AND(BI350=契約状況コード表!M$8,Y350&gt;=契約状況コード表!N$8),"○",IF(AND(BI350=契約状況コード表!M$9,Y350&gt;=契約状況コード表!N$9),"○",IF(AND(BI350=契約状況コード表!M$10,Y350&gt;=契約状況コード表!N$10),"○",IF(AND(BI350=契約状況コード表!M$11,Y350&gt;=契約状況コード表!N$11),"○",IF(AND(BI350=契約状況コード表!M$12,Y350&gt;=契約状況コード表!N$12),"○",IF(AND(BI350=契約状況コード表!M$13,Y350&gt;=契約状況コード表!N$13),"○","×")))))))))</f>
        <v>×</v>
      </c>
      <c r="BF350" s="114" t="str">
        <f t="shared" si="47"/>
        <v>×</v>
      </c>
      <c r="BG350" s="114" t="str">
        <f t="shared" si="48"/>
        <v>×</v>
      </c>
      <c r="BH350" s="115" t="str">
        <f t="shared" si="49"/>
        <v/>
      </c>
      <c r="BI350" s="170">
        <f t="shared" si="50"/>
        <v>0</v>
      </c>
      <c r="BJ350" s="36" t="str">
        <f>IF(AG350=契約状況コード表!G$5,"",IF(AND(K350&lt;&gt;"",ISTEXT(U350)),"分担契約/単価契約",IF(ISTEXT(U350),"単価契約",IF(K350&lt;&gt;"","分担契約",""))))</f>
        <v/>
      </c>
      <c r="BK350" s="171"/>
      <c r="BL350" s="118" t="str">
        <f>IF(COUNTIF(T350,"**"),"",IF(AND(T350&gt;=契約状況コード表!P$5,OR(H350=契約状況コード表!M$5,H350=契約状況コード表!M$6)),1,IF(AND(T350&gt;=契約状況コード表!P$13,H350&lt;&gt;契約状況コード表!M$5,H350&lt;&gt;契約状況コード表!M$6),1,"")))</f>
        <v/>
      </c>
      <c r="BM350" s="155" t="str">
        <f t="shared" si="51"/>
        <v>○</v>
      </c>
      <c r="BN350" s="118" t="b">
        <f t="shared" si="52"/>
        <v>1</v>
      </c>
      <c r="BO350" s="118" t="b">
        <f t="shared" si="53"/>
        <v>1</v>
      </c>
    </row>
    <row r="351" spans="1:67" ht="60.6" customHeight="1">
      <c r="A351" s="101">
        <f t="shared" si="54"/>
        <v>346</v>
      </c>
      <c r="B351" s="101" t="str">
        <f t="shared" si="55"/>
        <v/>
      </c>
      <c r="C351" s="101" t="str">
        <f>IF(B351&lt;&gt;1,"",COUNTIF($B$6:B351,1))</f>
        <v/>
      </c>
      <c r="D351" s="101" t="str">
        <f>IF(B351&lt;&gt;2,"",COUNTIF($B$6:B351,2))</f>
        <v/>
      </c>
      <c r="E351" s="101" t="str">
        <f>IF(B351&lt;&gt;3,"",COUNTIF($B$6:B351,3))</f>
        <v/>
      </c>
      <c r="F351" s="101" t="str">
        <f>IF(B351&lt;&gt;4,"",COUNTIF($B$6:B351,4))</f>
        <v/>
      </c>
      <c r="G351" s="75"/>
      <c r="H351" s="36"/>
      <c r="I351" s="76"/>
      <c r="J351" s="76"/>
      <c r="K351" s="75"/>
      <c r="L351" s="161"/>
      <c r="M351" s="77"/>
      <c r="N351" s="76"/>
      <c r="O351" s="78"/>
      <c r="P351" s="83"/>
      <c r="Q351" s="84"/>
      <c r="R351" s="76"/>
      <c r="S351" s="75"/>
      <c r="T351" s="79"/>
      <c r="U351" s="86"/>
      <c r="V351" s="87"/>
      <c r="W351" s="172" t="str">
        <f>IF(OR(T351="他官署で調達手続きを実施のため",AG351=契約状況コード表!G$5),"－",IF(V351&lt;&gt;"",ROUNDDOWN(V351/T351,3),(IFERROR(ROUNDDOWN(U351/T351,3),"－"))))</f>
        <v>－</v>
      </c>
      <c r="X351" s="79"/>
      <c r="Y351" s="79"/>
      <c r="Z351" s="82"/>
      <c r="AA351" s="80"/>
      <c r="AB351" s="81"/>
      <c r="AC351" s="82"/>
      <c r="AD351" s="82"/>
      <c r="AE351" s="82"/>
      <c r="AF351" s="82"/>
      <c r="AG351" s="80"/>
      <c r="AH351" s="76"/>
      <c r="AI351" s="76"/>
      <c r="AJ351" s="76"/>
      <c r="AK351" s="36"/>
      <c r="AL351" s="36"/>
      <c r="AM351" s="200"/>
      <c r="AN351" s="200"/>
      <c r="AO351" s="200"/>
      <c r="AP351" s="200"/>
      <c r="AQ351" s="161"/>
      <c r="AR351" s="75"/>
      <c r="AS351" s="36"/>
      <c r="AT351" s="36"/>
      <c r="AU351" s="36"/>
      <c r="AV351" s="36"/>
      <c r="AW351" s="36"/>
      <c r="AX351" s="36"/>
      <c r="AY351" s="36"/>
      <c r="AZ351" s="36"/>
      <c r="BA351" s="104"/>
      <c r="BB351" s="113"/>
      <c r="BC351" s="114" t="str">
        <f>IF(AND(OR(K351=契約状況コード表!D$5,K351=契約状況コード表!D$6),OR(AG351=契約状況コード表!G$5,AG351=契約状況コード表!G$6)),"年間支払金額(全官署)",IF(OR(AG351=契約状況コード表!G$5,AG351=契約状況コード表!G$6),"年間支払金額",IF(AND(OR(COUNTIF(AI351,"*すべて*"),COUNTIF(AI351,"*全て*")),S351="●",OR(K351=契約状況コード表!D$5,K351=契約状況コード表!D$6)),"年間支払金額(全官署、契約相手方ごと)",IF(AND(OR(COUNTIF(AI351,"*すべて*"),COUNTIF(AI351,"*全て*")),S351="●"),"年間支払金額(契約相手方ごと)",IF(AND(OR(K351=契約状況コード表!D$5,K351=契約状況コード表!D$6),AG351=契約状況コード表!G$7),"契約総額(全官署)",IF(AND(K351=契約状況コード表!D$7,AG351=契約状況コード表!G$7),"契約総額(自官署のみ)",IF(K351=契約状況コード表!D$7,"年間支払金額(自官署のみ)",IF(AG351=契約状況コード表!G$7,"契約総額",IF(AND(COUNTIF(BJ351,"&lt;&gt;*単価*"),OR(K351=契約状況コード表!D$5,K351=契約状況コード表!D$6)),"全官署予定価格",IF(AND(COUNTIF(BJ351,"*単価*"),OR(K351=契約状況コード表!D$5,K351=契約状況コード表!D$6)),"全官署支払金額",IF(AND(COUNTIF(BJ351,"&lt;&gt;*単価*"),COUNTIF(BJ351,"*変更契約*")),"変更後予定価格",IF(COUNTIF(BJ351,"*単価*"),"年間支払金額","予定価格"))))))))))))</f>
        <v>予定価格</v>
      </c>
      <c r="BD351" s="114" t="str">
        <f>IF(AND(BI351=契約状況コード表!M$5,T351&gt;契約状況コード表!N$5),"○",IF(AND(BI351=契約状況コード表!M$6,T351&gt;=契約状況コード表!N$6),"○",IF(AND(BI351=契約状況コード表!M$7,T351&gt;=契約状況コード表!N$7),"○",IF(AND(BI351=契約状況コード表!M$8,T351&gt;=契約状況コード表!N$8),"○",IF(AND(BI351=契約状況コード表!M$9,T351&gt;=契約状況コード表!N$9),"○",IF(AND(BI351=契約状況コード表!M$10,T351&gt;=契約状況コード表!N$10),"○",IF(AND(BI351=契約状況コード表!M$11,T351&gt;=契約状況コード表!N$11),"○",IF(AND(BI351=契約状況コード表!M$12,T351&gt;=契約状況コード表!N$12),"○",IF(AND(BI351=契約状況コード表!M$13,T351&gt;=契約状況コード表!N$13),"○",IF(T351="他官署で調達手続き入札を実施のため","○","×"))))))))))</f>
        <v>×</v>
      </c>
      <c r="BE351" s="114" t="str">
        <f>IF(AND(BI351=契約状況コード表!M$5,Y351&gt;契約状況コード表!N$5),"○",IF(AND(BI351=契約状況コード表!M$6,Y351&gt;=契約状況コード表!N$6),"○",IF(AND(BI351=契約状況コード表!M$7,Y351&gt;=契約状況コード表!N$7),"○",IF(AND(BI351=契約状況コード表!M$8,Y351&gt;=契約状況コード表!N$8),"○",IF(AND(BI351=契約状況コード表!M$9,Y351&gt;=契約状況コード表!N$9),"○",IF(AND(BI351=契約状況コード表!M$10,Y351&gt;=契約状況コード表!N$10),"○",IF(AND(BI351=契約状況コード表!M$11,Y351&gt;=契約状況コード表!N$11),"○",IF(AND(BI351=契約状況コード表!M$12,Y351&gt;=契約状況コード表!N$12),"○",IF(AND(BI351=契約状況コード表!M$13,Y351&gt;=契約状況コード表!N$13),"○","×")))))))))</f>
        <v>×</v>
      </c>
      <c r="BF351" s="114" t="str">
        <f t="shared" si="47"/>
        <v>×</v>
      </c>
      <c r="BG351" s="114" t="str">
        <f t="shared" si="48"/>
        <v>×</v>
      </c>
      <c r="BH351" s="115" t="str">
        <f t="shared" si="49"/>
        <v/>
      </c>
      <c r="BI351" s="170">
        <f t="shared" si="50"/>
        <v>0</v>
      </c>
      <c r="BJ351" s="36" t="str">
        <f>IF(AG351=契約状況コード表!G$5,"",IF(AND(K351&lt;&gt;"",ISTEXT(U351)),"分担契約/単価契約",IF(ISTEXT(U351),"単価契約",IF(K351&lt;&gt;"","分担契約",""))))</f>
        <v/>
      </c>
      <c r="BK351" s="171"/>
      <c r="BL351" s="118" t="str">
        <f>IF(COUNTIF(T351,"**"),"",IF(AND(T351&gt;=契約状況コード表!P$5,OR(H351=契約状況コード表!M$5,H351=契約状況コード表!M$6)),1,IF(AND(T351&gt;=契約状況コード表!P$13,H351&lt;&gt;契約状況コード表!M$5,H351&lt;&gt;契約状況コード表!M$6),1,"")))</f>
        <v/>
      </c>
      <c r="BM351" s="155" t="str">
        <f t="shared" si="51"/>
        <v>○</v>
      </c>
      <c r="BN351" s="118" t="b">
        <f t="shared" si="52"/>
        <v>1</v>
      </c>
      <c r="BO351" s="118" t="b">
        <f t="shared" si="53"/>
        <v>1</v>
      </c>
    </row>
    <row r="352" spans="1:67" ht="60.6" customHeight="1">
      <c r="A352" s="101">
        <f t="shared" si="54"/>
        <v>347</v>
      </c>
      <c r="B352" s="101" t="str">
        <f t="shared" si="55"/>
        <v/>
      </c>
      <c r="C352" s="101" t="str">
        <f>IF(B352&lt;&gt;1,"",COUNTIF($B$6:B352,1))</f>
        <v/>
      </c>
      <c r="D352" s="101" t="str">
        <f>IF(B352&lt;&gt;2,"",COUNTIF($B$6:B352,2))</f>
        <v/>
      </c>
      <c r="E352" s="101" t="str">
        <f>IF(B352&lt;&gt;3,"",COUNTIF($B$6:B352,3))</f>
        <v/>
      </c>
      <c r="F352" s="101" t="str">
        <f>IF(B352&lt;&gt;4,"",COUNTIF($B$6:B352,4))</f>
        <v/>
      </c>
      <c r="G352" s="75"/>
      <c r="H352" s="36"/>
      <c r="I352" s="76"/>
      <c r="J352" s="76"/>
      <c r="K352" s="75"/>
      <c r="L352" s="161"/>
      <c r="M352" s="77"/>
      <c r="N352" s="76"/>
      <c r="O352" s="78"/>
      <c r="P352" s="83"/>
      <c r="Q352" s="84"/>
      <c r="R352" s="76"/>
      <c r="S352" s="75"/>
      <c r="T352" s="79"/>
      <c r="U352" s="86"/>
      <c r="V352" s="87"/>
      <c r="W352" s="172" t="str">
        <f>IF(OR(T352="他官署で調達手続きを実施のため",AG352=契約状況コード表!G$5),"－",IF(V352&lt;&gt;"",ROUNDDOWN(V352/T352,3),(IFERROR(ROUNDDOWN(U352/T352,3),"－"))))</f>
        <v>－</v>
      </c>
      <c r="X352" s="79"/>
      <c r="Y352" s="79"/>
      <c r="Z352" s="82"/>
      <c r="AA352" s="80"/>
      <c r="AB352" s="81"/>
      <c r="AC352" s="82"/>
      <c r="AD352" s="82"/>
      <c r="AE352" s="82"/>
      <c r="AF352" s="82"/>
      <c r="AG352" s="80"/>
      <c r="AH352" s="76"/>
      <c r="AI352" s="76"/>
      <c r="AJ352" s="76"/>
      <c r="AK352" s="36"/>
      <c r="AL352" s="36"/>
      <c r="AM352" s="200"/>
      <c r="AN352" s="200"/>
      <c r="AO352" s="200"/>
      <c r="AP352" s="200"/>
      <c r="AQ352" s="161"/>
      <c r="AR352" s="75"/>
      <c r="AS352" s="36"/>
      <c r="AT352" s="36"/>
      <c r="AU352" s="36"/>
      <c r="AV352" s="36"/>
      <c r="AW352" s="36"/>
      <c r="AX352" s="36"/>
      <c r="AY352" s="36"/>
      <c r="AZ352" s="36"/>
      <c r="BA352" s="104"/>
      <c r="BB352" s="113"/>
      <c r="BC352" s="114" t="str">
        <f>IF(AND(OR(K352=契約状況コード表!D$5,K352=契約状況コード表!D$6),OR(AG352=契約状況コード表!G$5,AG352=契約状況コード表!G$6)),"年間支払金額(全官署)",IF(OR(AG352=契約状況コード表!G$5,AG352=契約状況コード表!G$6),"年間支払金額",IF(AND(OR(COUNTIF(AI352,"*すべて*"),COUNTIF(AI352,"*全て*")),S352="●",OR(K352=契約状況コード表!D$5,K352=契約状況コード表!D$6)),"年間支払金額(全官署、契約相手方ごと)",IF(AND(OR(COUNTIF(AI352,"*すべて*"),COUNTIF(AI352,"*全て*")),S352="●"),"年間支払金額(契約相手方ごと)",IF(AND(OR(K352=契約状況コード表!D$5,K352=契約状況コード表!D$6),AG352=契約状況コード表!G$7),"契約総額(全官署)",IF(AND(K352=契約状況コード表!D$7,AG352=契約状況コード表!G$7),"契約総額(自官署のみ)",IF(K352=契約状況コード表!D$7,"年間支払金額(自官署のみ)",IF(AG352=契約状況コード表!G$7,"契約総額",IF(AND(COUNTIF(BJ352,"&lt;&gt;*単価*"),OR(K352=契約状況コード表!D$5,K352=契約状況コード表!D$6)),"全官署予定価格",IF(AND(COUNTIF(BJ352,"*単価*"),OR(K352=契約状況コード表!D$5,K352=契約状況コード表!D$6)),"全官署支払金額",IF(AND(COUNTIF(BJ352,"&lt;&gt;*単価*"),COUNTIF(BJ352,"*変更契約*")),"変更後予定価格",IF(COUNTIF(BJ352,"*単価*"),"年間支払金額","予定価格"))))))))))))</f>
        <v>予定価格</v>
      </c>
      <c r="BD352" s="114" t="str">
        <f>IF(AND(BI352=契約状況コード表!M$5,T352&gt;契約状況コード表!N$5),"○",IF(AND(BI352=契約状況コード表!M$6,T352&gt;=契約状況コード表!N$6),"○",IF(AND(BI352=契約状況コード表!M$7,T352&gt;=契約状況コード表!N$7),"○",IF(AND(BI352=契約状況コード表!M$8,T352&gt;=契約状況コード表!N$8),"○",IF(AND(BI352=契約状況コード表!M$9,T352&gt;=契約状況コード表!N$9),"○",IF(AND(BI352=契約状況コード表!M$10,T352&gt;=契約状況コード表!N$10),"○",IF(AND(BI352=契約状況コード表!M$11,T352&gt;=契約状況コード表!N$11),"○",IF(AND(BI352=契約状況コード表!M$12,T352&gt;=契約状況コード表!N$12),"○",IF(AND(BI352=契約状況コード表!M$13,T352&gt;=契約状況コード表!N$13),"○",IF(T352="他官署で調達手続き入札を実施のため","○","×"))))))))))</f>
        <v>×</v>
      </c>
      <c r="BE352" s="114" t="str">
        <f>IF(AND(BI352=契約状況コード表!M$5,Y352&gt;契約状況コード表!N$5),"○",IF(AND(BI352=契約状況コード表!M$6,Y352&gt;=契約状況コード表!N$6),"○",IF(AND(BI352=契約状況コード表!M$7,Y352&gt;=契約状況コード表!N$7),"○",IF(AND(BI352=契約状況コード表!M$8,Y352&gt;=契約状況コード表!N$8),"○",IF(AND(BI352=契約状況コード表!M$9,Y352&gt;=契約状況コード表!N$9),"○",IF(AND(BI352=契約状況コード表!M$10,Y352&gt;=契約状況コード表!N$10),"○",IF(AND(BI352=契約状況コード表!M$11,Y352&gt;=契約状況コード表!N$11),"○",IF(AND(BI352=契約状況コード表!M$12,Y352&gt;=契約状況コード表!N$12),"○",IF(AND(BI352=契約状況コード表!M$13,Y352&gt;=契約状況コード表!N$13),"○","×")))))))))</f>
        <v>×</v>
      </c>
      <c r="BF352" s="114" t="str">
        <f t="shared" si="47"/>
        <v>×</v>
      </c>
      <c r="BG352" s="114" t="str">
        <f t="shared" si="48"/>
        <v>×</v>
      </c>
      <c r="BH352" s="115" t="str">
        <f t="shared" si="49"/>
        <v/>
      </c>
      <c r="BI352" s="170">
        <f t="shared" si="50"/>
        <v>0</v>
      </c>
      <c r="BJ352" s="36" t="str">
        <f>IF(AG352=契約状況コード表!G$5,"",IF(AND(K352&lt;&gt;"",ISTEXT(U352)),"分担契約/単価契約",IF(ISTEXT(U352),"単価契約",IF(K352&lt;&gt;"","分担契約",""))))</f>
        <v/>
      </c>
      <c r="BK352" s="171"/>
      <c r="BL352" s="118" t="str">
        <f>IF(COUNTIF(T352,"**"),"",IF(AND(T352&gt;=契約状況コード表!P$5,OR(H352=契約状況コード表!M$5,H352=契約状況コード表!M$6)),1,IF(AND(T352&gt;=契約状況コード表!P$13,H352&lt;&gt;契約状況コード表!M$5,H352&lt;&gt;契約状況コード表!M$6),1,"")))</f>
        <v/>
      </c>
      <c r="BM352" s="155" t="str">
        <f t="shared" si="51"/>
        <v>○</v>
      </c>
      <c r="BN352" s="118" t="b">
        <f t="shared" si="52"/>
        <v>1</v>
      </c>
      <c r="BO352" s="118" t="b">
        <f t="shared" si="53"/>
        <v>1</v>
      </c>
    </row>
    <row r="353" spans="1:67" ht="60.6" customHeight="1">
      <c r="A353" s="101">
        <f t="shared" si="54"/>
        <v>348</v>
      </c>
      <c r="B353" s="101" t="str">
        <f t="shared" si="55"/>
        <v/>
      </c>
      <c r="C353" s="101" t="str">
        <f>IF(B353&lt;&gt;1,"",COUNTIF($B$6:B353,1))</f>
        <v/>
      </c>
      <c r="D353" s="101" t="str">
        <f>IF(B353&lt;&gt;2,"",COUNTIF($B$6:B353,2))</f>
        <v/>
      </c>
      <c r="E353" s="101" t="str">
        <f>IF(B353&lt;&gt;3,"",COUNTIF($B$6:B353,3))</f>
        <v/>
      </c>
      <c r="F353" s="101" t="str">
        <f>IF(B353&lt;&gt;4,"",COUNTIF($B$6:B353,4))</f>
        <v/>
      </c>
      <c r="G353" s="75"/>
      <c r="H353" s="36"/>
      <c r="I353" s="76"/>
      <c r="J353" s="76"/>
      <c r="K353" s="75"/>
      <c r="L353" s="161"/>
      <c r="M353" s="77"/>
      <c r="N353" s="76"/>
      <c r="O353" s="78"/>
      <c r="P353" s="83"/>
      <c r="Q353" s="84"/>
      <c r="R353" s="76"/>
      <c r="S353" s="75"/>
      <c r="T353" s="85"/>
      <c r="U353" s="154"/>
      <c r="V353" s="87"/>
      <c r="W353" s="172" t="str">
        <f>IF(OR(T353="他官署で調達手続きを実施のため",AG353=契約状況コード表!G$5),"－",IF(V353&lt;&gt;"",ROUNDDOWN(V353/T353,3),(IFERROR(ROUNDDOWN(U353/T353,3),"－"))))</f>
        <v>－</v>
      </c>
      <c r="X353" s="85"/>
      <c r="Y353" s="85"/>
      <c r="Z353" s="82"/>
      <c r="AA353" s="80"/>
      <c r="AB353" s="81"/>
      <c r="AC353" s="82"/>
      <c r="AD353" s="82"/>
      <c r="AE353" s="82"/>
      <c r="AF353" s="82"/>
      <c r="AG353" s="80"/>
      <c r="AH353" s="76"/>
      <c r="AI353" s="76"/>
      <c r="AJ353" s="76"/>
      <c r="AK353" s="36"/>
      <c r="AL353" s="36"/>
      <c r="AM353" s="200"/>
      <c r="AN353" s="200"/>
      <c r="AO353" s="200"/>
      <c r="AP353" s="200"/>
      <c r="AQ353" s="161"/>
      <c r="AR353" s="75"/>
      <c r="AS353" s="36"/>
      <c r="AT353" s="36"/>
      <c r="AU353" s="36"/>
      <c r="AV353" s="36"/>
      <c r="AW353" s="36"/>
      <c r="AX353" s="36"/>
      <c r="AY353" s="36"/>
      <c r="AZ353" s="36"/>
      <c r="BA353" s="104"/>
      <c r="BB353" s="113"/>
      <c r="BC353" s="114" t="str">
        <f>IF(AND(OR(K353=契約状況コード表!D$5,K353=契約状況コード表!D$6),OR(AG353=契約状況コード表!G$5,AG353=契約状況コード表!G$6)),"年間支払金額(全官署)",IF(OR(AG353=契約状況コード表!G$5,AG353=契約状況コード表!G$6),"年間支払金額",IF(AND(OR(COUNTIF(AI353,"*すべて*"),COUNTIF(AI353,"*全て*")),S353="●",OR(K353=契約状況コード表!D$5,K353=契約状況コード表!D$6)),"年間支払金額(全官署、契約相手方ごと)",IF(AND(OR(COUNTIF(AI353,"*すべて*"),COUNTIF(AI353,"*全て*")),S353="●"),"年間支払金額(契約相手方ごと)",IF(AND(OR(K353=契約状況コード表!D$5,K353=契約状況コード表!D$6),AG353=契約状況コード表!G$7),"契約総額(全官署)",IF(AND(K353=契約状況コード表!D$7,AG353=契約状況コード表!G$7),"契約総額(自官署のみ)",IF(K353=契約状況コード表!D$7,"年間支払金額(自官署のみ)",IF(AG353=契約状況コード表!G$7,"契約総額",IF(AND(COUNTIF(BJ353,"&lt;&gt;*単価*"),OR(K353=契約状況コード表!D$5,K353=契約状況コード表!D$6)),"全官署予定価格",IF(AND(COUNTIF(BJ353,"*単価*"),OR(K353=契約状況コード表!D$5,K353=契約状況コード表!D$6)),"全官署支払金額",IF(AND(COUNTIF(BJ353,"&lt;&gt;*単価*"),COUNTIF(BJ353,"*変更契約*")),"変更後予定価格",IF(COUNTIF(BJ353,"*単価*"),"年間支払金額","予定価格"))))))))))))</f>
        <v>予定価格</v>
      </c>
      <c r="BD353" s="114" t="str">
        <f>IF(AND(BI353=契約状況コード表!M$5,T353&gt;契約状況コード表!N$5),"○",IF(AND(BI353=契約状況コード表!M$6,T353&gt;=契約状況コード表!N$6),"○",IF(AND(BI353=契約状況コード表!M$7,T353&gt;=契約状況コード表!N$7),"○",IF(AND(BI353=契約状況コード表!M$8,T353&gt;=契約状況コード表!N$8),"○",IF(AND(BI353=契約状況コード表!M$9,T353&gt;=契約状況コード表!N$9),"○",IF(AND(BI353=契約状況コード表!M$10,T353&gt;=契約状況コード表!N$10),"○",IF(AND(BI353=契約状況コード表!M$11,T353&gt;=契約状況コード表!N$11),"○",IF(AND(BI353=契約状況コード表!M$12,T353&gt;=契約状況コード表!N$12),"○",IF(AND(BI353=契約状況コード表!M$13,T353&gt;=契約状況コード表!N$13),"○",IF(T353="他官署で調達手続き入札を実施のため","○","×"))))))))))</f>
        <v>×</v>
      </c>
      <c r="BE353" s="114" t="str">
        <f>IF(AND(BI353=契約状況コード表!M$5,Y353&gt;契約状況コード表!N$5),"○",IF(AND(BI353=契約状況コード表!M$6,Y353&gt;=契約状況コード表!N$6),"○",IF(AND(BI353=契約状況コード表!M$7,Y353&gt;=契約状況コード表!N$7),"○",IF(AND(BI353=契約状況コード表!M$8,Y353&gt;=契約状況コード表!N$8),"○",IF(AND(BI353=契約状況コード表!M$9,Y353&gt;=契約状況コード表!N$9),"○",IF(AND(BI353=契約状況コード表!M$10,Y353&gt;=契約状況コード表!N$10),"○",IF(AND(BI353=契約状況コード表!M$11,Y353&gt;=契約状況コード表!N$11),"○",IF(AND(BI353=契約状況コード表!M$12,Y353&gt;=契約状況コード表!N$12),"○",IF(AND(BI353=契約状況コード表!M$13,Y353&gt;=契約状況コード表!N$13),"○","×")))))))))</f>
        <v>×</v>
      </c>
      <c r="BF353" s="114" t="str">
        <f t="shared" si="47"/>
        <v>×</v>
      </c>
      <c r="BG353" s="114" t="str">
        <f t="shared" si="48"/>
        <v>×</v>
      </c>
      <c r="BH353" s="115" t="str">
        <f t="shared" si="49"/>
        <v/>
      </c>
      <c r="BI353" s="170">
        <f t="shared" si="50"/>
        <v>0</v>
      </c>
      <c r="BJ353" s="36" t="str">
        <f>IF(AG353=契約状況コード表!G$5,"",IF(AND(K353&lt;&gt;"",ISTEXT(U353)),"分担契約/単価契約",IF(ISTEXT(U353),"単価契約",IF(K353&lt;&gt;"","分担契約",""))))</f>
        <v/>
      </c>
      <c r="BK353" s="171"/>
      <c r="BL353" s="118" t="str">
        <f>IF(COUNTIF(T353,"**"),"",IF(AND(T353&gt;=契約状況コード表!P$5,OR(H353=契約状況コード表!M$5,H353=契約状況コード表!M$6)),1,IF(AND(T353&gt;=契約状況コード表!P$13,H353&lt;&gt;契約状況コード表!M$5,H353&lt;&gt;契約状況コード表!M$6),1,"")))</f>
        <v/>
      </c>
      <c r="BM353" s="155" t="str">
        <f t="shared" si="51"/>
        <v>○</v>
      </c>
      <c r="BN353" s="118" t="b">
        <f t="shared" si="52"/>
        <v>1</v>
      </c>
      <c r="BO353" s="118" t="b">
        <f t="shared" si="53"/>
        <v>1</v>
      </c>
    </row>
    <row r="354" spans="1:67" ht="60.6" customHeight="1">
      <c r="A354" s="101">
        <f t="shared" si="54"/>
        <v>349</v>
      </c>
      <c r="B354" s="101" t="str">
        <f t="shared" si="55"/>
        <v/>
      </c>
      <c r="C354" s="101" t="str">
        <f>IF(B354&lt;&gt;1,"",COUNTIF($B$6:B354,1))</f>
        <v/>
      </c>
      <c r="D354" s="101" t="str">
        <f>IF(B354&lt;&gt;2,"",COUNTIF($B$6:B354,2))</f>
        <v/>
      </c>
      <c r="E354" s="101" t="str">
        <f>IF(B354&lt;&gt;3,"",COUNTIF($B$6:B354,3))</f>
        <v/>
      </c>
      <c r="F354" s="101" t="str">
        <f>IF(B354&lt;&gt;4,"",COUNTIF($B$6:B354,4))</f>
        <v/>
      </c>
      <c r="G354" s="75"/>
      <c r="H354" s="36"/>
      <c r="I354" s="76"/>
      <c r="J354" s="76"/>
      <c r="K354" s="75"/>
      <c r="L354" s="161"/>
      <c r="M354" s="77"/>
      <c r="N354" s="76"/>
      <c r="O354" s="78"/>
      <c r="P354" s="83"/>
      <c r="Q354" s="84"/>
      <c r="R354" s="76"/>
      <c r="S354" s="75"/>
      <c r="T354" s="79"/>
      <c r="U354" s="86"/>
      <c r="V354" s="87"/>
      <c r="W354" s="172" t="str">
        <f>IF(OR(T354="他官署で調達手続きを実施のため",AG354=契約状況コード表!G$5),"－",IF(V354&lt;&gt;"",ROUNDDOWN(V354/T354,3),(IFERROR(ROUNDDOWN(U354/T354,3),"－"))))</f>
        <v>－</v>
      </c>
      <c r="X354" s="79"/>
      <c r="Y354" s="79"/>
      <c r="Z354" s="82"/>
      <c r="AA354" s="80"/>
      <c r="AB354" s="81"/>
      <c r="AC354" s="82"/>
      <c r="AD354" s="82"/>
      <c r="AE354" s="82"/>
      <c r="AF354" s="82"/>
      <c r="AG354" s="80"/>
      <c r="AH354" s="76"/>
      <c r="AI354" s="76"/>
      <c r="AJ354" s="76"/>
      <c r="AK354" s="36"/>
      <c r="AL354" s="36"/>
      <c r="AM354" s="200"/>
      <c r="AN354" s="200"/>
      <c r="AO354" s="200"/>
      <c r="AP354" s="200"/>
      <c r="AQ354" s="161"/>
      <c r="AR354" s="75"/>
      <c r="AS354" s="36"/>
      <c r="AT354" s="36"/>
      <c r="AU354" s="36"/>
      <c r="AV354" s="36"/>
      <c r="AW354" s="36"/>
      <c r="AX354" s="36"/>
      <c r="AY354" s="36"/>
      <c r="AZ354" s="36"/>
      <c r="BA354" s="104"/>
      <c r="BB354" s="113"/>
      <c r="BC354" s="114" t="str">
        <f>IF(AND(OR(K354=契約状況コード表!D$5,K354=契約状況コード表!D$6),OR(AG354=契約状況コード表!G$5,AG354=契約状況コード表!G$6)),"年間支払金額(全官署)",IF(OR(AG354=契約状況コード表!G$5,AG354=契約状況コード表!G$6),"年間支払金額",IF(AND(OR(COUNTIF(AI354,"*すべて*"),COUNTIF(AI354,"*全て*")),S354="●",OR(K354=契約状況コード表!D$5,K354=契約状況コード表!D$6)),"年間支払金額(全官署、契約相手方ごと)",IF(AND(OR(COUNTIF(AI354,"*すべて*"),COUNTIF(AI354,"*全て*")),S354="●"),"年間支払金額(契約相手方ごと)",IF(AND(OR(K354=契約状況コード表!D$5,K354=契約状況コード表!D$6),AG354=契約状況コード表!G$7),"契約総額(全官署)",IF(AND(K354=契約状況コード表!D$7,AG354=契約状況コード表!G$7),"契約総額(自官署のみ)",IF(K354=契約状況コード表!D$7,"年間支払金額(自官署のみ)",IF(AG354=契約状況コード表!G$7,"契約総額",IF(AND(COUNTIF(BJ354,"&lt;&gt;*単価*"),OR(K354=契約状況コード表!D$5,K354=契約状況コード表!D$6)),"全官署予定価格",IF(AND(COUNTIF(BJ354,"*単価*"),OR(K354=契約状況コード表!D$5,K354=契約状況コード表!D$6)),"全官署支払金額",IF(AND(COUNTIF(BJ354,"&lt;&gt;*単価*"),COUNTIF(BJ354,"*変更契約*")),"変更後予定価格",IF(COUNTIF(BJ354,"*単価*"),"年間支払金額","予定価格"))))))))))))</f>
        <v>予定価格</v>
      </c>
      <c r="BD354" s="114" t="str">
        <f>IF(AND(BI354=契約状況コード表!M$5,T354&gt;契約状況コード表!N$5),"○",IF(AND(BI354=契約状況コード表!M$6,T354&gt;=契約状況コード表!N$6),"○",IF(AND(BI354=契約状況コード表!M$7,T354&gt;=契約状況コード表!N$7),"○",IF(AND(BI354=契約状況コード表!M$8,T354&gt;=契約状況コード表!N$8),"○",IF(AND(BI354=契約状況コード表!M$9,T354&gt;=契約状況コード表!N$9),"○",IF(AND(BI354=契約状況コード表!M$10,T354&gt;=契約状況コード表!N$10),"○",IF(AND(BI354=契約状況コード表!M$11,T354&gt;=契約状況コード表!N$11),"○",IF(AND(BI354=契約状況コード表!M$12,T354&gt;=契約状況コード表!N$12),"○",IF(AND(BI354=契約状況コード表!M$13,T354&gt;=契約状況コード表!N$13),"○",IF(T354="他官署で調達手続き入札を実施のため","○","×"))))))))))</f>
        <v>×</v>
      </c>
      <c r="BE354" s="114" t="str">
        <f>IF(AND(BI354=契約状況コード表!M$5,Y354&gt;契約状況コード表!N$5),"○",IF(AND(BI354=契約状況コード表!M$6,Y354&gt;=契約状況コード表!N$6),"○",IF(AND(BI354=契約状況コード表!M$7,Y354&gt;=契約状況コード表!N$7),"○",IF(AND(BI354=契約状況コード表!M$8,Y354&gt;=契約状況コード表!N$8),"○",IF(AND(BI354=契約状況コード表!M$9,Y354&gt;=契約状況コード表!N$9),"○",IF(AND(BI354=契約状況コード表!M$10,Y354&gt;=契約状況コード表!N$10),"○",IF(AND(BI354=契約状況コード表!M$11,Y354&gt;=契約状況コード表!N$11),"○",IF(AND(BI354=契約状況コード表!M$12,Y354&gt;=契約状況コード表!N$12),"○",IF(AND(BI354=契約状況コード表!M$13,Y354&gt;=契約状況コード表!N$13),"○","×")))))))))</f>
        <v>×</v>
      </c>
      <c r="BF354" s="114" t="str">
        <f t="shared" si="47"/>
        <v>×</v>
      </c>
      <c r="BG354" s="114" t="str">
        <f t="shared" si="48"/>
        <v>×</v>
      </c>
      <c r="BH354" s="115" t="str">
        <f t="shared" si="49"/>
        <v/>
      </c>
      <c r="BI354" s="170">
        <f t="shared" si="50"/>
        <v>0</v>
      </c>
      <c r="BJ354" s="36" t="str">
        <f>IF(AG354=契約状況コード表!G$5,"",IF(AND(K354&lt;&gt;"",ISTEXT(U354)),"分担契約/単価契約",IF(ISTEXT(U354),"単価契約",IF(K354&lt;&gt;"","分担契約",""))))</f>
        <v/>
      </c>
      <c r="BK354" s="171"/>
      <c r="BL354" s="118" t="str">
        <f>IF(COUNTIF(T354,"**"),"",IF(AND(T354&gt;=契約状況コード表!P$5,OR(H354=契約状況コード表!M$5,H354=契約状況コード表!M$6)),1,IF(AND(T354&gt;=契約状況コード表!P$13,H354&lt;&gt;契約状況コード表!M$5,H354&lt;&gt;契約状況コード表!M$6),1,"")))</f>
        <v/>
      </c>
      <c r="BM354" s="155" t="str">
        <f t="shared" si="51"/>
        <v>○</v>
      </c>
      <c r="BN354" s="118" t="b">
        <f t="shared" si="52"/>
        <v>1</v>
      </c>
      <c r="BO354" s="118" t="b">
        <f t="shared" si="53"/>
        <v>1</v>
      </c>
    </row>
    <row r="355" spans="1:67" ht="60.6" customHeight="1">
      <c r="A355" s="101">
        <f t="shared" si="54"/>
        <v>350</v>
      </c>
      <c r="B355" s="101" t="str">
        <f t="shared" si="55"/>
        <v/>
      </c>
      <c r="C355" s="101" t="str">
        <f>IF(B355&lt;&gt;1,"",COUNTIF($B$6:B355,1))</f>
        <v/>
      </c>
      <c r="D355" s="101" t="str">
        <f>IF(B355&lt;&gt;2,"",COUNTIF($B$6:B355,2))</f>
        <v/>
      </c>
      <c r="E355" s="101" t="str">
        <f>IF(B355&lt;&gt;3,"",COUNTIF($B$6:B355,3))</f>
        <v/>
      </c>
      <c r="F355" s="101" t="str">
        <f>IF(B355&lt;&gt;4,"",COUNTIF($B$6:B355,4))</f>
        <v/>
      </c>
      <c r="G355" s="75"/>
      <c r="H355" s="36"/>
      <c r="I355" s="76"/>
      <c r="J355" s="76"/>
      <c r="K355" s="75"/>
      <c r="L355" s="161"/>
      <c r="M355" s="77"/>
      <c r="N355" s="76"/>
      <c r="O355" s="78"/>
      <c r="P355" s="83"/>
      <c r="Q355" s="84"/>
      <c r="R355" s="76"/>
      <c r="S355" s="75"/>
      <c r="T355" s="79"/>
      <c r="U355" s="86"/>
      <c r="V355" s="87"/>
      <c r="W355" s="172" t="str">
        <f>IF(OR(T355="他官署で調達手続きを実施のため",AG355=契約状況コード表!G$5),"－",IF(V355&lt;&gt;"",ROUNDDOWN(V355/T355,3),(IFERROR(ROUNDDOWN(U355/T355,3),"－"))))</f>
        <v>－</v>
      </c>
      <c r="X355" s="79"/>
      <c r="Y355" s="79"/>
      <c r="Z355" s="82"/>
      <c r="AA355" s="80"/>
      <c r="AB355" s="81"/>
      <c r="AC355" s="82"/>
      <c r="AD355" s="82"/>
      <c r="AE355" s="82"/>
      <c r="AF355" s="82"/>
      <c r="AG355" s="80"/>
      <c r="AH355" s="76"/>
      <c r="AI355" s="76"/>
      <c r="AJ355" s="76"/>
      <c r="AK355" s="36"/>
      <c r="AL355" s="36"/>
      <c r="AM355" s="200"/>
      <c r="AN355" s="200"/>
      <c r="AO355" s="200"/>
      <c r="AP355" s="200"/>
      <c r="AQ355" s="161"/>
      <c r="AR355" s="75"/>
      <c r="AS355" s="36"/>
      <c r="AT355" s="36"/>
      <c r="AU355" s="36"/>
      <c r="AV355" s="36"/>
      <c r="AW355" s="36"/>
      <c r="AX355" s="36"/>
      <c r="AY355" s="36"/>
      <c r="AZ355" s="36"/>
      <c r="BA355" s="104"/>
      <c r="BB355" s="113"/>
      <c r="BC355" s="114" t="str">
        <f>IF(AND(OR(K355=契約状況コード表!D$5,K355=契約状況コード表!D$6),OR(AG355=契約状況コード表!G$5,AG355=契約状況コード表!G$6)),"年間支払金額(全官署)",IF(OR(AG355=契約状況コード表!G$5,AG355=契約状況コード表!G$6),"年間支払金額",IF(AND(OR(COUNTIF(AI355,"*すべて*"),COUNTIF(AI355,"*全て*")),S355="●",OR(K355=契約状況コード表!D$5,K355=契約状況コード表!D$6)),"年間支払金額(全官署、契約相手方ごと)",IF(AND(OR(COUNTIF(AI355,"*すべて*"),COUNTIF(AI355,"*全て*")),S355="●"),"年間支払金額(契約相手方ごと)",IF(AND(OR(K355=契約状況コード表!D$5,K355=契約状況コード表!D$6),AG355=契約状況コード表!G$7),"契約総額(全官署)",IF(AND(K355=契約状況コード表!D$7,AG355=契約状況コード表!G$7),"契約総額(自官署のみ)",IF(K355=契約状況コード表!D$7,"年間支払金額(自官署のみ)",IF(AG355=契約状況コード表!G$7,"契約総額",IF(AND(COUNTIF(BJ355,"&lt;&gt;*単価*"),OR(K355=契約状況コード表!D$5,K355=契約状況コード表!D$6)),"全官署予定価格",IF(AND(COUNTIF(BJ355,"*単価*"),OR(K355=契約状況コード表!D$5,K355=契約状況コード表!D$6)),"全官署支払金額",IF(AND(COUNTIF(BJ355,"&lt;&gt;*単価*"),COUNTIF(BJ355,"*変更契約*")),"変更後予定価格",IF(COUNTIF(BJ355,"*単価*"),"年間支払金額","予定価格"))))))))))))</f>
        <v>予定価格</v>
      </c>
      <c r="BD355" s="114" t="str">
        <f>IF(AND(BI355=契約状況コード表!M$5,T355&gt;契約状況コード表!N$5),"○",IF(AND(BI355=契約状況コード表!M$6,T355&gt;=契約状況コード表!N$6),"○",IF(AND(BI355=契約状況コード表!M$7,T355&gt;=契約状況コード表!N$7),"○",IF(AND(BI355=契約状況コード表!M$8,T355&gt;=契約状況コード表!N$8),"○",IF(AND(BI355=契約状況コード表!M$9,T355&gt;=契約状況コード表!N$9),"○",IF(AND(BI355=契約状況コード表!M$10,T355&gt;=契約状況コード表!N$10),"○",IF(AND(BI355=契約状況コード表!M$11,T355&gt;=契約状況コード表!N$11),"○",IF(AND(BI355=契約状況コード表!M$12,T355&gt;=契約状況コード表!N$12),"○",IF(AND(BI355=契約状況コード表!M$13,T355&gt;=契約状況コード表!N$13),"○",IF(T355="他官署で調達手続き入札を実施のため","○","×"))))))))))</f>
        <v>×</v>
      </c>
      <c r="BE355" s="114" t="str">
        <f>IF(AND(BI355=契約状況コード表!M$5,Y355&gt;契約状況コード表!N$5),"○",IF(AND(BI355=契約状況コード表!M$6,Y355&gt;=契約状況コード表!N$6),"○",IF(AND(BI355=契約状況コード表!M$7,Y355&gt;=契約状況コード表!N$7),"○",IF(AND(BI355=契約状況コード表!M$8,Y355&gt;=契約状況コード表!N$8),"○",IF(AND(BI355=契約状況コード表!M$9,Y355&gt;=契約状況コード表!N$9),"○",IF(AND(BI355=契約状況コード表!M$10,Y355&gt;=契約状況コード表!N$10),"○",IF(AND(BI355=契約状況コード表!M$11,Y355&gt;=契約状況コード表!N$11),"○",IF(AND(BI355=契約状況コード表!M$12,Y355&gt;=契約状況コード表!N$12),"○",IF(AND(BI355=契約状況コード表!M$13,Y355&gt;=契約状況コード表!N$13),"○","×")))))))))</f>
        <v>×</v>
      </c>
      <c r="BF355" s="114" t="str">
        <f t="shared" si="47"/>
        <v>×</v>
      </c>
      <c r="BG355" s="114" t="str">
        <f t="shared" si="48"/>
        <v>×</v>
      </c>
      <c r="BH355" s="115" t="str">
        <f t="shared" si="49"/>
        <v/>
      </c>
      <c r="BI355" s="170">
        <f t="shared" si="50"/>
        <v>0</v>
      </c>
      <c r="BJ355" s="36" t="str">
        <f>IF(AG355=契約状況コード表!G$5,"",IF(AND(K355&lt;&gt;"",ISTEXT(U355)),"分担契約/単価契約",IF(ISTEXT(U355),"単価契約",IF(K355&lt;&gt;"","分担契約",""))))</f>
        <v/>
      </c>
      <c r="BK355" s="171"/>
      <c r="BL355" s="118" t="str">
        <f>IF(COUNTIF(T355,"**"),"",IF(AND(T355&gt;=契約状況コード表!P$5,OR(H355=契約状況コード表!M$5,H355=契約状況コード表!M$6)),1,IF(AND(T355&gt;=契約状況コード表!P$13,H355&lt;&gt;契約状況コード表!M$5,H355&lt;&gt;契約状況コード表!M$6),1,"")))</f>
        <v/>
      </c>
      <c r="BM355" s="155" t="str">
        <f t="shared" si="51"/>
        <v>○</v>
      </c>
      <c r="BN355" s="118" t="b">
        <f t="shared" si="52"/>
        <v>1</v>
      </c>
      <c r="BO355" s="118" t="b">
        <f t="shared" si="53"/>
        <v>1</v>
      </c>
    </row>
    <row r="356" spans="1:67" ht="60.6" customHeight="1">
      <c r="A356" s="101">
        <f t="shared" si="54"/>
        <v>351</v>
      </c>
      <c r="B356" s="101" t="str">
        <f t="shared" si="55"/>
        <v/>
      </c>
      <c r="C356" s="101" t="str">
        <f>IF(B356&lt;&gt;1,"",COUNTIF($B$6:B356,1))</f>
        <v/>
      </c>
      <c r="D356" s="101" t="str">
        <f>IF(B356&lt;&gt;2,"",COUNTIF($B$6:B356,2))</f>
        <v/>
      </c>
      <c r="E356" s="101" t="str">
        <f>IF(B356&lt;&gt;3,"",COUNTIF($B$6:B356,3))</f>
        <v/>
      </c>
      <c r="F356" s="101" t="str">
        <f>IF(B356&lt;&gt;4,"",COUNTIF($B$6:B356,4))</f>
        <v/>
      </c>
      <c r="G356" s="75"/>
      <c r="H356" s="36"/>
      <c r="I356" s="76"/>
      <c r="J356" s="76"/>
      <c r="K356" s="75"/>
      <c r="L356" s="161"/>
      <c r="M356" s="77"/>
      <c r="N356" s="76"/>
      <c r="O356" s="78"/>
      <c r="P356" s="83"/>
      <c r="Q356" s="84"/>
      <c r="R356" s="76"/>
      <c r="S356" s="75"/>
      <c r="T356" s="79"/>
      <c r="U356" s="86"/>
      <c r="V356" s="87"/>
      <c r="W356" s="172" t="str">
        <f>IF(OR(T356="他官署で調達手続きを実施のため",AG356=契約状況コード表!G$5),"－",IF(V356&lt;&gt;"",ROUNDDOWN(V356/T356,3),(IFERROR(ROUNDDOWN(U356/T356,3),"－"))))</f>
        <v>－</v>
      </c>
      <c r="X356" s="79"/>
      <c r="Y356" s="79"/>
      <c r="Z356" s="82"/>
      <c r="AA356" s="80"/>
      <c r="AB356" s="81"/>
      <c r="AC356" s="82"/>
      <c r="AD356" s="82"/>
      <c r="AE356" s="82"/>
      <c r="AF356" s="82"/>
      <c r="AG356" s="80"/>
      <c r="AH356" s="76"/>
      <c r="AI356" s="76"/>
      <c r="AJ356" s="76"/>
      <c r="AK356" s="36"/>
      <c r="AL356" s="36"/>
      <c r="AM356" s="200"/>
      <c r="AN356" s="200"/>
      <c r="AO356" s="200"/>
      <c r="AP356" s="200"/>
      <c r="AQ356" s="161"/>
      <c r="AR356" s="75"/>
      <c r="AS356" s="36"/>
      <c r="AT356" s="36"/>
      <c r="AU356" s="36"/>
      <c r="AV356" s="36"/>
      <c r="AW356" s="36"/>
      <c r="AX356" s="36"/>
      <c r="AY356" s="36"/>
      <c r="AZ356" s="36"/>
      <c r="BA356" s="104"/>
      <c r="BB356" s="113"/>
      <c r="BC356" s="114" t="str">
        <f>IF(AND(OR(K356=契約状況コード表!D$5,K356=契約状況コード表!D$6),OR(AG356=契約状況コード表!G$5,AG356=契約状況コード表!G$6)),"年間支払金額(全官署)",IF(OR(AG356=契約状況コード表!G$5,AG356=契約状況コード表!G$6),"年間支払金額",IF(AND(OR(COUNTIF(AI356,"*すべて*"),COUNTIF(AI356,"*全て*")),S356="●",OR(K356=契約状況コード表!D$5,K356=契約状況コード表!D$6)),"年間支払金額(全官署、契約相手方ごと)",IF(AND(OR(COUNTIF(AI356,"*すべて*"),COUNTIF(AI356,"*全て*")),S356="●"),"年間支払金額(契約相手方ごと)",IF(AND(OR(K356=契約状況コード表!D$5,K356=契約状況コード表!D$6),AG356=契約状況コード表!G$7),"契約総額(全官署)",IF(AND(K356=契約状況コード表!D$7,AG356=契約状況コード表!G$7),"契約総額(自官署のみ)",IF(K356=契約状況コード表!D$7,"年間支払金額(自官署のみ)",IF(AG356=契約状況コード表!G$7,"契約総額",IF(AND(COUNTIF(BJ356,"&lt;&gt;*単価*"),OR(K356=契約状況コード表!D$5,K356=契約状況コード表!D$6)),"全官署予定価格",IF(AND(COUNTIF(BJ356,"*単価*"),OR(K356=契約状況コード表!D$5,K356=契約状況コード表!D$6)),"全官署支払金額",IF(AND(COUNTIF(BJ356,"&lt;&gt;*単価*"),COUNTIF(BJ356,"*変更契約*")),"変更後予定価格",IF(COUNTIF(BJ356,"*単価*"),"年間支払金額","予定価格"))))))))))))</f>
        <v>予定価格</v>
      </c>
      <c r="BD356" s="114" t="str">
        <f>IF(AND(BI356=契約状況コード表!M$5,T356&gt;契約状況コード表!N$5),"○",IF(AND(BI356=契約状況コード表!M$6,T356&gt;=契約状況コード表!N$6),"○",IF(AND(BI356=契約状況コード表!M$7,T356&gt;=契約状況コード表!N$7),"○",IF(AND(BI356=契約状況コード表!M$8,T356&gt;=契約状況コード表!N$8),"○",IF(AND(BI356=契約状況コード表!M$9,T356&gt;=契約状況コード表!N$9),"○",IF(AND(BI356=契約状況コード表!M$10,T356&gt;=契約状況コード表!N$10),"○",IF(AND(BI356=契約状況コード表!M$11,T356&gt;=契約状況コード表!N$11),"○",IF(AND(BI356=契約状況コード表!M$12,T356&gt;=契約状況コード表!N$12),"○",IF(AND(BI356=契約状況コード表!M$13,T356&gt;=契約状況コード表!N$13),"○",IF(T356="他官署で調達手続き入札を実施のため","○","×"))))))))))</f>
        <v>×</v>
      </c>
      <c r="BE356" s="114" t="str">
        <f>IF(AND(BI356=契約状況コード表!M$5,Y356&gt;契約状況コード表!N$5),"○",IF(AND(BI356=契約状況コード表!M$6,Y356&gt;=契約状況コード表!N$6),"○",IF(AND(BI356=契約状況コード表!M$7,Y356&gt;=契約状況コード表!N$7),"○",IF(AND(BI356=契約状況コード表!M$8,Y356&gt;=契約状況コード表!N$8),"○",IF(AND(BI356=契約状況コード表!M$9,Y356&gt;=契約状況コード表!N$9),"○",IF(AND(BI356=契約状況コード表!M$10,Y356&gt;=契約状況コード表!N$10),"○",IF(AND(BI356=契約状況コード表!M$11,Y356&gt;=契約状況コード表!N$11),"○",IF(AND(BI356=契約状況コード表!M$12,Y356&gt;=契約状況コード表!N$12),"○",IF(AND(BI356=契約状況コード表!M$13,Y356&gt;=契約状況コード表!N$13),"○","×")))))))))</f>
        <v>×</v>
      </c>
      <c r="BF356" s="114" t="str">
        <f t="shared" si="47"/>
        <v>×</v>
      </c>
      <c r="BG356" s="114" t="str">
        <f t="shared" si="48"/>
        <v>×</v>
      </c>
      <c r="BH356" s="115" t="str">
        <f t="shared" si="49"/>
        <v/>
      </c>
      <c r="BI356" s="170">
        <f t="shared" si="50"/>
        <v>0</v>
      </c>
      <c r="BJ356" s="36" t="str">
        <f>IF(AG356=契約状況コード表!G$5,"",IF(AND(K356&lt;&gt;"",ISTEXT(U356)),"分担契約/単価契約",IF(ISTEXT(U356),"単価契約",IF(K356&lt;&gt;"","分担契約",""))))</f>
        <v/>
      </c>
      <c r="BK356" s="171"/>
      <c r="BL356" s="118" t="str">
        <f>IF(COUNTIF(T356,"**"),"",IF(AND(T356&gt;=契約状況コード表!P$5,OR(H356=契約状況コード表!M$5,H356=契約状況コード表!M$6)),1,IF(AND(T356&gt;=契約状況コード表!P$13,H356&lt;&gt;契約状況コード表!M$5,H356&lt;&gt;契約状況コード表!M$6),1,"")))</f>
        <v/>
      </c>
      <c r="BM356" s="155" t="str">
        <f t="shared" si="51"/>
        <v>○</v>
      </c>
      <c r="BN356" s="118" t="b">
        <f t="shared" si="52"/>
        <v>1</v>
      </c>
      <c r="BO356" s="118" t="b">
        <f t="shared" si="53"/>
        <v>1</v>
      </c>
    </row>
    <row r="357" spans="1:67" ht="60.6" customHeight="1">
      <c r="A357" s="101">
        <f t="shared" si="54"/>
        <v>352</v>
      </c>
      <c r="B357" s="101" t="str">
        <f t="shared" si="55"/>
        <v/>
      </c>
      <c r="C357" s="101" t="str">
        <f>IF(B357&lt;&gt;1,"",COUNTIF($B$6:B357,1))</f>
        <v/>
      </c>
      <c r="D357" s="101" t="str">
        <f>IF(B357&lt;&gt;2,"",COUNTIF($B$6:B357,2))</f>
        <v/>
      </c>
      <c r="E357" s="101" t="str">
        <f>IF(B357&lt;&gt;3,"",COUNTIF($B$6:B357,3))</f>
        <v/>
      </c>
      <c r="F357" s="101" t="str">
        <f>IF(B357&lt;&gt;4,"",COUNTIF($B$6:B357,4))</f>
        <v/>
      </c>
      <c r="G357" s="75"/>
      <c r="H357" s="36"/>
      <c r="I357" s="76"/>
      <c r="J357" s="76"/>
      <c r="K357" s="75"/>
      <c r="L357" s="161"/>
      <c r="M357" s="77"/>
      <c r="N357" s="76"/>
      <c r="O357" s="78"/>
      <c r="P357" s="83"/>
      <c r="Q357" s="84"/>
      <c r="R357" s="76"/>
      <c r="S357" s="75"/>
      <c r="T357" s="79"/>
      <c r="U357" s="86"/>
      <c r="V357" s="87"/>
      <c r="W357" s="172" t="str">
        <f>IF(OR(T357="他官署で調達手続きを実施のため",AG357=契約状況コード表!G$5),"－",IF(V357&lt;&gt;"",ROUNDDOWN(V357/T357,3),(IFERROR(ROUNDDOWN(U357/T357,3),"－"))))</f>
        <v>－</v>
      </c>
      <c r="X357" s="79"/>
      <c r="Y357" s="79"/>
      <c r="Z357" s="82"/>
      <c r="AA357" s="80"/>
      <c r="AB357" s="81"/>
      <c r="AC357" s="82"/>
      <c r="AD357" s="82"/>
      <c r="AE357" s="82"/>
      <c r="AF357" s="82"/>
      <c r="AG357" s="80"/>
      <c r="AH357" s="76"/>
      <c r="AI357" s="76"/>
      <c r="AJ357" s="76"/>
      <c r="AK357" s="36"/>
      <c r="AL357" s="36"/>
      <c r="AM357" s="200"/>
      <c r="AN357" s="200"/>
      <c r="AO357" s="200"/>
      <c r="AP357" s="200"/>
      <c r="AQ357" s="161"/>
      <c r="AR357" s="75"/>
      <c r="AS357" s="36"/>
      <c r="AT357" s="36"/>
      <c r="AU357" s="36"/>
      <c r="AV357" s="36"/>
      <c r="AW357" s="36"/>
      <c r="AX357" s="36"/>
      <c r="AY357" s="36"/>
      <c r="AZ357" s="36"/>
      <c r="BA357" s="108"/>
      <c r="BB357" s="113"/>
      <c r="BC357" s="114" t="str">
        <f>IF(AND(OR(K357=契約状況コード表!D$5,K357=契約状況コード表!D$6),OR(AG357=契約状況コード表!G$5,AG357=契約状況コード表!G$6)),"年間支払金額(全官署)",IF(OR(AG357=契約状況コード表!G$5,AG357=契約状況コード表!G$6),"年間支払金額",IF(AND(OR(COUNTIF(AI357,"*すべて*"),COUNTIF(AI357,"*全て*")),S357="●",OR(K357=契約状況コード表!D$5,K357=契約状況コード表!D$6)),"年間支払金額(全官署、契約相手方ごと)",IF(AND(OR(COUNTIF(AI357,"*すべて*"),COUNTIF(AI357,"*全て*")),S357="●"),"年間支払金額(契約相手方ごと)",IF(AND(OR(K357=契約状況コード表!D$5,K357=契約状況コード表!D$6),AG357=契約状況コード表!G$7),"契約総額(全官署)",IF(AND(K357=契約状況コード表!D$7,AG357=契約状況コード表!G$7),"契約総額(自官署のみ)",IF(K357=契約状況コード表!D$7,"年間支払金額(自官署のみ)",IF(AG357=契約状況コード表!G$7,"契約総額",IF(AND(COUNTIF(BJ357,"&lt;&gt;*単価*"),OR(K357=契約状況コード表!D$5,K357=契約状況コード表!D$6)),"全官署予定価格",IF(AND(COUNTIF(BJ357,"*単価*"),OR(K357=契約状況コード表!D$5,K357=契約状況コード表!D$6)),"全官署支払金額",IF(AND(COUNTIF(BJ357,"&lt;&gt;*単価*"),COUNTIF(BJ357,"*変更契約*")),"変更後予定価格",IF(COUNTIF(BJ357,"*単価*"),"年間支払金額","予定価格"))))))))))))</f>
        <v>予定価格</v>
      </c>
      <c r="BD357" s="114" t="str">
        <f>IF(AND(BI357=契約状況コード表!M$5,T357&gt;契約状況コード表!N$5),"○",IF(AND(BI357=契約状況コード表!M$6,T357&gt;=契約状況コード表!N$6),"○",IF(AND(BI357=契約状況コード表!M$7,T357&gt;=契約状況コード表!N$7),"○",IF(AND(BI357=契約状況コード表!M$8,T357&gt;=契約状況コード表!N$8),"○",IF(AND(BI357=契約状況コード表!M$9,T357&gt;=契約状況コード表!N$9),"○",IF(AND(BI357=契約状況コード表!M$10,T357&gt;=契約状況コード表!N$10),"○",IF(AND(BI357=契約状況コード表!M$11,T357&gt;=契約状況コード表!N$11),"○",IF(AND(BI357=契約状況コード表!M$12,T357&gt;=契約状況コード表!N$12),"○",IF(AND(BI357=契約状況コード表!M$13,T357&gt;=契約状況コード表!N$13),"○",IF(T357="他官署で調達手続き入札を実施のため","○","×"))))))))))</f>
        <v>×</v>
      </c>
      <c r="BE357" s="114" t="str">
        <f>IF(AND(BI357=契約状況コード表!M$5,Y357&gt;契約状況コード表!N$5),"○",IF(AND(BI357=契約状況コード表!M$6,Y357&gt;=契約状況コード表!N$6),"○",IF(AND(BI357=契約状況コード表!M$7,Y357&gt;=契約状況コード表!N$7),"○",IF(AND(BI357=契約状況コード表!M$8,Y357&gt;=契約状況コード表!N$8),"○",IF(AND(BI357=契約状況コード表!M$9,Y357&gt;=契約状況コード表!N$9),"○",IF(AND(BI357=契約状況コード表!M$10,Y357&gt;=契約状況コード表!N$10),"○",IF(AND(BI357=契約状況コード表!M$11,Y357&gt;=契約状況コード表!N$11),"○",IF(AND(BI357=契約状況コード表!M$12,Y357&gt;=契約状況コード表!N$12),"○",IF(AND(BI357=契約状況コード表!M$13,Y357&gt;=契約状況コード表!N$13),"○","×")))))))))</f>
        <v>×</v>
      </c>
      <c r="BF357" s="114" t="str">
        <f t="shared" si="47"/>
        <v>×</v>
      </c>
      <c r="BG357" s="114" t="str">
        <f t="shared" si="48"/>
        <v>×</v>
      </c>
      <c r="BH357" s="115" t="str">
        <f t="shared" si="49"/>
        <v/>
      </c>
      <c r="BI357" s="170">
        <f t="shared" si="50"/>
        <v>0</v>
      </c>
      <c r="BJ357" s="36" t="str">
        <f>IF(AG357=契約状況コード表!G$5,"",IF(AND(K357&lt;&gt;"",ISTEXT(U357)),"分担契約/単価契約",IF(ISTEXT(U357),"単価契約",IF(K357&lt;&gt;"","分担契約",""))))</f>
        <v/>
      </c>
      <c r="BK357" s="171"/>
      <c r="BL357" s="118" t="str">
        <f>IF(COUNTIF(T357,"**"),"",IF(AND(T357&gt;=契約状況コード表!P$5,OR(H357=契約状況コード表!M$5,H357=契約状況コード表!M$6)),1,IF(AND(T357&gt;=契約状況コード表!P$13,H357&lt;&gt;契約状況コード表!M$5,H357&lt;&gt;契約状況コード表!M$6),1,"")))</f>
        <v/>
      </c>
      <c r="BM357" s="155" t="str">
        <f t="shared" si="51"/>
        <v>○</v>
      </c>
      <c r="BN357" s="118" t="b">
        <f t="shared" si="52"/>
        <v>1</v>
      </c>
      <c r="BO357" s="118" t="b">
        <f t="shared" si="53"/>
        <v>1</v>
      </c>
    </row>
    <row r="358" spans="1:67" ht="60.6" customHeight="1">
      <c r="A358" s="101">
        <f t="shared" si="54"/>
        <v>353</v>
      </c>
      <c r="B358" s="101" t="str">
        <f t="shared" si="55"/>
        <v/>
      </c>
      <c r="C358" s="101" t="str">
        <f>IF(B358&lt;&gt;1,"",COUNTIF($B$6:B358,1))</f>
        <v/>
      </c>
      <c r="D358" s="101" t="str">
        <f>IF(B358&lt;&gt;2,"",COUNTIF($B$6:B358,2))</f>
        <v/>
      </c>
      <c r="E358" s="101" t="str">
        <f>IF(B358&lt;&gt;3,"",COUNTIF($B$6:B358,3))</f>
        <v/>
      </c>
      <c r="F358" s="101" t="str">
        <f>IF(B358&lt;&gt;4,"",COUNTIF($B$6:B358,4))</f>
        <v/>
      </c>
      <c r="G358" s="75"/>
      <c r="H358" s="36"/>
      <c r="I358" s="76"/>
      <c r="J358" s="76"/>
      <c r="K358" s="75"/>
      <c r="L358" s="161"/>
      <c r="M358" s="77"/>
      <c r="N358" s="76"/>
      <c r="O358" s="78"/>
      <c r="P358" s="83"/>
      <c r="Q358" s="84"/>
      <c r="R358" s="76"/>
      <c r="S358" s="75"/>
      <c r="T358" s="79"/>
      <c r="U358" s="86"/>
      <c r="V358" s="87"/>
      <c r="W358" s="172" t="str">
        <f>IF(OR(T358="他官署で調達手続きを実施のため",AG358=契約状況コード表!G$5),"－",IF(V358&lt;&gt;"",ROUNDDOWN(V358/T358,3),(IFERROR(ROUNDDOWN(U358/T358,3),"－"))))</f>
        <v>－</v>
      </c>
      <c r="X358" s="79"/>
      <c r="Y358" s="79"/>
      <c r="Z358" s="82"/>
      <c r="AA358" s="80"/>
      <c r="AB358" s="81"/>
      <c r="AC358" s="82"/>
      <c r="AD358" s="82"/>
      <c r="AE358" s="82"/>
      <c r="AF358" s="82"/>
      <c r="AG358" s="80"/>
      <c r="AH358" s="76"/>
      <c r="AI358" s="76"/>
      <c r="AJ358" s="76"/>
      <c r="AK358" s="36"/>
      <c r="AL358" s="36"/>
      <c r="AM358" s="200"/>
      <c r="AN358" s="200"/>
      <c r="AO358" s="200"/>
      <c r="AP358" s="200"/>
      <c r="AQ358" s="161"/>
      <c r="AR358" s="75"/>
      <c r="AS358" s="36"/>
      <c r="AT358" s="36"/>
      <c r="AU358" s="36"/>
      <c r="AV358" s="36"/>
      <c r="AW358" s="36"/>
      <c r="AX358" s="36"/>
      <c r="AY358" s="36"/>
      <c r="AZ358" s="36"/>
      <c r="BA358" s="104"/>
      <c r="BB358" s="113"/>
      <c r="BC358" s="114" t="str">
        <f>IF(AND(OR(K358=契約状況コード表!D$5,K358=契約状況コード表!D$6),OR(AG358=契約状況コード表!G$5,AG358=契約状況コード表!G$6)),"年間支払金額(全官署)",IF(OR(AG358=契約状況コード表!G$5,AG358=契約状況コード表!G$6),"年間支払金額",IF(AND(OR(COUNTIF(AI358,"*すべて*"),COUNTIF(AI358,"*全て*")),S358="●",OR(K358=契約状況コード表!D$5,K358=契約状況コード表!D$6)),"年間支払金額(全官署、契約相手方ごと)",IF(AND(OR(COUNTIF(AI358,"*すべて*"),COUNTIF(AI358,"*全て*")),S358="●"),"年間支払金額(契約相手方ごと)",IF(AND(OR(K358=契約状況コード表!D$5,K358=契約状況コード表!D$6),AG358=契約状況コード表!G$7),"契約総額(全官署)",IF(AND(K358=契約状況コード表!D$7,AG358=契約状況コード表!G$7),"契約総額(自官署のみ)",IF(K358=契約状況コード表!D$7,"年間支払金額(自官署のみ)",IF(AG358=契約状況コード表!G$7,"契約総額",IF(AND(COUNTIF(BJ358,"&lt;&gt;*単価*"),OR(K358=契約状況コード表!D$5,K358=契約状況コード表!D$6)),"全官署予定価格",IF(AND(COUNTIF(BJ358,"*単価*"),OR(K358=契約状況コード表!D$5,K358=契約状況コード表!D$6)),"全官署支払金額",IF(AND(COUNTIF(BJ358,"&lt;&gt;*単価*"),COUNTIF(BJ358,"*変更契約*")),"変更後予定価格",IF(COUNTIF(BJ358,"*単価*"),"年間支払金額","予定価格"))))))))))))</f>
        <v>予定価格</v>
      </c>
      <c r="BD358" s="114" t="str">
        <f>IF(AND(BI358=契約状況コード表!M$5,T358&gt;契約状況コード表!N$5),"○",IF(AND(BI358=契約状況コード表!M$6,T358&gt;=契約状況コード表!N$6),"○",IF(AND(BI358=契約状況コード表!M$7,T358&gt;=契約状況コード表!N$7),"○",IF(AND(BI358=契約状況コード表!M$8,T358&gt;=契約状況コード表!N$8),"○",IF(AND(BI358=契約状況コード表!M$9,T358&gt;=契約状況コード表!N$9),"○",IF(AND(BI358=契約状況コード表!M$10,T358&gt;=契約状況コード表!N$10),"○",IF(AND(BI358=契約状況コード表!M$11,T358&gt;=契約状況コード表!N$11),"○",IF(AND(BI358=契約状況コード表!M$12,T358&gt;=契約状況コード表!N$12),"○",IF(AND(BI358=契約状況コード表!M$13,T358&gt;=契約状況コード表!N$13),"○",IF(T358="他官署で調達手続き入札を実施のため","○","×"))))))))))</f>
        <v>×</v>
      </c>
      <c r="BE358" s="114" t="str">
        <f>IF(AND(BI358=契約状況コード表!M$5,Y358&gt;契約状況コード表!N$5),"○",IF(AND(BI358=契約状況コード表!M$6,Y358&gt;=契約状況コード表!N$6),"○",IF(AND(BI358=契約状況コード表!M$7,Y358&gt;=契約状況コード表!N$7),"○",IF(AND(BI358=契約状況コード表!M$8,Y358&gt;=契約状況コード表!N$8),"○",IF(AND(BI358=契約状況コード表!M$9,Y358&gt;=契約状況コード表!N$9),"○",IF(AND(BI358=契約状況コード表!M$10,Y358&gt;=契約状況コード表!N$10),"○",IF(AND(BI358=契約状況コード表!M$11,Y358&gt;=契約状況コード表!N$11),"○",IF(AND(BI358=契約状況コード表!M$12,Y358&gt;=契約状況コード表!N$12),"○",IF(AND(BI358=契約状況コード表!M$13,Y358&gt;=契約状況コード表!N$13),"○","×")))))))))</f>
        <v>×</v>
      </c>
      <c r="BF358" s="114" t="str">
        <f t="shared" si="47"/>
        <v>×</v>
      </c>
      <c r="BG358" s="114" t="str">
        <f t="shared" si="48"/>
        <v>×</v>
      </c>
      <c r="BH358" s="115" t="str">
        <f t="shared" si="49"/>
        <v/>
      </c>
      <c r="BI358" s="170">
        <f t="shared" si="50"/>
        <v>0</v>
      </c>
      <c r="BJ358" s="36" t="str">
        <f>IF(AG358=契約状況コード表!G$5,"",IF(AND(K358&lt;&gt;"",ISTEXT(U358)),"分担契約/単価契約",IF(ISTEXT(U358),"単価契約",IF(K358&lt;&gt;"","分担契約",""))))</f>
        <v/>
      </c>
      <c r="BK358" s="171"/>
      <c r="BL358" s="118" t="str">
        <f>IF(COUNTIF(T358,"**"),"",IF(AND(T358&gt;=契約状況コード表!P$5,OR(H358=契約状況コード表!M$5,H358=契約状況コード表!M$6)),1,IF(AND(T358&gt;=契約状況コード表!P$13,H358&lt;&gt;契約状況コード表!M$5,H358&lt;&gt;契約状況コード表!M$6),1,"")))</f>
        <v/>
      </c>
      <c r="BM358" s="155" t="str">
        <f t="shared" si="51"/>
        <v>○</v>
      </c>
      <c r="BN358" s="118" t="b">
        <f t="shared" si="52"/>
        <v>1</v>
      </c>
      <c r="BO358" s="118" t="b">
        <f t="shared" si="53"/>
        <v>1</v>
      </c>
    </row>
    <row r="359" spans="1:67" ht="60.6" customHeight="1">
      <c r="A359" s="101">
        <f t="shared" si="54"/>
        <v>354</v>
      </c>
      <c r="B359" s="101" t="str">
        <f t="shared" si="55"/>
        <v/>
      </c>
      <c r="C359" s="101" t="str">
        <f>IF(B359&lt;&gt;1,"",COUNTIF($B$6:B359,1))</f>
        <v/>
      </c>
      <c r="D359" s="101" t="str">
        <f>IF(B359&lt;&gt;2,"",COUNTIF($B$6:B359,2))</f>
        <v/>
      </c>
      <c r="E359" s="101" t="str">
        <f>IF(B359&lt;&gt;3,"",COUNTIF($B$6:B359,3))</f>
        <v/>
      </c>
      <c r="F359" s="101" t="str">
        <f>IF(B359&lt;&gt;4,"",COUNTIF($B$6:B359,4))</f>
        <v/>
      </c>
      <c r="G359" s="75"/>
      <c r="H359" s="36"/>
      <c r="I359" s="76"/>
      <c r="J359" s="76"/>
      <c r="K359" s="75"/>
      <c r="L359" s="161"/>
      <c r="M359" s="77"/>
      <c r="N359" s="76"/>
      <c r="O359" s="78"/>
      <c r="P359" s="83"/>
      <c r="Q359" s="84"/>
      <c r="R359" s="76"/>
      <c r="S359" s="75"/>
      <c r="T359" s="79"/>
      <c r="U359" s="86"/>
      <c r="V359" s="87"/>
      <c r="W359" s="172" t="str">
        <f>IF(OR(T359="他官署で調達手続きを実施のため",AG359=契約状況コード表!G$5),"－",IF(V359&lt;&gt;"",ROUNDDOWN(V359/T359,3),(IFERROR(ROUNDDOWN(U359/T359,3),"－"))))</f>
        <v>－</v>
      </c>
      <c r="X359" s="79"/>
      <c r="Y359" s="79"/>
      <c r="Z359" s="82"/>
      <c r="AA359" s="80"/>
      <c r="AB359" s="81"/>
      <c r="AC359" s="82"/>
      <c r="AD359" s="82"/>
      <c r="AE359" s="82"/>
      <c r="AF359" s="82"/>
      <c r="AG359" s="80"/>
      <c r="AH359" s="76"/>
      <c r="AI359" s="76"/>
      <c r="AJ359" s="76"/>
      <c r="AK359" s="36"/>
      <c r="AL359" s="36"/>
      <c r="AM359" s="200"/>
      <c r="AN359" s="200"/>
      <c r="AO359" s="200"/>
      <c r="AP359" s="200"/>
      <c r="AQ359" s="161"/>
      <c r="AR359" s="75"/>
      <c r="AS359" s="36"/>
      <c r="AT359" s="36"/>
      <c r="AU359" s="36"/>
      <c r="AV359" s="36"/>
      <c r="AW359" s="36"/>
      <c r="AX359" s="36"/>
      <c r="AY359" s="36"/>
      <c r="AZ359" s="36"/>
      <c r="BA359" s="104"/>
      <c r="BB359" s="113"/>
      <c r="BC359" s="114" t="str">
        <f>IF(AND(OR(K359=契約状況コード表!D$5,K359=契約状況コード表!D$6),OR(AG359=契約状況コード表!G$5,AG359=契約状況コード表!G$6)),"年間支払金額(全官署)",IF(OR(AG359=契約状況コード表!G$5,AG359=契約状況コード表!G$6),"年間支払金額",IF(AND(OR(COUNTIF(AI359,"*すべて*"),COUNTIF(AI359,"*全て*")),S359="●",OR(K359=契約状況コード表!D$5,K359=契約状況コード表!D$6)),"年間支払金額(全官署、契約相手方ごと)",IF(AND(OR(COUNTIF(AI359,"*すべて*"),COUNTIF(AI359,"*全て*")),S359="●"),"年間支払金額(契約相手方ごと)",IF(AND(OR(K359=契約状況コード表!D$5,K359=契約状況コード表!D$6),AG359=契約状況コード表!G$7),"契約総額(全官署)",IF(AND(K359=契約状況コード表!D$7,AG359=契約状況コード表!G$7),"契約総額(自官署のみ)",IF(K359=契約状況コード表!D$7,"年間支払金額(自官署のみ)",IF(AG359=契約状況コード表!G$7,"契約総額",IF(AND(COUNTIF(BJ359,"&lt;&gt;*単価*"),OR(K359=契約状況コード表!D$5,K359=契約状況コード表!D$6)),"全官署予定価格",IF(AND(COUNTIF(BJ359,"*単価*"),OR(K359=契約状況コード表!D$5,K359=契約状況コード表!D$6)),"全官署支払金額",IF(AND(COUNTIF(BJ359,"&lt;&gt;*単価*"),COUNTIF(BJ359,"*変更契約*")),"変更後予定価格",IF(COUNTIF(BJ359,"*単価*"),"年間支払金額","予定価格"))))))))))))</f>
        <v>予定価格</v>
      </c>
      <c r="BD359" s="114" t="str">
        <f>IF(AND(BI359=契約状況コード表!M$5,T359&gt;契約状況コード表!N$5),"○",IF(AND(BI359=契約状況コード表!M$6,T359&gt;=契約状況コード表!N$6),"○",IF(AND(BI359=契約状況コード表!M$7,T359&gt;=契約状況コード表!N$7),"○",IF(AND(BI359=契約状況コード表!M$8,T359&gt;=契約状況コード表!N$8),"○",IF(AND(BI359=契約状況コード表!M$9,T359&gt;=契約状況コード表!N$9),"○",IF(AND(BI359=契約状況コード表!M$10,T359&gt;=契約状況コード表!N$10),"○",IF(AND(BI359=契約状況コード表!M$11,T359&gt;=契約状況コード表!N$11),"○",IF(AND(BI359=契約状況コード表!M$12,T359&gt;=契約状況コード表!N$12),"○",IF(AND(BI359=契約状況コード表!M$13,T359&gt;=契約状況コード表!N$13),"○",IF(T359="他官署で調達手続き入札を実施のため","○","×"))))))))))</f>
        <v>×</v>
      </c>
      <c r="BE359" s="114" t="str">
        <f>IF(AND(BI359=契約状況コード表!M$5,Y359&gt;契約状況コード表!N$5),"○",IF(AND(BI359=契約状況コード表!M$6,Y359&gt;=契約状況コード表!N$6),"○",IF(AND(BI359=契約状況コード表!M$7,Y359&gt;=契約状況コード表!N$7),"○",IF(AND(BI359=契約状況コード表!M$8,Y359&gt;=契約状況コード表!N$8),"○",IF(AND(BI359=契約状況コード表!M$9,Y359&gt;=契約状況コード表!N$9),"○",IF(AND(BI359=契約状況コード表!M$10,Y359&gt;=契約状況コード表!N$10),"○",IF(AND(BI359=契約状況コード表!M$11,Y359&gt;=契約状況コード表!N$11),"○",IF(AND(BI359=契約状況コード表!M$12,Y359&gt;=契約状況コード表!N$12),"○",IF(AND(BI359=契約状況コード表!M$13,Y359&gt;=契約状況コード表!N$13),"○","×")))))))))</f>
        <v>×</v>
      </c>
      <c r="BF359" s="114" t="str">
        <f t="shared" si="47"/>
        <v>×</v>
      </c>
      <c r="BG359" s="114" t="str">
        <f t="shared" si="48"/>
        <v>×</v>
      </c>
      <c r="BH359" s="115" t="str">
        <f t="shared" si="49"/>
        <v/>
      </c>
      <c r="BI359" s="170">
        <f t="shared" si="50"/>
        <v>0</v>
      </c>
      <c r="BJ359" s="36" t="str">
        <f>IF(AG359=契約状況コード表!G$5,"",IF(AND(K359&lt;&gt;"",ISTEXT(U359)),"分担契約/単価契約",IF(ISTEXT(U359),"単価契約",IF(K359&lt;&gt;"","分担契約",""))))</f>
        <v/>
      </c>
      <c r="BK359" s="171"/>
      <c r="BL359" s="118" t="str">
        <f>IF(COUNTIF(T359,"**"),"",IF(AND(T359&gt;=契約状況コード表!P$5,OR(H359=契約状況コード表!M$5,H359=契約状況コード表!M$6)),1,IF(AND(T359&gt;=契約状況コード表!P$13,H359&lt;&gt;契約状況コード表!M$5,H359&lt;&gt;契約状況コード表!M$6),1,"")))</f>
        <v/>
      </c>
      <c r="BM359" s="155" t="str">
        <f t="shared" si="51"/>
        <v>○</v>
      </c>
      <c r="BN359" s="118" t="b">
        <f t="shared" si="52"/>
        <v>1</v>
      </c>
      <c r="BO359" s="118" t="b">
        <f t="shared" si="53"/>
        <v>1</v>
      </c>
    </row>
    <row r="360" spans="1:67" ht="60.6" customHeight="1">
      <c r="A360" s="101">
        <f t="shared" si="54"/>
        <v>355</v>
      </c>
      <c r="B360" s="101" t="str">
        <f t="shared" si="55"/>
        <v/>
      </c>
      <c r="C360" s="101" t="str">
        <f>IF(B360&lt;&gt;1,"",COUNTIF($B$6:B360,1))</f>
        <v/>
      </c>
      <c r="D360" s="101" t="str">
        <f>IF(B360&lt;&gt;2,"",COUNTIF($B$6:B360,2))</f>
        <v/>
      </c>
      <c r="E360" s="101" t="str">
        <f>IF(B360&lt;&gt;3,"",COUNTIF($B$6:B360,3))</f>
        <v/>
      </c>
      <c r="F360" s="101" t="str">
        <f>IF(B360&lt;&gt;4,"",COUNTIF($B$6:B360,4))</f>
        <v/>
      </c>
      <c r="G360" s="75"/>
      <c r="H360" s="36"/>
      <c r="I360" s="76"/>
      <c r="J360" s="76"/>
      <c r="K360" s="75"/>
      <c r="L360" s="161"/>
      <c r="M360" s="77"/>
      <c r="N360" s="76"/>
      <c r="O360" s="78"/>
      <c r="P360" s="83"/>
      <c r="Q360" s="84"/>
      <c r="R360" s="76"/>
      <c r="S360" s="75"/>
      <c r="T360" s="85"/>
      <c r="U360" s="154"/>
      <c r="V360" s="87"/>
      <c r="W360" s="172" t="str">
        <f>IF(OR(T360="他官署で調達手続きを実施のため",AG360=契約状況コード表!G$5),"－",IF(V360&lt;&gt;"",ROUNDDOWN(V360/T360,3),(IFERROR(ROUNDDOWN(U360/T360,3),"－"))))</f>
        <v>－</v>
      </c>
      <c r="X360" s="85"/>
      <c r="Y360" s="85"/>
      <c r="Z360" s="82"/>
      <c r="AA360" s="80"/>
      <c r="AB360" s="81"/>
      <c r="AC360" s="82"/>
      <c r="AD360" s="82"/>
      <c r="AE360" s="82"/>
      <c r="AF360" s="82"/>
      <c r="AG360" s="80"/>
      <c r="AH360" s="76"/>
      <c r="AI360" s="76"/>
      <c r="AJ360" s="76"/>
      <c r="AK360" s="36"/>
      <c r="AL360" s="36"/>
      <c r="AM360" s="200"/>
      <c r="AN360" s="200"/>
      <c r="AO360" s="200"/>
      <c r="AP360" s="200"/>
      <c r="AQ360" s="161"/>
      <c r="AR360" s="75"/>
      <c r="AS360" s="36"/>
      <c r="AT360" s="36"/>
      <c r="AU360" s="36"/>
      <c r="AV360" s="36"/>
      <c r="AW360" s="36"/>
      <c r="AX360" s="36"/>
      <c r="AY360" s="36"/>
      <c r="AZ360" s="36"/>
      <c r="BA360" s="104"/>
      <c r="BB360" s="113"/>
      <c r="BC360" s="114" t="str">
        <f>IF(AND(OR(K360=契約状況コード表!D$5,K360=契約状況コード表!D$6),OR(AG360=契約状況コード表!G$5,AG360=契約状況コード表!G$6)),"年間支払金額(全官署)",IF(OR(AG360=契約状況コード表!G$5,AG360=契約状況コード表!G$6),"年間支払金額",IF(AND(OR(COUNTIF(AI360,"*すべて*"),COUNTIF(AI360,"*全て*")),S360="●",OR(K360=契約状況コード表!D$5,K360=契約状況コード表!D$6)),"年間支払金額(全官署、契約相手方ごと)",IF(AND(OR(COUNTIF(AI360,"*すべて*"),COUNTIF(AI360,"*全て*")),S360="●"),"年間支払金額(契約相手方ごと)",IF(AND(OR(K360=契約状況コード表!D$5,K360=契約状況コード表!D$6),AG360=契約状況コード表!G$7),"契約総額(全官署)",IF(AND(K360=契約状況コード表!D$7,AG360=契約状況コード表!G$7),"契約総額(自官署のみ)",IF(K360=契約状況コード表!D$7,"年間支払金額(自官署のみ)",IF(AG360=契約状況コード表!G$7,"契約総額",IF(AND(COUNTIF(BJ360,"&lt;&gt;*単価*"),OR(K360=契約状況コード表!D$5,K360=契約状況コード表!D$6)),"全官署予定価格",IF(AND(COUNTIF(BJ360,"*単価*"),OR(K360=契約状況コード表!D$5,K360=契約状況コード表!D$6)),"全官署支払金額",IF(AND(COUNTIF(BJ360,"&lt;&gt;*単価*"),COUNTIF(BJ360,"*変更契約*")),"変更後予定価格",IF(COUNTIF(BJ360,"*単価*"),"年間支払金額","予定価格"))))))))))))</f>
        <v>予定価格</v>
      </c>
      <c r="BD360" s="114" t="str">
        <f>IF(AND(BI360=契約状況コード表!M$5,T360&gt;契約状況コード表!N$5),"○",IF(AND(BI360=契約状況コード表!M$6,T360&gt;=契約状況コード表!N$6),"○",IF(AND(BI360=契約状況コード表!M$7,T360&gt;=契約状況コード表!N$7),"○",IF(AND(BI360=契約状況コード表!M$8,T360&gt;=契約状況コード表!N$8),"○",IF(AND(BI360=契約状況コード表!M$9,T360&gt;=契約状況コード表!N$9),"○",IF(AND(BI360=契約状況コード表!M$10,T360&gt;=契約状況コード表!N$10),"○",IF(AND(BI360=契約状況コード表!M$11,T360&gt;=契約状況コード表!N$11),"○",IF(AND(BI360=契約状況コード表!M$12,T360&gt;=契約状況コード表!N$12),"○",IF(AND(BI360=契約状況コード表!M$13,T360&gt;=契約状況コード表!N$13),"○",IF(T360="他官署で調達手続き入札を実施のため","○","×"))))))))))</f>
        <v>×</v>
      </c>
      <c r="BE360" s="114" t="str">
        <f>IF(AND(BI360=契約状況コード表!M$5,Y360&gt;契約状況コード表!N$5),"○",IF(AND(BI360=契約状況コード表!M$6,Y360&gt;=契約状況コード表!N$6),"○",IF(AND(BI360=契約状況コード表!M$7,Y360&gt;=契約状況コード表!N$7),"○",IF(AND(BI360=契約状況コード表!M$8,Y360&gt;=契約状況コード表!N$8),"○",IF(AND(BI360=契約状況コード表!M$9,Y360&gt;=契約状況コード表!N$9),"○",IF(AND(BI360=契約状況コード表!M$10,Y360&gt;=契約状況コード表!N$10),"○",IF(AND(BI360=契約状況コード表!M$11,Y360&gt;=契約状況コード表!N$11),"○",IF(AND(BI360=契約状況コード表!M$12,Y360&gt;=契約状況コード表!N$12),"○",IF(AND(BI360=契約状況コード表!M$13,Y360&gt;=契約状況コード表!N$13),"○","×")))))))))</f>
        <v>×</v>
      </c>
      <c r="BF360" s="114" t="str">
        <f t="shared" si="47"/>
        <v>×</v>
      </c>
      <c r="BG360" s="114" t="str">
        <f t="shared" si="48"/>
        <v>×</v>
      </c>
      <c r="BH360" s="115" t="str">
        <f t="shared" si="49"/>
        <v/>
      </c>
      <c r="BI360" s="170">
        <f t="shared" si="50"/>
        <v>0</v>
      </c>
      <c r="BJ360" s="36" t="str">
        <f>IF(AG360=契約状況コード表!G$5,"",IF(AND(K360&lt;&gt;"",ISTEXT(U360)),"分担契約/単価契約",IF(ISTEXT(U360),"単価契約",IF(K360&lt;&gt;"","分担契約",""))))</f>
        <v/>
      </c>
      <c r="BK360" s="171"/>
      <c r="BL360" s="118" t="str">
        <f>IF(COUNTIF(T360,"**"),"",IF(AND(T360&gt;=契約状況コード表!P$5,OR(H360=契約状況コード表!M$5,H360=契約状況コード表!M$6)),1,IF(AND(T360&gt;=契約状況コード表!P$13,H360&lt;&gt;契約状況コード表!M$5,H360&lt;&gt;契約状況コード表!M$6),1,"")))</f>
        <v/>
      </c>
      <c r="BM360" s="155" t="str">
        <f t="shared" si="51"/>
        <v>○</v>
      </c>
      <c r="BN360" s="118" t="b">
        <f t="shared" si="52"/>
        <v>1</v>
      </c>
      <c r="BO360" s="118" t="b">
        <f t="shared" si="53"/>
        <v>1</v>
      </c>
    </row>
    <row r="361" spans="1:67" ht="60.6" customHeight="1">
      <c r="A361" s="101">
        <f t="shared" si="54"/>
        <v>356</v>
      </c>
      <c r="B361" s="101" t="str">
        <f t="shared" si="55"/>
        <v/>
      </c>
      <c r="C361" s="101" t="str">
        <f>IF(B361&lt;&gt;1,"",COUNTIF($B$6:B361,1))</f>
        <v/>
      </c>
      <c r="D361" s="101" t="str">
        <f>IF(B361&lt;&gt;2,"",COUNTIF($B$6:B361,2))</f>
        <v/>
      </c>
      <c r="E361" s="101" t="str">
        <f>IF(B361&lt;&gt;3,"",COUNTIF($B$6:B361,3))</f>
        <v/>
      </c>
      <c r="F361" s="101" t="str">
        <f>IF(B361&lt;&gt;4,"",COUNTIF($B$6:B361,4))</f>
        <v/>
      </c>
      <c r="G361" s="75"/>
      <c r="H361" s="36"/>
      <c r="I361" s="76"/>
      <c r="J361" s="76"/>
      <c r="K361" s="75"/>
      <c r="L361" s="161"/>
      <c r="M361" s="77"/>
      <c r="N361" s="76"/>
      <c r="O361" s="78"/>
      <c r="P361" s="83"/>
      <c r="Q361" s="84"/>
      <c r="R361" s="76"/>
      <c r="S361" s="75"/>
      <c r="T361" s="79"/>
      <c r="U361" s="86"/>
      <c r="V361" s="87"/>
      <c r="W361" s="172" t="str">
        <f>IF(OR(T361="他官署で調達手続きを実施のため",AG361=契約状況コード表!G$5),"－",IF(V361&lt;&gt;"",ROUNDDOWN(V361/T361,3),(IFERROR(ROUNDDOWN(U361/T361,3),"－"))))</f>
        <v>－</v>
      </c>
      <c r="X361" s="79"/>
      <c r="Y361" s="79"/>
      <c r="Z361" s="82"/>
      <c r="AA361" s="80"/>
      <c r="AB361" s="81"/>
      <c r="AC361" s="82"/>
      <c r="AD361" s="82"/>
      <c r="AE361" s="82"/>
      <c r="AF361" s="82"/>
      <c r="AG361" s="80"/>
      <c r="AH361" s="76"/>
      <c r="AI361" s="76"/>
      <c r="AJ361" s="76"/>
      <c r="AK361" s="36"/>
      <c r="AL361" s="36"/>
      <c r="AM361" s="200"/>
      <c r="AN361" s="200"/>
      <c r="AO361" s="200"/>
      <c r="AP361" s="200"/>
      <c r="AQ361" s="161"/>
      <c r="AR361" s="75"/>
      <c r="AS361" s="36"/>
      <c r="AT361" s="36"/>
      <c r="AU361" s="36"/>
      <c r="AV361" s="36"/>
      <c r="AW361" s="36"/>
      <c r="AX361" s="36"/>
      <c r="AY361" s="36"/>
      <c r="AZ361" s="36"/>
      <c r="BA361" s="104"/>
      <c r="BB361" s="113"/>
      <c r="BC361" s="114" t="str">
        <f>IF(AND(OR(K361=契約状況コード表!D$5,K361=契約状況コード表!D$6),OR(AG361=契約状況コード表!G$5,AG361=契約状況コード表!G$6)),"年間支払金額(全官署)",IF(OR(AG361=契約状況コード表!G$5,AG361=契約状況コード表!G$6),"年間支払金額",IF(AND(OR(COUNTIF(AI361,"*すべて*"),COUNTIF(AI361,"*全て*")),S361="●",OR(K361=契約状況コード表!D$5,K361=契約状況コード表!D$6)),"年間支払金額(全官署、契約相手方ごと)",IF(AND(OR(COUNTIF(AI361,"*すべて*"),COUNTIF(AI361,"*全て*")),S361="●"),"年間支払金額(契約相手方ごと)",IF(AND(OR(K361=契約状況コード表!D$5,K361=契約状況コード表!D$6),AG361=契約状況コード表!G$7),"契約総額(全官署)",IF(AND(K361=契約状況コード表!D$7,AG361=契約状況コード表!G$7),"契約総額(自官署のみ)",IF(K361=契約状況コード表!D$7,"年間支払金額(自官署のみ)",IF(AG361=契約状況コード表!G$7,"契約総額",IF(AND(COUNTIF(BJ361,"&lt;&gt;*単価*"),OR(K361=契約状況コード表!D$5,K361=契約状況コード表!D$6)),"全官署予定価格",IF(AND(COUNTIF(BJ361,"*単価*"),OR(K361=契約状況コード表!D$5,K361=契約状況コード表!D$6)),"全官署支払金額",IF(AND(COUNTIF(BJ361,"&lt;&gt;*単価*"),COUNTIF(BJ361,"*変更契約*")),"変更後予定価格",IF(COUNTIF(BJ361,"*単価*"),"年間支払金額","予定価格"))))))))))))</f>
        <v>予定価格</v>
      </c>
      <c r="BD361" s="114" t="str">
        <f>IF(AND(BI361=契約状況コード表!M$5,T361&gt;契約状況コード表!N$5),"○",IF(AND(BI361=契約状況コード表!M$6,T361&gt;=契約状況コード表!N$6),"○",IF(AND(BI361=契約状況コード表!M$7,T361&gt;=契約状況コード表!N$7),"○",IF(AND(BI361=契約状況コード表!M$8,T361&gt;=契約状況コード表!N$8),"○",IF(AND(BI361=契約状況コード表!M$9,T361&gt;=契約状況コード表!N$9),"○",IF(AND(BI361=契約状況コード表!M$10,T361&gt;=契約状況コード表!N$10),"○",IF(AND(BI361=契約状況コード表!M$11,T361&gt;=契約状況コード表!N$11),"○",IF(AND(BI361=契約状況コード表!M$12,T361&gt;=契約状況コード表!N$12),"○",IF(AND(BI361=契約状況コード表!M$13,T361&gt;=契約状況コード表!N$13),"○",IF(T361="他官署で調達手続き入札を実施のため","○","×"))))))))))</f>
        <v>×</v>
      </c>
      <c r="BE361" s="114" t="str">
        <f>IF(AND(BI361=契約状況コード表!M$5,Y361&gt;契約状況コード表!N$5),"○",IF(AND(BI361=契約状況コード表!M$6,Y361&gt;=契約状況コード表!N$6),"○",IF(AND(BI361=契約状況コード表!M$7,Y361&gt;=契約状況コード表!N$7),"○",IF(AND(BI361=契約状況コード表!M$8,Y361&gt;=契約状況コード表!N$8),"○",IF(AND(BI361=契約状況コード表!M$9,Y361&gt;=契約状況コード表!N$9),"○",IF(AND(BI361=契約状況コード表!M$10,Y361&gt;=契約状況コード表!N$10),"○",IF(AND(BI361=契約状況コード表!M$11,Y361&gt;=契約状況コード表!N$11),"○",IF(AND(BI361=契約状況コード表!M$12,Y361&gt;=契約状況コード表!N$12),"○",IF(AND(BI361=契約状況コード表!M$13,Y361&gt;=契約状況コード表!N$13),"○","×")))))))))</f>
        <v>×</v>
      </c>
      <c r="BF361" s="114" t="str">
        <f t="shared" si="47"/>
        <v>×</v>
      </c>
      <c r="BG361" s="114" t="str">
        <f t="shared" si="48"/>
        <v>×</v>
      </c>
      <c r="BH361" s="115" t="str">
        <f t="shared" si="49"/>
        <v/>
      </c>
      <c r="BI361" s="170">
        <f t="shared" si="50"/>
        <v>0</v>
      </c>
      <c r="BJ361" s="36" t="str">
        <f>IF(AG361=契約状況コード表!G$5,"",IF(AND(K361&lt;&gt;"",ISTEXT(U361)),"分担契約/単価契約",IF(ISTEXT(U361),"単価契約",IF(K361&lt;&gt;"","分担契約",""))))</f>
        <v/>
      </c>
      <c r="BK361" s="171"/>
      <c r="BL361" s="118" t="str">
        <f>IF(COUNTIF(T361,"**"),"",IF(AND(T361&gt;=契約状況コード表!P$5,OR(H361=契約状況コード表!M$5,H361=契約状況コード表!M$6)),1,IF(AND(T361&gt;=契約状況コード表!P$13,H361&lt;&gt;契約状況コード表!M$5,H361&lt;&gt;契約状況コード表!M$6),1,"")))</f>
        <v/>
      </c>
      <c r="BM361" s="155" t="str">
        <f t="shared" si="51"/>
        <v>○</v>
      </c>
      <c r="BN361" s="118" t="b">
        <f t="shared" si="52"/>
        <v>1</v>
      </c>
      <c r="BO361" s="118" t="b">
        <f t="shared" si="53"/>
        <v>1</v>
      </c>
    </row>
    <row r="362" spans="1:67" ht="60.6" customHeight="1">
      <c r="A362" s="101">
        <f t="shared" si="54"/>
        <v>357</v>
      </c>
      <c r="B362" s="101" t="str">
        <f t="shared" si="55"/>
        <v/>
      </c>
      <c r="C362" s="101" t="str">
        <f>IF(B362&lt;&gt;1,"",COUNTIF($B$6:B362,1))</f>
        <v/>
      </c>
      <c r="D362" s="101" t="str">
        <f>IF(B362&lt;&gt;2,"",COUNTIF($B$6:B362,2))</f>
        <v/>
      </c>
      <c r="E362" s="101" t="str">
        <f>IF(B362&lt;&gt;3,"",COUNTIF($B$6:B362,3))</f>
        <v/>
      </c>
      <c r="F362" s="101" t="str">
        <f>IF(B362&lt;&gt;4,"",COUNTIF($B$6:B362,4))</f>
        <v/>
      </c>
      <c r="G362" s="75"/>
      <c r="H362" s="36"/>
      <c r="I362" s="76"/>
      <c r="J362" s="76"/>
      <c r="K362" s="75"/>
      <c r="L362" s="161"/>
      <c r="M362" s="77"/>
      <c r="N362" s="76"/>
      <c r="O362" s="78"/>
      <c r="P362" s="83"/>
      <c r="Q362" s="84"/>
      <c r="R362" s="76"/>
      <c r="S362" s="75"/>
      <c r="T362" s="79"/>
      <c r="U362" s="86"/>
      <c r="V362" s="87"/>
      <c r="W362" s="172" t="str">
        <f>IF(OR(T362="他官署で調達手続きを実施のため",AG362=契約状況コード表!G$5),"－",IF(V362&lt;&gt;"",ROUNDDOWN(V362/T362,3),(IFERROR(ROUNDDOWN(U362/T362,3),"－"))))</f>
        <v>－</v>
      </c>
      <c r="X362" s="79"/>
      <c r="Y362" s="79"/>
      <c r="Z362" s="82"/>
      <c r="AA362" s="80"/>
      <c r="AB362" s="81"/>
      <c r="AC362" s="82"/>
      <c r="AD362" s="82"/>
      <c r="AE362" s="82"/>
      <c r="AF362" s="82"/>
      <c r="AG362" s="80"/>
      <c r="AH362" s="76"/>
      <c r="AI362" s="76"/>
      <c r="AJ362" s="76"/>
      <c r="AK362" s="36"/>
      <c r="AL362" s="36"/>
      <c r="AM362" s="200"/>
      <c r="AN362" s="200"/>
      <c r="AO362" s="200"/>
      <c r="AP362" s="200"/>
      <c r="AQ362" s="161"/>
      <c r="AR362" s="75"/>
      <c r="AS362" s="36"/>
      <c r="AT362" s="36"/>
      <c r="AU362" s="36"/>
      <c r="AV362" s="36"/>
      <c r="AW362" s="36"/>
      <c r="AX362" s="36"/>
      <c r="AY362" s="36"/>
      <c r="AZ362" s="36"/>
      <c r="BA362" s="104"/>
      <c r="BB362" s="113"/>
      <c r="BC362" s="114" t="str">
        <f>IF(AND(OR(K362=契約状況コード表!D$5,K362=契約状況コード表!D$6),OR(AG362=契約状況コード表!G$5,AG362=契約状況コード表!G$6)),"年間支払金額(全官署)",IF(OR(AG362=契約状況コード表!G$5,AG362=契約状況コード表!G$6),"年間支払金額",IF(AND(OR(COUNTIF(AI362,"*すべて*"),COUNTIF(AI362,"*全て*")),S362="●",OR(K362=契約状況コード表!D$5,K362=契約状況コード表!D$6)),"年間支払金額(全官署、契約相手方ごと)",IF(AND(OR(COUNTIF(AI362,"*すべて*"),COUNTIF(AI362,"*全て*")),S362="●"),"年間支払金額(契約相手方ごと)",IF(AND(OR(K362=契約状況コード表!D$5,K362=契約状況コード表!D$6),AG362=契約状況コード表!G$7),"契約総額(全官署)",IF(AND(K362=契約状況コード表!D$7,AG362=契約状況コード表!G$7),"契約総額(自官署のみ)",IF(K362=契約状況コード表!D$7,"年間支払金額(自官署のみ)",IF(AG362=契約状況コード表!G$7,"契約総額",IF(AND(COUNTIF(BJ362,"&lt;&gt;*単価*"),OR(K362=契約状況コード表!D$5,K362=契約状況コード表!D$6)),"全官署予定価格",IF(AND(COUNTIF(BJ362,"*単価*"),OR(K362=契約状況コード表!D$5,K362=契約状況コード表!D$6)),"全官署支払金額",IF(AND(COUNTIF(BJ362,"&lt;&gt;*単価*"),COUNTIF(BJ362,"*変更契約*")),"変更後予定価格",IF(COUNTIF(BJ362,"*単価*"),"年間支払金額","予定価格"))))))))))))</f>
        <v>予定価格</v>
      </c>
      <c r="BD362" s="114" t="str">
        <f>IF(AND(BI362=契約状況コード表!M$5,T362&gt;契約状況コード表!N$5),"○",IF(AND(BI362=契約状況コード表!M$6,T362&gt;=契約状況コード表!N$6),"○",IF(AND(BI362=契約状況コード表!M$7,T362&gt;=契約状況コード表!N$7),"○",IF(AND(BI362=契約状況コード表!M$8,T362&gt;=契約状況コード表!N$8),"○",IF(AND(BI362=契約状況コード表!M$9,T362&gt;=契約状況コード表!N$9),"○",IF(AND(BI362=契約状況コード表!M$10,T362&gt;=契約状況コード表!N$10),"○",IF(AND(BI362=契約状況コード表!M$11,T362&gt;=契約状況コード表!N$11),"○",IF(AND(BI362=契約状況コード表!M$12,T362&gt;=契約状況コード表!N$12),"○",IF(AND(BI362=契約状況コード表!M$13,T362&gt;=契約状況コード表!N$13),"○",IF(T362="他官署で調達手続き入札を実施のため","○","×"))))))))))</f>
        <v>×</v>
      </c>
      <c r="BE362" s="114" t="str">
        <f>IF(AND(BI362=契約状況コード表!M$5,Y362&gt;契約状況コード表!N$5),"○",IF(AND(BI362=契約状況コード表!M$6,Y362&gt;=契約状況コード表!N$6),"○",IF(AND(BI362=契約状況コード表!M$7,Y362&gt;=契約状況コード表!N$7),"○",IF(AND(BI362=契約状況コード表!M$8,Y362&gt;=契約状況コード表!N$8),"○",IF(AND(BI362=契約状況コード表!M$9,Y362&gt;=契約状況コード表!N$9),"○",IF(AND(BI362=契約状況コード表!M$10,Y362&gt;=契約状況コード表!N$10),"○",IF(AND(BI362=契約状況コード表!M$11,Y362&gt;=契約状況コード表!N$11),"○",IF(AND(BI362=契約状況コード表!M$12,Y362&gt;=契約状況コード表!N$12),"○",IF(AND(BI362=契約状況コード表!M$13,Y362&gt;=契約状況コード表!N$13),"○","×")))))))))</f>
        <v>×</v>
      </c>
      <c r="BF362" s="114" t="str">
        <f t="shared" si="47"/>
        <v>×</v>
      </c>
      <c r="BG362" s="114" t="str">
        <f t="shared" si="48"/>
        <v>×</v>
      </c>
      <c r="BH362" s="115" t="str">
        <f t="shared" si="49"/>
        <v/>
      </c>
      <c r="BI362" s="170">
        <f t="shared" si="50"/>
        <v>0</v>
      </c>
      <c r="BJ362" s="36" t="str">
        <f>IF(AG362=契約状況コード表!G$5,"",IF(AND(K362&lt;&gt;"",ISTEXT(U362)),"分担契約/単価契約",IF(ISTEXT(U362),"単価契約",IF(K362&lt;&gt;"","分担契約",""))))</f>
        <v/>
      </c>
      <c r="BK362" s="171"/>
      <c r="BL362" s="118" t="str">
        <f>IF(COUNTIF(T362,"**"),"",IF(AND(T362&gt;=契約状況コード表!P$5,OR(H362=契約状況コード表!M$5,H362=契約状況コード表!M$6)),1,IF(AND(T362&gt;=契約状況コード表!P$13,H362&lt;&gt;契約状況コード表!M$5,H362&lt;&gt;契約状況コード表!M$6),1,"")))</f>
        <v/>
      </c>
      <c r="BM362" s="155" t="str">
        <f t="shared" si="51"/>
        <v>○</v>
      </c>
      <c r="BN362" s="118" t="b">
        <f t="shared" si="52"/>
        <v>1</v>
      </c>
      <c r="BO362" s="118" t="b">
        <f t="shared" si="53"/>
        <v>1</v>
      </c>
    </row>
    <row r="363" spans="1:67" ht="60.6" customHeight="1">
      <c r="A363" s="101">
        <f t="shared" si="54"/>
        <v>358</v>
      </c>
      <c r="B363" s="101" t="str">
        <f t="shared" si="55"/>
        <v/>
      </c>
      <c r="C363" s="101" t="str">
        <f>IF(B363&lt;&gt;1,"",COUNTIF($B$6:B363,1))</f>
        <v/>
      </c>
      <c r="D363" s="101" t="str">
        <f>IF(B363&lt;&gt;2,"",COUNTIF($B$6:B363,2))</f>
        <v/>
      </c>
      <c r="E363" s="101" t="str">
        <f>IF(B363&lt;&gt;3,"",COUNTIF($B$6:B363,3))</f>
        <v/>
      </c>
      <c r="F363" s="101" t="str">
        <f>IF(B363&lt;&gt;4,"",COUNTIF($B$6:B363,4))</f>
        <v/>
      </c>
      <c r="G363" s="75"/>
      <c r="H363" s="36"/>
      <c r="I363" s="76"/>
      <c r="J363" s="76"/>
      <c r="K363" s="75"/>
      <c r="L363" s="161"/>
      <c r="M363" s="77"/>
      <c r="N363" s="76"/>
      <c r="O363" s="78"/>
      <c r="P363" s="83"/>
      <c r="Q363" s="84"/>
      <c r="R363" s="76"/>
      <c r="S363" s="75"/>
      <c r="T363" s="79"/>
      <c r="U363" s="86"/>
      <c r="V363" s="87"/>
      <c r="W363" s="172" t="str">
        <f>IF(OR(T363="他官署で調達手続きを実施のため",AG363=契約状況コード表!G$5),"－",IF(V363&lt;&gt;"",ROUNDDOWN(V363/T363,3),(IFERROR(ROUNDDOWN(U363/T363,3),"－"))))</f>
        <v>－</v>
      </c>
      <c r="X363" s="79"/>
      <c r="Y363" s="79"/>
      <c r="Z363" s="82"/>
      <c r="AA363" s="80"/>
      <c r="AB363" s="81"/>
      <c r="AC363" s="82"/>
      <c r="AD363" s="82"/>
      <c r="AE363" s="82"/>
      <c r="AF363" s="82"/>
      <c r="AG363" s="80"/>
      <c r="AH363" s="76"/>
      <c r="AI363" s="76"/>
      <c r="AJ363" s="76"/>
      <c r="AK363" s="36"/>
      <c r="AL363" s="36"/>
      <c r="AM363" s="200"/>
      <c r="AN363" s="200"/>
      <c r="AO363" s="200"/>
      <c r="AP363" s="200"/>
      <c r="AQ363" s="161"/>
      <c r="AR363" s="75"/>
      <c r="AS363" s="36"/>
      <c r="AT363" s="36"/>
      <c r="AU363" s="36"/>
      <c r="AV363" s="36"/>
      <c r="AW363" s="36"/>
      <c r="AX363" s="36"/>
      <c r="AY363" s="36"/>
      <c r="AZ363" s="36"/>
      <c r="BA363" s="104"/>
      <c r="BB363" s="113"/>
      <c r="BC363" s="114" t="str">
        <f>IF(AND(OR(K363=契約状況コード表!D$5,K363=契約状況コード表!D$6),OR(AG363=契約状況コード表!G$5,AG363=契約状況コード表!G$6)),"年間支払金額(全官署)",IF(OR(AG363=契約状況コード表!G$5,AG363=契約状況コード表!G$6),"年間支払金額",IF(AND(OR(COUNTIF(AI363,"*すべて*"),COUNTIF(AI363,"*全て*")),S363="●",OR(K363=契約状況コード表!D$5,K363=契約状況コード表!D$6)),"年間支払金額(全官署、契約相手方ごと)",IF(AND(OR(COUNTIF(AI363,"*すべて*"),COUNTIF(AI363,"*全て*")),S363="●"),"年間支払金額(契約相手方ごと)",IF(AND(OR(K363=契約状況コード表!D$5,K363=契約状況コード表!D$6),AG363=契約状況コード表!G$7),"契約総額(全官署)",IF(AND(K363=契約状況コード表!D$7,AG363=契約状況コード表!G$7),"契約総額(自官署のみ)",IF(K363=契約状況コード表!D$7,"年間支払金額(自官署のみ)",IF(AG363=契約状況コード表!G$7,"契約総額",IF(AND(COUNTIF(BJ363,"&lt;&gt;*単価*"),OR(K363=契約状況コード表!D$5,K363=契約状況コード表!D$6)),"全官署予定価格",IF(AND(COUNTIF(BJ363,"*単価*"),OR(K363=契約状況コード表!D$5,K363=契約状況コード表!D$6)),"全官署支払金額",IF(AND(COUNTIF(BJ363,"&lt;&gt;*単価*"),COUNTIF(BJ363,"*変更契約*")),"変更後予定価格",IF(COUNTIF(BJ363,"*単価*"),"年間支払金額","予定価格"))))))))))))</f>
        <v>予定価格</v>
      </c>
      <c r="BD363" s="114" t="str">
        <f>IF(AND(BI363=契約状況コード表!M$5,T363&gt;契約状況コード表!N$5),"○",IF(AND(BI363=契約状況コード表!M$6,T363&gt;=契約状況コード表!N$6),"○",IF(AND(BI363=契約状況コード表!M$7,T363&gt;=契約状況コード表!N$7),"○",IF(AND(BI363=契約状況コード表!M$8,T363&gt;=契約状況コード表!N$8),"○",IF(AND(BI363=契約状況コード表!M$9,T363&gt;=契約状況コード表!N$9),"○",IF(AND(BI363=契約状況コード表!M$10,T363&gt;=契約状況コード表!N$10),"○",IF(AND(BI363=契約状況コード表!M$11,T363&gt;=契約状況コード表!N$11),"○",IF(AND(BI363=契約状況コード表!M$12,T363&gt;=契約状況コード表!N$12),"○",IF(AND(BI363=契約状況コード表!M$13,T363&gt;=契約状況コード表!N$13),"○",IF(T363="他官署で調達手続き入札を実施のため","○","×"))))))))))</f>
        <v>×</v>
      </c>
      <c r="BE363" s="114" t="str">
        <f>IF(AND(BI363=契約状況コード表!M$5,Y363&gt;契約状況コード表!N$5),"○",IF(AND(BI363=契約状況コード表!M$6,Y363&gt;=契約状況コード表!N$6),"○",IF(AND(BI363=契約状況コード表!M$7,Y363&gt;=契約状況コード表!N$7),"○",IF(AND(BI363=契約状況コード表!M$8,Y363&gt;=契約状況コード表!N$8),"○",IF(AND(BI363=契約状況コード表!M$9,Y363&gt;=契約状況コード表!N$9),"○",IF(AND(BI363=契約状況コード表!M$10,Y363&gt;=契約状況コード表!N$10),"○",IF(AND(BI363=契約状況コード表!M$11,Y363&gt;=契約状況コード表!N$11),"○",IF(AND(BI363=契約状況コード表!M$12,Y363&gt;=契約状況コード表!N$12),"○",IF(AND(BI363=契約状況コード表!M$13,Y363&gt;=契約状況コード表!N$13),"○","×")))))))))</f>
        <v>×</v>
      </c>
      <c r="BF363" s="114" t="str">
        <f t="shared" si="47"/>
        <v>×</v>
      </c>
      <c r="BG363" s="114" t="str">
        <f t="shared" si="48"/>
        <v>×</v>
      </c>
      <c r="BH363" s="115" t="str">
        <f t="shared" si="49"/>
        <v/>
      </c>
      <c r="BI363" s="170">
        <f t="shared" si="50"/>
        <v>0</v>
      </c>
      <c r="BJ363" s="36" t="str">
        <f>IF(AG363=契約状況コード表!G$5,"",IF(AND(K363&lt;&gt;"",ISTEXT(U363)),"分担契約/単価契約",IF(ISTEXT(U363),"単価契約",IF(K363&lt;&gt;"","分担契約",""))))</f>
        <v/>
      </c>
      <c r="BK363" s="171"/>
      <c r="BL363" s="118" t="str">
        <f>IF(COUNTIF(T363,"**"),"",IF(AND(T363&gt;=契約状況コード表!P$5,OR(H363=契約状況コード表!M$5,H363=契約状況コード表!M$6)),1,IF(AND(T363&gt;=契約状況コード表!P$13,H363&lt;&gt;契約状況コード表!M$5,H363&lt;&gt;契約状況コード表!M$6),1,"")))</f>
        <v/>
      </c>
      <c r="BM363" s="155" t="str">
        <f t="shared" si="51"/>
        <v>○</v>
      </c>
      <c r="BN363" s="118" t="b">
        <f t="shared" si="52"/>
        <v>1</v>
      </c>
      <c r="BO363" s="118" t="b">
        <f t="shared" si="53"/>
        <v>1</v>
      </c>
    </row>
    <row r="364" spans="1:67" ht="60.6" customHeight="1">
      <c r="A364" s="101">
        <f t="shared" si="54"/>
        <v>359</v>
      </c>
      <c r="B364" s="101" t="str">
        <f t="shared" si="55"/>
        <v/>
      </c>
      <c r="C364" s="101" t="str">
        <f>IF(B364&lt;&gt;1,"",COUNTIF($B$6:B364,1))</f>
        <v/>
      </c>
      <c r="D364" s="101" t="str">
        <f>IF(B364&lt;&gt;2,"",COUNTIF($B$6:B364,2))</f>
        <v/>
      </c>
      <c r="E364" s="101" t="str">
        <f>IF(B364&lt;&gt;3,"",COUNTIF($B$6:B364,3))</f>
        <v/>
      </c>
      <c r="F364" s="101" t="str">
        <f>IF(B364&lt;&gt;4,"",COUNTIF($B$6:B364,4))</f>
        <v/>
      </c>
      <c r="G364" s="75"/>
      <c r="H364" s="36"/>
      <c r="I364" s="76"/>
      <c r="J364" s="76"/>
      <c r="K364" s="75"/>
      <c r="L364" s="161"/>
      <c r="M364" s="77"/>
      <c r="N364" s="76"/>
      <c r="O364" s="78"/>
      <c r="P364" s="83"/>
      <c r="Q364" s="84"/>
      <c r="R364" s="76"/>
      <c r="S364" s="75"/>
      <c r="T364" s="79"/>
      <c r="U364" s="86"/>
      <c r="V364" s="87"/>
      <c r="W364" s="172" t="str">
        <f>IF(OR(T364="他官署で調達手続きを実施のため",AG364=契約状況コード表!G$5),"－",IF(V364&lt;&gt;"",ROUNDDOWN(V364/T364,3),(IFERROR(ROUNDDOWN(U364/T364,3),"－"))))</f>
        <v>－</v>
      </c>
      <c r="X364" s="79"/>
      <c r="Y364" s="79"/>
      <c r="Z364" s="82"/>
      <c r="AA364" s="80"/>
      <c r="AB364" s="81"/>
      <c r="AC364" s="82"/>
      <c r="AD364" s="82"/>
      <c r="AE364" s="82"/>
      <c r="AF364" s="82"/>
      <c r="AG364" s="80"/>
      <c r="AH364" s="76"/>
      <c r="AI364" s="76"/>
      <c r="AJ364" s="76"/>
      <c r="AK364" s="36"/>
      <c r="AL364" s="36"/>
      <c r="AM364" s="200"/>
      <c r="AN364" s="200"/>
      <c r="AO364" s="200"/>
      <c r="AP364" s="200"/>
      <c r="AQ364" s="161"/>
      <c r="AR364" s="75"/>
      <c r="AS364" s="36"/>
      <c r="AT364" s="36"/>
      <c r="AU364" s="36"/>
      <c r="AV364" s="36"/>
      <c r="AW364" s="36"/>
      <c r="AX364" s="36"/>
      <c r="AY364" s="36"/>
      <c r="AZ364" s="36"/>
      <c r="BA364" s="108"/>
      <c r="BB364" s="113"/>
      <c r="BC364" s="114" t="str">
        <f>IF(AND(OR(K364=契約状況コード表!D$5,K364=契約状況コード表!D$6),OR(AG364=契約状況コード表!G$5,AG364=契約状況コード表!G$6)),"年間支払金額(全官署)",IF(OR(AG364=契約状況コード表!G$5,AG364=契約状況コード表!G$6),"年間支払金額",IF(AND(OR(COUNTIF(AI364,"*すべて*"),COUNTIF(AI364,"*全て*")),S364="●",OR(K364=契約状況コード表!D$5,K364=契約状況コード表!D$6)),"年間支払金額(全官署、契約相手方ごと)",IF(AND(OR(COUNTIF(AI364,"*すべて*"),COUNTIF(AI364,"*全て*")),S364="●"),"年間支払金額(契約相手方ごと)",IF(AND(OR(K364=契約状況コード表!D$5,K364=契約状況コード表!D$6),AG364=契約状況コード表!G$7),"契約総額(全官署)",IF(AND(K364=契約状況コード表!D$7,AG364=契約状況コード表!G$7),"契約総額(自官署のみ)",IF(K364=契約状況コード表!D$7,"年間支払金額(自官署のみ)",IF(AG364=契約状況コード表!G$7,"契約総額",IF(AND(COUNTIF(BJ364,"&lt;&gt;*単価*"),OR(K364=契約状況コード表!D$5,K364=契約状況コード表!D$6)),"全官署予定価格",IF(AND(COUNTIF(BJ364,"*単価*"),OR(K364=契約状況コード表!D$5,K364=契約状況コード表!D$6)),"全官署支払金額",IF(AND(COUNTIF(BJ364,"&lt;&gt;*単価*"),COUNTIF(BJ364,"*変更契約*")),"変更後予定価格",IF(COUNTIF(BJ364,"*単価*"),"年間支払金額","予定価格"))))))))))))</f>
        <v>予定価格</v>
      </c>
      <c r="BD364" s="114" t="str">
        <f>IF(AND(BI364=契約状況コード表!M$5,T364&gt;契約状況コード表!N$5),"○",IF(AND(BI364=契約状況コード表!M$6,T364&gt;=契約状況コード表!N$6),"○",IF(AND(BI364=契約状況コード表!M$7,T364&gt;=契約状況コード表!N$7),"○",IF(AND(BI364=契約状況コード表!M$8,T364&gt;=契約状況コード表!N$8),"○",IF(AND(BI364=契約状況コード表!M$9,T364&gt;=契約状況コード表!N$9),"○",IF(AND(BI364=契約状況コード表!M$10,T364&gt;=契約状況コード表!N$10),"○",IF(AND(BI364=契約状況コード表!M$11,T364&gt;=契約状況コード表!N$11),"○",IF(AND(BI364=契約状況コード表!M$12,T364&gt;=契約状況コード表!N$12),"○",IF(AND(BI364=契約状況コード表!M$13,T364&gt;=契約状況コード表!N$13),"○",IF(T364="他官署で調達手続き入札を実施のため","○","×"))))))))))</f>
        <v>×</v>
      </c>
      <c r="BE364" s="114" t="str">
        <f>IF(AND(BI364=契約状況コード表!M$5,Y364&gt;契約状況コード表!N$5),"○",IF(AND(BI364=契約状況コード表!M$6,Y364&gt;=契約状況コード表!N$6),"○",IF(AND(BI364=契約状況コード表!M$7,Y364&gt;=契約状況コード表!N$7),"○",IF(AND(BI364=契約状況コード表!M$8,Y364&gt;=契約状況コード表!N$8),"○",IF(AND(BI364=契約状況コード表!M$9,Y364&gt;=契約状況コード表!N$9),"○",IF(AND(BI364=契約状況コード表!M$10,Y364&gt;=契約状況コード表!N$10),"○",IF(AND(BI364=契約状況コード表!M$11,Y364&gt;=契約状況コード表!N$11),"○",IF(AND(BI364=契約状況コード表!M$12,Y364&gt;=契約状況コード表!N$12),"○",IF(AND(BI364=契約状況コード表!M$13,Y364&gt;=契約状況コード表!N$13),"○","×")))))))))</f>
        <v>×</v>
      </c>
      <c r="BF364" s="114" t="str">
        <f t="shared" si="47"/>
        <v>×</v>
      </c>
      <c r="BG364" s="114" t="str">
        <f t="shared" si="48"/>
        <v>×</v>
      </c>
      <c r="BH364" s="115" t="str">
        <f t="shared" si="49"/>
        <v/>
      </c>
      <c r="BI364" s="170">
        <f t="shared" si="50"/>
        <v>0</v>
      </c>
      <c r="BJ364" s="36" t="str">
        <f>IF(AG364=契約状況コード表!G$5,"",IF(AND(K364&lt;&gt;"",ISTEXT(U364)),"分担契約/単価契約",IF(ISTEXT(U364),"単価契約",IF(K364&lt;&gt;"","分担契約",""))))</f>
        <v/>
      </c>
      <c r="BK364" s="171"/>
      <c r="BL364" s="118" t="str">
        <f>IF(COUNTIF(T364,"**"),"",IF(AND(T364&gt;=契約状況コード表!P$5,OR(H364=契約状況コード表!M$5,H364=契約状況コード表!M$6)),1,IF(AND(T364&gt;=契約状況コード表!P$13,H364&lt;&gt;契約状況コード表!M$5,H364&lt;&gt;契約状況コード表!M$6),1,"")))</f>
        <v/>
      </c>
      <c r="BM364" s="155" t="str">
        <f t="shared" si="51"/>
        <v>○</v>
      </c>
      <c r="BN364" s="118" t="b">
        <f t="shared" si="52"/>
        <v>1</v>
      </c>
      <c r="BO364" s="118" t="b">
        <f t="shared" si="53"/>
        <v>1</v>
      </c>
    </row>
    <row r="365" spans="1:67" ht="60.6" customHeight="1">
      <c r="A365" s="101">
        <f t="shared" si="54"/>
        <v>360</v>
      </c>
      <c r="B365" s="101" t="str">
        <f t="shared" si="55"/>
        <v/>
      </c>
      <c r="C365" s="101" t="str">
        <f>IF(B365&lt;&gt;1,"",COUNTIF($B$6:B365,1))</f>
        <v/>
      </c>
      <c r="D365" s="101" t="str">
        <f>IF(B365&lt;&gt;2,"",COUNTIF($B$6:B365,2))</f>
        <v/>
      </c>
      <c r="E365" s="101" t="str">
        <f>IF(B365&lt;&gt;3,"",COUNTIF($B$6:B365,3))</f>
        <v/>
      </c>
      <c r="F365" s="101" t="str">
        <f>IF(B365&lt;&gt;4,"",COUNTIF($B$6:B365,4))</f>
        <v/>
      </c>
      <c r="G365" s="75"/>
      <c r="H365" s="36"/>
      <c r="I365" s="76"/>
      <c r="J365" s="76"/>
      <c r="K365" s="75"/>
      <c r="L365" s="161"/>
      <c r="M365" s="77"/>
      <c r="N365" s="76"/>
      <c r="O365" s="78"/>
      <c r="P365" s="83"/>
      <c r="Q365" s="84"/>
      <c r="R365" s="76"/>
      <c r="S365" s="75"/>
      <c r="T365" s="79"/>
      <c r="U365" s="86"/>
      <c r="V365" s="87"/>
      <c r="W365" s="172" t="str">
        <f>IF(OR(T365="他官署で調達手続きを実施のため",AG365=契約状況コード表!G$5),"－",IF(V365&lt;&gt;"",ROUNDDOWN(V365/T365,3),(IFERROR(ROUNDDOWN(U365/T365,3),"－"))))</f>
        <v>－</v>
      </c>
      <c r="X365" s="79"/>
      <c r="Y365" s="79"/>
      <c r="Z365" s="82"/>
      <c r="AA365" s="80"/>
      <c r="AB365" s="81"/>
      <c r="AC365" s="82"/>
      <c r="AD365" s="82"/>
      <c r="AE365" s="82"/>
      <c r="AF365" s="82"/>
      <c r="AG365" s="80"/>
      <c r="AH365" s="76"/>
      <c r="AI365" s="76"/>
      <c r="AJ365" s="76"/>
      <c r="AK365" s="36"/>
      <c r="AL365" s="36"/>
      <c r="AM365" s="200"/>
      <c r="AN365" s="200"/>
      <c r="AO365" s="200"/>
      <c r="AP365" s="200"/>
      <c r="AQ365" s="161"/>
      <c r="AR365" s="75"/>
      <c r="AS365" s="36"/>
      <c r="AT365" s="36"/>
      <c r="AU365" s="36"/>
      <c r="AV365" s="36"/>
      <c r="AW365" s="36"/>
      <c r="AX365" s="36"/>
      <c r="AY365" s="36"/>
      <c r="AZ365" s="36"/>
      <c r="BA365" s="104"/>
      <c r="BB365" s="113"/>
      <c r="BC365" s="114" t="str">
        <f>IF(AND(OR(K365=契約状況コード表!D$5,K365=契約状況コード表!D$6),OR(AG365=契約状況コード表!G$5,AG365=契約状況コード表!G$6)),"年間支払金額(全官署)",IF(OR(AG365=契約状況コード表!G$5,AG365=契約状況コード表!G$6),"年間支払金額",IF(AND(OR(COUNTIF(AI365,"*すべて*"),COUNTIF(AI365,"*全て*")),S365="●",OR(K365=契約状況コード表!D$5,K365=契約状況コード表!D$6)),"年間支払金額(全官署、契約相手方ごと)",IF(AND(OR(COUNTIF(AI365,"*すべて*"),COUNTIF(AI365,"*全て*")),S365="●"),"年間支払金額(契約相手方ごと)",IF(AND(OR(K365=契約状況コード表!D$5,K365=契約状況コード表!D$6),AG365=契約状況コード表!G$7),"契約総額(全官署)",IF(AND(K365=契約状況コード表!D$7,AG365=契約状況コード表!G$7),"契約総額(自官署のみ)",IF(K365=契約状況コード表!D$7,"年間支払金額(自官署のみ)",IF(AG365=契約状況コード表!G$7,"契約総額",IF(AND(COUNTIF(BJ365,"&lt;&gt;*単価*"),OR(K365=契約状況コード表!D$5,K365=契約状況コード表!D$6)),"全官署予定価格",IF(AND(COUNTIF(BJ365,"*単価*"),OR(K365=契約状況コード表!D$5,K365=契約状況コード表!D$6)),"全官署支払金額",IF(AND(COUNTIF(BJ365,"&lt;&gt;*単価*"),COUNTIF(BJ365,"*変更契約*")),"変更後予定価格",IF(COUNTIF(BJ365,"*単価*"),"年間支払金額","予定価格"))))))))))))</f>
        <v>予定価格</v>
      </c>
      <c r="BD365" s="114" t="str">
        <f>IF(AND(BI365=契約状況コード表!M$5,T365&gt;契約状況コード表!N$5),"○",IF(AND(BI365=契約状況コード表!M$6,T365&gt;=契約状況コード表!N$6),"○",IF(AND(BI365=契約状況コード表!M$7,T365&gt;=契約状況コード表!N$7),"○",IF(AND(BI365=契約状況コード表!M$8,T365&gt;=契約状況コード表!N$8),"○",IF(AND(BI365=契約状況コード表!M$9,T365&gt;=契約状況コード表!N$9),"○",IF(AND(BI365=契約状況コード表!M$10,T365&gt;=契約状況コード表!N$10),"○",IF(AND(BI365=契約状況コード表!M$11,T365&gt;=契約状況コード表!N$11),"○",IF(AND(BI365=契約状況コード表!M$12,T365&gt;=契約状況コード表!N$12),"○",IF(AND(BI365=契約状況コード表!M$13,T365&gt;=契約状況コード表!N$13),"○",IF(T365="他官署で調達手続き入札を実施のため","○","×"))))))))))</f>
        <v>×</v>
      </c>
      <c r="BE365" s="114" t="str">
        <f>IF(AND(BI365=契約状況コード表!M$5,Y365&gt;契約状況コード表!N$5),"○",IF(AND(BI365=契約状況コード表!M$6,Y365&gt;=契約状況コード表!N$6),"○",IF(AND(BI365=契約状況コード表!M$7,Y365&gt;=契約状況コード表!N$7),"○",IF(AND(BI365=契約状況コード表!M$8,Y365&gt;=契約状況コード表!N$8),"○",IF(AND(BI365=契約状況コード表!M$9,Y365&gt;=契約状況コード表!N$9),"○",IF(AND(BI365=契約状況コード表!M$10,Y365&gt;=契約状況コード表!N$10),"○",IF(AND(BI365=契約状況コード表!M$11,Y365&gt;=契約状況コード表!N$11),"○",IF(AND(BI365=契約状況コード表!M$12,Y365&gt;=契約状況コード表!N$12),"○",IF(AND(BI365=契約状況コード表!M$13,Y365&gt;=契約状況コード表!N$13),"○","×")))))))))</f>
        <v>×</v>
      </c>
      <c r="BF365" s="114" t="str">
        <f t="shared" si="47"/>
        <v>×</v>
      </c>
      <c r="BG365" s="114" t="str">
        <f t="shared" si="48"/>
        <v>×</v>
      </c>
      <c r="BH365" s="115" t="str">
        <f t="shared" si="49"/>
        <v/>
      </c>
      <c r="BI365" s="170">
        <f t="shared" si="50"/>
        <v>0</v>
      </c>
      <c r="BJ365" s="36" t="str">
        <f>IF(AG365=契約状況コード表!G$5,"",IF(AND(K365&lt;&gt;"",ISTEXT(U365)),"分担契約/単価契約",IF(ISTEXT(U365),"単価契約",IF(K365&lt;&gt;"","分担契約",""))))</f>
        <v/>
      </c>
      <c r="BK365" s="171"/>
      <c r="BL365" s="118" t="str">
        <f>IF(COUNTIF(T365,"**"),"",IF(AND(T365&gt;=契約状況コード表!P$5,OR(H365=契約状況コード表!M$5,H365=契約状況コード表!M$6)),1,IF(AND(T365&gt;=契約状況コード表!P$13,H365&lt;&gt;契約状況コード表!M$5,H365&lt;&gt;契約状況コード表!M$6),1,"")))</f>
        <v/>
      </c>
      <c r="BM365" s="155" t="str">
        <f t="shared" si="51"/>
        <v>○</v>
      </c>
      <c r="BN365" s="118" t="b">
        <f t="shared" si="52"/>
        <v>1</v>
      </c>
      <c r="BO365" s="118" t="b">
        <f t="shared" si="53"/>
        <v>1</v>
      </c>
    </row>
    <row r="366" spans="1:67" ht="60.6" customHeight="1">
      <c r="A366" s="101">
        <f t="shared" si="54"/>
        <v>361</v>
      </c>
      <c r="B366" s="101" t="str">
        <f t="shared" si="55"/>
        <v/>
      </c>
      <c r="C366" s="101" t="str">
        <f>IF(B366&lt;&gt;1,"",COUNTIF($B$6:B366,1))</f>
        <v/>
      </c>
      <c r="D366" s="101" t="str">
        <f>IF(B366&lt;&gt;2,"",COUNTIF($B$6:B366,2))</f>
        <v/>
      </c>
      <c r="E366" s="101" t="str">
        <f>IF(B366&lt;&gt;3,"",COUNTIF($B$6:B366,3))</f>
        <v/>
      </c>
      <c r="F366" s="101" t="str">
        <f>IF(B366&lt;&gt;4,"",COUNTIF($B$6:B366,4))</f>
        <v/>
      </c>
      <c r="G366" s="75"/>
      <c r="H366" s="36"/>
      <c r="I366" s="76"/>
      <c r="J366" s="76"/>
      <c r="K366" s="75"/>
      <c r="L366" s="161"/>
      <c r="M366" s="77"/>
      <c r="N366" s="76"/>
      <c r="O366" s="78"/>
      <c r="P366" s="83"/>
      <c r="Q366" s="84"/>
      <c r="R366" s="76"/>
      <c r="S366" s="75"/>
      <c r="T366" s="79"/>
      <c r="U366" s="86"/>
      <c r="V366" s="87"/>
      <c r="W366" s="172" t="str">
        <f>IF(OR(T366="他官署で調達手続きを実施のため",AG366=契約状況コード表!G$5),"－",IF(V366&lt;&gt;"",ROUNDDOWN(V366/T366,3),(IFERROR(ROUNDDOWN(U366/T366,3),"－"))))</f>
        <v>－</v>
      </c>
      <c r="X366" s="79"/>
      <c r="Y366" s="79"/>
      <c r="Z366" s="82"/>
      <c r="AA366" s="80"/>
      <c r="AB366" s="81"/>
      <c r="AC366" s="82"/>
      <c r="AD366" s="82"/>
      <c r="AE366" s="82"/>
      <c r="AF366" s="82"/>
      <c r="AG366" s="80"/>
      <c r="AH366" s="76"/>
      <c r="AI366" s="76"/>
      <c r="AJ366" s="76"/>
      <c r="AK366" s="36"/>
      <c r="AL366" s="36"/>
      <c r="AM366" s="200"/>
      <c r="AN366" s="200"/>
      <c r="AO366" s="200"/>
      <c r="AP366" s="200"/>
      <c r="AQ366" s="161"/>
      <c r="AR366" s="75"/>
      <c r="AS366" s="36"/>
      <c r="AT366" s="36"/>
      <c r="AU366" s="36"/>
      <c r="AV366" s="36"/>
      <c r="AW366" s="36"/>
      <c r="AX366" s="36"/>
      <c r="AY366" s="36"/>
      <c r="AZ366" s="36"/>
      <c r="BA366" s="104"/>
      <c r="BB366" s="113"/>
      <c r="BC366" s="114" t="str">
        <f>IF(AND(OR(K366=契約状況コード表!D$5,K366=契約状況コード表!D$6),OR(AG366=契約状況コード表!G$5,AG366=契約状況コード表!G$6)),"年間支払金額(全官署)",IF(OR(AG366=契約状況コード表!G$5,AG366=契約状況コード表!G$6),"年間支払金額",IF(AND(OR(COUNTIF(AI366,"*すべて*"),COUNTIF(AI366,"*全て*")),S366="●",OR(K366=契約状況コード表!D$5,K366=契約状況コード表!D$6)),"年間支払金額(全官署、契約相手方ごと)",IF(AND(OR(COUNTIF(AI366,"*すべて*"),COUNTIF(AI366,"*全て*")),S366="●"),"年間支払金額(契約相手方ごと)",IF(AND(OR(K366=契約状況コード表!D$5,K366=契約状況コード表!D$6),AG366=契約状況コード表!G$7),"契約総額(全官署)",IF(AND(K366=契約状況コード表!D$7,AG366=契約状況コード表!G$7),"契約総額(自官署のみ)",IF(K366=契約状況コード表!D$7,"年間支払金額(自官署のみ)",IF(AG366=契約状況コード表!G$7,"契約総額",IF(AND(COUNTIF(BJ366,"&lt;&gt;*単価*"),OR(K366=契約状況コード表!D$5,K366=契約状況コード表!D$6)),"全官署予定価格",IF(AND(COUNTIF(BJ366,"*単価*"),OR(K366=契約状況コード表!D$5,K366=契約状況コード表!D$6)),"全官署支払金額",IF(AND(COUNTIF(BJ366,"&lt;&gt;*単価*"),COUNTIF(BJ366,"*変更契約*")),"変更後予定価格",IF(COUNTIF(BJ366,"*単価*"),"年間支払金額","予定価格"))))))))))))</f>
        <v>予定価格</v>
      </c>
      <c r="BD366" s="114" t="str">
        <f>IF(AND(BI366=契約状況コード表!M$5,T366&gt;契約状況コード表!N$5),"○",IF(AND(BI366=契約状況コード表!M$6,T366&gt;=契約状況コード表!N$6),"○",IF(AND(BI366=契約状況コード表!M$7,T366&gt;=契約状況コード表!N$7),"○",IF(AND(BI366=契約状況コード表!M$8,T366&gt;=契約状況コード表!N$8),"○",IF(AND(BI366=契約状況コード表!M$9,T366&gt;=契約状況コード表!N$9),"○",IF(AND(BI366=契約状況コード表!M$10,T366&gt;=契約状況コード表!N$10),"○",IF(AND(BI366=契約状況コード表!M$11,T366&gt;=契約状況コード表!N$11),"○",IF(AND(BI366=契約状況コード表!M$12,T366&gt;=契約状況コード表!N$12),"○",IF(AND(BI366=契約状況コード表!M$13,T366&gt;=契約状況コード表!N$13),"○",IF(T366="他官署で調達手続き入札を実施のため","○","×"))))))))))</f>
        <v>×</v>
      </c>
      <c r="BE366" s="114" t="str">
        <f>IF(AND(BI366=契約状況コード表!M$5,Y366&gt;契約状況コード表!N$5),"○",IF(AND(BI366=契約状況コード表!M$6,Y366&gt;=契約状況コード表!N$6),"○",IF(AND(BI366=契約状況コード表!M$7,Y366&gt;=契約状況コード表!N$7),"○",IF(AND(BI366=契約状況コード表!M$8,Y366&gt;=契約状況コード表!N$8),"○",IF(AND(BI366=契約状況コード表!M$9,Y366&gt;=契約状況コード表!N$9),"○",IF(AND(BI366=契約状況コード表!M$10,Y366&gt;=契約状況コード表!N$10),"○",IF(AND(BI366=契約状況コード表!M$11,Y366&gt;=契約状況コード表!N$11),"○",IF(AND(BI366=契約状況コード表!M$12,Y366&gt;=契約状況コード表!N$12),"○",IF(AND(BI366=契約状況コード表!M$13,Y366&gt;=契約状況コード表!N$13),"○","×")))))))))</f>
        <v>×</v>
      </c>
      <c r="BF366" s="114" t="str">
        <f t="shared" si="47"/>
        <v>×</v>
      </c>
      <c r="BG366" s="114" t="str">
        <f t="shared" si="48"/>
        <v>×</v>
      </c>
      <c r="BH366" s="115" t="str">
        <f t="shared" si="49"/>
        <v/>
      </c>
      <c r="BI366" s="170">
        <f t="shared" si="50"/>
        <v>0</v>
      </c>
      <c r="BJ366" s="36" t="str">
        <f>IF(AG366=契約状況コード表!G$5,"",IF(AND(K366&lt;&gt;"",ISTEXT(U366)),"分担契約/単価契約",IF(ISTEXT(U366),"単価契約",IF(K366&lt;&gt;"","分担契約",""))))</f>
        <v/>
      </c>
      <c r="BK366" s="171"/>
      <c r="BL366" s="118" t="str">
        <f>IF(COUNTIF(T366,"**"),"",IF(AND(T366&gt;=契約状況コード表!P$5,OR(H366=契約状況コード表!M$5,H366=契約状況コード表!M$6)),1,IF(AND(T366&gt;=契約状況コード表!P$13,H366&lt;&gt;契約状況コード表!M$5,H366&lt;&gt;契約状況コード表!M$6),1,"")))</f>
        <v/>
      </c>
      <c r="BM366" s="155" t="str">
        <f t="shared" si="51"/>
        <v>○</v>
      </c>
      <c r="BN366" s="118" t="b">
        <f t="shared" si="52"/>
        <v>1</v>
      </c>
      <c r="BO366" s="118" t="b">
        <f t="shared" si="53"/>
        <v>1</v>
      </c>
    </row>
    <row r="367" spans="1:67" ht="60.6" customHeight="1">
      <c r="A367" s="101">
        <f t="shared" si="54"/>
        <v>362</v>
      </c>
      <c r="B367" s="101" t="str">
        <f t="shared" si="55"/>
        <v/>
      </c>
      <c r="C367" s="101" t="str">
        <f>IF(B367&lt;&gt;1,"",COUNTIF($B$6:B367,1))</f>
        <v/>
      </c>
      <c r="D367" s="101" t="str">
        <f>IF(B367&lt;&gt;2,"",COUNTIF($B$6:B367,2))</f>
        <v/>
      </c>
      <c r="E367" s="101" t="str">
        <f>IF(B367&lt;&gt;3,"",COUNTIF($B$6:B367,3))</f>
        <v/>
      </c>
      <c r="F367" s="101" t="str">
        <f>IF(B367&lt;&gt;4,"",COUNTIF($B$6:B367,4))</f>
        <v/>
      </c>
      <c r="G367" s="75"/>
      <c r="H367" s="36"/>
      <c r="I367" s="76"/>
      <c r="J367" s="76"/>
      <c r="K367" s="75"/>
      <c r="L367" s="161"/>
      <c r="M367" s="77"/>
      <c r="N367" s="76"/>
      <c r="O367" s="78"/>
      <c r="P367" s="83"/>
      <c r="Q367" s="84"/>
      <c r="R367" s="76"/>
      <c r="S367" s="75"/>
      <c r="T367" s="85"/>
      <c r="U367" s="154"/>
      <c r="V367" s="87"/>
      <c r="W367" s="172" t="str">
        <f>IF(OR(T367="他官署で調達手続きを実施のため",AG367=契約状況コード表!G$5),"－",IF(V367&lt;&gt;"",ROUNDDOWN(V367/T367,3),(IFERROR(ROUNDDOWN(U367/T367,3),"－"))))</f>
        <v>－</v>
      </c>
      <c r="X367" s="85"/>
      <c r="Y367" s="85"/>
      <c r="Z367" s="82"/>
      <c r="AA367" s="80"/>
      <c r="AB367" s="81"/>
      <c r="AC367" s="82"/>
      <c r="AD367" s="82"/>
      <c r="AE367" s="82"/>
      <c r="AF367" s="82"/>
      <c r="AG367" s="80"/>
      <c r="AH367" s="76"/>
      <c r="AI367" s="76"/>
      <c r="AJ367" s="76"/>
      <c r="AK367" s="36"/>
      <c r="AL367" s="36"/>
      <c r="AM367" s="200"/>
      <c r="AN367" s="200"/>
      <c r="AO367" s="200"/>
      <c r="AP367" s="200"/>
      <c r="AQ367" s="161"/>
      <c r="AR367" s="75"/>
      <c r="AS367" s="36"/>
      <c r="AT367" s="36"/>
      <c r="AU367" s="36"/>
      <c r="AV367" s="36"/>
      <c r="AW367" s="36"/>
      <c r="AX367" s="36"/>
      <c r="AY367" s="36"/>
      <c r="AZ367" s="36"/>
      <c r="BA367" s="104"/>
      <c r="BB367" s="113"/>
      <c r="BC367" s="114" t="str">
        <f>IF(AND(OR(K367=契約状況コード表!D$5,K367=契約状況コード表!D$6),OR(AG367=契約状況コード表!G$5,AG367=契約状況コード表!G$6)),"年間支払金額(全官署)",IF(OR(AG367=契約状況コード表!G$5,AG367=契約状況コード表!G$6),"年間支払金額",IF(AND(OR(COUNTIF(AI367,"*すべて*"),COUNTIF(AI367,"*全て*")),S367="●",OR(K367=契約状況コード表!D$5,K367=契約状況コード表!D$6)),"年間支払金額(全官署、契約相手方ごと)",IF(AND(OR(COUNTIF(AI367,"*すべて*"),COUNTIF(AI367,"*全て*")),S367="●"),"年間支払金額(契約相手方ごと)",IF(AND(OR(K367=契約状況コード表!D$5,K367=契約状況コード表!D$6),AG367=契約状況コード表!G$7),"契約総額(全官署)",IF(AND(K367=契約状況コード表!D$7,AG367=契約状況コード表!G$7),"契約総額(自官署のみ)",IF(K367=契約状況コード表!D$7,"年間支払金額(自官署のみ)",IF(AG367=契約状況コード表!G$7,"契約総額",IF(AND(COUNTIF(BJ367,"&lt;&gt;*単価*"),OR(K367=契約状況コード表!D$5,K367=契約状況コード表!D$6)),"全官署予定価格",IF(AND(COUNTIF(BJ367,"*単価*"),OR(K367=契約状況コード表!D$5,K367=契約状況コード表!D$6)),"全官署支払金額",IF(AND(COUNTIF(BJ367,"&lt;&gt;*単価*"),COUNTIF(BJ367,"*変更契約*")),"変更後予定価格",IF(COUNTIF(BJ367,"*単価*"),"年間支払金額","予定価格"))))))))))))</f>
        <v>予定価格</v>
      </c>
      <c r="BD367" s="114" t="str">
        <f>IF(AND(BI367=契約状況コード表!M$5,T367&gt;契約状況コード表!N$5),"○",IF(AND(BI367=契約状況コード表!M$6,T367&gt;=契約状況コード表!N$6),"○",IF(AND(BI367=契約状況コード表!M$7,T367&gt;=契約状況コード表!N$7),"○",IF(AND(BI367=契約状況コード表!M$8,T367&gt;=契約状況コード表!N$8),"○",IF(AND(BI367=契約状況コード表!M$9,T367&gt;=契約状況コード表!N$9),"○",IF(AND(BI367=契約状況コード表!M$10,T367&gt;=契約状況コード表!N$10),"○",IF(AND(BI367=契約状況コード表!M$11,T367&gt;=契約状況コード表!N$11),"○",IF(AND(BI367=契約状況コード表!M$12,T367&gt;=契約状況コード表!N$12),"○",IF(AND(BI367=契約状況コード表!M$13,T367&gt;=契約状況コード表!N$13),"○",IF(T367="他官署で調達手続き入札を実施のため","○","×"))))))))))</f>
        <v>×</v>
      </c>
      <c r="BE367" s="114" t="str">
        <f>IF(AND(BI367=契約状況コード表!M$5,Y367&gt;契約状況コード表!N$5),"○",IF(AND(BI367=契約状況コード表!M$6,Y367&gt;=契約状況コード表!N$6),"○",IF(AND(BI367=契約状況コード表!M$7,Y367&gt;=契約状況コード表!N$7),"○",IF(AND(BI367=契約状況コード表!M$8,Y367&gt;=契約状況コード表!N$8),"○",IF(AND(BI367=契約状況コード表!M$9,Y367&gt;=契約状況コード表!N$9),"○",IF(AND(BI367=契約状況コード表!M$10,Y367&gt;=契約状況コード表!N$10),"○",IF(AND(BI367=契約状況コード表!M$11,Y367&gt;=契約状況コード表!N$11),"○",IF(AND(BI367=契約状況コード表!M$12,Y367&gt;=契約状況コード表!N$12),"○",IF(AND(BI367=契約状況コード表!M$13,Y367&gt;=契約状況コード表!N$13),"○","×")))))))))</f>
        <v>×</v>
      </c>
      <c r="BF367" s="114" t="str">
        <f t="shared" si="47"/>
        <v>×</v>
      </c>
      <c r="BG367" s="114" t="str">
        <f t="shared" si="48"/>
        <v>×</v>
      </c>
      <c r="BH367" s="115" t="str">
        <f t="shared" si="49"/>
        <v/>
      </c>
      <c r="BI367" s="170">
        <f t="shared" si="50"/>
        <v>0</v>
      </c>
      <c r="BJ367" s="36" t="str">
        <f>IF(AG367=契約状況コード表!G$5,"",IF(AND(K367&lt;&gt;"",ISTEXT(U367)),"分担契約/単価契約",IF(ISTEXT(U367),"単価契約",IF(K367&lt;&gt;"","分担契約",""))))</f>
        <v/>
      </c>
      <c r="BK367" s="171"/>
      <c r="BL367" s="118" t="str">
        <f>IF(COUNTIF(T367,"**"),"",IF(AND(T367&gt;=契約状況コード表!P$5,OR(H367=契約状況コード表!M$5,H367=契約状況コード表!M$6)),1,IF(AND(T367&gt;=契約状況コード表!P$13,H367&lt;&gt;契約状況コード表!M$5,H367&lt;&gt;契約状況コード表!M$6),1,"")))</f>
        <v/>
      </c>
      <c r="BM367" s="155" t="str">
        <f t="shared" si="51"/>
        <v>○</v>
      </c>
      <c r="BN367" s="118" t="b">
        <f t="shared" si="52"/>
        <v>1</v>
      </c>
      <c r="BO367" s="118" t="b">
        <f t="shared" si="53"/>
        <v>1</v>
      </c>
    </row>
    <row r="368" spans="1:67" ht="60.6" customHeight="1">
      <c r="A368" s="101">
        <f t="shared" si="54"/>
        <v>363</v>
      </c>
      <c r="B368" s="101" t="str">
        <f t="shared" si="55"/>
        <v/>
      </c>
      <c r="C368" s="101" t="str">
        <f>IF(B368&lt;&gt;1,"",COUNTIF($B$6:B368,1))</f>
        <v/>
      </c>
      <c r="D368" s="101" t="str">
        <f>IF(B368&lt;&gt;2,"",COUNTIF($B$6:B368,2))</f>
        <v/>
      </c>
      <c r="E368" s="101" t="str">
        <f>IF(B368&lt;&gt;3,"",COUNTIF($B$6:B368,3))</f>
        <v/>
      </c>
      <c r="F368" s="101" t="str">
        <f>IF(B368&lt;&gt;4,"",COUNTIF($B$6:B368,4))</f>
        <v/>
      </c>
      <c r="G368" s="75"/>
      <c r="H368" s="36"/>
      <c r="I368" s="76"/>
      <c r="J368" s="76"/>
      <c r="K368" s="75"/>
      <c r="L368" s="161"/>
      <c r="M368" s="77"/>
      <c r="N368" s="76"/>
      <c r="O368" s="78"/>
      <c r="P368" s="83"/>
      <c r="Q368" s="84"/>
      <c r="R368" s="76"/>
      <c r="S368" s="75"/>
      <c r="T368" s="79"/>
      <c r="U368" s="86"/>
      <c r="V368" s="87"/>
      <c r="W368" s="172" t="str">
        <f>IF(OR(T368="他官署で調達手続きを実施のため",AG368=契約状況コード表!G$5),"－",IF(V368&lt;&gt;"",ROUNDDOWN(V368/T368,3),(IFERROR(ROUNDDOWN(U368/T368,3),"－"))))</f>
        <v>－</v>
      </c>
      <c r="X368" s="79"/>
      <c r="Y368" s="79"/>
      <c r="Z368" s="82"/>
      <c r="AA368" s="80"/>
      <c r="AB368" s="81"/>
      <c r="AC368" s="82"/>
      <c r="AD368" s="82"/>
      <c r="AE368" s="82"/>
      <c r="AF368" s="82"/>
      <c r="AG368" s="80"/>
      <c r="AH368" s="76"/>
      <c r="AI368" s="76"/>
      <c r="AJ368" s="76"/>
      <c r="AK368" s="36"/>
      <c r="AL368" s="36"/>
      <c r="AM368" s="200"/>
      <c r="AN368" s="200"/>
      <c r="AO368" s="200"/>
      <c r="AP368" s="200"/>
      <c r="AQ368" s="161"/>
      <c r="AR368" s="75"/>
      <c r="AS368" s="36"/>
      <c r="AT368" s="36"/>
      <c r="AU368" s="36"/>
      <c r="AV368" s="36"/>
      <c r="AW368" s="36"/>
      <c r="AX368" s="36"/>
      <c r="AY368" s="36"/>
      <c r="AZ368" s="36"/>
      <c r="BA368" s="104"/>
      <c r="BB368" s="113"/>
      <c r="BC368" s="114" t="str">
        <f>IF(AND(OR(K368=契約状況コード表!D$5,K368=契約状況コード表!D$6),OR(AG368=契約状況コード表!G$5,AG368=契約状況コード表!G$6)),"年間支払金額(全官署)",IF(OR(AG368=契約状況コード表!G$5,AG368=契約状況コード表!G$6),"年間支払金額",IF(AND(OR(COUNTIF(AI368,"*すべて*"),COUNTIF(AI368,"*全て*")),S368="●",OR(K368=契約状況コード表!D$5,K368=契約状況コード表!D$6)),"年間支払金額(全官署、契約相手方ごと)",IF(AND(OR(COUNTIF(AI368,"*すべて*"),COUNTIF(AI368,"*全て*")),S368="●"),"年間支払金額(契約相手方ごと)",IF(AND(OR(K368=契約状況コード表!D$5,K368=契約状況コード表!D$6),AG368=契約状況コード表!G$7),"契約総額(全官署)",IF(AND(K368=契約状況コード表!D$7,AG368=契約状況コード表!G$7),"契約総額(自官署のみ)",IF(K368=契約状況コード表!D$7,"年間支払金額(自官署のみ)",IF(AG368=契約状況コード表!G$7,"契約総額",IF(AND(COUNTIF(BJ368,"&lt;&gt;*単価*"),OR(K368=契約状況コード表!D$5,K368=契約状況コード表!D$6)),"全官署予定価格",IF(AND(COUNTIF(BJ368,"*単価*"),OR(K368=契約状況コード表!D$5,K368=契約状況コード表!D$6)),"全官署支払金額",IF(AND(COUNTIF(BJ368,"&lt;&gt;*単価*"),COUNTIF(BJ368,"*変更契約*")),"変更後予定価格",IF(COUNTIF(BJ368,"*単価*"),"年間支払金額","予定価格"))))))))))))</f>
        <v>予定価格</v>
      </c>
      <c r="BD368" s="114" t="str">
        <f>IF(AND(BI368=契約状況コード表!M$5,T368&gt;契約状況コード表!N$5),"○",IF(AND(BI368=契約状況コード表!M$6,T368&gt;=契約状況コード表!N$6),"○",IF(AND(BI368=契約状況コード表!M$7,T368&gt;=契約状況コード表!N$7),"○",IF(AND(BI368=契約状況コード表!M$8,T368&gt;=契約状況コード表!N$8),"○",IF(AND(BI368=契約状況コード表!M$9,T368&gt;=契約状況コード表!N$9),"○",IF(AND(BI368=契約状況コード表!M$10,T368&gt;=契約状況コード表!N$10),"○",IF(AND(BI368=契約状況コード表!M$11,T368&gt;=契約状況コード表!N$11),"○",IF(AND(BI368=契約状況コード表!M$12,T368&gt;=契約状況コード表!N$12),"○",IF(AND(BI368=契約状況コード表!M$13,T368&gt;=契約状況コード表!N$13),"○",IF(T368="他官署で調達手続き入札を実施のため","○","×"))))))))))</f>
        <v>×</v>
      </c>
      <c r="BE368" s="114" t="str">
        <f>IF(AND(BI368=契約状況コード表!M$5,Y368&gt;契約状況コード表!N$5),"○",IF(AND(BI368=契約状況コード表!M$6,Y368&gt;=契約状況コード表!N$6),"○",IF(AND(BI368=契約状況コード表!M$7,Y368&gt;=契約状況コード表!N$7),"○",IF(AND(BI368=契約状況コード表!M$8,Y368&gt;=契約状況コード表!N$8),"○",IF(AND(BI368=契約状況コード表!M$9,Y368&gt;=契約状況コード表!N$9),"○",IF(AND(BI368=契約状況コード表!M$10,Y368&gt;=契約状況コード表!N$10),"○",IF(AND(BI368=契約状況コード表!M$11,Y368&gt;=契約状況コード表!N$11),"○",IF(AND(BI368=契約状況コード表!M$12,Y368&gt;=契約状況コード表!N$12),"○",IF(AND(BI368=契約状況コード表!M$13,Y368&gt;=契約状況コード表!N$13),"○","×")))))))))</f>
        <v>×</v>
      </c>
      <c r="BF368" s="114" t="str">
        <f t="shared" si="47"/>
        <v>×</v>
      </c>
      <c r="BG368" s="114" t="str">
        <f t="shared" si="48"/>
        <v>×</v>
      </c>
      <c r="BH368" s="115" t="str">
        <f t="shared" si="49"/>
        <v/>
      </c>
      <c r="BI368" s="170">
        <f t="shared" si="50"/>
        <v>0</v>
      </c>
      <c r="BJ368" s="36" t="str">
        <f>IF(AG368=契約状況コード表!G$5,"",IF(AND(K368&lt;&gt;"",ISTEXT(U368)),"分担契約/単価契約",IF(ISTEXT(U368),"単価契約",IF(K368&lt;&gt;"","分担契約",""))))</f>
        <v/>
      </c>
      <c r="BK368" s="171"/>
      <c r="BL368" s="118" t="str">
        <f>IF(COUNTIF(T368,"**"),"",IF(AND(T368&gt;=契約状況コード表!P$5,OR(H368=契約状況コード表!M$5,H368=契約状況コード表!M$6)),1,IF(AND(T368&gt;=契約状況コード表!P$13,H368&lt;&gt;契約状況コード表!M$5,H368&lt;&gt;契約状況コード表!M$6),1,"")))</f>
        <v/>
      </c>
      <c r="BM368" s="155" t="str">
        <f t="shared" si="51"/>
        <v>○</v>
      </c>
      <c r="BN368" s="118" t="b">
        <f t="shared" si="52"/>
        <v>1</v>
      </c>
      <c r="BO368" s="118" t="b">
        <f t="shared" si="53"/>
        <v>1</v>
      </c>
    </row>
    <row r="369" spans="1:67" ht="60.6" customHeight="1">
      <c r="A369" s="101">
        <f t="shared" si="54"/>
        <v>364</v>
      </c>
      <c r="B369" s="101" t="str">
        <f t="shared" si="55"/>
        <v/>
      </c>
      <c r="C369" s="101" t="str">
        <f>IF(B369&lt;&gt;1,"",COUNTIF($B$6:B369,1))</f>
        <v/>
      </c>
      <c r="D369" s="101" t="str">
        <f>IF(B369&lt;&gt;2,"",COUNTIF($B$6:B369,2))</f>
        <v/>
      </c>
      <c r="E369" s="101" t="str">
        <f>IF(B369&lt;&gt;3,"",COUNTIF($B$6:B369,3))</f>
        <v/>
      </c>
      <c r="F369" s="101" t="str">
        <f>IF(B369&lt;&gt;4,"",COUNTIF($B$6:B369,4))</f>
        <v/>
      </c>
      <c r="G369" s="75"/>
      <c r="H369" s="36"/>
      <c r="I369" s="76"/>
      <c r="J369" s="76"/>
      <c r="K369" s="75"/>
      <c r="L369" s="161"/>
      <c r="M369" s="77"/>
      <c r="N369" s="76"/>
      <c r="O369" s="78"/>
      <c r="P369" s="83"/>
      <c r="Q369" s="84"/>
      <c r="R369" s="76"/>
      <c r="S369" s="75"/>
      <c r="T369" s="79"/>
      <c r="U369" s="86"/>
      <c r="V369" s="87"/>
      <c r="W369" s="172" t="str">
        <f>IF(OR(T369="他官署で調達手続きを実施のため",AG369=契約状況コード表!G$5),"－",IF(V369&lt;&gt;"",ROUNDDOWN(V369/T369,3),(IFERROR(ROUNDDOWN(U369/T369,3),"－"))))</f>
        <v>－</v>
      </c>
      <c r="X369" s="79"/>
      <c r="Y369" s="79"/>
      <c r="Z369" s="82"/>
      <c r="AA369" s="80"/>
      <c r="AB369" s="81"/>
      <c r="AC369" s="82"/>
      <c r="AD369" s="82"/>
      <c r="AE369" s="82"/>
      <c r="AF369" s="82"/>
      <c r="AG369" s="80"/>
      <c r="AH369" s="76"/>
      <c r="AI369" s="76"/>
      <c r="AJ369" s="76"/>
      <c r="AK369" s="36"/>
      <c r="AL369" s="36"/>
      <c r="AM369" s="200"/>
      <c r="AN369" s="200"/>
      <c r="AO369" s="200"/>
      <c r="AP369" s="200"/>
      <c r="AQ369" s="161"/>
      <c r="AR369" s="75"/>
      <c r="AS369" s="36"/>
      <c r="AT369" s="36"/>
      <c r="AU369" s="36"/>
      <c r="AV369" s="36"/>
      <c r="AW369" s="36"/>
      <c r="AX369" s="36"/>
      <c r="AY369" s="36"/>
      <c r="AZ369" s="36"/>
      <c r="BA369" s="104"/>
      <c r="BB369" s="113"/>
      <c r="BC369" s="114" t="str">
        <f>IF(AND(OR(K369=契約状況コード表!D$5,K369=契約状況コード表!D$6),OR(AG369=契約状況コード表!G$5,AG369=契約状況コード表!G$6)),"年間支払金額(全官署)",IF(OR(AG369=契約状況コード表!G$5,AG369=契約状況コード表!G$6),"年間支払金額",IF(AND(OR(COUNTIF(AI369,"*すべて*"),COUNTIF(AI369,"*全て*")),S369="●",OR(K369=契約状況コード表!D$5,K369=契約状況コード表!D$6)),"年間支払金額(全官署、契約相手方ごと)",IF(AND(OR(COUNTIF(AI369,"*すべて*"),COUNTIF(AI369,"*全て*")),S369="●"),"年間支払金額(契約相手方ごと)",IF(AND(OR(K369=契約状況コード表!D$5,K369=契約状況コード表!D$6),AG369=契約状況コード表!G$7),"契約総額(全官署)",IF(AND(K369=契約状況コード表!D$7,AG369=契約状況コード表!G$7),"契約総額(自官署のみ)",IF(K369=契約状況コード表!D$7,"年間支払金額(自官署のみ)",IF(AG369=契約状況コード表!G$7,"契約総額",IF(AND(COUNTIF(BJ369,"&lt;&gt;*単価*"),OR(K369=契約状況コード表!D$5,K369=契約状況コード表!D$6)),"全官署予定価格",IF(AND(COUNTIF(BJ369,"*単価*"),OR(K369=契約状況コード表!D$5,K369=契約状況コード表!D$6)),"全官署支払金額",IF(AND(COUNTIF(BJ369,"&lt;&gt;*単価*"),COUNTIF(BJ369,"*変更契約*")),"変更後予定価格",IF(COUNTIF(BJ369,"*単価*"),"年間支払金額","予定価格"))))))))))))</f>
        <v>予定価格</v>
      </c>
      <c r="BD369" s="114" t="str">
        <f>IF(AND(BI369=契約状況コード表!M$5,T369&gt;契約状況コード表!N$5),"○",IF(AND(BI369=契約状況コード表!M$6,T369&gt;=契約状況コード表!N$6),"○",IF(AND(BI369=契約状況コード表!M$7,T369&gt;=契約状況コード表!N$7),"○",IF(AND(BI369=契約状況コード表!M$8,T369&gt;=契約状況コード表!N$8),"○",IF(AND(BI369=契約状況コード表!M$9,T369&gt;=契約状況コード表!N$9),"○",IF(AND(BI369=契約状況コード表!M$10,T369&gt;=契約状況コード表!N$10),"○",IF(AND(BI369=契約状況コード表!M$11,T369&gt;=契約状況コード表!N$11),"○",IF(AND(BI369=契約状況コード表!M$12,T369&gt;=契約状況コード表!N$12),"○",IF(AND(BI369=契約状況コード表!M$13,T369&gt;=契約状況コード表!N$13),"○",IF(T369="他官署で調達手続き入札を実施のため","○","×"))))))))))</f>
        <v>×</v>
      </c>
      <c r="BE369" s="114" t="str">
        <f>IF(AND(BI369=契約状況コード表!M$5,Y369&gt;契約状況コード表!N$5),"○",IF(AND(BI369=契約状況コード表!M$6,Y369&gt;=契約状況コード表!N$6),"○",IF(AND(BI369=契約状況コード表!M$7,Y369&gt;=契約状況コード表!N$7),"○",IF(AND(BI369=契約状況コード表!M$8,Y369&gt;=契約状況コード表!N$8),"○",IF(AND(BI369=契約状況コード表!M$9,Y369&gt;=契約状況コード表!N$9),"○",IF(AND(BI369=契約状況コード表!M$10,Y369&gt;=契約状況コード表!N$10),"○",IF(AND(BI369=契約状況コード表!M$11,Y369&gt;=契約状況コード表!N$11),"○",IF(AND(BI369=契約状況コード表!M$12,Y369&gt;=契約状況コード表!N$12),"○",IF(AND(BI369=契約状況コード表!M$13,Y369&gt;=契約状況コード表!N$13),"○","×")))))))))</f>
        <v>×</v>
      </c>
      <c r="BF369" s="114" t="str">
        <f t="shared" si="47"/>
        <v>×</v>
      </c>
      <c r="BG369" s="114" t="str">
        <f t="shared" si="48"/>
        <v>×</v>
      </c>
      <c r="BH369" s="115" t="str">
        <f t="shared" si="49"/>
        <v/>
      </c>
      <c r="BI369" s="170">
        <f t="shared" si="50"/>
        <v>0</v>
      </c>
      <c r="BJ369" s="36" t="str">
        <f>IF(AG369=契約状況コード表!G$5,"",IF(AND(K369&lt;&gt;"",ISTEXT(U369)),"分担契約/単価契約",IF(ISTEXT(U369),"単価契約",IF(K369&lt;&gt;"","分担契約",""))))</f>
        <v/>
      </c>
      <c r="BK369" s="171"/>
      <c r="BL369" s="118" t="str">
        <f>IF(COUNTIF(T369,"**"),"",IF(AND(T369&gt;=契約状況コード表!P$5,OR(H369=契約状況コード表!M$5,H369=契約状況コード表!M$6)),1,IF(AND(T369&gt;=契約状況コード表!P$13,H369&lt;&gt;契約状況コード表!M$5,H369&lt;&gt;契約状況コード表!M$6),1,"")))</f>
        <v/>
      </c>
      <c r="BM369" s="155" t="str">
        <f t="shared" si="51"/>
        <v>○</v>
      </c>
      <c r="BN369" s="118" t="b">
        <f t="shared" si="52"/>
        <v>1</v>
      </c>
      <c r="BO369" s="118" t="b">
        <f t="shared" si="53"/>
        <v>1</v>
      </c>
    </row>
    <row r="370" spans="1:67" ht="60.6" customHeight="1">
      <c r="A370" s="101">
        <f t="shared" si="54"/>
        <v>365</v>
      </c>
      <c r="B370" s="101" t="str">
        <f t="shared" si="55"/>
        <v/>
      </c>
      <c r="C370" s="101" t="str">
        <f>IF(B370&lt;&gt;1,"",COUNTIF($B$6:B370,1))</f>
        <v/>
      </c>
      <c r="D370" s="101" t="str">
        <f>IF(B370&lt;&gt;2,"",COUNTIF($B$6:B370,2))</f>
        <v/>
      </c>
      <c r="E370" s="101" t="str">
        <f>IF(B370&lt;&gt;3,"",COUNTIF($B$6:B370,3))</f>
        <v/>
      </c>
      <c r="F370" s="101" t="str">
        <f>IF(B370&lt;&gt;4,"",COUNTIF($B$6:B370,4))</f>
        <v/>
      </c>
      <c r="G370" s="75"/>
      <c r="H370" s="36"/>
      <c r="I370" s="76"/>
      <c r="J370" s="76"/>
      <c r="K370" s="75"/>
      <c r="L370" s="161"/>
      <c r="M370" s="77"/>
      <c r="N370" s="76"/>
      <c r="O370" s="78"/>
      <c r="P370" s="83"/>
      <c r="Q370" s="84"/>
      <c r="R370" s="76"/>
      <c r="S370" s="75"/>
      <c r="T370" s="79"/>
      <c r="U370" s="86"/>
      <c r="V370" s="87"/>
      <c r="W370" s="172" t="str">
        <f>IF(OR(T370="他官署で調達手続きを実施のため",AG370=契約状況コード表!G$5),"－",IF(V370&lt;&gt;"",ROUNDDOWN(V370/T370,3),(IFERROR(ROUNDDOWN(U370/T370,3),"－"))))</f>
        <v>－</v>
      </c>
      <c r="X370" s="79"/>
      <c r="Y370" s="79"/>
      <c r="Z370" s="82"/>
      <c r="AA370" s="80"/>
      <c r="AB370" s="81"/>
      <c r="AC370" s="82"/>
      <c r="AD370" s="82"/>
      <c r="AE370" s="82"/>
      <c r="AF370" s="82"/>
      <c r="AG370" s="80"/>
      <c r="AH370" s="76"/>
      <c r="AI370" s="76"/>
      <c r="AJ370" s="76"/>
      <c r="AK370" s="36"/>
      <c r="AL370" s="36"/>
      <c r="AM370" s="200"/>
      <c r="AN370" s="200"/>
      <c r="AO370" s="200"/>
      <c r="AP370" s="200"/>
      <c r="AQ370" s="161"/>
      <c r="AR370" s="75"/>
      <c r="AS370" s="36"/>
      <c r="AT370" s="36"/>
      <c r="AU370" s="36"/>
      <c r="AV370" s="36"/>
      <c r="AW370" s="36"/>
      <c r="AX370" s="36"/>
      <c r="AY370" s="36"/>
      <c r="AZ370" s="36"/>
      <c r="BA370" s="104"/>
      <c r="BB370" s="113"/>
      <c r="BC370" s="114" t="str">
        <f>IF(AND(OR(K370=契約状況コード表!D$5,K370=契約状況コード表!D$6),OR(AG370=契約状況コード表!G$5,AG370=契約状況コード表!G$6)),"年間支払金額(全官署)",IF(OR(AG370=契約状況コード表!G$5,AG370=契約状況コード表!G$6),"年間支払金額",IF(AND(OR(COUNTIF(AI370,"*すべて*"),COUNTIF(AI370,"*全て*")),S370="●",OR(K370=契約状況コード表!D$5,K370=契約状況コード表!D$6)),"年間支払金額(全官署、契約相手方ごと)",IF(AND(OR(COUNTIF(AI370,"*すべて*"),COUNTIF(AI370,"*全て*")),S370="●"),"年間支払金額(契約相手方ごと)",IF(AND(OR(K370=契約状況コード表!D$5,K370=契約状況コード表!D$6),AG370=契約状況コード表!G$7),"契約総額(全官署)",IF(AND(K370=契約状況コード表!D$7,AG370=契約状況コード表!G$7),"契約総額(自官署のみ)",IF(K370=契約状況コード表!D$7,"年間支払金額(自官署のみ)",IF(AG370=契約状況コード表!G$7,"契約総額",IF(AND(COUNTIF(BJ370,"&lt;&gt;*単価*"),OR(K370=契約状況コード表!D$5,K370=契約状況コード表!D$6)),"全官署予定価格",IF(AND(COUNTIF(BJ370,"*単価*"),OR(K370=契約状況コード表!D$5,K370=契約状況コード表!D$6)),"全官署支払金額",IF(AND(COUNTIF(BJ370,"&lt;&gt;*単価*"),COUNTIF(BJ370,"*変更契約*")),"変更後予定価格",IF(COUNTIF(BJ370,"*単価*"),"年間支払金額","予定価格"))))))))))))</f>
        <v>予定価格</v>
      </c>
      <c r="BD370" s="114" t="str">
        <f>IF(AND(BI370=契約状況コード表!M$5,T370&gt;契約状況コード表!N$5),"○",IF(AND(BI370=契約状況コード表!M$6,T370&gt;=契約状況コード表!N$6),"○",IF(AND(BI370=契約状況コード表!M$7,T370&gt;=契約状況コード表!N$7),"○",IF(AND(BI370=契約状況コード表!M$8,T370&gt;=契約状況コード表!N$8),"○",IF(AND(BI370=契約状況コード表!M$9,T370&gt;=契約状況コード表!N$9),"○",IF(AND(BI370=契約状況コード表!M$10,T370&gt;=契約状況コード表!N$10),"○",IF(AND(BI370=契約状況コード表!M$11,T370&gt;=契約状況コード表!N$11),"○",IF(AND(BI370=契約状況コード表!M$12,T370&gt;=契約状況コード表!N$12),"○",IF(AND(BI370=契約状況コード表!M$13,T370&gt;=契約状況コード表!N$13),"○",IF(T370="他官署で調達手続き入札を実施のため","○","×"))))))))))</f>
        <v>×</v>
      </c>
      <c r="BE370" s="114" t="str">
        <f>IF(AND(BI370=契約状況コード表!M$5,Y370&gt;契約状況コード表!N$5),"○",IF(AND(BI370=契約状況コード表!M$6,Y370&gt;=契約状況コード表!N$6),"○",IF(AND(BI370=契約状況コード表!M$7,Y370&gt;=契約状況コード表!N$7),"○",IF(AND(BI370=契約状況コード表!M$8,Y370&gt;=契約状況コード表!N$8),"○",IF(AND(BI370=契約状況コード表!M$9,Y370&gt;=契約状況コード表!N$9),"○",IF(AND(BI370=契約状況コード表!M$10,Y370&gt;=契約状況コード表!N$10),"○",IF(AND(BI370=契約状況コード表!M$11,Y370&gt;=契約状況コード表!N$11),"○",IF(AND(BI370=契約状況コード表!M$12,Y370&gt;=契約状況コード表!N$12),"○",IF(AND(BI370=契約状況コード表!M$13,Y370&gt;=契約状況コード表!N$13),"○","×")))))))))</f>
        <v>×</v>
      </c>
      <c r="BF370" s="114" t="str">
        <f t="shared" si="47"/>
        <v>×</v>
      </c>
      <c r="BG370" s="114" t="str">
        <f t="shared" si="48"/>
        <v>×</v>
      </c>
      <c r="BH370" s="115" t="str">
        <f t="shared" si="49"/>
        <v/>
      </c>
      <c r="BI370" s="170">
        <f t="shared" si="50"/>
        <v>0</v>
      </c>
      <c r="BJ370" s="36" t="str">
        <f>IF(AG370=契約状況コード表!G$5,"",IF(AND(K370&lt;&gt;"",ISTEXT(U370)),"分担契約/単価契約",IF(ISTEXT(U370),"単価契約",IF(K370&lt;&gt;"","分担契約",""))))</f>
        <v/>
      </c>
      <c r="BK370" s="171"/>
      <c r="BL370" s="118" t="str">
        <f>IF(COUNTIF(T370,"**"),"",IF(AND(T370&gt;=契約状況コード表!P$5,OR(H370=契約状況コード表!M$5,H370=契約状況コード表!M$6)),1,IF(AND(T370&gt;=契約状況コード表!P$13,H370&lt;&gt;契約状況コード表!M$5,H370&lt;&gt;契約状況コード表!M$6),1,"")))</f>
        <v/>
      </c>
      <c r="BM370" s="155" t="str">
        <f t="shared" si="51"/>
        <v>○</v>
      </c>
      <c r="BN370" s="118" t="b">
        <f t="shared" si="52"/>
        <v>1</v>
      </c>
      <c r="BO370" s="118" t="b">
        <f t="shared" si="53"/>
        <v>1</v>
      </c>
    </row>
    <row r="371" spans="1:67" ht="60.6" customHeight="1">
      <c r="A371" s="101">
        <f t="shared" si="54"/>
        <v>366</v>
      </c>
      <c r="B371" s="101" t="str">
        <f t="shared" si="55"/>
        <v/>
      </c>
      <c r="C371" s="101" t="str">
        <f>IF(B371&lt;&gt;1,"",COUNTIF($B$6:B371,1))</f>
        <v/>
      </c>
      <c r="D371" s="101" t="str">
        <f>IF(B371&lt;&gt;2,"",COUNTIF($B$6:B371,2))</f>
        <v/>
      </c>
      <c r="E371" s="101" t="str">
        <f>IF(B371&lt;&gt;3,"",COUNTIF($B$6:B371,3))</f>
        <v/>
      </c>
      <c r="F371" s="101" t="str">
        <f>IF(B371&lt;&gt;4,"",COUNTIF($B$6:B371,4))</f>
        <v/>
      </c>
      <c r="G371" s="75"/>
      <c r="H371" s="36"/>
      <c r="I371" s="76"/>
      <c r="J371" s="76"/>
      <c r="K371" s="75"/>
      <c r="L371" s="161"/>
      <c r="M371" s="77"/>
      <c r="N371" s="76"/>
      <c r="O371" s="78"/>
      <c r="P371" s="83"/>
      <c r="Q371" s="84"/>
      <c r="R371" s="76"/>
      <c r="S371" s="75"/>
      <c r="T371" s="79"/>
      <c r="U371" s="86"/>
      <c r="V371" s="87"/>
      <c r="W371" s="172" t="str">
        <f>IF(OR(T371="他官署で調達手続きを実施のため",AG371=契約状況コード表!G$5),"－",IF(V371&lt;&gt;"",ROUNDDOWN(V371/T371,3),(IFERROR(ROUNDDOWN(U371/T371,3),"－"))))</f>
        <v>－</v>
      </c>
      <c r="X371" s="79"/>
      <c r="Y371" s="79"/>
      <c r="Z371" s="82"/>
      <c r="AA371" s="80"/>
      <c r="AB371" s="81"/>
      <c r="AC371" s="82"/>
      <c r="AD371" s="82"/>
      <c r="AE371" s="82"/>
      <c r="AF371" s="82"/>
      <c r="AG371" s="80"/>
      <c r="AH371" s="76"/>
      <c r="AI371" s="76"/>
      <c r="AJ371" s="76"/>
      <c r="AK371" s="36"/>
      <c r="AL371" s="36"/>
      <c r="AM371" s="200"/>
      <c r="AN371" s="200"/>
      <c r="AO371" s="200"/>
      <c r="AP371" s="200"/>
      <c r="AQ371" s="161"/>
      <c r="AR371" s="75"/>
      <c r="AS371" s="36"/>
      <c r="AT371" s="36"/>
      <c r="AU371" s="36"/>
      <c r="AV371" s="36"/>
      <c r="AW371" s="36"/>
      <c r="AX371" s="36"/>
      <c r="AY371" s="36"/>
      <c r="AZ371" s="36"/>
      <c r="BA371" s="108"/>
      <c r="BB371" s="113"/>
      <c r="BC371" s="114" t="str">
        <f>IF(AND(OR(K371=契約状況コード表!D$5,K371=契約状況コード表!D$6),OR(AG371=契約状況コード表!G$5,AG371=契約状況コード表!G$6)),"年間支払金額(全官署)",IF(OR(AG371=契約状況コード表!G$5,AG371=契約状況コード表!G$6),"年間支払金額",IF(AND(OR(COUNTIF(AI371,"*すべて*"),COUNTIF(AI371,"*全て*")),S371="●",OR(K371=契約状況コード表!D$5,K371=契約状況コード表!D$6)),"年間支払金額(全官署、契約相手方ごと)",IF(AND(OR(COUNTIF(AI371,"*すべて*"),COUNTIF(AI371,"*全て*")),S371="●"),"年間支払金額(契約相手方ごと)",IF(AND(OR(K371=契約状況コード表!D$5,K371=契約状況コード表!D$6),AG371=契約状況コード表!G$7),"契約総額(全官署)",IF(AND(K371=契約状況コード表!D$7,AG371=契約状況コード表!G$7),"契約総額(自官署のみ)",IF(K371=契約状況コード表!D$7,"年間支払金額(自官署のみ)",IF(AG371=契約状況コード表!G$7,"契約総額",IF(AND(COUNTIF(BJ371,"&lt;&gt;*単価*"),OR(K371=契約状況コード表!D$5,K371=契約状況コード表!D$6)),"全官署予定価格",IF(AND(COUNTIF(BJ371,"*単価*"),OR(K371=契約状況コード表!D$5,K371=契約状況コード表!D$6)),"全官署支払金額",IF(AND(COUNTIF(BJ371,"&lt;&gt;*単価*"),COUNTIF(BJ371,"*変更契約*")),"変更後予定価格",IF(COUNTIF(BJ371,"*単価*"),"年間支払金額","予定価格"))))))))))))</f>
        <v>予定価格</v>
      </c>
      <c r="BD371" s="114" t="str">
        <f>IF(AND(BI371=契約状況コード表!M$5,T371&gt;契約状況コード表!N$5),"○",IF(AND(BI371=契約状況コード表!M$6,T371&gt;=契約状況コード表!N$6),"○",IF(AND(BI371=契約状況コード表!M$7,T371&gt;=契約状況コード表!N$7),"○",IF(AND(BI371=契約状況コード表!M$8,T371&gt;=契約状況コード表!N$8),"○",IF(AND(BI371=契約状況コード表!M$9,T371&gt;=契約状況コード表!N$9),"○",IF(AND(BI371=契約状況コード表!M$10,T371&gt;=契約状況コード表!N$10),"○",IF(AND(BI371=契約状況コード表!M$11,T371&gt;=契約状況コード表!N$11),"○",IF(AND(BI371=契約状況コード表!M$12,T371&gt;=契約状況コード表!N$12),"○",IF(AND(BI371=契約状況コード表!M$13,T371&gt;=契約状況コード表!N$13),"○",IF(T371="他官署で調達手続き入札を実施のため","○","×"))))))))))</f>
        <v>×</v>
      </c>
      <c r="BE371" s="114" t="str">
        <f>IF(AND(BI371=契約状況コード表!M$5,Y371&gt;契約状況コード表!N$5),"○",IF(AND(BI371=契約状況コード表!M$6,Y371&gt;=契約状況コード表!N$6),"○",IF(AND(BI371=契約状況コード表!M$7,Y371&gt;=契約状況コード表!N$7),"○",IF(AND(BI371=契約状況コード表!M$8,Y371&gt;=契約状況コード表!N$8),"○",IF(AND(BI371=契約状況コード表!M$9,Y371&gt;=契約状況コード表!N$9),"○",IF(AND(BI371=契約状況コード表!M$10,Y371&gt;=契約状況コード表!N$10),"○",IF(AND(BI371=契約状況コード表!M$11,Y371&gt;=契約状況コード表!N$11),"○",IF(AND(BI371=契約状況コード表!M$12,Y371&gt;=契約状況コード表!N$12),"○",IF(AND(BI371=契約状況コード表!M$13,Y371&gt;=契約状況コード表!N$13),"○","×")))))))))</f>
        <v>×</v>
      </c>
      <c r="BF371" s="114" t="str">
        <f t="shared" si="47"/>
        <v>×</v>
      </c>
      <c r="BG371" s="114" t="str">
        <f t="shared" si="48"/>
        <v>×</v>
      </c>
      <c r="BH371" s="115" t="str">
        <f t="shared" si="49"/>
        <v/>
      </c>
      <c r="BI371" s="170">
        <f t="shared" si="50"/>
        <v>0</v>
      </c>
      <c r="BJ371" s="36" t="str">
        <f>IF(AG371=契約状況コード表!G$5,"",IF(AND(K371&lt;&gt;"",ISTEXT(U371)),"分担契約/単価契約",IF(ISTEXT(U371),"単価契約",IF(K371&lt;&gt;"","分担契約",""))))</f>
        <v/>
      </c>
      <c r="BK371" s="171"/>
      <c r="BL371" s="118" t="str">
        <f>IF(COUNTIF(T371,"**"),"",IF(AND(T371&gt;=契約状況コード表!P$5,OR(H371=契約状況コード表!M$5,H371=契約状況コード表!M$6)),1,IF(AND(T371&gt;=契約状況コード表!P$13,H371&lt;&gt;契約状況コード表!M$5,H371&lt;&gt;契約状況コード表!M$6),1,"")))</f>
        <v/>
      </c>
      <c r="BM371" s="155" t="str">
        <f t="shared" si="51"/>
        <v>○</v>
      </c>
      <c r="BN371" s="118" t="b">
        <f t="shared" si="52"/>
        <v>1</v>
      </c>
      <c r="BO371" s="118" t="b">
        <f t="shared" si="53"/>
        <v>1</v>
      </c>
    </row>
    <row r="372" spans="1:67" ht="60.6" customHeight="1">
      <c r="A372" s="101">
        <f t="shared" si="54"/>
        <v>367</v>
      </c>
      <c r="B372" s="101" t="str">
        <f t="shared" si="55"/>
        <v/>
      </c>
      <c r="C372" s="101" t="str">
        <f>IF(B372&lt;&gt;1,"",COUNTIF($B$6:B372,1))</f>
        <v/>
      </c>
      <c r="D372" s="101" t="str">
        <f>IF(B372&lt;&gt;2,"",COUNTIF($B$6:B372,2))</f>
        <v/>
      </c>
      <c r="E372" s="101" t="str">
        <f>IF(B372&lt;&gt;3,"",COUNTIF($B$6:B372,3))</f>
        <v/>
      </c>
      <c r="F372" s="101" t="str">
        <f>IF(B372&lt;&gt;4,"",COUNTIF($B$6:B372,4))</f>
        <v/>
      </c>
      <c r="G372" s="75"/>
      <c r="H372" s="36"/>
      <c r="I372" s="76"/>
      <c r="J372" s="76"/>
      <c r="K372" s="75"/>
      <c r="L372" s="161"/>
      <c r="M372" s="77"/>
      <c r="N372" s="76"/>
      <c r="O372" s="78"/>
      <c r="P372" s="83"/>
      <c r="Q372" s="84"/>
      <c r="R372" s="76"/>
      <c r="S372" s="75"/>
      <c r="T372" s="79"/>
      <c r="U372" s="86"/>
      <c r="V372" s="87"/>
      <c r="W372" s="172" t="str">
        <f>IF(OR(T372="他官署で調達手続きを実施のため",AG372=契約状況コード表!G$5),"－",IF(V372&lt;&gt;"",ROUNDDOWN(V372/T372,3),(IFERROR(ROUNDDOWN(U372/T372,3),"－"))))</f>
        <v>－</v>
      </c>
      <c r="X372" s="79"/>
      <c r="Y372" s="79"/>
      <c r="Z372" s="82"/>
      <c r="AA372" s="80"/>
      <c r="AB372" s="81"/>
      <c r="AC372" s="82"/>
      <c r="AD372" s="82"/>
      <c r="AE372" s="82"/>
      <c r="AF372" s="82"/>
      <c r="AG372" s="80"/>
      <c r="AH372" s="76"/>
      <c r="AI372" s="76"/>
      <c r="AJ372" s="76"/>
      <c r="AK372" s="36"/>
      <c r="AL372" s="36"/>
      <c r="AM372" s="200"/>
      <c r="AN372" s="200"/>
      <c r="AO372" s="200"/>
      <c r="AP372" s="200"/>
      <c r="AQ372" s="161"/>
      <c r="AR372" s="75"/>
      <c r="AS372" s="36"/>
      <c r="AT372" s="36"/>
      <c r="AU372" s="36"/>
      <c r="AV372" s="36"/>
      <c r="AW372" s="36"/>
      <c r="AX372" s="36"/>
      <c r="AY372" s="36"/>
      <c r="AZ372" s="36"/>
      <c r="BA372" s="104"/>
      <c r="BB372" s="113"/>
      <c r="BC372" s="114" t="str">
        <f>IF(AND(OR(K372=契約状況コード表!D$5,K372=契約状況コード表!D$6),OR(AG372=契約状況コード表!G$5,AG372=契約状況コード表!G$6)),"年間支払金額(全官署)",IF(OR(AG372=契約状況コード表!G$5,AG372=契約状況コード表!G$6),"年間支払金額",IF(AND(OR(COUNTIF(AI372,"*すべて*"),COUNTIF(AI372,"*全て*")),S372="●",OR(K372=契約状況コード表!D$5,K372=契約状況コード表!D$6)),"年間支払金額(全官署、契約相手方ごと)",IF(AND(OR(COUNTIF(AI372,"*すべて*"),COUNTIF(AI372,"*全て*")),S372="●"),"年間支払金額(契約相手方ごと)",IF(AND(OR(K372=契約状況コード表!D$5,K372=契約状況コード表!D$6),AG372=契約状況コード表!G$7),"契約総額(全官署)",IF(AND(K372=契約状況コード表!D$7,AG372=契約状況コード表!G$7),"契約総額(自官署のみ)",IF(K372=契約状況コード表!D$7,"年間支払金額(自官署のみ)",IF(AG372=契約状況コード表!G$7,"契約総額",IF(AND(COUNTIF(BJ372,"&lt;&gt;*単価*"),OR(K372=契約状況コード表!D$5,K372=契約状況コード表!D$6)),"全官署予定価格",IF(AND(COUNTIF(BJ372,"*単価*"),OR(K372=契約状況コード表!D$5,K372=契約状況コード表!D$6)),"全官署支払金額",IF(AND(COUNTIF(BJ372,"&lt;&gt;*単価*"),COUNTIF(BJ372,"*変更契約*")),"変更後予定価格",IF(COUNTIF(BJ372,"*単価*"),"年間支払金額","予定価格"))))))))))))</f>
        <v>予定価格</v>
      </c>
      <c r="BD372" s="114" t="str">
        <f>IF(AND(BI372=契約状況コード表!M$5,T372&gt;契約状況コード表!N$5),"○",IF(AND(BI372=契約状況コード表!M$6,T372&gt;=契約状況コード表!N$6),"○",IF(AND(BI372=契約状況コード表!M$7,T372&gt;=契約状況コード表!N$7),"○",IF(AND(BI372=契約状況コード表!M$8,T372&gt;=契約状況コード表!N$8),"○",IF(AND(BI372=契約状況コード表!M$9,T372&gt;=契約状況コード表!N$9),"○",IF(AND(BI372=契約状況コード表!M$10,T372&gt;=契約状況コード表!N$10),"○",IF(AND(BI372=契約状況コード表!M$11,T372&gt;=契約状況コード表!N$11),"○",IF(AND(BI372=契約状況コード表!M$12,T372&gt;=契約状況コード表!N$12),"○",IF(AND(BI372=契約状況コード表!M$13,T372&gt;=契約状況コード表!N$13),"○",IF(T372="他官署で調達手続き入札を実施のため","○","×"))))))))))</f>
        <v>×</v>
      </c>
      <c r="BE372" s="114" t="str">
        <f>IF(AND(BI372=契約状況コード表!M$5,Y372&gt;契約状況コード表!N$5),"○",IF(AND(BI372=契約状況コード表!M$6,Y372&gt;=契約状況コード表!N$6),"○",IF(AND(BI372=契約状況コード表!M$7,Y372&gt;=契約状況コード表!N$7),"○",IF(AND(BI372=契約状況コード表!M$8,Y372&gt;=契約状況コード表!N$8),"○",IF(AND(BI372=契約状況コード表!M$9,Y372&gt;=契約状況コード表!N$9),"○",IF(AND(BI372=契約状況コード表!M$10,Y372&gt;=契約状況コード表!N$10),"○",IF(AND(BI372=契約状況コード表!M$11,Y372&gt;=契約状況コード表!N$11),"○",IF(AND(BI372=契約状況コード表!M$12,Y372&gt;=契約状況コード表!N$12),"○",IF(AND(BI372=契約状況コード表!M$13,Y372&gt;=契約状況コード表!N$13),"○","×")))))))))</f>
        <v>×</v>
      </c>
      <c r="BF372" s="114" t="str">
        <f t="shared" si="47"/>
        <v>×</v>
      </c>
      <c r="BG372" s="114" t="str">
        <f t="shared" si="48"/>
        <v>×</v>
      </c>
      <c r="BH372" s="115" t="str">
        <f t="shared" si="49"/>
        <v/>
      </c>
      <c r="BI372" s="170">
        <f t="shared" si="50"/>
        <v>0</v>
      </c>
      <c r="BJ372" s="36" t="str">
        <f>IF(AG372=契約状況コード表!G$5,"",IF(AND(K372&lt;&gt;"",ISTEXT(U372)),"分担契約/単価契約",IF(ISTEXT(U372),"単価契約",IF(K372&lt;&gt;"","分担契約",""))))</f>
        <v/>
      </c>
      <c r="BK372" s="171"/>
      <c r="BL372" s="118" t="str">
        <f>IF(COUNTIF(T372,"**"),"",IF(AND(T372&gt;=契約状況コード表!P$5,OR(H372=契約状況コード表!M$5,H372=契約状況コード表!M$6)),1,IF(AND(T372&gt;=契約状況コード表!P$13,H372&lt;&gt;契約状況コード表!M$5,H372&lt;&gt;契約状況コード表!M$6),1,"")))</f>
        <v/>
      </c>
      <c r="BM372" s="155" t="str">
        <f t="shared" si="51"/>
        <v>○</v>
      </c>
      <c r="BN372" s="118" t="b">
        <f t="shared" si="52"/>
        <v>1</v>
      </c>
      <c r="BO372" s="118" t="b">
        <f t="shared" si="53"/>
        <v>1</v>
      </c>
    </row>
    <row r="373" spans="1:67" ht="60.6" customHeight="1">
      <c r="A373" s="101">
        <f t="shared" si="54"/>
        <v>368</v>
      </c>
      <c r="B373" s="101" t="str">
        <f t="shared" si="55"/>
        <v/>
      </c>
      <c r="C373" s="101" t="str">
        <f>IF(B373&lt;&gt;1,"",COUNTIF($B$6:B373,1))</f>
        <v/>
      </c>
      <c r="D373" s="101" t="str">
        <f>IF(B373&lt;&gt;2,"",COUNTIF($B$6:B373,2))</f>
        <v/>
      </c>
      <c r="E373" s="101" t="str">
        <f>IF(B373&lt;&gt;3,"",COUNTIF($B$6:B373,3))</f>
        <v/>
      </c>
      <c r="F373" s="101" t="str">
        <f>IF(B373&lt;&gt;4,"",COUNTIF($B$6:B373,4))</f>
        <v/>
      </c>
      <c r="G373" s="75"/>
      <c r="H373" s="36"/>
      <c r="I373" s="76"/>
      <c r="J373" s="76"/>
      <c r="K373" s="75"/>
      <c r="L373" s="161"/>
      <c r="M373" s="77"/>
      <c r="N373" s="76"/>
      <c r="O373" s="78"/>
      <c r="P373" s="83"/>
      <c r="Q373" s="84"/>
      <c r="R373" s="76"/>
      <c r="S373" s="75"/>
      <c r="T373" s="79"/>
      <c r="U373" s="86"/>
      <c r="V373" s="87"/>
      <c r="W373" s="172" t="str">
        <f>IF(OR(T373="他官署で調達手続きを実施のため",AG373=契約状況コード表!G$5),"－",IF(V373&lt;&gt;"",ROUNDDOWN(V373/T373,3),(IFERROR(ROUNDDOWN(U373/T373,3),"－"))))</f>
        <v>－</v>
      </c>
      <c r="X373" s="79"/>
      <c r="Y373" s="79"/>
      <c r="Z373" s="82"/>
      <c r="AA373" s="80"/>
      <c r="AB373" s="81"/>
      <c r="AC373" s="82"/>
      <c r="AD373" s="82"/>
      <c r="AE373" s="82"/>
      <c r="AF373" s="82"/>
      <c r="AG373" s="80"/>
      <c r="AH373" s="76"/>
      <c r="AI373" s="76"/>
      <c r="AJ373" s="76"/>
      <c r="AK373" s="36"/>
      <c r="AL373" s="36"/>
      <c r="AM373" s="200"/>
      <c r="AN373" s="200"/>
      <c r="AO373" s="200"/>
      <c r="AP373" s="200"/>
      <c r="AQ373" s="161"/>
      <c r="AR373" s="75"/>
      <c r="AS373" s="36"/>
      <c r="AT373" s="36"/>
      <c r="AU373" s="36"/>
      <c r="AV373" s="36"/>
      <c r="AW373" s="36"/>
      <c r="AX373" s="36"/>
      <c r="AY373" s="36"/>
      <c r="AZ373" s="36"/>
      <c r="BA373" s="104"/>
      <c r="BB373" s="113"/>
      <c r="BC373" s="114" t="str">
        <f>IF(AND(OR(K373=契約状況コード表!D$5,K373=契約状況コード表!D$6),OR(AG373=契約状況コード表!G$5,AG373=契約状況コード表!G$6)),"年間支払金額(全官署)",IF(OR(AG373=契約状況コード表!G$5,AG373=契約状況コード表!G$6),"年間支払金額",IF(AND(OR(COUNTIF(AI373,"*すべて*"),COUNTIF(AI373,"*全て*")),S373="●",OR(K373=契約状況コード表!D$5,K373=契約状況コード表!D$6)),"年間支払金額(全官署、契約相手方ごと)",IF(AND(OR(COUNTIF(AI373,"*すべて*"),COUNTIF(AI373,"*全て*")),S373="●"),"年間支払金額(契約相手方ごと)",IF(AND(OR(K373=契約状況コード表!D$5,K373=契約状況コード表!D$6),AG373=契約状況コード表!G$7),"契約総額(全官署)",IF(AND(K373=契約状況コード表!D$7,AG373=契約状況コード表!G$7),"契約総額(自官署のみ)",IF(K373=契約状況コード表!D$7,"年間支払金額(自官署のみ)",IF(AG373=契約状況コード表!G$7,"契約総額",IF(AND(COUNTIF(BJ373,"&lt;&gt;*単価*"),OR(K373=契約状況コード表!D$5,K373=契約状況コード表!D$6)),"全官署予定価格",IF(AND(COUNTIF(BJ373,"*単価*"),OR(K373=契約状況コード表!D$5,K373=契約状況コード表!D$6)),"全官署支払金額",IF(AND(COUNTIF(BJ373,"&lt;&gt;*単価*"),COUNTIF(BJ373,"*変更契約*")),"変更後予定価格",IF(COUNTIF(BJ373,"*単価*"),"年間支払金額","予定価格"))))))))))))</f>
        <v>予定価格</v>
      </c>
      <c r="BD373" s="114" t="str">
        <f>IF(AND(BI373=契約状況コード表!M$5,T373&gt;契約状況コード表!N$5),"○",IF(AND(BI373=契約状況コード表!M$6,T373&gt;=契約状況コード表!N$6),"○",IF(AND(BI373=契約状況コード表!M$7,T373&gt;=契約状況コード表!N$7),"○",IF(AND(BI373=契約状況コード表!M$8,T373&gt;=契約状況コード表!N$8),"○",IF(AND(BI373=契約状況コード表!M$9,T373&gt;=契約状況コード表!N$9),"○",IF(AND(BI373=契約状況コード表!M$10,T373&gt;=契約状況コード表!N$10),"○",IF(AND(BI373=契約状況コード表!M$11,T373&gt;=契約状況コード表!N$11),"○",IF(AND(BI373=契約状況コード表!M$12,T373&gt;=契約状況コード表!N$12),"○",IF(AND(BI373=契約状況コード表!M$13,T373&gt;=契約状況コード表!N$13),"○",IF(T373="他官署で調達手続き入札を実施のため","○","×"))))))))))</f>
        <v>×</v>
      </c>
      <c r="BE373" s="114" t="str">
        <f>IF(AND(BI373=契約状況コード表!M$5,Y373&gt;契約状況コード表!N$5),"○",IF(AND(BI373=契約状況コード表!M$6,Y373&gt;=契約状況コード表!N$6),"○",IF(AND(BI373=契約状況コード表!M$7,Y373&gt;=契約状況コード表!N$7),"○",IF(AND(BI373=契約状況コード表!M$8,Y373&gt;=契約状況コード表!N$8),"○",IF(AND(BI373=契約状況コード表!M$9,Y373&gt;=契約状況コード表!N$9),"○",IF(AND(BI373=契約状況コード表!M$10,Y373&gt;=契約状況コード表!N$10),"○",IF(AND(BI373=契約状況コード表!M$11,Y373&gt;=契約状況コード表!N$11),"○",IF(AND(BI373=契約状況コード表!M$12,Y373&gt;=契約状況コード表!N$12),"○",IF(AND(BI373=契約状況コード表!M$13,Y373&gt;=契約状況コード表!N$13),"○","×")))))))))</f>
        <v>×</v>
      </c>
      <c r="BF373" s="114" t="str">
        <f t="shared" si="47"/>
        <v>×</v>
      </c>
      <c r="BG373" s="114" t="str">
        <f t="shared" si="48"/>
        <v>×</v>
      </c>
      <c r="BH373" s="115" t="str">
        <f t="shared" si="49"/>
        <v/>
      </c>
      <c r="BI373" s="170">
        <f t="shared" si="50"/>
        <v>0</v>
      </c>
      <c r="BJ373" s="36" t="str">
        <f>IF(AG373=契約状況コード表!G$5,"",IF(AND(K373&lt;&gt;"",ISTEXT(U373)),"分担契約/単価契約",IF(ISTEXT(U373),"単価契約",IF(K373&lt;&gt;"","分担契約",""))))</f>
        <v/>
      </c>
      <c r="BK373" s="171"/>
      <c r="BL373" s="118" t="str">
        <f>IF(COUNTIF(T373,"**"),"",IF(AND(T373&gt;=契約状況コード表!P$5,OR(H373=契約状況コード表!M$5,H373=契約状況コード表!M$6)),1,IF(AND(T373&gt;=契約状況コード表!P$13,H373&lt;&gt;契約状況コード表!M$5,H373&lt;&gt;契約状況コード表!M$6),1,"")))</f>
        <v/>
      </c>
      <c r="BM373" s="155" t="str">
        <f t="shared" si="51"/>
        <v>○</v>
      </c>
      <c r="BN373" s="118" t="b">
        <f t="shared" si="52"/>
        <v>1</v>
      </c>
      <c r="BO373" s="118" t="b">
        <f t="shared" si="53"/>
        <v>1</v>
      </c>
    </row>
    <row r="374" spans="1:67" ht="60.6" customHeight="1">
      <c r="A374" s="101">
        <f t="shared" si="54"/>
        <v>369</v>
      </c>
      <c r="B374" s="101" t="str">
        <f t="shared" si="55"/>
        <v/>
      </c>
      <c r="C374" s="101" t="str">
        <f>IF(B374&lt;&gt;1,"",COUNTIF($B$6:B374,1))</f>
        <v/>
      </c>
      <c r="D374" s="101" t="str">
        <f>IF(B374&lt;&gt;2,"",COUNTIF($B$6:B374,2))</f>
        <v/>
      </c>
      <c r="E374" s="101" t="str">
        <f>IF(B374&lt;&gt;3,"",COUNTIF($B$6:B374,3))</f>
        <v/>
      </c>
      <c r="F374" s="101" t="str">
        <f>IF(B374&lt;&gt;4,"",COUNTIF($B$6:B374,4))</f>
        <v/>
      </c>
      <c r="G374" s="75"/>
      <c r="H374" s="36"/>
      <c r="I374" s="76"/>
      <c r="J374" s="76"/>
      <c r="K374" s="75"/>
      <c r="L374" s="161"/>
      <c r="M374" s="77"/>
      <c r="N374" s="76"/>
      <c r="O374" s="78"/>
      <c r="P374" s="83"/>
      <c r="Q374" s="84"/>
      <c r="R374" s="76"/>
      <c r="S374" s="75"/>
      <c r="T374" s="85"/>
      <c r="U374" s="154"/>
      <c r="V374" s="87"/>
      <c r="W374" s="172" t="str">
        <f>IF(OR(T374="他官署で調達手続きを実施のため",AG374=契約状況コード表!G$5),"－",IF(V374&lt;&gt;"",ROUNDDOWN(V374/T374,3),(IFERROR(ROUNDDOWN(U374/T374,3),"－"))))</f>
        <v>－</v>
      </c>
      <c r="X374" s="85"/>
      <c r="Y374" s="85"/>
      <c r="Z374" s="82"/>
      <c r="AA374" s="80"/>
      <c r="AB374" s="81"/>
      <c r="AC374" s="82"/>
      <c r="AD374" s="82"/>
      <c r="AE374" s="82"/>
      <c r="AF374" s="82"/>
      <c r="AG374" s="80"/>
      <c r="AH374" s="76"/>
      <c r="AI374" s="76"/>
      <c r="AJ374" s="76"/>
      <c r="AK374" s="36"/>
      <c r="AL374" s="36"/>
      <c r="AM374" s="200"/>
      <c r="AN374" s="200"/>
      <c r="AO374" s="200"/>
      <c r="AP374" s="200"/>
      <c r="AQ374" s="161"/>
      <c r="AR374" s="75"/>
      <c r="AS374" s="36"/>
      <c r="AT374" s="36"/>
      <c r="AU374" s="36"/>
      <c r="AV374" s="36"/>
      <c r="AW374" s="36"/>
      <c r="AX374" s="36"/>
      <c r="AY374" s="36"/>
      <c r="AZ374" s="36"/>
      <c r="BA374" s="104"/>
      <c r="BB374" s="113"/>
      <c r="BC374" s="114" t="str">
        <f>IF(AND(OR(K374=契約状況コード表!D$5,K374=契約状況コード表!D$6),OR(AG374=契約状況コード表!G$5,AG374=契約状況コード表!G$6)),"年間支払金額(全官署)",IF(OR(AG374=契約状況コード表!G$5,AG374=契約状況コード表!G$6),"年間支払金額",IF(AND(OR(COUNTIF(AI374,"*すべて*"),COUNTIF(AI374,"*全て*")),S374="●",OR(K374=契約状況コード表!D$5,K374=契約状況コード表!D$6)),"年間支払金額(全官署、契約相手方ごと)",IF(AND(OR(COUNTIF(AI374,"*すべて*"),COUNTIF(AI374,"*全て*")),S374="●"),"年間支払金額(契約相手方ごと)",IF(AND(OR(K374=契約状況コード表!D$5,K374=契約状況コード表!D$6),AG374=契約状況コード表!G$7),"契約総額(全官署)",IF(AND(K374=契約状況コード表!D$7,AG374=契約状況コード表!G$7),"契約総額(自官署のみ)",IF(K374=契約状況コード表!D$7,"年間支払金額(自官署のみ)",IF(AG374=契約状況コード表!G$7,"契約総額",IF(AND(COUNTIF(BJ374,"&lt;&gt;*単価*"),OR(K374=契約状況コード表!D$5,K374=契約状況コード表!D$6)),"全官署予定価格",IF(AND(COUNTIF(BJ374,"*単価*"),OR(K374=契約状況コード表!D$5,K374=契約状況コード表!D$6)),"全官署支払金額",IF(AND(COUNTIF(BJ374,"&lt;&gt;*単価*"),COUNTIF(BJ374,"*変更契約*")),"変更後予定価格",IF(COUNTIF(BJ374,"*単価*"),"年間支払金額","予定価格"))))))))))))</f>
        <v>予定価格</v>
      </c>
      <c r="BD374" s="114" t="str">
        <f>IF(AND(BI374=契約状況コード表!M$5,T374&gt;契約状況コード表!N$5),"○",IF(AND(BI374=契約状況コード表!M$6,T374&gt;=契約状況コード表!N$6),"○",IF(AND(BI374=契約状況コード表!M$7,T374&gt;=契約状況コード表!N$7),"○",IF(AND(BI374=契約状況コード表!M$8,T374&gt;=契約状況コード表!N$8),"○",IF(AND(BI374=契約状況コード表!M$9,T374&gt;=契約状況コード表!N$9),"○",IF(AND(BI374=契約状況コード表!M$10,T374&gt;=契約状況コード表!N$10),"○",IF(AND(BI374=契約状況コード表!M$11,T374&gt;=契約状況コード表!N$11),"○",IF(AND(BI374=契約状況コード表!M$12,T374&gt;=契約状況コード表!N$12),"○",IF(AND(BI374=契約状況コード表!M$13,T374&gt;=契約状況コード表!N$13),"○",IF(T374="他官署で調達手続き入札を実施のため","○","×"))))))))))</f>
        <v>×</v>
      </c>
      <c r="BE374" s="114" t="str">
        <f>IF(AND(BI374=契約状況コード表!M$5,Y374&gt;契約状況コード表!N$5),"○",IF(AND(BI374=契約状況コード表!M$6,Y374&gt;=契約状況コード表!N$6),"○",IF(AND(BI374=契約状況コード表!M$7,Y374&gt;=契約状況コード表!N$7),"○",IF(AND(BI374=契約状況コード表!M$8,Y374&gt;=契約状況コード表!N$8),"○",IF(AND(BI374=契約状況コード表!M$9,Y374&gt;=契約状況コード表!N$9),"○",IF(AND(BI374=契約状況コード表!M$10,Y374&gt;=契約状況コード表!N$10),"○",IF(AND(BI374=契約状況コード表!M$11,Y374&gt;=契約状況コード表!N$11),"○",IF(AND(BI374=契約状況コード表!M$12,Y374&gt;=契約状況コード表!N$12),"○",IF(AND(BI374=契約状況コード表!M$13,Y374&gt;=契約状況コード表!N$13),"○","×")))))))))</f>
        <v>×</v>
      </c>
      <c r="BF374" s="114" t="str">
        <f t="shared" si="47"/>
        <v>×</v>
      </c>
      <c r="BG374" s="114" t="str">
        <f t="shared" si="48"/>
        <v>×</v>
      </c>
      <c r="BH374" s="115" t="str">
        <f t="shared" si="49"/>
        <v/>
      </c>
      <c r="BI374" s="170">
        <f t="shared" si="50"/>
        <v>0</v>
      </c>
      <c r="BJ374" s="36" t="str">
        <f>IF(AG374=契約状況コード表!G$5,"",IF(AND(K374&lt;&gt;"",ISTEXT(U374)),"分担契約/単価契約",IF(ISTEXT(U374),"単価契約",IF(K374&lt;&gt;"","分担契約",""))))</f>
        <v/>
      </c>
      <c r="BK374" s="171"/>
      <c r="BL374" s="118" t="str">
        <f>IF(COUNTIF(T374,"**"),"",IF(AND(T374&gt;=契約状況コード表!P$5,OR(H374=契約状況コード表!M$5,H374=契約状況コード表!M$6)),1,IF(AND(T374&gt;=契約状況コード表!P$13,H374&lt;&gt;契約状況コード表!M$5,H374&lt;&gt;契約状況コード表!M$6),1,"")))</f>
        <v/>
      </c>
      <c r="BM374" s="155" t="str">
        <f t="shared" si="51"/>
        <v>○</v>
      </c>
      <c r="BN374" s="118" t="b">
        <f t="shared" si="52"/>
        <v>1</v>
      </c>
      <c r="BO374" s="118" t="b">
        <f t="shared" si="53"/>
        <v>1</v>
      </c>
    </row>
    <row r="375" spans="1:67" ht="60.6" customHeight="1">
      <c r="A375" s="101">
        <f t="shared" si="54"/>
        <v>370</v>
      </c>
      <c r="B375" s="101" t="str">
        <f t="shared" si="55"/>
        <v/>
      </c>
      <c r="C375" s="101" t="str">
        <f>IF(B375&lt;&gt;1,"",COUNTIF($B$6:B375,1))</f>
        <v/>
      </c>
      <c r="D375" s="101" t="str">
        <f>IF(B375&lt;&gt;2,"",COUNTIF($B$6:B375,2))</f>
        <v/>
      </c>
      <c r="E375" s="101" t="str">
        <f>IF(B375&lt;&gt;3,"",COUNTIF($B$6:B375,3))</f>
        <v/>
      </c>
      <c r="F375" s="101" t="str">
        <f>IF(B375&lt;&gt;4,"",COUNTIF($B$6:B375,4))</f>
        <v/>
      </c>
      <c r="G375" s="75"/>
      <c r="H375" s="36"/>
      <c r="I375" s="76"/>
      <c r="J375" s="76"/>
      <c r="K375" s="75"/>
      <c r="L375" s="161"/>
      <c r="M375" s="77"/>
      <c r="N375" s="76"/>
      <c r="O375" s="78"/>
      <c r="P375" s="83"/>
      <c r="Q375" s="84"/>
      <c r="R375" s="76"/>
      <c r="S375" s="75"/>
      <c r="T375" s="79"/>
      <c r="U375" s="86"/>
      <c r="V375" s="87"/>
      <c r="W375" s="172" t="str">
        <f>IF(OR(T375="他官署で調達手続きを実施のため",AG375=契約状況コード表!G$5),"－",IF(V375&lt;&gt;"",ROUNDDOWN(V375/T375,3),(IFERROR(ROUNDDOWN(U375/T375,3),"－"))))</f>
        <v>－</v>
      </c>
      <c r="X375" s="79"/>
      <c r="Y375" s="79"/>
      <c r="Z375" s="82"/>
      <c r="AA375" s="80"/>
      <c r="AB375" s="81"/>
      <c r="AC375" s="82"/>
      <c r="AD375" s="82"/>
      <c r="AE375" s="82"/>
      <c r="AF375" s="82"/>
      <c r="AG375" s="80"/>
      <c r="AH375" s="76"/>
      <c r="AI375" s="76"/>
      <c r="AJ375" s="76"/>
      <c r="AK375" s="36"/>
      <c r="AL375" s="36"/>
      <c r="AM375" s="200"/>
      <c r="AN375" s="200"/>
      <c r="AO375" s="200"/>
      <c r="AP375" s="200"/>
      <c r="AQ375" s="161"/>
      <c r="AR375" s="75"/>
      <c r="AS375" s="36"/>
      <c r="AT375" s="36"/>
      <c r="AU375" s="36"/>
      <c r="AV375" s="36"/>
      <c r="AW375" s="36"/>
      <c r="AX375" s="36"/>
      <c r="AY375" s="36"/>
      <c r="AZ375" s="36"/>
      <c r="BA375" s="104"/>
      <c r="BB375" s="113"/>
      <c r="BC375" s="114" t="str">
        <f>IF(AND(OR(K375=契約状況コード表!D$5,K375=契約状況コード表!D$6),OR(AG375=契約状況コード表!G$5,AG375=契約状況コード表!G$6)),"年間支払金額(全官署)",IF(OR(AG375=契約状況コード表!G$5,AG375=契約状況コード表!G$6),"年間支払金額",IF(AND(OR(COUNTIF(AI375,"*すべて*"),COUNTIF(AI375,"*全て*")),S375="●",OR(K375=契約状況コード表!D$5,K375=契約状況コード表!D$6)),"年間支払金額(全官署、契約相手方ごと)",IF(AND(OR(COUNTIF(AI375,"*すべて*"),COUNTIF(AI375,"*全て*")),S375="●"),"年間支払金額(契約相手方ごと)",IF(AND(OR(K375=契約状況コード表!D$5,K375=契約状況コード表!D$6),AG375=契約状況コード表!G$7),"契約総額(全官署)",IF(AND(K375=契約状況コード表!D$7,AG375=契約状況コード表!G$7),"契約総額(自官署のみ)",IF(K375=契約状況コード表!D$7,"年間支払金額(自官署のみ)",IF(AG375=契約状況コード表!G$7,"契約総額",IF(AND(COUNTIF(BJ375,"&lt;&gt;*単価*"),OR(K375=契約状況コード表!D$5,K375=契約状況コード表!D$6)),"全官署予定価格",IF(AND(COUNTIF(BJ375,"*単価*"),OR(K375=契約状況コード表!D$5,K375=契約状況コード表!D$6)),"全官署支払金額",IF(AND(COUNTIF(BJ375,"&lt;&gt;*単価*"),COUNTIF(BJ375,"*変更契約*")),"変更後予定価格",IF(COUNTIF(BJ375,"*単価*"),"年間支払金額","予定価格"))))))))))))</f>
        <v>予定価格</v>
      </c>
      <c r="BD375" s="114" t="str">
        <f>IF(AND(BI375=契約状況コード表!M$5,T375&gt;契約状況コード表!N$5),"○",IF(AND(BI375=契約状況コード表!M$6,T375&gt;=契約状況コード表!N$6),"○",IF(AND(BI375=契約状況コード表!M$7,T375&gt;=契約状況コード表!N$7),"○",IF(AND(BI375=契約状況コード表!M$8,T375&gt;=契約状況コード表!N$8),"○",IF(AND(BI375=契約状況コード表!M$9,T375&gt;=契約状況コード表!N$9),"○",IF(AND(BI375=契約状況コード表!M$10,T375&gt;=契約状況コード表!N$10),"○",IF(AND(BI375=契約状況コード表!M$11,T375&gt;=契約状況コード表!N$11),"○",IF(AND(BI375=契約状況コード表!M$12,T375&gt;=契約状況コード表!N$12),"○",IF(AND(BI375=契約状況コード表!M$13,T375&gt;=契約状況コード表!N$13),"○",IF(T375="他官署で調達手続き入札を実施のため","○","×"))))))))))</f>
        <v>×</v>
      </c>
      <c r="BE375" s="114" t="str">
        <f>IF(AND(BI375=契約状況コード表!M$5,Y375&gt;契約状況コード表!N$5),"○",IF(AND(BI375=契約状況コード表!M$6,Y375&gt;=契約状況コード表!N$6),"○",IF(AND(BI375=契約状況コード表!M$7,Y375&gt;=契約状況コード表!N$7),"○",IF(AND(BI375=契約状況コード表!M$8,Y375&gt;=契約状況コード表!N$8),"○",IF(AND(BI375=契約状況コード表!M$9,Y375&gt;=契約状況コード表!N$9),"○",IF(AND(BI375=契約状況コード表!M$10,Y375&gt;=契約状況コード表!N$10),"○",IF(AND(BI375=契約状況コード表!M$11,Y375&gt;=契約状況コード表!N$11),"○",IF(AND(BI375=契約状況コード表!M$12,Y375&gt;=契約状況コード表!N$12),"○",IF(AND(BI375=契約状況コード表!M$13,Y375&gt;=契約状況コード表!N$13),"○","×")))))))))</f>
        <v>×</v>
      </c>
      <c r="BF375" s="114" t="str">
        <f t="shared" si="47"/>
        <v>×</v>
      </c>
      <c r="BG375" s="114" t="str">
        <f t="shared" si="48"/>
        <v>×</v>
      </c>
      <c r="BH375" s="115" t="str">
        <f t="shared" si="49"/>
        <v/>
      </c>
      <c r="BI375" s="170">
        <f t="shared" si="50"/>
        <v>0</v>
      </c>
      <c r="BJ375" s="36" t="str">
        <f>IF(AG375=契約状況コード表!G$5,"",IF(AND(K375&lt;&gt;"",ISTEXT(U375)),"分担契約/単価契約",IF(ISTEXT(U375),"単価契約",IF(K375&lt;&gt;"","分担契約",""))))</f>
        <v/>
      </c>
      <c r="BK375" s="171"/>
      <c r="BL375" s="118" t="str">
        <f>IF(COUNTIF(T375,"**"),"",IF(AND(T375&gt;=契約状況コード表!P$5,OR(H375=契約状況コード表!M$5,H375=契約状況コード表!M$6)),1,IF(AND(T375&gt;=契約状況コード表!P$13,H375&lt;&gt;契約状況コード表!M$5,H375&lt;&gt;契約状況コード表!M$6),1,"")))</f>
        <v/>
      </c>
      <c r="BM375" s="155" t="str">
        <f t="shared" si="51"/>
        <v>○</v>
      </c>
      <c r="BN375" s="118" t="b">
        <f t="shared" si="52"/>
        <v>1</v>
      </c>
      <c r="BO375" s="118" t="b">
        <f t="shared" si="53"/>
        <v>1</v>
      </c>
    </row>
    <row r="376" spans="1:67" ht="60.6" customHeight="1">
      <c r="A376" s="101">
        <f t="shared" si="54"/>
        <v>371</v>
      </c>
      <c r="B376" s="101" t="str">
        <f t="shared" si="55"/>
        <v/>
      </c>
      <c r="C376" s="101" t="str">
        <f>IF(B376&lt;&gt;1,"",COUNTIF($B$6:B376,1))</f>
        <v/>
      </c>
      <c r="D376" s="101" t="str">
        <f>IF(B376&lt;&gt;2,"",COUNTIF($B$6:B376,2))</f>
        <v/>
      </c>
      <c r="E376" s="101" t="str">
        <f>IF(B376&lt;&gt;3,"",COUNTIF($B$6:B376,3))</f>
        <v/>
      </c>
      <c r="F376" s="101" t="str">
        <f>IF(B376&lt;&gt;4,"",COUNTIF($B$6:B376,4))</f>
        <v/>
      </c>
      <c r="G376" s="75"/>
      <c r="H376" s="36"/>
      <c r="I376" s="76"/>
      <c r="J376" s="76"/>
      <c r="K376" s="75"/>
      <c r="L376" s="161"/>
      <c r="M376" s="77"/>
      <c r="N376" s="76"/>
      <c r="O376" s="78"/>
      <c r="P376" s="83"/>
      <c r="Q376" s="84"/>
      <c r="R376" s="76"/>
      <c r="S376" s="75"/>
      <c r="T376" s="79"/>
      <c r="U376" s="86"/>
      <c r="V376" s="87"/>
      <c r="W376" s="172" t="str">
        <f>IF(OR(T376="他官署で調達手続きを実施のため",AG376=契約状況コード表!G$5),"－",IF(V376&lt;&gt;"",ROUNDDOWN(V376/T376,3),(IFERROR(ROUNDDOWN(U376/T376,3),"－"))))</f>
        <v>－</v>
      </c>
      <c r="X376" s="79"/>
      <c r="Y376" s="79"/>
      <c r="Z376" s="82"/>
      <c r="AA376" s="80"/>
      <c r="AB376" s="81"/>
      <c r="AC376" s="82"/>
      <c r="AD376" s="82"/>
      <c r="AE376" s="82"/>
      <c r="AF376" s="82"/>
      <c r="AG376" s="80"/>
      <c r="AH376" s="76"/>
      <c r="AI376" s="76"/>
      <c r="AJ376" s="76"/>
      <c r="AK376" s="36"/>
      <c r="AL376" s="36"/>
      <c r="AM376" s="200"/>
      <c r="AN376" s="200"/>
      <c r="AO376" s="200"/>
      <c r="AP376" s="200"/>
      <c r="AQ376" s="161"/>
      <c r="AR376" s="75"/>
      <c r="AS376" s="36"/>
      <c r="AT376" s="36"/>
      <c r="AU376" s="36"/>
      <c r="AV376" s="36"/>
      <c r="AW376" s="36"/>
      <c r="AX376" s="36"/>
      <c r="AY376" s="36"/>
      <c r="AZ376" s="36"/>
      <c r="BA376" s="104"/>
      <c r="BB376" s="113"/>
      <c r="BC376" s="114" t="str">
        <f>IF(AND(OR(K376=契約状況コード表!D$5,K376=契約状況コード表!D$6),OR(AG376=契約状況コード表!G$5,AG376=契約状況コード表!G$6)),"年間支払金額(全官署)",IF(OR(AG376=契約状況コード表!G$5,AG376=契約状況コード表!G$6),"年間支払金額",IF(AND(OR(COUNTIF(AI376,"*すべて*"),COUNTIF(AI376,"*全て*")),S376="●",OR(K376=契約状況コード表!D$5,K376=契約状況コード表!D$6)),"年間支払金額(全官署、契約相手方ごと)",IF(AND(OR(COUNTIF(AI376,"*すべて*"),COUNTIF(AI376,"*全て*")),S376="●"),"年間支払金額(契約相手方ごと)",IF(AND(OR(K376=契約状況コード表!D$5,K376=契約状況コード表!D$6),AG376=契約状況コード表!G$7),"契約総額(全官署)",IF(AND(K376=契約状況コード表!D$7,AG376=契約状況コード表!G$7),"契約総額(自官署のみ)",IF(K376=契約状況コード表!D$7,"年間支払金額(自官署のみ)",IF(AG376=契約状況コード表!G$7,"契約総額",IF(AND(COUNTIF(BJ376,"&lt;&gt;*単価*"),OR(K376=契約状況コード表!D$5,K376=契約状況コード表!D$6)),"全官署予定価格",IF(AND(COUNTIF(BJ376,"*単価*"),OR(K376=契約状況コード表!D$5,K376=契約状況コード表!D$6)),"全官署支払金額",IF(AND(COUNTIF(BJ376,"&lt;&gt;*単価*"),COUNTIF(BJ376,"*変更契約*")),"変更後予定価格",IF(COUNTIF(BJ376,"*単価*"),"年間支払金額","予定価格"))))))))))))</f>
        <v>予定価格</v>
      </c>
      <c r="BD376" s="114" t="str">
        <f>IF(AND(BI376=契約状況コード表!M$5,T376&gt;契約状況コード表!N$5),"○",IF(AND(BI376=契約状況コード表!M$6,T376&gt;=契約状況コード表!N$6),"○",IF(AND(BI376=契約状況コード表!M$7,T376&gt;=契約状況コード表!N$7),"○",IF(AND(BI376=契約状況コード表!M$8,T376&gt;=契約状況コード表!N$8),"○",IF(AND(BI376=契約状況コード表!M$9,T376&gt;=契約状況コード表!N$9),"○",IF(AND(BI376=契約状況コード表!M$10,T376&gt;=契約状況コード表!N$10),"○",IF(AND(BI376=契約状況コード表!M$11,T376&gt;=契約状況コード表!N$11),"○",IF(AND(BI376=契約状況コード表!M$12,T376&gt;=契約状況コード表!N$12),"○",IF(AND(BI376=契約状況コード表!M$13,T376&gt;=契約状況コード表!N$13),"○",IF(T376="他官署で調達手続き入札を実施のため","○","×"))))))))))</f>
        <v>×</v>
      </c>
      <c r="BE376" s="114" t="str">
        <f>IF(AND(BI376=契約状況コード表!M$5,Y376&gt;契約状況コード表!N$5),"○",IF(AND(BI376=契約状況コード表!M$6,Y376&gt;=契約状況コード表!N$6),"○",IF(AND(BI376=契約状況コード表!M$7,Y376&gt;=契約状況コード表!N$7),"○",IF(AND(BI376=契約状況コード表!M$8,Y376&gt;=契約状況コード表!N$8),"○",IF(AND(BI376=契約状況コード表!M$9,Y376&gt;=契約状況コード表!N$9),"○",IF(AND(BI376=契約状況コード表!M$10,Y376&gt;=契約状況コード表!N$10),"○",IF(AND(BI376=契約状況コード表!M$11,Y376&gt;=契約状況コード表!N$11),"○",IF(AND(BI376=契約状況コード表!M$12,Y376&gt;=契約状況コード表!N$12),"○",IF(AND(BI376=契約状況コード表!M$13,Y376&gt;=契約状況コード表!N$13),"○","×")))))))))</f>
        <v>×</v>
      </c>
      <c r="BF376" s="114" t="str">
        <f t="shared" si="47"/>
        <v>×</v>
      </c>
      <c r="BG376" s="114" t="str">
        <f t="shared" si="48"/>
        <v>×</v>
      </c>
      <c r="BH376" s="115" t="str">
        <f t="shared" si="49"/>
        <v/>
      </c>
      <c r="BI376" s="170">
        <f t="shared" si="50"/>
        <v>0</v>
      </c>
      <c r="BJ376" s="36" t="str">
        <f>IF(AG376=契約状況コード表!G$5,"",IF(AND(K376&lt;&gt;"",ISTEXT(U376)),"分担契約/単価契約",IF(ISTEXT(U376),"単価契約",IF(K376&lt;&gt;"","分担契約",""))))</f>
        <v/>
      </c>
      <c r="BK376" s="171"/>
      <c r="BL376" s="118" t="str">
        <f>IF(COUNTIF(T376,"**"),"",IF(AND(T376&gt;=契約状況コード表!P$5,OR(H376=契約状況コード表!M$5,H376=契約状況コード表!M$6)),1,IF(AND(T376&gt;=契約状況コード表!P$13,H376&lt;&gt;契約状況コード表!M$5,H376&lt;&gt;契約状況コード表!M$6),1,"")))</f>
        <v/>
      </c>
      <c r="BM376" s="155" t="str">
        <f t="shared" si="51"/>
        <v>○</v>
      </c>
      <c r="BN376" s="118" t="b">
        <f t="shared" si="52"/>
        <v>1</v>
      </c>
      <c r="BO376" s="118" t="b">
        <f t="shared" si="53"/>
        <v>1</v>
      </c>
    </row>
    <row r="377" spans="1:67" ht="60.6" customHeight="1">
      <c r="A377" s="101">
        <f t="shared" si="54"/>
        <v>372</v>
      </c>
      <c r="B377" s="101" t="str">
        <f t="shared" si="55"/>
        <v/>
      </c>
      <c r="C377" s="101" t="str">
        <f>IF(B377&lt;&gt;1,"",COUNTIF($B$6:B377,1))</f>
        <v/>
      </c>
      <c r="D377" s="101" t="str">
        <f>IF(B377&lt;&gt;2,"",COUNTIF($B$6:B377,2))</f>
        <v/>
      </c>
      <c r="E377" s="101" t="str">
        <f>IF(B377&lt;&gt;3,"",COUNTIF($B$6:B377,3))</f>
        <v/>
      </c>
      <c r="F377" s="101" t="str">
        <f>IF(B377&lt;&gt;4,"",COUNTIF($B$6:B377,4))</f>
        <v/>
      </c>
      <c r="G377" s="75"/>
      <c r="H377" s="36"/>
      <c r="I377" s="76"/>
      <c r="J377" s="76"/>
      <c r="K377" s="75"/>
      <c r="L377" s="161"/>
      <c r="M377" s="77"/>
      <c r="N377" s="76"/>
      <c r="O377" s="78"/>
      <c r="P377" s="83"/>
      <c r="Q377" s="84"/>
      <c r="R377" s="76"/>
      <c r="S377" s="75"/>
      <c r="T377" s="79"/>
      <c r="U377" s="86"/>
      <c r="V377" s="87"/>
      <c r="W377" s="172" t="str">
        <f>IF(OR(T377="他官署で調達手続きを実施のため",AG377=契約状況コード表!G$5),"－",IF(V377&lt;&gt;"",ROUNDDOWN(V377/T377,3),(IFERROR(ROUNDDOWN(U377/T377,3),"－"))))</f>
        <v>－</v>
      </c>
      <c r="X377" s="79"/>
      <c r="Y377" s="79"/>
      <c r="Z377" s="82"/>
      <c r="AA377" s="80"/>
      <c r="AB377" s="81"/>
      <c r="AC377" s="82"/>
      <c r="AD377" s="82"/>
      <c r="AE377" s="82"/>
      <c r="AF377" s="82"/>
      <c r="AG377" s="80"/>
      <c r="AH377" s="76"/>
      <c r="AI377" s="76"/>
      <c r="AJ377" s="76"/>
      <c r="AK377" s="36"/>
      <c r="AL377" s="36"/>
      <c r="AM377" s="200"/>
      <c r="AN377" s="200"/>
      <c r="AO377" s="200"/>
      <c r="AP377" s="200"/>
      <c r="AQ377" s="161"/>
      <c r="AR377" s="75"/>
      <c r="AS377" s="36"/>
      <c r="AT377" s="36"/>
      <c r="AU377" s="36"/>
      <c r="AV377" s="36"/>
      <c r="AW377" s="36"/>
      <c r="AX377" s="36"/>
      <c r="AY377" s="36"/>
      <c r="AZ377" s="36"/>
      <c r="BA377" s="104"/>
      <c r="BB377" s="113"/>
      <c r="BC377" s="114" t="str">
        <f>IF(AND(OR(K377=契約状況コード表!D$5,K377=契約状況コード表!D$6),OR(AG377=契約状況コード表!G$5,AG377=契約状況コード表!G$6)),"年間支払金額(全官署)",IF(OR(AG377=契約状況コード表!G$5,AG377=契約状況コード表!G$6),"年間支払金額",IF(AND(OR(COUNTIF(AI377,"*すべて*"),COUNTIF(AI377,"*全て*")),S377="●",OR(K377=契約状況コード表!D$5,K377=契約状況コード表!D$6)),"年間支払金額(全官署、契約相手方ごと)",IF(AND(OR(COUNTIF(AI377,"*すべて*"),COUNTIF(AI377,"*全て*")),S377="●"),"年間支払金額(契約相手方ごと)",IF(AND(OR(K377=契約状況コード表!D$5,K377=契約状況コード表!D$6),AG377=契約状況コード表!G$7),"契約総額(全官署)",IF(AND(K377=契約状況コード表!D$7,AG377=契約状況コード表!G$7),"契約総額(自官署のみ)",IF(K377=契約状況コード表!D$7,"年間支払金額(自官署のみ)",IF(AG377=契約状況コード表!G$7,"契約総額",IF(AND(COUNTIF(BJ377,"&lt;&gt;*単価*"),OR(K377=契約状況コード表!D$5,K377=契約状況コード表!D$6)),"全官署予定価格",IF(AND(COUNTIF(BJ377,"*単価*"),OR(K377=契約状況コード表!D$5,K377=契約状況コード表!D$6)),"全官署支払金額",IF(AND(COUNTIF(BJ377,"&lt;&gt;*単価*"),COUNTIF(BJ377,"*変更契約*")),"変更後予定価格",IF(COUNTIF(BJ377,"*単価*"),"年間支払金額","予定価格"))))))))))))</f>
        <v>予定価格</v>
      </c>
      <c r="BD377" s="114" t="str">
        <f>IF(AND(BI377=契約状況コード表!M$5,T377&gt;契約状況コード表!N$5),"○",IF(AND(BI377=契約状況コード表!M$6,T377&gt;=契約状況コード表!N$6),"○",IF(AND(BI377=契約状況コード表!M$7,T377&gt;=契約状況コード表!N$7),"○",IF(AND(BI377=契約状況コード表!M$8,T377&gt;=契約状況コード表!N$8),"○",IF(AND(BI377=契約状況コード表!M$9,T377&gt;=契約状況コード表!N$9),"○",IF(AND(BI377=契約状況コード表!M$10,T377&gt;=契約状況コード表!N$10),"○",IF(AND(BI377=契約状況コード表!M$11,T377&gt;=契約状況コード表!N$11),"○",IF(AND(BI377=契約状況コード表!M$12,T377&gt;=契約状況コード表!N$12),"○",IF(AND(BI377=契約状況コード表!M$13,T377&gt;=契約状況コード表!N$13),"○",IF(T377="他官署で調達手続き入札を実施のため","○","×"))))))))))</f>
        <v>×</v>
      </c>
      <c r="BE377" s="114" t="str">
        <f>IF(AND(BI377=契約状況コード表!M$5,Y377&gt;契約状況コード表!N$5),"○",IF(AND(BI377=契約状況コード表!M$6,Y377&gt;=契約状況コード表!N$6),"○",IF(AND(BI377=契約状況コード表!M$7,Y377&gt;=契約状況コード表!N$7),"○",IF(AND(BI377=契約状況コード表!M$8,Y377&gt;=契約状況コード表!N$8),"○",IF(AND(BI377=契約状況コード表!M$9,Y377&gt;=契約状況コード表!N$9),"○",IF(AND(BI377=契約状況コード表!M$10,Y377&gt;=契約状況コード表!N$10),"○",IF(AND(BI377=契約状況コード表!M$11,Y377&gt;=契約状況コード表!N$11),"○",IF(AND(BI377=契約状況コード表!M$12,Y377&gt;=契約状況コード表!N$12),"○",IF(AND(BI377=契約状況コード表!M$13,Y377&gt;=契約状況コード表!N$13),"○","×")))))))))</f>
        <v>×</v>
      </c>
      <c r="BF377" s="114" t="str">
        <f t="shared" si="47"/>
        <v>×</v>
      </c>
      <c r="BG377" s="114" t="str">
        <f t="shared" si="48"/>
        <v>×</v>
      </c>
      <c r="BH377" s="115" t="str">
        <f t="shared" si="49"/>
        <v/>
      </c>
      <c r="BI377" s="170">
        <f t="shared" si="50"/>
        <v>0</v>
      </c>
      <c r="BJ377" s="36" t="str">
        <f>IF(AG377=契約状況コード表!G$5,"",IF(AND(K377&lt;&gt;"",ISTEXT(U377)),"分担契約/単価契約",IF(ISTEXT(U377),"単価契約",IF(K377&lt;&gt;"","分担契約",""))))</f>
        <v/>
      </c>
      <c r="BK377" s="171"/>
      <c r="BL377" s="118" t="str">
        <f>IF(COUNTIF(T377,"**"),"",IF(AND(T377&gt;=契約状況コード表!P$5,OR(H377=契約状況コード表!M$5,H377=契約状況コード表!M$6)),1,IF(AND(T377&gt;=契約状況コード表!P$13,H377&lt;&gt;契約状況コード表!M$5,H377&lt;&gt;契約状況コード表!M$6),1,"")))</f>
        <v/>
      </c>
      <c r="BM377" s="155" t="str">
        <f t="shared" si="51"/>
        <v>○</v>
      </c>
      <c r="BN377" s="118" t="b">
        <f t="shared" si="52"/>
        <v>1</v>
      </c>
      <c r="BO377" s="118" t="b">
        <f t="shared" si="53"/>
        <v>1</v>
      </c>
    </row>
    <row r="378" spans="1:67" ht="60.6" customHeight="1">
      <c r="A378" s="101">
        <f t="shared" si="54"/>
        <v>373</v>
      </c>
      <c r="B378" s="101" t="str">
        <f t="shared" si="55"/>
        <v/>
      </c>
      <c r="C378" s="101" t="str">
        <f>IF(B378&lt;&gt;1,"",COUNTIF($B$6:B378,1))</f>
        <v/>
      </c>
      <c r="D378" s="101" t="str">
        <f>IF(B378&lt;&gt;2,"",COUNTIF($B$6:B378,2))</f>
        <v/>
      </c>
      <c r="E378" s="101" t="str">
        <f>IF(B378&lt;&gt;3,"",COUNTIF($B$6:B378,3))</f>
        <v/>
      </c>
      <c r="F378" s="101" t="str">
        <f>IF(B378&lt;&gt;4,"",COUNTIF($B$6:B378,4))</f>
        <v/>
      </c>
      <c r="G378" s="75"/>
      <c r="H378" s="36"/>
      <c r="I378" s="76"/>
      <c r="J378" s="76"/>
      <c r="K378" s="75"/>
      <c r="L378" s="161"/>
      <c r="M378" s="77"/>
      <c r="N378" s="76"/>
      <c r="O378" s="78"/>
      <c r="P378" s="83"/>
      <c r="Q378" s="84"/>
      <c r="R378" s="76"/>
      <c r="S378" s="75"/>
      <c r="T378" s="79"/>
      <c r="U378" s="86"/>
      <c r="V378" s="87"/>
      <c r="W378" s="172" t="str">
        <f>IF(OR(T378="他官署で調達手続きを実施のため",AG378=契約状況コード表!G$5),"－",IF(V378&lt;&gt;"",ROUNDDOWN(V378/T378,3),(IFERROR(ROUNDDOWN(U378/T378,3),"－"))))</f>
        <v>－</v>
      </c>
      <c r="X378" s="79"/>
      <c r="Y378" s="79"/>
      <c r="Z378" s="82"/>
      <c r="AA378" s="80"/>
      <c r="AB378" s="81"/>
      <c r="AC378" s="82"/>
      <c r="AD378" s="82"/>
      <c r="AE378" s="82"/>
      <c r="AF378" s="82"/>
      <c r="AG378" s="80"/>
      <c r="AH378" s="76"/>
      <c r="AI378" s="76"/>
      <c r="AJ378" s="76"/>
      <c r="AK378" s="36"/>
      <c r="AL378" s="36"/>
      <c r="AM378" s="200"/>
      <c r="AN378" s="200"/>
      <c r="AO378" s="200"/>
      <c r="AP378" s="200"/>
      <c r="AQ378" s="161"/>
      <c r="AR378" s="75"/>
      <c r="AS378" s="36"/>
      <c r="AT378" s="36"/>
      <c r="AU378" s="36"/>
      <c r="AV378" s="36"/>
      <c r="AW378" s="36"/>
      <c r="AX378" s="36"/>
      <c r="AY378" s="36"/>
      <c r="AZ378" s="36"/>
      <c r="BA378" s="108"/>
      <c r="BB378" s="113"/>
      <c r="BC378" s="114" t="str">
        <f>IF(AND(OR(K378=契約状況コード表!D$5,K378=契約状況コード表!D$6),OR(AG378=契約状況コード表!G$5,AG378=契約状況コード表!G$6)),"年間支払金額(全官署)",IF(OR(AG378=契約状況コード表!G$5,AG378=契約状況コード表!G$6),"年間支払金額",IF(AND(OR(COUNTIF(AI378,"*すべて*"),COUNTIF(AI378,"*全て*")),S378="●",OR(K378=契約状況コード表!D$5,K378=契約状況コード表!D$6)),"年間支払金額(全官署、契約相手方ごと)",IF(AND(OR(COUNTIF(AI378,"*すべて*"),COUNTIF(AI378,"*全て*")),S378="●"),"年間支払金額(契約相手方ごと)",IF(AND(OR(K378=契約状況コード表!D$5,K378=契約状況コード表!D$6),AG378=契約状況コード表!G$7),"契約総額(全官署)",IF(AND(K378=契約状況コード表!D$7,AG378=契約状況コード表!G$7),"契約総額(自官署のみ)",IF(K378=契約状況コード表!D$7,"年間支払金額(自官署のみ)",IF(AG378=契約状況コード表!G$7,"契約総額",IF(AND(COUNTIF(BJ378,"&lt;&gt;*単価*"),OR(K378=契約状況コード表!D$5,K378=契約状況コード表!D$6)),"全官署予定価格",IF(AND(COUNTIF(BJ378,"*単価*"),OR(K378=契約状況コード表!D$5,K378=契約状況コード表!D$6)),"全官署支払金額",IF(AND(COUNTIF(BJ378,"&lt;&gt;*単価*"),COUNTIF(BJ378,"*変更契約*")),"変更後予定価格",IF(COUNTIF(BJ378,"*単価*"),"年間支払金額","予定価格"))))))))))))</f>
        <v>予定価格</v>
      </c>
      <c r="BD378" s="114" t="str">
        <f>IF(AND(BI378=契約状況コード表!M$5,T378&gt;契約状況コード表!N$5),"○",IF(AND(BI378=契約状況コード表!M$6,T378&gt;=契約状況コード表!N$6),"○",IF(AND(BI378=契約状況コード表!M$7,T378&gt;=契約状況コード表!N$7),"○",IF(AND(BI378=契約状況コード表!M$8,T378&gt;=契約状況コード表!N$8),"○",IF(AND(BI378=契約状況コード表!M$9,T378&gt;=契約状況コード表!N$9),"○",IF(AND(BI378=契約状況コード表!M$10,T378&gt;=契約状況コード表!N$10),"○",IF(AND(BI378=契約状況コード表!M$11,T378&gt;=契約状況コード表!N$11),"○",IF(AND(BI378=契約状況コード表!M$12,T378&gt;=契約状況コード表!N$12),"○",IF(AND(BI378=契約状況コード表!M$13,T378&gt;=契約状況コード表!N$13),"○",IF(T378="他官署で調達手続き入札を実施のため","○","×"))))))))))</f>
        <v>×</v>
      </c>
      <c r="BE378" s="114" t="str">
        <f>IF(AND(BI378=契約状況コード表!M$5,Y378&gt;契約状況コード表!N$5),"○",IF(AND(BI378=契約状況コード表!M$6,Y378&gt;=契約状況コード表!N$6),"○",IF(AND(BI378=契約状況コード表!M$7,Y378&gt;=契約状況コード表!N$7),"○",IF(AND(BI378=契約状況コード表!M$8,Y378&gt;=契約状況コード表!N$8),"○",IF(AND(BI378=契約状況コード表!M$9,Y378&gt;=契約状況コード表!N$9),"○",IF(AND(BI378=契約状況コード表!M$10,Y378&gt;=契約状況コード表!N$10),"○",IF(AND(BI378=契約状況コード表!M$11,Y378&gt;=契約状況コード表!N$11),"○",IF(AND(BI378=契約状況コード表!M$12,Y378&gt;=契約状況コード表!N$12),"○",IF(AND(BI378=契約状況コード表!M$13,Y378&gt;=契約状況コード表!N$13),"○","×")))))))))</f>
        <v>×</v>
      </c>
      <c r="BF378" s="114" t="str">
        <f t="shared" si="47"/>
        <v>×</v>
      </c>
      <c r="BG378" s="114" t="str">
        <f t="shared" si="48"/>
        <v>×</v>
      </c>
      <c r="BH378" s="115" t="str">
        <f t="shared" si="49"/>
        <v/>
      </c>
      <c r="BI378" s="170">
        <f t="shared" si="50"/>
        <v>0</v>
      </c>
      <c r="BJ378" s="36" t="str">
        <f>IF(AG378=契約状況コード表!G$5,"",IF(AND(K378&lt;&gt;"",ISTEXT(U378)),"分担契約/単価契約",IF(ISTEXT(U378),"単価契約",IF(K378&lt;&gt;"","分担契約",""))))</f>
        <v/>
      </c>
      <c r="BK378" s="171"/>
      <c r="BL378" s="118" t="str">
        <f>IF(COUNTIF(T378,"**"),"",IF(AND(T378&gt;=契約状況コード表!P$5,OR(H378=契約状況コード表!M$5,H378=契約状況コード表!M$6)),1,IF(AND(T378&gt;=契約状況コード表!P$13,H378&lt;&gt;契約状況コード表!M$5,H378&lt;&gt;契約状況コード表!M$6),1,"")))</f>
        <v/>
      </c>
      <c r="BM378" s="155" t="str">
        <f t="shared" si="51"/>
        <v>○</v>
      </c>
      <c r="BN378" s="118" t="b">
        <f t="shared" si="52"/>
        <v>1</v>
      </c>
      <c r="BO378" s="118" t="b">
        <f t="shared" si="53"/>
        <v>1</v>
      </c>
    </row>
    <row r="379" spans="1:67" ht="60.6" customHeight="1">
      <c r="A379" s="101">
        <f t="shared" si="54"/>
        <v>374</v>
      </c>
      <c r="B379" s="101" t="str">
        <f t="shared" si="55"/>
        <v/>
      </c>
      <c r="C379" s="101" t="str">
        <f>IF(B379&lt;&gt;1,"",COUNTIF($B$6:B379,1))</f>
        <v/>
      </c>
      <c r="D379" s="101" t="str">
        <f>IF(B379&lt;&gt;2,"",COUNTIF($B$6:B379,2))</f>
        <v/>
      </c>
      <c r="E379" s="101" t="str">
        <f>IF(B379&lt;&gt;3,"",COUNTIF($B$6:B379,3))</f>
        <v/>
      </c>
      <c r="F379" s="101" t="str">
        <f>IF(B379&lt;&gt;4,"",COUNTIF($B$6:B379,4))</f>
        <v/>
      </c>
      <c r="G379" s="75"/>
      <c r="H379" s="36"/>
      <c r="I379" s="76"/>
      <c r="J379" s="76"/>
      <c r="K379" s="75"/>
      <c r="L379" s="161"/>
      <c r="M379" s="77"/>
      <c r="N379" s="76"/>
      <c r="O379" s="78"/>
      <c r="P379" s="83"/>
      <c r="Q379" s="84"/>
      <c r="R379" s="76"/>
      <c r="S379" s="75"/>
      <c r="T379" s="79"/>
      <c r="U379" s="86"/>
      <c r="V379" s="87"/>
      <c r="W379" s="172" t="str">
        <f>IF(OR(T379="他官署で調達手続きを実施のため",AG379=契約状況コード表!G$5),"－",IF(V379&lt;&gt;"",ROUNDDOWN(V379/T379,3),(IFERROR(ROUNDDOWN(U379/T379,3),"－"))))</f>
        <v>－</v>
      </c>
      <c r="X379" s="79"/>
      <c r="Y379" s="79"/>
      <c r="Z379" s="82"/>
      <c r="AA379" s="80"/>
      <c r="AB379" s="81"/>
      <c r="AC379" s="82"/>
      <c r="AD379" s="82"/>
      <c r="AE379" s="82"/>
      <c r="AF379" s="82"/>
      <c r="AG379" s="80"/>
      <c r="AH379" s="76"/>
      <c r="AI379" s="76"/>
      <c r="AJ379" s="76"/>
      <c r="AK379" s="36"/>
      <c r="AL379" s="36"/>
      <c r="AM379" s="200"/>
      <c r="AN379" s="200"/>
      <c r="AO379" s="200"/>
      <c r="AP379" s="200"/>
      <c r="AQ379" s="161"/>
      <c r="AR379" s="75"/>
      <c r="AS379" s="36"/>
      <c r="AT379" s="36"/>
      <c r="AU379" s="36"/>
      <c r="AV379" s="36"/>
      <c r="AW379" s="36"/>
      <c r="AX379" s="36"/>
      <c r="AY379" s="36"/>
      <c r="AZ379" s="36"/>
      <c r="BA379" s="104"/>
      <c r="BB379" s="113"/>
      <c r="BC379" s="114" t="str">
        <f>IF(AND(OR(K379=契約状況コード表!D$5,K379=契約状況コード表!D$6),OR(AG379=契約状況コード表!G$5,AG379=契約状況コード表!G$6)),"年間支払金額(全官署)",IF(OR(AG379=契約状況コード表!G$5,AG379=契約状況コード表!G$6),"年間支払金額",IF(AND(OR(COUNTIF(AI379,"*すべて*"),COUNTIF(AI379,"*全て*")),S379="●",OR(K379=契約状況コード表!D$5,K379=契約状況コード表!D$6)),"年間支払金額(全官署、契約相手方ごと)",IF(AND(OR(COUNTIF(AI379,"*すべて*"),COUNTIF(AI379,"*全て*")),S379="●"),"年間支払金額(契約相手方ごと)",IF(AND(OR(K379=契約状況コード表!D$5,K379=契約状況コード表!D$6),AG379=契約状況コード表!G$7),"契約総額(全官署)",IF(AND(K379=契約状況コード表!D$7,AG379=契約状況コード表!G$7),"契約総額(自官署のみ)",IF(K379=契約状況コード表!D$7,"年間支払金額(自官署のみ)",IF(AG379=契約状況コード表!G$7,"契約総額",IF(AND(COUNTIF(BJ379,"&lt;&gt;*単価*"),OR(K379=契約状況コード表!D$5,K379=契約状況コード表!D$6)),"全官署予定価格",IF(AND(COUNTIF(BJ379,"*単価*"),OR(K379=契約状況コード表!D$5,K379=契約状況コード表!D$6)),"全官署支払金額",IF(AND(COUNTIF(BJ379,"&lt;&gt;*単価*"),COUNTIF(BJ379,"*変更契約*")),"変更後予定価格",IF(COUNTIF(BJ379,"*単価*"),"年間支払金額","予定価格"))))))))))))</f>
        <v>予定価格</v>
      </c>
      <c r="BD379" s="114" t="str">
        <f>IF(AND(BI379=契約状況コード表!M$5,T379&gt;契約状況コード表!N$5),"○",IF(AND(BI379=契約状況コード表!M$6,T379&gt;=契約状況コード表!N$6),"○",IF(AND(BI379=契約状況コード表!M$7,T379&gt;=契約状況コード表!N$7),"○",IF(AND(BI379=契約状況コード表!M$8,T379&gt;=契約状況コード表!N$8),"○",IF(AND(BI379=契約状況コード表!M$9,T379&gt;=契約状況コード表!N$9),"○",IF(AND(BI379=契約状況コード表!M$10,T379&gt;=契約状況コード表!N$10),"○",IF(AND(BI379=契約状況コード表!M$11,T379&gt;=契約状況コード表!N$11),"○",IF(AND(BI379=契約状況コード表!M$12,T379&gt;=契約状況コード表!N$12),"○",IF(AND(BI379=契約状況コード表!M$13,T379&gt;=契約状況コード表!N$13),"○",IF(T379="他官署で調達手続き入札を実施のため","○","×"))))))))))</f>
        <v>×</v>
      </c>
      <c r="BE379" s="114" t="str">
        <f>IF(AND(BI379=契約状況コード表!M$5,Y379&gt;契約状況コード表!N$5),"○",IF(AND(BI379=契約状況コード表!M$6,Y379&gt;=契約状況コード表!N$6),"○",IF(AND(BI379=契約状況コード表!M$7,Y379&gt;=契約状況コード表!N$7),"○",IF(AND(BI379=契約状況コード表!M$8,Y379&gt;=契約状況コード表!N$8),"○",IF(AND(BI379=契約状況コード表!M$9,Y379&gt;=契約状況コード表!N$9),"○",IF(AND(BI379=契約状況コード表!M$10,Y379&gt;=契約状況コード表!N$10),"○",IF(AND(BI379=契約状況コード表!M$11,Y379&gt;=契約状況コード表!N$11),"○",IF(AND(BI379=契約状況コード表!M$12,Y379&gt;=契約状況コード表!N$12),"○",IF(AND(BI379=契約状況コード表!M$13,Y379&gt;=契約状況コード表!N$13),"○","×")))))))))</f>
        <v>×</v>
      </c>
      <c r="BF379" s="114" t="str">
        <f t="shared" si="47"/>
        <v>×</v>
      </c>
      <c r="BG379" s="114" t="str">
        <f t="shared" si="48"/>
        <v>×</v>
      </c>
      <c r="BH379" s="115" t="str">
        <f t="shared" si="49"/>
        <v/>
      </c>
      <c r="BI379" s="170">
        <f t="shared" si="50"/>
        <v>0</v>
      </c>
      <c r="BJ379" s="36" t="str">
        <f>IF(AG379=契約状況コード表!G$5,"",IF(AND(K379&lt;&gt;"",ISTEXT(U379)),"分担契約/単価契約",IF(ISTEXT(U379),"単価契約",IF(K379&lt;&gt;"","分担契約",""))))</f>
        <v/>
      </c>
      <c r="BK379" s="171"/>
      <c r="BL379" s="118" t="str">
        <f>IF(COUNTIF(T379,"**"),"",IF(AND(T379&gt;=契約状況コード表!P$5,OR(H379=契約状況コード表!M$5,H379=契約状況コード表!M$6)),1,IF(AND(T379&gt;=契約状況コード表!P$13,H379&lt;&gt;契約状況コード表!M$5,H379&lt;&gt;契約状況コード表!M$6),1,"")))</f>
        <v/>
      </c>
      <c r="BM379" s="155" t="str">
        <f t="shared" si="51"/>
        <v>○</v>
      </c>
      <c r="BN379" s="118" t="b">
        <f t="shared" si="52"/>
        <v>1</v>
      </c>
      <c r="BO379" s="118" t="b">
        <f t="shared" si="53"/>
        <v>1</v>
      </c>
    </row>
    <row r="380" spans="1:67" ht="60.6" customHeight="1">
      <c r="A380" s="101">
        <f t="shared" si="54"/>
        <v>375</v>
      </c>
      <c r="B380" s="101" t="str">
        <f t="shared" si="55"/>
        <v/>
      </c>
      <c r="C380" s="101" t="str">
        <f>IF(B380&lt;&gt;1,"",COUNTIF($B$6:B380,1))</f>
        <v/>
      </c>
      <c r="D380" s="101" t="str">
        <f>IF(B380&lt;&gt;2,"",COUNTIF($B$6:B380,2))</f>
        <v/>
      </c>
      <c r="E380" s="101" t="str">
        <f>IF(B380&lt;&gt;3,"",COUNTIF($B$6:B380,3))</f>
        <v/>
      </c>
      <c r="F380" s="101" t="str">
        <f>IF(B380&lt;&gt;4,"",COUNTIF($B$6:B380,4))</f>
        <v/>
      </c>
      <c r="G380" s="75"/>
      <c r="H380" s="36"/>
      <c r="I380" s="76"/>
      <c r="J380" s="76"/>
      <c r="K380" s="75"/>
      <c r="L380" s="161"/>
      <c r="M380" s="77"/>
      <c r="N380" s="76"/>
      <c r="O380" s="78"/>
      <c r="P380" s="83"/>
      <c r="Q380" s="84"/>
      <c r="R380" s="76"/>
      <c r="S380" s="75"/>
      <c r="T380" s="79"/>
      <c r="U380" s="86"/>
      <c r="V380" s="87"/>
      <c r="W380" s="172" t="str">
        <f>IF(OR(T380="他官署で調達手続きを実施のため",AG380=契約状況コード表!G$5),"－",IF(V380&lt;&gt;"",ROUNDDOWN(V380/T380,3),(IFERROR(ROUNDDOWN(U380/T380,3),"－"))))</f>
        <v>－</v>
      </c>
      <c r="X380" s="79"/>
      <c r="Y380" s="79"/>
      <c r="Z380" s="82"/>
      <c r="AA380" s="80"/>
      <c r="AB380" s="81"/>
      <c r="AC380" s="82"/>
      <c r="AD380" s="82"/>
      <c r="AE380" s="82"/>
      <c r="AF380" s="82"/>
      <c r="AG380" s="80"/>
      <c r="AH380" s="76"/>
      <c r="AI380" s="76"/>
      <c r="AJ380" s="76"/>
      <c r="AK380" s="36"/>
      <c r="AL380" s="36"/>
      <c r="AM380" s="200"/>
      <c r="AN380" s="200"/>
      <c r="AO380" s="200"/>
      <c r="AP380" s="200"/>
      <c r="AQ380" s="161"/>
      <c r="AR380" s="75"/>
      <c r="AS380" s="36"/>
      <c r="AT380" s="36"/>
      <c r="AU380" s="36"/>
      <c r="AV380" s="36"/>
      <c r="AW380" s="36"/>
      <c r="AX380" s="36"/>
      <c r="AY380" s="36"/>
      <c r="AZ380" s="36"/>
      <c r="BA380" s="104"/>
      <c r="BB380" s="113"/>
      <c r="BC380" s="114" t="str">
        <f>IF(AND(OR(K380=契約状況コード表!D$5,K380=契約状況コード表!D$6),OR(AG380=契約状況コード表!G$5,AG380=契約状況コード表!G$6)),"年間支払金額(全官署)",IF(OR(AG380=契約状況コード表!G$5,AG380=契約状況コード表!G$6),"年間支払金額",IF(AND(OR(COUNTIF(AI380,"*すべて*"),COUNTIF(AI380,"*全て*")),S380="●",OR(K380=契約状況コード表!D$5,K380=契約状況コード表!D$6)),"年間支払金額(全官署、契約相手方ごと)",IF(AND(OR(COUNTIF(AI380,"*すべて*"),COUNTIF(AI380,"*全て*")),S380="●"),"年間支払金額(契約相手方ごと)",IF(AND(OR(K380=契約状況コード表!D$5,K380=契約状況コード表!D$6),AG380=契約状況コード表!G$7),"契約総額(全官署)",IF(AND(K380=契約状況コード表!D$7,AG380=契約状況コード表!G$7),"契約総額(自官署のみ)",IF(K380=契約状況コード表!D$7,"年間支払金額(自官署のみ)",IF(AG380=契約状況コード表!G$7,"契約総額",IF(AND(COUNTIF(BJ380,"&lt;&gt;*単価*"),OR(K380=契約状況コード表!D$5,K380=契約状況コード表!D$6)),"全官署予定価格",IF(AND(COUNTIF(BJ380,"*単価*"),OR(K380=契約状況コード表!D$5,K380=契約状況コード表!D$6)),"全官署支払金額",IF(AND(COUNTIF(BJ380,"&lt;&gt;*単価*"),COUNTIF(BJ380,"*変更契約*")),"変更後予定価格",IF(COUNTIF(BJ380,"*単価*"),"年間支払金額","予定価格"))))))))))))</f>
        <v>予定価格</v>
      </c>
      <c r="BD380" s="114" t="str">
        <f>IF(AND(BI380=契約状況コード表!M$5,T380&gt;契約状況コード表!N$5),"○",IF(AND(BI380=契約状況コード表!M$6,T380&gt;=契約状況コード表!N$6),"○",IF(AND(BI380=契約状況コード表!M$7,T380&gt;=契約状況コード表!N$7),"○",IF(AND(BI380=契約状況コード表!M$8,T380&gt;=契約状況コード表!N$8),"○",IF(AND(BI380=契約状況コード表!M$9,T380&gt;=契約状況コード表!N$9),"○",IF(AND(BI380=契約状況コード表!M$10,T380&gt;=契約状況コード表!N$10),"○",IF(AND(BI380=契約状況コード表!M$11,T380&gt;=契約状況コード表!N$11),"○",IF(AND(BI380=契約状況コード表!M$12,T380&gt;=契約状況コード表!N$12),"○",IF(AND(BI380=契約状況コード表!M$13,T380&gt;=契約状況コード表!N$13),"○",IF(T380="他官署で調達手続き入札を実施のため","○","×"))))))))))</f>
        <v>×</v>
      </c>
      <c r="BE380" s="114" t="str">
        <f>IF(AND(BI380=契約状況コード表!M$5,Y380&gt;契約状況コード表!N$5),"○",IF(AND(BI380=契約状況コード表!M$6,Y380&gt;=契約状況コード表!N$6),"○",IF(AND(BI380=契約状況コード表!M$7,Y380&gt;=契約状況コード表!N$7),"○",IF(AND(BI380=契約状況コード表!M$8,Y380&gt;=契約状況コード表!N$8),"○",IF(AND(BI380=契約状況コード表!M$9,Y380&gt;=契約状況コード表!N$9),"○",IF(AND(BI380=契約状況コード表!M$10,Y380&gt;=契約状況コード表!N$10),"○",IF(AND(BI380=契約状況コード表!M$11,Y380&gt;=契約状況コード表!N$11),"○",IF(AND(BI380=契約状況コード表!M$12,Y380&gt;=契約状況コード表!N$12),"○",IF(AND(BI380=契約状況コード表!M$13,Y380&gt;=契約状況コード表!N$13),"○","×")))))))))</f>
        <v>×</v>
      </c>
      <c r="BF380" s="114" t="str">
        <f t="shared" si="47"/>
        <v>×</v>
      </c>
      <c r="BG380" s="114" t="str">
        <f t="shared" si="48"/>
        <v>×</v>
      </c>
      <c r="BH380" s="115" t="str">
        <f t="shared" si="49"/>
        <v/>
      </c>
      <c r="BI380" s="170">
        <f t="shared" si="50"/>
        <v>0</v>
      </c>
      <c r="BJ380" s="36" t="str">
        <f>IF(AG380=契約状況コード表!G$5,"",IF(AND(K380&lt;&gt;"",ISTEXT(U380)),"分担契約/単価契約",IF(ISTEXT(U380),"単価契約",IF(K380&lt;&gt;"","分担契約",""))))</f>
        <v/>
      </c>
      <c r="BK380" s="171"/>
      <c r="BL380" s="118" t="str">
        <f>IF(COUNTIF(T380,"**"),"",IF(AND(T380&gt;=契約状況コード表!P$5,OR(H380=契約状況コード表!M$5,H380=契約状況コード表!M$6)),1,IF(AND(T380&gt;=契約状況コード表!P$13,H380&lt;&gt;契約状況コード表!M$5,H380&lt;&gt;契約状況コード表!M$6),1,"")))</f>
        <v/>
      </c>
      <c r="BM380" s="155" t="str">
        <f t="shared" si="51"/>
        <v>○</v>
      </c>
      <c r="BN380" s="118" t="b">
        <f t="shared" si="52"/>
        <v>1</v>
      </c>
      <c r="BO380" s="118" t="b">
        <f t="shared" si="53"/>
        <v>1</v>
      </c>
    </row>
    <row r="381" spans="1:67" ht="60.6" customHeight="1">
      <c r="A381" s="101">
        <f t="shared" si="54"/>
        <v>376</v>
      </c>
      <c r="B381" s="101" t="str">
        <f t="shared" si="55"/>
        <v/>
      </c>
      <c r="C381" s="101" t="str">
        <f>IF(B381&lt;&gt;1,"",COUNTIF($B$6:B381,1))</f>
        <v/>
      </c>
      <c r="D381" s="101" t="str">
        <f>IF(B381&lt;&gt;2,"",COUNTIF($B$6:B381,2))</f>
        <v/>
      </c>
      <c r="E381" s="101" t="str">
        <f>IF(B381&lt;&gt;3,"",COUNTIF($B$6:B381,3))</f>
        <v/>
      </c>
      <c r="F381" s="101" t="str">
        <f>IF(B381&lt;&gt;4,"",COUNTIF($B$6:B381,4))</f>
        <v/>
      </c>
      <c r="G381" s="75"/>
      <c r="H381" s="36"/>
      <c r="I381" s="76"/>
      <c r="J381" s="76"/>
      <c r="K381" s="75"/>
      <c r="L381" s="161"/>
      <c r="M381" s="77"/>
      <c r="N381" s="76"/>
      <c r="O381" s="78"/>
      <c r="P381" s="83"/>
      <c r="Q381" s="84"/>
      <c r="R381" s="76"/>
      <c r="S381" s="75"/>
      <c r="T381" s="85"/>
      <c r="U381" s="154"/>
      <c r="V381" s="87"/>
      <c r="W381" s="172" t="str">
        <f>IF(OR(T381="他官署で調達手続きを実施のため",AG381=契約状況コード表!G$5),"－",IF(V381&lt;&gt;"",ROUNDDOWN(V381/T381,3),(IFERROR(ROUNDDOWN(U381/T381,3),"－"))))</f>
        <v>－</v>
      </c>
      <c r="X381" s="85"/>
      <c r="Y381" s="85"/>
      <c r="Z381" s="82"/>
      <c r="AA381" s="80"/>
      <c r="AB381" s="81"/>
      <c r="AC381" s="82"/>
      <c r="AD381" s="82"/>
      <c r="AE381" s="82"/>
      <c r="AF381" s="82"/>
      <c r="AG381" s="80"/>
      <c r="AH381" s="76"/>
      <c r="AI381" s="76"/>
      <c r="AJ381" s="76"/>
      <c r="AK381" s="36"/>
      <c r="AL381" s="36"/>
      <c r="AM381" s="200"/>
      <c r="AN381" s="200"/>
      <c r="AO381" s="200"/>
      <c r="AP381" s="200"/>
      <c r="AQ381" s="161"/>
      <c r="AR381" s="75"/>
      <c r="AS381" s="36"/>
      <c r="AT381" s="36"/>
      <c r="AU381" s="36"/>
      <c r="AV381" s="36"/>
      <c r="AW381" s="36"/>
      <c r="AX381" s="36"/>
      <c r="AY381" s="36"/>
      <c r="AZ381" s="36"/>
      <c r="BA381" s="104"/>
      <c r="BB381" s="113"/>
      <c r="BC381" s="114" t="str">
        <f>IF(AND(OR(K381=契約状況コード表!D$5,K381=契約状況コード表!D$6),OR(AG381=契約状況コード表!G$5,AG381=契約状況コード表!G$6)),"年間支払金額(全官署)",IF(OR(AG381=契約状況コード表!G$5,AG381=契約状況コード表!G$6),"年間支払金額",IF(AND(OR(COUNTIF(AI381,"*すべて*"),COUNTIF(AI381,"*全て*")),S381="●",OR(K381=契約状況コード表!D$5,K381=契約状況コード表!D$6)),"年間支払金額(全官署、契約相手方ごと)",IF(AND(OR(COUNTIF(AI381,"*すべて*"),COUNTIF(AI381,"*全て*")),S381="●"),"年間支払金額(契約相手方ごと)",IF(AND(OR(K381=契約状況コード表!D$5,K381=契約状況コード表!D$6),AG381=契約状況コード表!G$7),"契約総額(全官署)",IF(AND(K381=契約状況コード表!D$7,AG381=契約状況コード表!G$7),"契約総額(自官署のみ)",IF(K381=契約状況コード表!D$7,"年間支払金額(自官署のみ)",IF(AG381=契約状況コード表!G$7,"契約総額",IF(AND(COUNTIF(BJ381,"&lt;&gt;*単価*"),OR(K381=契約状況コード表!D$5,K381=契約状況コード表!D$6)),"全官署予定価格",IF(AND(COUNTIF(BJ381,"*単価*"),OR(K381=契約状況コード表!D$5,K381=契約状況コード表!D$6)),"全官署支払金額",IF(AND(COUNTIF(BJ381,"&lt;&gt;*単価*"),COUNTIF(BJ381,"*変更契約*")),"変更後予定価格",IF(COUNTIF(BJ381,"*単価*"),"年間支払金額","予定価格"))))))))))))</f>
        <v>予定価格</v>
      </c>
      <c r="BD381" s="114" t="str">
        <f>IF(AND(BI381=契約状況コード表!M$5,T381&gt;契約状況コード表!N$5),"○",IF(AND(BI381=契約状況コード表!M$6,T381&gt;=契約状況コード表!N$6),"○",IF(AND(BI381=契約状況コード表!M$7,T381&gt;=契約状況コード表!N$7),"○",IF(AND(BI381=契約状況コード表!M$8,T381&gt;=契約状況コード表!N$8),"○",IF(AND(BI381=契約状況コード表!M$9,T381&gt;=契約状況コード表!N$9),"○",IF(AND(BI381=契約状況コード表!M$10,T381&gt;=契約状況コード表!N$10),"○",IF(AND(BI381=契約状況コード表!M$11,T381&gt;=契約状況コード表!N$11),"○",IF(AND(BI381=契約状況コード表!M$12,T381&gt;=契約状況コード表!N$12),"○",IF(AND(BI381=契約状況コード表!M$13,T381&gt;=契約状況コード表!N$13),"○",IF(T381="他官署で調達手続き入札を実施のため","○","×"))))))))))</f>
        <v>×</v>
      </c>
      <c r="BE381" s="114" t="str">
        <f>IF(AND(BI381=契約状況コード表!M$5,Y381&gt;契約状況コード表!N$5),"○",IF(AND(BI381=契約状況コード表!M$6,Y381&gt;=契約状況コード表!N$6),"○",IF(AND(BI381=契約状況コード表!M$7,Y381&gt;=契約状況コード表!N$7),"○",IF(AND(BI381=契約状況コード表!M$8,Y381&gt;=契約状況コード表!N$8),"○",IF(AND(BI381=契約状況コード表!M$9,Y381&gt;=契約状況コード表!N$9),"○",IF(AND(BI381=契約状況コード表!M$10,Y381&gt;=契約状況コード表!N$10),"○",IF(AND(BI381=契約状況コード表!M$11,Y381&gt;=契約状況コード表!N$11),"○",IF(AND(BI381=契約状況コード表!M$12,Y381&gt;=契約状況コード表!N$12),"○",IF(AND(BI381=契約状況コード表!M$13,Y381&gt;=契約状況コード表!N$13),"○","×")))))))))</f>
        <v>×</v>
      </c>
      <c r="BF381" s="114" t="str">
        <f t="shared" si="47"/>
        <v>×</v>
      </c>
      <c r="BG381" s="114" t="str">
        <f t="shared" si="48"/>
        <v>×</v>
      </c>
      <c r="BH381" s="115" t="str">
        <f t="shared" si="49"/>
        <v/>
      </c>
      <c r="BI381" s="170">
        <f t="shared" si="50"/>
        <v>0</v>
      </c>
      <c r="BJ381" s="36" t="str">
        <f>IF(AG381=契約状況コード表!G$5,"",IF(AND(K381&lt;&gt;"",ISTEXT(U381)),"分担契約/単価契約",IF(ISTEXT(U381),"単価契約",IF(K381&lt;&gt;"","分担契約",""))))</f>
        <v/>
      </c>
      <c r="BK381" s="171"/>
      <c r="BL381" s="118" t="str">
        <f>IF(COUNTIF(T381,"**"),"",IF(AND(T381&gt;=契約状況コード表!P$5,OR(H381=契約状況コード表!M$5,H381=契約状況コード表!M$6)),1,IF(AND(T381&gt;=契約状況コード表!P$13,H381&lt;&gt;契約状況コード表!M$5,H381&lt;&gt;契約状況コード表!M$6),1,"")))</f>
        <v/>
      </c>
      <c r="BM381" s="155" t="str">
        <f t="shared" si="51"/>
        <v>○</v>
      </c>
      <c r="BN381" s="118" t="b">
        <f t="shared" si="52"/>
        <v>1</v>
      </c>
      <c r="BO381" s="118" t="b">
        <f t="shared" si="53"/>
        <v>1</v>
      </c>
    </row>
    <row r="382" spans="1:67" ht="60.6" customHeight="1">
      <c r="A382" s="101">
        <f t="shared" si="54"/>
        <v>377</v>
      </c>
      <c r="B382" s="101" t="str">
        <f t="shared" si="55"/>
        <v/>
      </c>
      <c r="C382" s="101" t="str">
        <f>IF(B382&lt;&gt;1,"",COUNTIF($B$6:B382,1))</f>
        <v/>
      </c>
      <c r="D382" s="101" t="str">
        <f>IF(B382&lt;&gt;2,"",COUNTIF($B$6:B382,2))</f>
        <v/>
      </c>
      <c r="E382" s="101" t="str">
        <f>IF(B382&lt;&gt;3,"",COUNTIF($B$6:B382,3))</f>
        <v/>
      </c>
      <c r="F382" s="101" t="str">
        <f>IF(B382&lt;&gt;4,"",COUNTIF($B$6:B382,4))</f>
        <v/>
      </c>
      <c r="G382" s="75"/>
      <c r="H382" s="36"/>
      <c r="I382" s="76"/>
      <c r="J382" s="76"/>
      <c r="K382" s="75"/>
      <c r="L382" s="161"/>
      <c r="M382" s="77"/>
      <c r="N382" s="76"/>
      <c r="O382" s="78"/>
      <c r="P382" s="83"/>
      <c r="Q382" s="84"/>
      <c r="R382" s="76"/>
      <c r="S382" s="75"/>
      <c r="T382" s="79"/>
      <c r="U382" s="86"/>
      <c r="V382" s="87"/>
      <c r="W382" s="172" t="str">
        <f>IF(OR(T382="他官署で調達手続きを実施のため",AG382=契約状況コード表!G$5),"－",IF(V382&lt;&gt;"",ROUNDDOWN(V382/T382,3),(IFERROR(ROUNDDOWN(U382/T382,3),"－"))))</f>
        <v>－</v>
      </c>
      <c r="X382" s="79"/>
      <c r="Y382" s="79"/>
      <c r="Z382" s="82"/>
      <c r="AA382" s="80"/>
      <c r="AB382" s="81"/>
      <c r="AC382" s="82"/>
      <c r="AD382" s="82"/>
      <c r="AE382" s="82"/>
      <c r="AF382" s="82"/>
      <c r="AG382" s="80"/>
      <c r="AH382" s="76"/>
      <c r="AI382" s="76"/>
      <c r="AJ382" s="76"/>
      <c r="AK382" s="36"/>
      <c r="AL382" s="36"/>
      <c r="AM382" s="200"/>
      <c r="AN382" s="200"/>
      <c r="AO382" s="200"/>
      <c r="AP382" s="200"/>
      <c r="AQ382" s="161"/>
      <c r="AR382" s="75"/>
      <c r="AS382" s="36"/>
      <c r="AT382" s="36"/>
      <c r="AU382" s="36"/>
      <c r="AV382" s="36"/>
      <c r="AW382" s="36"/>
      <c r="AX382" s="36"/>
      <c r="AY382" s="36"/>
      <c r="AZ382" s="36"/>
      <c r="BA382" s="104"/>
      <c r="BB382" s="113"/>
      <c r="BC382" s="114" t="str">
        <f>IF(AND(OR(K382=契約状況コード表!D$5,K382=契約状況コード表!D$6),OR(AG382=契約状況コード表!G$5,AG382=契約状況コード表!G$6)),"年間支払金額(全官署)",IF(OR(AG382=契約状況コード表!G$5,AG382=契約状況コード表!G$6),"年間支払金額",IF(AND(OR(COUNTIF(AI382,"*すべて*"),COUNTIF(AI382,"*全て*")),S382="●",OR(K382=契約状況コード表!D$5,K382=契約状況コード表!D$6)),"年間支払金額(全官署、契約相手方ごと)",IF(AND(OR(COUNTIF(AI382,"*すべて*"),COUNTIF(AI382,"*全て*")),S382="●"),"年間支払金額(契約相手方ごと)",IF(AND(OR(K382=契約状況コード表!D$5,K382=契約状況コード表!D$6),AG382=契約状況コード表!G$7),"契約総額(全官署)",IF(AND(K382=契約状況コード表!D$7,AG382=契約状況コード表!G$7),"契約総額(自官署のみ)",IF(K382=契約状況コード表!D$7,"年間支払金額(自官署のみ)",IF(AG382=契約状況コード表!G$7,"契約総額",IF(AND(COUNTIF(BJ382,"&lt;&gt;*単価*"),OR(K382=契約状況コード表!D$5,K382=契約状況コード表!D$6)),"全官署予定価格",IF(AND(COUNTIF(BJ382,"*単価*"),OR(K382=契約状況コード表!D$5,K382=契約状況コード表!D$6)),"全官署支払金額",IF(AND(COUNTIF(BJ382,"&lt;&gt;*単価*"),COUNTIF(BJ382,"*変更契約*")),"変更後予定価格",IF(COUNTIF(BJ382,"*単価*"),"年間支払金額","予定価格"))))))))))))</f>
        <v>予定価格</v>
      </c>
      <c r="BD382" s="114" t="str">
        <f>IF(AND(BI382=契約状況コード表!M$5,T382&gt;契約状況コード表!N$5),"○",IF(AND(BI382=契約状況コード表!M$6,T382&gt;=契約状況コード表!N$6),"○",IF(AND(BI382=契約状況コード表!M$7,T382&gt;=契約状況コード表!N$7),"○",IF(AND(BI382=契約状況コード表!M$8,T382&gt;=契約状況コード表!N$8),"○",IF(AND(BI382=契約状況コード表!M$9,T382&gt;=契約状況コード表!N$9),"○",IF(AND(BI382=契約状況コード表!M$10,T382&gt;=契約状況コード表!N$10),"○",IF(AND(BI382=契約状況コード表!M$11,T382&gt;=契約状況コード表!N$11),"○",IF(AND(BI382=契約状況コード表!M$12,T382&gt;=契約状況コード表!N$12),"○",IF(AND(BI382=契約状況コード表!M$13,T382&gt;=契約状況コード表!N$13),"○",IF(T382="他官署で調達手続き入札を実施のため","○","×"))))))))))</f>
        <v>×</v>
      </c>
      <c r="BE382" s="114" t="str">
        <f>IF(AND(BI382=契約状況コード表!M$5,Y382&gt;契約状況コード表!N$5),"○",IF(AND(BI382=契約状況コード表!M$6,Y382&gt;=契約状況コード表!N$6),"○",IF(AND(BI382=契約状況コード表!M$7,Y382&gt;=契約状況コード表!N$7),"○",IF(AND(BI382=契約状況コード表!M$8,Y382&gt;=契約状況コード表!N$8),"○",IF(AND(BI382=契約状況コード表!M$9,Y382&gt;=契約状況コード表!N$9),"○",IF(AND(BI382=契約状況コード表!M$10,Y382&gt;=契約状況コード表!N$10),"○",IF(AND(BI382=契約状況コード表!M$11,Y382&gt;=契約状況コード表!N$11),"○",IF(AND(BI382=契約状況コード表!M$12,Y382&gt;=契約状況コード表!N$12),"○",IF(AND(BI382=契約状況コード表!M$13,Y382&gt;=契約状況コード表!N$13),"○","×")))))))))</f>
        <v>×</v>
      </c>
      <c r="BF382" s="114" t="str">
        <f t="shared" si="47"/>
        <v>×</v>
      </c>
      <c r="BG382" s="114" t="str">
        <f t="shared" si="48"/>
        <v>×</v>
      </c>
      <c r="BH382" s="115" t="str">
        <f t="shared" si="49"/>
        <v/>
      </c>
      <c r="BI382" s="170">
        <f t="shared" si="50"/>
        <v>0</v>
      </c>
      <c r="BJ382" s="36" t="str">
        <f>IF(AG382=契約状況コード表!G$5,"",IF(AND(K382&lt;&gt;"",ISTEXT(U382)),"分担契約/単価契約",IF(ISTEXT(U382),"単価契約",IF(K382&lt;&gt;"","分担契約",""))))</f>
        <v/>
      </c>
      <c r="BK382" s="171"/>
      <c r="BL382" s="118" t="str">
        <f>IF(COUNTIF(T382,"**"),"",IF(AND(T382&gt;=契約状況コード表!P$5,OR(H382=契約状況コード表!M$5,H382=契約状況コード表!M$6)),1,IF(AND(T382&gt;=契約状況コード表!P$13,H382&lt;&gt;契約状況コード表!M$5,H382&lt;&gt;契約状況コード表!M$6),1,"")))</f>
        <v/>
      </c>
      <c r="BM382" s="155" t="str">
        <f t="shared" si="51"/>
        <v>○</v>
      </c>
      <c r="BN382" s="118" t="b">
        <f t="shared" si="52"/>
        <v>1</v>
      </c>
      <c r="BO382" s="118" t="b">
        <f t="shared" si="53"/>
        <v>1</v>
      </c>
    </row>
    <row r="383" spans="1:67" ht="60.6" customHeight="1">
      <c r="A383" s="101">
        <f t="shared" si="54"/>
        <v>378</v>
      </c>
      <c r="B383" s="101" t="str">
        <f t="shared" si="55"/>
        <v/>
      </c>
      <c r="C383" s="101" t="str">
        <f>IF(B383&lt;&gt;1,"",COUNTIF($B$6:B383,1))</f>
        <v/>
      </c>
      <c r="D383" s="101" t="str">
        <f>IF(B383&lt;&gt;2,"",COUNTIF($B$6:B383,2))</f>
        <v/>
      </c>
      <c r="E383" s="101" t="str">
        <f>IF(B383&lt;&gt;3,"",COUNTIF($B$6:B383,3))</f>
        <v/>
      </c>
      <c r="F383" s="101" t="str">
        <f>IF(B383&lt;&gt;4,"",COUNTIF($B$6:B383,4))</f>
        <v/>
      </c>
      <c r="G383" s="75"/>
      <c r="H383" s="36"/>
      <c r="I383" s="76"/>
      <c r="J383" s="76"/>
      <c r="K383" s="75"/>
      <c r="L383" s="161"/>
      <c r="M383" s="77"/>
      <c r="N383" s="76"/>
      <c r="O383" s="78"/>
      <c r="P383" s="83"/>
      <c r="Q383" s="84"/>
      <c r="R383" s="76"/>
      <c r="S383" s="75"/>
      <c r="T383" s="79"/>
      <c r="U383" s="86"/>
      <c r="V383" s="87"/>
      <c r="W383" s="172" t="str">
        <f>IF(OR(T383="他官署で調達手続きを実施のため",AG383=契約状況コード表!G$5),"－",IF(V383&lt;&gt;"",ROUNDDOWN(V383/T383,3),(IFERROR(ROUNDDOWN(U383/T383,3),"－"))))</f>
        <v>－</v>
      </c>
      <c r="X383" s="79"/>
      <c r="Y383" s="79"/>
      <c r="Z383" s="82"/>
      <c r="AA383" s="80"/>
      <c r="AB383" s="81"/>
      <c r="AC383" s="82"/>
      <c r="AD383" s="82"/>
      <c r="AE383" s="82"/>
      <c r="AF383" s="82"/>
      <c r="AG383" s="80"/>
      <c r="AH383" s="76"/>
      <c r="AI383" s="76"/>
      <c r="AJ383" s="76"/>
      <c r="AK383" s="36"/>
      <c r="AL383" s="36"/>
      <c r="AM383" s="200"/>
      <c r="AN383" s="200"/>
      <c r="AO383" s="200"/>
      <c r="AP383" s="200"/>
      <c r="AQ383" s="161"/>
      <c r="AR383" s="75"/>
      <c r="AS383" s="36"/>
      <c r="AT383" s="36"/>
      <c r="AU383" s="36"/>
      <c r="AV383" s="36"/>
      <c r="AW383" s="36"/>
      <c r="AX383" s="36"/>
      <c r="AY383" s="36"/>
      <c r="AZ383" s="36"/>
      <c r="BA383" s="104"/>
      <c r="BB383" s="113"/>
      <c r="BC383" s="114" t="str">
        <f>IF(AND(OR(K383=契約状況コード表!D$5,K383=契約状況コード表!D$6),OR(AG383=契約状況コード表!G$5,AG383=契約状況コード表!G$6)),"年間支払金額(全官署)",IF(OR(AG383=契約状況コード表!G$5,AG383=契約状況コード表!G$6),"年間支払金額",IF(AND(OR(COUNTIF(AI383,"*すべて*"),COUNTIF(AI383,"*全て*")),S383="●",OR(K383=契約状況コード表!D$5,K383=契約状況コード表!D$6)),"年間支払金額(全官署、契約相手方ごと)",IF(AND(OR(COUNTIF(AI383,"*すべて*"),COUNTIF(AI383,"*全て*")),S383="●"),"年間支払金額(契約相手方ごと)",IF(AND(OR(K383=契約状況コード表!D$5,K383=契約状況コード表!D$6),AG383=契約状況コード表!G$7),"契約総額(全官署)",IF(AND(K383=契約状況コード表!D$7,AG383=契約状況コード表!G$7),"契約総額(自官署のみ)",IF(K383=契約状況コード表!D$7,"年間支払金額(自官署のみ)",IF(AG383=契約状況コード表!G$7,"契約総額",IF(AND(COUNTIF(BJ383,"&lt;&gt;*単価*"),OR(K383=契約状況コード表!D$5,K383=契約状況コード表!D$6)),"全官署予定価格",IF(AND(COUNTIF(BJ383,"*単価*"),OR(K383=契約状況コード表!D$5,K383=契約状況コード表!D$6)),"全官署支払金額",IF(AND(COUNTIF(BJ383,"&lt;&gt;*単価*"),COUNTIF(BJ383,"*変更契約*")),"変更後予定価格",IF(COUNTIF(BJ383,"*単価*"),"年間支払金額","予定価格"))))))))))))</f>
        <v>予定価格</v>
      </c>
      <c r="BD383" s="114" t="str">
        <f>IF(AND(BI383=契約状況コード表!M$5,T383&gt;契約状況コード表!N$5),"○",IF(AND(BI383=契約状況コード表!M$6,T383&gt;=契約状況コード表!N$6),"○",IF(AND(BI383=契約状況コード表!M$7,T383&gt;=契約状況コード表!N$7),"○",IF(AND(BI383=契約状況コード表!M$8,T383&gt;=契約状況コード表!N$8),"○",IF(AND(BI383=契約状況コード表!M$9,T383&gt;=契約状況コード表!N$9),"○",IF(AND(BI383=契約状況コード表!M$10,T383&gt;=契約状況コード表!N$10),"○",IF(AND(BI383=契約状況コード表!M$11,T383&gt;=契約状況コード表!N$11),"○",IF(AND(BI383=契約状況コード表!M$12,T383&gt;=契約状況コード表!N$12),"○",IF(AND(BI383=契約状況コード表!M$13,T383&gt;=契約状況コード表!N$13),"○",IF(T383="他官署で調達手続き入札を実施のため","○","×"))))))))))</f>
        <v>×</v>
      </c>
      <c r="BE383" s="114" t="str">
        <f>IF(AND(BI383=契約状況コード表!M$5,Y383&gt;契約状況コード表!N$5),"○",IF(AND(BI383=契約状況コード表!M$6,Y383&gt;=契約状況コード表!N$6),"○",IF(AND(BI383=契約状況コード表!M$7,Y383&gt;=契約状況コード表!N$7),"○",IF(AND(BI383=契約状況コード表!M$8,Y383&gt;=契約状況コード表!N$8),"○",IF(AND(BI383=契約状況コード表!M$9,Y383&gt;=契約状況コード表!N$9),"○",IF(AND(BI383=契約状況コード表!M$10,Y383&gt;=契約状況コード表!N$10),"○",IF(AND(BI383=契約状況コード表!M$11,Y383&gt;=契約状況コード表!N$11),"○",IF(AND(BI383=契約状況コード表!M$12,Y383&gt;=契約状況コード表!N$12),"○",IF(AND(BI383=契約状況コード表!M$13,Y383&gt;=契約状況コード表!N$13),"○","×")))))))))</f>
        <v>×</v>
      </c>
      <c r="BF383" s="114" t="str">
        <f t="shared" si="47"/>
        <v>×</v>
      </c>
      <c r="BG383" s="114" t="str">
        <f t="shared" si="48"/>
        <v>×</v>
      </c>
      <c r="BH383" s="115" t="str">
        <f t="shared" si="49"/>
        <v/>
      </c>
      <c r="BI383" s="170">
        <f t="shared" si="50"/>
        <v>0</v>
      </c>
      <c r="BJ383" s="36" t="str">
        <f>IF(AG383=契約状況コード表!G$5,"",IF(AND(K383&lt;&gt;"",ISTEXT(U383)),"分担契約/単価契約",IF(ISTEXT(U383),"単価契約",IF(K383&lt;&gt;"","分担契約",""))))</f>
        <v/>
      </c>
      <c r="BK383" s="171"/>
      <c r="BL383" s="118" t="str">
        <f>IF(COUNTIF(T383,"**"),"",IF(AND(T383&gt;=契約状況コード表!P$5,OR(H383=契約状況コード表!M$5,H383=契約状況コード表!M$6)),1,IF(AND(T383&gt;=契約状況コード表!P$13,H383&lt;&gt;契約状況コード表!M$5,H383&lt;&gt;契約状況コード表!M$6),1,"")))</f>
        <v/>
      </c>
      <c r="BM383" s="155" t="str">
        <f t="shared" si="51"/>
        <v>○</v>
      </c>
      <c r="BN383" s="118" t="b">
        <f t="shared" si="52"/>
        <v>1</v>
      </c>
      <c r="BO383" s="118" t="b">
        <f t="shared" si="53"/>
        <v>1</v>
      </c>
    </row>
    <row r="384" spans="1:67" ht="60.6" customHeight="1">
      <c r="A384" s="101">
        <f t="shared" si="54"/>
        <v>379</v>
      </c>
      <c r="B384" s="101" t="str">
        <f t="shared" si="55"/>
        <v/>
      </c>
      <c r="C384" s="101" t="str">
        <f>IF(B384&lt;&gt;1,"",COUNTIF($B$6:B384,1))</f>
        <v/>
      </c>
      <c r="D384" s="101" t="str">
        <f>IF(B384&lt;&gt;2,"",COUNTIF($B$6:B384,2))</f>
        <v/>
      </c>
      <c r="E384" s="101" t="str">
        <f>IF(B384&lt;&gt;3,"",COUNTIF($B$6:B384,3))</f>
        <v/>
      </c>
      <c r="F384" s="101" t="str">
        <f>IF(B384&lt;&gt;4,"",COUNTIF($B$6:B384,4))</f>
        <v/>
      </c>
      <c r="G384" s="75"/>
      <c r="H384" s="36"/>
      <c r="I384" s="76"/>
      <c r="J384" s="76"/>
      <c r="K384" s="75"/>
      <c r="L384" s="161"/>
      <c r="M384" s="77"/>
      <c r="N384" s="76"/>
      <c r="O384" s="78"/>
      <c r="P384" s="83"/>
      <c r="Q384" s="84"/>
      <c r="R384" s="76"/>
      <c r="S384" s="75"/>
      <c r="T384" s="79"/>
      <c r="U384" s="86"/>
      <c r="V384" s="87"/>
      <c r="W384" s="172" t="str">
        <f>IF(OR(T384="他官署で調達手続きを実施のため",AG384=契約状況コード表!G$5),"－",IF(V384&lt;&gt;"",ROUNDDOWN(V384/T384,3),(IFERROR(ROUNDDOWN(U384/T384,3),"－"))))</f>
        <v>－</v>
      </c>
      <c r="X384" s="79"/>
      <c r="Y384" s="79"/>
      <c r="Z384" s="82"/>
      <c r="AA384" s="80"/>
      <c r="AB384" s="81"/>
      <c r="AC384" s="82"/>
      <c r="AD384" s="82"/>
      <c r="AE384" s="82"/>
      <c r="AF384" s="82"/>
      <c r="AG384" s="80"/>
      <c r="AH384" s="76"/>
      <c r="AI384" s="76"/>
      <c r="AJ384" s="76"/>
      <c r="AK384" s="36"/>
      <c r="AL384" s="36"/>
      <c r="AM384" s="200"/>
      <c r="AN384" s="200"/>
      <c r="AO384" s="200"/>
      <c r="AP384" s="200"/>
      <c r="AQ384" s="161"/>
      <c r="AR384" s="75"/>
      <c r="AS384" s="36"/>
      <c r="AT384" s="36"/>
      <c r="AU384" s="36"/>
      <c r="AV384" s="36"/>
      <c r="AW384" s="36"/>
      <c r="AX384" s="36"/>
      <c r="AY384" s="36"/>
      <c r="AZ384" s="36"/>
      <c r="BA384" s="104"/>
      <c r="BB384" s="113"/>
      <c r="BC384" s="114" t="str">
        <f>IF(AND(OR(K384=契約状況コード表!D$5,K384=契約状況コード表!D$6),OR(AG384=契約状況コード表!G$5,AG384=契約状況コード表!G$6)),"年間支払金額(全官署)",IF(OR(AG384=契約状況コード表!G$5,AG384=契約状況コード表!G$6),"年間支払金額",IF(AND(OR(COUNTIF(AI384,"*すべて*"),COUNTIF(AI384,"*全て*")),S384="●",OR(K384=契約状況コード表!D$5,K384=契約状況コード表!D$6)),"年間支払金額(全官署、契約相手方ごと)",IF(AND(OR(COUNTIF(AI384,"*すべて*"),COUNTIF(AI384,"*全て*")),S384="●"),"年間支払金額(契約相手方ごと)",IF(AND(OR(K384=契約状況コード表!D$5,K384=契約状況コード表!D$6),AG384=契約状況コード表!G$7),"契約総額(全官署)",IF(AND(K384=契約状況コード表!D$7,AG384=契約状況コード表!G$7),"契約総額(自官署のみ)",IF(K384=契約状況コード表!D$7,"年間支払金額(自官署のみ)",IF(AG384=契約状況コード表!G$7,"契約総額",IF(AND(COUNTIF(BJ384,"&lt;&gt;*単価*"),OR(K384=契約状況コード表!D$5,K384=契約状況コード表!D$6)),"全官署予定価格",IF(AND(COUNTIF(BJ384,"*単価*"),OR(K384=契約状況コード表!D$5,K384=契約状況コード表!D$6)),"全官署支払金額",IF(AND(COUNTIF(BJ384,"&lt;&gt;*単価*"),COUNTIF(BJ384,"*変更契約*")),"変更後予定価格",IF(COUNTIF(BJ384,"*単価*"),"年間支払金額","予定価格"))))))))))))</f>
        <v>予定価格</v>
      </c>
      <c r="BD384" s="114" t="str">
        <f>IF(AND(BI384=契約状況コード表!M$5,T384&gt;契約状況コード表!N$5),"○",IF(AND(BI384=契約状況コード表!M$6,T384&gt;=契約状況コード表!N$6),"○",IF(AND(BI384=契約状況コード表!M$7,T384&gt;=契約状況コード表!N$7),"○",IF(AND(BI384=契約状況コード表!M$8,T384&gt;=契約状況コード表!N$8),"○",IF(AND(BI384=契約状況コード表!M$9,T384&gt;=契約状況コード表!N$9),"○",IF(AND(BI384=契約状況コード表!M$10,T384&gt;=契約状況コード表!N$10),"○",IF(AND(BI384=契約状況コード表!M$11,T384&gt;=契約状況コード表!N$11),"○",IF(AND(BI384=契約状況コード表!M$12,T384&gt;=契約状況コード表!N$12),"○",IF(AND(BI384=契約状況コード表!M$13,T384&gt;=契約状況コード表!N$13),"○",IF(T384="他官署で調達手続き入札を実施のため","○","×"))))))))))</f>
        <v>×</v>
      </c>
      <c r="BE384" s="114" t="str">
        <f>IF(AND(BI384=契約状況コード表!M$5,Y384&gt;契約状況コード表!N$5),"○",IF(AND(BI384=契約状況コード表!M$6,Y384&gt;=契約状況コード表!N$6),"○",IF(AND(BI384=契約状況コード表!M$7,Y384&gt;=契約状況コード表!N$7),"○",IF(AND(BI384=契約状況コード表!M$8,Y384&gt;=契約状況コード表!N$8),"○",IF(AND(BI384=契約状況コード表!M$9,Y384&gt;=契約状況コード表!N$9),"○",IF(AND(BI384=契約状況コード表!M$10,Y384&gt;=契約状況コード表!N$10),"○",IF(AND(BI384=契約状況コード表!M$11,Y384&gt;=契約状況コード表!N$11),"○",IF(AND(BI384=契約状況コード表!M$12,Y384&gt;=契約状況コード表!N$12),"○",IF(AND(BI384=契約状況コード表!M$13,Y384&gt;=契約状況コード表!N$13),"○","×")))))))))</f>
        <v>×</v>
      </c>
      <c r="BF384" s="114" t="str">
        <f t="shared" si="47"/>
        <v>×</v>
      </c>
      <c r="BG384" s="114" t="str">
        <f t="shared" si="48"/>
        <v>×</v>
      </c>
      <c r="BH384" s="115" t="str">
        <f t="shared" si="49"/>
        <v/>
      </c>
      <c r="BI384" s="170">
        <f t="shared" si="50"/>
        <v>0</v>
      </c>
      <c r="BJ384" s="36" t="str">
        <f>IF(AG384=契約状況コード表!G$5,"",IF(AND(K384&lt;&gt;"",ISTEXT(U384)),"分担契約/単価契約",IF(ISTEXT(U384),"単価契約",IF(K384&lt;&gt;"","分担契約",""))))</f>
        <v/>
      </c>
      <c r="BK384" s="171"/>
      <c r="BL384" s="118" t="str">
        <f>IF(COUNTIF(T384,"**"),"",IF(AND(T384&gt;=契約状況コード表!P$5,OR(H384=契約状況コード表!M$5,H384=契約状況コード表!M$6)),1,IF(AND(T384&gt;=契約状況コード表!P$13,H384&lt;&gt;契約状況コード表!M$5,H384&lt;&gt;契約状況コード表!M$6),1,"")))</f>
        <v/>
      </c>
      <c r="BM384" s="155" t="str">
        <f t="shared" si="51"/>
        <v>○</v>
      </c>
      <c r="BN384" s="118" t="b">
        <f t="shared" si="52"/>
        <v>1</v>
      </c>
      <c r="BO384" s="118" t="b">
        <f t="shared" si="53"/>
        <v>1</v>
      </c>
    </row>
    <row r="385" spans="1:67" ht="60.6" customHeight="1">
      <c r="A385" s="101">
        <f t="shared" si="54"/>
        <v>380</v>
      </c>
      <c r="B385" s="101" t="str">
        <f t="shared" si="55"/>
        <v/>
      </c>
      <c r="C385" s="101" t="str">
        <f>IF(B385&lt;&gt;1,"",COUNTIF($B$6:B385,1))</f>
        <v/>
      </c>
      <c r="D385" s="101" t="str">
        <f>IF(B385&lt;&gt;2,"",COUNTIF($B$6:B385,2))</f>
        <v/>
      </c>
      <c r="E385" s="101" t="str">
        <f>IF(B385&lt;&gt;3,"",COUNTIF($B$6:B385,3))</f>
        <v/>
      </c>
      <c r="F385" s="101" t="str">
        <f>IF(B385&lt;&gt;4,"",COUNTIF($B$6:B385,4))</f>
        <v/>
      </c>
      <c r="G385" s="75"/>
      <c r="H385" s="36"/>
      <c r="I385" s="76"/>
      <c r="J385" s="76"/>
      <c r="K385" s="75"/>
      <c r="L385" s="161"/>
      <c r="M385" s="77"/>
      <c r="N385" s="76"/>
      <c r="O385" s="78"/>
      <c r="P385" s="83"/>
      <c r="Q385" s="84"/>
      <c r="R385" s="76"/>
      <c r="S385" s="75"/>
      <c r="T385" s="79"/>
      <c r="U385" s="86"/>
      <c r="V385" s="87"/>
      <c r="W385" s="172" t="str">
        <f>IF(OR(T385="他官署で調達手続きを実施のため",AG385=契約状況コード表!G$5),"－",IF(V385&lt;&gt;"",ROUNDDOWN(V385/T385,3),(IFERROR(ROUNDDOWN(U385/T385,3),"－"))))</f>
        <v>－</v>
      </c>
      <c r="X385" s="79"/>
      <c r="Y385" s="79"/>
      <c r="Z385" s="82"/>
      <c r="AA385" s="80"/>
      <c r="AB385" s="81"/>
      <c r="AC385" s="82"/>
      <c r="AD385" s="82"/>
      <c r="AE385" s="82"/>
      <c r="AF385" s="82"/>
      <c r="AG385" s="80"/>
      <c r="AH385" s="76"/>
      <c r="AI385" s="76"/>
      <c r="AJ385" s="76"/>
      <c r="AK385" s="36"/>
      <c r="AL385" s="36"/>
      <c r="AM385" s="200"/>
      <c r="AN385" s="200"/>
      <c r="AO385" s="200"/>
      <c r="AP385" s="200"/>
      <c r="AQ385" s="161"/>
      <c r="AR385" s="75"/>
      <c r="AS385" s="36"/>
      <c r="AT385" s="36"/>
      <c r="AU385" s="36"/>
      <c r="AV385" s="36"/>
      <c r="AW385" s="36"/>
      <c r="AX385" s="36"/>
      <c r="AY385" s="36"/>
      <c r="AZ385" s="36"/>
      <c r="BA385" s="108"/>
      <c r="BB385" s="113"/>
      <c r="BC385" s="114" t="str">
        <f>IF(AND(OR(K385=契約状況コード表!D$5,K385=契約状況コード表!D$6),OR(AG385=契約状況コード表!G$5,AG385=契約状況コード表!G$6)),"年間支払金額(全官署)",IF(OR(AG385=契約状況コード表!G$5,AG385=契約状況コード表!G$6),"年間支払金額",IF(AND(OR(COUNTIF(AI385,"*すべて*"),COUNTIF(AI385,"*全て*")),S385="●",OR(K385=契約状況コード表!D$5,K385=契約状況コード表!D$6)),"年間支払金額(全官署、契約相手方ごと)",IF(AND(OR(COUNTIF(AI385,"*すべて*"),COUNTIF(AI385,"*全て*")),S385="●"),"年間支払金額(契約相手方ごと)",IF(AND(OR(K385=契約状況コード表!D$5,K385=契約状況コード表!D$6),AG385=契約状況コード表!G$7),"契約総額(全官署)",IF(AND(K385=契約状況コード表!D$7,AG385=契約状況コード表!G$7),"契約総額(自官署のみ)",IF(K385=契約状況コード表!D$7,"年間支払金額(自官署のみ)",IF(AG385=契約状況コード表!G$7,"契約総額",IF(AND(COUNTIF(BJ385,"&lt;&gt;*単価*"),OR(K385=契約状況コード表!D$5,K385=契約状況コード表!D$6)),"全官署予定価格",IF(AND(COUNTIF(BJ385,"*単価*"),OR(K385=契約状況コード表!D$5,K385=契約状況コード表!D$6)),"全官署支払金額",IF(AND(COUNTIF(BJ385,"&lt;&gt;*単価*"),COUNTIF(BJ385,"*変更契約*")),"変更後予定価格",IF(COUNTIF(BJ385,"*単価*"),"年間支払金額","予定価格"))))))))))))</f>
        <v>予定価格</v>
      </c>
      <c r="BD385" s="114" t="str">
        <f>IF(AND(BI385=契約状況コード表!M$5,T385&gt;契約状況コード表!N$5),"○",IF(AND(BI385=契約状況コード表!M$6,T385&gt;=契約状況コード表!N$6),"○",IF(AND(BI385=契約状況コード表!M$7,T385&gt;=契約状況コード表!N$7),"○",IF(AND(BI385=契約状況コード表!M$8,T385&gt;=契約状況コード表!N$8),"○",IF(AND(BI385=契約状況コード表!M$9,T385&gt;=契約状況コード表!N$9),"○",IF(AND(BI385=契約状況コード表!M$10,T385&gt;=契約状況コード表!N$10),"○",IF(AND(BI385=契約状況コード表!M$11,T385&gt;=契約状況コード表!N$11),"○",IF(AND(BI385=契約状況コード表!M$12,T385&gt;=契約状況コード表!N$12),"○",IF(AND(BI385=契約状況コード表!M$13,T385&gt;=契約状況コード表!N$13),"○",IF(T385="他官署で調達手続き入札を実施のため","○","×"))))))))))</f>
        <v>×</v>
      </c>
      <c r="BE385" s="114" t="str">
        <f>IF(AND(BI385=契約状況コード表!M$5,Y385&gt;契約状況コード表!N$5),"○",IF(AND(BI385=契約状況コード表!M$6,Y385&gt;=契約状況コード表!N$6),"○",IF(AND(BI385=契約状況コード表!M$7,Y385&gt;=契約状況コード表!N$7),"○",IF(AND(BI385=契約状況コード表!M$8,Y385&gt;=契約状況コード表!N$8),"○",IF(AND(BI385=契約状況コード表!M$9,Y385&gt;=契約状況コード表!N$9),"○",IF(AND(BI385=契約状況コード表!M$10,Y385&gt;=契約状況コード表!N$10),"○",IF(AND(BI385=契約状況コード表!M$11,Y385&gt;=契約状況コード表!N$11),"○",IF(AND(BI385=契約状況コード表!M$12,Y385&gt;=契約状況コード表!N$12),"○",IF(AND(BI385=契約状況コード表!M$13,Y385&gt;=契約状況コード表!N$13),"○","×")))))))))</f>
        <v>×</v>
      </c>
      <c r="BF385" s="114" t="str">
        <f t="shared" si="47"/>
        <v>×</v>
      </c>
      <c r="BG385" s="114" t="str">
        <f t="shared" si="48"/>
        <v>×</v>
      </c>
      <c r="BH385" s="115" t="str">
        <f t="shared" si="49"/>
        <v/>
      </c>
      <c r="BI385" s="170">
        <f t="shared" si="50"/>
        <v>0</v>
      </c>
      <c r="BJ385" s="36" t="str">
        <f>IF(AG385=契約状況コード表!G$5,"",IF(AND(K385&lt;&gt;"",ISTEXT(U385)),"分担契約/単価契約",IF(ISTEXT(U385),"単価契約",IF(K385&lt;&gt;"","分担契約",""))))</f>
        <v/>
      </c>
      <c r="BK385" s="171"/>
      <c r="BL385" s="118" t="str">
        <f>IF(COUNTIF(T385,"**"),"",IF(AND(T385&gt;=契約状況コード表!P$5,OR(H385=契約状況コード表!M$5,H385=契約状況コード表!M$6)),1,IF(AND(T385&gt;=契約状況コード表!P$13,H385&lt;&gt;契約状況コード表!M$5,H385&lt;&gt;契約状況コード表!M$6),1,"")))</f>
        <v/>
      </c>
      <c r="BM385" s="155" t="str">
        <f t="shared" si="51"/>
        <v>○</v>
      </c>
      <c r="BN385" s="118" t="b">
        <f t="shared" si="52"/>
        <v>1</v>
      </c>
      <c r="BO385" s="118" t="b">
        <f t="shared" si="53"/>
        <v>1</v>
      </c>
    </row>
    <row r="386" spans="1:67" ht="60.6" customHeight="1">
      <c r="A386" s="101">
        <f t="shared" si="54"/>
        <v>381</v>
      </c>
      <c r="B386" s="101" t="str">
        <f t="shared" si="55"/>
        <v/>
      </c>
      <c r="C386" s="101" t="str">
        <f>IF(B386&lt;&gt;1,"",COUNTIF($B$6:B386,1))</f>
        <v/>
      </c>
      <c r="D386" s="101" t="str">
        <f>IF(B386&lt;&gt;2,"",COUNTIF($B$6:B386,2))</f>
        <v/>
      </c>
      <c r="E386" s="101" t="str">
        <f>IF(B386&lt;&gt;3,"",COUNTIF($B$6:B386,3))</f>
        <v/>
      </c>
      <c r="F386" s="101" t="str">
        <f>IF(B386&lt;&gt;4,"",COUNTIF($B$6:B386,4))</f>
        <v/>
      </c>
      <c r="G386" s="75"/>
      <c r="H386" s="36"/>
      <c r="I386" s="76"/>
      <c r="J386" s="76"/>
      <c r="K386" s="75"/>
      <c r="L386" s="161"/>
      <c r="M386" s="77"/>
      <c r="N386" s="76"/>
      <c r="O386" s="78"/>
      <c r="P386" s="83"/>
      <c r="Q386" s="84"/>
      <c r="R386" s="76"/>
      <c r="S386" s="75"/>
      <c r="T386" s="79"/>
      <c r="U386" s="86"/>
      <c r="V386" s="87"/>
      <c r="W386" s="172" t="str">
        <f>IF(OR(T386="他官署で調達手続きを実施のため",AG386=契約状況コード表!G$5),"－",IF(V386&lt;&gt;"",ROUNDDOWN(V386/T386,3),(IFERROR(ROUNDDOWN(U386/T386,3),"－"))))</f>
        <v>－</v>
      </c>
      <c r="X386" s="79"/>
      <c r="Y386" s="79"/>
      <c r="Z386" s="82"/>
      <c r="AA386" s="80"/>
      <c r="AB386" s="81"/>
      <c r="AC386" s="82"/>
      <c r="AD386" s="82"/>
      <c r="AE386" s="82"/>
      <c r="AF386" s="82"/>
      <c r="AG386" s="80"/>
      <c r="AH386" s="76"/>
      <c r="AI386" s="76"/>
      <c r="AJ386" s="76"/>
      <c r="AK386" s="36"/>
      <c r="AL386" s="36"/>
      <c r="AM386" s="200"/>
      <c r="AN386" s="200"/>
      <c r="AO386" s="200"/>
      <c r="AP386" s="200"/>
      <c r="AQ386" s="161"/>
      <c r="AR386" s="75"/>
      <c r="AS386" s="36"/>
      <c r="AT386" s="36"/>
      <c r="AU386" s="36"/>
      <c r="AV386" s="36"/>
      <c r="AW386" s="36"/>
      <c r="AX386" s="36"/>
      <c r="AY386" s="36"/>
      <c r="AZ386" s="36"/>
      <c r="BA386" s="104"/>
      <c r="BB386" s="113"/>
      <c r="BC386" s="114" t="str">
        <f>IF(AND(OR(K386=契約状況コード表!D$5,K386=契約状況コード表!D$6),OR(AG386=契約状況コード表!G$5,AG386=契約状況コード表!G$6)),"年間支払金額(全官署)",IF(OR(AG386=契約状況コード表!G$5,AG386=契約状況コード表!G$6),"年間支払金額",IF(AND(OR(COUNTIF(AI386,"*すべて*"),COUNTIF(AI386,"*全て*")),S386="●",OR(K386=契約状況コード表!D$5,K386=契約状況コード表!D$6)),"年間支払金額(全官署、契約相手方ごと)",IF(AND(OR(COUNTIF(AI386,"*すべて*"),COUNTIF(AI386,"*全て*")),S386="●"),"年間支払金額(契約相手方ごと)",IF(AND(OR(K386=契約状況コード表!D$5,K386=契約状況コード表!D$6),AG386=契約状況コード表!G$7),"契約総額(全官署)",IF(AND(K386=契約状況コード表!D$7,AG386=契約状況コード表!G$7),"契約総額(自官署のみ)",IF(K386=契約状況コード表!D$7,"年間支払金額(自官署のみ)",IF(AG386=契約状況コード表!G$7,"契約総額",IF(AND(COUNTIF(BJ386,"&lt;&gt;*単価*"),OR(K386=契約状況コード表!D$5,K386=契約状況コード表!D$6)),"全官署予定価格",IF(AND(COUNTIF(BJ386,"*単価*"),OR(K386=契約状況コード表!D$5,K386=契約状況コード表!D$6)),"全官署支払金額",IF(AND(COUNTIF(BJ386,"&lt;&gt;*単価*"),COUNTIF(BJ386,"*変更契約*")),"変更後予定価格",IF(COUNTIF(BJ386,"*単価*"),"年間支払金額","予定価格"))))))))))))</f>
        <v>予定価格</v>
      </c>
      <c r="BD386" s="114" t="str">
        <f>IF(AND(BI386=契約状況コード表!M$5,T386&gt;契約状況コード表!N$5),"○",IF(AND(BI386=契約状況コード表!M$6,T386&gt;=契約状況コード表!N$6),"○",IF(AND(BI386=契約状況コード表!M$7,T386&gt;=契約状況コード表!N$7),"○",IF(AND(BI386=契約状況コード表!M$8,T386&gt;=契約状況コード表!N$8),"○",IF(AND(BI386=契約状況コード表!M$9,T386&gt;=契約状況コード表!N$9),"○",IF(AND(BI386=契約状況コード表!M$10,T386&gt;=契約状況コード表!N$10),"○",IF(AND(BI386=契約状況コード表!M$11,T386&gt;=契約状況コード表!N$11),"○",IF(AND(BI386=契約状況コード表!M$12,T386&gt;=契約状況コード表!N$12),"○",IF(AND(BI386=契約状況コード表!M$13,T386&gt;=契約状況コード表!N$13),"○",IF(T386="他官署で調達手続き入札を実施のため","○","×"))))))))))</f>
        <v>×</v>
      </c>
      <c r="BE386" s="114" t="str">
        <f>IF(AND(BI386=契約状況コード表!M$5,Y386&gt;契約状況コード表!N$5),"○",IF(AND(BI386=契約状況コード表!M$6,Y386&gt;=契約状況コード表!N$6),"○",IF(AND(BI386=契約状況コード表!M$7,Y386&gt;=契約状況コード表!N$7),"○",IF(AND(BI386=契約状況コード表!M$8,Y386&gt;=契約状況コード表!N$8),"○",IF(AND(BI386=契約状況コード表!M$9,Y386&gt;=契約状況コード表!N$9),"○",IF(AND(BI386=契約状況コード表!M$10,Y386&gt;=契約状況コード表!N$10),"○",IF(AND(BI386=契約状況コード表!M$11,Y386&gt;=契約状況コード表!N$11),"○",IF(AND(BI386=契約状況コード表!M$12,Y386&gt;=契約状況コード表!N$12),"○",IF(AND(BI386=契約状況コード表!M$13,Y386&gt;=契約状況コード表!N$13),"○","×")))))))))</f>
        <v>×</v>
      </c>
      <c r="BF386" s="114" t="str">
        <f t="shared" si="47"/>
        <v>×</v>
      </c>
      <c r="BG386" s="114" t="str">
        <f t="shared" si="48"/>
        <v>×</v>
      </c>
      <c r="BH386" s="115" t="str">
        <f t="shared" si="49"/>
        <v/>
      </c>
      <c r="BI386" s="170">
        <f t="shared" si="50"/>
        <v>0</v>
      </c>
      <c r="BJ386" s="36" t="str">
        <f>IF(AG386=契約状況コード表!G$5,"",IF(AND(K386&lt;&gt;"",ISTEXT(U386)),"分担契約/単価契約",IF(ISTEXT(U386),"単価契約",IF(K386&lt;&gt;"","分担契約",""))))</f>
        <v/>
      </c>
      <c r="BK386" s="171"/>
      <c r="BL386" s="118" t="str">
        <f>IF(COUNTIF(T386,"**"),"",IF(AND(T386&gt;=契約状況コード表!P$5,OR(H386=契約状況コード表!M$5,H386=契約状況コード表!M$6)),1,IF(AND(T386&gt;=契約状況コード表!P$13,H386&lt;&gt;契約状況コード表!M$5,H386&lt;&gt;契約状況コード表!M$6),1,"")))</f>
        <v/>
      </c>
      <c r="BM386" s="155" t="str">
        <f t="shared" si="51"/>
        <v>○</v>
      </c>
      <c r="BN386" s="118" t="b">
        <f t="shared" si="52"/>
        <v>1</v>
      </c>
      <c r="BO386" s="118" t="b">
        <f t="shared" si="53"/>
        <v>1</v>
      </c>
    </row>
    <row r="387" spans="1:67" ht="60.6" customHeight="1">
      <c r="A387" s="101">
        <f t="shared" si="54"/>
        <v>382</v>
      </c>
      <c r="B387" s="101" t="str">
        <f t="shared" si="55"/>
        <v/>
      </c>
      <c r="C387" s="101" t="str">
        <f>IF(B387&lt;&gt;1,"",COUNTIF($B$6:B387,1))</f>
        <v/>
      </c>
      <c r="D387" s="101" t="str">
        <f>IF(B387&lt;&gt;2,"",COUNTIF($B$6:B387,2))</f>
        <v/>
      </c>
      <c r="E387" s="101" t="str">
        <f>IF(B387&lt;&gt;3,"",COUNTIF($B$6:B387,3))</f>
        <v/>
      </c>
      <c r="F387" s="101" t="str">
        <f>IF(B387&lt;&gt;4,"",COUNTIF($B$6:B387,4))</f>
        <v/>
      </c>
      <c r="G387" s="75"/>
      <c r="H387" s="36"/>
      <c r="I387" s="76"/>
      <c r="J387" s="76"/>
      <c r="K387" s="75"/>
      <c r="L387" s="161"/>
      <c r="M387" s="77"/>
      <c r="N387" s="76"/>
      <c r="O387" s="78"/>
      <c r="P387" s="83"/>
      <c r="Q387" s="84"/>
      <c r="R387" s="76"/>
      <c r="S387" s="75"/>
      <c r="T387" s="79"/>
      <c r="U387" s="86"/>
      <c r="V387" s="87"/>
      <c r="W387" s="172" t="str">
        <f>IF(OR(T387="他官署で調達手続きを実施のため",AG387=契約状況コード表!G$5),"－",IF(V387&lt;&gt;"",ROUNDDOWN(V387/T387,3),(IFERROR(ROUNDDOWN(U387/T387,3),"－"))))</f>
        <v>－</v>
      </c>
      <c r="X387" s="79"/>
      <c r="Y387" s="79"/>
      <c r="Z387" s="82"/>
      <c r="AA387" s="80"/>
      <c r="AB387" s="81"/>
      <c r="AC387" s="82"/>
      <c r="AD387" s="82"/>
      <c r="AE387" s="82"/>
      <c r="AF387" s="82"/>
      <c r="AG387" s="80"/>
      <c r="AH387" s="76"/>
      <c r="AI387" s="76"/>
      <c r="AJ387" s="76"/>
      <c r="AK387" s="36"/>
      <c r="AL387" s="36"/>
      <c r="AM387" s="200"/>
      <c r="AN387" s="200"/>
      <c r="AO387" s="200"/>
      <c r="AP387" s="200"/>
      <c r="AQ387" s="161"/>
      <c r="AR387" s="75"/>
      <c r="AS387" s="36"/>
      <c r="AT387" s="36"/>
      <c r="AU387" s="36"/>
      <c r="AV387" s="36"/>
      <c r="AW387" s="36"/>
      <c r="AX387" s="36"/>
      <c r="AY387" s="36"/>
      <c r="AZ387" s="36"/>
      <c r="BA387" s="104"/>
      <c r="BB387" s="113"/>
      <c r="BC387" s="114" t="str">
        <f>IF(AND(OR(K387=契約状況コード表!D$5,K387=契約状況コード表!D$6),OR(AG387=契約状況コード表!G$5,AG387=契約状況コード表!G$6)),"年間支払金額(全官署)",IF(OR(AG387=契約状況コード表!G$5,AG387=契約状況コード表!G$6),"年間支払金額",IF(AND(OR(COUNTIF(AI387,"*すべて*"),COUNTIF(AI387,"*全て*")),S387="●",OR(K387=契約状況コード表!D$5,K387=契約状況コード表!D$6)),"年間支払金額(全官署、契約相手方ごと)",IF(AND(OR(COUNTIF(AI387,"*すべて*"),COUNTIF(AI387,"*全て*")),S387="●"),"年間支払金額(契約相手方ごと)",IF(AND(OR(K387=契約状況コード表!D$5,K387=契約状況コード表!D$6),AG387=契約状況コード表!G$7),"契約総額(全官署)",IF(AND(K387=契約状況コード表!D$7,AG387=契約状況コード表!G$7),"契約総額(自官署のみ)",IF(K387=契約状況コード表!D$7,"年間支払金額(自官署のみ)",IF(AG387=契約状況コード表!G$7,"契約総額",IF(AND(COUNTIF(BJ387,"&lt;&gt;*単価*"),OR(K387=契約状況コード表!D$5,K387=契約状況コード表!D$6)),"全官署予定価格",IF(AND(COUNTIF(BJ387,"*単価*"),OR(K387=契約状況コード表!D$5,K387=契約状況コード表!D$6)),"全官署支払金額",IF(AND(COUNTIF(BJ387,"&lt;&gt;*単価*"),COUNTIF(BJ387,"*変更契約*")),"変更後予定価格",IF(COUNTIF(BJ387,"*単価*"),"年間支払金額","予定価格"))))))))))))</f>
        <v>予定価格</v>
      </c>
      <c r="BD387" s="114" t="str">
        <f>IF(AND(BI387=契約状況コード表!M$5,T387&gt;契約状況コード表!N$5),"○",IF(AND(BI387=契約状況コード表!M$6,T387&gt;=契約状況コード表!N$6),"○",IF(AND(BI387=契約状況コード表!M$7,T387&gt;=契約状況コード表!N$7),"○",IF(AND(BI387=契約状況コード表!M$8,T387&gt;=契約状況コード表!N$8),"○",IF(AND(BI387=契約状況コード表!M$9,T387&gt;=契約状況コード表!N$9),"○",IF(AND(BI387=契約状況コード表!M$10,T387&gt;=契約状況コード表!N$10),"○",IF(AND(BI387=契約状況コード表!M$11,T387&gt;=契約状況コード表!N$11),"○",IF(AND(BI387=契約状況コード表!M$12,T387&gt;=契約状況コード表!N$12),"○",IF(AND(BI387=契約状況コード表!M$13,T387&gt;=契約状況コード表!N$13),"○",IF(T387="他官署で調達手続き入札を実施のため","○","×"))))))))))</f>
        <v>×</v>
      </c>
      <c r="BE387" s="114" t="str">
        <f>IF(AND(BI387=契約状況コード表!M$5,Y387&gt;契約状況コード表!N$5),"○",IF(AND(BI387=契約状況コード表!M$6,Y387&gt;=契約状況コード表!N$6),"○",IF(AND(BI387=契約状況コード表!M$7,Y387&gt;=契約状況コード表!N$7),"○",IF(AND(BI387=契約状況コード表!M$8,Y387&gt;=契約状況コード表!N$8),"○",IF(AND(BI387=契約状況コード表!M$9,Y387&gt;=契約状況コード表!N$9),"○",IF(AND(BI387=契約状況コード表!M$10,Y387&gt;=契約状況コード表!N$10),"○",IF(AND(BI387=契約状況コード表!M$11,Y387&gt;=契約状況コード表!N$11),"○",IF(AND(BI387=契約状況コード表!M$12,Y387&gt;=契約状況コード表!N$12),"○",IF(AND(BI387=契約状況コード表!M$13,Y387&gt;=契約状況コード表!N$13),"○","×")))))))))</f>
        <v>×</v>
      </c>
      <c r="BF387" s="114" t="str">
        <f t="shared" si="47"/>
        <v>×</v>
      </c>
      <c r="BG387" s="114" t="str">
        <f t="shared" si="48"/>
        <v>×</v>
      </c>
      <c r="BH387" s="115" t="str">
        <f t="shared" si="49"/>
        <v/>
      </c>
      <c r="BI387" s="170">
        <f t="shared" si="50"/>
        <v>0</v>
      </c>
      <c r="BJ387" s="36" t="str">
        <f>IF(AG387=契約状況コード表!G$5,"",IF(AND(K387&lt;&gt;"",ISTEXT(U387)),"分担契約/単価契約",IF(ISTEXT(U387),"単価契約",IF(K387&lt;&gt;"","分担契約",""))))</f>
        <v/>
      </c>
      <c r="BK387" s="171"/>
      <c r="BL387" s="118" t="str">
        <f>IF(COUNTIF(T387,"**"),"",IF(AND(T387&gt;=契約状況コード表!P$5,OR(H387=契約状況コード表!M$5,H387=契約状況コード表!M$6)),1,IF(AND(T387&gt;=契約状況コード表!P$13,H387&lt;&gt;契約状況コード表!M$5,H387&lt;&gt;契約状況コード表!M$6),1,"")))</f>
        <v/>
      </c>
      <c r="BM387" s="155" t="str">
        <f t="shared" si="51"/>
        <v>○</v>
      </c>
      <c r="BN387" s="118" t="b">
        <f t="shared" si="52"/>
        <v>1</v>
      </c>
      <c r="BO387" s="118" t="b">
        <f t="shared" si="53"/>
        <v>1</v>
      </c>
    </row>
    <row r="388" spans="1:67" ht="60.6" customHeight="1">
      <c r="A388" s="101">
        <f t="shared" si="54"/>
        <v>383</v>
      </c>
      <c r="B388" s="101" t="str">
        <f t="shared" si="55"/>
        <v/>
      </c>
      <c r="C388" s="101" t="str">
        <f>IF(B388&lt;&gt;1,"",COUNTIF($B$6:B388,1))</f>
        <v/>
      </c>
      <c r="D388" s="101" t="str">
        <f>IF(B388&lt;&gt;2,"",COUNTIF($B$6:B388,2))</f>
        <v/>
      </c>
      <c r="E388" s="101" t="str">
        <f>IF(B388&lt;&gt;3,"",COUNTIF($B$6:B388,3))</f>
        <v/>
      </c>
      <c r="F388" s="101" t="str">
        <f>IF(B388&lt;&gt;4,"",COUNTIF($B$6:B388,4))</f>
        <v/>
      </c>
      <c r="G388" s="75"/>
      <c r="H388" s="36"/>
      <c r="I388" s="76"/>
      <c r="J388" s="76"/>
      <c r="K388" s="75"/>
      <c r="L388" s="161"/>
      <c r="M388" s="77"/>
      <c r="N388" s="76"/>
      <c r="O388" s="78"/>
      <c r="P388" s="83"/>
      <c r="Q388" s="84"/>
      <c r="R388" s="76"/>
      <c r="S388" s="75"/>
      <c r="T388" s="85"/>
      <c r="U388" s="154"/>
      <c r="V388" s="87"/>
      <c r="W388" s="172" t="str">
        <f>IF(OR(T388="他官署で調達手続きを実施のため",AG388=契約状況コード表!G$5),"－",IF(V388&lt;&gt;"",ROUNDDOWN(V388/T388,3),(IFERROR(ROUNDDOWN(U388/T388,3),"－"))))</f>
        <v>－</v>
      </c>
      <c r="X388" s="85"/>
      <c r="Y388" s="85"/>
      <c r="Z388" s="82"/>
      <c r="AA388" s="80"/>
      <c r="AB388" s="81"/>
      <c r="AC388" s="82"/>
      <c r="AD388" s="82"/>
      <c r="AE388" s="82"/>
      <c r="AF388" s="82"/>
      <c r="AG388" s="80"/>
      <c r="AH388" s="76"/>
      <c r="AI388" s="76"/>
      <c r="AJ388" s="76"/>
      <c r="AK388" s="36"/>
      <c r="AL388" s="36"/>
      <c r="AM388" s="200"/>
      <c r="AN388" s="200"/>
      <c r="AO388" s="200"/>
      <c r="AP388" s="200"/>
      <c r="AQ388" s="161"/>
      <c r="AR388" s="75"/>
      <c r="AS388" s="36"/>
      <c r="AT388" s="36"/>
      <c r="AU388" s="36"/>
      <c r="AV388" s="36"/>
      <c r="AW388" s="36"/>
      <c r="AX388" s="36"/>
      <c r="AY388" s="36"/>
      <c r="AZ388" s="36"/>
      <c r="BA388" s="104"/>
      <c r="BB388" s="113"/>
      <c r="BC388" s="114" t="str">
        <f>IF(AND(OR(K388=契約状況コード表!D$5,K388=契約状況コード表!D$6),OR(AG388=契約状況コード表!G$5,AG388=契約状況コード表!G$6)),"年間支払金額(全官署)",IF(OR(AG388=契約状況コード表!G$5,AG388=契約状況コード表!G$6),"年間支払金額",IF(AND(OR(COUNTIF(AI388,"*すべて*"),COUNTIF(AI388,"*全て*")),S388="●",OR(K388=契約状況コード表!D$5,K388=契約状況コード表!D$6)),"年間支払金額(全官署、契約相手方ごと)",IF(AND(OR(COUNTIF(AI388,"*すべて*"),COUNTIF(AI388,"*全て*")),S388="●"),"年間支払金額(契約相手方ごと)",IF(AND(OR(K388=契約状況コード表!D$5,K388=契約状況コード表!D$6),AG388=契約状況コード表!G$7),"契約総額(全官署)",IF(AND(K388=契約状況コード表!D$7,AG388=契約状況コード表!G$7),"契約総額(自官署のみ)",IF(K388=契約状況コード表!D$7,"年間支払金額(自官署のみ)",IF(AG388=契約状況コード表!G$7,"契約総額",IF(AND(COUNTIF(BJ388,"&lt;&gt;*単価*"),OR(K388=契約状況コード表!D$5,K388=契約状況コード表!D$6)),"全官署予定価格",IF(AND(COUNTIF(BJ388,"*単価*"),OR(K388=契約状況コード表!D$5,K388=契約状況コード表!D$6)),"全官署支払金額",IF(AND(COUNTIF(BJ388,"&lt;&gt;*単価*"),COUNTIF(BJ388,"*変更契約*")),"変更後予定価格",IF(COUNTIF(BJ388,"*単価*"),"年間支払金額","予定価格"))))))))))))</f>
        <v>予定価格</v>
      </c>
      <c r="BD388" s="114" t="str">
        <f>IF(AND(BI388=契約状況コード表!M$5,T388&gt;契約状況コード表!N$5),"○",IF(AND(BI388=契約状況コード表!M$6,T388&gt;=契約状況コード表!N$6),"○",IF(AND(BI388=契約状況コード表!M$7,T388&gt;=契約状況コード表!N$7),"○",IF(AND(BI388=契約状況コード表!M$8,T388&gt;=契約状況コード表!N$8),"○",IF(AND(BI388=契約状況コード表!M$9,T388&gt;=契約状況コード表!N$9),"○",IF(AND(BI388=契約状況コード表!M$10,T388&gt;=契約状況コード表!N$10),"○",IF(AND(BI388=契約状況コード表!M$11,T388&gt;=契約状況コード表!N$11),"○",IF(AND(BI388=契約状況コード表!M$12,T388&gt;=契約状況コード表!N$12),"○",IF(AND(BI388=契約状況コード表!M$13,T388&gt;=契約状況コード表!N$13),"○",IF(T388="他官署で調達手続き入札を実施のため","○","×"))))))))))</f>
        <v>×</v>
      </c>
      <c r="BE388" s="114" t="str">
        <f>IF(AND(BI388=契約状況コード表!M$5,Y388&gt;契約状況コード表!N$5),"○",IF(AND(BI388=契約状況コード表!M$6,Y388&gt;=契約状況コード表!N$6),"○",IF(AND(BI388=契約状況コード表!M$7,Y388&gt;=契約状況コード表!N$7),"○",IF(AND(BI388=契約状況コード表!M$8,Y388&gt;=契約状況コード表!N$8),"○",IF(AND(BI388=契約状況コード表!M$9,Y388&gt;=契約状況コード表!N$9),"○",IF(AND(BI388=契約状況コード表!M$10,Y388&gt;=契約状況コード表!N$10),"○",IF(AND(BI388=契約状況コード表!M$11,Y388&gt;=契約状況コード表!N$11),"○",IF(AND(BI388=契約状況コード表!M$12,Y388&gt;=契約状況コード表!N$12),"○",IF(AND(BI388=契約状況コード表!M$13,Y388&gt;=契約状況コード表!N$13),"○","×")))))))))</f>
        <v>×</v>
      </c>
      <c r="BF388" s="114" t="str">
        <f t="shared" si="47"/>
        <v>×</v>
      </c>
      <c r="BG388" s="114" t="str">
        <f t="shared" si="48"/>
        <v>×</v>
      </c>
      <c r="BH388" s="115" t="str">
        <f t="shared" si="49"/>
        <v/>
      </c>
      <c r="BI388" s="170">
        <f t="shared" si="50"/>
        <v>0</v>
      </c>
      <c r="BJ388" s="36" t="str">
        <f>IF(AG388=契約状況コード表!G$5,"",IF(AND(K388&lt;&gt;"",ISTEXT(U388)),"分担契約/単価契約",IF(ISTEXT(U388),"単価契約",IF(K388&lt;&gt;"","分担契約",""))))</f>
        <v/>
      </c>
      <c r="BK388" s="171"/>
      <c r="BL388" s="118" t="str">
        <f>IF(COUNTIF(T388,"**"),"",IF(AND(T388&gt;=契約状況コード表!P$5,OR(H388=契約状況コード表!M$5,H388=契約状況コード表!M$6)),1,IF(AND(T388&gt;=契約状況コード表!P$13,H388&lt;&gt;契約状況コード表!M$5,H388&lt;&gt;契約状況コード表!M$6),1,"")))</f>
        <v/>
      </c>
      <c r="BM388" s="155" t="str">
        <f t="shared" si="51"/>
        <v>○</v>
      </c>
      <c r="BN388" s="118" t="b">
        <f t="shared" si="52"/>
        <v>1</v>
      </c>
      <c r="BO388" s="118" t="b">
        <f t="shared" si="53"/>
        <v>1</v>
      </c>
    </row>
    <row r="389" spans="1:67" ht="60.6" customHeight="1">
      <c r="A389" s="101">
        <f t="shared" si="54"/>
        <v>384</v>
      </c>
      <c r="B389" s="101" t="str">
        <f t="shared" si="55"/>
        <v/>
      </c>
      <c r="C389" s="101" t="str">
        <f>IF(B389&lt;&gt;1,"",COUNTIF($B$6:B389,1))</f>
        <v/>
      </c>
      <c r="D389" s="101" t="str">
        <f>IF(B389&lt;&gt;2,"",COUNTIF($B$6:B389,2))</f>
        <v/>
      </c>
      <c r="E389" s="101" t="str">
        <f>IF(B389&lt;&gt;3,"",COUNTIF($B$6:B389,3))</f>
        <v/>
      </c>
      <c r="F389" s="101" t="str">
        <f>IF(B389&lt;&gt;4,"",COUNTIF($B$6:B389,4))</f>
        <v/>
      </c>
      <c r="G389" s="75"/>
      <c r="H389" s="36"/>
      <c r="I389" s="76"/>
      <c r="J389" s="76"/>
      <c r="K389" s="75"/>
      <c r="L389" s="161"/>
      <c r="M389" s="77"/>
      <c r="N389" s="76"/>
      <c r="O389" s="78"/>
      <c r="P389" s="83"/>
      <c r="Q389" s="84"/>
      <c r="R389" s="76"/>
      <c r="S389" s="75"/>
      <c r="T389" s="79"/>
      <c r="U389" s="86"/>
      <c r="V389" s="87"/>
      <c r="W389" s="172" t="str">
        <f>IF(OR(T389="他官署で調達手続きを実施のため",AG389=契約状況コード表!G$5),"－",IF(V389&lt;&gt;"",ROUNDDOWN(V389/T389,3),(IFERROR(ROUNDDOWN(U389/T389,3),"－"))))</f>
        <v>－</v>
      </c>
      <c r="X389" s="79"/>
      <c r="Y389" s="79"/>
      <c r="Z389" s="82"/>
      <c r="AA389" s="80"/>
      <c r="AB389" s="81"/>
      <c r="AC389" s="82"/>
      <c r="AD389" s="82"/>
      <c r="AE389" s="82"/>
      <c r="AF389" s="82"/>
      <c r="AG389" s="80"/>
      <c r="AH389" s="76"/>
      <c r="AI389" s="76"/>
      <c r="AJ389" s="76"/>
      <c r="AK389" s="36"/>
      <c r="AL389" s="36"/>
      <c r="AM389" s="200"/>
      <c r="AN389" s="200"/>
      <c r="AO389" s="200"/>
      <c r="AP389" s="200"/>
      <c r="AQ389" s="161"/>
      <c r="AR389" s="75"/>
      <c r="AS389" s="36"/>
      <c r="AT389" s="36"/>
      <c r="AU389" s="36"/>
      <c r="AV389" s="36"/>
      <c r="AW389" s="36"/>
      <c r="AX389" s="36"/>
      <c r="AY389" s="36"/>
      <c r="AZ389" s="36"/>
      <c r="BA389" s="104"/>
      <c r="BB389" s="113"/>
      <c r="BC389" s="114" t="str">
        <f>IF(AND(OR(K389=契約状況コード表!D$5,K389=契約状況コード表!D$6),OR(AG389=契約状況コード表!G$5,AG389=契約状況コード表!G$6)),"年間支払金額(全官署)",IF(OR(AG389=契約状況コード表!G$5,AG389=契約状況コード表!G$6),"年間支払金額",IF(AND(OR(COUNTIF(AI389,"*すべて*"),COUNTIF(AI389,"*全て*")),S389="●",OR(K389=契約状況コード表!D$5,K389=契約状況コード表!D$6)),"年間支払金額(全官署、契約相手方ごと)",IF(AND(OR(COUNTIF(AI389,"*すべて*"),COUNTIF(AI389,"*全て*")),S389="●"),"年間支払金額(契約相手方ごと)",IF(AND(OR(K389=契約状況コード表!D$5,K389=契約状況コード表!D$6),AG389=契約状況コード表!G$7),"契約総額(全官署)",IF(AND(K389=契約状況コード表!D$7,AG389=契約状況コード表!G$7),"契約総額(自官署のみ)",IF(K389=契約状況コード表!D$7,"年間支払金額(自官署のみ)",IF(AG389=契約状況コード表!G$7,"契約総額",IF(AND(COUNTIF(BJ389,"&lt;&gt;*単価*"),OR(K389=契約状況コード表!D$5,K389=契約状況コード表!D$6)),"全官署予定価格",IF(AND(COUNTIF(BJ389,"*単価*"),OR(K389=契約状況コード表!D$5,K389=契約状況コード表!D$6)),"全官署支払金額",IF(AND(COUNTIF(BJ389,"&lt;&gt;*単価*"),COUNTIF(BJ389,"*変更契約*")),"変更後予定価格",IF(COUNTIF(BJ389,"*単価*"),"年間支払金額","予定価格"))))))))))))</f>
        <v>予定価格</v>
      </c>
      <c r="BD389" s="114" t="str">
        <f>IF(AND(BI389=契約状況コード表!M$5,T389&gt;契約状況コード表!N$5),"○",IF(AND(BI389=契約状況コード表!M$6,T389&gt;=契約状況コード表!N$6),"○",IF(AND(BI389=契約状況コード表!M$7,T389&gt;=契約状況コード表!N$7),"○",IF(AND(BI389=契約状況コード表!M$8,T389&gt;=契約状況コード表!N$8),"○",IF(AND(BI389=契約状況コード表!M$9,T389&gt;=契約状況コード表!N$9),"○",IF(AND(BI389=契約状況コード表!M$10,T389&gt;=契約状況コード表!N$10),"○",IF(AND(BI389=契約状況コード表!M$11,T389&gt;=契約状況コード表!N$11),"○",IF(AND(BI389=契約状況コード表!M$12,T389&gt;=契約状況コード表!N$12),"○",IF(AND(BI389=契約状況コード表!M$13,T389&gt;=契約状況コード表!N$13),"○",IF(T389="他官署で調達手続き入札を実施のため","○","×"))))))))))</f>
        <v>×</v>
      </c>
      <c r="BE389" s="114" t="str">
        <f>IF(AND(BI389=契約状況コード表!M$5,Y389&gt;契約状況コード表!N$5),"○",IF(AND(BI389=契約状況コード表!M$6,Y389&gt;=契約状況コード表!N$6),"○",IF(AND(BI389=契約状況コード表!M$7,Y389&gt;=契約状況コード表!N$7),"○",IF(AND(BI389=契約状況コード表!M$8,Y389&gt;=契約状況コード表!N$8),"○",IF(AND(BI389=契約状況コード表!M$9,Y389&gt;=契約状況コード表!N$9),"○",IF(AND(BI389=契約状況コード表!M$10,Y389&gt;=契約状況コード表!N$10),"○",IF(AND(BI389=契約状況コード表!M$11,Y389&gt;=契約状況コード表!N$11),"○",IF(AND(BI389=契約状況コード表!M$12,Y389&gt;=契約状況コード表!N$12),"○",IF(AND(BI389=契約状況コード表!M$13,Y389&gt;=契約状況コード表!N$13),"○","×")))))))))</f>
        <v>×</v>
      </c>
      <c r="BF389" s="114" t="str">
        <f t="shared" si="47"/>
        <v>×</v>
      </c>
      <c r="BG389" s="114" t="str">
        <f t="shared" si="48"/>
        <v>×</v>
      </c>
      <c r="BH389" s="115" t="str">
        <f t="shared" si="49"/>
        <v/>
      </c>
      <c r="BI389" s="170">
        <f t="shared" si="50"/>
        <v>0</v>
      </c>
      <c r="BJ389" s="36" t="str">
        <f>IF(AG389=契約状況コード表!G$5,"",IF(AND(K389&lt;&gt;"",ISTEXT(U389)),"分担契約/単価契約",IF(ISTEXT(U389),"単価契約",IF(K389&lt;&gt;"","分担契約",""))))</f>
        <v/>
      </c>
      <c r="BK389" s="171"/>
      <c r="BL389" s="118" t="str">
        <f>IF(COUNTIF(T389,"**"),"",IF(AND(T389&gt;=契約状況コード表!P$5,OR(H389=契約状況コード表!M$5,H389=契約状況コード表!M$6)),1,IF(AND(T389&gt;=契約状況コード表!P$13,H389&lt;&gt;契約状況コード表!M$5,H389&lt;&gt;契約状況コード表!M$6),1,"")))</f>
        <v/>
      </c>
      <c r="BM389" s="155" t="str">
        <f t="shared" si="51"/>
        <v>○</v>
      </c>
      <c r="BN389" s="118" t="b">
        <f t="shared" si="52"/>
        <v>1</v>
      </c>
      <c r="BO389" s="118" t="b">
        <f t="shared" si="53"/>
        <v>1</v>
      </c>
    </row>
    <row r="390" spans="1:67" ht="60.6" customHeight="1">
      <c r="A390" s="101">
        <f t="shared" si="54"/>
        <v>385</v>
      </c>
      <c r="B390" s="101" t="str">
        <f t="shared" si="55"/>
        <v/>
      </c>
      <c r="C390" s="101" t="str">
        <f>IF(B390&lt;&gt;1,"",COUNTIF($B$6:B390,1))</f>
        <v/>
      </c>
      <c r="D390" s="101" t="str">
        <f>IF(B390&lt;&gt;2,"",COUNTIF($B$6:B390,2))</f>
        <v/>
      </c>
      <c r="E390" s="101" t="str">
        <f>IF(B390&lt;&gt;3,"",COUNTIF($B$6:B390,3))</f>
        <v/>
      </c>
      <c r="F390" s="101" t="str">
        <f>IF(B390&lt;&gt;4,"",COUNTIF($B$6:B390,4))</f>
        <v/>
      </c>
      <c r="G390" s="75"/>
      <c r="H390" s="36"/>
      <c r="I390" s="76"/>
      <c r="J390" s="76"/>
      <c r="K390" s="75"/>
      <c r="L390" s="161"/>
      <c r="M390" s="77"/>
      <c r="N390" s="76"/>
      <c r="O390" s="78"/>
      <c r="P390" s="83"/>
      <c r="Q390" s="84"/>
      <c r="R390" s="76"/>
      <c r="S390" s="75"/>
      <c r="T390" s="79"/>
      <c r="U390" s="86"/>
      <c r="V390" s="87"/>
      <c r="W390" s="172" t="str">
        <f>IF(OR(T390="他官署で調達手続きを実施のため",AG390=契約状況コード表!G$5),"－",IF(V390&lt;&gt;"",ROUNDDOWN(V390/T390,3),(IFERROR(ROUNDDOWN(U390/T390,3),"－"))))</f>
        <v>－</v>
      </c>
      <c r="X390" s="79"/>
      <c r="Y390" s="79"/>
      <c r="Z390" s="82"/>
      <c r="AA390" s="80"/>
      <c r="AB390" s="81"/>
      <c r="AC390" s="82"/>
      <c r="AD390" s="82"/>
      <c r="AE390" s="82"/>
      <c r="AF390" s="82"/>
      <c r="AG390" s="80"/>
      <c r="AH390" s="76"/>
      <c r="AI390" s="76"/>
      <c r="AJ390" s="76"/>
      <c r="AK390" s="36"/>
      <c r="AL390" s="36"/>
      <c r="AM390" s="200"/>
      <c r="AN390" s="200"/>
      <c r="AO390" s="200"/>
      <c r="AP390" s="200"/>
      <c r="AQ390" s="161"/>
      <c r="AR390" s="75"/>
      <c r="AS390" s="36"/>
      <c r="AT390" s="36"/>
      <c r="AU390" s="36"/>
      <c r="AV390" s="36"/>
      <c r="AW390" s="36"/>
      <c r="AX390" s="36"/>
      <c r="AY390" s="36"/>
      <c r="AZ390" s="36"/>
      <c r="BA390" s="104"/>
      <c r="BB390" s="113"/>
      <c r="BC390" s="114" t="str">
        <f>IF(AND(OR(K390=契約状況コード表!D$5,K390=契約状況コード表!D$6),OR(AG390=契約状況コード表!G$5,AG390=契約状況コード表!G$6)),"年間支払金額(全官署)",IF(OR(AG390=契約状況コード表!G$5,AG390=契約状況コード表!G$6),"年間支払金額",IF(AND(OR(COUNTIF(AI390,"*すべて*"),COUNTIF(AI390,"*全て*")),S390="●",OR(K390=契約状況コード表!D$5,K390=契約状況コード表!D$6)),"年間支払金額(全官署、契約相手方ごと)",IF(AND(OR(COUNTIF(AI390,"*すべて*"),COUNTIF(AI390,"*全て*")),S390="●"),"年間支払金額(契約相手方ごと)",IF(AND(OR(K390=契約状況コード表!D$5,K390=契約状況コード表!D$6),AG390=契約状況コード表!G$7),"契約総額(全官署)",IF(AND(K390=契約状況コード表!D$7,AG390=契約状況コード表!G$7),"契約総額(自官署のみ)",IF(K390=契約状況コード表!D$7,"年間支払金額(自官署のみ)",IF(AG390=契約状況コード表!G$7,"契約総額",IF(AND(COUNTIF(BJ390,"&lt;&gt;*単価*"),OR(K390=契約状況コード表!D$5,K390=契約状況コード表!D$6)),"全官署予定価格",IF(AND(COUNTIF(BJ390,"*単価*"),OR(K390=契約状況コード表!D$5,K390=契約状況コード表!D$6)),"全官署支払金額",IF(AND(COUNTIF(BJ390,"&lt;&gt;*単価*"),COUNTIF(BJ390,"*変更契約*")),"変更後予定価格",IF(COUNTIF(BJ390,"*単価*"),"年間支払金額","予定価格"))))))))))))</f>
        <v>予定価格</v>
      </c>
      <c r="BD390" s="114" t="str">
        <f>IF(AND(BI390=契約状況コード表!M$5,T390&gt;契約状況コード表!N$5),"○",IF(AND(BI390=契約状況コード表!M$6,T390&gt;=契約状況コード表!N$6),"○",IF(AND(BI390=契約状況コード表!M$7,T390&gt;=契約状況コード表!N$7),"○",IF(AND(BI390=契約状況コード表!M$8,T390&gt;=契約状況コード表!N$8),"○",IF(AND(BI390=契約状況コード表!M$9,T390&gt;=契約状況コード表!N$9),"○",IF(AND(BI390=契約状況コード表!M$10,T390&gt;=契約状況コード表!N$10),"○",IF(AND(BI390=契約状況コード表!M$11,T390&gt;=契約状況コード表!N$11),"○",IF(AND(BI390=契約状況コード表!M$12,T390&gt;=契約状況コード表!N$12),"○",IF(AND(BI390=契約状況コード表!M$13,T390&gt;=契約状況コード表!N$13),"○",IF(T390="他官署で調達手続き入札を実施のため","○","×"))))))))))</f>
        <v>×</v>
      </c>
      <c r="BE390" s="114" t="str">
        <f>IF(AND(BI390=契約状況コード表!M$5,Y390&gt;契約状況コード表!N$5),"○",IF(AND(BI390=契約状況コード表!M$6,Y390&gt;=契約状況コード表!N$6),"○",IF(AND(BI390=契約状況コード表!M$7,Y390&gt;=契約状況コード表!N$7),"○",IF(AND(BI390=契約状況コード表!M$8,Y390&gt;=契約状況コード表!N$8),"○",IF(AND(BI390=契約状況コード表!M$9,Y390&gt;=契約状況コード表!N$9),"○",IF(AND(BI390=契約状況コード表!M$10,Y390&gt;=契約状況コード表!N$10),"○",IF(AND(BI390=契約状況コード表!M$11,Y390&gt;=契約状況コード表!N$11),"○",IF(AND(BI390=契約状況コード表!M$12,Y390&gt;=契約状況コード表!N$12),"○",IF(AND(BI390=契約状況コード表!M$13,Y390&gt;=契約状況コード表!N$13),"○","×")))))))))</f>
        <v>×</v>
      </c>
      <c r="BF390" s="114" t="str">
        <f t="shared" ref="BF390:BF453" si="56">IF(AND(L390="×",BG390="○"),"×",BG390)</f>
        <v>×</v>
      </c>
      <c r="BG390" s="114" t="str">
        <f t="shared" ref="BG390:BG453" si="57">IF(BB390&lt;&gt;"",BB390,IF(COUNTIF(BC390,"*予定価格*"),BD390,BE390))</f>
        <v>×</v>
      </c>
      <c r="BH390" s="115" t="str">
        <f t="shared" ref="BH390:BH453" si="58">IF(BG390="○",X390,"")</f>
        <v/>
      </c>
      <c r="BI390" s="170">
        <f t="shared" ref="BI390:BI453" si="59">IF(H390="③情報システム",IF(COUNTIF(I390,"*借入*")+COUNTIF(I390,"*賃貸*")+COUNTIF(I390,"*リース*"),"⑨物品等賃借",IF(COUNTIF(I390,"*購入*")+COUNTIF(DM390,"*調達*"),"⑦物品等購入",IF(COUNTIF(I390,"*製造*"),"⑧物品等製造","⑩役務"))),H390)</f>
        <v>0</v>
      </c>
      <c r="BJ390" s="36" t="str">
        <f>IF(AG390=契約状況コード表!G$5,"",IF(AND(K390&lt;&gt;"",ISTEXT(U390)),"分担契約/単価契約",IF(ISTEXT(U390),"単価契約",IF(K390&lt;&gt;"","分担契約",""))))</f>
        <v/>
      </c>
      <c r="BK390" s="171"/>
      <c r="BL390" s="118" t="str">
        <f>IF(COUNTIF(T390,"**"),"",IF(AND(T390&gt;=契約状況コード表!P$5,OR(H390=契約状況コード表!M$5,H390=契約状況コード表!M$6)),1,IF(AND(T390&gt;=契約状況コード表!P$13,H390&lt;&gt;契約状況コード表!M$5,H390&lt;&gt;契約状況コード表!M$6),1,"")))</f>
        <v/>
      </c>
      <c r="BM390" s="155" t="str">
        <f t="shared" ref="BM390:BM453" si="60">IF(LEN(O390)=0,"○",IF(LEN(O390)=1,"○",IF(LEN(O390)=13,"○",IF(LEN(O390)=27,"○",IF(LEN(O390)=41,"○","×")))))</f>
        <v>○</v>
      </c>
      <c r="BN390" s="118" t="b">
        <f t="shared" ref="BN390:BN453" si="61">_xlfn.ISFORMULA(BI390)</f>
        <v>1</v>
      </c>
      <c r="BO390" s="118" t="b">
        <f t="shared" ref="BO390:BO453" si="62">_xlfn.ISFORMULA(BJ390)</f>
        <v>1</v>
      </c>
    </row>
    <row r="391" spans="1:67" ht="60.6" customHeight="1">
      <c r="A391" s="101">
        <f t="shared" si="54"/>
        <v>386</v>
      </c>
      <c r="B391" s="101" t="str">
        <f t="shared" si="55"/>
        <v/>
      </c>
      <c r="C391" s="101" t="str">
        <f>IF(B391&lt;&gt;1,"",COUNTIF($B$6:B391,1))</f>
        <v/>
      </c>
      <c r="D391" s="101" t="str">
        <f>IF(B391&lt;&gt;2,"",COUNTIF($B$6:B391,2))</f>
        <v/>
      </c>
      <c r="E391" s="101" t="str">
        <f>IF(B391&lt;&gt;3,"",COUNTIF($B$6:B391,3))</f>
        <v/>
      </c>
      <c r="F391" s="101" t="str">
        <f>IF(B391&lt;&gt;4,"",COUNTIF($B$6:B391,4))</f>
        <v/>
      </c>
      <c r="G391" s="75"/>
      <c r="H391" s="36"/>
      <c r="I391" s="76"/>
      <c r="J391" s="76"/>
      <c r="K391" s="75"/>
      <c r="L391" s="161"/>
      <c r="M391" s="77"/>
      <c r="N391" s="76"/>
      <c r="O391" s="78"/>
      <c r="P391" s="83"/>
      <c r="Q391" s="84"/>
      <c r="R391" s="76"/>
      <c r="S391" s="75"/>
      <c r="T391" s="79"/>
      <c r="U391" s="86"/>
      <c r="V391" s="87"/>
      <c r="W391" s="172" t="str">
        <f>IF(OR(T391="他官署で調達手続きを実施のため",AG391=契約状況コード表!G$5),"－",IF(V391&lt;&gt;"",ROUNDDOWN(V391/T391,3),(IFERROR(ROUNDDOWN(U391/T391,3),"－"))))</f>
        <v>－</v>
      </c>
      <c r="X391" s="79"/>
      <c r="Y391" s="79"/>
      <c r="Z391" s="82"/>
      <c r="AA391" s="80"/>
      <c r="AB391" s="81"/>
      <c r="AC391" s="82"/>
      <c r="AD391" s="82"/>
      <c r="AE391" s="82"/>
      <c r="AF391" s="82"/>
      <c r="AG391" s="80"/>
      <c r="AH391" s="76"/>
      <c r="AI391" s="76"/>
      <c r="AJ391" s="76"/>
      <c r="AK391" s="36"/>
      <c r="AL391" s="36"/>
      <c r="AM391" s="200"/>
      <c r="AN391" s="200"/>
      <c r="AO391" s="200"/>
      <c r="AP391" s="200"/>
      <c r="AQ391" s="161"/>
      <c r="AR391" s="75"/>
      <c r="AS391" s="36"/>
      <c r="AT391" s="36"/>
      <c r="AU391" s="36"/>
      <c r="AV391" s="36"/>
      <c r="AW391" s="36"/>
      <c r="AX391" s="36"/>
      <c r="AY391" s="36"/>
      <c r="AZ391" s="36"/>
      <c r="BA391" s="104"/>
      <c r="BB391" s="113"/>
      <c r="BC391" s="114" t="str">
        <f>IF(AND(OR(K391=契約状況コード表!D$5,K391=契約状況コード表!D$6),OR(AG391=契約状況コード表!G$5,AG391=契約状況コード表!G$6)),"年間支払金額(全官署)",IF(OR(AG391=契約状況コード表!G$5,AG391=契約状況コード表!G$6),"年間支払金額",IF(AND(OR(COUNTIF(AI391,"*すべて*"),COUNTIF(AI391,"*全て*")),S391="●",OR(K391=契約状況コード表!D$5,K391=契約状況コード表!D$6)),"年間支払金額(全官署、契約相手方ごと)",IF(AND(OR(COUNTIF(AI391,"*すべて*"),COUNTIF(AI391,"*全て*")),S391="●"),"年間支払金額(契約相手方ごと)",IF(AND(OR(K391=契約状況コード表!D$5,K391=契約状況コード表!D$6),AG391=契約状況コード表!G$7),"契約総額(全官署)",IF(AND(K391=契約状況コード表!D$7,AG391=契約状況コード表!G$7),"契約総額(自官署のみ)",IF(K391=契約状況コード表!D$7,"年間支払金額(自官署のみ)",IF(AG391=契約状況コード表!G$7,"契約総額",IF(AND(COUNTIF(BJ391,"&lt;&gt;*単価*"),OR(K391=契約状況コード表!D$5,K391=契約状況コード表!D$6)),"全官署予定価格",IF(AND(COUNTIF(BJ391,"*単価*"),OR(K391=契約状況コード表!D$5,K391=契約状況コード表!D$6)),"全官署支払金額",IF(AND(COUNTIF(BJ391,"&lt;&gt;*単価*"),COUNTIF(BJ391,"*変更契約*")),"変更後予定価格",IF(COUNTIF(BJ391,"*単価*"),"年間支払金額","予定価格"))))))))))))</f>
        <v>予定価格</v>
      </c>
      <c r="BD391" s="114" t="str">
        <f>IF(AND(BI391=契約状況コード表!M$5,T391&gt;契約状況コード表!N$5),"○",IF(AND(BI391=契約状況コード表!M$6,T391&gt;=契約状況コード表!N$6),"○",IF(AND(BI391=契約状況コード表!M$7,T391&gt;=契約状況コード表!N$7),"○",IF(AND(BI391=契約状況コード表!M$8,T391&gt;=契約状況コード表!N$8),"○",IF(AND(BI391=契約状況コード表!M$9,T391&gt;=契約状況コード表!N$9),"○",IF(AND(BI391=契約状況コード表!M$10,T391&gt;=契約状況コード表!N$10),"○",IF(AND(BI391=契約状況コード表!M$11,T391&gt;=契約状況コード表!N$11),"○",IF(AND(BI391=契約状況コード表!M$12,T391&gt;=契約状況コード表!N$12),"○",IF(AND(BI391=契約状況コード表!M$13,T391&gt;=契約状況コード表!N$13),"○",IF(T391="他官署で調達手続き入札を実施のため","○","×"))))))))))</f>
        <v>×</v>
      </c>
      <c r="BE391" s="114" t="str">
        <f>IF(AND(BI391=契約状況コード表!M$5,Y391&gt;契約状況コード表!N$5),"○",IF(AND(BI391=契約状況コード表!M$6,Y391&gt;=契約状況コード表!N$6),"○",IF(AND(BI391=契約状況コード表!M$7,Y391&gt;=契約状況コード表!N$7),"○",IF(AND(BI391=契約状況コード表!M$8,Y391&gt;=契約状況コード表!N$8),"○",IF(AND(BI391=契約状況コード表!M$9,Y391&gt;=契約状況コード表!N$9),"○",IF(AND(BI391=契約状況コード表!M$10,Y391&gt;=契約状況コード表!N$10),"○",IF(AND(BI391=契約状況コード表!M$11,Y391&gt;=契約状況コード表!N$11),"○",IF(AND(BI391=契約状況コード表!M$12,Y391&gt;=契約状況コード表!N$12),"○",IF(AND(BI391=契約状況コード表!M$13,Y391&gt;=契約状況コード表!N$13),"○","×")))))))))</f>
        <v>×</v>
      </c>
      <c r="BF391" s="114" t="str">
        <f t="shared" si="56"/>
        <v>×</v>
      </c>
      <c r="BG391" s="114" t="str">
        <f t="shared" si="57"/>
        <v>×</v>
      </c>
      <c r="BH391" s="115" t="str">
        <f t="shared" si="58"/>
        <v/>
      </c>
      <c r="BI391" s="170">
        <f t="shared" si="59"/>
        <v>0</v>
      </c>
      <c r="BJ391" s="36" t="str">
        <f>IF(AG391=契約状況コード表!G$5,"",IF(AND(K391&lt;&gt;"",ISTEXT(U391)),"分担契約/単価契約",IF(ISTEXT(U391),"単価契約",IF(K391&lt;&gt;"","分担契約",""))))</f>
        <v/>
      </c>
      <c r="BK391" s="171"/>
      <c r="BL391" s="118" t="str">
        <f>IF(COUNTIF(T391,"**"),"",IF(AND(T391&gt;=契約状況コード表!P$5,OR(H391=契約状況コード表!M$5,H391=契約状況コード表!M$6)),1,IF(AND(T391&gt;=契約状況コード表!P$13,H391&lt;&gt;契約状況コード表!M$5,H391&lt;&gt;契約状況コード表!M$6),1,"")))</f>
        <v/>
      </c>
      <c r="BM391" s="155" t="str">
        <f t="shared" si="60"/>
        <v>○</v>
      </c>
      <c r="BN391" s="118" t="b">
        <f t="shared" si="61"/>
        <v>1</v>
      </c>
      <c r="BO391" s="118" t="b">
        <f t="shared" si="62"/>
        <v>1</v>
      </c>
    </row>
    <row r="392" spans="1:67" ht="60.6" customHeight="1">
      <c r="A392" s="101">
        <f t="shared" si="54"/>
        <v>387</v>
      </c>
      <c r="B392" s="101" t="str">
        <f t="shared" si="55"/>
        <v/>
      </c>
      <c r="C392" s="101" t="str">
        <f>IF(B392&lt;&gt;1,"",COUNTIF($B$6:B392,1))</f>
        <v/>
      </c>
      <c r="D392" s="101" t="str">
        <f>IF(B392&lt;&gt;2,"",COUNTIF($B$6:B392,2))</f>
        <v/>
      </c>
      <c r="E392" s="101" t="str">
        <f>IF(B392&lt;&gt;3,"",COUNTIF($B$6:B392,3))</f>
        <v/>
      </c>
      <c r="F392" s="101" t="str">
        <f>IF(B392&lt;&gt;4,"",COUNTIF($B$6:B392,4))</f>
        <v/>
      </c>
      <c r="G392" s="75"/>
      <c r="H392" s="36"/>
      <c r="I392" s="76"/>
      <c r="J392" s="76"/>
      <c r="K392" s="75"/>
      <c r="L392" s="161"/>
      <c r="M392" s="77"/>
      <c r="N392" s="76"/>
      <c r="O392" s="78"/>
      <c r="P392" s="83"/>
      <c r="Q392" s="84"/>
      <c r="R392" s="76"/>
      <c r="S392" s="75"/>
      <c r="T392" s="79"/>
      <c r="U392" s="86"/>
      <c r="V392" s="87"/>
      <c r="W392" s="172" t="str">
        <f>IF(OR(T392="他官署で調達手続きを実施のため",AG392=契約状況コード表!G$5),"－",IF(V392&lt;&gt;"",ROUNDDOWN(V392/T392,3),(IFERROR(ROUNDDOWN(U392/T392,3),"－"))))</f>
        <v>－</v>
      </c>
      <c r="X392" s="79"/>
      <c r="Y392" s="79"/>
      <c r="Z392" s="82"/>
      <c r="AA392" s="80"/>
      <c r="AB392" s="81"/>
      <c r="AC392" s="82"/>
      <c r="AD392" s="82"/>
      <c r="AE392" s="82"/>
      <c r="AF392" s="82"/>
      <c r="AG392" s="80"/>
      <c r="AH392" s="76"/>
      <c r="AI392" s="76"/>
      <c r="AJ392" s="76"/>
      <c r="AK392" s="36"/>
      <c r="AL392" s="36"/>
      <c r="AM392" s="200"/>
      <c r="AN392" s="200"/>
      <c r="AO392" s="200"/>
      <c r="AP392" s="200"/>
      <c r="AQ392" s="161"/>
      <c r="AR392" s="75"/>
      <c r="AS392" s="36"/>
      <c r="AT392" s="36"/>
      <c r="AU392" s="36"/>
      <c r="AV392" s="36"/>
      <c r="AW392" s="36"/>
      <c r="AX392" s="36"/>
      <c r="AY392" s="36"/>
      <c r="AZ392" s="36"/>
      <c r="BA392" s="108"/>
      <c r="BB392" s="113"/>
      <c r="BC392" s="114" t="str">
        <f>IF(AND(OR(K392=契約状況コード表!D$5,K392=契約状況コード表!D$6),OR(AG392=契約状況コード表!G$5,AG392=契約状況コード表!G$6)),"年間支払金額(全官署)",IF(OR(AG392=契約状況コード表!G$5,AG392=契約状況コード表!G$6),"年間支払金額",IF(AND(OR(COUNTIF(AI392,"*すべて*"),COUNTIF(AI392,"*全て*")),S392="●",OR(K392=契約状況コード表!D$5,K392=契約状況コード表!D$6)),"年間支払金額(全官署、契約相手方ごと)",IF(AND(OR(COUNTIF(AI392,"*すべて*"),COUNTIF(AI392,"*全て*")),S392="●"),"年間支払金額(契約相手方ごと)",IF(AND(OR(K392=契約状況コード表!D$5,K392=契約状況コード表!D$6),AG392=契約状況コード表!G$7),"契約総額(全官署)",IF(AND(K392=契約状況コード表!D$7,AG392=契約状況コード表!G$7),"契約総額(自官署のみ)",IF(K392=契約状況コード表!D$7,"年間支払金額(自官署のみ)",IF(AG392=契約状況コード表!G$7,"契約総額",IF(AND(COUNTIF(BJ392,"&lt;&gt;*単価*"),OR(K392=契約状況コード表!D$5,K392=契約状況コード表!D$6)),"全官署予定価格",IF(AND(COUNTIF(BJ392,"*単価*"),OR(K392=契約状況コード表!D$5,K392=契約状況コード表!D$6)),"全官署支払金額",IF(AND(COUNTIF(BJ392,"&lt;&gt;*単価*"),COUNTIF(BJ392,"*変更契約*")),"変更後予定価格",IF(COUNTIF(BJ392,"*単価*"),"年間支払金額","予定価格"))))))))))))</f>
        <v>予定価格</v>
      </c>
      <c r="BD392" s="114" t="str">
        <f>IF(AND(BI392=契約状況コード表!M$5,T392&gt;契約状況コード表!N$5),"○",IF(AND(BI392=契約状況コード表!M$6,T392&gt;=契約状況コード表!N$6),"○",IF(AND(BI392=契約状況コード表!M$7,T392&gt;=契約状況コード表!N$7),"○",IF(AND(BI392=契約状況コード表!M$8,T392&gt;=契約状況コード表!N$8),"○",IF(AND(BI392=契約状況コード表!M$9,T392&gt;=契約状況コード表!N$9),"○",IF(AND(BI392=契約状況コード表!M$10,T392&gt;=契約状況コード表!N$10),"○",IF(AND(BI392=契約状況コード表!M$11,T392&gt;=契約状況コード表!N$11),"○",IF(AND(BI392=契約状況コード表!M$12,T392&gt;=契約状況コード表!N$12),"○",IF(AND(BI392=契約状況コード表!M$13,T392&gt;=契約状況コード表!N$13),"○",IF(T392="他官署で調達手続き入札を実施のため","○","×"))))))))))</f>
        <v>×</v>
      </c>
      <c r="BE392" s="114" t="str">
        <f>IF(AND(BI392=契約状況コード表!M$5,Y392&gt;契約状況コード表!N$5),"○",IF(AND(BI392=契約状況コード表!M$6,Y392&gt;=契約状況コード表!N$6),"○",IF(AND(BI392=契約状況コード表!M$7,Y392&gt;=契約状況コード表!N$7),"○",IF(AND(BI392=契約状況コード表!M$8,Y392&gt;=契約状況コード表!N$8),"○",IF(AND(BI392=契約状況コード表!M$9,Y392&gt;=契約状況コード表!N$9),"○",IF(AND(BI392=契約状況コード表!M$10,Y392&gt;=契約状況コード表!N$10),"○",IF(AND(BI392=契約状況コード表!M$11,Y392&gt;=契約状況コード表!N$11),"○",IF(AND(BI392=契約状況コード表!M$12,Y392&gt;=契約状況コード表!N$12),"○",IF(AND(BI392=契約状況コード表!M$13,Y392&gt;=契約状況コード表!N$13),"○","×")))))))))</f>
        <v>×</v>
      </c>
      <c r="BF392" s="114" t="str">
        <f t="shared" si="56"/>
        <v>×</v>
      </c>
      <c r="BG392" s="114" t="str">
        <f t="shared" si="57"/>
        <v>×</v>
      </c>
      <c r="BH392" s="115" t="str">
        <f t="shared" si="58"/>
        <v/>
      </c>
      <c r="BI392" s="170">
        <f t="shared" si="59"/>
        <v>0</v>
      </c>
      <c r="BJ392" s="36" t="str">
        <f>IF(AG392=契約状況コード表!G$5,"",IF(AND(K392&lt;&gt;"",ISTEXT(U392)),"分担契約/単価契約",IF(ISTEXT(U392),"単価契約",IF(K392&lt;&gt;"","分担契約",""))))</f>
        <v/>
      </c>
      <c r="BK392" s="171"/>
      <c r="BL392" s="118" t="str">
        <f>IF(COUNTIF(T392,"**"),"",IF(AND(T392&gt;=契約状況コード表!P$5,OR(H392=契約状況コード表!M$5,H392=契約状況コード表!M$6)),1,IF(AND(T392&gt;=契約状況コード表!P$13,H392&lt;&gt;契約状況コード表!M$5,H392&lt;&gt;契約状況コード表!M$6),1,"")))</f>
        <v/>
      </c>
      <c r="BM392" s="155" t="str">
        <f t="shared" si="60"/>
        <v>○</v>
      </c>
      <c r="BN392" s="118" t="b">
        <f t="shared" si="61"/>
        <v>1</v>
      </c>
      <c r="BO392" s="118" t="b">
        <f t="shared" si="62"/>
        <v>1</v>
      </c>
    </row>
    <row r="393" spans="1:67" ht="60.6" customHeight="1">
      <c r="A393" s="101">
        <f t="shared" si="54"/>
        <v>388</v>
      </c>
      <c r="B393" s="101" t="str">
        <f t="shared" si="55"/>
        <v/>
      </c>
      <c r="C393" s="101" t="str">
        <f>IF(B393&lt;&gt;1,"",COUNTIF($B$6:B393,1))</f>
        <v/>
      </c>
      <c r="D393" s="101" t="str">
        <f>IF(B393&lt;&gt;2,"",COUNTIF($B$6:B393,2))</f>
        <v/>
      </c>
      <c r="E393" s="101" t="str">
        <f>IF(B393&lt;&gt;3,"",COUNTIF($B$6:B393,3))</f>
        <v/>
      </c>
      <c r="F393" s="101" t="str">
        <f>IF(B393&lt;&gt;4,"",COUNTIF($B$6:B393,4))</f>
        <v/>
      </c>
      <c r="G393" s="75"/>
      <c r="H393" s="36"/>
      <c r="I393" s="76"/>
      <c r="J393" s="76"/>
      <c r="K393" s="75"/>
      <c r="L393" s="161"/>
      <c r="M393" s="77"/>
      <c r="N393" s="76"/>
      <c r="O393" s="78"/>
      <c r="P393" s="83"/>
      <c r="Q393" s="84"/>
      <c r="R393" s="76"/>
      <c r="S393" s="75"/>
      <c r="T393" s="79"/>
      <c r="U393" s="86"/>
      <c r="V393" s="87"/>
      <c r="W393" s="172" t="str">
        <f>IF(OR(T393="他官署で調達手続きを実施のため",AG393=契約状況コード表!G$5),"－",IF(V393&lt;&gt;"",ROUNDDOWN(V393/T393,3),(IFERROR(ROUNDDOWN(U393/T393,3),"－"))))</f>
        <v>－</v>
      </c>
      <c r="X393" s="79"/>
      <c r="Y393" s="79"/>
      <c r="Z393" s="82"/>
      <c r="AA393" s="80"/>
      <c r="AB393" s="81"/>
      <c r="AC393" s="82"/>
      <c r="AD393" s="82"/>
      <c r="AE393" s="82"/>
      <c r="AF393" s="82"/>
      <c r="AG393" s="80"/>
      <c r="AH393" s="76"/>
      <c r="AI393" s="76"/>
      <c r="AJ393" s="76"/>
      <c r="AK393" s="36"/>
      <c r="AL393" s="36"/>
      <c r="AM393" s="200"/>
      <c r="AN393" s="200"/>
      <c r="AO393" s="200"/>
      <c r="AP393" s="200"/>
      <c r="AQ393" s="161"/>
      <c r="AR393" s="75"/>
      <c r="AS393" s="36"/>
      <c r="AT393" s="36"/>
      <c r="AU393" s="36"/>
      <c r="AV393" s="36"/>
      <c r="AW393" s="36"/>
      <c r="AX393" s="36"/>
      <c r="AY393" s="36"/>
      <c r="AZ393" s="36"/>
      <c r="BA393" s="104"/>
      <c r="BB393" s="113"/>
      <c r="BC393" s="114" t="str">
        <f>IF(AND(OR(K393=契約状況コード表!D$5,K393=契約状況コード表!D$6),OR(AG393=契約状況コード表!G$5,AG393=契約状況コード表!G$6)),"年間支払金額(全官署)",IF(OR(AG393=契約状況コード表!G$5,AG393=契約状況コード表!G$6),"年間支払金額",IF(AND(OR(COUNTIF(AI393,"*すべて*"),COUNTIF(AI393,"*全て*")),S393="●",OR(K393=契約状況コード表!D$5,K393=契約状況コード表!D$6)),"年間支払金額(全官署、契約相手方ごと)",IF(AND(OR(COUNTIF(AI393,"*すべて*"),COUNTIF(AI393,"*全て*")),S393="●"),"年間支払金額(契約相手方ごと)",IF(AND(OR(K393=契約状況コード表!D$5,K393=契約状況コード表!D$6),AG393=契約状況コード表!G$7),"契約総額(全官署)",IF(AND(K393=契約状況コード表!D$7,AG393=契約状況コード表!G$7),"契約総額(自官署のみ)",IF(K393=契約状況コード表!D$7,"年間支払金額(自官署のみ)",IF(AG393=契約状況コード表!G$7,"契約総額",IF(AND(COUNTIF(BJ393,"&lt;&gt;*単価*"),OR(K393=契約状況コード表!D$5,K393=契約状況コード表!D$6)),"全官署予定価格",IF(AND(COUNTIF(BJ393,"*単価*"),OR(K393=契約状況コード表!D$5,K393=契約状況コード表!D$6)),"全官署支払金額",IF(AND(COUNTIF(BJ393,"&lt;&gt;*単価*"),COUNTIF(BJ393,"*変更契約*")),"変更後予定価格",IF(COUNTIF(BJ393,"*単価*"),"年間支払金額","予定価格"))))))))))))</f>
        <v>予定価格</v>
      </c>
      <c r="BD393" s="114" t="str">
        <f>IF(AND(BI393=契約状況コード表!M$5,T393&gt;契約状況コード表!N$5),"○",IF(AND(BI393=契約状況コード表!M$6,T393&gt;=契約状況コード表!N$6),"○",IF(AND(BI393=契約状況コード表!M$7,T393&gt;=契約状況コード表!N$7),"○",IF(AND(BI393=契約状況コード表!M$8,T393&gt;=契約状況コード表!N$8),"○",IF(AND(BI393=契約状況コード表!M$9,T393&gt;=契約状況コード表!N$9),"○",IF(AND(BI393=契約状況コード表!M$10,T393&gt;=契約状況コード表!N$10),"○",IF(AND(BI393=契約状況コード表!M$11,T393&gt;=契約状況コード表!N$11),"○",IF(AND(BI393=契約状況コード表!M$12,T393&gt;=契約状況コード表!N$12),"○",IF(AND(BI393=契約状況コード表!M$13,T393&gt;=契約状況コード表!N$13),"○",IF(T393="他官署で調達手続き入札を実施のため","○","×"))))))))))</f>
        <v>×</v>
      </c>
      <c r="BE393" s="114" t="str">
        <f>IF(AND(BI393=契約状況コード表!M$5,Y393&gt;契約状況コード表!N$5),"○",IF(AND(BI393=契約状況コード表!M$6,Y393&gt;=契約状況コード表!N$6),"○",IF(AND(BI393=契約状況コード表!M$7,Y393&gt;=契約状況コード表!N$7),"○",IF(AND(BI393=契約状況コード表!M$8,Y393&gt;=契約状況コード表!N$8),"○",IF(AND(BI393=契約状況コード表!M$9,Y393&gt;=契約状況コード表!N$9),"○",IF(AND(BI393=契約状況コード表!M$10,Y393&gt;=契約状況コード表!N$10),"○",IF(AND(BI393=契約状況コード表!M$11,Y393&gt;=契約状況コード表!N$11),"○",IF(AND(BI393=契約状況コード表!M$12,Y393&gt;=契約状況コード表!N$12),"○",IF(AND(BI393=契約状況コード表!M$13,Y393&gt;=契約状況コード表!N$13),"○","×")))))))))</f>
        <v>×</v>
      </c>
      <c r="BF393" s="114" t="str">
        <f t="shared" si="56"/>
        <v>×</v>
      </c>
      <c r="BG393" s="114" t="str">
        <f t="shared" si="57"/>
        <v>×</v>
      </c>
      <c r="BH393" s="115" t="str">
        <f t="shared" si="58"/>
        <v/>
      </c>
      <c r="BI393" s="170">
        <f t="shared" si="59"/>
        <v>0</v>
      </c>
      <c r="BJ393" s="36" t="str">
        <f>IF(AG393=契約状況コード表!G$5,"",IF(AND(K393&lt;&gt;"",ISTEXT(U393)),"分担契約/単価契約",IF(ISTEXT(U393),"単価契約",IF(K393&lt;&gt;"","分担契約",""))))</f>
        <v/>
      </c>
      <c r="BK393" s="171"/>
      <c r="BL393" s="118" t="str">
        <f>IF(COUNTIF(T393,"**"),"",IF(AND(T393&gt;=契約状況コード表!P$5,OR(H393=契約状況コード表!M$5,H393=契約状況コード表!M$6)),1,IF(AND(T393&gt;=契約状況コード表!P$13,H393&lt;&gt;契約状況コード表!M$5,H393&lt;&gt;契約状況コード表!M$6),1,"")))</f>
        <v/>
      </c>
      <c r="BM393" s="155" t="str">
        <f t="shared" si="60"/>
        <v>○</v>
      </c>
      <c r="BN393" s="118" t="b">
        <f t="shared" si="61"/>
        <v>1</v>
      </c>
      <c r="BO393" s="118" t="b">
        <f t="shared" si="62"/>
        <v>1</v>
      </c>
    </row>
    <row r="394" spans="1:67" ht="60.6" customHeight="1">
      <c r="A394" s="101">
        <f t="shared" si="54"/>
        <v>389</v>
      </c>
      <c r="B394" s="101" t="str">
        <f t="shared" si="55"/>
        <v/>
      </c>
      <c r="C394" s="101" t="str">
        <f>IF(B394&lt;&gt;1,"",COUNTIF($B$6:B394,1))</f>
        <v/>
      </c>
      <c r="D394" s="101" t="str">
        <f>IF(B394&lt;&gt;2,"",COUNTIF($B$6:B394,2))</f>
        <v/>
      </c>
      <c r="E394" s="101" t="str">
        <f>IF(B394&lt;&gt;3,"",COUNTIF($B$6:B394,3))</f>
        <v/>
      </c>
      <c r="F394" s="101" t="str">
        <f>IF(B394&lt;&gt;4,"",COUNTIF($B$6:B394,4))</f>
        <v/>
      </c>
      <c r="G394" s="75"/>
      <c r="H394" s="36"/>
      <c r="I394" s="76"/>
      <c r="J394" s="76"/>
      <c r="K394" s="75"/>
      <c r="L394" s="161"/>
      <c r="M394" s="77"/>
      <c r="N394" s="76"/>
      <c r="O394" s="78"/>
      <c r="P394" s="83"/>
      <c r="Q394" s="84"/>
      <c r="R394" s="76"/>
      <c r="S394" s="75"/>
      <c r="T394" s="79"/>
      <c r="U394" s="86"/>
      <c r="V394" s="87"/>
      <c r="W394" s="172" t="str">
        <f>IF(OR(T394="他官署で調達手続きを実施のため",AG394=契約状況コード表!G$5),"－",IF(V394&lt;&gt;"",ROUNDDOWN(V394/T394,3),(IFERROR(ROUNDDOWN(U394/T394,3),"－"))))</f>
        <v>－</v>
      </c>
      <c r="X394" s="79"/>
      <c r="Y394" s="79"/>
      <c r="Z394" s="82"/>
      <c r="AA394" s="80"/>
      <c r="AB394" s="81"/>
      <c r="AC394" s="82"/>
      <c r="AD394" s="82"/>
      <c r="AE394" s="82"/>
      <c r="AF394" s="82"/>
      <c r="AG394" s="80"/>
      <c r="AH394" s="76"/>
      <c r="AI394" s="76"/>
      <c r="AJ394" s="76"/>
      <c r="AK394" s="36"/>
      <c r="AL394" s="36"/>
      <c r="AM394" s="200"/>
      <c r="AN394" s="200"/>
      <c r="AO394" s="200"/>
      <c r="AP394" s="200"/>
      <c r="AQ394" s="161"/>
      <c r="AR394" s="75"/>
      <c r="AS394" s="36"/>
      <c r="AT394" s="36"/>
      <c r="AU394" s="36"/>
      <c r="AV394" s="36"/>
      <c r="AW394" s="36"/>
      <c r="AX394" s="36"/>
      <c r="AY394" s="36"/>
      <c r="AZ394" s="36"/>
      <c r="BA394" s="104"/>
      <c r="BB394" s="113"/>
      <c r="BC394" s="114" t="str">
        <f>IF(AND(OR(K394=契約状況コード表!D$5,K394=契約状況コード表!D$6),OR(AG394=契約状況コード表!G$5,AG394=契約状況コード表!G$6)),"年間支払金額(全官署)",IF(OR(AG394=契約状況コード表!G$5,AG394=契約状況コード表!G$6),"年間支払金額",IF(AND(OR(COUNTIF(AI394,"*すべて*"),COUNTIF(AI394,"*全て*")),S394="●",OR(K394=契約状況コード表!D$5,K394=契約状況コード表!D$6)),"年間支払金額(全官署、契約相手方ごと)",IF(AND(OR(COUNTIF(AI394,"*すべて*"),COUNTIF(AI394,"*全て*")),S394="●"),"年間支払金額(契約相手方ごと)",IF(AND(OR(K394=契約状況コード表!D$5,K394=契約状況コード表!D$6),AG394=契約状況コード表!G$7),"契約総額(全官署)",IF(AND(K394=契約状況コード表!D$7,AG394=契約状況コード表!G$7),"契約総額(自官署のみ)",IF(K394=契約状況コード表!D$7,"年間支払金額(自官署のみ)",IF(AG394=契約状況コード表!G$7,"契約総額",IF(AND(COUNTIF(BJ394,"&lt;&gt;*単価*"),OR(K394=契約状況コード表!D$5,K394=契約状況コード表!D$6)),"全官署予定価格",IF(AND(COUNTIF(BJ394,"*単価*"),OR(K394=契約状況コード表!D$5,K394=契約状況コード表!D$6)),"全官署支払金額",IF(AND(COUNTIF(BJ394,"&lt;&gt;*単価*"),COUNTIF(BJ394,"*変更契約*")),"変更後予定価格",IF(COUNTIF(BJ394,"*単価*"),"年間支払金額","予定価格"))))))))))))</f>
        <v>予定価格</v>
      </c>
      <c r="BD394" s="114" t="str">
        <f>IF(AND(BI394=契約状況コード表!M$5,T394&gt;契約状況コード表!N$5),"○",IF(AND(BI394=契約状況コード表!M$6,T394&gt;=契約状況コード表!N$6),"○",IF(AND(BI394=契約状況コード表!M$7,T394&gt;=契約状況コード表!N$7),"○",IF(AND(BI394=契約状況コード表!M$8,T394&gt;=契約状況コード表!N$8),"○",IF(AND(BI394=契約状況コード表!M$9,T394&gt;=契約状況コード表!N$9),"○",IF(AND(BI394=契約状況コード表!M$10,T394&gt;=契約状況コード表!N$10),"○",IF(AND(BI394=契約状況コード表!M$11,T394&gt;=契約状況コード表!N$11),"○",IF(AND(BI394=契約状況コード表!M$12,T394&gt;=契約状況コード表!N$12),"○",IF(AND(BI394=契約状況コード表!M$13,T394&gt;=契約状況コード表!N$13),"○",IF(T394="他官署で調達手続き入札を実施のため","○","×"))))))))))</f>
        <v>×</v>
      </c>
      <c r="BE394" s="114" t="str">
        <f>IF(AND(BI394=契約状況コード表!M$5,Y394&gt;契約状況コード表!N$5),"○",IF(AND(BI394=契約状況コード表!M$6,Y394&gt;=契約状況コード表!N$6),"○",IF(AND(BI394=契約状況コード表!M$7,Y394&gt;=契約状況コード表!N$7),"○",IF(AND(BI394=契約状況コード表!M$8,Y394&gt;=契約状況コード表!N$8),"○",IF(AND(BI394=契約状況コード表!M$9,Y394&gt;=契約状況コード表!N$9),"○",IF(AND(BI394=契約状況コード表!M$10,Y394&gt;=契約状況コード表!N$10),"○",IF(AND(BI394=契約状況コード表!M$11,Y394&gt;=契約状況コード表!N$11),"○",IF(AND(BI394=契約状況コード表!M$12,Y394&gt;=契約状況コード表!N$12),"○",IF(AND(BI394=契約状況コード表!M$13,Y394&gt;=契約状況コード表!N$13),"○","×")))))))))</f>
        <v>×</v>
      </c>
      <c r="BF394" s="114" t="str">
        <f t="shared" si="56"/>
        <v>×</v>
      </c>
      <c r="BG394" s="114" t="str">
        <f t="shared" si="57"/>
        <v>×</v>
      </c>
      <c r="BH394" s="115" t="str">
        <f t="shared" si="58"/>
        <v/>
      </c>
      <c r="BI394" s="170">
        <f t="shared" si="59"/>
        <v>0</v>
      </c>
      <c r="BJ394" s="36" t="str">
        <f>IF(AG394=契約状況コード表!G$5,"",IF(AND(K394&lt;&gt;"",ISTEXT(U394)),"分担契約/単価契約",IF(ISTEXT(U394),"単価契約",IF(K394&lt;&gt;"","分担契約",""))))</f>
        <v/>
      </c>
      <c r="BK394" s="171"/>
      <c r="BL394" s="118" t="str">
        <f>IF(COUNTIF(T394,"**"),"",IF(AND(T394&gt;=契約状況コード表!P$5,OR(H394=契約状況コード表!M$5,H394=契約状況コード表!M$6)),1,IF(AND(T394&gt;=契約状況コード表!P$13,H394&lt;&gt;契約状況コード表!M$5,H394&lt;&gt;契約状況コード表!M$6),1,"")))</f>
        <v/>
      </c>
      <c r="BM394" s="155" t="str">
        <f t="shared" si="60"/>
        <v>○</v>
      </c>
      <c r="BN394" s="118" t="b">
        <f t="shared" si="61"/>
        <v>1</v>
      </c>
      <c r="BO394" s="118" t="b">
        <f t="shared" si="62"/>
        <v>1</v>
      </c>
    </row>
    <row r="395" spans="1:67" ht="60.6" customHeight="1">
      <c r="A395" s="101">
        <f t="shared" si="54"/>
        <v>390</v>
      </c>
      <c r="B395" s="101" t="str">
        <f t="shared" si="55"/>
        <v/>
      </c>
      <c r="C395" s="101" t="str">
        <f>IF(B395&lt;&gt;1,"",COUNTIF($B$6:B395,1))</f>
        <v/>
      </c>
      <c r="D395" s="101" t="str">
        <f>IF(B395&lt;&gt;2,"",COUNTIF($B$6:B395,2))</f>
        <v/>
      </c>
      <c r="E395" s="101" t="str">
        <f>IF(B395&lt;&gt;3,"",COUNTIF($B$6:B395,3))</f>
        <v/>
      </c>
      <c r="F395" s="101" t="str">
        <f>IF(B395&lt;&gt;4,"",COUNTIF($B$6:B395,4))</f>
        <v/>
      </c>
      <c r="G395" s="75"/>
      <c r="H395" s="36"/>
      <c r="I395" s="76"/>
      <c r="J395" s="76"/>
      <c r="K395" s="75"/>
      <c r="L395" s="161"/>
      <c r="M395" s="77"/>
      <c r="N395" s="76"/>
      <c r="O395" s="78"/>
      <c r="P395" s="83"/>
      <c r="Q395" s="84"/>
      <c r="R395" s="76"/>
      <c r="S395" s="75"/>
      <c r="T395" s="85"/>
      <c r="U395" s="154"/>
      <c r="V395" s="87"/>
      <c r="W395" s="172" t="str">
        <f>IF(OR(T395="他官署で調達手続きを実施のため",AG395=契約状況コード表!G$5),"－",IF(V395&lt;&gt;"",ROUNDDOWN(V395/T395,3),(IFERROR(ROUNDDOWN(U395/T395,3),"－"))))</f>
        <v>－</v>
      </c>
      <c r="X395" s="85"/>
      <c r="Y395" s="85"/>
      <c r="Z395" s="82"/>
      <c r="AA395" s="80"/>
      <c r="AB395" s="81"/>
      <c r="AC395" s="82"/>
      <c r="AD395" s="82"/>
      <c r="AE395" s="82"/>
      <c r="AF395" s="82"/>
      <c r="AG395" s="80"/>
      <c r="AH395" s="76"/>
      <c r="AI395" s="76"/>
      <c r="AJ395" s="76"/>
      <c r="AK395" s="36"/>
      <c r="AL395" s="36"/>
      <c r="AM395" s="200"/>
      <c r="AN395" s="200"/>
      <c r="AO395" s="200"/>
      <c r="AP395" s="200"/>
      <c r="AQ395" s="161"/>
      <c r="AR395" s="75"/>
      <c r="AS395" s="36"/>
      <c r="AT395" s="36"/>
      <c r="AU395" s="36"/>
      <c r="AV395" s="36"/>
      <c r="AW395" s="36"/>
      <c r="AX395" s="36"/>
      <c r="AY395" s="36"/>
      <c r="AZ395" s="36"/>
      <c r="BA395" s="104"/>
      <c r="BB395" s="113"/>
      <c r="BC395" s="114" t="str">
        <f>IF(AND(OR(K395=契約状況コード表!D$5,K395=契約状況コード表!D$6),OR(AG395=契約状況コード表!G$5,AG395=契約状況コード表!G$6)),"年間支払金額(全官署)",IF(OR(AG395=契約状況コード表!G$5,AG395=契約状況コード表!G$6),"年間支払金額",IF(AND(OR(COUNTIF(AI395,"*すべて*"),COUNTIF(AI395,"*全て*")),S395="●",OR(K395=契約状況コード表!D$5,K395=契約状況コード表!D$6)),"年間支払金額(全官署、契約相手方ごと)",IF(AND(OR(COUNTIF(AI395,"*すべて*"),COUNTIF(AI395,"*全て*")),S395="●"),"年間支払金額(契約相手方ごと)",IF(AND(OR(K395=契約状況コード表!D$5,K395=契約状況コード表!D$6),AG395=契約状況コード表!G$7),"契約総額(全官署)",IF(AND(K395=契約状況コード表!D$7,AG395=契約状況コード表!G$7),"契約総額(自官署のみ)",IF(K395=契約状況コード表!D$7,"年間支払金額(自官署のみ)",IF(AG395=契約状況コード表!G$7,"契約総額",IF(AND(COUNTIF(BJ395,"&lt;&gt;*単価*"),OR(K395=契約状況コード表!D$5,K395=契約状況コード表!D$6)),"全官署予定価格",IF(AND(COUNTIF(BJ395,"*単価*"),OR(K395=契約状況コード表!D$5,K395=契約状況コード表!D$6)),"全官署支払金額",IF(AND(COUNTIF(BJ395,"&lt;&gt;*単価*"),COUNTIF(BJ395,"*変更契約*")),"変更後予定価格",IF(COUNTIF(BJ395,"*単価*"),"年間支払金額","予定価格"))))))))))))</f>
        <v>予定価格</v>
      </c>
      <c r="BD395" s="114" t="str">
        <f>IF(AND(BI395=契約状況コード表!M$5,T395&gt;契約状況コード表!N$5),"○",IF(AND(BI395=契約状況コード表!M$6,T395&gt;=契約状況コード表!N$6),"○",IF(AND(BI395=契約状況コード表!M$7,T395&gt;=契約状況コード表!N$7),"○",IF(AND(BI395=契約状況コード表!M$8,T395&gt;=契約状況コード表!N$8),"○",IF(AND(BI395=契約状況コード表!M$9,T395&gt;=契約状況コード表!N$9),"○",IF(AND(BI395=契約状況コード表!M$10,T395&gt;=契約状況コード表!N$10),"○",IF(AND(BI395=契約状況コード表!M$11,T395&gt;=契約状況コード表!N$11),"○",IF(AND(BI395=契約状況コード表!M$12,T395&gt;=契約状況コード表!N$12),"○",IF(AND(BI395=契約状況コード表!M$13,T395&gt;=契約状況コード表!N$13),"○",IF(T395="他官署で調達手続き入札を実施のため","○","×"))))))))))</f>
        <v>×</v>
      </c>
      <c r="BE395" s="114" t="str">
        <f>IF(AND(BI395=契約状況コード表!M$5,Y395&gt;契約状況コード表!N$5),"○",IF(AND(BI395=契約状況コード表!M$6,Y395&gt;=契約状況コード表!N$6),"○",IF(AND(BI395=契約状況コード表!M$7,Y395&gt;=契約状況コード表!N$7),"○",IF(AND(BI395=契約状況コード表!M$8,Y395&gt;=契約状況コード表!N$8),"○",IF(AND(BI395=契約状況コード表!M$9,Y395&gt;=契約状況コード表!N$9),"○",IF(AND(BI395=契約状況コード表!M$10,Y395&gt;=契約状況コード表!N$10),"○",IF(AND(BI395=契約状況コード表!M$11,Y395&gt;=契約状況コード表!N$11),"○",IF(AND(BI395=契約状況コード表!M$12,Y395&gt;=契約状況コード表!N$12),"○",IF(AND(BI395=契約状況コード表!M$13,Y395&gt;=契約状況コード表!N$13),"○","×")))))))))</f>
        <v>×</v>
      </c>
      <c r="BF395" s="114" t="str">
        <f t="shared" si="56"/>
        <v>×</v>
      </c>
      <c r="BG395" s="114" t="str">
        <f t="shared" si="57"/>
        <v>×</v>
      </c>
      <c r="BH395" s="115" t="str">
        <f t="shared" si="58"/>
        <v/>
      </c>
      <c r="BI395" s="170">
        <f t="shared" si="59"/>
        <v>0</v>
      </c>
      <c r="BJ395" s="36" t="str">
        <f>IF(AG395=契約状況コード表!G$5,"",IF(AND(K395&lt;&gt;"",ISTEXT(U395)),"分担契約/単価契約",IF(ISTEXT(U395),"単価契約",IF(K395&lt;&gt;"","分担契約",""))))</f>
        <v/>
      </c>
      <c r="BK395" s="171"/>
      <c r="BL395" s="118" t="str">
        <f>IF(COUNTIF(T395,"**"),"",IF(AND(T395&gt;=契約状況コード表!P$5,OR(H395=契約状況コード表!M$5,H395=契約状況コード表!M$6)),1,IF(AND(T395&gt;=契約状況コード表!P$13,H395&lt;&gt;契約状況コード表!M$5,H395&lt;&gt;契約状況コード表!M$6),1,"")))</f>
        <v/>
      </c>
      <c r="BM395" s="155" t="str">
        <f t="shared" si="60"/>
        <v>○</v>
      </c>
      <c r="BN395" s="118" t="b">
        <f t="shared" si="61"/>
        <v>1</v>
      </c>
      <c r="BO395" s="118" t="b">
        <f t="shared" si="62"/>
        <v>1</v>
      </c>
    </row>
    <row r="396" spans="1:67" ht="60.6" customHeight="1">
      <c r="A396" s="101">
        <f t="shared" si="54"/>
        <v>391</v>
      </c>
      <c r="B396" s="101" t="str">
        <f t="shared" si="55"/>
        <v/>
      </c>
      <c r="C396" s="101" t="str">
        <f>IF(B396&lt;&gt;1,"",COUNTIF($B$6:B396,1))</f>
        <v/>
      </c>
      <c r="D396" s="101" t="str">
        <f>IF(B396&lt;&gt;2,"",COUNTIF($B$6:B396,2))</f>
        <v/>
      </c>
      <c r="E396" s="101" t="str">
        <f>IF(B396&lt;&gt;3,"",COUNTIF($B$6:B396,3))</f>
        <v/>
      </c>
      <c r="F396" s="101" t="str">
        <f>IF(B396&lt;&gt;4,"",COUNTIF($B$6:B396,4))</f>
        <v/>
      </c>
      <c r="G396" s="75"/>
      <c r="H396" s="36"/>
      <c r="I396" s="76"/>
      <c r="J396" s="76"/>
      <c r="K396" s="75"/>
      <c r="L396" s="161"/>
      <c r="M396" s="77"/>
      <c r="N396" s="76"/>
      <c r="O396" s="78"/>
      <c r="P396" s="83"/>
      <c r="Q396" s="84"/>
      <c r="R396" s="76"/>
      <c r="S396" s="75"/>
      <c r="T396" s="79"/>
      <c r="U396" s="86"/>
      <c r="V396" s="87"/>
      <c r="W396" s="172" t="str">
        <f>IF(OR(T396="他官署で調達手続きを実施のため",AG396=契約状況コード表!G$5),"－",IF(V396&lt;&gt;"",ROUNDDOWN(V396/T396,3),(IFERROR(ROUNDDOWN(U396/T396,3),"－"))))</f>
        <v>－</v>
      </c>
      <c r="X396" s="79"/>
      <c r="Y396" s="79"/>
      <c r="Z396" s="82"/>
      <c r="AA396" s="80"/>
      <c r="AB396" s="81"/>
      <c r="AC396" s="82"/>
      <c r="AD396" s="82"/>
      <c r="AE396" s="82"/>
      <c r="AF396" s="82"/>
      <c r="AG396" s="80"/>
      <c r="AH396" s="76"/>
      <c r="AI396" s="76"/>
      <c r="AJ396" s="76"/>
      <c r="AK396" s="36"/>
      <c r="AL396" s="36"/>
      <c r="AM396" s="200"/>
      <c r="AN396" s="200"/>
      <c r="AO396" s="200"/>
      <c r="AP396" s="200"/>
      <c r="AQ396" s="161"/>
      <c r="AR396" s="75"/>
      <c r="AS396" s="36"/>
      <c r="AT396" s="36"/>
      <c r="AU396" s="36"/>
      <c r="AV396" s="36"/>
      <c r="AW396" s="36"/>
      <c r="AX396" s="36"/>
      <c r="AY396" s="36"/>
      <c r="AZ396" s="36"/>
      <c r="BA396" s="104"/>
      <c r="BB396" s="113"/>
      <c r="BC396" s="114" t="str">
        <f>IF(AND(OR(K396=契約状況コード表!D$5,K396=契約状況コード表!D$6),OR(AG396=契約状況コード表!G$5,AG396=契約状況コード表!G$6)),"年間支払金額(全官署)",IF(OR(AG396=契約状況コード表!G$5,AG396=契約状況コード表!G$6),"年間支払金額",IF(AND(OR(COUNTIF(AI396,"*すべて*"),COUNTIF(AI396,"*全て*")),S396="●",OR(K396=契約状況コード表!D$5,K396=契約状況コード表!D$6)),"年間支払金額(全官署、契約相手方ごと)",IF(AND(OR(COUNTIF(AI396,"*すべて*"),COUNTIF(AI396,"*全て*")),S396="●"),"年間支払金額(契約相手方ごと)",IF(AND(OR(K396=契約状況コード表!D$5,K396=契約状況コード表!D$6),AG396=契約状況コード表!G$7),"契約総額(全官署)",IF(AND(K396=契約状況コード表!D$7,AG396=契約状況コード表!G$7),"契約総額(自官署のみ)",IF(K396=契約状況コード表!D$7,"年間支払金額(自官署のみ)",IF(AG396=契約状況コード表!G$7,"契約総額",IF(AND(COUNTIF(BJ396,"&lt;&gt;*単価*"),OR(K396=契約状況コード表!D$5,K396=契約状況コード表!D$6)),"全官署予定価格",IF(AND(COUNTIF(BJ396,"*単価*"),OR(K396=契約状況コード表!D$5,K396=契約状況コード表!D$6)),"全官署支払金額",IF(AND(COUNTIF(BJ396,"&lt;&gt;*単価*"),COUNTIF(BJ396,"*変更契約*")),"変更後予定価格",IF(COUNTIF(BJ396,"*単価*"),"年間支払金額","予定価格"))))))))))))</f>
        <v>予定価格</v>
      </c>
      <c r="BD396" s="114" t="str">
        <f>IF(AND(BI396=契約状況コード表!M$5,T396&gt;契約状況コード表!N$5),"○",IF(AND(BI396=契約状況コード表!M$6,T396&gt;=契約状況コード表!N$6),"○",IF(AND(BI396=契約状況コード表!M$7,T396&gt;=契約状況コード表!N$7),"○",IF(AND(BI396=契約状況コード表!M$8,T396&gt;=契約状況コード表!N$8),"○",IF(AND(BI396=契約状況コード表!M$9,T396&gt;=契約状況コード表!N$9),"○",IF(AND(BI396=契約状況コード表!M$10,T396&gt;=契約状況コード表!N$10),"○",IF(AND(BI396=契約状況コード表!M$11,T396&gt;=契約状況コード表!N$11),"○",IF(AND(BI396=契約状況コード表!M$12,T396&gt;=契約状況コード表!N$12),"○",IF(AND(BI396=契約状況コード表!M$13,T396&gt;=契約状況コード表!N$13),"○",IF(T396="他官署で調達手続き入札を実施のため","○","×"))))))))))</f>
        <v>×</v>
      </c>
      <c r="BE396" s="114" t="str">
        <f>IF(AND(BI396=契約状況コード表!M$5,Y396&gt;契約状況コード表!N$5),"○",IF(AND(BI396=契約状況コード表!M$6,Y396&gt;=契約状況コード表!N$6),"○",IF(AND(BI396=契約状況コード表!M$7,Y396&gt;=契約状況コード表!N$7),"○",IF(AND(BI396=契約状況コード表!M$8,Y396&gt;=契約状況コード表!N$8),"○",IF(AND(BI396=契約状況コード表!M$9,Y396&gt;=契約状況コード表!N$9),"○",IF(AND(BI396=契約状況コード表!M$10,Y396&gt;=契約状況コード表!N$10),"○",IF(AND(BI396=契約状況コード表!M$11,Y396&gt;=契約状況コード表!N$11),"○",IF(AND(BI396=契約状況コード表!M$12,Y396&gt;=契約状況コード表!N$12),"○",IF(AND(BI396=契約状況コード表!M$13,Y396&gt;=契約状況コード表!N$13),"○","×")))))))))</f>
        <v>×</v>
      </c>
      <c r="BF396" s="114" t="str">
        <f t="shared" si="56"/>
        <v>×</v>
      </c>
      <c r="BG396" s="114" t="str">
        <f t="shared" si="57"/>
        <v>×</v>
      </c>
      <c r="BH396" s="115" t="str">
        <f t="shared" si="58"/>
        <v/>
      </c>
      <c r="BI396" s="170">
        <f t="shared" si="59"/>
        <v>0</v>
      </c>
      <c r="BJ396" s="36" t="str">
        <f>IF(AG396=契約状況コード表!G$5,"",IF(AND(K396&lt;&gt;"",ISTEXT(U396)),"分担契約/単価契約",IF(ISTEXT(U396),"単価契約",IF(K396&lt;&gt;"","分担契約",""))))</f>
        <v/>
      </c>
      <c r="BK396" s="171"/>
      <c r="BL396" s="118" t="str">
        <f>IF(COUNTIF(T396,"**"),"",IF(AND(T396&gt;=契約状況コード表!P$5,OR(H396=契約状況コード表!M$5,H396=契約状況コード表!M$6)),1,IF(AND(T396&gt;=契約状況コード表!P$13,H396&lt;&gt;契約状況コード表!M$5,H396&lt;&gt;契約状況コード表!M$6),1,"")))</f>
        <v/>
      </c>
      <c r="BM396" s="155" t="str">
        <f t="shared" si="60"/>
        <v>○</v>
      </c>
      <c r="BN396" s="118" t="b">
        <f t="shared" si="61"/>
        <v>1</v>
      </c>
      <c r="BO396" s="118" t="b">
        <f t="shared" si="62"/>
        <v>1</v>
      </c>
    </row>
    <row r="397" spans="1:67" ht="60.6" customHeight="1">
      <c r="A397" s="101">
        <f t="shared" si="54"/>
        <v>392</v>
      </c>
      <c r="B397" s="101" t="str">
        <f t="shared" si="55"/>
        <v/>
      </c>
      <c r="C397" s="101" t="str">
        <f>IF(B397&lt;&gt;1,"",COUNTIF($B$6:B397,1))</f>
        <v/>
      </c>
      <c r="D397" s="101" t="str">
        <f>IF(B397&lt;&gt;2,"",COUNTIF($B$6:B397,2))</f>
        <v/>
      </c>
      <c r="E397" s="101" t="str">
        <f>IF(B397&lt;&gt;3,"",COUNTIF($B$6:B397,3))</f>
        <v/>
      </c>
      <c r="F397" s="101" t="str">
        <f>IF(B397&lt;&gt;4,"",COUNTIF($B$6:B397,4))</f>
        <v/>
      </c>
      <c r="G397" s="75"/>
      <c r="H397" s="36"/>
      <c r="I397" s="76"/>
      <c r="J397" s="76"/>
      <c r="K397" s="75"/>
      <c r="L397" s="161"/>
      <c r="M397" s="77"/>
      <c r="N397" s="76"/>
      <c r="O397" s="78"/>
      <c r="P397" s="83"/>
      <c r="Q397" s="84"/>
      <c r="R397" s="76"/>
      <c r="S397" s="75"/>
      <c r="T397" s="79"/>
      <c r="U397" s="86"/>
      <c r="V397" s="87"/>
      <c r="W397" s="172" t="str">
        <f>IF(OR(T397="他官署で調達手続きを実施のため",AG397=契約状況コード表!G$5),"－",IF(V397&lt;&gt;"",ROUNDDOWN(V397/T397,3),(IFERROR(ROUNDDOWN(U397/T397,3),"－"))))</f>
        <v>－</v>
      </c>
      <c r="X397" s="79"/>
      <c r="Y397" s="79"/>
      <c r="Z397" s="82"/>
      <c r="AA397" s="80"/>
      <c r="AB397" s="81"/>
      <c r="AC397" s="82"/>
      <c r="AD397" s="82"/>
      <c r="AE397" s="82"/>
      <c r="AF397" s="82"/>
      <c r="AG397" s="80"/>
      <c r="AH397" s="76"/>
      <c r="AI397" s="76"/>
      <c r="AJ397" s="76"/>
      <c r="AK397" s="36"/>
      <c r="AL397" s="36"/>
      <c r="AM397" s="200"/>
      <c r="AN397" s="200"/>
      <c r="AO397" s="200"/>
      <c r="AP397" s="200"/>
      <c r="AQ397" s="161"/>
      <c r="AR397" s="75"/>
      <c r="AS397" s="36"/>
      <c r="AT397" s="36"/>
      <c r="AU397" s="36"/>
      <c r="AV397" s="36"/>
      <c r="AW397" s="36"/>
      <c r="AX397" s="36"/>
      <c r="AY397" s="36"/>
      <c r="AZ397" s="36"/>
      <c r="BA397" s="104"/>
      <c r="BB397" s="113"/>
      <c r="BC397" s="114" t="str">
        <f>IF(AND(OR(K397=契約状況コード表!D$5,K397=契約状況コード表!D$6),OR(AG397=契約状況コード表!G$5,AG397=契約状況コード表!G$6)),"年間支払金額(全官署)",IF(OR(AG397=契約状況コード表!G$5,AG397=契約状況コード表!G$6),"年間支払金額",IF(AND(OR(COUNTIF(AI397,"*すべて*"),COUNTIF(AI397,"*全て*")),S397="●",OR(K397=契約状況コード表!D$5,K397=契約状況コード表!D$6)),"年間支払金額(全官署、契約相手方ごと)",IF(AND(OR(COUNTIF(AI397,"*すべて*"),COUNTIF(AI397,"*全て*")),S397="●"),"年間支払金額(契約相手方ごと)",IF(AND(OR(K397=契約状況コード表!D$5,K397=契約状況コード表!D$6),AG397=契約状況コード表!G$7),"契約総額(全官署)",IF(AND(K397=契約状況コード表!D$7,AG397=契約状況コード表!G$7),"契約総額(自官署のみ)",IF(K397=契約状況コード表!D$7,"年間支払金額(自官署のみ)",IF(AG397=契約状況コード表!G$7,"契約総額",IF(AND(COUNTIF(BJ397,"&lt;&gt;*単価*"),OR(K397=契約状況コード表!D$5,K397=契約状況コード表!D$6)),"全官署予定価格",IF(AND(COUNTIF(BJ397,"*単価*"),OR(K397=契約状況コード表!D$5,K397=契約状況コード表!D$6)),"全官署支払金額",IF(AND(COUNTIF(BJ397,"&lt;&gt;*単価*"),COUNTIF(BJ397,"*変更契約*")),"変更後予定価格",IF(COUNTIF(BJ397,"*単価*"),"年間支払金額","予定価格"))))))))))))</f>
        <v>予定価格</v>
      </c>
      <c r="BD397" s="114" t="str">
        <f>IF(AND(BI397=契約状況コード表!M$5,T397&gt;契約状況コード表!N$5),"○",IF(AND(BI397=契約状況コード表!M$6,T397&gt;=契約状況コード表!N$6),"○",IF(AND(BI397=契約状況コード表!M$7,T397&gt;=契約状況コード表!N$7),"○",IF(AND(BI397=契約状況コード表!M$8,T397&gt;=契約状況コード表!N$8),"○",IF(AND(BI397=契約状況コード表!M$9,T397&gt;=契約状況コード表!N$9),"○",IF(AND(BI397=契約状況コード表!M$10,T397&gt;=契約状況コード表!N$10),"○",IF(AND(BI397=契約状況コード表!M$11,T397&gt;=契約状況コード表!N$11),"○",IF(AND(BI397=契約状況コード表!M$12,T397&gt;=契約状況コード表!N$12),"○",IF(AND(BI397=契約状況コード表!M$13,T397&gt;=契約状況コード表!N$13),"○",IF(T397="他官署で調達手続き入札を実施のため","○","×"))))))))))</f>
        <v>×</v>
      </c>
      <c r="BE397" s="114" t="str">
        <f>IF(AND(BI397=契約状況コード表!M$5,Y397&gt;契約状況コード表!N$5),"○",IF(AND(BI397=契約状況コード表!M$6,Y397&gt;=契約状況コード表!N$6),"○",IF(AND(BI397=契約状況コード表!M$7,Y397&gt;=契約状況コード表!N$7),"○",IF(AND(BI397=契約状況コード表!M$8,Y397&gt;=契約状況コード表!N$8),"○",IF(AND(BI397=契約状況コード表!M$9,Y397&gt;=契約状況コード表!N$9),"○",IF(AND(BI397=契約状況コード表!M$10,Y397&gt;=契約状況コード表!N$10),"○",IF(AND(BI397=契約状況コード表!M$11,Y397&gt;=契約状況コード表!N$11),"○",IF(AND(BI397=契約状況コード表!M$12,Y397&gt;=契約状況コード表!N$12),"○",IF(AND(BI397=契約状況コード表!M$13,Y397&gt;=契約状況コード表!N$13),"○","×")))))))))</f>
        <v>×</v>
      </c>
      <c r="BF397" s="114" t="str">
        <f t="shared" si="56"/>
        <v>×</v>
      </c>
      <c r="BG397" s="114" t="str">
        <f t="shared" si="57"/>
        <v>×</v>
      </c>
      <c r="BH397" s="115" t="str">
        <f t="shared" si="58"/>
        <v/>
      </c>
      <c r="BI397" s="170">
        <f t="shared" si="59"/>
        <v>0</v>
      </c>
      <c r="BJ397" s="36" t="str">
        <f>IF(AG397=契約状況コード表!G$5,"",IF(AND(K397&lt;&gt;"",ISTEXT(U397)),"分担契約/単価契約",IF(ISTEXT(U397),"単価契約",IF(K397&lt;&gt;"","分担契約",""))))</f>
        <v/>
      </c>
      <c r="BK397" s="171"/>
      <c r="BL397" s="118" t="str">
        <f>IF(COUNTIF(T397,"**"),"",IF(AND(T397&gt;=契約状況コード表!P$5,OR(H397=契約状況コード表!M$5,H397=契約状況コード表!M$6)),1,IF(AND(T397&gt;=契約状況コード表!P$13,H397&lt;&gt;契約状況コード表!M$5,H397&lt;&gt;契約状況コード表!M$6),1,"")))</f>
        <v/>
      </c>
      <c r="BM397" s="155" t="str">
        <f t="shared" si="60"/>
        <v>○</v>
      </c>
      <c r="BN397" s="118" t="b">
        <f t="shared" si="61"/>
        <v>1</v>
      </c>
      <c r="BO397" s="118" t="b">
        <f t="shared" si="62"/>
        <v>1</v>
      </c>
    </row>
    <row r="398" spans="1:67" ht="60.6" customHeight="1">
      <c r="A398" s="101">
        <f t="shared" si="54"/>
        <v>393</v>
      </c>
      <c r="B398" s="101" t="str">
        <f t="shared" si="55"/>
        <v/>
      </c>
      <c r="C398" s="101" t="str">
        <f>IF(B398&lt;&gt;1,"",COUNTIF($B$6:B398,1))</f>
        <v/>
      </c>
      <c r="D398" s="101" t="str">
        <f>IF(B398&lt;&gt;2,"",COUNTIF($B$6:B398,2))</f>
        <v/>
      </c>
      <c r="E398" s="101" t="str">
        <f>IF(B398&lt;&gt;3,"",COUNTIF($B$6:B398,3))</f>
        <v/>
      </c>
      <c r="F398" s="101" t="str">
        <f>IF(B398&lt;&gt;4,"",COUNTIF($B$6:B398,4))</f>
        <v/>
      </c>
      <c r="G398" s="75"/>
      <c r="H398" s="36"/>
      <c r="I398" s="76"/>
      <c r="J398" s="76"/>
      <c r="K398" s="75"/>
      <c r="L398" s="161"/>
      <c r="M398" s="77"/>
      <c r="N398" s="76"/>
      <c r="O398" s="78"/>
      <c r="P398" s="83"/>
      <c r="Q398" s="84"/>
      <c r="R398" s="76"/>
      <c r="S398" s="75"/>
      <c r="T398" s="79"/>
      <c r="U398" s="86"/>
      <c r="V398" s="87"/>
      <c r="W398" s="172" t="str">
        <f>IF(OR(T398="他官署で調達手続きを実施のため",AG398=契約状況コード表!G$5),"－",IF(V398&lt;&gt;"",ROUNDDOWN(V398/T398,3),(IFERROR(ROUNDDOWN(U398/T398,3),"－"))))</f>
        <v>－</v>
      </c>
      <c r="X398" s="79"/>
      <c r="Y398" s="79"/>
      <c r="Z398" s="82"/>
      <c r="AA398" s="80"/>
      <c r="AB398" s="81"/>
      <c r="AC398" s="82"/>
      <c r="AD398" s="82"/>
      <c r="AE398" s="82"/>
      <c r="AF398" s="82"/>
      <c r="AG398" s="80"/>
      <c r="AH398" s="76"/>
      <c r="AI398" s="76"/>
      <c r="AJ398" s="76"/>
      <c r="AK398" s="36"/>
      <c r="AL398" s="36"/>
      <c r="AM398" s="200"/>
      <c r="AN398" s="200"/>
      <c r="AO398" s="200"/>
      <c r="AP398" s="200"/>
      <c r="AQ398" s="161"/>
      <c r="AR398" s="75"/>
      <c r="AS398" s="36"/>
      <c r="AT398" s="36"/>
      <c r="AU398" s="36"/>
      <c r="AV398" s="36"/>
      <c r="AW398" s="36"/>
      <c r="AX398" s="36"/>
      <c r="AY398" s="36"/>
      <c r="AZ398" s="36"/>
      <c r="BA398" s="104"/>
      <c r="BB398" s="113"/>
      <c r="BC398" s="114" t="str">
        <f>IF(AND(OR(K398=契約状況コード表!D$5,K398=契約状況コード表!D$6),OR(AG398=契約状況コード表!G$5,AG398=契約状況コード表!G$6)),"年間支払金額(全官署)",IF(OR(AG398=契約状況コード表!G$5,AG398=契約状況コード表!G$6),"年間支払金額",IF(AND(OR(COUNTIF(AI398,"*すべて*"),COUNTIF(AI398,"*全て*")),S398="●",OR(K398=契約状況コード表!D$5,K398=契約状況コード表!D$6)),"年間支払金額(全官署、契約相手方ごと)",IF(AND(OR(COUNTIF(AI398,"*すべて*"),COUNTIF(AI398,"*全て*")),S398="●"),"年間支払金額(契約相手方ごと)",IF(AND(OR(K398=契約状況コード表!D$5,K398=契約状況コード表!D$6),AG398=契約状況コード表!G$7),"契約総額(全官署)",IF(AND(K398=契約状況コード表!D$7,AG398=契約状況コード表!G$7),"契約総額(自官署のみ)",IF(K398=契約状況コード表!D$7,"年間支払金額(自官署のみ)",IF(AG398=契約状況コード表!G$7,"契約総額",IF(AND(COUNTIF(BJ398,"&lt;&gt;*単価*"),OR(K398=契約状況コード表!D$5,K398=契約状況コード表!D$6)),"全官署予定価格",IF(AND(COUNTIF(BJ398,"*単価*"),OR(K398=契約状況コード表!D$5,K398=契約状況コード表!D$6)),"全官署支払金額",IF(AND(COUNTIF(BJ398,"&lt;&gt;*単価*"),COUNTIF(BJ398,"*変更契約*")),"変更後予定価格",IF(COUNTIF(BJ398,"*単価*"),"年間支払金額","予定価格"))))))))))))</f>
        <v>予定価格</v>
      </c>
      <c r="BD398" s="114" t="str">
        <f>IF(AND(BI398=契約状況コード表!M$5,T398&gt;契約状況コード表!N$5),"○",IF(AND(BI398=契約状況コード表!M$6,T398&gt;=契約状況コード表!N$6),"○",IF(AND(BI398=契約状況コード表!M$7,T398&gt;=契約状況コード表!N$7),"○",IF(AND(BI398=契約状況コード表!M$8,T398&gt;=契約状況コード表!N$8),"○",IF(AND(BI398=契約状況コード表!M$9,T398&gt;=契約状況コード表!N$9),"○",IF(AND(BI398=契約状況コード表!M$10,T398&gt;=契約状況コード表!N$10),"○",IF(AND(BI398=契約状況コード表!M$11,T398&gt;=契約状況コード表!N$11),"○",IF(AND(BI398=契約状況コード表!M$12,T398&gt;=契約状況コード表!N$12),"○",IF(AND(BI398=契約状況コード表!M$13,T398&gt;=契約状況コード表!N$13),"○",IF(T398="他官署で調達手続き入札を実施のため","○","×"))))))))))</f>
        <v>×</v>
      </c>
      <c r="BE398" s="114" t="str">
        <f>IF(AND(BI398=契約状況コード表!M$5,Y398&gt;契約状況コード表!N$5),"○",IF(AND(BI398=契約状況コード表!M$6,Y398&gt;=契約状況コード表!N$6),"○",IF(AND(BI398=契約状況コード表!M$7,Y398&gt;=契約状況コード表!N$7),"○",IF(AND(BI398=契約状況コード表!M$8,Y398&gt;=契約状況コード表!N$8),"○",IF(AND(BI398=契約状況コード表!M$9,Y398&gt;=契約状況コード表!N$9),"○",IF(AND(BI398=契約状況コード表!M$10,Y398&gt;=契約状況コード表!N$10),"○",IF(AND(BI398=契約状況コード表!M$11,Y398&gt;=契約状況コード表!N$11),"○",IF(AND(BI398=契約状況コード表!M$12,Y398&gt;=契約状況コード表!N$12),"○",IF(AND(BI398=契約状況コード表!M$13,Y398&gt;=契約状況コード表!N$13),"○","×")))))))))</f>
        <v>×</v>
      </c>
      <c r="BF398" s="114" t="str">
        <f t="shared" si="56"/>
        <v>×</v>
      </c>
      <c r="BG398" s="114" t="str">
        <f t="shared" si="57"/>
        <v>×</v>
      </c>
      <c r="BH398" s="115" t="str">
        <f t="shared" si="58"/>
        <v/>
      </c>
      <c r="BI398" s="170">
        <f t="shared" si="59"/>
        <v>0</v>
      </c>
      <c r="BJ398" s="36" t="str">
        <f>IF(AG398=契約状況コード表!G$5,"",IF(AND(K398&lt;&gt;"",ISTEXT(U398)),"分担契約/単価契約",IF(ISTEXT(U398),"単価契約",IF(K398&lt;&gt;"","分担契約",""))))</f>
        <v/>
      </c>
      <c r="BK398" s="171"/>
      <c r="BL398" s="118" t="str">
        <f>IF(COUNTIF(T398,"**"),"",IF(AND(T398&gt;=契約状況コード表!P$5,OR(H398=契約状況コード表!M$5,H398=契約状況コード表!M$6)),1,IF(AND(T398&gt;=契約状況コード表!P$13,H398&lt;&gt;契約状況コード表!M$5,H398&lt;&gt;契約状況コード表!M$6),1,"")))</f>
        <v/>
      </c>
      <c r="BM398" s="155" t="str">
        <f t="shared" si="60"/>
        <v>○</v>
      </c>
      <c r="BN398" s="118" t="b">
        <f t="shared" si="61"/>
        <v>1</v>
      </c>
      <c r="BO398" s="118" t="b">
        <f t="shared" si="62"/>
        <v>1</v>
      </c>
    </row>
    <row r="399" spans="1:67" ht="60.6" customHeight="1">
      <c r="A399" s="101">
        <f t="shared" si="54"/>
        <v>394</v>
      </c>
      <c r="B399" s="101" t="str">
        <f t="shared" si="55"/>
        <v/>
      </c>
      <c r="C399" s="101" t="str">
        <f>IF(B399&lt;&gt;1,"",COUNTIF($B$6:B399,1))</f>
        <v/>
      </c>
      <c r="D399" s="101" t="str">
        <f>IF(B399&lt;&gt;2,"",COUNTIF($B$6:B399,2))</f>
        <v/>
      </c>
      <c r="E399" s="101" t="str">
        <f>IF(B399&lt;&gt;3,"",COUNTIF($B$6:B399,3))</f>
        <v/>
      </c>
      <c r="F399" s="101" t="str">
        <f>IF(B399&lt;&gt;4,"",COUNTIF($B$6:B399,4))</f>
        <v/>
      </c>
      <c r="G399" s="75"/>
      <c r="H399" s="36"/>
      <c r="I399" s="76"/>
      <c r="J399" s="76"/>
      <c r="K399" s="75"/>
      <c r="L399" s="161"/>
      <c r="M399" s="77"/>
      <c r="N399" s="76"/>
      <c r="O399" s="78"/>
      <c r="P399" s="83"/>
      <c r="Q399" s="84"/>
      <c r="R399" s="76"/>
      <c r="S399" s="75"/>
      <c r="T399" s="79"/>
      <c r="U399" s="86"/>
      <c r="V399" s="87"/>
      <c r="W399" s="172" t="str">
        <f>IF(OR(T399="他官署で調達手続きを実施のため",AG399=契約状況コード表!G$5),"－",IF(V399&lt;&gt;"",ROUNDDOWN(V399/T399,3),(IFERROR(ROUNDDOWN(U399/T399,3),"－"))))</f>
        <v>－</v>
      </c>
      <c r="X399" s="79"/>
      <c r="Y399" s="79"/>
      <c r="Z399" s="82"/>
      <c r="AA399" s="80"/>
      <c r="AB399" s="81"/>
      <c r="AC399" s="82"/>
      <c r="AD399" s="82"/>
      <c r="AE399" s="82"/>
      <c r="AF399" s="82"/>
      <c r="AG399" s="80"/>
      <c r="AH399" s="76"/>
      <c r="AI399" s="76"/>
      <c r="AJ399" s="76"/>
      <c r="AK399" s="36"/>
      <c r="AL399" s="36"/>
      <c r="AM399" s="200"/>
      <c r="AN399" s="200"/>
      <c r="AO399" s="200"/>
      <c r="AP399" s="200"/>
      <c r="AQ399" s="161"/>
      <c r="AR399" s="75"/>
      <c r="AS399" s="36"/>
      <c r="AT399" s="36"/>
      <c r="AU399" s="36"/>
      <c r="AV399" s="36"/>
      <c r="AW399" s="36"/>
      <c r="AX399" s="36"/>
      <c r="AY399" s="36"/>
      <c r="AZ399" s="36"/>
      <c r="BA399" s="108"/>
      <c r="BB399" s="113"/>
      <c r="BC399" s="114" t="str">
        <f>IF(AND(OR(K399=契約状況コード表!D$5,K399=契約状況コード表!D$6),OR(AG399=契約状況コード表!G$5,AG399=契約状況コード表!G$6)),"年間支払金額(全官署)",IF(OR(AG399=契約状況コード表!G$5,AG399=契約状況コード表!G$6),"年間支払金額",IF(AND(OR(COUNTIF(AI399,"*すべて*"),COUNTIF(AI399,"*全て*")),S399="●",OR(K399=契約状況コード表!D$5,K399=契約状況コード表!D$6)),"年間支払金額(全官署、契約相手方ごと)",IF(AND(OR(COUNTIF(AI399,"*すべて*"),COUNTIF(AI399,"*全て*")),S399="●"),"年間支払金額(契約相手方ごと)",IF(AND(OR(K399=契約状況コード表!D$5,K399=契約状況コード表!D$6),AG399=契約状況コード表!G$7),"契約総額(全官署)",IF(AND(K399=契約状況コード表!D$7,AG399=契約状況コード表!G$7),"契約総額(自官署のみ)",IF(K399=契約状況コード表!D$7,"年間支払金額(自官署のみ)",IF(AG399=契約状況コード表!G$7,"契約総額",IF(AND(COUNTIF(BJ399,"&lt;&gt;*単価*"),OR(K399=契約状況コード表!D$5,K399=契約状況コード表!D$6)),"全官署予定価格",IF(AND(COUNTIF(BJ399,"*単価*"),OR(K399=契約状況コード表!D$5,K399=契約状況コード表!D$6)),"全官署支払金額",IF(AND(COUNTIF(BJ399,"&lt;&gt;*単価*"),COUNTIF(BJ399,"*変更契約*")),"変更後予定価格",IF(COUNTIF(BJ399,"*単価*"),"年間支払金額","予定価格"))))))))))))</f>
        <v>予定価格</v>
      </c>
      <c r="BD399" s="114" t="str">
        <f>IF(AND(BI399=契約状況コード表!M$5,T399&gt;契約状況コード表!N$5),"○",IF(AND(BI399=契約状況コード表!M$6,T399&gt;=契約状況コード表!N$6),"○",IF(AND(BI399=契約状況コード表!M$7,T399&gt;=契約状況コード表!N$7),"○",IF(AND(BI399=契約状況コード表!M$8,T399&gt;=契約状況コード表!N$8),"○",IF(AND(BI399=契約状況コード表!M$9,T399&gt;=契約状況コード表!N$9),"○",IF(AND(BI399=契約状況コード表!M$10,T399&gt;=契約状況コード表!N$10),"○",IF(AND(BI399=契約状況コード表!M$11,T399&gt;=契約状況コード表!N$11),"○",IF(AND(BI399=契約状況コード表!M$12,T399&gt;=契約状況コード表!N$12),"○",IF(AND(BI399=契約状況コード表!M$13,T399&gt;=契約状況コード表!N$13),"○",IF(T399="他官署で調達手続き入札を実施のため","○","×"))))))))))</f>
        <v>×</v>
      </c>
      <c r="BE399" s="114" t="str">
        <f>IF(AND(BI399=契約状況コード表!M$5,Y399&gt;契約状況コード表!N$5),"○",IF(AND(BI399=契約状況コード表!M$6,Y399&gt;=契約状況コード表!N$6),"○",IF(AND(BI399=契約状況コード表!M$7,Y399&gt;=契約状況コード表!N$7),"○",IF(AND(BI399=契約状況コード表!M$8,Y399&gt;=契約状況コード表!N$8),"○",IF(AND(BI399=契約状況コード表!M$9,Y399&gt;=契約状況コード表!N$9),"○",IF(AND(BI399=契約状況コード表!M$10,Y399&gt;=契約状況コード表!N$10),"○",IF(AND(BI399=契約状況コード表!M$11,Y399&gt;=契約状況コード表!N$11),"○",IF(AND(BI399=契約状況コード表!M$12,Y399&gt;=契約状況コード表!N$12),"○",IF(AND(BI399=契約状況コード表!M$13,Y399&gt;=契約状況コード表!N$13),"○","×")))))))))</f>
        <v>×</v>
      </c>
      <c r="BF399" s="114" t="str">
        <f t="shared" si="56"/>
        <v>×</v>
      </c>
      <c r="BG399" s="114" t="str">
        <f t="shared" si="57"/>
        <v>×</v>
      </c>
      <c r="BH399" s="115" t="str">
        <f t="shared" si="58"/>
        <v/>
      </c>
      <c r="BI399" s="170">
        <f t="shared" si="59"/>
        <v>0</v>
      </c>
      <c r="BJ399" s="36" t="str">
        <f>IF(AG399=契約状況コード表!G$5,"",IF(AND(K399&lt;&gt;"",ISTEXT(U399)),"分担契約/単価契約",IF(ISTEXT(U399),"単価契約",IF(K399&lt;&gt;"","分担契約",""))))</f>
        <v/>
      </c>
      <c r="BK399" s="171"/>
      <c r="BL399" s="118" t="str">
        <f>IF(COUNTIF(T399,"**"),"",IF(AND(T399&gt;=契約状況コード表!P$5,OR(H399=契約状況コード表!M$5,H399=契約状況コード表!M$6)),1,IF(AND(T399&gt;=契約状況コード表!P$13,H399&lt;&gt;契約状況コード表!M$5,H399&lt;&gt;契約状況コード表!M$6),1,"")))</f>
        <v/>
      </c>
      <c r="BM399" s="155" t="str">
        <f t="shared" si="60"/>
        <v>○</v>
      </c>
      <c r="BN399" s="118" t="b">
        <f t="shared" si="61"/>
        <v>1</v>
      </c>
      <c r="BO399" s="118" t="b">
        <f t="shared" si="62"/>
        <v>1</v>
      </c>
    </row>
    <row r="400" spans="1:67" ht="60.6" customHeight="1">
      <c r="A400" s="101">
        <f t="shared" ref="A400:A463" si="63">ROW()-5</f>
        <v>395</v>
      </c>
      <c r="B400" s="101" t="str">
        <f t="shared" ref="B400:B463" si="64">IF(AND(COUNTIF(H400,"*工事*"),COUNTIF(R400,"*入札*")),1,IF(AND(COUNTIF(H400,"*工事*"),COUNTIF(R400,"*随意契約*")),2,IF(AND(R400&lt;&gt;"*工事*",COUNTIF(R400,"*入札*")),3,IF(AND(H400&lt;&gt;"*工事*",COUNTIF(R400,"*随意契約*")),4,""))))</f>
        <v/>
      </c>
      <c r="C400" s="101" t="str">
        <f>IF(B400&lt;&gt;1,"",COUNTIF($B$6:B400,1))</f>
        <v/>
      </c>
      <c r="D400" s="101" t="str">
        <f>IF(B400&lt;&gt;2,"",COUNTIF($B$6:B400,2))</f>
        <v/>
      </c>
      <c r="E400" s="101" t="str">
        <f>IF(B400&lt;&gt;3,"",COUNTIF($B$6:B400,3))</f>
        <v/>
      </c>
      <c r="F400" s="101" t="str">
        <f>IF(B400&lt;&gt;4,"",COUNTIF($B$6:B400,4))</f>
        <v/>
      </c>
      <c r="G400" s="75"/>
      <c r="H400" s="36"/>
      <c r="I400" s="76"/>
      <c r="J400" s="76"/>
      <c r="K400" s="75"/>
      <c r="L400" s="161"/>
      <c r="M400" s="77"/>
      <c r="N400" s="76"/>
      <c r="O400" s="78"/>
      <c r="P400" s="83"/>
      <c r="Q400" s="84"/>
      <c r="R400" s="76"/>
      <c r="S400" s="75"/>
      <c r="T400" s="79"/>
      <c r="U400" s="86"/>
      <c r="V400" s="87"/>
      <c r="W400" s="172" t="str">
        <f>IF(OR(T400="他官署で調達手続きを実施のため",AG400=契約状況コード表!G$5),"－",IF(V400&lt;&gt;"",ROUNDDOWN(V400/T400,3),(IFERROR(ROUNDDOWN(U400/T400,3),"－"))))</f>
        <v>－</v>
      </c>
      <c r="X400" s="79"/>
      <c r="Y400" s="79"/>
      <c r="Z400" s="82"/>
      <c r="AA400" s="80"/>
      <c r="AB400" s="81"/>
      <c r="AC400" s="82"/>
      <c r="AD400" s="82"/>
      <c r="AE400" s="82"/>
      <c r="AF400" s="82"/>
      <c r="AG400" s="80"/>
      <c r="AH400" s="76"/>
      <c r="AI400" s="76"/>
      <c r="AJ400" s="76"/>
      <c r="AK400" s="36"/>
      <c r="AL400" s="36"/>
      <c r="AM400" s="200"/>
      <c r="AN400" s="200"/>
      <c r="AO400" s="200"/>
      <c r="AP400" s="200"/>
      <c r="AQ400" s="161"/>
      <c r="AR400" s="75"/>
      <c r="AS400" s="36"/>
      <c r="AT400" s="36"/>
      <c r="AU400" s="36"/>
      <c r="AV400" s="36"/>
      <c r="AW400" s="36"/>
      <c r="AX400" s="36"/>
      <c r="AY400" s="36"/>
      <c r="AZ400" s="36"/>
      <c r="BA400" s="104"/>
      <c r="BB400" s="113"/>
      <c r="BC400" s="114" t="str">
        <f>IF(AND(OR(K400=契約状況コード表!D$5,K400=契約状況コード表!D$6),OR(AG400=契約状況コード表!G$5,AG400=契約状況コード表!G$6)),"年間支払金額(全官署)",IF(OR(AG400=契約状況コード表!G$5,AG400=契約状況コード表!G$6),"年間支払金額",IF(AND(OR(COUNTIF(AI400,"*すべて*"),COUNTIF(AI400,"*全て*")),S400="●",OR(K400=契約状況コード表!D$5,K400=契約状況コード表!D$6)),"年間支払金額(全官署、契約相手方ごと)",IF(AND(OR(COUNTIF(AI400,"*すべて*"),COUNTIF(AI400,"*全て*")),S400="●"),"年間支払金額(契約相手方ごと)",IF(AND(OR(K400=契約状況コード表!D$5,K400=契約状況コード表!D$6),AG400=契約状況コード表!G$7),"契約総額(全官署)",IF(AND(K400=契約状況コード表!D$7,AG400=契約状況コード表!G$7),"契約総額(自官署のみ)",IF(K400=契約状況コード表!D$7,"年間支払金額(自官署のみ)",IF(AG400=契約状況コード表!G$7,"契約総額",IF(AND(COUNTIF(BJ400,"&lt;&gt;*単価*"),OR(K400=契約状況コード表!D$5,K400=契約状況コード表!D$6)),"全官署予定価格",IF(AND(COUNTIF(BJ400,"*単価*"),OR(K400=契約状況コード表!D$5,K400=契約状況コード表!D$6)),"全官署支払金額",IF(AND(COUNTIF(BJ400,"&lt;&gt;*単価*"),COUNTIF(BJ400,"*変更契約*")),"変更後予定価格",IF(COUNTIF(BJ400,"*単価*"),"年間支払金額","予定価格"))))))))))))</f>
        <v>予定価格</v>
      </c>
      <c r="BD400" s="114" t="str">
        <f>IF(AND(BI400=契約状況コード表!M$5,T400&gt;契約状況コード表!N$5),"○",IF(AND(BI400=契約状況コード表!M$6,T400&gt;=契約状況コード表!N$6),"○",IF(AND(BI400=契約状況コード表!M$7,T400&gt;=契約状況コード表!N$7),"○",IF(AND(BI400=契約状況コード表!M$8,T400&gt;=契約状況コード表!N$8),"○",IF(AND(BI400=契約状況コード表!M$9,T400&gt;=契約状況コード表!N$9),"○",IF(AND(BI400=契約状況コード表!M$10,T400&gt;=契約状況コード表!N$10),"○",IF(AND(BI400=契約状況コード表!M$11,T400&gt;=契約状況コード表!N$11),"○",IF(AND(BI400=契約状況コード表!M$12,T400&gt;=契約状況コード表!N$12),"○",IF(AND(BI400=契約状況コード表!M$13,T400&gt;=契約状況コード表!N$13),"○",IF(T400="他官署で調達手続き入札を実施のため","○","×"))))))))))</f>
        <v>×</v>
      </c>
      <c r="BE400" s="114" t="str">
        <f>IF(AND(BI400=契約状況コード表!M$5,Y400&gt;契約状況コード表!N$5),"○",IF(AND(BI400=契約状況コード表!M$6,Y400&gt;=契約状況コード表!N$6),"○",IF(AND(BI400=契約状況コード表!M$7,Y400&gt;=契約状況コード表!N$7),"○",IF(AND(BI400=契約状況コード表!M$8,Y400&gt;=契約状況コード表!N$8),"○",IF(AND(BI400=契約状況コード表!M$9,Y400&gt;=契約状況コード表!N$9),"○",IF(AND(BI400=契約状況コード表!M$10,Y400&gt;=契約状況コード表!N$10),"○",IF(AND(BI400=契約状況コード表!M$11,Y400&gt;=契約状況コード表!N$11),"○",IF(AND(BI400=契約状況コード表!M$12,Y400&gt;=契約状況コード表!N$12),"○",IF(AND(BI400=契約状況コード表!M$13,Y400&gt;=契約状況コード表!N$13),"○","×")))))))))</f>
        <v>×</v>
      </c>
      <c r="BF400" s="114" t="str">
        <f t="shared" si="56"/>
        <v>×</v>
      </c>
      <c r="BG400" s="114" t="str">
        <f t="shared" si="57"/>
        <v>×</v>
      </c>
      <c r="BH400" s="115" t="str">
        <f t="shared" si="58"/>
        <v/>
      </c>
      <c r="BI400" s="170">
        <f t="shared" si="59"/>
        <v>0</v>
      </c>
      <c r="BJ400" s="36" t="str">
        <f>IF(AG400=契約状況コード表!G$5,"",IF(AND(K400&lt;&gt;"",ISTEXT(U400)),"分担契約/単価契約",IF(ISTEXT(U400),"単価契約",IF(K400&lt;&gt;"","分担契約",""))))</f>
        <v/>
      </c>
      <c r="BK400" s="171"/>
      <c r="BL400" s="118" t="str">
        <f>IF(COUNTIF(T400,"**"),"",IF(AND(T400&gt;=契約状況コード表!P$5,OR(H400=契約状況コード表!M$5,H400=契約状況コード表!M$6)),1,IF(AND(T400&gt;=契約状況コード表!P$13,H400&lt;&gt;契約状況コード表!M$5,H400&lt;&gt;契約状況コード表!M$6),1,"")))</f>
        <v/>
      </c>
      <c r="BM400" s="155" t="str">
        <f t="shared" si="60"/>
        <v>○</v>
      </c>
      <c r="BN400" s="118" t="b">
        <f t="shared" si="61"/>
        <v>1</v>
      </c>
      <c r="BO400" s="118" t="b">
        <f t="shared" si="62"/>
        <v>1</v>
      </c>
    </row>
    <row r="401" spans="1:67" ht="60.6" customHeight="1">
      <c r="A401" s="101">
        <f t="shared" si="63"/>
        <v>396</v>
      </c>
      <c r="B401" s="101" t="str">
        <f t="shared" si="64"/>
        <v/>
      </c>
      <c r="C401" s="101" t="str">
        <f>IF(B401&lt;&gt;1,"",COUNTIF($B$6:B401,1))</f>
        <v/>
      </c>
      <c r="D401" s="101" t="str">
        <f>IF(B401&lt;&gt;2,"",COUNTIF($B$6:B401,2))</f>
        <v/>
      </c>
      <c r="E401" s="101" t="str">
        <f>IF(B401&lt;&gt;3,"",COUNTIF($B$6:B401,3))</f>
        <v/>
      </c>
      <c r="F401" s="101" t="str">
        <f>IF(B401&lt;&gt;4,"",COUNTIF($B$6:B401,4))</f>
        <v/>
      </c>
      <c r="G401" s="75"/>
      <c r="H401" s="36"/>
      <c r="I401" s="76"/>
      <c r="J401" s="76"/>
      <c r="K401" s="75"/>
      <c r="L401" s="161"/>
      <c r="M401" s="77"/>
      <c r="N401" s="76"/>
      <c r="O401" s="78"/>
      <c r="P401" s="83"/>
      <c r="Q401" s="84"/>
      <c r="R401" s="76"/>
      <c r="S401" s="75"/>
      <c r="T401" s="79"/>
      <c r="U401" s="86"/>
      <c r="V401" s="87"/>
      <c r="W401" s="172" t="str">
        <f>IF(OR(T401="他官署で調達手続きを実施のため",AG401=契約状況コード表!G$5),"－",IF(V401&lt;&gt;"",ROUNDDOWN(V401/T401,3),(IFERROR(ROUNDDOWN(U401/T401,3),"－"))))</f>
        <v>－</v>
      </c>
      <c r="X401" s="79"/>
      <c r="Y401" s="79"/>
      <c r="Z401" s="82"/>
      <c r="AA401" s="80"/>
      <c r="AB401" s="81"/>
      <c r="AC401" s="82"/>
      <c r="AD401" s="82"/>
      <c r="AE401" s="82"/>
      <c r="AF401" s="82"/>
      <c r="AG401" s="80"/>
      <c r="AH401" s="76"/>
      <c r="AI401" s="76"/>
      <c r="AJ401" s="76"/>
      <c r="AK401" s="36"/>
      <c r="AL401" s="36"/>
      <c r="AM401" s="200"/>
      <c r="AN401" s="200"/>
      <c r="AO401" s="200"/>
      <c r="AP401" s="200"/>
      <c r="AQ401" s="161"/>
      <c r="AR401" s="75"/>
      <c r="AS401" s="36"/>
      <c r="AT401" s="36"/>
      <c r="AU401" s="36"/>
      <c r="AV401" s="36"/>
      <c r="AW401" s="36"/>
      <c r="AX401" s="36"/>
      <c r="AY401" s="36"/>
      <c r="AZ401" s="36"/>
      <c r="BA401" s="104"/>
      <c r="BB401" s="113"/>
      <c r="BC401" s="114" t="str">
        <f>IF(AND(OR(K401=契約状況コード表!D$5,K401=契約状況コード表!D$6),OR(AG401=契約状況コード表!G$5,AG401=契約状況コード表!G$6)),"年間支払金額(全官署)",IF(OR(AG401=契約状況コード表!G$5,AG401=契約状況コード表!G$6),"年間支払金額",IF(AND(OR(COUNTIF(AI401,"*すべて*"),COUNTIF(AI401,"*全て*")),S401="●",OR(K401=契約状況コード表!D$5,K401=契約状況コード表!D$6)),"年間支払金額(全官署、契約相手方ごと)",IF(AND(OR(COUNTIF(AI401,"*すべて*"),COUNTIF(AI401,"*全て*")),S401="●"),"年間支払金額(契約相手方ごと)",IF(AND(OR(K401=契約状況コード表!D$5,K401=契約状況コード表!D$6),AG401=契約状況コード表!G$7),"契約総額(全官署)",IF(AND(K401=契約状況コード表!D$7,AG401=契約状況コード表!G$7),"契約総額(自官署のみ)",IF(K401=契約状況コード表!D$7,"年間支払金額(自官署のみ)",IF(AG401=契約状況コード表!G$7,"契約総額",IF(AND(COUNTIF(BJ401,"&lt;&gt;*単価*"),OR(K401=契約状況コード表!D$5,K401=契約状況コード表!D$6)),"全官署予定価格",IF(AND(COUNTIF(BJ401,"*単価*"),OR(K401=契約状況コード表!D$5,K401=契約状況コード表!D$6)),"全官署支払金額",IF(AND(COUNTIF(BJ401,"&lt;&gt;*単価*"),COUNTIF(BJ401,"*変更契約*")),"変更後予定価格",IF(COUNTIF(BJ401,"*単価*"),"年間支払金額","予定価格"))))))))))))</f>
        <v>予定価格</v>
      </c>
      <c r="BD401" s="114" t="str">
        <f>IF(AND(BI401=契約状況コード表!M$5,T401&gt;契約状況コード表!N$5),"○",IF(AND(BI401=契約状況コード表!M$6,T401&gt;=契約状況コード表!N$6),"○",IF(AND(BI401=契約状況コード表!M$7,T401&gt;=契約状況コード表!N$7),"○",IF(AND(BI401=契約状況コード表!M$8,T401&gt;=契約状況コード表!N$8),"○",IF(AND(BI401=契約状況コード表!M$9,T401&gt;=契約状況コード表!N$9),"○",IF(AND(BI401=契約状況コード表!M$10,T401&gt;=契約状況コード表!N$10),"○",IF(AND(BI401=契約状況コード表!M$11,T401&gt;=契約状況コード表!N$11),"○",IF(AND(BI401=契約状況コード表!M$12,T401&gt;=契約状況コード表!N$12),"○",IF(AND(BI401=契約状況コード表!M$13,T401&gt;=契約状況コード表!N$13),"○",IF(T401="他官署で調達手続き入札を実施のため","○","×"))))))))))</f>
        <v>×</v>
      </c>
      <c r="BE401" s="114" t="str">
        <f>IF(AND(BI401=契約状況コード表!M$5,Y401&gt;契約状況コード表!N$5),"○",IF(AND(BI401=契約状況コード表!M$6,Y401&gt;=契約状況コード表!N$6),"○",IF(AND(BI401=契約状況コード表!M$7,Y401&gt;=契約状況コード表!N$7),"○",IF(AND(BI401=契約状況コード表!M$8,Y401&gt;=契約状況コード表!N$8),"○",IF(AND(BI401=契約状況コード表!M$9,Y401&gt;=契約状況コード表!N$9),"○",IF(AND(BI401=契約状況コード表!M$10,Y401&gt;=契約状況コード表!N$10),"○",IF(AND(BI401=契約状況コード表!M$11,Y401&gt;=契約状況コード表!N$11),"○",IF(AND(BI401=契約状況コード表!M$12,Y401&gt;=契約状況コード表!N$12),"○",IF(AND(BI401=契約状況コード表!M$13,Y401&gt;=契約状況コード表!N$13),"○","×")))))))))</f>
        <v>×</v>
      </c>
      <c r="BF401" s="114" t="str">
        <f t="shared" si="56"/>
        <v>×</v>
      </c>
      <c r="BG401" s="114" t="str">
        <f t="shared" si="57"/>
        <v>×</v>
      </c>
      <c r="BH401" s="115" t="str">
        <f t="shared" si="58"/>
        <v/>
      </c>
      <c r="BI401" s="170">
        <f t="shared" si="59"/>
        <v>0</v>
      </c>
      <c r="BJ401" s="36" t="str">
        <f>IF(AG401=契約状況コード表!G$5,"",IF(AND(K401&lt;&gt;"",ISTEXT(U401)),"分担契約/単価契約",IF(ISTEXT(U401),"単価契約",IF(K401&lt;&gt;"","分担契約",""))))</f>
        <v/>
      </c>
      <c r="BK401" s="171"/>
      <c r="BL401" s="118" t="str">
        <f>IF(COUNTIF(T401,"**"),"",IF(AND(T401&gt;=契約状況コード表!P$5,OR(H401=契約状況コード表!M$5,H401=契約状況コード表!M$6)),1,IF(AND(T401&gt;=契約状況コード表!P$13,H401&lt;&gt;契約状況コード表!M$5,H401&lt;&gt;契約状況コード表!M$6),1,"")))</f>
        <v/>
      </c>
      <c r="BM401" s="155" t="str">
        <f t="shared" si="60"/>
        <v>○</v>
      </c>
      <c r="BN401" s="118" t="b">
        <f t="shared" si="61"/>
        <v>1</v>
      </c>
      <c r="BO401" s="118" t="b">
        <f t="shared" si="62"/>
        <v>1</v>
      </c>
    </row>
    <row r="402" spans="1:67" ht="60.6" customHeight="1">
      <c r="A402" s="101">
        <f t="shared" si="63"/>
        <v>397</v>
      </c>
      <c r="B402" s="101" t="str">
        <f t="shared" si="64"/>
        <v/>
      </c>
      <c r="C402" s="101" t="str">
        <f>IF(B402&lt;&gt;1,"",COUNTIF($B$6:B402,1))</f>
        <v/>
      </c>
      <c r="D402" s="101" t="str">
        <f>IF(B402&lt;&gt;2,"",COUNTIF($B$6:B402,2))</f>
        <v/>
      </c>
      <c r="E402" s="101" t="str">
        <f>IF(B402&lt;&gt;3,"",COUNTIF($B$6:B402,3))</f>
        <v/>
      </c>
      <c r="F402" s="101" t="str">
        <f>IF(B402&lt;&gt;4,"",COUNTIF($B$6:B402,4))</f>
        <v/>
      </c>
      <c r="G402" s="75"/>
      <c r="H402" s="36"/>
      <c r="I402" s="76"/>
      <c r="J402" s="76"/>
      <c r="K402" s="75"/>
      <c r="L402" s="161"/>
      <c r="M402" s="77"/>
      <c r="N402" s="76"/>
      <c r="O402" s="78"/>
      <c r="P402" s="83"/>
      <c r="Q402" s="84"/>
      <c r="R402" s="76"/>
      <c r="S402" s="75"/>
      <c r="T402" s="85"/>
      <c r="U402" s="154"/>
      <c r="V402" s="87"/>
      <c r="W402" s="172" t="str">
        <f>IF(OR(T402="他官署で調達手続きを実施のため",AG402=契約状況コード表!G$5),"－",IF(V402&lt;&gt;"",ROUNDDOWN(V402/T402,3),(IFERROR(ROUNDDOWN(U402/T402,3),"－"))))</f>
        <v>－</v>
      </c>
      <c r="X402" s="85"/>
      <c r="Y402" s="85"/>
      <c r="Z402" s="82"/>
      <c r="AA402" s="80"/>
      <c r="AB402" s="81"/>
      <c r="AC402" s="82"/>
      <c r="AD402" s="82"/>
      <c r="AE402" s="82"/>
      <c r="AF402" s="82"/>
      <c r="AG402" s="80"/>
      <c r="AH402" s="76"/>
      <c r="AI402" s="76"/>
      <c r="AJ402" s="76"/>
      <c r="AK402" s="36"/>
      <c r="AL402" s="36"/>
      <c r="AM402" s="200"/>
      <c r="AN402" s="200"/>
      <c r="AO402" s="200"/>
      <c r="AP402" s="200"/>
      <c r="AQ402" s="161"/>
      <c r="AR402" s="75"/>
      <c r="AS402" s="36"/>
      <c r="AT402" s="36"/>
      <c r="AU402" s="36"/>
      <c r="AV402" s="36"/>
      <c r="AW402" s="36"/>
      <c r="AX402" s="36"/>
      <c r="AY402" s="36"/>
      <c r="AZ402" s="36"/>
      <c r="BA402" s="104"/>
      <c r="BB402" s="113"/>
      <c r="BC402" s="114" t="str">
        <f>IF(AND(OR(K402=契約状況コード表!D$5,K402=契約状況コード表!D$6),OR(AG402=契約状況コード表!G$5,AG402=契約状況コード表!G$6)),"年間支払金額(全官署)",IF(OR(AG402=契約状況コード表!G$5,AG402=契約状況コード表!G$6),"年間支払金額",IF(AND(OR(COUNTIF(AI402,"*すべて*"),COUNTIF(AI402,"*全て*")),S402="●",OR(K402=契約状況コード表!D$5,K402=契約状況コード表!D$6)),"年間支払金額(全官署、契約相手方ごと)",IF(AND(OR(COUNTIF(AI402,"*すべて*"),COUNTIF(AI402,"*全て*")),S402="●"),"年間支払金額(契約相手方ごと)",IF(AND(OR(K402=契約状況コード表!D$5,K402=契約状況コード表!D$6),AG402=契約状況コード表!G$7),"契約総額(全官署)",IF(AND(K402=契約状況コード表!D$7,AG402=契約状況コード表!G$7),"契約総額(自官署のみ)",IF(K402=契約状況コード表!D$7,"年間支払金額(自官署のみ)",IF(AG402=契約状況コード表!G$7,"契約総額",IF(AND(COUNTIF(BJ402,"&lt;&gt;*単価*"),OR(K402=契約状況コード表!D$5,K402=契約状況コード表!D$6)),"全官署予定価格",IF(AND(COUNTIF(BJ402,"*単価*"),OR(K402=契約状況コード表!D$5,K402=契約状況コード表!D$6)),"全官署支払金額",IF(AND(COUNTIF(BJ402,"&lt;&gt;*単価*"),COUNTIF(BJ402,"*変更契約*")),"変更後予定価格",IF(COUNTIF(BJ402,"*単価*"),"年間支払金額","予定価格"))))))))))))</f>
        <v>予定価格</v>
      </c>
      <c r="BD402" s="114" t="str">
        <f>IF(AND(BI402=契約状況コード表!M$5,T402&gt;契約状況コード表!N$5),"○",IF(AND(BI402=契約状況コード表!M$6,T402&gt;=契約状況コード表!N$6),"○",IF(AND(BI402=契約状況コード表!M$7,T402&gt;=契約状況コード表!N$7),"○",IF(AND(BI402=契約状況コード表!M$8,T402&gt;=契約状況コード表!N$8),"○",IF(AND(BI402=契約状況コード表!M$9,T402&gt;=契約状況コード表!N$9),"○",IF(AND(BI402=契約状況コード表!M$10,T402&gt;=契約状況コード表!N$10),"○",IF(AND(BI402=契約状況コード表!M$11,T402&gt;=契約状況コード表!N$11),"○",IF(AND(BI402=契約状況コード表!M$12,T402&gt;=契約状況コード表!N$12),"○",IF(AND(BI402=契約状況コード表!M$13,T402&gt;=契約状況コード表!N$13),"○",IF(T402="他官署で調達手続き入札を実施のため","○","×"))))))))))</f>
        <v>×</v>
      </c>
      <c r="BE402" s="114" t="str">
        <f>IF(AND(BI402=契約状況コード表!M$5,Y402&gt;契約状況コード表!N$5),"○",IF(AND(BI402=契約状況コード表!M$6,Y402&gt;=契約状況コード表!N$6),"○",IF(AND(BI402=契約状況コード表!M$7,Y402&gt;=契約状況コード表!N$7),"○",IF(AND(BI402=契約状況コード表!M$8,Y402&gt;=契約状況コード表!N$8),"○",IF(AND(BI402=契約状況コード表!M$9,Y402&gt;=契約状況コード表!N$9),"○",IF(AND(BI402=契約状況コード表!M$10,Y402&gt;=契約状況コード表!N$10),"○",IF(AND(BI402=契約状況コード表!M$11,Y402&gt;=契約状況コード表!N$11),"○",IF(AND(BI402=契約状況コード表!M$12,Y402&gt;=契約状況コード表!N$12),"○",IF(AND(BI402=契約状況コード表!M$13,Y402&gt;=契約状況コード表!N$13),"○","×")))))))))</f>
        <v>×</v>
      </c>
      <c r="BF402" s="114" t="str">
        <f t="shared" si="56"/>
        <v>×</v>
      </c>
      <c r="BG402" s="114" t="str">
        <f t="shared" si="57"/>
        <v>×</v>
      </c>
      <c r="BH402" s="115" t="str">
        <f t="shared" si="58"/>
        <v/>
      </c>
      <c r="BI402" s="170">
        <f t="shared" si="59"/>
        <v>0</v>
      </c>
      <c r="BJ402" s="36" t="str">
        <f>IF(AG402=契約状況コード表!G$5,"",IF(AND(K402&lt;&gt;"",ISTEXT(U402)),"分担契約/単価契約",IF(ISTEXT(U402),"単価契約",IF(K402&lt;&gt;"","分担契約",""))))</f>
        <v/>
      </c>
      <c r="BK402" s="171"/>
      <c r="BL402" s="118" t="str">
        <f>IF(COUNTIF(T402,"**"),"",IF(AND(T402&gt;=契約状況コード表!P$5,OR(H402=契約状況コード表!M$5,H402=契約状況コード表!M$6)),1,IF(AND(T402&gt;=契約状況コード表!P$13,H402&lt;&gt;契約状況コード表!M$5,H402&lt;&gt;契約状況コード表!M$6),1,"")))</f>
        <v/>
      </c>
      <c r="BM402" s="155" t="str">
        <f t="shared" si="60"/>
        <v>○</v>
      </c>
      <c r="BN402" s="118" t="b">
        <f t="shared" si="61"/>
        <v>1</v>
      </c>
      <c r="BO402" s="118" t="b">
        <f t="shared" si="62"/>
        <v>1</v>
      </c>
    </row>
    <row r="403" spans="1:67" ht="60.6" customHeight="1">
      <c r="A403" s="101">
        <f t="shared" si="63"/>
        <v>398</v>
      </c>
      <c r="B403" s="101" t="str">
        <f t="shared" si="64"/>
        <v/>
      </c>
      <c r="C403" s="101" t="str">
        <f>IF(B403&lt;&gt;1,"",COUNTIF($B$6:B403,1))</f>
        <v/>
      </c>
      <c r="D403" s="101" t="str">
        <f>IF(B403&lt;&gt;2,"",COUNTIF($B$6:B403,2))</f>
        <v/>
      </c>
      <c r="E403" s="101" t="str">
        <f>IF(B403&lt;&gt;3,"",COUNTIF($B$6:B403,3))</f>
        <v/>
      </c>
      <c r="F403" s="101" t="str">
        <f>IF(B403&lt;&gt;4,"",COUNTIF($B$6:B403,4))</f>
        <v/>
      </c>
      <c r="G403" s="75"/>
      <c r="H403" s="36"/>
      <c r="I403" s="76"/>
      <c r="J403" s="76"/>
      <c r="K403" s="75"/>
      <c r="L403" s="161"/>
      <c r="M403" s="77"/>
      <c r="N403" s="76"/>
      <c r="O403" s="78"/>
      <c r="P403" s="83"/>
      <c r="Q403" s="84"/>
      <c r="R403" s="76"/>
      <c r="S403" s="75"/>
      <c r="T403" s="79"/>
      <c r="U403" s="86"/>
      <c r="V403" s="87"/>
      <c r="W403" s="172" t="str">
        <f>IF(OR(T403="他官署で調達手続きを実施のため",AG403=契約状況コード表!G$5),"－",IF(V403&lt;&gt;"",ROUNDDOWN(V403/T403,3),(IFERROR(ROUNDDOWN(U403/T403,3),"－"))))</f>
        <v>－</v>
      </c>
      <c r="X403" s="79"/>
      <c r="Y403" s="79"/>
      <c r="Z403" s="82"/>
      <c r="AA403" s="80"/>
      <c r="AB403" s="81"/>
      <c r="AC403" s="82"/>
      <c r="AD403" s="82"/>
      <c r="AE403" s="82"/>
      <c r="AF403" s="82"/>
      <c r="AG403" s="80"/>
      <c r="AH403" s="76"/>
      <c r="AI403" s="76"/>
      <c r="AJ403" s="76"/>
      <c r="AK403" s="36"/>
      <c r="AL403" s="36"/>
      <c r="AM403" s="200"/>
      <c r="AN403" s="200"/>
      <c r="AO403" s="200"/>
      <c r="AP403" s="200"/>
      <c r="AQ403" s="161"/>
      <c r="AR403" s="75"/>
      <c r="AS403" s="36"/>
      <c r="AT403" s="36"/>
      <c r="AU403" s="36"/>
      <c r="AV403" s="36"/>
      <c r="AW403" s="36"/>
      <c r="AX403" s="36"/>
      <c r="AY403" s="36"/>
      <c r="AZ403" s="36"/>
      <c r="BA403" s="104"/>
      <c r="BB403" s="113"/>
      <c r="BC403" s="114" t="str">
        <f>IF(AND(OR(K403=契約状況コード表!D$5,K403=契約状況コード表!D$6),OR(AG403=契約状況コード表!G$5,AG403=契約状況コード表!G$6)),"年間支払金額(全官署)",IF(OR(AG403=契約状況コード表!G$5,AG403=契約状況コード表!G$6),"年間支払金額",IF(AND(OR(COUNTIF(AI403,"*すべて*"),COUNTIF(AI403,"*全て*")),S403="●",OR(K403=契約状況コード表!D$5,K403=契約状況コード表!D$6)),"年間支払金額(全官署、契約相手方ごと)",IF(AND(OR(COUNTIF(AI403,"*すべて*"),COUNTIF(AI403,"*全て*")),S403="●"),"年間支払金額(契約相手方ごと)",IF(AND(OR(K403=契約状況コード表!D$5,K403=契約状況コード表!D$6),AG403=契約状況コード表!G$7),"契約総額(全官署)",IF(AND(K403=契約状況コード表!D$7,AG403=契約状況コード表!G$7),"契約総額(自官署のみ)",IF(K403=契約状況コード表!D$7,"年間支払金額(自官署のみ)",IF(AG403=契約状況コード表!G$7,"契約総額",IF(AND(COUNTIF(BJ403,"&lt;&gt;*単価*"),OR(K403=契約状況コード表!D$5,K403=契約状況コード表!D$6)),"全官署予定価格",IF(AND(COUNTIF(BJ403,"*単価*"),OR(K403=契約状況コード表!D$5,K403=契約状況コード表!D$6)),"全官署支払金額",IF(AND(COUNTIF(BJ403,"&lt;&gt;*単価*"),COUNTIF(BJ403,"*変更契約*")),"変更後予定価格",IF(COUNTIF(BJ403,"*単価*"),"年間支払金額","予定価格"))))))))))))</f>
        <v>予定価格</v>
      </c>
      <c r="BD403" s="114" t="str">
        <f>IF(AND(BI403=契約状況コード表!M$5,T403&gt;契約状況コード表!N$5),"○",IF(AND(BI403=契約状況コード表!M$6,T403&gt;=契約状況コード表!N$6),"○",IF(AND(BI403=契約状況コード表!M$7,T403&gt;=契約状況コード表!N$7),"○",IF(AND(BI403=契約状況コード表!M$8,T403&gt;=契約状況コード表!N$8),"○",IF(AND(BI403=契約状況コード表!M$9,T403&gt;=契約状況コード表!N$9),"○",IF(AND(BI403=契約状況コード表!M$10,T403&gt;=契約状況コード表!N$10),"○",IF(AND(BI403=契約状況コード表!M$11,T403&gt;=契約状況コード表!N$11),"○",IF(AND(BI403=契約状況コード表!M$12,T403&gt;=契約状況コード表!N$12),"○",IF(AND(BI403=契約状況コード表!M$13,T403&gt;=契約状況コード表!N$13),"○",IF(T403="他官署で調達手続き入札を実施のため","○","×"))))))))))</f>
        <v>×</v>
      </c>
      <c r="BE403" s="114" t="str">
        <f>IF(AND(BI403=契約状況コード表!M$5,Y403&gt;契約状況コード表!N$5),"○",IF(AND(BI403=契約状況コード表!M$6,Y403&gt;=契約状況コード表!N$6),"○",IF(AND(BI403=契約状況コード表!M$7,Y403&gt;=契約状況コード表!N$7),"○",IF(AND(BI403=契約状況コード表!M$8,Y403&gt;=契約状況コード表!N$8),"○",IF(AND(BI403=契約状況コード表!M$9,Y403&gt;=契約状況コード表!N$9),"○",IF(AND(BI403=契約状況コード表!M$10,Y403&gt;=契約状況コード表!N$10),"○",IF(AND(BI403=契約状況コード表!M$11,Y403&gt;=契約状況コード表!N$11),"○",IF(AND(BI403=契約状況コード表!M$12,Y403&gt;=契約状況コード表!N$12),"○",IF(AND(BI403=契約状況コード表!M$13,Y403&gt;=契約状況コード表!N$13),"○","×")))))))))</f>
        <v>×</v>
      </c>
      <c r="BF403" s="114" t="str">
        <f t="shared" si="56"/>
        <v>×</v>
      </c>
      <c r="BG403" s="114" t="str">
        <f t="shared" si="57"/>
        <v>×</v>
      </c>
      <c r="BH403" s="115" t="str">
        <f t="shared" si="58"/>
        <v/>
      </c>
      <c r="BI403" s="170">
        <f t="shared" si="59"/>
        <v>0</v>
      </c>
      <c r="BJ403" s="36" t="str">
        <f>IF(AG403=契約状況コード表!G$5,"",IF(AND(K403&lt;&gt;"",ISTEXT(U403)),"分担契約/単価契約",IF(ISTEXT(U403),"単価契約",IF(K403&lt;&gt;"","分担契約",""))))</f>
        <v/>
      </c>
      <c r="BK403" s="171"/>
      <c r="BL403" s="118" t="str">
        <f>IF(COUNTIF(T403,"**"),"",IF(AND(T403&gt;=契約状況コード表!P$5,OR(H403=契約状況コード表!M$5,H403=契約状況コード表!M$6)),1,IF(AND(T403&gt;=契約状況コード表!P$13,H403&lt;&gt;契約状況コード表!M$5,H403&lt;&gt;契約状況コード表!M$6),1,"")))</f>
        <v/>
      </c>
      <c r="BM403" s="155" t="str">
        <f t="shared" si="60"/>
        <v>○</v>
      </c>
      <c r="BN403" s="118" t="b">
        <f t="shared" si="61"/>
        <v>1</v>
      </c>
      <c r="BO403" s="118" t="b">
        <f t="shared" si="62"/>
        <v>1</v>
      </c>
    </row>
    <row r="404" spans="1:67" ht="60.6" customHeight="1">
      <c r="A404" s="101">
        <f t="shared" si="63"/>
        <v>399</v>
      </c>
      <c r="B404" s="101" t="str">
        <f t="shared" si="64"/>
        <v/>
      </c>
      <c r="C404" s="101" t="str">
        <f>IF(B404&lt;&gt;1,"",COUNTIF($B$6:B404,1))</f>
        <v/>
      </c>
      <c r="D404" s="101" t="str">
        <f>IF(B404&lt;&gt;2,"",COUNTIF($B$6:B404,2))</f>
        <v/>
      </c>
      <c r="E404" s="101" t="str">
        <f>IF(B404&lt;&gt;3,"",COUNTIF($B$6:B404,3))</f>
        <v/>
      </c>
      <c r="F404" s="101" t="str">
        <f>IF(B404&lt;&gt;4,"",COUNTIF($B$6:B404,4))</f>
        <v/>
      </c>
      <c r="G404" s="75"/>
      <c r="H404" s="36"/>
      <c r="I404" s="76"/>
      <c r="J404" s="76"/>
      <c r="K404" s="75"/>
      <c r="L404" s="161"/>
      <c r="M404" s="77"/>
      <c r="N404" s="76"/>
      <c r="O404" s="78"/>
      <c r="P404" s="83"/>
      <c r="Q404" s="84"/>
      <c r="R404" s="76"/>
      <c r="S404" s="75"/>
      <c r="T404" s="79"/>
      <c r="U404" s="86"/>
      <c r="V404" s="87"/>
      <c r="W404" s="172" t="str">
        <f>IF(OR(T404="他官署で調達手続きを実施のため",AG404=契約状況コード表!G$5),"－",IF(V404&lt;&gt;"",ROUNDDOWN(V404/T404,3),(IFERROR(ROUNDDOWN(U404/T404,3),"－"))))</f>
        <v>－</v>
      </c>
      <c r="X404" s="79"/>
      <c r="Y404" s="79"/>
      <c r="Z404" s="82"/>
      <c r="AA404" s="80"/>
      <c r="AB404" s="81"/>
      <c r="AC404" s="82"/>
      <c r="AD404" s="82"/>
      <c r="AE404" s="82"/>
      <c r="AF404" s="82"/>
      <c r="AG404" s="80"/>
      <c r="AH404" s="76"/>
      <c r="AI404" s="76"/>
      <c r="AJ404" s="76"/>
      <c r="AK404" s="36"/>
      <c r="AL404" s="36"/>
      <c r="AM404" s="200"/>
      <c r="AN404" s="200"/>
      <c r="AO404" s="200"/>
      <c r="AP404" s="200"/>
      <c r="AQ404" s="161"/>
      <c r="AR404" s="75"/>
      <c r="AS404" s="36"/>
      <c r="AT404" s="36"/>
      <c r="AU404" s="36"/>
      <c r="AV404" s="36"/>
      <c r="AW404" s="36"/>
      <c r="AX404" s="36"/>
      <c r="AY404" s="36"/>
      <c r="AZ404" s="36"/>
      <c r="BA404" s="104"/>
      <c r="BB404" s="113"/>
      <c r="BC404" s="114" t="str">
        <f>IF(AND(OR(K404=契約状況コード表!D$5,K404=契約状況コード表!D$6),OR(AG404=契約状況コード表!G$5,AG404=契約状況コード表!G$6)),"年間支払金額(全官署)",IF(OR(AG404=契約状況コード表!G$5,AG404=契約状況コード表!G$6),"年間支払金額",IF(AND(OR(COUNTIF(AI404,"*すべて*"),COUNTIF(AI404,"*全て*")),S404="●",OR(K404=契約状況コード表!D$5,K404=契約状況コード表!D$6)),"年間支払金額(全官署、契約相手方ごと)",IF(AND(OR(COUNTIF(AI404,"*すべて*"),COUNTIF(AI404,"*全て*")),S404="●"),"年間支払金額(契約相手方ごと)",IF(AND(OR(K404=契約状況コード表!D$5,K404=契約状況コード表!D$6),AG404=契約状況コード表!G$7),"契約総額(全官署)",IF(AND(K404=契約状況コード表!D$7,AG404=契約状況コード表!G$7),"契約総額(自官署のみ)",IF(K404=契約状況コード表!D$7,"年間支払金額(自官署のみ)",IF(AG404=契約状況コード表!G$7,"契約総額",IF(AND(COUNTIF(BJ404,"&lt;&gt;*単価*"),OR(K404=契約状況コード表!D$5,K404=契約状況コード表!D$6)),"全官署予定価格",IF(AND(COUNTIF(BJ404,"*単価*"),OR(K404=契約状況コード表!D$5,K404=契約状況コード表!D$6)),"全官署支払金額",IF(AND(COUNTIF(BJ404,"&lt;&gt;*単価*"),COUNTIF(BJ404,"*変更契約*")),"変更後予定価格",IF(COUNTIF(BJ404,"*単価*"),"年間支払金額","予定価格"))))))))))))</f>
        <v>予定価格</v>
      </c>
      <c r="BD404" s="114" t="str">
        <f>IF(AND(BI404=契約状況コード表!M$5,T404&gt;契約状況コード表!N$5),"○",IF(AND(BI404=契約状況コード表!M$6,T404&gt;=契約状況コード表!N$6),"○",IF(AND(BI404=契約状況コード表!M$7,T404&gt;=契約状況コード表!N$7),"○",IF(AND(BI404=契約状況コード表!M$8,T404&gt;=契約状況コード表!N$8),"○",IF(AND(BI404=契約状況コード表!M$9,T404&gt;=契約状況コード表!N$9),"○",IF(AND(BI404=契約状況コード表!M$10,T404&gt;=契約状況コード表!N$10),"○",IF(AND(BI404=契約状況コード表!M$11,T404&gt;=契約状況コード表!N$11),"○",IF(AND(BI404=契約状況コード表!M$12,T404&gt;=契約状況コード表!N$12),"○",IF(AND(BI404=契約状況コード表!M$13,T404&gt;=契約状況コード表!N$13),"○",IF(T404="他官署で調達手続き入札を実施のため","○","×"))))))))))</f>
        <v>×</v>
      </c>
      <c r="BE404" s="114" t="str">
        <f>IF(AND(BI404=契約状況コード表!M$5,Y404&gt;契約状況コード表!N$5),"○",IF(AND(BI404=契約状況コード表!M$6,Y404&gt;=契約状況コード表!N$6),"○",IF(AND(BI404=契約状況コード表!M$7,Y404&gt;=契約状況コード表!N$7),"○",IF(AND(BI404=契約状況コード表!M$8,Y404&gt;=契約状況コード表!N$8),"○",IF(AND(BI404=契約状況コード表!M$9,Y404&gt;=契約状況コード表!N$9),"○",IF(AND(BI404=契約状況コード表!M$10,Y404&gt;=契約状況コード表!N$10),"○",IF(AND(BI404=契約状況コード表!M$11,Y404&gt;=契約状況コード表!N$11),"○",IF(AND(BI404=契約状況コード表!M$12,Y404&gt;=契約状況コード表!N$12),"○",IF(AND(BI404=契約状況コード表!M$13,Y404&gt;=契約状況コード表!N$13),"○","×")))))))))</f>
        <v>×</v>
      </c>
      <c r="BF404" s="114" t="str">
        <f t="shared" si="56"/>
        <v>×</v>
      </c>
      <c r="BG404" s="114" t="str">
        <f t="shared" si="57"/>
        <v>×</v>
      </c>
      <c r="BH404" s="115" t="str">
        <f t="shared" si="58"/>
        <v/>
      </c>
      <c r="BI404" s="170">
        <f t="shared" si="59"/>
        <v>0</v>
      </c>
      <c r="BJ404" s="36" t="str">
        <f>IF(AG404=契約状況コード表!G$5,"",IF(AND(K404&lt;&gt;"",ISTEXT(U404)),"分担契約/単価契約",IF(ISTEXT(U404),"単価契約",IF(K404&lt;&gt;"","分担契約",""))))</f>
        <v/>
      </c>
      <c r="BK404" s="171"/>
      <c r="BL404" s="118" t="str">
        <f>IF(COUNTIF(T404,"**"),"",IF(AND(T404&gt;=契約状況コード表!P$5,OR(H404=契約状況コード表!M$5,H404=契約状況コード表!M$6)),1,IF(AND(T404&gt;=契約状況コード表!P$13,H404&lt;&gt;契約状況コード表!M$5,H404&lt;&gt;契約状況コード表!M$6),1,"")))</f>
        <v/>
      </c>
      <c r="BM404" s="155" t="str">
        <f t="shared" si="60"/>
        <v>○</v>
      </c>
      <c r="BN404" s="118" t="b">
        <f t="shared" si="61"/>
        <v>1</v>
      </c>
      <c r="BO404" s="118" t="b">
        <f t="shared" si="62"/>
        <v>1</v>
      </c>
    </row>
    <row r="405" spans="1:67" ht="60.6" customHeight="1">
      <c r="A405" s="101">
        <f t="shared" si="63"/>
        <v>400</v>
      </c>
      <c r="B405" s="101" t="str">
        <f t="shared" si="64"/>
        <v/>
      </c>
      <c r="C405" s="101" t="str">
        <f>IF(B405&lt;&gt;1,"",COUNTIF($B$6:B405,1))</f>
        <v/>
      </c>
      <c r="D405" s="101" t="str">
        <f>IF(B405&lt;&gt;2,"",COUNTIF($B$6:B405,2))</f>
        <v/>
      </c>
      <c r="E405" s="101" t="str">
        <f>IF(B405&lt;&gt;3,"",COUNTIF($B$6:B405,3))</f>
        <v/>
      </c>
      <c r="F405" s="101" t="str">
        <f>IF(B405&lt;&gt;4,"",COUNTIF($B$6:B405,4))</f>
        <v/>
      </c>
      <c r="G405" s="75"/>
      <c r="H405" s="36"/>
      <c r="I405" s="76"/>
      <c r="J405" s="76"/>
      <c r="K405" s="75"/>
      <c r="L405" s="161"/>
      <c r="M405" s="77"/>
      <c r="N405" s="76"/>
      <c r="O405" s="78"/>
      <c r="P405" s="83"/>
      <c r="Q405" s="84"/>
      <c r="R405" s="76"/>
      <c r="S405" s="75"/>
      <c r="T405" s="79"/>
      <c r="U405" s="86"/>
      <c r="V405" s="87"/>
      <c r="W405" s="172" t="str">
        <f>IF(OR(T405="他官署で調達手続きを実施のため",AG405=契約状況コード表!G$5),"－",IF(V405&lt;&gt;"",ROUNDDOWN(V405/T405,3),(IFERROR(ROUNDDOWN(U405/T405,3),"－"))))</f>
        <v>－</v>
      </c>
      <c r="X405" s="79"/>
      <c r="Y405" s="79"/>
      <c r="Z405" s="82"/>
      <c r="AA405" s="80"/>
      <c r="AB405" s="81"/>
      <c r="AC405" s="82"/>
      <c r="AD405" s="82"/>
      <c r="AE405" s="82"/>
      <c r="AF405" s="82"/>
      <c r="AG405" s="80"/>
      <c r="AH405" s="76"/>
      <c r="AI405" s="76"/>
      <c r="AJ405" s="76"/>
      <c r="AK405" s="36"/>
      <c r="AL405" s="36"/>
      <c r="AM405" s="200"/>
      <c r="AN405" s="200"/>
      <c r="AO405" s="200"/>
      <c r="AP405" s="200"/>
      <c r="AQ405" s="161"/>
      <c r="AR405" s="75"/>
      <c r="AS405" s="36"/>
      <c r="AT405" s="36"/>
      <c r="AU405" s="36"/>
      <c r="AV405" s="36"/>
      <c r="AW405" s="36"/>
      <c r="AX405" s="36"/>
      <c r="AY405" s="36"/>
      <c r="AZ405" s="36"/>
      <c r="BA405" s="104"/>
      <c r="BB405" s="113"/>
      <c r="BC405" s="114" t="str">
        <f>IF(AND(OR(K405=契約状況コード表!D$5,K405=契約状況コード表!D$6),OR(AG405=契約状況コード表!G$5,AG405=契約状況コード表!G$6)),"年間支払金額(全官署)",IF(OR(AG405=契約状況コード表!G$5,AG405=契約状況コード表!G$6),"年間支払金額",IF(AND(OR(COUNTIF(AI405,"*すべて*"),COUNTIF(AI405,"*全て*")),S405="●",OR(K405=契約状況コード表!D$5,K405=契約状況コード表!D$6)),"年間支払金額(全官署、契約相手方ごと)",IF(AND(OR(COUNTIF(AI405,"*すべて*"),COUNTIF(AI405,"*全て*")),S405="●"),"年間支払金額(契約相手方ごと)",IF(AND(OR(K405=契約状況コード表!D$5,K405=契約状況コード表!D$6),AG405=契約状況コード表!G$7),"契約総額(全官署)",IF(AND(K405=契約状況コード表!D$7,AG405=契約状況コード表!G$7),"契約総額(自官署のみ)",IF(K405=契約状況コード表!D$7,"年間支払金額(自官署のみ)",IF(AG405=契約状況コード表!G$7,"契約総額",IF(AND(COUNTIF(BJ405,"&lt;&gt;*単価*"),OR(K405=契約状況コード表!D$5,K405=契約状況コード表!D$6)),"全官署予定価格",IF(AND(COUNTIF(BJ405,"*単価*"),OR(K405=契約状況コード表!D$5,K405=契約状況コード表!D$6)),"全官署支払金額",IF(AND(COUNTIF(BJ405,"&lt;&gt;*単価*"),COUNTIF(BJ405,"*変更契約*")),"変更後予定価格",IF(COUNTIF(BJ405,"*単価*"),"年間支払金額","予定価格"))))))))))))</f>
        <v>予定価格</v>
      </c>
      <c r="BD405" s="114" t="str">
        <f>IF(AND(BI405=契約状況コード表!M$5,T405&gt;契約状況コード表!N$5),"○",IF(AND(BI405=契約状況コード表!M$6,T405&gt;=契約状況コード表!N$6),"○",IF(AND(BI405=契約状況コード表!M$7,T405&gt;=契約状況コード表!N$7),"○",IF(AND(BI405=契約状況コード表!M$8,T405&gt;=契約状況コード表!N$8),"○",IF(AND(BI405=契約状況コード表!M$9,T405&gt;=契約状況コード表!N$9),"○",IF(AND(BI405=契約状況コード表!M$10,T405&gt;=契約状況コード表!N$10),"○",IF(AND(BI405=契約状況コード表!M$11,T405&gt;=契約状況コード表!N$11),"○",IF(AND(BI405=契約状況コード表!M$12,T405&gt;=契約状況コード表!N$12),"○",IF(AND(BI405=契約状況コード表!M$13,T405&gt;=契約状況コード表!N$13),"○",IF(T405="他官署で調達手続き入札を実施のため","○","×"))))))))))</f>
        <v>×</v>
      </c>
      <c r="BE405" s="114" t="str">
        <f>IF(AND(BI405=契約状況コード表!M$5,Y405&gt;契約状況コード表!N$5),"○",IF(AND(BI405=契約状況コード表!M$6,Y405&gt;=契約状況コード表!N$6),"○",IF(AND(BI405=契約状況コード表!M$7,Y405&gt;=契約状況コード表!N$7),"○",IF(AND(BI405=契約状況コード表!M$8,Y405&gt;=契約状況コード表!N$8),"○",IF(AND(BI405=契約状況コード表!M$9,Y405&gt;=契約状況コード表!N$9),"○",IF(AND(BI405=契約状況コード表!M$10,Y405&gt;=契約状況コード表!N$10),"○",IF(AND(BI405=契約状況コード表!M$11,Y405&gt;=契約状況コード表!N$11),"○",IF(AND(BI405=契約状況コード表!M$12,Y405&gt;=契約状況コード表!N$12),"○",IF(AND(BI405=契約状況コード表!M$13,Y405&gt;=契約状況コード表!N$13),"○","×")))))))))</f>
        <v>×</v>
      </c>
      <c r="BF405" s="114" t="str">
        <f t="shared" si="56"/>
        <v>×</v>
      </c>
      <c r="BG405" s="114" t="str">
        <f t="shared" si="57"/>
        <v>×</v>
      </c>
      <c r="BH405" s="115" t="str">
        <f t="shared" si="58"/>
        <v/>
      </c>
      <c r="BI405" s="170">
        <f t="shared" si="59"/>
        <v>0</v>
      </c>
      <c r="BJ405" s="36" t="str">
        <f>IF(AG405=契約状況コード表!G$5,"",IF(AND(K405&lt;&gt;"",ISTEXT(U405)),"分担契約/単価契約",IF(ISTEXT(U405),"単価契約",IF(K405&lt;&gt;"","分担契約",""))))</f>
        <v/>
      </c>
      <c r="BK405" s="171"/>
      <c r="BL405" s="118" t="str">
        <f>IF(COUNTIF(T405,"**"),"",IF(AND(T405&gt;=契約状況コード表!P$5,OR(H405=契約状況コード表!M$5,H405=契約状況コード表!M$6)),1,IF(AND(T405&gt;=契約状況コード表!P$13,H405&lt;&gt;契約状況コード表!M$5,H405&lt;&gt;契約状況コード表!M$6),1,"")))</f>
        <v/>
      </c>
      <c r="BM405" s="155" t="str">
        <f t="shared" si="60"/>
        <v>○</v>
      </c>
      <c r="BN405" s="118" t="b">
        <f t="shared" si="61"/>
        <v>1</v>
      </c>
      <c r="BO405" s="118" t="b">
        <f t="shared" si="62"/>
        <v>1</v>
      </c>
    </row>
    <row r="406" spans="1:67" ht="60.6" customHeight="1">
      <c r="A406" s="101">
        <f t="shared" si="63"/>
        <v>401</v>
      </c>
      <c r="B406" s="101" t="str">
        <f t="shared" si="64"/>
        <v/>
      </c>
      <c r="C406" s="101" t="str">
        <f>IF(B406&lt;&gt;1,"",COUNTIF($B$6:B406,1))</f>
        <v/>
      </c>
      <c r="D406" s="101" t="str">
        <f>IF(B406&lt;&gt;2,"",COUNTIF($B$6:B406,2))</f>
        <v/>
      </c>
      <c r="E406" s="101" t="str">
        <f>IF(B406&lt;&gt;3,"",COUNTIF($B$6:B406,3))</f>
        <v/>
      </c>
      <c r="F406" s="101" t="str">
        <f>IF(B406&lt;&gt;4,"",COUNTIF($B$6:B406,4))</f>
        <v/>
      </c>
      <c r="G406" s="75"/>
      <c r="H406" s="36"/>
      <c r="I406" s="76"/>
      <c r="J406" s="76"/>
      <c r="K406" s="75"/>
      <c r="L406" s="161"/>
      <c r="M406" s="77"/>
      <c r="N406" s="76"/>
      <c r="O406" s="78"/>
      <c r="P406" s="83"/>
      <c r="Q406" s="84"/>
      <c r="R406" s="76"/>
      <c r="S406" s="75"/>
      <c r="T406" s="79"/>
      <c r="U406" s="86"/>
      <c r="V406" s="87"/>
      <c r="W406" s="172" t="str">
        <f>IF(OR(T406="他官署で調達手続きを実施のため",AG406=契約状況コード表!G$5),"－",IF(V406&lt;&gt;"",ROUNDDOWN(V406/T406,3),(IFERROR(ROUNDDOWN(U406/T406,3),"－"))))</f>
        <v>－</v>
      </c>
      <c r="X406" s="79"/>
      <c r="Y406" s="79"/>
      <c r="Z406" s="82"/>
      <c r="AA406" s="80"/>
      <c r="AB406" s="81"/>
      <c r="AC406" s="82"/>
      <c r="AD406" s="82"/>
      <c r="AE406" s="82"/>
      <c r="AF406" s="82"/>
      <c r="AG406" s="80"/>
      <c r="AH406" s="76"/>
      <c r="AI406" s="76"/>
      <c r="AJ406" s="76"/>
      <c r="AK406" s="36"/>
      <c r="AL406" s="36"/>
      <c r="AM406" s="200"/>
      <c r="AN406" s="200"/>
      <c r="AO406" s="200"/>
      <c r="AP406" s="200"/>
      <c r="AQ406" s="161"/>
      <c r="AR406" s="75"/>
      <c r="AS406" s="36"/>
      <c r="AT406" s="36"/>
      <c r="AU406" s="36"/>
      <c r="AV406" s="36"/>
      <c r="AW406" s="36"/>
      <c r="AX406" s="36"/>
      <c r="AY406" s="36"/>
      <c r="AZ406" s="36"/>
      <c r="BA406" s="108"/>
      <c r="BB406" s="113"/>
      <c r="BC406" s="114" t="str">
        <f>IF(AND(OR(K406=契約状況コード表!D$5,K406=契約状況コード表!D$6),OR(AG406=契約状況コード表!G$5,AG406=契約状況コード表!G$6)),"年間支払金額(全官署)",IF(OR(AG406=契約状況コード表!G$5,AG406=契約状況コード表!G$6),"年間支払金額",IF(AND(OR(COUNTIF(AI406,"*すべて*"),COUNTIF(AI406,"*全て*")),S406="●",OR(K406=契約状況コード表!D$5,K406=契約状況コード表!D$6)),"年間支払金額(全官署、契約相手方ごと)",IF(AND(OR(COUNTIF(AI406,"*すべて*"),COUNTIF(AI406,"*全て*")),S406="●"),"年間支払金額(契約相手方ごと)",IF(AND(OR(K406=契約状況コード表!D$5,K406=契約状況コード表!D$6),AG406=契約状況コード表!G$7),"契約総額(全官署)",IF(AND(K406=契約状況コード表!D$7,AG406=契約状況コード表!G$7),"契約総額(自官署のみ)",IF(K406=契約状況コード表!D$7,"年間支払金額(自官署のみ)",IF(AG406=契約状況コード表!G$7,"契約総額",IF(AND(COUNTIF(BJ406,"&lt;&gt;*単価*"),OR(K406=契約状況コード表!D$5,K406=契約状況コード表!D$6)),"全官署予定価格",IF(AND(COUNTIF(BJ406,"*単価*"),OR(K406=契約状況コード表!D$5,K406=契約状況コード表!D$6)),"全官署支払金額",IF(AND(COUNTIF(BJ406,"&lt;&gt;*単価*"),COUNTIF(BJ406,"*変更契約*")),"変更後予定価格",IF(COUNTIF(BJ406,"*単価*"),"年間支払金額","予定価格"))))))))))))</f>
        <v>予定価格</v>
      </c>
      <c r="BD406" s="114" t="str">
        <f>IF(AND(BI406=契約状況コード表!M$5,T406&gt;契約状況コード表!N$5),"○",IF(AND(BI406=契約状況コード表!M$6,T406&gt;=契約状況コード表!N$6),"○",IF(AND(BI406=契約状況コード表!M$7,T406&gt;=契約状況コード表!N$7),"○",IF(AND(BI406=契約状況コード表!M$8,T406&gt;=契約状況コード表!N$8),"○",IF(AND(BI406=契約状況コード表!M$9,T406&gt;=契約状況コード表!N$9),"○",IF(AND(BI406=契約状況コード表!M$10,T406&gt;=契約状況コード表!N$10),"○",IF(AND(BI406=契約状況コード表!M$11,T406&gt;=契約状況コード表!N$11),"○",IF(AND(BI406=契約状況コード表!M$12,T406&gt;=契約状況コード表!N$12),"○",IF(AND(BI406=契約状況コード表!M$13,T406&gt;=契約状況コード表!N$13),"○",IF(T406="他官署で調達手続き入札を実施のため","○","×"))))))))))</f>
        <v>×</v>
      </c>
      <c r="BE406" s="114" t="str">
        <f>IF(AND(BI406=契約状況コード表!M$5,Y406&gt;契約状況コード表!N$5),"○",IF(AND(BI406=契約状況コード表!M$6,Y406&gt;=契約状況コード表!N$6),"○",IF(AND(BI406=契約状況コード表!M$7,Y406&gt;=契約状況コード表!N$7),"○",IF(AND(BI406=契約状況コード表!M$8,Y406&gt;=契約状況コード表!N$8),"○",IF(AND(BI406=契約状況コード表!M$9,Y406&gt;=契約状況コード表!N$9),"○",IF(AND(BI406=契約状況コード表!M$10,Y406&gt;=契約状況コード表!N$10),"○",IF(AND(BI406=契約状況コード表!M$11,Y406&gt;=契約状況コード表!N$11),"○",IF(AND(BI406=契約状況コード表!M$12,Y406&gt;=契約状況コード表!N$12),"○",IF(AND(BI406=契約状況コード表!M$13,Y406&gt;=契約状況コード表!N$13),"○","×")))))))))</f>
        <v>×</v>
      </c>
      <c r="BF406" s="114" t="str">
        <f t="shared" si="56"/>
        <v>×</v>
      </c>
      <c r="BG406" s="114" t="str">
        <f t="shared" si="57"/>
        <v>×</v>
      </c>
      <c r="BH406" s="115" t="str">
        <f t="shared" si="58"/>
        <v/>
      </c>
      <c r="BI406" s="170">
        <f t="shared" si="59"/>
        <v>0</v>
      </c>
      <c r="BJ406" s="36" t="str">
        <f>IF(AG406=契約状況コード表!G$5,"",IF(AND(K406&lt;&gt;"",ISTEXT(U406)),"分担契約/単価契約",IF(ISTEXT(U406),"単価契約",IF(K406&lt;&gt;"","分担契約",""))))</f>
        <v/>
      </c>
      <c r="BK406" s="171"/>
      <c r="BL406" s="118" t="str">
        <f>IF(COUNTIF(T406,"**"),"",IF(AND(T406&gt;=契約状況コード表!P$5,OR(H406=契約状況コード表!M$5,H406=契約状況コード表!M$6)),1,IF(AND(T406&gt;=契約状況コード表!P$13,H406&lt;&gt;契約状況コード表!M$5,H406&lt;&gt;契約状況コード表!M$6),1,"")))</f>
        <v/>
      </c>
      <c r="BM406" s="155" t="str">
        <f t="shared" si="60"/>
        <v>○</v>
      </c>
      <c r="BN406" s="118" t="b">
        <f t="shared" si="61"/>
        <v>1</v>
      </c>
      <c r="BO406" s="118" t="b">
        <f t="shared" si="62"/>
        <v>1</v>
      </c>
    </row>
    <row r="407" spans="1:67" ht="60.6" customHeight="1">
      <c r="A407" s="101">
        <f t="shared" si="63"/>
        <v>402</v>
      </c>
      <c r="B407" s="101" t="str">
        <f t="shared" si="64"/>
        <v/>
      </c>
      <c r="C407" s="101" t="str">
        <f>IF(B407&lt;&gt;1,"",COUNTIF($B$6:B407,1))</f>
        <v/>
      </c>
      <c r="D407" s="101" t="str">
        <f>IF(B407&lt;&gt;2,"",COUNTIF($B$6:B407,2))</f>
        <v/>
      </c>
      <c r="E407" s="101" t="str">
        <f>IF(B407&lt;&gt;3,"",COUNTIF($B$6:B407,3))</f>
        <v/>
      </c>
      <c r="F407" s="101" t="str">
        <f>IF(B407&lt;&gt;4,"",COUNTIF($B$6:B407,4))</f>
        <v/>
      </c>
      <c r="G407" s="75"/>
      <c r="H407" s="36"/>
      <c r="I407" s="76"/>
      <c r="J407" s="76"/>
      <c r="K407" s="75"/>
      <c r="L407" s="161"/>
      <c r="M407" s="77"/>
      <c r="N407" s="76"/>
      <c r="O407" s="78"/>
      <c r="P407" s="83"/>
      <c r="Q407" s="84"/>
      <c r="R407" s="76"/>
      <c r="S407" s="75"/>
      <c r="T407" s="79"/>
      <c r="U407" s="86"/>
      <c r="V407" s="87"/>
      <c r="W407" s="172" t="str">
        <f>IF(OR(T407="他官署で調達手続きを実施のため",AG407=契約状況コード表!G$5),"－",IF(V407&lt;&gt;"",ROUNDDOWN(V407/T407,3),(IFERROR(ROUNDDOWN(U407/T407,3),"－"))))</f>
        <v>－</v>
      </c>
      <c r="X407" s="79"/>
      <c r="Y407" s="79"/>
      <c r="Z407" s="82"/>
      <c r="AA407" s="80"/>
      <c r="AB407" s="81"/>
      <c r="AC407" s="82"/>
      <c r="AD407" s="82"/>
      <c r="AE407" s="82"/>
      <c r="AF407" s="82"/>
      <c r="AG407" s="80"/>
      <c r="AH407" s="76"/>
      <c r="AI407" s="76"/>
      <c r="AJ407" s="76"/>
      <c r="AK407" s="36"/>
      <c r="AL407" s="36"/>
      <c r="AM407" s="200"/>
      <c r="AN407" s="200"/>
      <c r="AO407" s="200"/>
      <c r="AP407" s="200"/>
      <c r="AQ407" s="161"/>
      <c r="AR407" s="75"/>
      <c r="AS407" s="36"/>
      <c r="AT407" s="36"/>
      <c r="AU407" s="36"/>
      <c r="AV407" s="36"/>
      <c r="AW407" s="36"/>
      <c r="AX407" s="36"/>
      <c r="AY407" s="36"/>
      <c r="AZ407" s="36"/>
      <c r="BA407" s="104"/>
      <c r="BB407" s="113"/>
      <c r="BC407" s="114" t="str">
        <f>IF(AND(OR(K407=契約状況コード表!D$5,K407=契約状況コード表!D$6),OR(AG407=契約状況コード表!G$5,AG407=契約状況コード表!G$6)),"年間支払金額(全官署)",IF(OR(AG407=契約状況コード表!G$5,AG407=契約状況コード表!G$6),"年間支払金額",IF(AND(OR(COUNTIF(AI407,"*すべて*"),COUNTIF(AI407,"*全て*")),S407="●",OR(K407=契約状況コード表!D$5,K407=契約状況コード表!D$6)),"年間支払金額(全官署、契約相手方ごと)",IF(AND(OR(COUNTIF(AI407,"*すべて*"),COUNTIF(AI407,"*全て*")),S407="●"),"年間支払金額(契約相手方ごと)",IF(AND(OR(K407=契約状況コード表!D$5,K407=契約状況コード表!D$6),AG407=契約状況コード表!G$7),"契約総額(全官署)",IF(AND(K407=契約状況コード表!D$7,AG407=契約状況コード表!G$7),"契約総額(自官署のみ)",IF(K407=契約状況コード表!D$7,"年間支払金額(自官署のみ)",IF(AG407=契約状況コード表!G$7,"契約総額",IF(AND(COUNTIF(BJ407,"&lt;&gt;*単価*"),OR(K407=契約状況コード表!D$5,K407=契約状況コード表!D$6)),"全官署予定価格",IF(AND(COUNTIF(BJ407,"*単価*"),OR(K407=契約状況コード表!D$5,K407=契約状況コード表!D$6)),"全官署支払金額",IF(AND(COUNTIF(BJ407,"&lt;&gt;*単価*"),COUNTIF(BJ407,"*変更契約*")),"変更後予定価格",IF(COUNTIF(BJ407,"*単価*"),"年間支払金額","予定価格"))))))))))))</f>
        <v>予定価格</v>
      </c>
      <c r="BD407" s="114" t="str">
        <f>IF(AND(BI407=契約状況コード表!M$5,T407&gt;契約状況コード表!N$5),"○",IF(AND(BI407=契約状況コード表!M$6,T407&gt;=契約状況コード表!N$6),"○",IF(AND(BI407=契約状況コード表!M$7,T407&gt;=契約状況コード表!N$7),"○",IF(AND(BI407=契約状況コード表!M$8,T407&gt;=契約状況コード表!N$8),"○",IF(AND(BI407=契約状況コード表!M$9,T407&gt;=契約状況コード表!N$9),"○",IF(AND(BI407=契約状況コード表!M$10,T407&gt;=契約状況コード表!N$10),"○",IF(AND(BI407=契約状況コード表!M$11,T407&gt;=契約状況コード表!N$11),"○",IF(AND(BI407=契約状況コード表!M$12,T407&gt;=契約状況コード表!N$12),"○",IF(AND(BI407=契約状況コード表!M$13,T407&gt;=契約状況コード表!N$13),"○",IF(T407="他官署で調達手続き入札を実施のため","○","×"))))))))))</f>
        <v>×</v>
      </c>
      <c r="BE407" s="114" t="str">
        <f>IF(AND(BI407=契約状況コード表!M$5,Y407&gt;契約状況コード表!N$5),"○",IF(AND(BI407=契約状況コード表!M$6,Y407&gt;=契約状況コード表!N$6),"○",IF(AND(BI407=契約状況コード表!M$7,Y407&gt;=契約状況コード表!N$7),"○",IF(AND(BI407=契約状況コード表!M$8,Y407&gt;=契約状況コード表!N$8),"○",IF(AND(BI407=契約状況コード表!M$9,Y407&gt;=契約状況コード表!N$9),"○",IF(AND(BI407=契約状況コード表!M$10,Y407&gt;=契約状況コード表!N$10),"○",IF(AND(BI407=契約状況コード表!M$11,Y407&gt;=契約状況コード表!N$11),"○",IF(AND(BI407=契約状況コード表!M$12,Y407&gt;=契約状況コード表!N$12),"○",IF(AND(BI407=契約状況コード表!M$13,Y407&gt;=契約状況コード表!N$13),"○","×")))))))))</f>
        <v>×</v>
      </c>
      <c r="BF407" s="114" t="str">
        <f t="shared" si="56"/>
        <v>×</v>
      </c>
      <c r="BG407" s="114" t="str">
        <f t="shared" si="57"/>
        <v>×</v>
      </c>
      <c r="BH407" s="115" t="str">
        <f t="shared" si="58"/>
        <v/>
      </c>
      <c r="BI407" s="170">
        <f t="shared" si="59"/>
        <v>0</v>
      </c>
      <c r="BJ407" s="36" t="str">
        <f>IF(AG407=契約状況コード表!G$5,"",IF(AND(K407&lt;&gt;"",ISTEXT(U407)),"分担契約/単価契約",IF(ISTEXT(U407),"単価契約",IF(K407&lt;&gt;"","分担契約",""))))</f>
        <v/>
      </c>
      <c r="BK407" s="171"/>
      <c r="BL407" s="118" t="str">
        <f>IF(COUNTIF(T407,"**"),"",IF(AND(T407&gt;=契約状況コード表!P$5,OR(H407=契約状況コード表!M$5,H407=契約状況コード表!M$6)),1,IF(AND(T407&gt;=契約状況コード表!P$13,H407&lt;&gt;契約状況コード表!M$5,H407&lt;&gt;契約状況コード表!M$6),1,"")))</f>
        <v/>
      </c>
      <c r="BM407" s="155" t="str">
        <f t="shared" si="60"/>
        <v>○</v>
      </c>
      <c r="BN407" s="118" t="b">
        <f t="shared" si="61"/>
        <v>1</v>
      </c>
      <c r="BO407" s="118" t="b">
        <f t="shared" si="62"/>
        <v>1</v>
      </c>
    </row>
    <row r="408" spans="1:67" ht="60.6" customHeight="1">
      <c r="A408" s="101">
        <f t="shared" si="63"/>
        <v>403</v>
      </c>
      <c r="B408" s="101" t="str">
        <f t="shared" si="64"/>
        <v/>
      </c>
      <c r="C408" s="101" t="str">
        <f>IF(B408&lt;&gt;1,"",COUNTIF($B$6:B408,1))</f>
        <v/>
      </c>
      <c r="D408" s="101" t="str">
        <f>IF(B408&lt;&gt;2,"",COUNTIF($B$6:B408,2))</f>
        <v/>
      </c>
      <c r="E408" s="101" t="str">
        <f>IF(B408&lt;&gt;3,"",COUNTIF($B$6:B408,3))</f>
        <v/>
      </c>
      <c r="F408" s="101" t="str">
        <f>IF(B408&lt;&gt;4,"",COUNTIF($B$6:B408,4))</f>
        <v/>
      </c>
      <c r="G408" s="75"/>
      <c r="H408" s="36"/>
      <c r="I408" s="76"/>
      <c r="J408" s="76"/>
      <c r="K408" s="75"/>
      <c r="L408" s="161"/>
      <c r="M408" s="77"/>
      <c r="N408" s="76"/>
      <c r="O408" s="78"/>
      <c r="P408" s="83"/>
      <c r="Q408" s="84"/>
      <c r="R408" s="76"/>
      <c r="S408" s="75"/>
      <c r="T408" s="79"/>
      <c r="U408" s="86"/>
      <c r="V408" s="87"/>
      <c r="W408" s="172" t="str">
        <f>IF(OR(T408="他官署で調達手続きを実施のため",AG408=契約状況コード表!G$5),"－",IF(V408&lt;&gt;"",ROUNDDOWN(V408/T408,3),(IFERROR(ROUNDDOWN(U408/T408,3),"－"))))</f>
        <v>－</v>
      </c>
      <c r="X408" s="79"/>
      <c r="Y408" s="79"/>
      <c r="Z408" s="82"/>
      <c r="AA408" s="80"/>
      <c r="AB408" s="81"/>
      <c r="AC408" s="82"/>
      <c r="AD408" s="82"/>
      <c r="AE408" s="82"/>
      <c r="AF408" s="82"/>
      <c r="AG408" s="80"/>
      <c r="AH408" s="76"/>
      <c r="AI408" s="76"/>
      <c r="AJ408" s="76"/>
      <c r="AK408" s="36"/>
      <c r="AL408" s="36"/>
      <c r="AM408" s="200"/>
      <c r="AN408" s="200"/>
      <c r="AO408" s="200"/>
      <c r="AP408" s="200"/>
      <c r="AQ408" s="161"/>
      <c r="AR408" s="75"/>
      <c r="AS408" s="36"/>
      <c r="AT408" s="36"/>
      <c r="AU408" s="36"/>
      <c r="AV408" s="36"/>
      <c r="AW408" s="36"/>
      <c r="AX408" s="36"/>
      <c r="AY408" s="36"/>
      <c r="AZ408" s="36"/>
      <c r="BA408" s="104"/>
      <c r="BB408" s="113"/>
      <c r="BC408" s="114" t="str">
        <f>IF(AND(OR(K408=契約状況コード表!D$5,K408=契約状況コード表!D$6),OR(AG408=契約状況コード表!G$5,AG408=契約状況コード表!G$6)),"年間支払金額(全官署)",IF(OR(AG408=契約状況コード表!G$5,AG408=契約状況コード表!G$6),"年間支払金額",IF(AND(OR(COUNTIF(AI408,"*すべて*"),COUNTIF(AI408,"*全て*")),S408="●",OR(K408=契約状況コード表!D$5,K408=契約状況コード表!D$6)),"年間支払金額(全官署、契約相手方ごと)",IF(AND(OR(COUNTIF(AI408,"*すべて*"),COUNTIF(AI408,"*全て*")),S408="●"),"年間支払金額(契約相手方ごと)",IF(AND(OR(K408=契約状況コード表!D$5,K408=契約状況コード表!D$6),AG408=契約状況コード表!G$7),"契約総額(全官署)",IF(AND(K408=契約状況コード表!D$7,AG408=契約状況コード表!G$7),"契約総額(自官署のみ)",IF(K408=契約状況コード表!D$7,"年間支払金額(自官署のみ)",IF(AG408=契約状況コード表!G$7,"契約総額",IF(AND(COUNTIF(BJ408,"&lt;&gt;*単価*"),OR(K408=契約状況コード表!D$5,K408=契約状況コード表!D$6)),"全官署予定価格",IF(AND(COUNTIF(BJ408,"*単価*"),OR(K408=契約状況コード表!D$5,K408=契約状況コード表!D$6)),"全官署支払金額",IF(AND(COUNTIF(BJ408,"&lt;&gt;*単価*"),COUNTIF(BJ408,"*変更契約*")),"変更後予定価格",IF(COUNTIF(BJ408,"*単価*"),"年間支払金額","予定価格"))))))))))))</f>
        <v>予定価格</v>
      </c>
      <c r="BD408" s="114" t="str">
        <f>IF(AND(BI408=契約状況コード表!M$5,T408&gt;契約状況コード表!N$5),"○",IF(AND(BI408=契約状況コード表!M$6,T408&gt;=契約状況コード表!N$6),"○",IF(AND(BI408=契約状況コード表!M$7,T408&gt;=契約状況コード表!N$7),"○",IF(AND(BI408=契約状況コード表!M$8,T408&gt;=契約状況コード表!N$8),"○",IF(AND(BI408=契約状況コード表!M$9,T408&gt;=契約状況コード表!N$9),"○",IF(AND(BI408=契約状況コード表!M$10,T408&gt;=契約状況コード表!N$10),"○",IF(AND(BI408=契約状況コード表!M$11,T408&gt;=契約状況コード表!N$11),"○",IF(AND(BI408=契約状況コード表!M$12,T408&gt;=契約状況コード表!N$12),"○",IF(AND(BI408=契約状況コード表!M$13,T408&gt;=契約状況コード表!N$13),"○",IF(T408="他官署で調達手続き入札を実施のため","○","×"))))))))))</f>
        <v>×</v>
      </c>
      <c r="BE408" s="114" t="str">
        <f>IF(AND(BI408=契約状況コード表!M$5,Y408&gt;契約状況コード表!N$5),"○",IF(AND(BI408=契約状況コード表!M$6,Y408&gt;=契約状況コード表!N$6),"○",IF(AND(BI408=契約状況コード表!M$7,Y408&gt;=契約状況コード表!N$7),"○",IF(AND(BI408=契約状況コード表!M$8,Y408&gt;=契約状況コード表!N$8),"○",IF(AND(BI408=契約状況コード表!M$9,Y408&gt;=契約状況コード表!N$9),"○",IF(AND(BI408=契約状況コード表!M$10,Y408&gt;=契約状況コード表!N$10),"○",IF(AND(BI408=契約状況コード表!M$11,Y408&gt;=契約状況コード表!N$11),"○",IF(AND(BI408=契約状況コード表!M$12,Y408&gt;=契約状況コード表!N$12),"○",IF(AND(BI408=契約状況コード表!M$13,Y408&gt;=契約状況コード表!N$13),"○","×")))))))))</f>
        <v>×</v>
      </c>
      <c r="BF408" s="114" t="str">
        <f t="shared" si="56"/>
        <v>×</v>
      </c>
      <c r="BG408" s="114" t="str">
        <f t="shared" si="57"/>
        <v>×</v>
      </c>
      <c r="BH408" s="115" t="str">
        <f t="shared" si="58"/>
        <v/>
      </c>
      <c r="BI408" s="170">
        <f t="shared" si="59"/>
        <v>0</v>
      </c>
      <c r="BJ408" s="36" t="str">
        <f>IF(AG408=契約状況コード表!G$5,"",IF(AND(K408&lt;&gt;"",ISTEXT(U408)),"分担契約/単価契約",IF(ISTEXT(U408),"単価契約",IF(K408&lt;&gt;"","分担契約",""))))</f>
        <v/>
      </c>
      <c r="BK408" s="171"/>
      <c r="BL408" s="118" t="str">
        <f>IF(COUNTIF(T408,"**"),"",IF(AND(T408&gt;=契約状況コード表!P$5,OR(H408=契約状況コード表!M$5,H408=契約状況コード表!M$6)),1,IF(AND(T408&gt;=契約状況コード表!P$13,H408&lt;&gt;契約状況コード表!M$5,H408&lt;&gt;契約状況コード表!M$6),1,"")))</f>
        <v/>
      </c>
      <c r="BM408" s="155" t="str">
        <f t="shared" si="60"/>
        <v>○</v>
      </c>
      <c r="BN408" s="118" t="b">
        <f t="shared" si="61"/>
        <v>1</v>
      </c>
      <c r="BO408" s="118" t="b">
        <f t="shared" si="62"/>
        <v>1</v>
      </c>
    </row>
    <row r="409" spans="1:67" ht="60.6" customHeight="1">
      <c r="A409" s="101">
        <f t="shared" si="63"/>
        <v>404</v>
      </c>
      <c r="B409" s="101" t="str">
        <f t="shared" si="64"/>
        <v/>
      </c>
      <c r="C409" s="101" t="str">
        <f>IF(B409&lt;&gt;1,"",COUNTIF($B$6:B409,1))</f>
        <v/>
      </c>
      <c r="D409" s="101" t="str">
        <f>IF(B409&lt;&gt;2,"",COUNTIF($B$6:B409,2))</f>
        <v/>
      </c>
      <c r="E409" s="101" t="str">
        <f>IF(B409&lt;&gt;3,"",COUNTIF($B$6:B409,3))</f>
        <v/>
      </c>
      <c r="F409" s="101" t="str">
        <f>IF(B409&lt;&gt;4,"",COUNTIF($B$6:B409,4))</f>
        <v/>
      </c>
      <c r="G409" s="75"/>
      <c r="H409" s="36"/>
      <c r="I409" s="76"/>
      <c r="J409" s="76"/>
      <c r="K409" s="75"/>
      <c r="L409" s="161"/>
      <c r="M409" s="77"/>
      <c r="N409" s="76"/>
      <c r="O409" s="78"/>
      <c r="P409" s="83"/>
      <c r="Q409" s="84"/>
      <c r="R409" s="76"/>
      <c r="S409" s="75"/>
      <c r="T409" s="85"/>
      <c r="U409" s="154"/>
      <c r="V409" s="87"/>
      <c r="W409" s="172" t="str">
        <f>IF(OR(T409="他官署で調達手続きを実施のため",AG409=契約状況コード表!G$5),"－",IF(V409&lt;&gt;"",ROUNDDOWN(V409/T409,3),(IFERROR(ROUNDDOWN(U409/T409,3),"－"))))</f>
        <v>－</v>
      </c>
      <c r="X409" s="85"/>
      <c r="Y409" s="85"/>
      <c r="Z409" s="82"/>
      <c r="AA409" s="80"/>
      <c r="AB409" s="81"/>
      <c r="AC409" s="82"/>
      <c r="AD409" s="82"/>
      <c r="AE409" s="82"/>
      <c r="AF409" s="82"/>
      <c r="AG409" s="80"/>
      <c r="AH409" s="76"/>
      <c r="AI409" s="76"/>
      <c r="AJ409" s="76"/>
      <c r="AK409" s="36"/>
      <c r="AL409" s="36"/>
      <c r="AM409" s="200"/>
      <c r="AN409" s="200"/>
      <c r="AO409" s="200"/>
      <c r="AP409" s="200"/>
      <c r="AQ409" s="161"/>
      <c r="AR409" s="75"/>
      <c r="AS409" s="36"/>
      <c r="AT409" s="36"/>
      <c r="AU409" s="36"/>
      <c r="AV409" s="36"/>
      <c r="AW409" s="36"/>
      <c r="AX409" s="36"/>
      <c r="AY409" s="36"/>
      <c r="AZ409" s="36"/>
      <c r="BA409" s="104"/>
      <c r="BB409" s="113"/>
      <c r="BC409" s="114" t="str">
        <f>IF(AND(OR(K409=契約状況コード表!D$5,K409=契約状況コード表!D$6),OR(AG409=契約状況コード表!G$5,AG409=契約状況コード表!G$6)),"年間支払金額(全官署)",IF(OR(AG409=契約状況コード表!G$5,AG409=契約状況コード表!G$6),"年間支払金額",IF(AND(OR(COUNTIF(AI409,"*すべて*"),COUNTIF(AI409,"*全て*")),S409="●",OR(K409=契約状況コード表!D$5,K409=契約状況コード表!D$6)),"年間支払金額(全官署、契約相手方ごと)",IF(AND(OR(COUNTIF(AI409,"*すべて*"),COUNTIF(AI409,"*全て*")),S409="●"),"年間支払金額(契約相手方ごと)",IF(AND(OR(K409=契約状況コード表!D$5,K409=契約状況コード表!D$6),AG409=契約状況コード表!G$7),"契約総額(全官署)",IF(AND(K409=契約状況コード表!D$7,AG409=契約状況コード表!G$7),"契約総額(自官署のみ)",IF(K409=契約状況コード表!D$7,"年間支払金額(自官署のみ)",IF(AG409=契約状況コード表!G$7,"契約総額",IF(AND(COUNTIF(BJ409,"&lt;&gt;*単価*"),OR(K409=契約状況コード表!D$5,K409=契約状況コード表!D$6)),"全官署予定価格",IF(AND(COUNTIF(BJ409,"*単価*"),OR(K409=契約状況コード表!D$5,K409=契約状況コード表!D$6)),"全官署支払金額",IF(AND(COUNTIF(BJ409,"&lt;&gt;*単価*"),COUNTIF(BJ409,"*変更契約*")),"変更後予定価格",IF(COUNTIF(BJ409,"*単価*"),"年間支払金額","予定価格"))))))))))))</f>
        <v>予定価格</v>
      </c>
      <c r="BD409" s="114" t="str">
        <f>IF(AND(BI409=契約状況コード表!M$5,T409&gt;契約状況コード表!N$5),"○",IF(AND(BI409=契約状況コード表!M$6,T409&gt;=契約状況コード表!N$6),"○",IF(AND(BI409=契約状況コード表!M$7,T409&gt;=契約状況コード表!N$7),"○",IF(AND(BI409=契約状況コード表!M$8,T409&gt;=契約状況コード表!N$8),"○",IF(AND(BI409=契約状況コード表!M$9,T409&gt;=契約状況コード表!N$9),"○",IF(AND(BI409=契約状況コード表!M$10,T409&gt;=契約状況コード表!N$10),"○",IF(AND(BI409=契約状況コード表!M$11,T409&gt;=契約状況コード表!N$11),"○",IF(AND(BI409=契約状況コード表!M$12,T409&gt;=契約状況コード表!N$12),"○",IF(AND(BI409=契約状況コード表!M$13,T409&gt;=契約状況コード表!N$13),"○",IF(T409="他官署で調達手続き入札を実施のため","○","×"))))))))))</f>
        <v>×</v>
      </c>
      <c r="BE409" s="114" t="str">
        <f>IF(AND(BI409=契約状況コード表!M$5,Y409&gt;契約状況コード表!N$5),"○",IF(AND(BI409=契約状況コード表!M$6,Y409&gt;=契約状況コード表!N$6),"○",IF(AND(BI409=契約状況コード表!M$7,Y409&gt;=契約状況コード表!N$7),"○",IF(AND(BI409=契約状況コード表!M$8,Y409&gt;=契約状況コード表!N$8),"○",IF(AND(BI409=契約状況コード表!M$9,Y409&gt;=契約状況コード表!N$9),"○",IF(AND(BI409=契約状況コード表!M$10,Y409&gt;=契約状況コード表!N$10),"○",IF(AND(BI409=契約状況コード表!M$11,Y409&gt;=契約状況コード表!N$11),"○",IF(AND(BI409=契約状況コード表!M$12,Y409&gt;=契約状況コード表!N$12),"○",IF(AND(BI409=契約状況コード表!M$13,Y409&gt;=契約状況コード表!N$13),"○","×")))))))))</f>
        <v>×</v>
      </c>
      <c r="BF409" s="114" t="str">
        <f t="shared" si="56"/>
        <v>×</v>
      </c>
      <c r="BG409" s="114" t="str">
        <f t="shared" si="57"/>
        <v>×</v>
      </c>
      <c r="BH409" s="115" t="str">
        <f t="shared" si="58"/>
        <v/>
      </c>
      <c r="BI409" s="170">
        <f t="shared" si="59"/>
        <v>0</v>
      </c>
      <c r="BJ409" s="36" t="str">
        <f>IF(AG409=契約状況コード表!G$5,"",IF(AND(K409&lt;&gt;"",ISTEXT(U409)),"分担契約/単価契約",IF(ISTEXT(U409),"単価契約",IF(K409&lt;&gt;"","分担契約",""))))</f>
        <v/>
      </c>
      <c r="BK409" s="171"/>
      <c r="BL409" s="118" t="str">
        <f>IF(COUNTIF(T409,"**"),"",IF(AND(T409&gt;=契約状況コード表!P$5,OR(H409=契約状況コード表!M$5,H409=契約状況コード表!M$6)),1,IF(AND(T409&gt;=契約状況コード表!P$13,H409&lt;&gt;契約状況コード表!M$5,H409&lt;&gt;契約状況コード表!M$6),1,"")))</f>
        <v/>
      </c>
      <c r="BM409" s="155" t="str">
        <f t="shared" si="60"/>
        <v>○</v>
      </c>
      <c r="BN409" s="118" t="b">
        <f t="shared" si="61"/>
        <v>1</v>
      </c>
      <c r="BO409" s="118" t="b">
        <f t="shared" si="62"/>
        <v>1</v>
      </c>
    </row>
    <row r="410" spans="1:67" ht="60.6" customHeight="1">
      <c r="A410" s="101">
        <f t="shared" si="63"/>
        <v>405</v>
      </c>
      <c r="B410" s="101" t="str">
        <f t="shared" si="64"/>
        <v/>
      </c>
      <c r="C410" s="101" t="str">
        <f>IF(B410&lt;&gt;1,"",COUNTIF($B$6:B410,1))</f>
        <v/>
      </c>
      <c r="D410" s="101" t="str">
        <f>IF(B410&lt;&gt;2,"",COUNTIF($B$6:B410,2))</f>
        <v/>
      </c>
      <c r="E410" s="101" t="str">
        <f>IF(B410&lt;&gt;3,"",COUNTIF($B$6:B410,3))</f>
        <v/>
      </c>
      <c r="F410" s="101" t="str">
        <f>IF(B410&lt;&gt;4,"",COUNTIF($B$6:B410,4))</f>
        <v/>
      </c>
      <c r="G410" s="75"/>
      <c r="H410" s="36"/>
      <c r="I410" s="76"/>
      <c r="J410" s="76"/>
      <c r="K410" s="75"/>
      <c r="L410" s="161"/>
      <c r="M410" s="77"/>
      <c r="N410" s="76"/>
      <c r="O410" s="78"/>
      <c r="P410" s="83"/>
      <c r="Q410" s="84"/>
      <c r="R410" s="76"/>
      <c r="S410" s="75"/>
      <c r="T410" s="79"/>
      <c r="U410" s="86"/>
      <c r="V410" s="87"/>
      <c r="W410" s="172" t="str">
        <f>IF(OR(T410="他官署で調達手続きを実施のため",AG410=契約状況コード表!G$5),"－",IF(V410&lt;&gt;"",ROUNDDOWN(V410/T410,3),(IFERROR(ROUNDDOWN(U410/T410,3),"－"))))</f>
        <v>－</v>
      </c>
      <c r="X410" s="79"/>
      <c r="Y410" s="79"/>
      <c r="Z410" s="82"/>
      <c r="AA410" s="80"/>
      <c r="AB410" s="81"/>
      <c r="AC410" s="82"/>
      <c r="AD410" s="82"/>
      <c r="AE410" s="82"/>
      <c r="AF410" s="82"/>
      <c r="AG410" s="80"/>
      <c r="AH410" s="76"/>
      <c r="AI410" s="76"/>
      <c r="AJ410" s="76"/>
      <c r="AK410" s="36"/>
      <c r="AL410" s="36"/>
      <c r="AM410" s="200"/>
      <c r="AN410" s="200"/>
      <c r="AO410" s="200"/>
      <c r="AP410" s="200"/>
      <c r="AQ410" s="161"/>
      <c r="AR410" s="75"/>
      <c r="AS410" s="36"/>
      <c r="AT410" s="36"/>
      <c r="AU410" s="36"/>
      <c r="AV410" s="36"/>
      <c r="AW410" s="36"/>
      <c r="AX410" s="36"/>
      <c r="AY410" s="36"/>
      <c r="AZ410" s="36"/>
      <c r="BA410" s="104"/>
      <c r="BB410" s="113"/>
      <c r="BC410" s="114" t="str">
        <f>IF(AND(OR(K410=契約状況コード表!D$5,K410=契約状況コード表!D$6),OR(AG410=契約状況コード表!G$5,AG410=契約状況コード表!G$6)),"年間支払金額(全官署)",IF(OR(AG410=契約状況コード表!G$5,AG410=契約状況コード表!G$6),"年間支払金額",IF(AND(OR(COUNTIF(AI410,"*すべて*"),COUNTIF(AI410,"*全て*")),S410="●",OR(K410=契約状況コード表!D$5,K410=契約状況コード表!D$6)),"年間支払金額(全官署、契約相手方ごと)",IF(AND(OR(COUNTIF(AI410,"*すべて*"),COUNTIF(AI410,"*全て*")),S410="●"),"年間支払金額(契約相手方ごと)",IF(AND(OR(K410=契約状況コード表!D$5,K410=契約状況コード表!D$6),AG410=契約状況コード表!G$7),"契約総額(全官署)",IF(AND(K410=契約状況コード表!D$7,AG410=契約状況コード表!G$7),"契約総額(自官署のみ)",IF(K410=契約状況コード表!D$7,"年間支払金額(自官署のみ)",IF(AG410=契約状況コード表!G$7,"契約総額",IF(AND(COUNTIF(BJ410,"&lt;&gt;*単価*"),OR(K410=契約状況コード表!D$5,K410=契約状況コード表!D$6)),"全官署予定価格",IF(AND(COUNTIF(BJ410,"*単価*"),OR(K410=契約状況コード表!D$5,K410=契約状況コード表!D$6)),"全官署支払金額",IF(AND(COUNTIF(BJ410,"&lt;&gt;*単価*"),COUNTIF(BJ410,"*変更契約*")),"変更後予定価格",IF(COUNTIF(BJ410,"*単価*"),"年間支払金額","予定価格"))))))))))))</f>
        <v>予定価格</v>
      </c>
      <c r="BD410" s="114" t="str">
        <f>IF(AND(BI410=契約状況コード表!M$5,T410&gt;契約状況コード表!N$5),"○",IF(AND(BI410=契約状況コード表!M$6,T410&gt;=契約状況コード表!N$6),"○",IF(AND(BI410=契約状況コード表!M$7,T410&gt;=契約状況コード表!N$7),"○",IF(AND(BI410=契約状況コード表!M$8,T410&gt;=契約状況コード表!N$8),"○",IF(AND(BI410=契約状況コード表!M$9,T410&gt;=契約状況コード表!N$9),"○",IF(AND(BI410=契約状況コード表!M$10,T410&gt;=契約状況コード表!N$10),"○",IF(AND(BI410=契約状況コード表!M$11,T410&gt;=契約状況コード表!N$11),"○",IF(AND(BI410=契約状況コード表!M$12,T410&gt;=契約状況コード表!N$12),"○",IF(AND(BI410=契約状況コード表!M$13,T410&gt;=契約状況コード表!N$13),"○",IF(T410="他官署で調達手続き入札を実施のため","○","×"))))))))))</f>
        <v>×</v>
      </c>
      <c r="BE410" s="114" t="str">
        <f>IF(AND(BI410=契約状況コード表!M$5,Y410&gt;契約状況コード表!N$5),"○",IF(AND(BI410=契約状況コード表!M$6,Y410&gt;=契約状況コード表!N$6),"○",IF(AND(BI410=契約状況コード表!M$7,Y410&gt;=契約状況コード表!N$7),"○",IF(AND(BI410=契約状況コード表!M$8,Y410&gt;=契約状況コード表!N$8),"○",IF(AND(BI410=契約状況コード表!M$9,Y410&gt;=契約状況コード表!N$9),"○",IF(AND(BI410=契約状況コード表!M$10,Y410&gt;=契約状況コード表!N$10),"○",IF(AND(BI410=契約状況コード表!M$11,Y410&gt;=契約状況コード表!N$11),"○",IF(AND(BI410=契約状況コード表!M$12,Y410&gt;=契約状況コード表!N$12),"○",IF(AND(BI410=契約状況コード表!M$13,Y410&gt;=契約状況コード表!N$13),"○","×")))))))))</f>
        <v>×</v>
      </c>
      <c r="BF410" s="114" t="str">
        <f t="shared" si="56"/>
        <v>×</v>
      </c>
      <c r="BG410" s="114" t="str">
        <f t="shared" si="57"/>
        <v>×</v>
      </c>
      <c r="BH410" s="115" t="str">
        <f t="shared" si="58"/>
        <v/>
      </c>
      <c r="BI410" s="170">
        <f t="shared" si="59"/>
        <v>0</v>
      </c>
      <c r="BJ410" s="36" t="str">
        <f>IF(AG410=契約状況コード表!G$5,"",IF(AND(K410&lt;&gt;"",ISTEXT(U410)),"分担契約/単価契約",IF(ISTEXT(U410),"単価契約",IF(K410&lt;&gt;"","分担契約",""))))</f>
        <v/>
      </c>
      <c r="BK410" s="171"/>
      <c r="BL410" s="118" t="str">
        <f>IF(COUNTIF(T410,"**"),"",IF(AND(T410&gt;=契約状況コード表!P$5,OR(H410=契約状況コード表!M$5,H410=契約状況コード表!M$6)),1,IF(AND(T410&gt;=契約状況コード表!P$13,H410&lt;&gt;契約状況コード表!M$5,H410&lt;&gt;契約状況コード表!M$6),1,"")))</f>
        <v/>
      </c>
      <c r="BM410" s="155" t="str">
        <f t="shared" si="60"/>
        <v>○</v>
      </c>
      <c r="BN410" s="118" t="b">
        <f t="shared" si="61"/>
        <v>1</v>
      </c>
      <c r="BO410" s="118" t="b">
        <f t="shared" si="62"/>
        <v>1</v>
      </c>
    </row>
    <row r="411" spans="1:67" ht="60.6" customHeight="1">
      <c r="A411" s="101">
        <f t="shared" si="63"/>
        <v>406</v>
      </c>
      <c r="B411" s="101" t="str">
        <f t="shared" si="64"/>
        <v/>
      </c>
      <c r="C411" s="101" t="str">
        <f>IF(B411&lt;&gt;1,"",COUNTIF($B$6:B411,1))</f>
        <v/>
      </c>
      <c r="D411" s="101" t="str">
        <f>IF(B411&lt;&gt;2,"",COUNTIF($B$6:B411,2))</f>
        <v/>
      </c>
      <c r="E411" s="101" t="str">
        <f>IF(B411&lt;&gt;3,"",COUNTIF($B$6:B411,3))</f>
        <v/>
      </c>
      <c r="F411" s="101" t="str">
        <f>IF(B411&lt;&gt;4,"",COUNTIF($B$6:B411,4))</f>
        <v/>
      </c>
      <c r="G411" s="75"/>
      <c r="H411" s="36"/>
      <c r="I411" s="76"/>
      <c r="J411" s="76"/>
      <c r="K411" s="75"/>
      <c r="L411" s="161"/>
      <c r="M411" s="77"/>
      <c r="N411" s="76"/>
      <c r="O411" s="78"/>
      <c r="P411" s="83"/>
      <c r="Q411" s="84"/>
      <c r="R411" s="76"/>
      <c r="S411" s="75"/>
      <c r="T411" s="79"/>
      <c r="U411" s="86"/>
      <c r="V411" s="87"/>
      <c r="W411" s="172" t="str">
        <f>IF(OR(T411="他官署で調達手続きを実施のため",AG411=契約状況コード表!G$5),"－",IF(V411&lt;&gt;"",ROUNDDOWN(V411/T411,3),(IFERROR(ROUNDDOWN(U411/T411,3),"－"))))</f>
        <v>－</v>
      </c>
      <c r="X411" s="79"/>
      <c r="Y411" s="79"/>
      <c r="Z411" s="82"/>
      <c r="AA411" s="80"/>
      <c r="AB411" s="81"/>
      <c r="AC411" s="82"/>
      <c r="AD411" s="82"/>
      <c r="AE411" s="82"/>
      <c r="AF411" s="82"/>
      <c r="AG411" s="80"/>
      <c r="AH411" s="76"/>
      <c r="AI411" s="76"/>
      <c r="AJ411" s="76"/>
      <c r="AK411" s="36"/>
      <c r="AL411" s="36"/>
      <c r="AM411" s="200"/>
      <c r="AN411" s="200"/>
      <c r="AO411" s="200"/>
      <c r="AP411" s="200"/>
      <c r="AQ411" s="161"/>
      <c r="AR411" s="75"/>
      <c r="AS411" s="36"/>
      <c r="AT411" s="36"/>
      <c r="AU411" s="36"/>
      <c r="AV411" s="36"/>
      <c r="AW411" s="36"/>
      <c r="AX411" s="36"/>
      <c r="AY411" s="36"/>
      <c r="AZ411" s="36"/>
      <c r="BA411" s="104"/>
      <c r="BB411" s="113"/>
      <c r="BC411" s="114" t="str">
        <f>IF(AND(OR(K411=契約状況コード表!D$5,K411=契約状況コード表!D$6),OR(AG411=契約状況コード表!G$5,AG411=契約状況コード表!G$6)),"年間支払金額(全官署)",IF(OR(AG411=契約状況コード表!G$5,AG411=契約状況コード表!G$6),"年間支払金額",IF(AND(OR(COUNTIF(AI411,"*すべて*"),COUNTIF(AI411,"*全て*")),S411="●",OR(K411=契約状況コード表!D$5,K411=契約状況コード表!D$6)),"年間支払金額(全官署、契約相手方ごと)",IF(AND(OR(COUNTIF(AI411,"*すべて*"),COUNTIF(AI411,"*全て*")),S411="●"),"年間支払金額(契約相手方ごと)",IF(AND(OR(K411=契約状況コード表!D$5,K411=契約状況コード表!D$6),AG411=契約状況コード表!G$7),"契約総額(全官署)",IF(AND(K411=契約状況コード表!D$7,AG411=契約状況コード表!G$7),"契約総額(自官署のみ)",IF(K411=契約状況コード表!D$7,"年間支払金額(自官署のみ)",IF(AG411=契約状況コード表!G$7,"契約総額",IF(AND(COUNTIF(BJ411,"&lt;&gt;*単価*"),OR(K411=契約状況コード表!D$5,K411=契約状況コード表!D$6)),"全官署予定価格",IF(AND(COUNTIF(BJ411,"*単価*"),OR(K411=契約状況コード表!D$5,K411=契約状況コード表!D$6)),"全官署支払金額",IF(AND(COUNTIF(BJ411,"&lt;&gt;*単価*"),COUNTIF(BJ411,"*変更契約*")),"変更後予定価格",IF(COUNTIF(BJ411,"*単価*"),"年間支払金額","予定価格"))))))))))))</f>
        <v>予定価格</v>
      </c>
      <c r="BD411" s="114" t="str">
        <f>IF(AND(BI411=契約状況コード表!M$5,T411&gt;契約状況コード表!N$5),"○",IF(AND(BI411=契約状況コード表!M$6,T411&gt;=契約状況コード表!N$6),"○",IF(AND(BI411=契約状況コード表!M$7,T411&gt;=契約状況コード表!N$7),"○",IF(AND(BI411=契約状況コード表!M$8,T411&gt;=契約状況コード表!N$8),"○",IF(AND(BI411=契約状況コード表!M$9,T411&gt;=契約状況コード表!N$9),"○",IF(AND(BI411=契約状況コード表!M$10,T411&gt;=契約状況コード表!N$10),"○",IF(AND(BI411=契約状況コード表!M$11,T411&gt;=契約状況コード表!N$11),"○",IF(AND(BI411=契約状況コード表!M$12,T411&gt;=契約状況コード表!N$12),"○",IF(AND(BI411=契約状況コード表!M$13,T411&gt;=契約状況コード表!N$13),"○",IF(T411="他官署で調達手続き入札を実施のため","○","×"))))))))))</f>
        <v>×</v>
      </c>
      <c r="BE411" s="114" t="str">
        <f>IF(AND(BI411=契約状況コード表!M$5,Y411&gt;契約状況コード表!N$5),"○",IF(AND(BI411=契約状況コード表!M$6,Y411&gt;=契約状況コード表!N$6),"○",IF(AND(BI411=契約状況コード表!M$7,Y411&gt;=契約状況コード表!N$7),"○",IF(AND(BI411=契約状況コード表!M$8,Y411&gt;=契約状況コード表!N$8),"○",IF(AND(BI411=契約状況コード表!M$9,Y411&gt;=契約状況コード表!N$9),"○",IF(AND(BI411=契約状況コード表!M$10,Y411&gt;=契約状況コード表!N$10),"○",IF(AND(BI411=契約状況コード表!M$11,Y411&gt;=契約状況コード表!N$11),"○",IF(AND(BI411=契約状況コード表!M$12,Y411&gt;=契約状況コード表!N$12),"○",IF(AND(BI411=契約状況コード表!M$13,Y411&gt;=契約状況コード表!N$13),"○","×")))))))))</f>
        <v>×</v>
      </c>
      <c r="BF411" s="114" t="str">
        <f t="shared" si="56"/>
        <v>×</v>
      </c>
      <c r="BG411" s="114" t="str">
        <f t="shared" si="57"/>
        <v>×</v>
      </c>
      <c r="BH411" s="115" t="str">
        <f t="shared" si="58"/>
        <v/>
      </c>
      <c r="BI411" s="170">
        <f t="shared" si="59"/>
        <v>0</v>
      </c>
      <c r="BJ411" s="36" t="str">
        <f>IF(AG411=契約状況コード表!G$5,"",IF(AND(K411&lt;&gt;"",ISTEXT(U411)),"分担契約/単価契約",IF(ISTEXT(U411),"単価契約",IF(K411&lt;&gt;"","分担契約",""))))</f>
        <v/>
      </c>
      <c r="BK411" s="171"/>
      <c r="BL411" s="118" t="str">
        <f>IF(COUNTIF(T411,"**"),"",IF(AND(T411&gt;=契約状況コード表!P$5,OR(H411=契約状況コード表!M$5,H411=契約状況コード表!M$6)),1,IF(AND(T411&gt;=契約状況コード表!P$13,H411&lt;&gt;契約状況コード表!M$5,H411&lt;&gt;契約状況コード表!M$6),1,"")))</f>
        <v/>
      </c>
      <c r="BM411" s="155" t="str">
        <f t="shared" si="60"/>
        <v>○</v>
      </c>
      <c r="BN411" s="118" t="b">
        <f t="shared" si="61"/>
        <v>1</v>
      </c>
      <c r="BO411" s="118" t="b">
        <f t="shared" si="62"/>
        <v>1</v>
      </c>
    </row>
    <row r="412" spans="1:67" ht="60.6" customHeight="1">
      <c r="A412" s="101">
        <f t="shared" si="63"/>
        <v>407</v>
      </c>
      <c r="B412" s="101" t="str">
        <f t="shared" si="64"/>
        <v/>
      </c>
      <c r="C412" s="101" t="str">
        <f>IF(B412&lt;&gt;1,"",COUNTIF($B$6:B412,1))</f>
        <v/>
      </c>
      <c r="D412" s="101" t="str">
        <f>IF(B412&lt;&gt;2,"",COUNTIF($B$6:B412,2))</f>
        <v/>
      </c>
      <c r="E412" s="101" t="str">
        <f>IF(B412&lt;&gt;3,"",COUNTIF($B$6:B412,3))</f>
        <v/>
      </c>
      <c r="F412" s="101" t="str">
        <f>IF(B412&lt;&gt;4,"",COUNTIF($B$6:B412,4))</f>
        <v/>
      </c>
      <c r="G412" s="75"/>
      <c r="H412" s="36"/>
      <c r="I412" s="76"/>
      <c r="J412" s="76"/>
      <c r="K412" s="75"/>
      <c r="L412" s="161"/>
      <c r="M412" s="77"/>
      <c r="N412" s="76"/>
      <c r="O412" s="78"/>
      <c r="P412" s="83"/>
      <c r="Q412" s="84"/>
      <c r="R412" s="76"/>
      <c r="S412" s="75"/>
      <c r="T412" s="79"/>
      <c r="U412" s="86"/>
      <c r="V412" s="87"/>
      <c r="W412" s="172" t="str">
        <f>IF(OR(T412="他官署で調達手続きを実施のため",AG412=契約状況コード表!G$5),"－",IF(V412&lt;&gt;"",ROUNDDOWN(V412/T412,3),(IFERROR(ROUNDDOWN(U412/T412,3),"－"))))</f>
        <v>－</v>
      </c>
      <c r="X412" s="79"/>
      <c r="Y412" s="79"/>
      <c r="Z412" s="82"/>
      <c r="AA412" s="80"/>
      <c r="AB412" s="81"/>
      <c r="AC412" s="82"/>
      <c r="AD412" s="82"/>
      <c r="AE412" s="82"/>
      <c r="AF412" s="82"/>
      <c r="AG412" s="80"/>
      <c r="AH412" s="76"/>
      <c r="AI412" s="76"/>
      <c r="AJ412" s="76"/>
      <c r="AK412" s="36"/>
      <c r="AL412" s="36"/>
      <c r="AM412" s="200"/>
      <c r="AN412" s="200"/>
      <c r="AO412" s="200"/>
      <c r="AP412" s="200"/>
      <c r="AQ412" s="161"/>
      <c r="AR412" s="75"/>
      <c r="AS412" s="36"/>
      <c r="AT412" s="36"/>
      <c r="AU412" s="36"/>
      <c r="AV412" s="36"/>
      <c r="AW412" s="36"/>
      <c r="AX412" s="36"/>
      <c r="AY412" s="36"/>
      <c r="AZ412" s="36"/>
      <c r="BA412" s="104"/>
      <c r="BB412" s="113"/>
      <c r="BC412" s="114" t="str">
        <f>IF(AND(OR(K412=契約状況コード表!D$5,K412=契約状況コード表!D$6),OR(AG412=契約状況コード表!G$5,AG412=契約状況コード表!G$6)),"年間支払金額(全官署)",IF(OR(AG412=契約状況コード表!G$5,AG412=契約状況コード表!G$6),"年間支払金額",IF(AND(OR(COUNTIF(AI412,"*すべて*"),COUNTIF(AI412,"*全て*")),S412="●",OR(K412=契約状況コード表!D$5,K412=契約状況コード表!D$6)),"年間支払金額(全官署、契約相手方ごと)",IF(AND(OR(COUNTIF(AI412,"*すべて*"),COUNTIF(AI412,"*全て*")),S412="●"),"年間支払金額(契約相手方ごと)",IF(AND(OR(K412=契約状況コード表!D$5,K412=契約状況コード表!D$6),AG412=契約状況コード表!G$7),"契約総額(全官署)",IF(AND(K412=契約状況コード表!D$7,AG412=契約状況コード表!G$7),"契約総額(自官署のみ)",IF(K412=契約状況コード表!D$7,"年間支払金額(自官署のみ)",IF(AG412=契約状況コード表!G$7,"契約総額",IF(AND(COUNTIF(BJ412,"&lt;&gt;*単価*"),OR(K412=契約状況コード表!D$5,K412=契約状況コード表!D$6)),"全官署予定価格",IF(AND(COUNTIF(BJ412,"*単価*"),OR(K412=契約状況コード表!D$5,K412=契約状況コード表!D$6)),"全官署支払金額",IF(AND(COUNTIF(BJ412,"&lt;&gt;*単価*"),COUNTIF(BJ412,"*変更契約*")),"変更後予定価格",IF(COUNTIF(BJ412,"*単価*"),"年間支払金額","予定価格"))))))))))))</f>
        <v>予定価格</v>
      </c>
      <c r="BD412" s="114" t="str">
        <f>IF(AND(BI412=契約状況コード表!M$5,T412&gt;契約状況コード表!N$5),"○",IF(AND(BI412=契約状況コード表!M$6,T412&gt;=契約状況コード表!N$6),"○",IF(AND(BI412=契約状況コード表!M$7,T412&gt;=契約状況コード表!N$7),"○",IF(AND(BI412=契約状況コード表!M$8,T412&gt;=契約状況コード表!N$8),"○",IF(AND(BI412=契約状況コード表!M$9,T412&gt;=契約状況コード表!N$9),"○",IF(AND(BI412=契約状況コード表!M$10,T412&gt;=契約状況コード表!N$10),"○",IF(AND(BI412=契約状況コード表!M$11,T412&gt;=契約状況コード表!N$11),"○",IF(AND(BI412=契約状況コード表!M$12,T412&gt;=契約状況コード表!N$12),"○",IF(AND(BI412=契約状況コード表!M$13,T412&gt;=契約状況コード表!N$13),"○",IF(T412="他官署で調達手続き入札を実施のため","○","×"))))))))))</f>
        <v>×</v>
      </c>
      <c r="BE412" s="114" t="str">
        <f>IF(AND(BI412=契約状況コード表!M$5,Y412&gt;契約状況コード表!N$5),"○",IF(AND(BI412=契約状況コード表!M$6,Y412&gt;=契約状況コード表!N$6),"○",IF(AND(BI412=契約状況コード表!M$7,Y412&gt;=契約状況コード表!N$7),"○",IF(AND(BI412=契約状況コード表!M$8,Y412&gt;=契約状況コード表!N$8),"○",IF(AND(BI412=契約状況コード表!M$9,Y412&gt;=契約状況コード表!N$9),"○",IF(AND(BI412=契約状況コード表!M$10,Y412&gt;=契約状況コード表!N$10),"○",IF(AND(BI412=契約状況コード表!M$11,Y412&gt;=契約状況コード表!N$11),"○",IF(AND(BI412=契約状況コード表!M$12,Y412&gt;=契約状況コード表!N$12),"○",IF(AND(BI412=契約状況コード表!M$13,Y412&gt;=契約状況コード表!N$13),"○","×")))))))))</f>
        <v>×</v>
      </c>
      <c r="BF412" s="114" t="str">
        <f t="shared" si="56"/>
        <v>×</v>
      </c>
      <c r="BG412" s="114" t="str">
        <f t="shared" si="57"/>
        <v>×</v>
      </c>
      <c r="BH412" s="115" t="str">
        <f t="shared" si="58"/>
        <v/>
      </c>
      <c r="BI412" s="170">
        <f t="shared" si="59"/>
        <v>0</v>
      </c>
      <c r="BJ412" s="36" t="str">
        <f>IF(AG412=契約状況コード表!G$5,"",IF(AND(K412&lt;&gt;"",ISTEXT(U412)),"分担契約/単価契約",IF(ISTEXT(U412),"単価契約",IF(K412&lt;&gt;"","分担契約",""))))</f>
        <v/>
      </c>
      <c r="BK412" s="171"/>
      <c r="BL412" s="118" t="str">
        <f>IF(COUNTIF(T412,"**"),"",IF(AND(T412&gt;=契約状況コード表!P$5,OR(H412=契約状況コード表!M$5,H412=契約状況コード表!M$6)),1,IF(AND(T412&gt;=契約状況コード表!P$13,H412&lt;&gt;契約状況コード表!M$5,H412&lt;&gt;契約状況コード表!M$6),1,"")))</f>
        <v/>
      </c>
      <c r="BM412" s="155" t="str">
        <f t="shared" si="60"/>
        <v>○</v>
      </c>
      <c r="BN412" s="118" t="b">
        <f t="shared" si="61"/>
        <v>1</v>
      </c>
      <c r="BO412" s="118" t="b">
        <f t="shared" si="62"/>
        <v>1</v>
      </c>
    </row>
    <row r="413" spans="1:67" ht="60.6" customHeight="1">
      <c r="A413" s="101">
        <f t="shared" si="63"/>
        <v>408</v>
      </c>
      <c r="B413" s="101" t="str">
        <f t="shared" si="64"/>
        <v/>
      </c>
      <c r="C413" s="101" t="str">
        <f>IF(B413&lt;&gt;1,"",COUNTIF($B$6:B413,1))</f>
        <v/>
      </c>
      <c r="D413" s="101" t="str">
        <f>IF(B413&lt;&gt;2,"",COUNTIF($B$6:B413,2))</f>
        <v/>
      </c>
      <c r="E413" s="101" t="str">
        <f>IF(B413&lt;&gt;3,"",COUNTIF($B$6:B413,3))</f>
        <v/>
      </c>
      <c r="F413" s="101" t="str">
        <f>IF(B413&lt;&gt;4,"",COUNTIF($B$6:B413,4))</f>
        <v/>
      </c>
      <c r="G413" s="75"/>
      <c r="H413" s="36"/>
      <c r="I413" s="76"/>
      <c r="J413" s="76"/>
      <c r="K413" s="75"/>
      <c r="L413" s="161"/>
      <c r="M413" s="77"/>
      <c r="N413" s="76"/>
      <c r="O413" s="78"/>
      <c r="P413" s="83"/>
      <c r="Q413" s="84"/>
      <c r="R413" s="76"/>
      <c r="S413" s="75"/>
      <c r="T413" s="79"/>
      <c r="U413" s="86"/>
      <c r="V413" s="87"/>
      <c r="W413" s="172" t="str">
        <f>IF(OR(T413="他官署で調達手続きを実施のため",AG413=契約状況コード表!G$5),"－",IF(V413&lt;&gt;"",ROUNDDOWN(V413/T413,3),(IFERROR(ROUNDDOWN(U413/T413,3),"－"))))</f>
        <v>－</v>
      </c>
      <c r="X413" s="79"/>
      <c r="Y413" s="79"/>
      <c r="Z413" s="82"/>
      <c r="AA413" s="80"/>
      <c r="AB413" s="81"/>
      <c r="AC413" s="82"/>
      <c r="AD413" s="82"/>
      <c r="AE413" s="82"/>
      <c r="AF413" s="82"/>
      <c r="AG413" s="80"/>
      <c r="AH413" s="76"/>
      <c r="AI413" s="76"/>
      <c r="AJ413" s="76"/>
      <c r="AK413" s="36"/>
      <c r="AL413" s="36"/>
      <c r="AM413" s="200"/>
      <c r="AN413" s="200"/>
      <c r="AO413" s="200"/>
      <c r="AP413" s="200"/>
      <c r="AQ413" s="161"/>
      <c r="AR413" s="75"/>
      <c r="AS413" s="36"/>
      <c r="AT413" s="36"/>
      <c r="AU413" s="36"/>
      <c r="AV413" s="36"/>
      <c r="AW413" s="36"/>
      <c r="AX413" s="36"/>
      <c r="AY413" s="36"/>
      <c r="AZ413" s="36"/>
      <c r="BA413" s="108"/>
      <c r="BB413" s="113"/>
      <c r="BC413" s="114" t="str">
        <f>IF(AND(OR(K413=契約状況コード表!D$5,K413=契約状況コード表!D$6),OR(AG413=契約状況コード表!G$5,AG413=契約状況コード表!G$6)),"年間支払金額(全官署)",IF(OR(AG413=契約状況コード表!G$5,AG413=契約状況コード表!G$6),"年間支払金額",IF(AND(OR(COUNTIF(AI413,"*すべて*"),COUNTIF(AI413,"*全て*")),S413="●",OR(K413=契約状況コード表!D$5,K413=契約状況コード表!D$6)),"年間支払金額(全官署、契約相手方ごと)",IF(AND(OR(COUNTIF(AI413,"*すべて*"),COUNTIF(AI413,"*全て*")),S413="●"),"年間支払金額(契約相手方ごと)",IF(AND(OR(K413=契約状況コード表!D$5,K413=契約状況コード表!D$6),AG413=契約状況コード表!G$7),"契約総額(全官署)",IF(AND(K413=契約状況コード表!D$7,AG413=契約状況コード表!G$7),"契約総額(自官署のみ)",IF(K413=契約状況コード表!D$7,"年間支払金額(自官署のみ)",IF(AG413=契約状況コード表!G$7,"契約総額",IF(AND(COUNTIF(BJ413,"&lt;&gt;*単価*"),OR(K413=契約状況コード表!D$5,K413=契約状況コード表!D$6)),"全官署予定価格",IF(AND(COUNTIF(BJ413,"*単価*"),OR(K413=契約状況コード表!D$5,K413=契約状況コード表!D$6)),"全官署支払金額",IF(AND(COUNTIF(BJ413,"&lt;&gt;*単価*"),COUNTIF(BJ413,"*変更契約*")),"変更後予定価格",IF(COUNTIF(BJ413,"*単価*"),"年間支払金額","予定価格"))))))))))))</f>
        <v>予定価格</v>
      </c>
      <c r="BD413" s="114" t="str">
        <f>IF(AND(BI413=契約状況コード表!M$5,T413&gt;契約状況コード表!N$5),"○",IF(AND(BI413=契約状況コード表!M$6,T413&gt;=契約状況コード表!N$6),"○",IF(AND(BI413=契約状況コード表!M$7,T413&gt;=契約状況コード表!N$7),"○",IF(AND(BI413=契約状況コード表!M$8,T413&gt;=契約状況コード表!N$8),"○",IF(AND(BI413=契約状況コード表!M$9,T413&gt;=契約状況コード表!N$9),"○",IF(AND(BI413=契約状況コード表!M$10,T413&gt;=契約状況コード表!N$10),"○",IF(AND(BI413=契約状況コード表!M$11,T413&gt;=契約状況コード表!N$11),"○",IF(AND(BI413=契約状況コード表!M$12,T413&gt;=契約状況コード表!N$12),"○",IF(AND(BI413=契約状況コード表!M$13,T413&gt;=契約状況コード表!N$13),"○",IF(T413="他官署で調達手続き入札を実施のため","○","×"))))))))))</f>
        <v>×</v>
      </c>
      <c r="BE413" s="114" t="str">
        <f>IF(AND(BI413=契約状況コード表!M$5,Y413&gt;契約状況コード表!N$5),"○",IF(AND(BI413=契約状況コード表!M$6,Y413&gt;=契約状況コード表!N$6),"○",IF(AND(BI413=契約状況コード表!M$7,Y413&gt;=契約状況コード表!N$7),"○",IF(AND(BI413=契約状況コード表!M$8,Y413&gt;=契約状況コード表!N$8),"○",IF(AND(BI413=契約状況コード表!M$9,Y413&gt;=契約状況コード表!N$9),"○",IF(AND(BI413=契約状況コード表!M$10,Y413&gt;=契約状況コード表!N$10),"○",IF(AND(BI413=契約状況コード表!M$11,Y413&gt;=契約状況コード表!N$11),"○",IF(AND(BI413=契約状況コード表!M$12,Y413&gt;=契約状況コード表!N$12),"○",IF(AND(BI413=契約状況コード表!M$13,Y413&gt;=契約状況コード表!N$13),"○","×")))))))))</f>
        <v>×</v>
      </c>
      <c r="BF413" s="114" t="str">
        <f t="shared" si="56"/>
        <v>×</v>
      </c>
      <c r="BG413" s="114" t="str">
        <f t="shared" si="57"/>
        <v>×</v>
      </c>
      <c r="BH413" s="115" t="str">
        <f t="shared" si="58"/>
        <v/>
      </c>
      <c r="BI413" s="170">
        <f t="shared" si="59"/>
        <v>0</v>
      </c>
      <c r="BJ413" s="36" t="str">
        <f>IF(AG413=契約状況コード表!G$5,"",IF(AND(K413&lt;&gt;"",ISTEXT(U413)),"分担契約/単価契約",IF(ISTEXT(U413),"単価契約",IF(K413&lt;&gt;"","分担契約",""))))</f>
        <v/>
      </c>
      <c r="BK413" s="171"/>
      <c r="BL413" s="118" t="str">
        <f>IF(COUNTIF(T413,"**"),"",IF(AND(T413&gt;=契約状況コード表!P$5,OR(H413=契約状況コード表!M$5,H413=契約状況コード表!M$6)),1,IF(AND(T413&gt;=契約状況コード表!P$13,H413&lt;&gt;契約状況コード表!M$5,H413&lt;&gt;契約状況コード表!M$6),1,"")))</f>
        <v/>
      </c>
      <c r="BM413" s="155" t="str">
        <f t="shared" si="60"/>
        <v>○</v>
      </c>
      <c r="BN413" s="118" t="b">
        <f t="shared" si="61"/>
        <v>1</v>
      </c>
      <c r="BO413" s="118" t="b">
        <f t="shared" si="62"/>
        <v>1</v>
      </c>
    </row>
    <row r="414" spans="1:67" ht="60.6" customHeight="1">
      <c r="A414" s="101">
        <f t="shared" si="63"/>
        <v>409</v>
      </c>
      <c r="B414" s="101" t="str">
        <f t="shared" si="64"/>
        <v/>
      </c>
      <c r="C414" s="101" t="str">
        <f>IF(B414&lt;&gt;1,"",COUNTIF($B$6:B414,1))</f>
        <v/>
      </c>
      <c r="D414" s="101" t="str">
        <f>IF(B414&lt;&gt;2,"",COUNTIF($B$6:B414,2))</f>
        <v/>
      </c>
      <c r="E414" s="101" t="str">
        <f>IF(B414&lt;&gt;3,"",COUNTIF($B$6:B414,3))</f>
        <v/>
      </c>
      <c r="F414" s="101" t="str">
        <f>IF(B414&lt;&gt;4,"",COUNTIF($B$6:B414,4))</f>
        <v/>
      </c>
      <c r="G414" s="75"/>
      <c r="H414" s="36"/>
      <c r="I414" s="76"/>
      <c r="J414" s="76"/>
      <c r="K414" s="75"/>
      <c r="L414" s="161"/>
      <c r="M414" s="77"/>
      <c r="N414" s="76"/>
      <c r="O414" s="78"/>
      <c r="P414" s="83"/>
      <c r="Q414" s="84"/>
      <c r="R414" s="76"/>
      <c r="S414" s="75"/>
      <c r="T414" s="79"/>
      <c r="U414" s="86"/>
      <c r="V414" s="87"/>
      <c r="W414" s="172" t="str">
        <f>IF(OR(T414="他官署で調達手続きを実施のため",AG414=契約状況コード表!G$5),"－",IF(V414&lt;&gt;"",ROUNDDOWN(V414/T414,3),(IFERROR(ROUNDDOWN(U414/T414,3),"－"))))</f>
        <v>－</v>
      </c>
      <c r="X414" s="79"/>
      <c r="Y414" s="79"/>
      <c r="Z414" s="82"/>
      <c r="AA414" s="80"/>
      <c r="AB414" s="81"/>
      <c r="AC414" s="82"/>
      <c r="AD414" s="82"/>
      <c r="AE414" s="82"/>
      <c r="AF414" s="82"/>
      <c r="AG414" s="80"/>
      <c r="AH414" s="76"/>
      <c r="AI414" s="76"/>
      <c r="AJ414" s="76"/>
      <c r="AK414" s="36"/>
      <c r="AL414" s="36"/>
      <c r="AM414" s="200"/>
      <c r="AN414" s="200"/>
      <c r="AO414" s="200"/>
      <c r="AP414" s="200"/>
      <c r="AQ414" s="161"/>
      <c r="AR414" s="75"/>
      <c r="AS414" s="36"/>
      <c r="AT414" s="36"/>
      <c r="AU414" s="36"/>
      <c r="AV414" s="36"/>
      <c r="AW414" s="36"/>
      <c r="AX414" s="36"/>
      <c r="AY414" s="36"/>
      <c r="AZ414" s="36"/>
      <c r="BA414" s="104"/>
      <c r="BB414" s="113"/>
      <c r="BC414" s="114" t="str">
        <f>IF(AND(OR(K414=契約状況コード表!D$5,K414=契約状況コード表!D$6),OR(AG414=契約状況コード表!G$5,AG414=契約状況コード表!G$6)),"年間支払金額(全官署)",IF(OR(AG414=契約状況コード表!G$5,AG414=契約状況コード表!G$6),"年間支払金額",IF(AND(OR(COUNTIF(AI414,"*すべて*"),COUNTIF(AI414,"*全て*")),S414="●",OR(K414=契約状況コード表!D$5,K414=契約状況コード表!D$6)),"年間支払金額(全官署、契約相手方ごと)",IF(AND(OR(COUNTIF(AI414,"*すべて*"),COUNTIF(AI414,"*全て*")),S414="●"),"年間支払金額(契約相手方ごと)",IF(AND(OR(K414=契約状況コード表!D$5,K414=契約状況コード表!D$6),AG414=契約状況コード表!G$7),"契約総額(全官署)",IF(AND(K414=契約状況コード表!D$7,AG414=契約状況コード表!G$7),"契約総額(自官署のみ)",IF(K414=契約状況コード表!D$7,"年間支払金額(自官署のみ)",IF(AG414=契約状況コード表!G$7,"契約総額",IF(AND(COUNTIF(BJ414,"&lt;&gt;*単価*"),OR(K414=契約状況コード表!D$5,K414=契約状況コード表!D$6)),"全官署予定価格",IF(AND(COUNTIF(BJ414,"*単価*"),OR(K414=契約状況コード表!D$5,K414=契約状況コード表!D$6)),"全官署支払金額",IF(AND(COUNTIF(BJ414,"&lt;&gt;*単価*"),COUNTIF(BJ414,"*変更契約*")),"変更後予定価格",IF(COUNTIF(BJ414,"*単価*"),"年間支払金額","予定価格"))))))))))))</f>
        <v>予定価格</v>
      </c>
      <c r="BD414" s="114" t="str">
        <f>IF(AND(BI414=契約状況コード表!M$5,T414&gt;契約状況コード表!N$5),"○",IF(AND(BI414=契約状況コード表!M$6,T414&gt;=契約状況コード表!N$6),"○",IF(AND(BI414=契約状況コード表!M$7,T414&gt;=契約状況コード表!N$7),"○",IF(AND(BI414=契約状況コード表!M$8,T414&gt;=契約状況コード表!N$8),"○",IF(AND(BI414=契約状況コード表!M$9,T414&gt;=契約状況コード表!N$9),"○",IF(AND(BI414=契約状況コード表!M$10,T414&gt;=契約状況コード表!N$10),"○",IF(AND(BI414=契約状況コード表!M$11,T414&gt;=契約状況コード表!N$11),"○",IF(AND(BI414=契約状況コード表!M$12,T414&gt;=契約状況コード表!N$12),"○",IF(AND(BI414=契約状況コード表!M$13,T414&gt;=契約状況コード表!N$13),"○",IF(T414="他官署で調達手続き入札を実施のため","○","×"))))))))))</f>
        <v>×</v>
      </c>
      <c r="BE414" s="114" t="str">
        <f>IF(AND(BI414=契約状況コード表!M$5,Y414&gt;契約状況コード表!N$5),"○",IF(AND(BI414=契約状況コード表!M$6,Y414&gt;=契約状況コード表!N$6),"○",IF(AND(BI414=契約状況コード表!M$7,Y414&gt;=契約状況コード表!N$7),"○",IF(AND(BI414=契約状況コード表!M$8,Y414&gt;=契約状況コード表!N$8),"○",IF(AND(BI414=契約状況コード表!M$9,Y414&gt;=契約状況コード表!N$9),"○",IF(AND(BI414=契約状況コード表!M$10,Y414&gt;=契約状況コード表!N$10),"○",IF(AND(BI414=契約状況コード表!M$11,Y414&gt;=契約状況コード表!N$11),"○",IF(AND(BI414=契約状況コード表!M$12,Y414&gt;=契約状況コード表!N$12),"○",IF(AND(BI414=契約状況コード表!M$13,Y414&gt;=契約状況コード表!N$13),"○","×")))))))))</f>
        <v>×</v>
      </c>
      <c r="BF414" s="114" t="str">
        <f t="shared" si="56"/>
        <v>×</v>
      </c>
      <c r="BG414" s="114" t="str">
        <f t="shared" si="57"/>
        <v>×</v>
      </c>
      <c r="BH414" s="115" t="str">
        <f t="shared" si="58"/>
        <v/>
      </c>
      <c r="BI414" s="170">
        <f t="shared" si="59"/>
        <v>0</v>
      </c>
      <c r="BJ414" s="36" t="str">
        <f>IF(AG414=契約状況コード表!G$5,"",IF(AND(K414&lt;&gt;"",ISTEXT(U414)),"分担契約/単価契約",IF(ISTEXT(U414),"単価契約",IF(K414&lt;&gt;"","分担契約",""))))</f>
        <v/>
      </c>
      <c r="BK414" s="171"/>
      <c r="BL414" s="118" t="str">
        <f>IF(COUNTIF(T414,"**"),"",IF(AND(T414&gt;=契約状況コード表!P$5,OR(H414=契約状況コード表!M$5,H414=契約状況コード表!M$6)),1,IF(AND(T414&gt;=契約状況コード表!P$13,H414&lt;&gt;契約状況コード表!M$5,H414&lt;&gt;契約状況コード表!M$6),1,"")))</f>
        <v/>
      </c>
      <c r="BM414" s="155" t="str">
        <f t="shared" si="60"/>
        <v>○</v>
      </c>
      <c r="BN414" s="118" t="b">
        <f t="shared" si="61"/>
        <v>1</v>
      </c>
      <c r="BO414" s="118" t="b">
        <f t="shared" si="62"/>
        <v>1</v>
      </c>
    </row>
    <row r="415" spans="1:67" ht="60.6" customHeight="1">
      <c r="A415" s="101">
        <f t="shared" si="63"/>
        <v>410</v>
      </c>
      <c r="B415" s="101" t="str">
        <f t="shared" si="64"/>
        <v/>
      </c>
      <c r="C415" s="101" t="str">
        <f>IF(B415&lt;&gt;1,"",COUNTIF($B$6:B415,1))</f>
        <v/>
      </c>
      <c r="D415" s="101" t="str">
        <f>IF(B415&lt;&gt;2,"",COUNTIF($B$6:B415,2))</f>
        <v/>
      </c>
      <c r="E415" s="101" t="str">
        <f>IF(B415&lt;&gt;3,"",COUNTIF($B$6:B415,3))</f>
        <v/>
      </c>
      <c r="F415" s="101" t="str">
        <f>IF(B415&lt;&gt;4,"",COUNTIF($B$6:B415,4))</f>
        <v/>
      </c>
      <c r="G415" s="75"/>
      <c r="H415" s="36"/>
      <c r="I415" s="76"/>
      <c r="J415" s="76"/>
      <c r="K415" s="75"/>
      <c r="L415" s="161"/>
      <c r="M415" s="77"/>
      <c r="N415" s="76"/>
      <c r="O415" s="78"/>
      <c r="P415" s="83"/>
      <c r="Q415" s="84"/>
      <c r="R415" s="76"/>
      <c r="S415" s="75"/>
      <c r="T415" s="79"/>
      <c r="U415" s="86"/>
      <c r="V415" s="87"/>
      <c r="W415" s="172" t="str">
        <f>IF(OR(T415="他官署で調達手続きを実施のため",AG415=契約状況コード表!G$5),"－",IF(V415&lt;&gt;"",ROUNDDOWN(V415/T415,3),(IFERROR(ROUNDDOWN(U415/T415,3),"－"))))</f>
        <v>－</v>
      </c>
      <c r="X415" s="79"/>
      <c r="Y415" s="79"/>
      <c r="Z415" s="82"/>
      <c r="AA415" s="80"/>
      <c r="AB415" s="81"/>
      <c r="AC415" s="82"/>
      <c r="AD415" s="82"/>
      <c r="AE415" s="82"/>
      <c r="AF415" s="82"/>
      <c r="AG415" s="80"/>
      <c r="AH415" s="76"/>
      <c r="AI415" s="76"/>
      <c r="AJ415" s="76"/>
      <c r="AK415" s="36"/>
      <c r="AL415" s="36"/>
      <c r="AM415" s="200"/>
      <c r="AN415" s="200"/>
      <c r="AO415" s="200"/>
      <c r="AP415" s="200"/>
      <c r="AQ415" s="161"/>
      <c r="AR415" s="75"/>
      <c r="AS415" s="36"/>
      <c r="AT415" s="36"/>
      <c r="AU415" s="36"/>
      <c r="AV415" s="36"/>
      <c r="AW415" s="36"/>
      <c r="AX415" s="36"/>
      <c r="AY415" s="36"/>
      <c r="AZ415" s="36"/>
      <c r="BA415" s="104"/>
      <c r="BB415" s="113"/>
      <c r="BC415" s="114" t="str">
        <f>IF(AND(OR(K415=契約状況コード表!D$5,K415=契約状況コード表!D$6),OR(AG415=契約状況コード表!G$5,AG415=契約状況コード表!G$6)),"年間支払金額(全官署)",IF(OR(AG415=契約状況コード表!G$5,AG415=契約状況コード表!G$6),"年間支払金額",IF(AND(OR(COUNTIF(AI415,"*すべて*"),COUNTIF(AI415,"*全て*")),S415="●",OR(K415=契約状況コード表!D$5,K415=契約状況コード表!D$6)),"年間支払金額(全官署、契約相手方ごと)",IF(AND(OR(COUNTIF(AI415,"*すべて*"),COUNTIF(AI415,"*全て*")),S415="●"),"年間支払金額(契約相手方ごと)",IF(AND(OR(K415=契約状況コード表!D$5,K415=契約状況コード表!D$6),AG415=契約状況コード表!G$7),"契約総額(全官署)",IF(AND(K415=契約状況コード表!D$7,AG415=契約状況コード表!G$7),"契約総額(自官署のみ)",IF(K415=契約状況コード表!D$7,"年間支払金額(自官署のみ)",IF(AG415=契約状況コード表!G$7,"契約総額",IF(AND(COUNTIF(BJ415,"&lt;&gt;*単価*"),OR(K415=契約状況コード表!D$5,K415=契約状況コード表!D$6)),"全官署予定価格",IF(AND(COUNTIF(BJ415,"*単価*"),OR(K415=契約状況コード表!D$5,K415=契約状況コード表!D$6)),"全官署支払金額",IF(AND(COUNTIF(BJ415,"&lt;&gt;*単価*"),COUNTIF(BJ415,"*変更契約*")),"変更後予定価格",IF(COUNTIF(BJ415,"*単価*"),"年間支払金額","予定価格"))))))))))))</f>
        <v>予定価格</v>
      </c>
      <c r="BD415" s="114" t="str">
        <f>IF(AND(BI415=契約状況コード表!M$5,T415&gt;契約状況コード表!N$5),"○",IF(AND(BI415=契約状況コード表!M$6,T415&gt;=契約状況コード表!N$6),"○",IF(AND(BI415=契約状況コード表!M$7,T415&gt;=契約状況コード表!N$7),"○",IF(AND(BI415=契約状況コード表!M$8,T415&gt;=契約状況コード表!N$8),"○",IF(AND(BI415=契約状況コード表!M$9,T415&gt;=契約状況コード表!N$9),"○",IF(AND(BI415=契約状況コード表!M$10,T415&gt;=契約状況コード表!N$10),"○",IF(AND(BI415=契約状況コード表!M$11,T415&gt;=契約状況コード表!N$11),"○",IF(AND(BI415=契約状況コード表!M$12,T415&gt;=契約状況コード表!N$12),"○",IF(AND(BI415=契約状況コード表!M$13,T415&gt;=契約状況コード表!N$13),"○",IF(T415="他官署で調達手続き入札を実施のため","○","×"))))))))))</f>
        <v>×</v>
      </c>
      <c r="BE415" s="114" t="str">
        <f>IF(AND(BI415=契約状況コード表!M$5,Y415&gt;契約状況コード表!N$5),"○",IF(AND(BI415=契約状況コード表!M$6,Y415&gt;=契約状況コード表!N$6),"○",IF(AND(BI415=契約状況コード表!M$7,Y415&gt;=契約状況コード表!N$7),"○",IF(AND(BI415=契約状況コード表!M$8,Y415&gt;=契約状況コード表!N$8),"○",IF(AND(BI415=契約状況コード表!M$9,Y415&gt;=契約状況コード表!N$9),"○",IF(AND(BI415=契約状況コード表!M$10,Y415&gt;=契約状況コード表!N$10),"○",IF(AND(BI415=契約状況コード表!M$11,Y415&gt;=契約状況コード表!N$11),"○",IF(AND(BI415=契約状況コード表!M$12,Y415&gt;=契約状況コード表!N$12),"○",IF(AND(BI415=契約状況コード表!M$13,Y415&gt;=契約状況コード表!N$13),"○","×")))))))))</f>
        <v>×</v>
      </c>
      <c r="BF415" s="114" t="str">
        <f t="shared" si="56"/>
        <v>×</v>
      </c>
      <c r="BG415" s="114" t="str">
        <f t="shared" si="57"/>
        <v>×</v>
      </c>
      <c r="BH415" s="115" t="str">
        <f t="shared" si="58"/>
        <v/>
      </c>
      <c r="BI415" s="170">
        <f t="shared" si="59"/>
        <v>0</v>
      </c>
      <c r="BJ415" s="36" t="str">
        <f>IF(AG415=契約状況コード表!G$5,"",IF(AND(K415&lt;&gt;"",ISTEXT(U415)),"分担契約/単価契約",IF(ISTEXT(U415),"単価契約",IF(K415&lt;&gt;"","分担契約",""))))</f>
        <v/>
      </c>
      <c r="BK415" s="171"/>
      <c r="BL415" s="118" t="str">
        <f>IF(COUNTIF(T415,"**"),"",IF(AND(T415&gt;=契約状況コード表!P$5,OR(H415=契約状況コード表!M$5,H415=契約状況コード表!M$6)),1,IF(AND(T415&gt;=契約状況コード表!P$13,H415&lt;&gt;契約状況コード表!M$5,H415&lt;&gt;契約状況コード表!M$6),1,"")))</f>
        <v/>
      </c>
      <c r="BM415" s="155" t="str">
        <f t="shared" si="60"/>
        <v>○</v>
      </c>
      <c r="BN415" s="118" t="b">
        <f t="shared" si="61"/>
        <v>1</v>
      </c>
      <c r="BO415" s="118" t="b">
        <f t="shared" si="62"/>
        <v>1</v>
      </c>
    </row>
    <row r="416" spans="1:67" ht="60.6" customHeight="1">
      <c r="A416" s="101">
        <f t="shared" si="63"/>
        <v>411</v>
      </c>
      <c r="B416" s="101" t="str">
        <f t="shared" si="64"/>
        <v/>
      </c>
      <c r="C416" s="101" t="str">
        <f>IF(B416&lt;&gt;1,"",COUNTIF($B$6:B416,1))</f>
        <v/>
      </c>
      <c r="D416" s="101" t="str">
        <f>IF(B416&lt;&gt;2,"",COUNTIF($B$6:B416,2))</f>
        <v/>
      </c>
      <c r="E416" s="101" t="str">
        <f>IF(B416&lt;&gt;3,"",COUNTIF($B$6:B416,3))</f>
        <v/>
      </c>
      <c r="F416" s="101" t="str">
        <f>IF(B416&lt;&gt;4,"",COUNTIF($B$6:B416,4))</f>
        <v/>
      </c>
      <c r="G416" s="75"/>
      <c r="H416" s="36"/>
      <c r="I416" s="76"/>
      <c r="J416" s="76"/>
      <c r="K416" s="75"/>
      <c r="L416" s="161"/>
      <c r="M416" s="77"/>
      <c r="N416" s="76"/>
      <c r="O416" s="78"/>
      <c r="P416" s="83"/>
      <c r="Q416" s="84"/>
      <c r="R416" s="76"/>
      <c r="S416" s="75"/>
      <c r="T416" s="85"/>
      <c r="U416" s="154"/>
      <c r="V416" s="87"/>
      <c r="W416" s="172" t="str">
        <f>IF(OR(T416="他官署で調達手続きを実施のため",AG416=契約状況コード表!G$5),"－",IF(V416&lt;&gt;"",ROUNDDOWN(V416/T416,3),(IFERROR(ROUNDDOWN(U416/T416,3),"－"))))</f>
        <v>－</v>
      </c>
      <c r="X416" s="85"/>
      <c r="Y416" s="85"/>
      <c r="Z416" s="82"/>
      <c r="AA416" s="80"/>
      <c r="AB416" s="81"/>
      <c r="AC416" s="82"/>
      <c r="AD416" s="82"/>
      <c r="AE416" s="82"/>
      <c r="AF416" s="82"/>
      <c r="AG416" s="80"/>
      <c r="AH416" s="76"/>
      <c r="AI416" s="76"/>
      <c r="AJ416" s="76"/>
      <c r="AK416" s="36"/>
      <c r="AL416" s="36"/>
      <c r="AM416" s="200"/>
      <c r="AN416" s="200"/>
      <c r="AO416" s="200"/>
      <c r="AP416" s="200"/>
      <c r="AQ416" s="161"/>
      <c r="AR416" s="75"/>
      <c r="AS416" s="36"/>
      <c r="AT416" s="36"/>
      <c r="AU416" s="36"/>
      <c r="AV416" s="36"/>
      <c r="AW416" s="36"/>
      <c r="AX416" s="36"/>
      <c r="AY416" s="36"/>
      <c r="AZ416" s="36"/>
      <c r="BA416" s="104"/>
      <c r="BB416" s="113"/>
      <c r="BC416" s="114" t="str">
        <f>IF(AND(OR(K416=契約状況コード表!D$5,K416=契約状況コード表!D$6),OR(AG416=契約状況コード表!G$5,AG416=契約状況コード表!G$6)),"年間支払金額(全官署)",IF(OR(AG416=契約状況コード表!G$5,AG416=契約状況コード表!G$6),"年間支払金額",IF(AND(OR(COUNTIF(AI416,"*すべて*"),COUNTIF(AI416,"*全て*")),S416="●",OR(K416=契約状況コード表!D$5,K416=契約状況コード表!D$6)),"年間支払金額(全官署、契約相手方ごと)",IF(AND(OR(COUNTIF(AI416,"*すべて*"),COUNTIF(AI416,"*全て*")),S416="●"),"年間支払金額(契約相手方ごと)",IF(AND(OR(K416=契約状況コード表!D$5,K416=契約状況コード表!D$6),AG416=契約状況コード表!G$7),"契約総額(全官署)",IF(AND(K416=契約状況コード表!D$7,AG416=契約状況コード表!G$7),"契約総額(自官署のみ)",IF(K416=契約状況コード表!D$7,"年間支払金額(自官署のみ)",IF(AG416=契約状況コード表!G$7,"契約総額",IF(AND(COUNTIF(BJ416,"&lt;&gt;*単価*"),OR(K416=契約状況コード表!D$5,K416=契約状況コード表!D$6)),"全官署予定価格",IF(AND(COUNTIF(BJ416,"*単価*"),OR(K416=契約状況コード表!D$5,K416=契約状況コード表!D$6)),"全官署支払金額",IF(AND(COUNTIF(BJ416,"&lt;&gt;*単価*"),COUNTIF(BJ416,"*変更契約*")),"変更後予定価格",IF(COUNTIF(BJ416,"*単価*"),"年間支払金額","予定価格"))))))))))))</f>
        <v>予定価格</v>
      </c>
      <c r="BD416" s="114" t="str">
        <f>IF(AND(BI416=契約状況コード表!M$5,T416&gt;契約状況コード表!N$5),"○",IF(AND(BI416=契約状況コード表!M$6,T416&gt;=契約状況コード表!N$6),"○",IF(AND(BI416=契約状況コード表!M$7,T416&gt;=契約状況コード表!N$7),"○",IF(AND(BI416=契約状況コード表!M$8,T416&gt;=契約状況コード表!N$8),"○",IF(AND(BI416=契約状況コード表!M$9,T416&gt;=契約状況コード表!N$9),"○",IF(AND(BI416=契約状況コード表!M$10,T416&gt;=契約状況コード表!N$10),"○",IF(AND(BI416=契約状況コード表!M$11,T416&gt;=契約状況コード表!N$11),"○",IF(AND(BI416=契約状況コード表!M$12,T416&gt;=契約状況コード表!N$12),"○",IF(AND(BI416=契約状況コード表!M$13,T416&gt;=契約状況コード表!N$13),"○",IF(T416="他官署で調達手続き入札を実施のため","○","×"))))))))))</f>
        <v>×</v>
      </c>
      <c r="BE416" s="114" t="str">
        <f>IF(AND(BI416=契約状況コード表!M$5,Y416&gt;契約状況コード表!N$5),"○",IF(AND(BI416=契約状況コード表!M$6,Y416&gt;=契約状況コード表!N$6),"○",IF(AND(BI416=契約状況コード表!M$7,Y416&gt;=契約状況コード表!N$7),"○",IF(AND(BI416=契約状況コード表!M$8,Y416&gt;=契約状況コード表!N$8),"○",IF(AND(BI416=契約状況コード表!M$9,Y416&gt;=契約状況コード表!N$9),"○",IF(AND(BI416=契約状況コード表!M$10,Y416&gt;=契約状況コード表!N$10),"○",IF(AND(BI416=契約状況コード表!M$11,Y416&gt;=契約状況コード表!N$11),"○",IF(AND(BI416=契約状況コード表!M$12,Y416&gt;=契約状況コード表!N$12),"○",IF(AND(BI416=契約状況コード表!M$13,Y416&gt;=契約状況コード表!N$13),"○","×")))))))))</f>
        <v>×</v>
      </c>
      <c r="BF416" s="114" t="str">
        <f t="shared" si="56"/>
        <v>×</v>
      </c>
      <c r="BG416" s="114" t="str">
        <f t="shared" si="57"/>
        <v>×</v>
      </c>
      <c r="BH416" s="115" t="str">
        <f t="shared" si="58"/>
        <v/>
      </c>
      <c r="BI416" s="170">
        <f t="shared" si="59"/>
        <v>0</v>
      </c>
      <c r="BJ416" s="36" t="str">
        <f>IF(AG416=契約状況コード表!G$5,"",IF(AND(K416&lt;&gt;"",ISTEXT(U416)),"分担契約/単価契約",IF(ISTEXT(U416),"単価契約",IF(K416&lt;&gt;"","分担契約",""))))</f>
        <v/>
      </c>
      <c r="BK416" s="171"/>
      <c r="BL416" s="118" t="str">
        <f>IF(COUNTIF(T416,"**"),"",IF(AND(T416&gt;=契約状況コード表!P$5,OR(H416=契約状況コード表!M$5,H416=契約状況コード表!M$6)),1,IF(AND(T416&gt;=契約状況コード表!P$13,H416&lt;&gt;契約状況コード表!M$5,H416&lt;&gt;契約状況コード表!M$6),1,"")))</f>
        <v/>
      </c>
      <c r="BM416" s="155" t="str">
        <f t="shared" si="60"/>
        <v>○</v>
      </c>
      <c r="BN416" s="118" t="b">
        <f t="shared" si="61"/>
        <v>1</v>
      </c>
      <c r="BO416" s="118" t="b">
        <f t="shared" si="62"/>
        <v>1</v>
      </c>
    </row>
    <row r="417" spans="1:67" ht="60.6" customHeight="1">
      <c r="A417" s="101">
        <f t="shared" si="63"/>
        <v>412</v>
      </c>
      <c r="B417" s="101" t="str">
        <f t="shared" si="64"/>
        <v/>
      </c>
      <c r="C417" s="101" t="str">
        <f>IF(B417&lt;&gt;1,"",COUNTIF($B$6:B417,1))</f>
        <v/>
      </c>
      <c r="D417" s="101" t="str">
        <f>IF(B417&lt;&gt;2,"",COUNTIF($B$6:B417,2))</f>
        <v/>
      </c>
      <c r="E417" s="101" t="str">
        <f>IF(B417&lt;&gt;3,"",COUNTIF($B$6:B417,3))</f>
        <v/>
      </c>
      <c r="F417" s="101" t="str">
        <f>IF(B417&lt;&gt;4,"",COUNTIF($B$6:B417,4))</f>
        <v/>
      </c>
      <c r="G417" s="75"/>
      <c r="H417" s="36"/>
      <c r="I417" s="76"/>
      <c r="J417" s="76"/>
      <c r="K417" s="75"/>
      <c r="L417" s="161"/>
      <c r="M417" s="77"/>
      <c r="N417" s="76"/>
      <c r="O417" s="78"/>
      <c r="P417" s="83"/>
      <c r="Q417" s="84"/>
      <c r="R417" s="76"/>
      <c r="S417" s="75"/>
      <c r="T417" s="79"/>
      <c r="U417" s="86"/>
      <c r="V417" s="87"/>
      <c r="W417" s="172" t="str">
        <f>IF(OR(T417="他官署で調達手続きを実施のため",AG417=契約状況コード表!G$5),"－",IF(V417&lt;&gt;"",ROUNDDOWN(V417/T417,3),(IFERROR(ROUNDDOWN(U417/T417,3),"－"))))</f>
        <v>－</v>
      </c>
      <c r="X417" s="79"/>
      <c r="Y417" s="79"/>
      <c r="Z417" s="82"/>
      <c r="AA417" s="80"/>
      <c r="AB417" s="81"/>
      <c r="AC417" s="82"/>
      <c r="AD417" s="82"/>
      <c r="AE417" s="82"/>
      <c r="AF417" s="82"/>
      <c r="AG417" s="80"/>
      <c r="AH417" s="76"/>
      <c r="AI417" s="76"/>
      <c r="AJ417" s="76"/>
      <c r="AK417" s="36"/>
      <c r="AL417" s="36"/>
      <c r="AM417" s="200"/>
      <c r="AN417" s="200"/>
      <c r="AO417" s="200"/>
      <c r="AP417" s="200"/>
      <c r="AQ417" s="161"/>
      <c r="AR417" s="75"/>
      <c r="AS417" s="36"/>
      <c r="AT417" s="36"/>
      <c r="AU417" s="36"/>
      <c r="AV417" s="36"/>
      <c r="AW417" s="36"/>
      <c r="AX417" s="36"/>
      <c r="AY417" s="36"/>
      <c r="AZ417" s="36"/>
      <c r="BA417" s="104"/>
      <c r="BB417" s="113"/>
      <c r="BC417" s="114" t="str">
        <f>IF(AND(OR(K417=契約状況コード表!D$5,K417=契約状況コード表!D$6),OR(AG417=契約状況コード表!G$5,AG417=契約状況コード表!G$6)),"年間支払金額(全官署)",IF(OR(AG417=契約状況コード表!G$5,AG417=契約状況コード表!G$6),"年間支払金額",IF(AND(OR(COUNTIF(AI417,"*すべて*"),COUNTIF(AI417,"*全て*")),S417="●",OR(K417=契約状況コード表!D$5,K417=契約状況コード表!D$6)),"年間支払金額(全官署、契約相手方ごと)",IF(AND(OR(COUNTIF(AI417,"*すべて*"),COUNTIF(AI417,"*全て*")),S417="●"),"年間支払金額(契約相手方ごと)",IF(AND(OR(K417=契約状況コード表!D$5,K417=契約状況コード表!D$6),AG417=契約状況コード表!G$7),"契約総額(全官署)",IF(AND(K417=契約状況コード表!D$7,AG417=契約状況コード表!G$7),"契約総額(自官署のみ)",IF(K417=契約状況コード表!D$7,"年間支払金額(自官署のみ)",IF(AG417=契約状況コード表!G$7,"契約総額",IF(AND(COUNTIF(BJ417,"&lt;&gt;*単価*"),OR(K417=契約状況コード表!D$5,K417=契約状況コード表!D$6)),"全官署予定価格",IF(AND(COUNTIF(BJ417,"*単価*"),OR(K417=契約状況コード表!D$5,K417=契約状況コード表!D$6)),"全官署支払金額",IF(AND(COUNTIF(BJ417,"&lt;&gt;*単価*"),COUNTIF(BJ417,"*変更契約*")),"変更後予定価格",IF(COUNTIF(BJ417,"*単価*"),"年間支払金額","予定価格"))))))))))))</f>
        <v>予定価格</v>
      </c>
      <c r="BD417" s="114" t="str">
        <f>IF(AND(BI417=契約状況コード表!M$5,T417&gt;契約状況コード表!N$5),"○",IF(AND(BI417=契約状況コード表!M$6,T417&gt;=契約状況コード表!N$6),"○",IF(AND(BI417=契約状況コード表!M$7,T417&gt;=契約状況コード表!N$7),"○",IF(AND(BI417=契約状況コード表!M$8,T417&gt;=契約状況コード表!N$8),"○",IF(AND(BI417=契約状況コード表!M$9,T417&gt;=契約状況コード表!N$9),"○",IF(AND(BI417=契約状況コード表!M$10,T417&gt;=契約状況コード表!N$10),"○",IF(AND(BI417=契約状況コード表!M$11,T417&gt;=契約状況コード表!N$11),"○",IF(AND(BI417=契約状況コード表!M$12,T417&gt;=契約状況コード表!N$12),"○",IF(AND(BI417=契約状況コード表!M$13,T417&gt;=契約状況コード表!N$13),"○",IF(T417="他官署で調達手続き入札を実施のため","○","×"))))))))))</f>
        <v>×</v>
      </c>
      <c r="BE417" s="114" t="str">
        <f>IF(AND(BI417=契約状況コード表!M$5,Y417&gt;契約状況コード表!N$5),"○",IF(AND(BI417=契約状況コード表!M$6,Y417&gt;=契約状況コード表!N$6),"○",IF(AND(BI417=契約状況コード表!M$7,Y417&gt;=契約状況コード表!N$7),"○",IF(AND(BI417=契約状況コード表!M$8,Y417&gt;=契約状況コード表!N$8),"○",IF(AND(BI417=契約状況コード表!M$9,Y417&gt;=契約状況コード表!N$9),"○",IF(AND(BI417=契約状況コード表!M$10,Y417&gt;=契約状況コード表!N$10),"○",IF(AND(BI417=契約状況コード表!M$11,Y417&gt;=契約状況コード表!N$11),"○",IF(AND(BI417=契約状況コード表!M$12,Y417&gt;=契約状況コード表!N$12),"○",IF(AND(BI417=契約状況コード表!M$13,Y417&gt;=契約状況コード表!N$13),"○","×")))))))))</f>
        <v>×</v>
      </c>
      <c r="BF417" s="114" t="str">
        <f t="shared" si="56"/>
        <v>×</v>
      </c>
      <c r="BG417" s="114" t="str">
        <f t="shared" si="57"/>
        <v>×</v>
      </c>
      <c r="BH417" s="115" t="str">
        <f t="shared" si="58"/>
        <v/>
      </c>
      <c r="BI417" s="170">
        <f t="shared" si="59"/>
        <v>0</v>
      </c>
      <c r="BJ417" s="36" t="str">
        <f>IF(AG417=契約状況コード表!G$5,"",IF(AND(K417&lt;&gt;"",ISTEXT(U417)),"分担契約/単価契約",IF(ISTEXT(U417),"単価契約",IF(K417&lt;&gt;"","分担契約",""))))</f>
        <v/>
      </c>
      <c r="BK417" s="171"/>
      <c r="BL417" s="118" t="str">
        <f>IF(COUNTIF(T417,"**"),"",IF(AND(T417&gt;=契約状況コード表!P$5,OR(H417=契約状況コード表!M$5,H417=契約状況コード表!M$6)),1,IF(AND(T417&gt;=契約状況コード表!P$13,H417&lt;&gt;契約状況コード表!M$5,H417&lt;&gt;契約状況コード表!M$6),1,"")))</f>
        <v/>
      </c>
      <c r="BM417" s="155" t="str">
        <f t="shared" si="60"/>
        <v>○</v>
      </c>
      <c r="BN417" s="118" t="b">
        <f t="shared" si="61"/>
        <v>1</v>
      </c>
      <c r="BO417" s="118" t="b">
        <f t="shared" si="62"/>
        <v>1</v>
      </c>
    </row>
    <row r="418" spans="1:67" ht="60.6" customHeight="1">
      <c r="A418" s="101">
        <f t="shared" si="63"/>
        <v>413</v>
      </c>
      <c r="B418" s="101" t="str">
        <f t="shared" si="64"/>
        <v/>
      </c>
      <c r="C418" s="101" t="str">
        <f>IF(B418&lt;&gt;1,"",COUNTIF($B$6:B418,1))</f>
        <v/>
      </c>
      <c r="D418" s="101" t="str">
        <f>IF(B418&lt;&gt;2,"",COUNTIF($B$6:B418,2))</f>
        <v/>
      </c>
      <c r="E418" s="101" t="str">
        <f>IF(B418&lt;&gt;3,"",COUNTIF($B$6:B418,3))</f>
        <v/>
      </c>
      <c r="F418" s="101" t="str">
        <f>IF(B418&lt;&gt;4,"",COUNTIF($B$6:B418,4))</f>
        <v/>
      </c>
      <c r="G418" s="75"/>
      <c r="H418" s="36"/>
      <c r="I418" s="76"/>
      <c r="J418" s="76"/>
      <c r="K418" s="75"/>
      <c r="L418" s="161"/>
      <c r="M418" s="77"/>
      <c r="N418" s="76"/>
      <c r="O418" s="78"/>
      <c r="P418" s="83"/>
      <c r="Q418" s="84"/>
      <c r="R418" s="76"/>
      <c r="S418" s="75"/>
      <c r="T418" s="79"/>
      <c r="U418" s="86"/>
      <c r="V418" s="87"/>
      <c r="W418" s="172" t="str">
        <f>IF(OR(T418="他官署で調達手続きを実施のため",AG418=契約状況コード表!G$5),"－",IF(V418&lt;&gt;"",ROUNDDOWN(V418/T418,3),(IFERROR(ROUNDDOWN(U418/T418,3),"－"))))</f>
        <v>－</v>
      </c>
      <c r="X418" s="79"/>
      <c r="Y418" s="79"/>
      <c r="Z418" s="82"/>
      <c r="AA418" s="80"/>
      <c r="AB418" s="81"/>
      <c r="AC418" s="82"/>
      <c r="AD418" s="82"/>
      <c r="AE418" s="82"/>
      <c r="AF418" s="82"/>
      <c r="AG418" s="80"/>
      <c r="AH418" s="76"/>
      <c r="AI418" s="76"/>
      <c r="AJ418" s="76"/>
      <c r="AK418" s="36"/>
      <c r="AL418" s="36"/>
      <c r="AM418" s="200"/>
      <c r="AN418" s="200"/>
      <c r="AO418" s="200"/>
      <c r="AP418" s="200"/>
      <c r="AQ418" s="161"/>
      <c r="AR418" s="75"/>
      <c r="AS418" s="36"/>
      <c r="AT418" s="36"/>
      <c r="AU418" s="36"/>
      <c r="AV418" s="36"/>
      <c r="AW418" s="36"/>
      <c r="AX418" s="36"/>
      <c r="AY418" s="36"/>
      <c r="AZ418" s="36"/>
      <c r="BA418" s="104"/>
      <c r="BB418" s="113"/>
      <c r="BC418" s="114" t="str">
        <f>IF(AND(OR(K418=契約状況コード表!D$5,K418=契約状況コード表!D$6),OR(AG418=契約状況コード表!G$5,AG418=契約状況コード表!G$6)),"年間支払金額(全官署)",IF(OR(AG418=契約状況コード表!G$5,AG418=契約状況コード表!G$6),"年間支払金額",IF(AND(OR(COUNTIF(AI418,"*すべて*"),COUNTIF(AI418,"*全て*")),S418="●",OR(K418=契約状況コード表!D$5,K418=契約状況コード表!D$6)),"年間支払金額(全官署、契約相手方ごと)",IF(AND(OR(COUNTIF(AI418,"*すべて*"),COUNTIF(AI418,"*全て*")),S418="●"),"年間支払金額(契約相手方ごと)",IF(AND(OR(K418=契約状況コード表!D$5,K418=契約状況コード表!D$6),AG418=契約状況コード表!G$7),"契約総額(全官署)",IF(AND(K418=契約状況コード表!D$7,AG418=契約状況コード表!G$7),"契約総額(自官署のみ)",IF(K418=契約状況コード表!D$7,"年間支払金額(自官署のみ)",IF(AG418=契約状況コード表!G$7,"契約総額",IF(AND(COUNTIF(BJ418,"&lt;&gt;*単価*"),OR(K418=契約状況コード表!D$5,K418=契約状況コード表!D$6)),"全官署予定価格",IF(AND(COUNTIF(BJ418,"*単価*"),OR(K418=契約状況コード表!D$5,K418=契約状況コード表!D$6)),"全官署支払金額",IF(AND(COUNTIF(BJ418,"&lt;&gt;*単価*"),COUNTIF(BJ418,"*変更契約*")),"変更後予定価格",IF(COUNTIF(BJ418,"*単価*"),"年間支払金額","予定価格"))))))))))))</f>
        <v>予定価格</v>
      </c>
      <c r="BD418" s="114" t="str">
        <f>IF(AND(BI418=契約状況コード表!M$5,T418&gt;契約状況コード表!N$5),"○",IF(AND(BI418=契約状況コード表!M$6,T418&gt;=契約状況コード表!N$6),"○",IF(AND(BI418=契約状況コード表!M$7,T418&gt;=契約状況コード表!N$7),"○",IF(AND(BI418=契約状況コード表!M$8,T418&gt;=契約状況コード表!N$8),"○",IF(AND(BI418=契約状況コード表!M$9,T418&gt;=契約状況コード表!N$9),"○",IF(AND(BI418=契約状況コード表!M$10,T418&gt;=契約状況コード表!N$10),"○",IF(AND(BI418=契約状況コード表!M$11,T418&gt;=契約状況コード表!N$11),"○",IF(AND(BI418=契約状況コード表!M$12,T418&gt;=契約状況コード表!N$12),"○",IF(AND(BI418=契約状況コード表!M$13,T418&gt;=契約状況コード表!N$13),"○",IF(T418="他官署で調達手続き入札を実施のため","○","×"))))))))))</f>
        <v>×</v>
      </c>
      <c r="BE418" s="114" t="str">
        <f>IF(AND(BI418=契約状況コード表!M$5,Y418&gt;契約状況コード表!N$5),"○",IF(AND(BI418=契約状況コード表!M$6,Y418&gt;=契約状況コード表!N$6),"○",IF(AND(BI418=契約状況コード表!M$7,Y418&gt;=契約状況コード表!N$7),"○",IF(AND(BI418=契約状況コード表!M$8,Y418&gt;=契約状況コード表!N$8),"○",IF(AND(BI418=契約状況コード表!M$9,Y418&gt;=契約状況コード表!N$9),"○",IF(AND(BI418=契約状況コード表!M$10,Y418&gt;=契約状況コード表!N$10),"○",IF(AND(BI418=契約状況コード表!M$11,Y418&gt;=契約状況コード表!N$11),"○",IF(AND(BI418=契約状況コード表!M$12,Y418&gt;=契約状況コード表!N$12),"○",IF(AND(BI418=契約状況コード表!M$13,Y418&gt;=契約状況コード表!N$13),"○","×")))))))))</f>
        <v>×</v>
      </c>
      <c r="BF418" s="114" t="str">
        <f t="shared" si="56"/>
        <v>×</v>
      </c>
      <c r="BG418" s="114" t="str">
        <f t="shared" si="57"/>
        <v>×</v>
      </c>
      <c r="BH418" s="115" t="str">
        <f t="shared" si="58"/>
        <v/>
      </c>
      <c r="BI418" s="170">
        <f t="shared" si="59"/>
        <v>0</v>
      </c>
      <c r="BJ418" s="36" t="str">
        <f>IF(AG418=契約状況コード表!G$5,"",IF(AND(K418&lt;&gt;"",ISTEXT(U418)),"分担契約/単価契約",IF(ISTEXT(U418),"単価契約",IF(K418&lt;&gt;"","分担契約",""))))</f>
        <v/>
      </c>
      <c r="BK418" s="171"/>
      <c r="BL418" s="118" t="str">
        <f>IF(COUNTIF(T418,"**"),"",IF(AND(T418&gt;=契約状況コード表!P$5,OR(H418=契約状況コード表!M$5,H418=契約状況コード表!M$6)),1,IF(AND(T418&gt;=契約状況コード表!P$13,H418&lt;&gt;契約状況コード表!M$5,H418&lt;&gt;契約状況コード表!M$6),1,"")))</f>
        <v/>
      </c>
      <c r="BM418" s="155" t="str">
        <f t="shared" si="60"/>
        <v>○</v>
      </c>
      <c r="BN418" s="118" t="b">
        <f t="shared" si="61"/>
        <v>1</v>
      </c>
      <c r="BO418" s="118" t="b">
        <f t="shared" si="62"/>
        <v>1</v>
      </c>
    </row>
    <row r="419" spans="1:67" ht="60.6" customHeight="1">
      <c r="A419" s="101">
        <f t="shared" si="63"/>
        <v>414</v>
      </c>
      <c r="B419" s="101" t="str">
        <f t="shared" si="64"/>
        <v/>
      </c>
      <c r="C419" s="101" t="str">
        <f>IF(B419&lt;&gt;1,"",COUNTIF($B$6:B419,1))</f>
        <v/>
      </c>
      <c r="D419" s="101" t="str">
        <f>IF(B419&lt;&gt;2,"",COUNTIF($B$6:B419,2))</f>
        <v/>
      </c>
      <c r="E419" s="101" t="str">
        <f>IF(B419&lt;&gt;3,"",COUNTIF($B$6:B419,3))</f>
        <v/>
      </c>
      <c r="F419" s="101" t="str">
        <f>IF(B419&lt;&gt;4,"",COUNTIF($B$6:B419,4))</f>
        <v/>
      </c>
      <c r="G419" s="75"/>
      <c r="H419" s="36"/>
      <c r="I419" s="76"/>
      <c r="J419" s="76"/>
      <c r="K419" s="75"/>
      <c r="L419" s="161"/>
      <c r="M419" s="77"/>
      <c r="N419" s="76"/>
      <c r="O419" s="78"/>
      <c r="P419" s="83"/>
      <c r="Q419" s="84"/>
      <c r="R419" s="76"/>
      <c r="S419" s="75"/>
      <c r="T419" s="79"/>
      <c r="U419" s="86"/>
      <c r="V419" s="87"/>
      <c r="W419" s="172" t="str">
        <f>IF(OR(T419="他官署で調達手続きを実施のため",AG419=契約状況コード表!G$5),"－",IF(V419&lt;&gt;"",ROUNDDOWN(V419/T419,3),(IFERROR(ROUNDDOWN(U419/T419,3),"－"))))</f>
        <v>－</v>
      </c>
      <c r="X419" s="79"/>
      <c r="Y419" s="79"/>
      <c r="Z419" s="82"/>
      <c r="AA419" s="80"/>
      <c r="AB419" s="81"/>
      <c r="AC419" s="82"/>
      <c r="AD419" s="82"/>
      <c r="AE419" s="82"/>
      <c r="AF419" s="82"/>
      <c r="AG419" s="80"/>
      <c r="AH419" s="76"/>
      <c r="AI419" s="76"/>
      <c r="AJ419" s="76"/>
      <c r="AK419" s="36"/>
      <c r="AL419" s="36"/>
      <c r="AM419" s="200"/>
      <c r="AN419" s="200"/>
      <c r="AO419" s="200"/>
      <c r="AP419" s="200"/>
      <c r="AQ419" s="161"/>
      <c r="AR419" s="75"/>
      <c r="AS419" s="36"/>
      <c r="AT419" s="36"/>
      <c r="AU419" s="36"/>
      <c r="AV419" s="36"/>
      <c r="AW419" s="36"/>
      <c r="AX419" s="36"/>
      <c r="AY419" s="36"/>
      <c r="AZ419" s="36"/>
      <c r="BA419" s="104"/>
      <c r="BB419" s="113"/>
      <c r="BC419" s="114" t="str">
        <f>IF(AND(OR(K419=契約状況コード表!D$5,K419=契約状況コード表!D$6),OR(AG419=契約状況コード表!G$5,AG419=契約状況コード表!G$6)),"年間支払金額(全官署)",IF(OR(AG419=契約状況コード表!G$5,AG419=契約状況コード表!G$6),"年間支払金額",IF(AND(OR(COUNTIF(AI419,"*すべて*"),COUNTIF(AI419,"*全て*")),S419="●",OR(K419=契約状況コード表!D$5,K419=契約状況コード表!D$6)),"年間支払金額(全官署、契約相手方ごと)",IF(AND(OR(COUNTIF(AI419,"*すべて*"),COUNTIF(AI419,"*全て*")),S419="●"),"年間支払金額(契約相手方ごと)",IF(AND(OR(K419=契約状況コード表!D$5,K419=契約状況コード表!D$6),AG419=契約状況コード表!G$7),"契約総額(全官署)",IF(AND(K419=契約状況コード表!D$7,AG419=契約状況コード表!G$7),"契約総額(自官署のみ)",IF(K419=契約状況コード表!D$7,"年間支払金額(自官署のみ)",IF(AG419=契約状況コード表!G$7,"契約総額",IF(AND(COUNTIF(BJ419,"&lt;&gt;*単価*"),OR(K419=契約状況コード表!D$5,K419=契約状況コード表!D$6)),"全官署予定価格",IF(AND(COUNTIF(BJ419,"*単価*"),OR(K419=契約状況コード表!D$5,K419=契約状況コード表!D$6)),"全官署支払金額",IF(AND(COUNTIF(BJ419,"&lt;&gt;*単価*"),COUNTIF(BJ419,"*変更契約*")),"変更後予定価格",IF(COUNTIF(BJ419,"*単価*"),"年間支払金額","予定価格"))))))))))))</f>
        <v>予定価格</v>
      </c>
      <c r="BD419" s="114" t="str">
        <f>IF(AND(BI419=契約状況コード表!M$5,T419&gt;契約状況コード表!N$5),"○",IF(AND(BI419=契約状況コード表!M$6,T419&gt;=契約状況コード表!N$6),"○",IF(AND(BI419=契約状況コード表!M$7,T419&gt;=契約状況コード表!N$7),"○",IF(AND(BI419=契約状況コード表!M$8,T419&gt;=契約状況コード表!N$8),"○",IF(AND(BI419=契約状況コード表!M$9,T419&gt;=契約状況コード表!N$9),"○",IF(AND(BI419=契約状況コード表!M$10,T419&gt;=契約状況コード表!N$10),"○",IF(AND(BI419=契約状況コード表!M$11,T419&gt;=契約状況コード表!N$11),"○",IF(AND(BI419=契約状況コード表!M$12,T419&gt;=契約状況コード表!N$12),"○",IF(AND(BI419=契約状況コード表!M$13,T419&gt;=契約状況コード表!N$13),"○",IF(T419="他官署で調達手続き入札を実施のため","○","×"))))))))))</f>
        <v>×</v>
      </c>
      <c r="BE419" s="114" t="str">
        <f>IF(AND(BI419=契約状況コード表!M$5,Y419&gt;契約状況コード表!N$5),"○",IF(AND(BI419=契約状況コード表!M$6,Y419&gt;=契約状況コード表!N$6),"○",IF(AND(BI419=契約状況コード表!M$7,Y419&gt;=契約状況コード表!N$7),"○",IF(AND(BI419=契約状況コード表!M$8,Y419&gt;=契約状況コード表!N$8),"○",IF(AND(BI419=契約状況コード表!M$9,Y419&gt;=契約状況コード表!N$9),"○",IF(AND(BI419=契約状況コード表!M$10,Y419&gt;=契約状況コード表!N$10),"○",IF(AND(BI419=契約状況コード表!M$11,Y419&gt;=契約状況コード表!N$11),"○",IF(AND(BI419=契約状況コード表!M$12,Y419&gt;=契約状況コード表!N$12),"○",IF(AND(BI419=契約状況コード表!M$13,Y419&gt;=契約状況コード表!N$13),"○","×")))))))))</f>
        <v>×</v>
      </c>
      <c r="BF419" s="114" t="str">
        <f t="shared" si="56"/>
        <v>×</v>
      </c>
      <c r="BG419" s="114" t="str">
        <f t="shared" si="57"/>
        <v>×</v>
      </c>
      <c r="BH419" s="115" t="str">
        <f t="shared" si="58"/>
        <v/>
      </c>
      <c r="BI419" s="170">
        <f t="shared" si="59"/>
        <v>0</v>
      </c>
      <c r="BJ419" s="36" t="str">
        <f>IF(AG419=契約状況コード表!G$5,"",IF(AND(K419&lt;&gt;"",ISTEXT(U419)),"分担契約/単価契約",IF(ISTEXT(U419),"単価契約",IF(K419&lt;&gt;"","分担契約",""))))</f>
        <v/>
      </c>
      <c r="BK419" s="171"/>
      <c r="BL419" s="118" t="str">
        <f>IF(COUNTIF(T419,"**"),"",IF(AND(T419&gt;=契約状況コード表!P$5,OR(H419=契約状況コード表!M$5,H419=契約状況コード表!M$6)),1,IF(AND(T419&gt;=契約状況コード表!P$13,H419&lt;&gt;契約状況コード表!M$5,H419&lt;&gt;契約状況コード表!M$6),1,"")))</f>
        <v/>
      </c>
      <c r="BM419" s="155" t="str">
        <f t="shared" si="60"/>
        <v>○</v>
      </c>
      <c r="BN419" s="118" t="b">
        <f t="shared" si="61"/>
        <v>1</v>
      </c>
      <c r="BO419" s="118" t="b">
        <f t="shared" si="62"/>
        <v>1</v>
      </c>
    </row>
    <row r="420" spans="1:67" ht="60.6" customHeight="1">
      <c r="A420" s="101">
        <f t="shared" si="63"/>
        <v>415</v>
      </c>
      <c r="B420" s="101" t="str">
        <f t="shared" si="64"/>
        <v/>
      </c>
      <c r="C420" s="101" t="str">
        <f>IF(B420&lt;&gt;1,"",COUNTIF($B$6:B420,1))</f>
        <v/>
      </c>
      <c r="D420" s="101" t="str">
        <f>IF(B420&lt;&gt;2,"",COUNTIF($B$6:B420,2))</f>
        <v/>
      </c>
      <c r="E420" s="101" t="str">
        <f>IF(B420&lt;&gt;3,"",COUNTIF($B$6:B420,3))</f>
        <v/>
      </c>
      <c r="F420" s="101" t="str">
        <f>IF(B420&lt;&gt;4,"",COUNTIF($B$6:B420,4))</f>
        <v/>
      </c>
      <c r="G420" s="75"/>
      <c r="H420" s="36"/>
      <c r="I420" s="76"/>
      <c r="J420" s="76"/>
      <c r="K420" s="75"/>
      <c r="L420" s="161"/>
      <c r="M420" s="77"/>
      <c r="N420" s="76"/>
      <c r="O420" s="78"/>
      <c r="P420" s="83"/>
      <c r="Q420" s="84"/>
      <c r="R420" s="76"/>
      <c r="S420" s="75"/>
      <c r="T420" s="79"/>
      <c r="U420" s="86"/>
      <c r="V420" s="87"/>
      <c r="W420" s="172" t="str">
        <f>IF(OR(T420="他官署で調達手続きを実施のため",AG420=契約状況コード表!G$5),"－",IF(V420&lt;&gt;"",ROUNDDOWN(V420/T420,3),(IFERROR(ROUNDDOWN(U420/T420,3),"－"))))</f>
        <v>－</v>
      </c>
      <c r="X420" s="79"/>
      <c r="Y420" s="79"/>
      <c r="Z420" s="82"/>
      <c r="AA420" s="80"/>
      <c r="AB420" s="81"/>
      <c r="AC420" s="82"/>
      <c r="AD420" s="82"/>
      <c r="AE420" s="82"/>
      <c r="AF420" s="82"/>
      <c r="AG420" s="80"/>
      <c r="AH420" s="76"/>
      <c r="AI420" s="76"/>
      <c r="AJ420" s="76"/>
      <c r="AK420" s="36"/>
      <c r="AL420" s="36"/>
      <c r="AM420" s="200"/>
      <c r="AN420" s="200"/>
      <c r="AO420" s="200"/>
      <c r="AP420" s="200"/>
      <c r="AQ420" s="161"/>
      <c r="AR420" s="75"/>
      <c r="AS420" s="36"/>
      <c r="AT420" s="36"/>
      <c r="AU420" s="36"/>
      <c r="AV420" s="36"/>
      <c r="AW420" s="36"/>
      <c r="AX420" s="36"/>
      <c r="AY420" s="36"/>
      <c r="AZ420" s="36"/>
      <c r="BA420" s="108"/>
      <c r="BB420" s="113"/>
      <c r="BC420" s="114" t="str">
        <f>IF(AND(OR(K420=契約状況コード表!D$5,K420=契約状況コード表!D$6),OR(AG420=契約状況コード表!G$5,AG420=契約状況コード表!G$6)),"年間支払金額(全官署)",IF(OR(AG420=契約状況コード表!G$5,AG420=契約状況コード表!G$6),"年間支払金額",IF(AND(OR(COUNTIF(AI420,"*すべて*"),COUNTIF(AI420,"*全て*")),S420="●",OR(K420=契約状況コード表!D$5,K420=契約状況コード表!D$6)),"年間支払金額(全官署、契約相手方ごと)",IF(AND(OR(COUNTIF(AI420,"*すべて*"),COUNTIF(AI420,"*全て*")),S420="●"),"年間支払金額(契約相手方ごと)",IF(AND(OR(K420=契約状況コード表!D$5,K420=契約状況コード表!D$6),AG420=契約状況コード表!G$7),"契約総額(全官署)",IF(AND(K420=契約状況コード表!D$7,AG420=契約状況コード表!G$7),"契約総額(自官署のみ)",IF(K420=契約状況コード表!D$7,"年間支払金額(自官署のみ)",IF(AG420=契約状況コード表!G$7,"契約総額",IF(AND(COUNTIF(BJ420,"&lt;&gt;*単価*"),OR(K420=契約状況コード表!D$5,K420=契約状況コード表!D$6)),"全官署予定価格",IF(AND(COUNTIF(BJ420,"*単価*"),OR(K420=契約状況コード表!D$5,K420=契約状況コード表!D$6)),"全官署支払金額",IF(AND(COUNTIF(BJ420,"&lt;&gt;*単価*"),COUNTIF(BJ420,"*変更契約*")),"変更後予定価格",IF(COUNTIF(BJ420,"*単価*"),"年間支払金額","予定価格"))))))))))))</f>
        <v>予定価格</v>
      </c>
      <c r="BD420" s="114" t="str">
        <f>IF(AND(BI420=契約状況コード表!M$5,T420&gt;契約状況コード表!N$5),"○",IF(AND(BI420=契約状況コード表!M$6,T420&gt;=契約状況コード表!N$6),"○",IF(AND(BI420=契約状況コード表!M$7,T420&gt;=契約状況コード表!N$7),"○",IF(AND(BI420=契約状況コード表!M$8,T420&gt;=契約状況コード表!N$8),"○",IF(AND(BI420=契約状況コード表!M$9,T420&gt;=契約状況コード表!N$9),"○",IF(AND(BI420=契約状況コード表!M$10,T420&gt;=契約状況コード表!N$10),"○",IF(AND(BI420=契約状況コード表!M$11,T420&gt;=契約状況コード表!N$11),"○",IF(AND(BI420=契約状況コード表!M$12,T420&gt;=契約状況コード表!N$12),"○",IF(AND(BI420=契約状況コード表!M$13,T420&gt;=契約状況コード表!N$13),"○",IF(T420="他官署で調達手続き入札を実施のため","○","×"))))))))))</f>
        <v>×</v>
      </c>
      <c r="BE420" s="114" t="str">
        <f>IF(AND(BI420=契約状況コード表!M$5,Y420&gt;契約状況コード表!N$5),"○",IF(AND(BI420=契約状況コード表!M$6,Y420&gt;=契約状況コード表!N$6),"○",IF(AND(BI420=契約状況コード表!M$7,Y420&gt;=契約状況コード表!N$7),"○",IF(AND(BI420=契約状況コード表!M$8,Y420&gt;=契約状況コード表!N$8),"○",IF(AND(BI420=契約状況コード表!M$9,Y420&gt;=契約状況コード表!N$9),"○",IF(AND(BI420=契約状況コード表!M$10,Y420&gt;=契約状況コード表!N$10),"○",IF(AND(BI420=契約状況コード表!M$11,Y420&gt;=契約状況コード表!N$11),"○",IF(AND(BI420=契約状況コード表!M$12,Y420&gt;=契約状況コード表!N$12),"○",IF(AND(BI420=契約状況コード表!M$13,Y420&gt;=契約状況コード表!N$13),"○","×")))))))))</f>
        <v>×</v>
      </c>
      <c r="BF420" s="114" t="str">
        <f t="shared" si="56"/>
        <v>×</v>
      </c>
      <c r="BG420" s="114" t="str">
        <f t="shared" si="57"/>
        <v>×</v>
      </c>
      <c r="BH420" s="115" t="str">
        <f t="shared" si="58"/>
        <v/>
      </c>
      <c r="BI420" s="170">
        <f t="shared" si="59"/>
        <v>0</v>
      </c>
      <c r="BJ420" s="36" t="str">
        <f>IF(AG420=契約状況コード表!G$5,"",IF(AND(K420&lt;&gt;"",ISTEXT(U420)),"分担契約/単価契約",IF(ISTEXT(U420),"単価契約",IF(K420&lt;&gt;"","分担契約",""))))</f>
        <v/>
      </c>
      <c r="BK420" s="171"/>
      <c r="BL420" s="118" t="str">
        <f>IF(COUNTIF(T420,"**"),"",IF(AND(T420&gt;=契約状況コード表!P$5,OR(H420=契約状況コード表!M$5,H420=契約状況コード表!M$6)),1,IF(AND(T420&gt;=契約状況コード表!P$13,H420&lt;&gt;契約状況コード表!M$5,H420&lt;&gt;契約状況コード表!M$6),1,"")))</f>
        <v/>
      </c>
      <c r="BM420" s="155" t="str">
        <f t="shared" si="60"/>
        <v>○</v>
      </c>
      <c r="BN420" s="118" t="b">
        <f t="shared" si="61"/>
        <v>1</v>
      </c>
      <c r="BO420" s="118" t="b">
        <f t="shared" si="62"/>
        <v>1</v>
      </c>
    </row>
    <row r="421" spans="1:67" ht="60.6" customHeight="1">
      <c r="A421" s="101">
        <f t="shared" si="63"/>
        <v>416</v>
      </c>
      <c r="B421" s="101" t="str">
        <f t="shared" si="64"/>
        <v/>
      </c>
      <c r="C421" s="101" t="str">
        <f>IF(B421&lt;&gt;1,"",COUNTIF($B$6:B421,1))</f>
        <v/>
      </c>
      <c r="D421" s="101" t="str">
        <f>IF(B421&lt;&gt;2,"",COUNTIF($B$6:B421,2))</f>
        <v/>
      </c>
      <c r="E421" s="101" t="str">
        <f>IF(B421&lt;&gt;3,"",COUNTIF($B$6:B421,3))</f>
        <v/>
      </c>
      <c r="F421" s="101" t="str">
        <f>IF(B421&lt;&gt;4,"",COUNTIF($B$6:B421,4))</f>
        <v/>
      </c>
      <c r="G421" s="75"/>
      <c r="H421" s="36"/>
      <c r="I421" s="76"/>
      <c r="J421" s="76"/>
      <c r="K421" s="75"/>
      <c r="L421" s="161"/>
      <c r="M421" s="77"/>
      <c r="N421" s="76"/>
      <c r="O421" s="78"/>
      <c r="P421" s="83"/>
      <c r="Q421" s="84"/>
      <c r="R421" s="76"/>
      <c r="S421" s="75"/>
      <c r="T421" s="79"/>
      <c r="U421" s="86"/>
      <c r="V421" s="87"/>
      <c r="W421" s="172" t="str">
        <f>IF(OR(T421="他官署で調達手続きを実施のため",AG421=契約状況コード表!G$5),"－",IF(V421&lt;&gt;"",ROUNDDOWN(V421/T421,3),(IFERROR(ROUNDDOWN(U421/T421,3),"－"))))</f>
        <v>－</v>
      </c>
      <c r="X421" s="79"/>
      <c r="Y421" s="79"/>
      <c r="Z421" s="82"/>
      <c r="AA421" s="80"/>
      <c r="AB421" s="81"/>
      <c r="AC421" s="82"/>
      <c r="AD421" s="82"/>
      <c r="AE421" s="82"/>
      <c r="AF421" s="82"/>
      <c r="AG421" s="80"/>
      <c r="AH421" s="76"/>
      <c r="AI421" s="76"/>
      <c r="AJ421" s="76"/>
      <c r="AK421" s="36"/>
      <c r="AL421" s="36"/>
      <c r="AM421" s="200"/>
      <c r="AN421" s="200"/>
      <c r="AO421" s="200"/>
      <c r="AP421" s="200"/>
      <c r="AQ421" s="161"/>
      <c r="AR421" s="75"/>
      <c r="AS421" s="36"/>
      <c r="AT421" s="36"/>
      <c r="AU421" s="36"/>
      <c r="AV421" s="36"/>
      <c r="AW421" s="36"/>
      <c r="AX421" s="36"/>
      <c r="AY421" s="36"/>
      <c r="AZ421" s="36"/>
      <c r="BA421" s="104"/>
      <c r="BB421" s="113"/>
      <c r="BC421" s="114" t="str">
        <f>IF(AND(OR(K421=契約状況コード表!D$5,K421=契約状況コード表!D$6),OR(AG421=契約状況コード表!G$5,AG421=契約状況コード表!G$6)),"年間支払金額(全官署)",IF(OR(AG421=契約状況コード表!G$5,AG421=契約状況コード表!G$6),"年間支払金額",IF(AND(OR(COUNTIF(AI421,"*すべて*"),COUNTIF(AI421,"*全て*")),S421="●",OR(K421=契約状況コード表!D$5,K421=契約状況コード表!D$6)),"年間支払金額(全官署、契約相手方ごと)",IF(AND(OR(COUNTIF(AI421,"*すべて*"),COUNTIF(AI421,"*全て*")),S421="●"),"年間支払金額(契約相手方ごと)",IF(AND(OR(K421=契約状況コード表!D$5,K421=契約状況コード表!D$6),AG421=契約状況コード表!G$7),"契約総額(全官署)",IF(AND(K421=契約状況コード表!D$7,AG421=契約状況コード表!G$7),"契約総額(自官署のみ)",IF(K421=契約状況コード表!D$7,"年間支払金額(自官署のみ)",IF(AG421=契約状況コード表!G$7,"契約総額",IF(AND(COUNTIF(BJ421,"&lt;&gt;*単価*"),OR(K421=契約状況コード表!D$5,K421=契約状況コード表!D$6)),"全官署予定価格",IF(AND(COUNTIF(BJ421,"*単価*"),OR(K421=契約状況コード表!D$5,K421=契約状況コード表!D$6)),"全官署支払金額",IF(AND(COUNTIF(BJ421,"&lt;&gt;*単価*"),COUNTIF(BJ421,"*変更契約*")),"変更後予定価格",IF(COUNTIF(BJ421,"*単価*"),"年間支払金額","予定価格"))))))))))))</f>
        <v>予定価格</v>
      </c>
      <c r="BD421" s="114" t="str">
        <f>IF(AND(BI421=契約状況コード表!M$5,T421&gt;契約状況コード表!N$5),"○",IF(AND(BI421=契約状況コード表!M$6,T421&gt;=契約状況コード表!N$6),"○",IF(AND(BI421=契約状況コード表!M$7,T421&gt;=契約状況コード表!N$7),"○",IF(AND(BI421=契約状況コード表!M$8,T421&gt;=契約状況コード表!N$8),"○",IF(AND(BI421=契約状況コード表!M$9,T421&gt;=契約状況コード表!N$9),"○",IF(AND(BI421=契約状況コード表!M$10,T421&gt;=契約状況コード表!N$10),"○",IF(AND(BI421=契約状況コード表!M$11,T421&gt;=契約状況コード表!N$11),"○",IF(AND(BI421=契約状況コード表!M$12,T421&gt;=契約状況コード表!N$12),"○",IF(AND(BI421=契約状況コード表!M$13,T421&gt;=契約状況コード表!N$13),"○",IF(T421="他官署で調達手続き入札を実施のため","○","×"))))))))))</f>
        <v>×</v>
      </c>
      <c r="BE421" s="114" t="str">
        <f>IF(AND(BI421=契約状況コード表!M$5,Y421&gt;契約状況コード表!N$5),"○",IF(AND(BI421=契約状況コード表!M$6,Y421&gt;=契約状況コード表!N$6),"○",IF(AND(BI421=契約状況コード表!M$7,Y421&gt;=契約状況コード表!N$7),"○",IF(AND(BI421=契約状況コード表!M$8,Y421&gt;=契約状況コード表!N$8),"○",IF(AND(BI421=契約状況コード表!M$9,Y421&gt;=契約状況コード表!N$9),"○",IF(AND(BI421=契約状況コード表!M$10,Y421&gt;=契約状況コード表!N$10),"○",IF(AND(BI421=契約状況コード表!M$11,Y421&gt;=契約状況コード表!N$11),"○",IF(AND(BI421=契約状況コード表!M$12,Y421&gt;=契約状況コード表!N$12),"○",IF(AND(BI421=契約状況コード表!M$13,Y421&gt;=契約状況コード表!N$13),"○","×")))))))))</f>
        <v>×</v>
      </c>
      <c r="BF421" s="114" t="str">
        <f t="shared" si="56"/>
        <v>×</v>
      </c>
      <c r="BG421" s="114" t="str">
        <f t="shared" si="57"/>
        <v>×</v>
      </c>
      <c r="BH421" s="115" t="str">
        <f t="shared" si="58"/>
        <v/>
      </c>
      <c r="BI421" s="170">
        <f t="shared" si="59"/>
        <v>0</v>
      </c>
      <c r="BJ421" s="36" t="str">
        <f>IF(AG421=契約状況コード表!G$5,"",IF(AND(K421&lt;&gt;"",ISTEXT(U421)),"分担契約/単価契約",IF(ISTEXT(U421),"単価契約",IF(K421&lt;&gt;"","分担契約",""))))</f>
        <v/>
      </c>
      <c r="BK421" s="171"/>
      <c r="BL421" s="118" t="str">
        <f>IF(COUNTIF(T421,"**"),"",IF(AND(T421&gt;=契約状況コード表!P$5,OR(H421=契約状況コード表!M$5,H421=契約状況コード表!M$6)),1,IF(AND(T421&gt;=契約状況コード表!P$13,H421&lt;&gt;契約状況コード表!M$5,H421&lt;&gt;契約状況コード表!M$6),1,"")))</f>
        <v/>
      </c>
      <c r="BM421" s="155" t="str">
        <f t="shared" si="60"/>
        <v>○</v>
      </c>
      <c r="BN421" s="118" t="b">
        <f t="shared" si="61"/>
        <v>1</v>
      </c>
      <c r="BO421" s="118" t="b">
        <f t="shared" si="62"/>
        <v>1</v>
      </c>
    </row>
    <row r="422" spans="1:67" ht="60.6" customHeight="1">
      <c r="A422" s="101">
        <f t="shared" si="63"/>
        <v>417</v>
      </c>
      <c r="B422" s="101" t="str">
        <f t="shared" si="64"/>
        <v/>
      </c>
      <c r="C422" s="101" t="str">
        <f>IF(B422&lt;&gt;1,"",COUNTIF($B$6:B422,1))</f>
        <v/>
      </c>
      <c r="D422" s="101" t="str">
        <f>IF(B422&lt;&gt;2,"",COUNTIF($B$6:B422,2))</f>
        <v/>
      </c>
      <c r="E422" s="101" t="str">
        <f>IF(B422&lt;&gt;3,"",COUNTIF($B$6:B422,3))</f>
        <v/>
      </c>
      <c r="F422" s="101" t="str">
        <f>IF(B422&lt;&gt;4,"",COUNTIF($B$6:B422,4))</f>
        <v/>
      </c>
      <c r="G422" s="75"/>
      <c r="H422" s="36"/>
      <c r="I422" s="76"/>
      <c r="J422" s="76"/>
      <c r="K422" s="75"/>
      <c r="L422" s="161"/>
      <c r="M422" s="77"/>
      <c r="N422" s="76"/>
      <c r="O422" s="78"/>
      <c r="P422" s="83"/>
      <c r="Q422" s="84"/>
      <c r="R422" s="76"/>
      <c r="S422" s="75"/>
      <c r="T422" s="79"/>
      <c r="U422" s="86"/>
      <c r="V422" s="87"/>
      <c r="W422" s="172" t="str">
        <f>IF(OR(T422="他官署で調達手続きを実施のため",AG422=契約状況コード表!G$5),"－",IF(V422&lt;&gt;"",ROUNDDOWN(V422/T422,3),(IFERROR(ROUNDDOWN(U422/T422,3),"－"))))</f>
        <v>－</v>
      </c>
      <c r="X422" s="79"/>
      <c r="Y422" s="79"/>
      <c r="Z422" s="82"/>
      <c r="AA422" s="80"/>
      <c r="AB422" s="81"/>
      <c r="AC422" s="82"/>
      <c r="AD422" s="82"/>
      <c r="AE422" s="82"/>
      <c r="AF422" s="82"/>
      <c r="AG422" s="80"/>
      <c r="AH422" s="76"/>
      <c r="AI422" s="76"/>
      <c r="AJ422" s="76"/>
      <c r="AK422" s="36"/>
      <c r="AL422" s="36"/>
      <c r="AM422" s="200"/>
      <c r="AN422" s="200"/>
      <c r="AO422" s="200"/>
      <c r="AP422" s="200"/>
      <c r="AQ422" s="161"/>
      <c r="AR422" s="75"/>
      <c r="AS422" s="36"/>
      <c r="AT422" s="36"/>
      <c r="AU422" s="36"/>
      <c r="AV422" s="36"/>
      <c r="AW422" s="36"/>
      <c r="AX422" s="36"/>
      <c r="AY422" s="36"/>
      <c r="AZ422" s="36"/>
      <c r="BA422" s="104"/>
      <c r="BB422" s="113"/>
      <c r="BC422" s="114" t="str">
        <f>IF(AND(OR(K422=契約状況コード表!D$5,K422=契約状況コード表!D$6),OR(AG422=契約状況コード表!G$5,AG422=契約状況コード表!G$6)),"年間支払金額(全官署)",IF(OR(AG422=契約状況コード表!G$5,AG422=契約状況コード表!G$6),"年間支払金額",IF(AND(OR(COUNTIF(AI422,"*すべて*"),COUNTIF(AI422,"*全て*")),S422="●",OR(K422=契約状況コード表!D$5,K422=契約状況コード表!D$6)),"年間支払金額(全官署、契約相手方ごと)",IF(AND(OR(COUNTIF(AI422,"*すべて*"),COUNTIF(AI422,"*全て*")),S422="●"),"年間支払金額(契約相手方ごと)",IF(AND(OR(K422=契約状況コード表!D$5,K422=契約状況コード表!D$6),AG422=契約状況コード表!G$7),"契約総額(全官署)",IF(AND(K422=契約状況コード表!D$7,AG422=契約状況コード表!G$7),"契約総額(自官署のみ)",IF(K422=契約状況コード表!D$7,"年間支払金額(自官署のみ)",IF(AG422=契約状況コード表!G$7,"契約総額",IF(AND(COUNTIF(BJ422,"&lt;&gt;*単価*"),OR(K422=契約状況コード表!D$5,K422=契約状況コード表!D$6)),"全官署予定価格",IF(AND(COUNTIF(BJ422,"*単価*"),OR(K422=契約状況コード表!D$5,K422=契約状況コード表!D$6)),"全官署支払金額",IF(AND(COUNTIF(BJ422,"&lt;&gt;*単価*"),COUNTIF(BJ422,"*変更契約*")),"変更後予定価格",IF(COUNTIF(BJ422,"*単価*"),"年間支払金額","予定価格"))))))))))))</f>
        <v>予定価格</v>
      </c>
      <c r="BD422" s="114" t="str">
        <f>IF(AND(BI422=契約状況コード表!M$5,T422&gt;契約状況コード表!N$5),"○",IF(AND(BI422=契約状況コード表!M$6,T422&gt;=契約状況コード表!N$6),"○",IF(AND(BI422=契約状況コード表!M$7,T422&gt;=契約状況コード表!N$7),"○",IF(AND(BI422=契約状況コード表!M$8,T422&gt;=契約状況コード表!N$8),"○",IF(AND(BI422=契約状況コード表!M$9,T422&gt;=契約状況コード表!N$9),"○",IF(AND(BI422=契約状況コード表!M$10,T422&gt;=契約状況コード表!N$10),"○",IF(AND(BI422=契約状況コード表!M$11,T422&gt;=契約状況コード表!N$11),"○",IF(AND(BI422=契約状況コード表!M$12,T422&gt;=契約状況コード表!N$12),"○",IF(AND(BI422=契約状況コード表!M$13,T422&gt;=契約状況コード表!N$13),"○",IF(T422="他官署で調達手続き入札を実施のため","○","×"))))))))))</f>
        <v>×</v>
      </c>
      <c r="BE422" s="114" t="str">
        <f>IF(AND(BI422=契約状況コード表!M$5,Y422&gt;契約状況コード表!N$5),"○",IF(AND(BI422=契約状況コード表!M$6,Y422&gt;=契約状況コード表!N$6),"○",IF(AND(BI422=契約状況コード表!M$7,Y422&gt;=契約状況コード表!N$7),"○",IF(AND(BI422=契約状況コード表!M$8,Y422&gt;=契約状況コード表!N$8),"○",IF(AND(BI422=契約状況コード表!M$9,Y422&gt;=契約状況コード表!N$9),"○",IF(AND(BI422=契約状況コード表!M$10,Y422&gt;=契約状況コード表!N$10),"○",IF(AND(BI422=契約状況コード表!M$11,Y422&gt;=契約状況コード表!N$11),"○",IF(AND(BI422=契約状況コード表!M$12,Y422&gt;=契約状況コード表!N$12),"○",IF(AND(BI422=契約状況コード表!M$13,Y422&gt;=契約状況コード表!N$13),"○","×")))))))))</f>
        <v>×</v>
      </c>
      <c r="BF422" s="114" t="str">
        <f t="shared" si="56"/>
        <v>×</v>
      </c>
      <c r="BG422" s="114" t="str">
        <f t="shared" si="57"/>
        <v>×</v>
      </c>
      <c r="BH422" s="115" t="str">
        <f t="shared" si="58"/>
        <v/>
      </c>
      <c r="BI422" s="170">
        <f t="shared" si="59"/>
        <v>0</v>
      </c>
      <c r="BJ422" s="36" t="str">
        <f>IF(AG422=契約状況コード表!G$5,"",IF(AND(K422&lt;&gt;"",ISTEXT(U422)),"分担契約/単価契約",IF(ISTEXT(U422),"単価契約",IF(K422&lt;&gt;"","分担契約",""))))</f>
        <v/>
      </c>
      <c r="BK422" s="171"/>
      <c r="BL422" s="118" t="str">
        <f>IF(COUNTIF(T422,"**"),"",IF(AND(T422&gt;=契約状況コード表!P$5,OR(H422=契約状況コード表!M$5,H422=契約状況コード表!M$6)),1,IF(AND(T422&gt;=契約状況コード表!P$13,H422&lt;&gt;契約状況コード表!M$5,H422&lt;&gt;契約状況コード表!M$6),1,"")))</f>
        <v/>
      </c>
      <c r="BM422" s="155" t="str">
        <f t="shared" si="60"/>
        <v>○</v>
      </c>
      <c r="BN422" s="118" t="b">
        <f t="shared" si="61"/>
        <v>1</v>
      </c>
      <c r="BO422" s="118" t="b">
        <f t="shared" si="62"/>
        <v>1</v>
      </c>
    </row>
    <row r="423" spans="1:67" ht="60.6" customHeight="1">
      <c r="A423" s="101">
        <f t="shared" si="63"/>
        <v>418</v>
      </c>
      <c r="B423" s="101" t="str">
        <f t="shared" si="64"/>
        <v/>
      </c>
      <c r="C423" s="101" t="str">
        <f>IF(B423&lt;&gt;1,"",COUNTIF($B$6:B423,1))</f>
        <v/>
      </c>
      <c r="D423" s="101" t="str">
        <f>IF(B423&lt;&gt;2,"",COUNTIF($B$6:B423,2))</f>
        <v/>
      </c>
      <c r="E423" s="101" t="str">
        <f>IF(B423&lt;&gt;3,"",COUNTIF($B$6:B423,3))</f>
        <v/>
      </c>
      <c r="F423" s="101" t="str">
        <f>IF(B423&lt;&gt;4,"",COUNTIF($B$6:B423,4))</f>
        <v/>
      </c>
      <c r="G423" s="75"/>
      <c r="H423" s="36"/>
      <c r="I423" s="76"/>
      <c r="J423" s="76"/>
      <c r="K423" s="75"/>
      <c r="L423" s="161"/>
      <c r="M423" s="77"/>
      <c r="N423" s="76"/>
      <c r="O423" s="78"/>
      <c r="P423" s="83"/>
      <c r="Q423" s="84"/>
      <c r="R423" s="76"/>
      <c r="S423" s="75"/>
      <c r="T423" s="85"/>
      <c r="U423" s="154"/>
      <c r="V423" s="87"/>
      <c r="W423" s="172" t="str">
        <f>IF(OR(T423="他官署で調達手続きを実施のため",AG423=契約状況コード表!G$5),"－",IF(V423&lt;&gt;"",ROUNDDOWN(V423/T423,3),(IFERROR(ROUNDDOWN(U423/T423,3),"－"))))</f>
        <v>－</v>
      </c>
      <c r="X423" s="85"/>
      <c r="Y423" s="85"/>
      <c r="Z423" s="82"/>
      <c r="AA423" s="80"/>
      <c r="AB423" s="81"/>
      <c r="AC423" s="82"/>
      <c r="AD423" s="82"/>
      <c r="AE423" s="82"/>
      <c r="AF423" s="82"/>
      <c r="AG423" s="80"/>
      <c r="AH423" s="76"/>
      <c r="AI423" s="76"/>
      <c r="AJ423" s="76"/>
      <c r="AK423" s="36"/>
      <c r="AL423" s="36"/>
      <c r="AM423" s="200"/>
      <c r="AN423" s="200"/>
      <c r="AO423" s="200"/>
      <c r="AP423" s="200"/>
      <c r="AQ423" s="161"/>
      <c r="AR423" s="75"/>
      <c r="AS423" s="36"/>
      <c r="AT423" s="36"/>
      <c r="AU423" s="36"/>
      <c r="AV423" s="36"/>
      <c r="AW423" s="36"/>
      <c r="AX423" s="36"/>
      <c r="AY423" s="36"/>
      <c r="AZ423" s="36"/>
      <c r="BA423" s="104"/>
      <c r="BB423" s="113"/>
      <c r="BC423" s="114" t="str">
        <f>IF(AND(OR(K423=契約状況コード表!D$5,K423=契約状況コード表!D$6),OR(AG423=契約状況コード表!G$5,AG423=契約状況コード表!G$6)),"年間支払金額(全官署)",IF(OR(AG423=契約状況コード表!G$5,AG423=契約状況コード表!G$6),"年間支払金額",IF(AND(OR(COUNTIF(AI423,"*すべて*"),COUNTIF(AI423,"*全て*")),S423="●",OR(K423=契約状況コード表!D$5,K423=契約状況コード表!D$6)),"年間支払金額(全官署、契約相手方ごと)",IF(AND(OR(COUNTIF(AI423,"*すべて*"),COUNTIF(AI423,"*全て*")),S423="●"),"年間支払金額(契約相手方ごと)",IF(AND(OR(K423=契約状況コード表!D$5,K423=契約状況コード表!D$6),AG423=契約状況コード表!G$7),"契約総額(全官署)",IF(AND(K423=契約状況コード表!D$7,AG423=契約状況コード表!G$7),"契約総額(自官署のみ)",IF(K423=契約状況コード表!D$7,"年間支払金額(自官署のみ)",IF(AG423=契約状況コード表!G$7,"契約総額",IF(AND(COUNTIF(BJ423,"&lt;&gt;*単価*"),OR(K423=契約状況コード表!D$5,K423=契約状況コード表!D$6)),"全官署予定価格",IF(AND(COUNTIF(BJ423,"*単価*"),OR(K423=契約状況コード表!D$5,K423=契約状況コード表!D$6)),"全官署支払金額",IF(AND(COUNTIF(BJ423,"&lt;&gt;*単価*"),COUNTIF(BJ423,"*変更契約*")),"変更後予定価格",IF(COUNTIF(BJ423,"*単価*"),"年間支払金額","予定価格"))))))))))))</f>
        <v>予定価格</v>
      </c>
      <c r="BD423" s="114" t="str">
        <f>IF(AND(BI423=契約状況コード表!M$5,T423&gt;契約状況コード表!N$5),"○",IF(AND(BI423=契約状況コード表!M$6,T423&gt;=契約状況コード表!N$6),"○",IF(AND(BI423=契約状況コード表!M$7,T423&gt;=契約状況コード表!N$7),"○",IF(AND(BI423=契約状況コード表!M$8,T423&gt;=契約状況コード表!N$8),"○",IF(AND(BI423=契約状況コード表!M$9,T423&gt;=契約状況コード表!N$9),"○",IF(AND(BI423=契約状況コード表!M$10,T423&gt;=契約状況コード表!N$10),"○",IF(AND(BI423=契約状況コード表!M$11,T423&gt;=契約状況コード表!N$11),"○",IF(AND(BI423=契約状況コード表!M$12,T423&gt;=契約状況コード表!N$12),"○",IF(AND(BI423=契約状況コード表!M$13,T423&gt;=契約状況コード表!N$13),"○",IF(T423="他官署で調達手続き入札を実施のため","○","×"))))))))))</f>
        <v>×</v>
      </c>
      <c r="BE423" s="114" t="str">
        <f>IF(AND(BI423=契約状況コード表!M$5,Y423&gt;契約状況コード表!N$5),"○",IF(AND(BI423=契約状況コード表!M$6,Y423&gt;=契約状況コード表!N$6),"○",IF(AND(BI423=契約状況コード表!M$7,Y423&gt;=契約状況コード表!N$7),"○",IF(AND(BI423=契約状況コード表!M$8,Y423&gt;=契約状況コード表!N$8),"○",IF(AND(BI423=契約状況コード表!M$9,Y423&gt;=契約状況コード表!N$9),"○",IF(AND(BI423=契約状況コード表!M$10,Y423&gt;=契約状況コード表!N$10),"○",IF(AND(BI423=契約状況コード表!M$11,Y423&gt;=契約状況コード表!N$11),"○",IF(AND(BI423=契約状況コード表!M$12,Y423&gt;=契約状況コード表!N$12),"○",IF(AND(BI423=契約状況コード表!M$13,Y423&gt;=契約状況コード表!N$13),"○","×")))))))))</f>
        <v>×</v>
      </c>
      <c r="BF423" s="114" t="str">
        <f t="shared" si="56"/>
        <v>×</v>
      </c>
      <c r="BG423" s="114" t="str">
        <f t="shared" si="57"/>
        <v>×</v>
      </c>
      <c r="BH423" s="115" t="str">
        <f t="shared" si="58"/>
        <v/>
      </c>
      <c r="BI423" s="170">
        <f t="shared" si="59"/>
        <v>0</v>
      </c>
      <c r="BJ423" s="36" t="str">
        <f>IF(AG423=契約状況コード表!G$5,"",IF(AND(K423&lt;&gt;"",ISTEXT(U423)),"分担契約/単価契約",IF(ISTEXT(U423),"単価契約",IF(K423&lt;&gt;"","分担契約",""))))</f>
        <v/>
      </c>
      <c r="BK423" s="171"/>
      <c r="BL423" s="118" t="str">
        <f>IF(COUNTIF(T423,"**"),"",IF(AND(T423&gt;=契約状況コード表!P$5,OR(H423=契約状況コード表!M$5,H423=契約状況コード表!M$6)),1,IF(AND(T423&gt;=契約状況コード表!P$13,H423&lt;&gt;契約状況コード表!M$5,H423&lt;&gt;契約状況コード表!M$6),1,"")))</f>
        <v/>
      </c>
      <c r="BM423" s="155" t="str">
        <f t="shared" si="60"/>
        <v>○</v>
      </c>
      <c r="BN423" s="118" t="b">
        <f t="shared" si="61"/>
        <v>1</v>
      </c>
      <c r="BO423" s="118" t="b">
        <f t="shared" si="62"/>
        <v>1</v>
      </c>
    </row>
    <row r="424" spans="1:67" ht="60.6" customHeight="1">
      <c r="A424" s="101">
        <f t="shared" si="63"/>
        <v>419</v>
      </c>
      <c r="B424" s="101" t="str">
        <f t="shared" si="64"/>
        <v/>
      </c>
      <c r="C424" s="101" t="str">
        <f>IF(B424&lt;&gt;1,"",COUNTIF($B$6:B424,1))</f>
        <v/>
      </c>
      <c r="D424" s="101" t="str">
        <f>IF(B424&lt;&gt;2,"",COUNTIF($B$6:B424,2))</f>
        <v/>
      </c>
      <c r="E424" s="101" t="str">
        <f>IF(B424&lt;&gt;3,"",COUNTIF($B$6:B424,3))</f>
        <v/>
      </c>
      <c r="F424" s="101" t="str">
        <f>IF(B424&lt;&gt;4,"",COUNTIF($B$6:B424,4))</f>
        <v/>
      </c>
      <c r="G424" s="75"/>
      <c r="H424" s="36"/>
      <c r="I424" s="76"/>
      <c r="J424" s="76"/>
      <c r="K424" s="75"/>
      <c r="L424" s="161"/>
      <c r="M424" s="77"/>
      <c r="N424" s="76"/>
      <c r="O424" s="78"/>
      <c r="P424" s="83"/>
      <c r="Q424" s="84"/>
      <c r="R424" s="76"/>
      <c r="S424" s="75"/>
      <c r="T424" s="79"/>
      <c r="U424" s="86"/>
      <c r="V424" s="87"/>
      <c r="W424" s="172" t="str">
        <f>IF(OR(T424="他官署で調達手続きを実施のため",AG424=契約状況コード表!G$5),"－",IF(V424&lt;&gt;"",ROUNDDOWN(V424/T424,3),(IFERROR(ROUNDDOWN(U424/T424,3),"－"))))</f>
        <v>－</v>
      </c>
      <c r="X424" s="79"/>
      <c r="Y424" s="79"/>
      <c r="Z424" s="82"/>
      <c r="AA424" s="80"/>
      <c r="AB424" s="81"/>
      <c r="AC424" s="82"/>
      <c r="AD424" s="82"/>
      <c r="AE424" s="82"/>
      <c r="AF424" s="82"/>
      <c r="AG424" s="80"/>
      <c r="AH424" s="76"/>
      <c r="AI424" s="76"/>
      <c r="AJ424" s="76"/>
      <c r="AK424" s="36"/>
      <c r="AL424" s="36"/>
      <c r="AM424" s="200"/>
      <c r="AN424" s="200"/>
      <c r="AO424" s="200"/>
      <c r="AP424" s="200"/>
      <c r="AQ424" s="161"/>
      <c r="AR424" s="75"/>
      <c r="AS424" s="36"/>
      <c r="AT424" s="36"/>
      <c r="AU424" s="36"/>
      <c r="AV424" s="36"/>
      <c r="AW424" s="36"/>
      <c r="AX424" s="36"/>
      <c r="AY424" s="36"/>
      <c r="AZ424" s="36"/>
      <c r="BA424" s="104"/>
      <c r="BB424" s="113"/>
      <c r="BC424" s="114" t="str">
        <f>IF(AND(OR(K424=契約状況コード表!D$5,K424=契約状況コード表!D$6),OR(AG424=契約状況コード表!G$5,AG424=契約状況コード表!G$6)),"年間支払金額(全官署)",IF(OR(AG424=契約状況コード表!G$5,AG424=契約状況コード表!G$6),"年間支払金額",IF(AND(OR(COUNTIF(AI424,"*すべて*"),COUNTIF(AI424,"*全て*")),S424="●",OR(K424=契約状況コード表!D$5,K424=契約状況コード表!D$6)),"年間支払金額(全官署、契約相手方ごと)",IF(AND(OR(COUNTIF(AI424,"*すべて*"),COUNTIF(AI424,"*全て*")),S424="●"),"年間支払金額(契約相手方ごと)",IF(AND(OR(K424=契約状況コード表!D$5,K424=契約状況コード表!D$6),AG424=契約状況コード表!G$7),"契約総額(全官署)",IF(AND(K424=契約状況コード表!D$7,AG424=契約状況コード表!G$7),"契約総額(自官署のみ)",IF(K424=契約状況コード表!D$7,"年間支払金額(自官署のみ)",IF(AG424=契約状況コード表!G$7,"契約総額",IF(AND(COUNTIF(BJ424,"&lt;&gt;*単価*"),OR(K424=契約状況コード表!D$5,K424=契約状況コード表!D$6)),"全官署予定価格",IF(AND(COUNTIF(BJ424,"*単価*"),OR(K424=契約状況コード表!D$5,K424=契約状況コード表!D$6)),"全官署支払金額",IF(AND(COUNTIF(BJ424,"&lt;&gt;*単価*"),COUNTIF(BJ424,"*変更契約*")),"変更後予定価格",IF(COUNTIF(BJ424,"*単価*"),"年間支払金額","予定価格"))))))))))))</f>
        <v>予定価格</v>
      </c>
      <c r="BD424" s="114" t="str">
        <f>IF(AND(BI424=契約状況コード表!M$5,T424&gt;契約状況コード表!N$5),"○",IF(AND(BI424=契約状況コード表!M$6,T424&gt;=契約状況コード表!N$6),"○",IF(AND(BI424=契約状況コード表!M$7,T424&gt;=契約状況コード表!N$7),"○",IF(AND(BI424=契約状況コード表!M$8,T424&gt;=契約状況コード表!N$8),"○",IF(AND(BI424=契約状況コード表!M$9,T424&gt;=契約状況コード表!N$9),"○",IF(AND(BI424=契約状況コード表!M$10,T424&gt;=契約状況コード表!N$10),"○",IF(AND(BI424=契約状況コード表!M$11,T424&gt;=契約状況コード表!N$11),"○",IF(AND(BI424=契約状況コード表!M$12,T424&gt;=契約状況コード表!N$12),"○",IF(AND(BI424=契約状況コード表!M$13,T424&gt;=契約状況コード表!N$13),"○",IF(T424="他官署で調達手続き入札を実施のため","○","×"))))))))))</f>
        <v>×</v>
      </c>
      <c r="BE424" s="114" t="str">
        <f>IF(AND(BI424=契約状況コード表!M$5,Y424&gt;契約状況コード表!N$5),"○",IF(AND(BI424=契約状況コード表!M$6,Y424&gt;=契約状況コード表!N$6),"○",IF(AND(BI424=契約状況コード表!M$7,Y424&gt;=契約状況コード表!N$7),"○",IF(AND(BI424=契約状況コード表!M$8,Y424&gt;=契約状況コード表!N$8),"○",IF(AND(BI424=契約状況コード表!M$9,Y424&gt;=契約状況コード表!N$9),"○",IF(AND(BI424=契約状況コード表!M$10,Y424&gt;=契約状況コード表!N$10),"○",IF(AND(BI424=契約状況コード表!M$11,Y424&gt;=契約状況コード表!N$11),"○",IF(AND(BI424=契約状況コード表!M$12,Y424&gt;=契約状況コード表!N$12),"○",IF(AND(BI424=契約状況コード表!M$13,Y424&gt;=契約状況コード表!N$13),"○","×")))))))))</f>
        <v>×</v>
      </c>
      <c r="BF424" s="114" t="str">
        <f t="shared" si="56"/>
        <v>×</v>
      </c>
      <c r="BG424" s="114" t="str">
        <f t="shared" si="57"/>
        <v>×</v>
      </c>
      <c r="BH424" s="115" t="str">
        <f t="shared" si="58"/>
        <v/>
      </c>
      <c r="BI424" s="170">
        <f t="shared" si="59"/>
        <v>0</v>
      </c>
      <c r="BJ424" s="36" t="str">
        <f>IF(AG424=契約状況コード表!G$5,"",IF(AND(K424&lt;&gt;"",ISTEXT(U424)),"分担契約/単価契約",IF(ISTEXT(U424),"単価契約",IF(K424&lt;&gt;"","分担契約",""))))</f>
        <v/>
      </c>
      <c r="BK424" s="171"/>
      <c r="BL424" s="118" t="str">
        <f>IF(COUNTIF(T424,"**"),"",IF(AND(T424&gt;=契約状況コード表!P$5,OR(H424=契約状況コード表!M$5,H424=契約状況コード表!M$6)),1,IF(AND(T424&gt;=契約状況コード表!P$13,H424&lt;&gt;契約状況コード表!M$5,H424&lt;&gt;契約状況コード表!M$6),1,"")))</f>
        <v/>
      </c>
      <c r="BM424" s="155" t="str">
        <f t="shared" si="60"/>
        <v>○</v>
      </c>
      <c r="BN424" s="118" t="b">
        <f t="shared" si="61"/>
        <v>1</v>
      </c>
      <c r="BO424" s="118" t="b">
        <f t="shared" si="62"/>
        <v>1</v>
      </c>
    </row>
    <row r="425" spans="1:67" ht="60.6" customHeight="1">
      <c r="A425" s="101">
        <f t="shared" si="63"/>
        <v>420</v>
      </c>
      <c r="B425" s="101" t="str">
        <f t="shared" si="64"/>
        <v/>
      </c>
      <c r="C425" s="101" t="str">
        <f>IF(B425&lt;&gt;1,"",COUNTIF($B$6:B425,1))</f>
        <v/>
      </c>
      <c r="D425" s="101" t="str">
        <f>IF(B425&lt;&gt;2,"",COUNTIF($B$6:B425,2))</f>
        <v/>
      </c>
      <c r="E425" s="101" t="str">
        <f>IF(B425&lt;&gt;3,"",COUNTIF($B$6:B425,3))</f>
        <v/>
      </c>
      <c r="F425" s="101" t="str">
        <f>IF(B425&lt;&gt;4,"",COUNTIF($B$6:B425,4))</f>
        <v/>
      </c>
      <c r="G425" s="75"/>
      <c r="H425" s="36"/>
      <c r="I425" s="76"/>
      <c r="J425" s="76"/>
      <c r="K425" s="75"/>
      <c r="L425" s="161"/>
      <c r="M425" s="77"/>
      <c r="N425" s="76"/>
      <c r="O425" s="78"/>
      <c r="P425" s="83"/>
      <c r="Q425" s="84"/>
      <c r="R425" s="76"/>
      <c r="S425" s="75"/>
      <c r="T425" s="79"/>
      <c r="U425" s="86"/>
      <c r="V425" s="87"/>
      <c r="W425" s="172" t="str">
        <f>IF(OR(T425="他官署で調達手続きを実施のため",AG425=契約状況コード表!G$5),"－",IF(V425&lt;&gt;"",ROUNDDOWN(V425/T425,3),(IFERROR(ROUNDDOWN(U425/T425,3),"－"))))</f>
        <v>－</v>
      </c>
      <c r="X425" s="79"/>
      <c r="Y425" s="79"/>
      <c r="Z425" s="82"/>
      <c r="AA425" s="80"/>
      <c r="AB425" s="81"/>
      <c r="AC425" s="82"/>
      <c r="AD425" s="82"/>
      <c r="AE425" s="82"/>
      <c r="AF425" s="82"/>
      <c r="AG425" s="80"/>
      <c r="AH425" s="76"/>
      <c r="AI425" s="76"/>
      <c r="AJ425" s="76"/>
      <c r="AK425" s="36"/>
      <c r="AL425" s="36"/>
      <c r="AM425" s="200"/>
      <c r="AN425" s="200"/>
      <c r="AO425" s="200"/>
      <c r="AP425" s="200"/>
      <c r="AQ425" s="161"/>
      <c r="AR425" s="75"/>
      <c r="AS425" s="36"/>
      <c r="AT425" s="36"/>
      <c r="AU425" s="36"/>
      <c r="AV425" s="36"/>
      <c r="AW425" s="36"/>
      <c r="AX425" s="36"/>
      <c r="AY425" s="36"/>
      <c r="AZ425" s="36"/>
      <c r="BA425" s="104"/>
      <c r="BB425" s="113"/>
      <c r="BC425" s="114" t="str">
        <f>IF(AND(OR(K425=契約状況コード表!D$5,K425=契約状況コード表!D$6),OR(AG425=契約状況コード表!G$5,AG425=契約状況コード表!G$6)),"年間支払金額(全官署)",IF(OR(AG425=契約状況コード表!G$5,AG425=契約状況コード表!G$6),"年間支払金額",IF(AND(OR(COUNTIF(AI425,"*すべて*"),COUNTIF(AI425,"*全て*")),S425="●",OR(K425=契約状況コード表!D$5,K425=契約状況コード表!D$6)),"年間支払金額(全官署、契約相手方ごと)",IF(AND(OR(COUNTIF(AI425,"*すべて*"),COUNTIF(AI425,"*全て*")),S425="●"),"年間支払金額(契約相手方ごと)",IF(AND(OR(K425=契約状況コード表!D$5,K425=契約状況コード表!D$6),AG425=契約状況コード表!G$7),"契約総額(全官署)",IF(AND(K425=契約状況コード表!D$7,AG425=契約状況コード表!G$7),"契約総額(自官署のみ)",IF(K425=契約状況コード表!D$7,"年間支払金額(自官署のみ)",IF(AG425=契約状況コード表!G$7,"契約総額",IF(AND(COUNTIF(BJ425,"&lt;&gt;*単価*"),OR(K425=契約状況コード表!D$5,K425=契約状況コード表!D$6)),"全官署予定価格",IF(AND(COUNTIF(BJ425,"*単価*"),OR(K425=契約状況コード表!D$5,K425=契約状況コード表!D$6)),"全官署支払金額",IF(AND(COUNTIF(BJ425,"&lt;&gt;*単価*"),COUNTIF(BJ425,"*変更契約*")),"変更後予定価格",IF(COUNTIF(BJ425,"*単価*"),"年間支払金額","予定価格"))))))))))))</f>
        <v>予定価格</v>
      </c>
      <c r="BD425" s="114" t="str">
        <f>IF(AND(BI425=契約状況コード表!M$5,T425&gt;契約状況コード表!N$5),"○",IF(AND(BI425=契約状況コード表!M$6,T425&gt;=契約状況コード表!N$6),"○",IF(AND(BI425=契約状況コード表!M$7,T425&gt;=契約状況コード表!N$7),"○",IF(AND(BI425=契約状況コード表!M$8,T425&gt;=契約状況コード表!N$8),"○",IF(AND(BI425=契約状況コード表!M$9,T425&gt;=契約状況コード表!N$9),"○",IF(AND(BI425=契約状況コード表!M$10,T425&gt;=契約状況コード表!N$10),"○",IF(AND(BI425=契約状況コード表!M$11,T425&gt;=契約状況コード表!N$11),"○",IF(AND(BI425=契約状況コード表!M$12,T425&gt;=契約状況コード表!N$12),"○",IF(AND(BI425=契約状況コード表!M$13,T425&gt;=契約状況コード表!N$13),"○",IF(T425="他官署で調達手続き入札を実施のため","○","×"))))))))))</f>
        <v>×</v>
      </c>
      <c r="BE425" s="114" t="str">
        <f>IF(AND(BI425=契約状況コード表!M$5,Y425&gt;契約状況コード表!N$5),"○",IF(AND(BI425=契約状況コード表!M$6,Y425&gt;=契約状況コード表!N$6),"○",IF(AND(BI425=契約状況コード表!M$7,Y425&gt;=契約状況コード表!N$7),"○",IF(AND(BI425=契約状況コード表!M$8,Y425&gt;=契約状況コード表!N$8),"○",IF(AND(BI425=契約状況コード表!M$9,Y425&gt;=契約状況コード表!N$9),"○",IF(AND(BI425=契約状況コード表!M$10,Y425&gt;=契約状況コード表!N$10),"○",IF(AND(BI425=契約状況コード表!M$11,Y425&gt;=契約状況コード表!N$11),"○",IF(AND(BI425=契約状況コード表!M$12,Y425&gt;=契約状況コード表!N$12),"○",IF(AND(BI425=契約状況コード表!M$13,Y425&gt;=契約状況コード表!N$13),"○","×")))))))))</f>
        <v>×</v>
      </c>
      <c r="BF425" s="114" t="str">
        <f t="shared" si="56"/>
        <v>×</v>
      </c>
      <c r="BG425" s="114" t="str">
        <f t="shared" si="57"/>
        <v>×</v>
      </c>
      <c r="BH425" s="115" t="str">
        <f t="shared" si="58"/>
        <v/>
      </c>
      <c r="BI425" s="170">
        <f t="shared" si="59"/>
        <v>0</v>
      </c>
      <c r="BJ425" s="36" t="str">
        <f>IF(AG425=契約状況コード表!G$5,"",IF(AND(K425&lt;&gt;"",ISTEXT(U425)),"分担契約/単価契約",IF(ISTEXT(U425),"単価契約",IF(K425&lt;&gt;"","分担契約",""))))</f>
        <v/>
      </c>
      <c r="BK425" s="171"/>
      <c r="BL425" s="118" t="str">
        <f>IF(COUNTIF(T425,"**"),"",IF(AND(T425&gt;=契約状況コード表!P$5,OR(H425=契約状況コード表!M$5,H425=契約状況コード表!M$6)),1,IF(AND(T425&gt;=契約状況コード表!P$13,H425&lt;&gt;契約状況コード表!M$5,H425&lt;&gt;契約状況コード表!M$6),1,"")))</f>
        <v/>
      </c>
      <c r="BM425" s="155" t="str">
        <f t="shared" si="60"/>
        <v>○</v>
      </c>
      <c r="BN425" s="118" t="b">
        <f t="shared" si="61"/>
        <v>1</v>
      </c>
      <c r="BO425" s="118" t="b">
        <f t="shared" si="62"/>
        <v>1</v>
      </c>
    </row>
    <row r="426" spans="1:67" ht="60.6" customHeight="1">
      <c r="A426" s="101">
        <f t="shared" si="63"/>
        <v>421</v>
      </c>
      <c r="B426" s="101" t="str">
        <f t="shared" si="64"/>
        <v/>
      </c>
      <c r="C426" s="101" t="str">
        <f>IF(B426&lt;&gt;1,"",COUNTIF($B$6:B426,1))</f>
        <v/>
      </c>
      <c r="D426" s="101" t="str">
        <f>IF(B426&lt;&gt;2,"",COUNTIF($B$6:B426,2))</f>
        <v/>
      </c>
      <c r="E426" s="101" t="str">
        <f>IF(B426&lt;&gt;3,"",COUNTIF($B$6:B426,3))</f>
        <v/>
      </c>
      <c r="F426" s="101" t="str">
        <f>IF(B426&lt;&gt;4,"",COUNTIF($B$6:B426,4))</f>
        <v/>
      </c>
      <c r="G426" s="75"/>
      <c r="H426" s="36"/>
      <c r="I426" s="76"/>
      <c r="J426" s="76"/>
      <c r="K426" s="75"/>
      <c r="L426" s="161"/>
      <c r="M426" s="77"/>
      <c r="N426" s="76"/>
      <c r="O426" s="78"/>
      <c r="P426" s="83"/>
      <c r="Q426" s="84"/>
      <c r="R426" s="76"/>
      <c r="S426" s="75"/>
      <c r="T426" s="79"/>
      <c r="U426" s="86"/>
      <c r="V426" s="87"/>
      <c r="W426" s="172" t="str">
        <f>IF(OR(T426="他官署で調達手続きを実施のため",AG426=契約状況コード表!G$5),"－",IF(V426&lt;&gt;"",ROUNDDOWN(V426/T426,3),(IFERROR(ROUNDDOWN(U426/T426,3),"－"))))</f>
        <v>－</v>
      </c>
      <c r="X426" s="79"/>
      <c r="Y426" s="79"/>
      <c r="Z426" s="82"/>
      <c r="AA426" s="80"/>
      <c r="AB426" s="81"/>
      <c r="AC426" s="82"/>
      <c r="AD426" s="82"/>
      <c r="AE426" s="82"/>
      <c r="AF426" s="82"/>
      <c r="AG426" s="80"/>
      <c r="AH426" s="76"/>
      <c r="AI426" s="76"/>
      <c r="AJ426" s="76"/>
      <c r="AK426" s="36"/>
      <c r="AL426" s="36"/>
      <c r="AM426" s="200"/>
      <c r="AN426" s="200"/>
      <c r="AO426" s="200"/>
      <c r="AP426" s="200"/>
      <c r="AQ426" s="161"/>
      <c r="AR426" s="75"/>
      <c r="AS426" s="36"/>
      <c r="AT426" s="36"/>
      <c r="AU426" s="36"/>
      <c r="AV426" s="36"/>
      <c r="AW426" s="36"/>
      <c r="AX426" s="36"/>
      <c r="AY426" s="36"/>
      <c r="AZ426" s="36"/>
      <c r="BA426" s="104"/>
      <c r="BB426" s="113"/>
      <c r="BC426" s="114" t="str">
        <f>IF(AND(OR(K426=契約状況コード表!D$5,K426=契約状況コード表!D$6),OR(AG426=契約状況コード表!G$5,AG426=契約状況コード表!G$6)),"年間支払金額(全官署)",IF(OR(AG426=契約状況コード表!G$5,AG426=契約状況コード表!G$6),"年間支払金額",IF(AND(OR(COUNTIF(AI426,"*すべて*"),COUNTIF(AI426,"*全て*")),S426="●",OR(K426=契約状況コード表!D$5,K426=契約状況コード表!D$6)),"年間支払金額(全官署、契約相手方ごと)",IF(AND(OR(COUNTIF(AI426,"*すべて*"),COUNTIF(AI426,"*全て*")),S426="●"),"年間支払金額(契約相手方ごと)",IF(AND(OR(K426=契約状況コード表!D$5,K426=契約状況コード表!D$6),AG426=契約状況コード表!G$7),"契約総額(全官署)",IF(AND(K426=契約状況コード表!D$7,AG426=契約状況コード表!G$7),"契約総額(自官署のみ)",IF(K426=契約状況コード表!D$7,"年間支払金額(自官署のみ)",IF(AG426=契約状況コード表!G$7,"契約総額",IF(AND(COUNTIF(BJ426,"&lt;&gt;*単価*"),OR(K426=契約状況コード表!D$5,K426=契約状況コード表!D$6)),"全官署予定価格",IF(AND(COUNTIF(BJ426,"*単価*"),OR(K426=契約状況コード表!D$5,K426=契約状況コード表!D$6)),"全官署支払金額",IF(AND(COUNTIF(BJ426,"&lt;&gt;*単価*"),COUNTIF(BJ426,"*変更契約*")),"変更後予定価格",IF(COUNTIF(BJ426,"*単価*"),"年間支払金額","予定価格"))))))))))))</f>
        <v>予定価格</v>
      </c>
      <c r="BD426" s="114" t="str">
        <f>IF(AND(BI426=契約状況コード表!M$5,T426&gt;契約状況コード表!N$5),"○",IF(AND(BI426=契約状況コード表!M$6,T426&gt;=契約状況コード表!N$6),"○",IF(AND(BI426=契約状況コード表!M$7,T426&gt;=契約状況コード表!N$7),"○",IF(AND(BI426=契約状況コード表!M$8,T426&gt;=契約状況コード表!N$8),"○",IF(AND(BI426=契約状況コード表!M$9,T426&gt;=契約状況コード表!N$9),"○",IF(AND(BI426=契約状況コード表!M$10,T426&gt;=契約状況コード表!N$10),"○",IF(AND(BI426=契約状況コード表!M$11,T426&gt;=契約状況コード表!N$11),"○",IF(AND(BI426=契約状況コード表!M$12,T426&gt;=契約状況コード表!N$12),"○",IF(AND(BI426=契約状況コード表!M$13,T426&gt;=契約状況コード表!N$13),"○",IF(T426="他官署で調達手続き入札を実施のため","○","×"))))))))))</f>
        <v>×</v>
      </c>
      <c r="BE426" s="114" t="str">
        <f>IF(AND(BI426=契約状況コード表!M$5,Y426&gt;契約状況コード表!N$5),"○",IF(AND(BI426=契約状況コード表!M$6,Y426&gt;=契約状況コード表!N$6),"○",IF(AND(BI426=契約状況コード表!M$7,Y426&gt;=契約状況コード表!N$7),"○",IF(AND(BI426=契約状況コード表!M$8,Y426&gt;=契約状況コード表!N$8),"○",IF(AND(BI426=契約状況コード表!M$9,Y426&gt;=契約状況コード表!N$9),"○",IF(AND(BI426=契約状況コード表!M$10,Y426&gt;=契約状況コード表!N$10),"○",IF(AND(BI426=契約状況コード表!M$11,Y426&gt;=契約状況コード表!N$11),"○",IF(AND(BI426=契約状況コード表!M$12,Y426&gt;=契約状況コード表!N$12),"○",IF(AND(BI426=契約状況コード表!M$13,Y426&gt;=契約状況コード表!N$13),"○","×")))))))))</f>
        <v>×</v>
      </c>
      <c r="BF426" s="114" t="str">
        <f t="shared" si="56"/>
        <v>×</v>
      </c>
      <c r="BG426" s="114" t="str">
        <f t="shared" si="57"/>
        <v>×</v>
      </c>
      <c r="BH426" s="115" t="str">
        <f t="shared" si="58"/>
        <v/>
      </c>
      <c r="BI426" s="170">
        <f t="shared" si="59"/>
        <v>0</v>
      </c>
      <c r="BJ426" s="36" t="str">
        <f>IF(AG426=契約状況コード表!G$5,"",IF(AND(K426&lt;&gt;"",ISTEXT(U426)),"分担契約/単価契約",IF(ISTEXT(U426),"単価契約",IF(K426&lt;&gt;"","分担契約",""))))</f>
        <v/>
      </c>
      <c r="BK426" s="171"/>
      <c r="BL426" s="118" t="str">
        <f>IF(COUNTIF(T426,"**"),"",IF(AND(T426&gt;=契約状況コード表!P$5,OR(H426=契約状況コード表!M$5,H426=契約状況コード表!M$6)),1,IF(AND(T426&gt;=契約状況コード表!P$13,H426&lt;&gt;契約状況コード表!M$5,H426&lt;&gt;契約状況コード表!M$6),1,"")))</f>
        <v/>
      </c>
      <c r="BM426" s="155" t="str">
        <f t="shared" si="60"/>
        <v>○</v>
      </c>
      <c r="BN426" s="118" t="b">
        <f t="shared" si="61"/>
        <v>1</v>
      </c>
      <c r="BO426" s="118" t="b">
        <f t="shared" si="62"/>
        <v>1</v>
      </c>
    </row>
    <row r="427" spans="1:67" ht="60.6" customHeight="1">
      <c r="A427" s="101">
        <f t="shared" si="63"/>
        <v>422</v>
      </c>
      <c r="B427" s="101" t="str">
        <f t="shared" si="64"/>
        <v/>
      </c>
      <c r="C427" s="101" t="str">
        <f>IF(B427&lt;&gt;1,"",COUNTIF($B$6:B427,1))</f>
        <v/>
      </c>
      <c r="D427" s="101" t="str">
        <f>IF(B427&lt;&gt;2,"",COUNTIF($B$6:B427,2))</f>
        <v/>
      </c>
      <c r="E427" s="101" t="str">
        <f>IF(B427&lt;&gt;3,"",COUNTIF($B$6:B427,3))</f>
        <v/>
      </c>
      <c r="F427" s="101" t="str">
        <f>IF(B427&lt;&gt;4,"",COUNTIF($B$6:B427,4))</f>
        <v/>
      </c>
      <c r="G427" s="75"/>
      <c r="H427" s="36"/>
      <c r="I427" s="76"/>
      <c r="J427" s="76"/>
      <c r="K427" s="75"/>
      <c r="L427" s="161"/>
      <c r="M427" s="77"/>
      <c r="N427" s="76"/>
      <c r="O427" s="78"/>
      <c r="P427" s="83"/>
      <c r="Q427" s="84"/>
      <c r="R427" s="76"/>
      <c r="S427" s="75"/>
      <c r="T427" s="79"/>
      <c r="U427" s="86"/>
      <c r="V427" s="87"/>
      <c r="W427" s="172" t="str">
        <f>IF(OR(T427="他官署で調達手続きを実施のため",AG427=契約状況コード表!G$5),"－",IF(V427&lt;&gt;"",ROUNDDOWN(V427/T427,3),(IFERROR(ROUNDDOWN(U427/T427,3),"－"))))</f>
        <v>－</v>
      </c>
      <c r="X427" s="79"/>
      <c r="Y427" s="79"/>
      <c r="Z427" s="82"/>
      <c r="AA427" s="80"/>
      <c r="AB427" s="81"/>
      <c r="AC427" s="82"/>
      <c r="AD427" s="82"/>
      <c r="AE427" s="82"/>
      <c r="AF427" s="82"/>
      <c r="AG427" s="80"/>
      <c r="AH427" s="76"/>
      <c r="AI427" s="76"/>
      <c r="AJ427" s="76"/>
      <c r="AK427" s="36"/>
      <c r="AL427" s="36"/>
      <c r="AM427" s="200"/>
      <c r="AN427" s="200"/>
      <c r="AO427" s="200"/>
      <c r="AP427" s="200"/>
      <c r="AQ427" s="161"/>
      <c r="AR427" s="75"/>
      <c r="AS427" s="36"/>
      <c r="AT427" s="36"/>
      <c r="AU427" s="36"/>
      <c r="AV427" s="36"/>
      <c r="AW427" s="36"/>
      <c r="AX427" s="36"/>
      <c r="AY427" s="36"/>
      <c r="AZ427" s="36"/>
      <c r="BA427" s="108"/>
      <c r="BB427" s="113"/>
      <c r="BC427" s="114" t="str">
        <f>IF(AND(OR(K427=契約状況コード表!D$5,K427=契約状況コード表!D$6),OR(AG427=契約状況コード表!G$5,AG427=契約状況コード表!G$6)),"年間支払金額(全官署)",IF(OR(AG427=契約状況コード表!G$5,AG427=契約状況コード表!G$6),"年間支払金額",IF(AND(OR(COUNTIF(AI427,"*すべて*"),COUNTIF(AI427,"*全て*")),S427="●",OR(K427=契約状況コード表!D$5,K427=契約状況コード表!D$6)),"年間支払金額(全官署、契約相手方ごと)",IF(AND(OR(COUNTIF(AI427,"*すべて*"),COUNTIF(AI427,"*全て*")),S427="●"),"年間支払金額(契約相手方ごと)",IF(AND(OR(K427=契約状況コード表!D$5,K427=契約状況コード表!D$6),AG427=契約状況コード表!G$7),"契約総額(全官署)",IF(AND(K427=契約状況コード表!D$7,AG427=契約状況コード表!G$7),"契約総額(自官署のみ)",IF(K427=契約状況コード表!D$7,"年間支払金額(自官署のみ)",IF(AG427=契約状況コード表!G$7,"契約総額",IF(AND(COUNTIF(BJ427,"&lt;&gt;*単価*"),OR(K427=契約状況コード表!D$5,K427=契約状況コード表!D$6)),"全官署予定価格",IF(AND(COUNTIF(BJ427,"*単価*"),OR(K427=契約状況コード表!D$5,K427=契約状況コード表!D$6)),"全官署支払金額",IF(AND(COUNTIF(BJ427,"&lt;&gt;*単価*"),COUNTIF(BJ427,"*変更契約*")),"変更後予定価格",IF(COUNTIF(BJ427,"*単価*"),"年間支払金額","予定価格"))))))))))))</f>
        <v>予定価格</v>
      </c>
      <c r="BD427" s="114" t="str">
        <f>IF(AND(BI427=契約状況コード表!M$5,T427&gt;契約状況コード表!N$5),"○",IF(AND(BI427=契約状況コード表!M$6,T427&gt;=契約状況コード表!N$6),"○",IF(AND(BI427=契約状況コード表!M$7,T427&gt;=契約状況コード表!N$7),"○",IF(AND(BI427=契約状況コード表!M$8,T427&gt;=契約状況コード表!N$8),"○",IF(AND(BI427=契約状況コード表!M$9,T427&gt;=契約状況コード表!N$9),"○",IF(AND(BI427=契約状況コード表!M$10,T427&gt;=契約状況コード表!N$10),"○",IF(AND(BI427=契約状況コード表!M$11,T427&gt;=契約状況コード表!N$11),"○",IF(AND(BI427=契約状況コード表!M$12,T427&gt;=契約状況コード表!N$12),"○",IF(AND(BI427=契約状況コード表!M$13,T427&gt;=契約状況コード表!N$13),"○",IF(T427="他官署で調達手続き入札を実施のため","○","×"))))))))))</f>
        <v>×</v>
      </c>
      <c r="BE427" s="114" t="str">
        <f>IF(AND(BI427=契約状況コード表!M$5,Y427&gt;契約状況コード表!N$5),"○",IF(AND(BI427=契約状況コード表!M$6,Y427&gt;=契約状況コード表!N$6),"○",IF(AND(BI427=契約状況コード表!M$7,Y427&gt;=契約状況コード表!N$7),"○",IF(AND(BI427=契約状況コード表!M$8,Y427&gt;=契約状況コード表!N$8),"○",IF(AND(BI427=契約状況コード表!M$9,Y427&gt;=契約状況コード表!N$9),"○",IF(AND(BI427=契約状況コード表!M$10,Y427&gt;=契約状況コード表!N$10),"○",IF(AND(BI427=契約状況コード表!M$11,Y427&gt;=契約状況コード表!N$11),"○",IF(AND(BI427=契約状況コード表!M$12,Y427&gt;=契約状況コード表!N$12),"○",IF(AND(BI427=契約状況コード表!M$13,Y427&gt;=契約状況コード表!N$13),"○","×")))))))))</f>
        <v>×</v>
      </c>
      <c r="BF427" s="114" t="str">
        <f t="shared" si="56"/>
        <v>×</v>
      </c>
      <c r="BG427" s="114" t="str">
        <f t="shared" si="57"/>
        <v>×</v>
      </c>
      <c r="BH427" s="115" t="str">
        <f t="shared" si="58"/>
        <v/>
      </c>
      <c r="BI427" s="170">
        <f t="shared" si="59"/>
        <v>0</v>
      </c>
      <c r="BJ427" s="36" t="str">
        <f>IF(AG427=契約状況コード表!G$5,"",IF(AND(K427&lt;&gt;"",ISTEXT(U427)),"分担契約/単価契約",IF(ISTEXT(U427),"単価契約",IF(K427&lt;&gt;"","分担契約",""))))</f>
        <v/>
      </c>
      <c r="BK427" s="171"/>
      <c r="BL427" s="118" t="str">
        <f>IF(COUNTIF(T427,"**"),"",IF(AND(T427&gt;=契約状況コード表!P$5,OR(H427=契約状況コード表!M$5,H427=契約状況コード表!M$6)),1,IF(AND(T427&gt;=契約状況コード表!P$13,H427&lt;&gt;契約状況コード表!M$5,H427&lt;&gt;契約状況コード表!M$6),1,"")))</f>
        <v/>
      </c>
      <c r="BM427" s="155" t="str">
        <f t="shared" si="60"/>
        <v>○</v>
      </c>
      <c r="BN427" s="118" t="b">
        <f t="shared" si="61"/>
        <v>1</v>
      </c>
      <c r="BO427" s="118" t="b">
        <f t="shared" si="62"/>
        <v>1</v>
      </c>
    </row>
    <row r="428" spans="1:67" ht="60.6" customHeight="1">
      <c r="A428" s="101">
        <f t="shared" si="63"/>
        <v>423</v>
      </c>
      <c r="B428" s="101" t="str">
        <f t="shared" si="64"/>
        <v/>
      </c>
      <c r="C428" s="101" t="str">
        <f>IF(B428&lt;&gt;1,"",COUNTIF($B$6:B428,1))</f>
        <v/>
      </c>
      <c r="D428" s="101" t="str">
        <f>IF(B428&lt;&gt;2,"",COUNTIF($B$6:B428,2))</f>
        <v/>
      </c>
      <c r="E428" s="101" t="str">
        <f>IF(B428&lt;&gt;3,"",COUNTIF($B$6:B428,3))</f>
        <v/>
      </c>
      <c r="F428" s="101" t="str">
        <f>IF(B428&lt;&gt;4,"",COUNTIF($B$6:B428,4))</f>
        <v/>
      </c>
      <c r="G428" s="75"/>
      <c r="H428" s="36"/>
      <c r="I428" s="76"/>
      <c r="J428" s="76"/>
      <c r="K428" s="75"/>
      <c r="L428" s="161"/>
      <c r="M428" s="77"/>
      <c r="N428" s="76"/>
      <c r="O428" s="78"/>
      <c r="P428" s="83"/>
      <c r="Q428" s="84"/>
      <c r="R428" s="76"/>
      <c r="S428" s="75"/>
      <c r="T428" s="79"/>
      <c r="U428" s="86"/>
      <c r="V428" s="87"/>
      <c r="W428" s="172" t="str">
        <f>IF(OR(T428="他官署で調達手続きを実施のため",AG428=契約状況コード表!G$5),"－",IF(V428&lt;&gt;"",ROUNDDOWN(V428/T428,3),(IFERROR(ROUNDDOWN(U428/T428,3),"－"))))</f>
        <v>－</v>
      </c>
      <c r="X428" s="79"/>
      <c r="Y428" s="79"/>
      <c r="Z428" s="82"/>
      <c r="AA428" s="80"/>
      <c r="AB428" s="81"/>
      <c r="AC428" s="82"/>
      <c r="AD428" s="82"/>
      <c r="AE428" s="82"/>
      <c r="AF428" s="82"/>
      <c r="AG428" s="80"/>
      <c r="AH428" s="76"/>
      <c r="AI428" s="76"/>
      <c r="AJ428" s="76"/>
      <c r="AK428" s="36"/>
      <c r="AL428" s="36"/>
      <c r="AM428" s="200"/>
      <c r="AN428" s="200"/>
      <c r="AO428" s="200"/>
      <c r="AP428" s="200"/>
      <c r="AQ428" s="161"/>
      <c r="AR428" s="75"/>
      <c r="AS428" s="36"/>
      <c r="AT428" s="36"/>
      <c r="AU428" s="36"/>
      <c r="AV428" s="36"/>
      <c r="AW428" s="36"/>
      <c r="AX428" s="36"/>
      <c r="AY428" s="36"/>
      <c r="AZ428" s="36"/>
      <c r="BA428" s="104"/>
      <c r="BB428" s="113"/>
      <c r="BC428" s="114" t="str">
        <f>IF(AND(OR(K428=契約状況コード表!D$5,K428=契約状況コード表!D$6),OR(AG428=契約状況コード表!G$5,AG428=契約状況コード表!G$6)),"年間支払金額(全官署)",IF(OR(AG428=契約状況コード表!G$5,AG428=契約状況コード表!G$6),"年間支払金額",IF(AND(OR(COUNTIF(AI428,"*すべて*"),COUNTIF(AI428,"*全て*")),S428="●",OR(K428=契約状況コード表!D$5,K428=契約状況コード表!D$6)),"年間支払金額(全官署、契約相手方ごと)",IF(AND(OR(COUNTIF(AI428,"*すべて*"),COUNTIF(AI428,"*全て*")),S428="●"),"年間支払金額(契約相手方ごと)",IF(AND(OR(K428=契約状況コード表!D$5,K428=契約状況コード表!D$6),AG428=契約状況コード表!G$7),"契約総額(全官署)",IF(AND(K428=契約状況コード表!D$7,AG428=契約状況コード表!G$7),"契約総額(自官署のみ)",IF(K428=契約状況コード表!D$7,"年間支払金額(自官署のみ)",IF(AG428=契約状況コード表!G$7,"契約総額",IF(AND(COUNTIF(BJ428,"&lt;&gt;*単価*"),OR(K428=契約状況コード表!D$5,K428=契約状況コード表!D$6)),"全官署予定価格",IF(AND(COUNTIF(BJ428,"*単価*"),OR(K428=契約状況コード表!D$5,K428=契約状況コード表!D$6)),"全官署支払金額",IF(AND(COUNTIF(BJ428,"&lt;&gt;*単価*"),COUNTIF(BJ428,"*変更契約*")),"変更後予定価格",IF(COUNTIF(BJ428,"*単価*"),"年間支払金額","予定価格"))))))))))))</f>
        <v>予定価格</v>
      </c>
      <c r="BD428" s="114" t="str">
        <f>IF(AND(BI428=契約状況コード表!M$5,T428&gt;契約状況コード表!N$5),"○",IF(AND(BI428=契約状況コード表!M$6,T428&gt;=契約状況コード表!N$6),"○",IF(AND(BI428=契約状況コード表!M$7,T428&gt;=契約状況コード表!N$7),"○",IF(AND(BI428=契約状況コード表!M$8,T428&gt;=契約状況コード表!N$8),"○",IF(AND(BI428=契約状況コード表!M$9,T428&gt;=契約状況コード表!N$9),"○",IF(AND(BI428=契約状況コード表!M$10,T428&gt;=契約状況コード表!N$10),"○",IF(AND(BI428=契約状況コード表!M$11,T428&gt;=契約状況コード表!N$11),"○",IF(AND(BI428=契約状況コード表!M$12,T428&gt;=契約状況コード表!N$12),"○",IF(AND(BI428=契約状況コード表!M$13,T428&gt;=契約状況コード表!N$13),"○",IF(T428="他官署で調達手続き入札を実施のため","○","×"))))))))))</f>
        <v>×</v>
      </c>
      <c r="BE428" s="114" t="str">
        <f>IF(AND(BI428=契約状況コード表!M$5,Y428&gt;契約状況コード表!N$5),"○",IF(AND(BI428=契約状況コード表!M$6,Y428&gt;=契約状況コード表!N$6),"○",IF(AND(BI428=契約状況コード表!M$7,Y428&gt;=契約状況コード表!N$7),"○",IF(AND(BI428=契約状況コード表!M$8,Y428&gt;=契約状況コード表!N$8),"○",IF(AND(BI428=契約状況コード表!M$9,Y428&gt;=契約状況コード表!N$9),"○",IF(AND(BI428=契約状況コード表!M$10,Y428&gt;=契約状況コード表!N$10),"○",IF(AND(BI428=契約状況コード表!M$11,Y428&gt;=契約状況コード表!N$11),"○",IF(AND(BI428=契約状況コード表!M$12,Y428&gt;=契約状況コード表!N$12),"○",IF(AND(BI428=契約状況コード表!M$13,Y428&gt;=契約状況コード表!N$13),"○","×")))))))))</f>
        <v>×</v>
      </c>
      <c r="BF428" s="114" t="str">
        <f t="shared" si="56"/>
        <v>×</v>
      </c>
      <c r="BG428" s="114" t="str">
        <f t="shared" si="57"/>
        <v>×</v>
      </c>
      <c r="BH428" s="115" t="str">
        <f t="shared" si="58"/>
        <v/>
      </c>
      <c r="BI428" s="170">
        <f t="shared" si="59"/>
        <v>0</v>
      </c>
      <c r="BJ428" s="36" t="str">
        <f>IF(AG428=契約状況コード表!G$5,"",IF(AND(K428&lt;&gt;"",ISTEXT(U428)),"分担契約/単価契約",IF(ISTEXT(U428),"単価契約",IF(K428&lt;&gt;"","分担契約",""))))</f>
        <v/>
      </c>
      <c r="BK428" s="171"/>
      <c r="BL428" s="118" t="str">
        <f>IF(COUNTIF(T428,"**"),"",IF(AND(T428&gt;=契約状況コード表!P$5,OR(H428=契約状況コード表!M$5,H428=契約状況コード表!M$6)),1,IF(AND(T428&gt;=契約状況コード表!P$13,H428&lt;&gt;契約状況コード表!M$5,H428&lt;&gt;契約状況コード表!M$6),1,"")))</f>
        <v/>
      </c>
      <c r="BM428" s="155" t="str">
        <f t="shared" si="60"/>
        <v>○</v>
      </c>
      <c r="BN428" s="118" t="b">
        <f t="shared" si="61"/>
        <v>1</v>
      </c>
      <c r="BO428" s="118" t="b">
        <f t="shared" si="62"/>
        <v>1</v>
      </c>
    </row>
    <row r="429" spans="1:67" ht="60.6" customHeight="1">
      <c r="A429" s="101">
        <f t="shared" si="63"/>
        <v>424</v>
      </c>
      <c r="B429" s="101" t="str">
        <f t="shared" si="64"/>
        <v/>
      </c>
      <c r="C429" s="101" t="str">
        <f>IF(B429&lt;&gt;1,"",COUNTIF($B$6:B429,1))</f>
        <v/>
      </c>
      <c r="D429" s="101" t="str">
        <f>IF(B429&lt;&gt;2,"",COUNTIF($B$6:B429,2))</f>
        <v/>
      </c>
      <c r="E429" s="101" t="str">
        <f>IF(B429&lt;&gt;3,"",COUNTIF($B$6:B429,3))</f>
        <v/>
      </c>
      <c r="F429" s="101" t="str">
        <f>IF(B429&lt;&gt;4,"",COUNTIF($B$6:B429,4))</f>
        <v/>
      </c>
      <c r="G429" s="75"/>
      <c r="H429" s="36"/>
      <c r="I429" s="76"/>
      <c r="J429" s="76"/>
      <c r="K429" s="75"/>
      <c r="L429" s="161"/>
      <c r="M429" s="77"/>
      <c r="N429" s="76"/>
      <c r="O429" s="78"/>
      <c r="P429" s="83"/>
      <c r="Q429" s="84"/>
      <c r="R429" s="76"/>
      <c r="S429" s="75"/>
      <c r="T429" s="79"/>
      <c r="U429" s="86"/>
      <c r="V429" s="87"/>
      <c r="W429" s="172" t="str">
        <f>IF(OR(T429="他官署で調達手続きを実施のため",AG429=契約状況コード表!G$5),"－",IF(V429&lt;&gt;"",ROUNDDOWN(V429/T429,3),(IFERROR(ROUNDDOWN(U429/T429,3),"－"))))</f>
        <v>－</v>
      </c>
      <c r="X429" s="79"/>
      <c r="Y429" s="79"/>
      <c r="Z429" s="82"/>
      <c r="AA429" s="80"/>
      <c r="AB429" s="81"/>
      <c r="AC429" s="82"/>
      <c r="AD429" s="82"/>
      <c r="AE429" s="82"/>
      <c r="AF429" s="82"/>
      <c r="AG429" s="80"/>
      <c r="AH429" s="76"/>
      <c r="AI429" s="76"/>
      <c r="AJ429" s="76"/>
      <c r="AK429" s="36"/>
      <c r="AL429" s="36"/>
      <c r="AM429" s="200"/>
      <c r="AN429" s="200"/>
      <c r="AO429" s="200"/>
      <c r="AP429" s="200"/>
      <c r="AQ429" s="161"/>
      <c r="AR429" s="75"/>
      <c r="AS429" s="36"/>
      <c r="AT429" s="36"/>
      <c r="AU429" s="36"/>
      <c r="AV429" s="36"/>
      <c r="AW429" s="36"/>
      <c r="AX429" s="36"/>
      <c r="AY429" s="36"/>
      <c r="AZ429" s="36"/>
      <c r="BA429" s="104"/>
      <c r="BB429" s="113"/>
      <c r="BC429" s="114" t="str">
        <f>IF(AND(OR(K429=契約状況コード表!D$5,K429=契約状況コード表!D$6),OR(AG429=契約状況コード表!G$5,AG429=契約状況コード表!G$6)),"年間支払金額(全官署)",IF(OR(AG429=契約状況コード表!G$5,AG429=契約状況コード表!G$6),"年間支払金額",IF(AND(OR(COUNTIF(AI429,"*すべて*"),COUNTIF(AI429,"*全て*")),S429="●",OR(K429=契約状況コード表!D$5,K429=契約状況コード表!D$6)),"年間支払金額(全官署、契約相手方ごと)",IF(AND(OR(COUNTIF(AI429,"*すべて*"),COUNTIF(AI429,"*全て*")),S429="●"),"年間支払金額(契約相手方ごと)",IF(AND(OR(K429=契約状況コード表!D$5,K429=契約状況コード表!D$6),AG429=契約状況コード表!G$7),"契約総額(全官署)",IF(AND(K429=契約状況コード表!D$7,AG429=契約状況コード表!G$7),"契約総額(自官署のみ)",IF(K429=契約状況コード表!D$7,"年間支払金額(自官署のみ)",IF(AG429=契約状況コード表!G$7,"契約総額",IF(AND(COUNTIF(BJ429,"&lt;&gt;*単価*"),OR(K429=契約状況コード表!D$5,K429=契約状況コード表!D$6)),"全官署予定価格",IF(AND(COUNTIF(BJ429,"*単価*"),OR(K429=契約状況コード表!D$5,K429=契約状況コード表!D$6)),"全官署支払金額",IF(AND(COUNTIF(BJ429,"&lt;&gt;*単価*"),COUNTIF(BJ429,"*変更契約*")),"変更後予定価格",IF(COUNTIF(BJ429,"*単価*"),"年間支払金額","予定価格"))))))))))))</f>
        <v>予定価格</v>
      </c>
      <c r="BD429" s="114" t="str">
        <f>IF(AND(BI429=契約状況コード表!M$5,T429&gt;契約状況コード表!N$5),"○",IF(AND(BI429=契約状況コード表!M$6,T429&gt;=契約状況コード表!N$6),"○",IF(AND(BI429=契約状況コード表!M$7,T429&gt;=契約状況コード表!N$7),"○",IF(AND(BI429=契約状況コード表!M$8,T429&gt;=契約状況コード表!N$8),"○",IF(AND(BI429=契約状況コード表!M$9,T429&gt;=契約状況コード表!N$9),"○",IF(AND(BI429=契約状況コード表!M$10,T429&gt;=契約状況コード表!N$10),"○",IF(AND(BI429=契約状況コード表!M$11,T429&gt;=契約状況コード表!N$11),"○",IF(AND(BI429=契約状況コード表!M$12,T429&gt;=契約状況コード表!N$12),"○",IF(AND(BI429=契約状況コード表!M$13,T429&gt;=契約状況コード表!N$13),"○",IF(T429="他官署で調達手続き入札を実施のため","○","×"))))))))))</f>
        <v>×</v>
      </c>
      <c r="BE429" s="114" t="str">
        <f>IF(AND(BI429=契約状況コード表!M$5,Y429&gt;契約状況コード表!N$5),"○",IF(AND(BI429=契約状況コード表!M$6,Y429&gt;=契約状況コード表!N$6),"○",IF(AND(BI429=契約状況コード表!M$7,Y429&gt;=契約状況コード表!N$7),"○",IF(AND(BI429=契約状況コード表!M$8,Y429&gt;=契約状況コード表!N$8),"○",IF(AND(BI429=契約状況コード表!M$9,Y429&gt;=契約状況コード表!N$9),"○",IF(AND(BI429=契約状況コード表!M$10,Y429&gt;=契約状況コード表!N$10),"○",IF(AND(BI429=契約状況コード表!M$11,Y429&gt;=契約状況コード表!N$11),"○",IF(AND(BI429=契約状況コード表!M$12,Y429&gt;=契約状況コード表!N$12),"○",IF(AND(BI429=契約状況コード表!M$13,Y429&gt;=契約状況コード表!N$13),"○","×")))))))))</f>
        <v>×</v>
      </c>
      <c r="BF429" s="114" t="str">
        <f t="shared" si="56"/>
        <v>×</v>
      </c>
      <c r="BG429" s="114" t="str">
        <f t="shared" si="57"/>
        <v>×</v>
      </c>
      <c r="BH429" s="115" t="str">
        <f t="shared" si="58"/>
        <v/>
      </c>
      <c r="BI429" s="170">
        <f t="shared" si="59"/>
        <v>0</v>
      </c>
      <c r="BJ429" s="36" t="str">
        <f>IF(AG429=契約状況コード表!G$5,"",IF(AND(K429&lt;&gt;"",ISTEXT(U429)),"分担契約/単価契約",IF(ISTEXT(U429),"単価契約",IF(K429&lt;&gt;"","分担契約",""))))</f>
        <v/>
      </c>
      <c r="BK429" s="171"/>
      <c r="BL429" s="118" t="str">
        <f>IF(COUNTIF(T429,"**"),"",IF(AND(T429&gt;=契約状況コード表!P$5,OR(H429=契約状況コード表!M$5,H429=契約状況コード表!M$6)),1,IF(AND(T429&gt;=契約状況コード表!P$13,H429&lt;&gt;契約状況コード表!M$5,H429&lt;&gt;契約状況コード表!M$6),1,"")))</f>
        <v/>
      </c>
      <c r="BM429" s="155" t="str">
        <f t="shared" si="60"/>
        <v>○</v>
      </c>
      <c r="BN429" s="118" t="b">
        <f t="shared" si="61"/>
        <v>1</v>
      </c>
      <c r="BO429" s="118" t="b">
        <f t="shared" si="62"/>
        <v>1</v>
      </c>
    </row>
    <row r="430" spans="1:67" ht="60.6" customHeight="1">
      <c r="A430" s="101">
        <f t="shared" si="63"/>
        <v>425</v>
      </c>
      <c r="B430" s="101" t="str">
        <f t="shared" si="64"/>
        <v/>
      </c>
      <c r="C430" s="101" t="str">
        <f>IF(B430&lt;&gt;1,"",COUNTIF($B$6:B430,1))</f>
        <v/>
      </c>
      <c r="D430" s="101" t="str">
        <f>IF(B430&lt;&gt;2,"",COUNTIF($B$6:B430,2))</f>
        <v/>
      </c>
      <c r="E430" s="101" t="str">
        <f>IF(B430&lt;&gt;3,"",COUNTIF($B$6:B430,3))</f>
        <v/>
      </c>
      <c r="F430" s="101" t="str">
        <f>IF(B430&lt;&gt;4,"",COUNTIF($B$6:B430,4))</f>
        <v/>
      </c>
      <c r="G430" s="75"/>
      <c r="H430" s="36"/>
      <c r="I430" s="76"/>
      <c r="J430" s="76"/>
      <c r="K430" s="75"/>
      <c r="L430" s="161"/>
      <c r="M430" s="77"/>
      <c r="N430" s="76"/>
      <c r="O430" s="78"/>
      <c r="P430" s="83"/>
      <c r="Q430" s="84"/>
      <c r="R430" s="76"/>
      <c r="S430" s="75"/>
      <c r="T430" s="85"/>
      <c r="U430" s="154"/>
      <c r="V430" s="87"/>
      <c r="W430" s="172" t="str">
        <f>IF(OR(T430="他官署で調達手続きを実施のため",AG430=契約状況コード表!G$5),"－",IF(V430&lt;&gt;"",ROUNDDOWN(V430/T430,3),(IFERROR(ROUNDDOWN(U430/T430,3),"－"))))</f>
        <v>－</v>
      </c>
      <c r="X430" s="85"/>
      <c r="Y430" s="85"/>
      <c r="Z430" s="82"/>
      <c r="AA430" s="80"/>
      <c r="AB430" s="81"/>
      <c r="AC430" s="82"/>
      <c r="AD430" s="82"/>
      <c r="AE430" s="82"/>
      <c r="AF430" s="82"/>
      <c r="AG430" s="80"/>
      <c r="AH430" s="76"/>
      <c r="AI430" s="76"/>
      <c r="AJ430" s="76"/>
      <c r="AK430" s="36"/>
      <c r="AL430" s="36"/>
      <c r="AM430" s="200"/>
      <c r="AN430" s="200"/>
      <c r="AO430" s="200"/>
      <c r="AP430" s="200"/>
      <c r="AQ430" s="161"/>
      <c r="AR430" s="75"/>
      <c r="AS430" s="36"/>
      <c r="AT430" s="36"/>
      <c r="AU430" s="36"/>
      <c r="AV430" s="36"/>
      <c r="AW430" s="36"/>
      <c r="AX430" s="36"/>
      <c r="AY430" s="36"/>
      <c r="AZ430" s="36"/>
      <c r="BA430" s="104"/>
      <c r="BB430" s="113"/>
      <c r="BC430" s="114" t="str">
        <f>IF(AND(OR(K430=契約状況コード表!D$5,K430=契約状況コード表!D$6),OR(AG430=契約状況コード表!G$5,AG430=契約状況コード表!G$6)),"年間支払金額(全官署)",IF(OR(AG430=契約状況コード表!G$5,AG430=契約状況コード表!G$6),"年間支払金額",IF(AND(OR(COUNTIF(AI430,"*すべて*"),COUNTIF(AI430,"*全て*")),S430="●",OR(K430=契約状況コード表!D$5,K430=契約状況コード表!D$6)),"年間支払金額(全官署、契約相手方ごと)",IF(AND(OR(COUNTIF(AI430,"*すべて*"),COUNTIF(AI430,"*全て*")),S430="●"),"年間支払金額(契約相手方ごと)",IF(AND(OR(K430=契約状況コード表!D$5,K430=契約状況コード表!D$6),AG430=契約状況コード表!G$7),"契約総額(全官署)",IF(AND(K430=契約状況コード表!D$7,AG430=契約状況コード表!G$7),"契約総額(自官署のみ)",IF(K430=契約状況コード表!D$7,"年間支払金額(自官署のみ)",IF(AG430=契約状況コード表!G$7,"契約総額",IF(AND(COUNTIF(BJ430,"&lt;&gt;*単価*"),OR(K430=契約状況コード表!D$5,K430=契約状況コード表!D$6)),"全官署予定価格",IF(AND(COUNTIF(BJ430,"*単価*"),OR(K430=契約状況コード表!D$5,K430=契約状況コード表!D$6)),"全官署支払金額",IF(AND(COUNTIF(BJ430,"&lt;&gt;*単価*"),COUNTIF(BJ430,"*変更契約*")),"変更後予定価格",IF(COUNTIF(BJ430,"*単価*"),"年間支払金額","予定価格"))))))))))))</f>
        <v>予定価格</v>
      </c>
      <c r="BD430" s="114" t="str">
        <f>IF(AND(BI430=契約状況コード表!M$5,T430&gt;契約状況コード表!N$5),"○",IF(AND(BI430=契約状況コード表!M$6,T430&gt;=契約状況コード表!N$6),"○",IF(AND(BI430=契約状況コード表!M$7,T430&gt;=契約状況コード表!N$7),"○",IF(AND(BI430=契約状況コード表!M$8,T430&gt;=契約状況コード表!N$8),"○",IF(AND(BI430=契約状況コード表!M$9,T430&gt;=契約状況コード表!N$9),"○",IF(AND(BI430=契約状況コード表!M$10,T430&gt;=契約状況コード表!N$10),"○",IF(AND(BI430=契約状況コード表!M$11,T430&gt;=契約状況コード表!N$11),"○",IF(AND(BI430=契約状況コード表!M$12,T430&gt;=契約状況コード表!N$12),"○",IF(AND(BI430=契約状況コード表!M$13,T430&gt;=契約状況コード表!N$13),"○",IF(T430="他官署で調達手続き入札を実施のため","○","×"))))))))))</f>
        <v>×</v>
      </c>
      <c r="BE430" s="114" t="str">
        <f>IF(AND(BI430=契約状況コード表!M$5,Y430&gt;契約状況コード表!N$5),"○",IF(AND(BI430=契約状況コード表!M$6,Y430&gt;=契約状況コード表!N$6),"○",IF(AND(BI430=契約状況コード表!M$7,Y430&gt;=契約状況コード表!N$7),"○",IF(AND(BI430=契約状況コード表!M$8,Y430&gt;=契約状況コード表!N$8),"○",IF(AND(BI430=契約状況コード表!M$9,Y430&gt;=契約状況コード表!N$9),"○",IF(AND(BI430=契約状況コード表!M$10,Y430&gt;=契約状況コード表!N$10),"○",IF(AND(BI430=契約状況コード表!M$11,Y430&gt;=契約状況コード表!N$11),"○",IF(AND(BI430=契約状況コード表!M$12,Y430&gt;=契約状況コード表!N$12),"○",IF(AND(BI430=契約状況コード表!M$13,Y430&gt;=契約状況コード表!N$13),"○","×")))))))))</f>
        <v>×</v>
      </c>
      <c r="BF430" s="114" t="str">
        <f t="shared" si="56"/>
        <v>×</v>
      </c>
      <c r="BG430" s="114" t="str">
        <f t="shared" si="57"/>
        <v>×</v>
      </c>
      <c r="BH430" s="115" t="str">
        <f t="shared" si="58"/>
        <v/>
      </c>
      <c r="BI430" s="170">
        <f t="shared" si="59"/>
        <v>0</v>
      </c>
      <c r="BJ430" s="36" t="str">
        <f>IF(AG430=契約状況コード表!G$5,"",IF(AND(K430&lt;&gt;"",ISTEXT(U430)),"分担契約/単価契約",IF(ISTEXT(U430),"単価契約",IF(K430&lt;&gt;"","分担契約",""))))</f>
        <v/>
      </c>
      <c r="BK430" s="171"/>
      <c r="BL430" s="118" t="str">
        <f>IF(COUNTIF(T430,"**"),"",IF(AND(T430&gt;=契約状況コード表!P$5,OR(H430=契約状況コード表!M$5,H430=契約状況コード表!M$6)),1,IF(AND(T430&gt;=契約状況コード表!P$13,H430&lt;&gt;契約状況コード表!M$5,H430&lt;&gt;契約状況コード表!M$6),1,"")))</f>
        <v/>
      </c>
      <c r="BM430" s="155" t="str">
        <f t="shared" si="60"/>
        <v>○</v>
      </c>
      <c r="BN430" s="118" t="b">
        <f t="shared" si="61"/>
        <v>1</v>
      </c>
      <c r="BO430" s="118" t="b">
        <f t="shared" si="62"/>
        <v>1</v>
      </c>
    </row>
    <row r="431" spans="1:67" ht="60.6" customHeight="1">
      <c r="A431" s="101">
        <f t="shared" si="63"/>
        <v>426</v>
      </c>
      <c r="B431" s="101" t="str">
        <f t="shared" si="64"/>
        <v/>
      </c>
      <c r="C431" s="101" t="str">
        <f>IF(B431&lt;&gt;1,"",COUNTIF($B$6:B431,1))</f>
        <v/>
      </c>
      <c r="D431" s="101" t="str">
        <f>IF(B431&lt;&gt;2,"",COUNTIF($B$6:B431,2))</f>
        <v/>
      </c>
      <c r="E431" s="101" t="str">
        <f>IF(B431&lt;&gt;3,"",COUNTIF($B$6:B431,3))</f>
        <v/>
      </c>
      <c r="F431" s="101" t="str">
        <f>IF(B431&lt;&gt;4,"",COUNTIF($B$6:B431,4))</f>
        <v/>
      </c>
      <c r="G431" s="75"/>
      <c r="H431" s="36"/>
      <c r="I431" s="76"/>
      <c r="J431" s="76"/>
      <c r="K431" s="75"/>
      <c r="L431" s="161"/>
      <c r="M431" s="77"/>
      <c r="N431" s="76"/>
      <c r="O431" s="78"/>
      <c r="P431" s="83"/>
      <c r="Q431" s="84"/>
      <c r="R431" s="76"/>
      <c r="S431" s="75"/>
      <c r="T431" s="79"/>
      <c r="U431" s="86"/>
      <c r="V431" s="87"/>
      <c r="W431" s="172" t="str">
        <f>IF(OR(T431="他官署で調達手続きを実施のため",AG431=契約状況コード表!G$5),"－",IF(V431&lt;&gt;"",ROUNDDOWN(V431/T431,3),(IFERROR(ROUNDDOWN(U431/T431,3),"－"))))</f>
        <v>－</v>
      </c>
      <c r="X431" s="79"/>
      <c r="Y431" s="79"/>
      <c r="Z431" s="82"/>
      <c r="AA431" s="80"/>
      <c r="AB431" s="81"/>
      <c r="AC431" s="82"/>
      <c r="AD431" s="82"/>
      <c r="AE431" s="82"/>
      <c r="AF431" s="82"/>
      <c r="AG431" s="80"/>
      <c r="AH431" s="76"/>
      <c r="AI431" s="76"/>
      <c r="AJ431" s="76"/>
      <c r="AK431" s="36"/>
      <c r="AL431" s="36"/>
      <c r="AM431" s="200"/>
      <c r="AN431" s="200"/>
      <c r="AO431" s="200"/>
      <c r="AP431" s="200"/>
      <c r="AQ431" s="161"/>
      <c r="AR431" s="75"/>
      <c r="AS431" s="36"/>
      <c r="AT431" s="36"/>
      <c r="AU431" s="36"/>
      <c r="AV431" s="36"/>
      <c r="AW431" s="36"/>
      <c r="AX431" s="36"/>
      <c r="AY431" s="36"/>
      <c r="AZ431" s="36"/>
      <c r="BA431" s="104"/>
      <c r="BB431" s="113"/>
      <c r="BC431" s="114" t="str">
        <f>IF(AND(OR(K431=契約状況コード表!D$5,K431=契約状況コード表!D$6),OR(AG431=契約状況コード表!G$5,AG431=契約状況コード表!G$6)),"年間支払金額(全官署)",IF(OR(AG431=契約状況コード表!G$5,AG431=契約状況コード表!G$6),"年間支払金額",IF(AND(OR(COUNTIF(AI431,"*すべて*"),COUNTIF(AI431,"*全て*")),S431="●",OR(K431=契約状況コード表!D$5,K431=契約状況コード表!D$6)),"年間支払金額(全官署、契約相手方ごと)",IF(AND(OR(COUNTIF(AI431,"*すべて*"),COUNTIF(AI431,"*全て*")),S431="●"),"年間支払金額(契約相手方ごと)",IF(AND(OR(K431=契約状況コード表!D$5,K431=契約状況コード表!D$6),AG431=契約状況コード表!G$7),"契約総額(全官署)",IF(AND(K431=契約状況コード表!D$7,AG431=契約状況コード表!G$7),"契約総額(自官署のみ)",IF(K431=契約状況コード表!D$7,"年間支払金額(自官署のみ)",IF(AG431=契約状況コード表!G$7,"契約総額",IF(AND(COUNTIF(BJ431,"&lt;&gt;*単価*"),OR(K431=契約状況コード表!D$5,K431=契約状況コード表!D$6)),"全官署予定価格",IF(AND(COUNTIF(BJ431,"*単価*"),OR(K431=契約状況コード表!D$5,K431=契約状況コード表!D$6)),"全官署支払金額",IF(AND(COUNTIF(BJ431,"&lt;&gt;*単価*"),COUNTIF(BJ431,"*変更契約*")),"変更後予定価格",IF(COUNTIF(BJ431,"*単価*"),"年間支払金額","予定価格"))))))))))))</f>
        <v>予定価格</v>
      </c>
      <c r="BD431" s="114" t="str">
        <f>IF(AND(BI431=契約状況コード表!M$5,T431&gt;契約状況コード表!N$5),"○",IF(AND(BI431=契約状況コード表!M$6,T431&gt;=契約状況コード表!N$6),"○",IF(AND(BI431=契約状況コード表!M$7,T431&gt;=契約状況コード表!N$7),"○",IF(AND(BI431=契約状況コード表!M$8,T431&gt;=契約状況コード表!N$8),"○",IF(AND(BI431=契約状況コード表!M$9,T431&gt;=契約状況コード表!N$9),"○",IF(AND(BI431=契約状況コード表!M$10,T431&gt;=契約状況コード表!N$10),"○",IF(AND(BI431=契約状況コード表!M$11,T431&gt;=契約状況コード表!N$11),"○",IF(AND(BI431=契約状況コード表!M$12,T431&gt;=契約状況コード表!N$12),"○",IF(AND(BI431=契約状況コード表!M$13,T431&gt;=契約状況コード表!N$13),"○",IF(T431="他官署で調達手続き入札を実施のため","○","×"))))))))))</f>
        <v>×</v>
      </c>
      <c r="BE431" s="114" t="str">
        <f>IF(AND(BI431=契約状況コード表!M$5,Y431&gt;契約状況コード表!N$5),"○",IF(AND(BI431=契約状況コード表!M$6,Y431&gt;=契約状況コード表!N$6),"○",IF(AND(BI431=契約状況コード表!M$7,Y431&gt;=契約状況コード表!N$7),"○",IF(AND(BI431=契約状況コード表!M$8,Y431&gt;=契約状況コード表!N$8),"○",IF(AND(BI431=契約状況コード表!M$9,Y431&gt;=契約状況コード表!N$9),"○",IF(AND(BI431=契約状況コード表!M$10,Y431&gt;=契約状況コード表!N$10),"○",IF(AND(BI431=契約状況コード表!M$11,Y431&gt;=契約状況コード表!N$11),"○",IF(AND(BI431=契約状況コード表!M$12,Y431&gt;=契約状況コード表!N$12),"○",IF(AND(BI431=契約状況コード表!M$13,Y431&gt;=契約状況コード表!N$13),"○","×")))))))))</f>
        <v>×</v>
      </c>
      <c r="BF431" s="114" t="str">
        <f t="shared" si="56"/>
        <v>×</v>
      </c>
      <c r="BG431" s="114" t="str">
        <f t="shared" si="57"/>
        <v>×</v>
      </c>
      <c r="BH431" s="115" t="str">
        <f t="shared" si="58"/>
        <v/>
      </c>
      <c r="BI431" s="170">
        <f t="shared" si="59"/>
        <v>0</v>
      </c>
      <c r="BJ431" s="36" t="str">
        <f>IF(AG431=契約状況コード表!G$5,"",IF(AND(K431&lt;&gt;"",ISTEXT(U431)),"分担契約/単価契約",IF(ISTEXT(U431),"単価契約",IF(K431&lt;&gt;"","分担契約",""))))</f>
        <v/>
      </c>
      <c r="BK431" s="171"/>
      <c r="BL431" s="118" t="str">
        <f>IF(COUNTIF(T431,"**"),"",IF(AND(T431&gt;=契約状況コード表!P$5,OR(H431=契約状況コード表!M$5,H431=契約状況コード表!M$6)),1,IF(AND(T431&gt;=契約状況コード表!P$13,H431&lt;&gt;契約状況コード表!M$5,H431&lt;&gt;契約状況コード表!M$6),1,"")))</f>
        <v/>
      </c>
      <c r="BM431" s="155" t="str">
        <f t="shared" si="60"/>
        <v>○</v>
      </c>
      <c r="BN431" s="118" t="b">
        <f t="shared" si="61"/>
        <v>1</v>
      </c>
      <c r="BO431" s="118" t="b">
        <f t="shared" si="62"/>
        <v>1</v>
      </c>
    </row>
    <row r="432" spans="1:67" ht="60.6" customHeight="1">
      <c r="A432" s="101">
        <f t="shared" si="63"/>
        <v>427</v>
      </c>
      <c r="B432" s="101" t="str">
        <f t="shared" si="64"/>
        <v/>
      </c>
      <c r="C432" s="101" t="str">
        <f>IF(B432&lt;&gt;1,"",COUNTIF($B$6:B432,1))</f>
        <v/>
      </c>
      <c r="D432" s="101" t="str">
        <f>IF(B432&lt;&gt;2,"",COUNTIF($B$6:B432,2))</f>
        <v/>
      </c>
      <c r="E432" s="101" t="str">
        <f>IF(B432&lt;&gt;3,"",COUNTIF($B$6:B432,3))</f>
        <v/>
      </c>
      <c r="F432" s="101" t="str">
        <f>IF(B432&lt;&gt;4,"",COUNTIF($B$6:B432,4))</f>
        <v/>
      </c>
      <c r="G432" s="75"/>
      <c r="H432" s="36"/>
      <c r="I432" s="76"/>
      <c r="J432" s="76"/>
      <c r="K432" s="75"/>
      <c r="L432" s="161"/>
      <c r="M432" s="77"/>
      <c r="N432" s="76"/>
      <c r="O432" s="78"/>
      <c r="P432" s="83"/>
      <c r="Q432" s="84"/>
      <c r="R432" s="76"/>
      <c r="S432" s="75"/>
      <c r="T432" s="79"/>
      <c r="U432" s="86"/>
      <c r="V432" s="87"/>
      <c r="W432" s="172" t="str">
        <f>IF(OR(T432="他官署で調達手続きを実施のため",AG432=契約状況コード表!G$5),"－",IF(V432&lt;&gt;"",ROUNDDOWN(V432/T432,3),(IFERROR(ROUNDDOWN(U432/T432,3),"－"))))</f>
        <v>－</v>
      </c>
      <c r="X432" s="79"/>
      <c r="Y432" s="79"/>
      <c r="Z432" s="82"/>
      <c r="AA432" s="80"/>
      <c r="AB432" s="81"/>
      <c r="AC432" s="82"/>
      <c r="AD432" s="82"/>
      <c r="AE432" s="82"/>
      <c r="AF432" s="82"/>
      <c r="AG432" s="80"/>
      <c r="AH432" s="76"/>
      <c r="AI432" s="76"/>
      <c r="AJ432" s="76"/>
      <c r="AK432" s="36"/>
      <c r="AL432" s="36"/>
      <c r="AM432" s="200"/>
      <c r="AN432" s="200"/>
      <c r="AO432" s="200"/>
      <c r="AP432" s="200"/>
      <c r="AQ432" s="161"/>
      <c r="AR432" s="75"/>
      <c r="AS432" s="36"/>
      <c r="AT432" s="36"/>
      <c r="AU432" s="36"/>
      <c r="AV432" s="36"/>
      <c r="AW432" s="36"/>
      <c r="AX432" s="36"/>
      <c r="AY432" s="36"/>
      <c r="AZ432" s="36"/>
      <c r="BA432" s="104"/>
      <c r="BB432" s="113"/>
      <c r="BC432" s="114" t="str">
        <f>IF(AND(OR(K432=契約状況コード表!D$5,K432=契約状況コード表!D$6),OR(AG432=契約状況コード表!G$5,AG432=契約状況コード表!G$6)),"年間支払金額(全官署)",IF(OR(AG432=契約状況コード表!G$5,AG432=契約状況コード表!G$6),"年間支払金額",IF(AND(OR(COUNTIF(AI432,"*すべて*"),COUNTIF(AI432,"*全て*")),S432="●",OR(K432=契約状況コード表!D$5,K432=契約状況コード表!D$6)),"年間支払金額(全官署、契約相手方ごと)",IF(AND(OR(COUNTIF(AI432,"*すべて*"),COUNTIF(AI432,"*全て*")),S432="●"),"年間支払金額(契約相手方ごと)",IF(AND(OR(K432=契約状況コード表!D$5,K432=契約状況コード表!D$6),AG432=契約状況コード表!G$7),"契約総額(全官署)",IF(AND(K432=契約状況コード表!D$7,AG432=契約状況コード表!G$7),"契約総額(自官署のみ)",IF(K432=契約状況コード表!D$7,"年間支払金額(自官署のみ)",IF(AG432=契約状況コード表!G$7,"契約総額",IF(AND(COUNTIF(BJ432,"&lt;&gt;*単価*"),OR(K432=契約状況コード表!D$5,K432=契約状況コード表!D$6)),"全官署予定価格",IF(AND(COUNTIF(BJ432,"*単価*"),OR(K432=契約状況コード表!D$5,K432=契約状況コード表!D$6)),"全官署支払金額",IF(AND(COUNTIF(BJ432,"&lt;&gt;*単価*"),COUNTIF(BJ432,"*変更契約*")),"変更後予定価格",IF(COUNTIF(BJ432,"*単価*"),"年間支払金額","予定価格"))))))))))))</f>
        <v>予定価格</v>
      </c>
      <c r="BD432" s="114" t="str">
        <f>IF(AND(BI432=契約状況コード表!M$5,T432&gt;契約状況コード表!N$5),"○",IF(AND(BI432=契約状況コード表!M$6,T432&gt;=契約状況コード表!N$6),"○",IF(AND(BI432=契約状況コード表!M$7,T432&gt;=契約状況コード表!N$7),"○",IF(AND(BI432=契約状況コード表!M$8,T432&gt;=契約状況コード表!N$8),"○",IF(AND(BI432=契約状況コード表!M$9,T432&gt;=契約状況コード表!N$9),"○",IF(AND(BI432=契約状況コード表!M$10,T432&gt;=契約状況コード表!N$10),"○",IF(AND(BI432=契約状況コード表!M$11,T432&gt;=契約状況コード表!N$11),"○",IF(AND(BI432=契約状況コード表!M$12,T432&gt;=契約状況コード表!N$12),"○",IF(AND(BI432=契約状況コード表!M$13,T432&gt;=契約状況コード表!N$13),"○",IF(T432="他官署で調達手続き入札を実施のため","○","×"))))))))))</f>
        <v>×</v>
      </c>
      <c r="BE432" s="114" t="str">
        <f>IF(AND(BI432=契約状況コード表!M$5,Y432&gt;契約状況コード表!N$5),"○",IF(AND(BI432=契約状況コード表!M$6,Y432&gt;=契約状況コード表!N$6),"○",IF(AND(BI432=契約状況コード表!M$7,Y432&gt;=契約状況コード表!N$7),"○",IF(AND(BI432=契約状況コード表!M$8,Y432&gt;=契約状況コード表!N$8),"○",IF(AND(BI432=契約状況コード表!M$9,Y432&gt;=契約状況コード表!N$9),"○",IF(AND(BI432=契約状況コード表!M$10,Y432&gt;=契約状況コード表!N$10),"○",IF(AND(BI432=契約状況コード表!M$11,Y432&gt;=契約状況コード表!N$11),"○",IF(AND(BI432=契約状況コード表!M$12,Y432&gt;=契約状況コード表!N$12),"○",IF(AND(BI432=契約状況コード表!M$13,Y432&gt;=契約状況コード表!N$13),"○","×")))))))))</f>
        <v>×</v>
      </c>
      <c r="BF432" s="114" t="str">
        <f t="shared" si="56"/>
        <v>×</v>
      </c>
      <c r="BG432" s="114" t="str">
        <f t="shared" si="57"/>
        <v>×</v>
      </c>
      <c r="BH432" s="115" t="str">
        <f t="shared" si="58"/>
        <v/>
      </c>
      <c r="BI432" s="170">
        <f t="shared" si="59"/>
        <v>0</v>
      </c>
      <c r="BJ432" s="36" t="str">
        <f>IF(AG432=契約状況コード表!G$5,"",IF(AND(K432&lt;&gt;"",ISTEXT(U432)),"分担契約/単価契約",IF(ISTEXT(U432),"単価契約",IF(K432&lt;&gt;"","分担契約",""))))</f>
        <v/>
      </c>
      <c r="BK432" s="171"/>
      <c r="BL432" s="118" t="str">
        <f>IF(COUNTIF(T432,"**"),"",IF(AND(T432&gt;=契約状況コード表!P$5,OR(H432=契約状況コード表!M$5,H432=契約状況コード表!M$6)),1,IF(AND(T432&gt;=契約状況コード表!P$13,H432&lt;&gt;契約状況コード表!M$5,H432&lt;&gt;契約状況コード表!M$6),1,"")))</f>
        <v/>
      </c>
      <c r="BM432" s="155" t="str">
        <f t="shared" si="60"/>
        <v>○</v>
      </c>
      <c r="BN432" s="118" t="b">
        <f t="shared" si="61"/>
        <v>1</v>
      </c>
      <c r="BO432" s="118" t="b">
        <f t="shared" si="62"/>
        <v>1</v>
      </c>
    </row>
    <row r="433" spans="1:67" ht="60.6" customHeight="1">
      <c r="A433" s="101">
        <f t="shared" si="63"/>
        <v>428</v>
      </c>
      <c r="B433" s="101" t="str">
        <f t="shared" si="64"/>
        <v/>
      </c>
      <c r="C433" s="101" t="str">
        <f>IF(B433&lt;&gt;1,"",COUNTIF($B$6:B433,1))</f>
        <v/>
      </c>
      <c r="D433" s="101" t="str">
        <f>IF(B433&lt;&gt;2,"",COUNTIF($B$6:B433,2))</f>
        <v/>
      </c>
      <c r="E433" s="101" t="str">
        <f>IF(B433&lt;&gt;3,"",COUNTIF($B$6:B433,3))</f>
        <v/>
      </c>
      <c r="F433" s="101" t="str">
        <f>IF(B433&lt;&gt;4,"",COUNTIF($B$6:B433,4))</f>
        <v/>
      </c>
      <c r="G433" s="75"/>
      <c r="H433" s="36"/>
      <c r="I433" s="76"/>
      <c r="J433" s="76"/>
      <c r="K433" s="75"/>
      <c r="L433" s="161"/>
      <c r="M433" s="77"/>
      <c r="N433" s="76"/>
      <c r="O433" s="78"/>
      <c r="P433" s="83"/>
      <c r="Q433" s="84"/>
      <c r="R433" s="76"/>
      <c r="S433" s="75"/>
      <c r="T433" s="79"/>
      <c r="U433" s="86"/>
      <c r="V433" s="87"/>
      <c r="W433" s="172" t="str">
        <f>IF(OR(T433="他官署で調達手続きを実施のため",AG433=契約状況コード表!G$5),"－",IF(V433&lt;&gt;"",ROUNDDOWN(V433/T433,3),(IFERROR(ROUNDDOWN(U433/T433,3),"－"))))</f>
        <v>－</v>
      </c>
      <c r="X433" s="79"/>
      <c r="Y433" s="79"/>
      <c r="Z433" s="82"/>
      <c r="AA433" s="80"/>
      <c r="AB433" s="81"/>
      <c r="AC433" s="82"/>
      <c r="AD433" s="82"/>
      <c r="AE433" s="82"/>
      <c r="AF433" s="82"/>
      <c r="AG433" s="80"/>
      <c r="AH433" s="76"/>
      <c r="AI433" s="76"/>
      <c r="AJ433" s="76"/>
      <c r="AK433" s="36"/>
      <c r="AL433" s="36"/>
      <c r="AM433" s="200"/>
      <c r="AN433" s="200"/>
      <c r="AO433" s="200"/>
      <c r="AP433" s="200"/>
      <c r="AQ433" s="161"/>
      <c r="AR433" s="75"/>
      <c r="AS433" s="36"/>
      <c r="AT433" s="36"/>
      <c r="AU433" s="36"/>
      <c r="AV433" s="36"/>
      <c r="AW433" s="36"/>
      <c r="AX433" s="36"/>
      <c r="AY433" s="36"/>
      <c r="AZ433" s="36"/>
      <c r="BA433" s="104"/>
      <c r="BB433" s="113"/>
      <c r="BC433" s="114" t="str">
        <f>IF(AND(OR(K433=契約状況コード表!D$5,K433=契約状況コード表!D$6),OR(AG433=契約状況コード表!G$5,AG433=契約状況コード表!G$6)),"年間支払金額(全官署)",IF(OR(AG433=契約状況コード表!G$5,AG433=契約状況コード表!G$6),"年間支払金額",IF(AND(OR(COUNTIF(AI433,"*すべて*"),COUNTIF(AI433,"*全て*")),S433="●",OR(K433=契約状況コード表!D$5,K433=契約状況コード表!D$6)),"年間支払金額(全官署、契約相手方ごと)",IF(AND(OR(COUNTIF(AI433,"*すべて*"),COUNTIF(AI433,"*全て*")),S433="●"),"年間支払金額(契約相手方ごと)",IF(AND(OR(K433=契約状況コード表!D$5,K433=契約状況コード表!D$6),AG433=契約状況コード表!G$7),"契約総額(全官署)",IF(AND(K433=契約状況コード表!D$7,AG433=契約状況コード表!G$7),"契約総額(自官署のみ)",IF(K433=契約状況コード表!D$7,"年間支払金額(自官署のみ)",IF(AG433=契約状況コード表!G$7,"契約総額",IF(AND(COUNTIF(BJ433,"&lt;&gt;*単価*"),OR(K433=契約状況コード表!D$5,K433=契約状況コード表!D$6)),"全官署予定価格",IF(AND(COUNTIF(BJ433,"*単価*"),OR(K433=契約状況コード表!D$5,K433=契約状況コード表!D$6)),"全官署支払金額",IF(AND(COUNTIF(BJ433,"&lt;&gt;*単価*"),COUNTIF(BJ433,"*変更契約*")),"変更後予定価格",IF(COUNTIF(BJ433,"*単価*"),"年間支払金額","予定価格"))))))))))))</f>
        <v>予定価格</v>
      </c>
      <c r="BD433" s="114" t="str">
        <f>IF(AND(BI433=契約状況コード表!M$5,T433&gt;契約状況コード表!N$5),"○",IF(AND(BI433=契約状況コード表!M$6,T433&gt;=契約状況コード表!N$6),"○",IF(AND(BI433=契約状況コード表!M$7,T433&gt;=契約状況コード表!N$7),"○",IF(AND(BI433=契約状況コード表!M$8,T433&gt;=契約状況コード表!N$8),"○",IF(AND(BI433=契約状況コード表!M$9,T433&gt;=契約状況コード表!N$9),"○",IF(AND(BI433=契約状況コード表!M$10,T433&gt;=契約状況コード表!N$10),"○",IF(AND(BI433=契約状況コード表!M$11,T433&gt;=契約状況コード表!N$11),"○",IF(AND(BI433=契約状況コード表!M$12,T433&gt;=契約状況コード表!N$12),"○",IF(AND(BI433=契約状況コード表!M$13,T433&gt;=契約状況コード表!N$13),"○",IF(T433="他官署で調達手続き入札を実施のため","○","×"))))))))))</f>
        <v>×</v>
      </c>
      <c r="BE433" s="114" t="str">
        <f>IF(AND(BI433=契約状況コード表!M$5,Y433&gt;契約状況コード表!N$5),"○",IF(AND(BI433=契約状況コード表!M$6,Y433&gt;=契約状況コード表!N$6),"○",IF(AND(BI433=契約状況コード表!M$7,Y433&gt;=契約状況コード表!N$7),"○",IF(AND(BI433=契約状況コード表!M$8,Y433&gt;=契約状況コード表!N$8),"○",IF(AND(BI433=契約状況コード表!M$9,Y433&gt;=契約状況コード表!N$9),"○",IF(AND(BI433=契約状況コード表!M$10,Y433&gt;=契約状況コード表!N$10),"○",IF(AND(BI433=契約状況コード表!M$11,Y433&gt;=契約状況コード表!N$11),"○",IF(AND(BI433=契約状況コード表!M$12,Y433&gt;=契約状況コード表!N$12),"○",IF(AND(BI433=契約状況コード表!M$13,Y433&gt;=契約状況コード表!N$13),"○","×")))))))))</f>
        <v>×</v>
      </c>
      <c r="BF433" s="114" t="str">
        <f t="shared" si="56"/>
        <v>×</v>
      </c>
      <c r="BG433" s="114" t="str">
        <f t="shared" si="57"/>
        <v>×</v>
      </c>
      <c r="BH433" s="115" t="str">
        <f t="shared" si="58"/>
        <v/>
      </c>
      <c r="BI433" s="170">
        <f t="shared" si="59"/>
        <v>0</v>
      </c>
      <c r="BJ433" s="36" t="str">
        <f>IF(AG433=契約状況コード表!G$5,"",IF(AND(K433&lt;&gt;"",ISTEXT(U433)),"分担契約/単価契約",IF(ISTEXT(U433),"単価契約",IF(K433&lt;&gt;"","分担契約",""))))</f>
        <v/>
      </c>
      <c r="BK433" s="171"/>
      <c r="BL433" s="118" t="str">
        <f>IF(COUNTIF(T433,"**"),"",IF(AND(T433&gt;=契約状況コード表!P$5,OR(H433=契約状況コード表!M$5,H433=契約状況コード表!M$6)),1,IF(AND(T433&gt;=契約状況コード表!P$13,H433&lt;&gt;契約状況コード表!M$5,H433&lt;&gt;契約状況コード表!M$6),1,"")))</f>
        <v/>
      </c>
      <c r="BM433" s="155" t="str">
        <f t="shared" si="60"/>
        <v>○</v>
      </c>
      <c r="BN433" s="118" t="b">
        <f t="shared" si="61"/>
        <v>1</v>
      </c>
      <c r="BO433" s="118" t="b">
        <f t="shared" si="62"/>
        <v>1</v>
      </c>
    </row>
    <row r="434" spans="1:67" ht="60.6" customHeight="1">
      <c r="A434" s="101">
        <f t="shared" si="63"/>
        <v>429</v>
      </c>
      <c r="B434" s="101" t="str">
        <f t="shared" si="64"/>
        <v/>
      </c>
      <c r="C434" s="101" t="str">
        <f>IF(B434&lt;&gt;1,"",COUNTIF($B$6:B434,1))</f>
        <v/>
      </c>
      <c r="D434" s="101" t="str">
        <f>IF(B434&lt;&gt;2,"",COUNTIF($B$6:B434,2))</f>
        <v/>
      </c>
      <c r="E434" s="101" t="str">
        <f>IF(B434&lt;&gt;3,"",COUNTIF($B$6:B434,3))</f>
        <v/>
      </c>
      <c r="F434" s="101" t="str">
        <f>IF(B434&lt;&gt;4,"",COUNTIF($B$6:B434,4))</f>
        <v/>
      </c>
      <c r="G434" s="75"/>
      <c r="H434" s="36"/>
      <c r="I434" s="76"/>
      <c r="J434" s="76"/>
      <c r="K434" s="75"/>
      <c r="L434" s="161"/>
      <c r="M434" s="77"/>
      <c r="N434" s="76"/>
      <c r="O434" s="78"/>
      <c r="P434" s="83"/>
      <c r="Q434" s="84"/>
      <c r="R434" s="76"/>
      <c r="S434" s="75"/>
      <c r="T434" s="79"/>
      <c r="U434" s="86"/>
      <c r="V434" s="87"/>
      <c r="W434" s="172" t="str">
        <f>IF(OR(T434="他官署で調達手続きを実施のため",AG434=契約状況コード表!G$5),"－",IF(V434&lt;&gt;"",ROUNDDOWN(V434/T434,3),(IFERROR(ROUNDDOWN(U434/T434,3),"－"))))</f>
        <v>－</v>
      </c>
      <c r="X434" s="79"/>
      <c r="Y434" s="79"/>
      <c r="Z434" s="82"/>
      <c r="AA434" s="80"/>
      <c r="AB434" s="81"/>
      <c r="AC434" s="82"/>
      <c r="AD434" s="82"/>
      <c r="AE434" s="82"/>
      <c r="AF434" s="82"/>
      <c r="AG434" s="80"/>
      <c r="AH434" s="76"/>
      <c r="AI434" s="76"/>
      <c r="AJ434" s="76"/>
      <c r="AK434" s="36"/>
      <c r="AL434" s="36"/>
      <c r="AM434" s="200"/>
      <c r="AN434" s="200"/>
      <c r="AO434" s="200"/>
      <c r="AP434" s="200"/>
      <c r="AQ434" s="161"/>
      <c r="AR434" s="75"/>
      <c r="AS434" s="36"/>
      <c r="AT434" s="36"/>
      <c r="AU434" s="36"/>
      <c r="AV434" s="36"/>
      <c r="AW434" s="36"/>
      <c r="AX434" s="36"/>
      <c r="AY434" s="36"/>
      <c r="AZ434" s="36"/>
      <c r="BA434" s="108"/>
      <c r="BB434" s="113"/>
      <c r="BC434" s="114" t="str">
        <f>IF(AND(OR(K434=契約状況コード表!D$5,K434=契約状況コード表!D$6),OR(AG434=契約状況コード表!G$5,AG434=契約状況コード表!G$6)),"年間支払金額(全官署)",IF(OR(AG434=契約状況コード表!G$5,AG434=契約状況コード表!G$6),"年間支払金額",IF(AND(OR(COUNTIF(AI434,"*すべて*"),COUNTIF(AI434,"*全て*")),S434="●",OR(K434=契約状況コード表!D$5,K434=契約状況コード表!D$6)),"年間支払金額(全官署、契約相手方ごと)",IF(AND(OR(COUNTIF(AI434,"*すべて*"),COUNTIF(AI434,"*全て*")),S434="●"),"年間支払金額(契約相手方ごと)",IF(AND(OR(K434=契約状況コード表!D$5,K434=契約状況コード表!D$6),AG434=契約状況コード表!G$7),"契約総額(全官署)",IF(AND(K434=契約状況コード表!D$7,AG434=契約状況コード表!G$7),"契約総額(自官署のみ)",IF(K434=契約状況コード表!D$7,"年間支払金額(自官署のみ)",IF(AG434=契約状況コード表!G$7,"契約総額",IF(AND(COUNTIF(BJ434,"&lt;&gt;*単価*"),OR(K434=契約状況コード表!D$5,K434=契約状況コード表!D$6)),"全官署予定価格",IF(AND(COUNTIF(BJ434,"*単価*"),OR(K434=契約状況コード表!D$5,K434=契約状況コード表!D$6)),"全官署支払金額",IF(AND(COUNTIF(BJ434,"&lt;&gt;*単価*"),COUNTIF(BJ434,"*変更契約*")),"変更後予定価格",IF(COUNTIF(BJ434,"*単価*"),"年間支払金額","予定価格"))))))))))))</f>
        <v>予定価格</v>
      </c>
      <c r="BD434" s="114" t="str">
        <f>IF(AND(BI434=契約状況コード表!M$5,T434&gt;契約状況コード表!N$5),"○",IF(AND(BI434=契約状況コード表!M$6,T434&gt;=契約状況コード表!N$6),"○",IF(AND(BI434=契約状況コード表!M$7,T434&gt;=契約状況コード表!N$7),"○",IF(AND(BI434=契約状況コード表!M$8,T434&gt;=契約状況コード表!N$8),"○",IF(AND(BI434=契約状況コード表!M$9,T434&gt;=契約状況コード表!N$9),"○",IF(AND(BI434=契約状況コード表!M$10,T434&gt;=契約状況コード表!N$10),"○",IF(AND(BI434=契約状況コード表!M$11,T434&gt;=契約状況コード表!N$11),"○",IF(AND(BI434=契約状況コード表!M$12,T434&gt;=契約状況コード表!N$12),"○",IF(AND(BI434=契約状況コード表!M$13,T434&gt;=契約状況コード表!N$13),"○",IF(T434="他官署で調達手続き入札を実施のため","○","×"))))))))))</f>
        <v>×</v>
      </c>
      <c r="BE434" s="114" t="str">
        <f>IF(AND(BI434=契約状況コード表!M$5,Y434&gt;契約状況コード表!N$5),"○",IF(AND(BI434=契約状況コード表!M$6,Y434&gt;=契約状況コード表!N$6),"○",IF(AND(BI434=契約状況コード表!M$7,Y434&gt;=契約状況コード表!N$7),"○",IF(AND(BI434=契約状況コード表!M$8,Y434&gt;=契約状況コード表!N$8),"○",IF(AND(BI434=契約状況コード表!M$9,Y434&gt;=契約状況コード表!N$9),"○",IF(AND(BI434=契約状況コード表!M$10,Y434&gt;=契約状況コード表!N$10),"○",IF(AND(BI434=契約状況コード表!M$11,Y434&gt;=契約状況コード表!N$11),"○",IF(AND(BI434=契約状況コード表!M$12,Y434&gt;=契約状況コード表!N$12),"○",IF(AND(BI434=契約状況コード表!M$13,Y434&gt;=契約状況コード表!N$13),"○","×")))))))))</f>
        <v>×</v>
      </c>
      <c r="BF434" s="114" t="str">
        <f t="shared" si="56"/>
        <v>×</v>
      </c>
      <c r="BG434" s="114" t="str">
        <f t="shared" si="57"/>
        <v>×</v>
      </c>
      <c r="BH434" s="115" t="str">
        <f t="shared" si="58"/>
        <v/>
      </c>
      <c r="BI434" s="170">
        <f t="shared" si="59"/>
        <v>0</v>
      </c>
      <c r="BJ434" s="36" t="str">
        <f>IF(AG434=契約状況コード表!G$5,"",IF(AND(K434&lt;&gt;"",ISTEXT(U434)),"分担契約/単価契約",IF(ISTEXT(U434),"単価契約",IF(K434&lt;&gt;"","分担契約",""))))</f>
        <v/>
      </c>
      <c r="BK434" s="171"/>
      <c r="BL434" s="118" t="str">
        <f>IF(COUNTIF(T434,"**"),"",IF(AND(T434&gt;=契約状況コード表!P$5,OR(H434=契約状況コード表!M$5,H434=契約状況コード表!M$6)),1,IF(AND(T434&gt;=契約状況コード表!P$13,H434&lt;&gt;契約状況コード表!M$5,H434&lt;&gt;契約状況コード表!M$6),1,"")))</f>
        <v/>
      </c>
      <c r="BM434" s="155" t="str">
        <f t="shared" si="60"/>
        <v>○</v>
      </c>
      <c r="BN434" s="118" t="b">
        <f t="shared" si="61"/>
        <v>1</v>
      </c>
      <c r="BO434" s="118" t="b">
        <f t="shared" si="62"/>
        <v>1</v>
      </c>
    </row>
    <row r="435" spans="1:67" ht="60.6" customHeight="1">
      <c r="A435" s="101">
        <f t="shared" si="63"/>
        <v>430</v>
      </c>
      <c r="B435" s="101" t="str">
        <f t="shared" si="64"/>
        <v/>
      </c>
      <c r="C435" s="101" t="str">
        <f>IF(B435&lt;&gt;1,"",COUNTIF($B$6:B435,1))</f>
        <v/>
      </c>
      <c r="D435" s="101" t="str">
        <f>IF(B435&lt;&gt;2,"",COUNTIF($B$6:B435,2))</f>
        <v/>
      </c>
      <c r="E435" s="101" t="str">
        <f>IF(B435&lt;&gt;3,"",COUNTIF($B$6:B435,3))</f>
        <v/>
      </c>
      <c r="F435" s="101" t="str">
        <f>IF(B435&lt;&gt;4,"",COUNTIF($B$6:B435,4))</f>
        <v/>
      </c>
      <c r="G435" s="75"/>
      <c r="H435" s="36"/>
      <c r="I435" s="76"/>
      <c r="J435" s="76"/>
      <c r="K435" s="75"/>
      <c r="L435" s="161"/>
      <c r="M435" s="77"/>
      <c r="N435" s="76"/>
      <c r="O435" s="78"/>
      <c r="P435" s="83"/>
      <c r="Q435" s="84"/>
      <c r="R435" s="76"/>
      <c r="S435" s="75"/>
      <c r="T435" s="79"/>
      <c r="U435" s="86"/>
      <c r="V435" s="87"/>
      <c r="W435" s="172" t="str">
        <f>IF(OR(T435="他官署で調達手続きを実施のため",AG435=契約状況コード表!G$5),"－",IF(V435&lt;&gt;"",ROUNDDOWN(V435/T435,3),(IFERROR(ROUNDDOWN(U435/T435,3),"－"))))</f>
        <v>－</v>
      </c>
      <c r="X435" s="79"/>
      <c r="Y435" s="79"/>
      <c r="Z435" s="82"/>
      <c r="AA435" s="80"/>
      <c r="AB435" s="81"/>
      <c r="AC435" s="82"/>
      <c r="AD435" s="82"/>
      <c r="AE435" s="82"/>
      <c r="AF435" s="82"/>
      <c r="AG435" s="80"/>
      <c r="AH435" s="76"/>
      <c r="AI435" s="76"/>
      <c r="AJ435" s="76"/>
      <c r="AK435" s="36"/>
      <c r="AL435" s="36"/>
      <c r="AM435" s="200"/>
      <c r="AN435" s="200"/>
      <c r="AO435" s="200"/>
      <c r="AP435" s="200"/>
      <c r="AQ435" s="161"/>
      <c r="AR435" s="75"/>
      <c r="AS435" s="36"/>
      <c r="AT435" s="36"/>
      <c r="AU435" s="36"/>
      <c r="AV435" s="36"/>
      <c r="AW435" s="36"/>
      <c r="AX435" s="36"/>
      <c r="AY435" s="36"/>
      <c r="AZ435" s="36"/>
      <c r="BA435" s="104"/>
      <c r="BB435" s="113"/>
      <c r="BC435" s="114" t="str">
        <f>IF(AND(OR(K435=契約状況コード表!D$5,K435=契約状況コード表!D$6),OR(AG435=契約状況コード表!G$5,AG435=契約状況コード表!G$6)),"年間支払金額(全官署)",IF(OR(AG435=契約状況コード表!G$5,AG435=契約状況コード表!G$6),"年間支払金額",IF(AND(OR(COUNTIF(AI435,"*すべて*"),COUNTIF(AI435,"*全て*")),S435="●",OR(K435=契約状況コード表!D$5,K435=契約状況コード表!D$6)),"年間支払金額(全官署、契約相手方ごと)",IF(AND(OR(COUNTIF(AI435,"*すべて*"),COUNTIF(AI435,"*全て*")),S435="●"),"年間支払金額(契約相手方ごと)",IF(AND(OR(K435=契約状況コード表!D$5,K435=契約状況コード表!D$6),AG435=契約状況コード表!G$7),"契約総額(全官署)",IF(AND(K435=契約状況コード表!D$7,AG435=契約状況コード表!G$7),"契約総額(自官署のみ)",IF(K435=契約状況コード表!D$7,"年間支払金額(自官署のみ)",IF(AG435=契約状況コード表!G$7,"契約総額",IF(AND(COUNTIF(BJ435,"&lt;&gt;*単価*"),OR(K435=契約状況コード表!D$5,K435=契約状況コード表!D$6)),"全官署予定価格",IF(AND(COUNTIF(BJ435,"*単価*"),OR(K435=契約状況コード表!D$5,K435=契約状況コード表!D$6)),"全官署支払金額",IF(AND(COUNTIF(BJ435,"&lt;&gt;*単価*"),COUNTIF(BJ435,"*変更契約*")),"変更後予定価格",IF(COUNTIF(BJ435,"*単価*"),"年間支払金額","予定価格"))))))))))))</f>
        <v>予定価格</v>
      </c>
      <c r="BD435" s="114" t="str">
        <f>IF(AND(BI435=契約状況コード表!M$5,T435&gt;契約状況コード表!N$5),"○",IF(AND(BI435=契約状況コード表!M$6,T435&gt;=契約状況コード表!N$6),"○",IF(AND(BI435=契約状況コード表!M$7,T435&gt;=契約状況コード表!N$7),"○",IF(AND(BI435=契約状況コード表!M$8,T435&gt;=契約状況コード表!N$8),"○",IF(AND(BI435=契約状況コード表!M$9,T435&gt;=契約状況コード表!N$9),"○",IF(AND(BI435=契約状況コード表!M$10,T435&gt;=契約状況コード表!N$10),"○",IF(AND(BI435=契約状況コード表!M$11,T435&gt;=契約状況コード表!N$11),"○",IF(AND(BI435=契約状況コード表!M$12,T435&gt;=契約状況コード表!N$12),"○",IF(AND(BI435=契約状況コード表!M$13,T435&gt;=契約状況コード表!N$13),"○",IF(T435="他官署で調達手続き入札を実施のため","○","×"))))))))))</f>
        <v>×</v>
      </c>
      <c r="BE435" s="114" t="str">
        <f>IF(AND(BI435=契約状況コード表!M$5,Y435&gt;契約状況コード表!N$5),"○",IF(AND(BI435=契約状況コード表!M$6,Y435&gt;=契約状況コード表!N$6),"○",IF(AND(BI435=契約状況コード表!M$7,Y435&gt;=契約状況コード表!N$7),"○",IF(AND(BI435=契約状況コード表!M$8,Y435&gt;=契約状況コード表!N$8),"○",IF(AND(BI435=契約状況コード表!M$9,Y435&gt;=契約状況コード表!N$9),"○",IF(AND(BI435=契約状況コード表!M$10,Y435&gt;=契約状況コード表!N$10),"○",IF(AND(BI435=契約状況コード表!M$11,Y435&gt;=契約状況コード表!N$11),"○",IF(AND(BI435=契約状況コード表!M$12,Y435&gt;=契約状況コード表!N$12),"○",IF(AND(BI435=契約状況コード表!M$13,Y435&gt;=契約状況コード表!N$13),"○","×")))))))))</f>
        <v>×</v>
      </c>
      <c r="BF435" s="114" t="str">
        <f t="shared" si="56"/>
        <v>×</v>
      </c>
      <c r="BG435" s="114" t="str">
        <f t="shared" si="57"/>
        <v>×</v>
      </c>
      <c r="BH435" s="115" t="str">
        <f t="shared" si="58"/>
        <v/>
      </c>
      <c r="BI435" s="170">
        <f t="shared" si="59"/>
        <v>0</v>
      </c>
      <c r="BJ435" s="36" t="str">
        <f>IF(AG435=契約状況コード表!G$5,"",IF(AND(K435&lt;&gt;"",ISTEXT(U435)),"分担契約/単価契約",IF(ISTEXT(U435),"単価契約",IF(K435&lt;&gt;"","分担契約",""))))</f>
        <v/>
      </c>
      <c r="BK435" s="171"/>
      <c r="BL435" s="118" t="str">
        <f>IF(COUNTIF(T435,"**"),"",IF(AND(T435&gt;=契約状況コード表!P$5,OR(H435=契約状況コード表!M$5,H435=契約状況コード表!M$6)),1,IF(AND(T435&gt;=契約状況コード表!P$13,H435&lt;&gt;契約状況コード表!M$5,H435&lt;&gt;契約状況コード表!M$6),1,"")))</f>
        <v/>
      </c>
      <c r="BM435" s="155" t="str">
        <f t="shared" si="60"/>
        <v>○</v>
      </c>
      <c r="BN435" s="118" t="b">
        <f t="shared" si="61"/>
        <v>1</v>
      </c>
      <c r="BO435" s="118" t="b">
        <f t="shared" si="62"/>
        <v>1</v>
      </c>
    </row>
    <row r="436" spans="1:67" ht="60.6" customHeight="1">
      <c r="A436" s="101">
        <f t="shared" si="63"/>
        <v>431</v>
      </c>
      <c r="B436" s="101" t="str">
        <f t="shared" si="64"/>
        <v/>
      </c>
      <c r="C436" s="101" t="str">
        <f>IF(B436&lt;&gt;1,"",COUNTIF($B$6:B436,1))</f>
        <v/>
      </c>
      <c r="D436" s="101" t="str">
        <f>IF(B436&lt;&gt;2,"",COUNTIF($B$6:B436,2))</f>
        <v/>
      </c>
      <c r="E436" s="101" t="str">
        <f>IF(B436&lt;&gt;3,"",COUNTIF($B$6:B436,3))</f>
        <v/>
      </c>
      <c r="F436" s="101" t="str">
        <f>IF(B436&lt;&gt;4,"",COUNTIF($B$6:B436,4))</f>
        <v/>
      </c>
      <c r="G436" s="75"/>
      <c r="H436" s="36"/>
      <c r="I436" s="76"/>
      <c r="J436" s="76"/>
      <c r="K436" s="75"/>
      <c r="L436" s="161"/>
      <c r="M436" s="77"/>
      <c r="N436" s="76"/>
      <c r="O436" s="78"/>
      <c r="P436" s="83"/>
      <c r="Q436" s="84"/>
      <c r="R436" s="76"/>
      <c r="S436" s="75"/>
      <c r="T436" s="79"/>
      <c r="U436" s="86"/>
      <c r="V436" s="87"/>
      <c r="W436" s="172" t="str">
        <f>IF(OR(T436="他官署で調達手続きを実施のため",AG436=契約状況コード表!G$5),"－",IF(V436&lt;&gt;"",ROUNDDOWN(V436/T436,3),(IFERROR(ROUNDDOWN(U436/T436,3),"－"))))</f>
        <v>－</v>
      </c>
      <c r="X436" s="79"/>
      <c r="Y436" s="79"/>
      <c r="Z436" s="82"/>
      <c r="AA436" s="80"/>
      <c r="AB436" s="81"/>
      <c r="AC436" s="82"/>
      <c r="AD436" s="82"/>
      <c r="AE436" s="82"/>
      <c r="AF436" s="82"/>
      <c r="AG436" s="80"/>
      <c r="AH436" s="76"/>
      <c r="AI436" s="76"/>
      <c r="AJ436" s="76"/>
      <c r="AK436" s="36"/>
      <c r="AL436" s="36"/>
      <c r="AM436" s="200"/>
      <c r="AN436" s="200"/>
      <c r="AO436" s="200"/>
      <c r="AP436" s="200"/>
      <c r="AQ436" s="161"/>
      <c r="AR436" s="75"/>
      <c r="AS436" s="36"/>
      <c r="AT436" s="36"/>
      <c r="AU436" s="36"/>
      <c r="AV436" s="36"/>
      <c r="AW436" s="36"/>
      <c r="AX436" s="36"/>
      <c r="AY436" s="36"/>
      <c r="AZ436" s="36"/>
      <c r="BA436" s="104"/>
      <c r="BB436" s="113"/>
      <c r="BC436" s="114" t="str">
        <f>IF(AND(OR(K436=契約状況コード表!D$5,K436=契約状況コード表!D$6),OR(AG436=契約状況コード表!G$5,AG436=契約状況コード表!G$6)),"年間支払金額(全官署)",IF(OR(AG436=契約状況コード表!G$5,AG436=契約状況コード表!G$6),"年間支払金額",IF(AND(OR(COUNTIF(AI436,"*すべて*"),COUNTIF(AI436,"*全て*")),S436="●",OR(K436=契約状況コード表!D$5,K436=契約状況コード表!D$6)),"年間支払金額(全官署、契約相手方ごと)",IF(AND(OR(COUNTIF(AI436,"*すべて*"),COUNTIF(AI436,"*全て*")),S436="●"),"年間支払金額(契約相手方ごと)",IF(AND(OR(K436=契約状況コード表!D$5,K436=契約状況コード表!D$6),AG436=契約状況コード表!G$7),"契約総額(全官署)",IF(AND(K436=契約状況コード表!D$7,AG436=契約状況コード表!G$7),"契約総額(自官署のみ)",IF(K436=契約状況コード表!D$7,"年間支払金額(自官署のみ)",IF(AG436=契約状況コード表!G$7,"契約総額",IF(AND(COUNTIF(BJ436,"&lt;&gt;*単価*"),OR(K436=契約状況コード表!D$5,K436=契約状況コード表!D$6)),"全官署予定価格",IF(AND(COUNTIF(BJ436,"*単価*"),OR(K436=契約状況コード表!D$5,K436=契約状況コード表!D$6)),"全官署支払金額",IF(AND(COUNTIF(BJ436,"&lt;&gt;*単価*"),COUNTIF(BJ436,"*変更契約*")),"変更後予定価格",IF(COUNTIF(BJ436,"*単価*"),"年間支払金額","予定価格"))))))))))))</f>
        <v>予定価格</v>
      </c>
      <c r="BD436" s="114" t="str">
        <f>IF(AND(BI436=契約状況コード表!M$5,T436&gt;契約状況コード表!N$5),"○",IF(AND(BI436=契約状況コード表!M$6,T436&gt;=契約状況コード表!N$6),"○",IF(AND(BI436=契約状況コード表!M$7,T436&gt;=契約状況コード表!N$7),"○",IF(AND(BI436=契約状況コード表!M$8,T436&gt;=契約状況コード表!N$8),"○",IF(AND(BI436=契約状況コード表!M$9,T436&gt;=契約状況コード表!N$9),"○",IF(AND(BI436=契約状況コード表!M$10,T436&gt;=契約状況コード表!N$10),"○",IF(AND(BI436=契約状況コード表!M$11,T436&gt;=契約状況コード表!N$11),"○",IF(AND(BI436=契約状況コード表!M$12,T436&gt;=契約状況コード表!N$12),"○",IF(AND(BI436=契約状況コード表!M$13,T436&gt;=契約状況コード表!N$13),"○",IF(T436="他官署で調達手続き入札を実施のため","○","×"))))))))))</f>
        <v>×</v>
      </c>
      <c r="BE436" s="114" t="str">
        <f>IF(AND(BI436=契約状況コード表!M$5,Y436&gt;契約状況コード表!N$5),"○",IF(AND(BI436=契約状況コード表!M$6,Y436&gt;=契約状況コード表!N$6),"○",IF(AND(BI436=契約状況コード表!M$7,Y436&gt;=契約状況コード表!N$7),"○",IF(AND(BI436=契約状況コード表!M$8,Y436&gt;=契約状況コード表!N$8),"○",IF(AND(BI436=契約状況コード表!M$9,Y436&gt;=契約状況コード表!N$9),"○",IF(AND(BI436=契約状況コード表!M$10,Y436&gt;=契約状況コード表!N$10),"○",IF(AND(BI436=契約状況コード表!M$11,Y436&gt;=契約状況コード表!N$11),"○",IF(AND(BI436=契約状況コード表!M$12,Y436&gt;=契約状況コード表!N$12),"○",IF(AND(BI436=契約状況コード表!M$13,Y436&gt;=契約状況コード表!N$13),"○","×")))))))))</f>
        <v>×</v>
      </c>
      <c r="BF436" s="114" t="str">
        <f t="shared" si="56"/>
        <v>×</v>
      </c>
      <c r="BG436" s="114" t="str">
        <f t="shared" si="57"/>
        <v>×</v>
      </c>
      <c r="BH436" s="115" t="str">
        <f t="shared" si="58"/>
        <v/>
      </c>
      <c r="BI436" s="170">
        <f t="shared" si="59"/>
        <v>0</v>
      </c>
      <c r="BJ436" s="36" t="str">
        <f>IF(AG436=契約状況コード表!G$5,"",IF(AND(K436&lt;&gt;"",ISTEXT(U436)),"分担契約/単価契約",IF(ISTEXT(U436),"単価契約",IF(K436&lt;&gt;"","分担契約",""))))</f>
        <v/>
      </c>
      <c r="BK436" s="171"/>
      <c r="BL436" s="118" t="str">
        <f>IF(COUNTIF(T436,"**"),"",IF(AND(T436&gt;=契約状況コード表!P$5,OR(H436=契約状況コード表!M$5,H436=契約状況コード表!M$6)),1,IF(AND(T436&gt;=契約状況コード表!P$13,H436&lt;&gt;契約状況コード表!M$5,H436&lt;&gt;契約状況コード表!M$6),1,"")))</f>
        <v/>
      </c>
      <c r="BM436" s="155" t="str">
        <f t="shared" si="60"/>
        <v>○</v>
      </c>
      <c r="BN436" s="118" t="b">
        <f t="shared" si="61"/>
        <v>1</v>
      </c>
      <c r="BO436" s="118" t="b">
        <f t="shared" si="62"/>
        <v>1</v>
      </c>
    </row>
    <row r="437" spans="1:67" ht="60.6" customHeight="1">
      <c r="A437" s="101">
        <f t="shared" si="63"/>
        <v>432</v>
      </c>
      <c r="B437" s="101" t="str">
        <f t="shared" si="64"/>
        <v/>
      </c>
      <c r="C437" s="101" t="str">
        <f>IF(B437&lt;&gt;1,"",COUNTIF($B$6:B437,1))</f>
        <v/>
      </c>
      <c r="D437" s="101" t="str">
        <f>IF(B437&lt;&gt;2,"",COUNTIF($B$6:B437,2))</f>
        <v/>
      </c>
      <c r="E437" s="101" t="str">
        <f>IF(B437&lt;&gt;3,"",COUNTIF($B$6:B437,3))</f>
        <v/>
      </c>
      <c r="F437" s="101" t="str">
        <f>IF(B437&lt;&gt;4,"",COUNTIF($B$6:B437,4))</f>
        <v/>
      </c>
      <c r="G437" s="75"/>
      <c r="H437" s="36"/>
      <c r="I437" s="76"/>
      <c r="J437" s="76"/>
      <c r="K437" s="75"/>
      <c r="L437" s="161"/>
      <c r="M437" s="77"/>
      <c r="N437" s="76"/>
      <c r="O437" s="78"/>
      <c r="P437" s="83"/>
      <c r="Q437" s="84"/>
      <c r="R437" s="76"/>
      <c r="S437" s="75"/>
      <c r="T437" s="85"/>
      <c r="U437" s="154"/>
      <c r="V437" s="87"/>
      <c r="W437" s="172" t="str">
        <f>IF(OR(T437="他官署で調達手続きを実施のため",AG437=契約状況コード表!G$5),"－",IF(V437&lt;&gt;"",ROUNDDOWN(V437/T437,3),(IFERROR(ROUNDDOWN(U437/T437,3),"－"))))</f>
        <v>－</v>
      </c>
      <c r="X437" s="85"/>
      <c r="Y437" s="85"/>
      <c r="Z437" s="82"/>
      <c r="AA437" s="80"/>
      <c r="AB437" s="81"/>
      <c r="AC437" s="82"/>
      <c r="AD437" s="82"/>
      <c r="AE437" s="82"/>
      <c r="AF437" s="82"/>
      <c r="AG437" s="80"/>
      <c r="AH437" s="76"/>
      <c r="AI437" s="76"/>
      <c r="AJ437" s="76"/>
      <c r="AK437" s="36"/>
      <c r="AL437" s="36"/>
      <c r="AM437" s="200"/>
      <c r="AN437" s="200"/>
      <c r="AO437" s="200"/>
      <c r="AP437" s="200"/>
      <c r="AQ437" s="161"/>
      <c r="AR437" s="75"/>
      <c r="AS437" s="36"/>
      <c r="AT437" s="36"/>
      <c r="AU437" s="36"/>
      <c r="AV437" s="36"/>
      <c r="AW437" s="36"/>
      <c r="AX437" s="36"/>
      <c r="AY437" s="36"/>
      <c r="AZ437" s="36"/>
      <c r="BA437" s="104"/>
      <c r="BB437" s="113"/>
      <c r="BC437" s="114" t="str">
        <f>IF(AND(OR(K437=契約状況コード表!D$5,K437=契約状況コード表!D$6),OR(AG437=契約状況コード表!G$5,AG437=契約状況コード表!G$6)),"年間支払金額(全官署)",IF(OR(AG437=契約状況コード表!G$5,AG437=契約状況コード表!G$6),"年間支払金額",IF(AND(OR(COUNTIF(AI437,"*すべて*"),COUNTIF(AI437,"*全て*")),S437="●",OR(K437=契約状況コード表!D$5,K437=契約状況コード表!D$6)),"年間支払金額(全官署、契約相手方ごと)",IF(AND(OR(COUNTIF(AI437,"*すべて*"),COUNTIF(AI437,"*全て*")),S437="●"),"年間支払金額(契約相手方ごと)",IF(AND(OR(K437=契約状況コード表!D$5,K437=契約状況コード表!D$6),AG437=契約状況コード表!G$7),"契約総額(全官署)",IF(AND(K437=契約状況コード表!D$7,AG437=契約状況コード表!G$7),"契約総額(自官署のみ)",IF(K437=契約状況コード表!D$7,"年間支払金額(自官署のみ)",IF(AG437=契約状況コード表!G$7,"契約総額",IF(AND(COUNTIF(BJ437,"&lt;&gt;*単価*"),OR(K437=契約状況コード表!D$5,K437=契約状況コード表!D$6)),"全官署予定価格",IF(AND(COUNTIF(BJ437,"*単価*"),OR(K437=契約状況コード表!D$5,K437=契約状況コード表!D$6)),"全官署支払金額",IF(AND(COUNTIF(BJ437,"&lt;&gt;*単価*"),COUNTIF(BJ437,"*変更契約*")),"変更後予定価格",IF(COUNTIF(BJ437,"*単価*"),"年間支払金額","予定価格"))))))))))))</f>
        <v>予定価格</v>
      </c>
      <c r="BD437" s="114" t="str">
        <f>IF(AND(BI437=契約状況コード表!M$5,T437&gt;契約状況コード表!N$5),"○",IF(AND(BI437=契約状況コード表!M$6,T437&gt;=契約状況コード表!N$6),"○",IF(AND(BI437=契約状況コード表!M$7,T437&gt;=契約状況コード表!N$7),"○",IF(AND(BI437=契約状況コード表!M$8,T437&gt;=契約状況コード表!N$8),"○",IF(AND(BI437=契約状況コード表!M$9,T437&gt;=契約状況コード表!N$9),"○",IF(AND(BI437=契約状況コード表!M$10,T437&gt;=契約状況コード表!N$10),"○",IF(AND(BI437=契約状況コード表!M$11,T437&gt;=契約状況コード表!N$11),"○",IF(AND(BI437=契約状況コード表!M$12,T437&gt;=契約状況コード表!N$12),"○",IF(AND(BI437=契約状況コード表!M$13,T437&gt;=契約状況コード表!N$13),"○",IF(T437="他官署で調達手続き入札を実施のため","○","×"))))))))))</f>
        <v>×</v>
      </c>
      <c r="BE437" s="114" t="str">
        <f>IF(AND(BI437=契約状況コード表!M$5,Y437&gt;契約状況コード表!N$5),"○",IF(AND(BI437=契約状況コード表!M$6,Y437&gt;=契約状況コード表!N$6),"○",IF(AND(BI437=契約状況コード表!M$7,Y437&gt;=契約状況コード表!N$7),"○",IF(AND(BI437=契約状況コード表!M$8,Y437&gt;=契約状況コード表!N$8),"○",IF(AND(BI437=契約状況コード表!M$9,Y437&gt;=契約状況コード表!N$9),"○",IF(AND(BI437=契約状況コード表!M$10,Y437&gt;=契約状況コード表!N$10),"○",IF(AND(BI437=契約状況コード表!M$11,Y437&gt;=契約状況コード表!N$11),"○",IF(AND(BI437=契約状況コード表!M$12,Y437&gt;=契約状況コード表!N$12),"○",IF(AND(BI437=契約状況コード表!M$13,Y437&gt;=契約状況コード表!N$13),"○","×")))))))))</f>
        <v>×</v>
      </c>
      <c r="BF437" s="114" t="str">
        <f t="shared" si="56"/>
        <v>×</v>
      </c>
      <c r="BG437" s="114" t="str">
        <f t="shared" si="57"/>
        <v>×</v>
      </c>
      <c r="BH437" s="115" t="str">
        <f t="shared" si="58"/>
        <v/>
      </c>
      <c r="BI437" s="170">
        <f t="shared" si="59"/>
        <v>0</v>
      </c>
      <c r="BJ437" s="36" t="str">
        <f>IF(AG437=契約状況コード表!G$5,"",IF(AND(K437&lt;&gt;"",ISTEXT(U437)),"分担契約/単価契約",IF(ISTEXT(U437),"単価契約",IF(K437&lt;&gt;"","分担契約",""))))</f>
        <v/>
      </c>
      <c r="BK437" s="171"/>
      <c r="BL437" s="118" t="str">
        <f>IF(COUNTIF(T437,"**"),"",IF(AND(T437&gt;=契約状況コード表!P$5,OR(H437=契約状況コード表!M$5,H437=契約状況コード表!M$6)),1,IF(AND(T437&gt;=契約状況コード表!P$13,H437&lt;&gt;契約状況コード表!M$5,H437&lt;&gt;契約状況コード表!M$6),1,"")))</f>
        <v/>
      </c>
      <c r="BM437" s="155" t="str">
        <f t="shared" si="60"/>
        <v>○</v>
      </c>
      <c r="BN437" s="118" t="b">
        <f t="shared" si="61"/>
        <v>1</v>
      </c>
      <c r="BO437" s="118" t="b">
        <f t="shared" si="62"/>
        <v>1</v>
      </c>
    </row>
    <row r="438" spans="1:67" ht="60.6" customHeight="1">
      <c r="A438" s="101">
        <f t="shared" si="63"/>
        <v>433</v>
      </c>
      <c r="B438" s="101" t="str">
        <f t="shared" si="64"/>
        <v/>
      </c>
      <c r="C438" s="101" t="str">
        <f>IF(B438&lt;&gt;1,"",COUNTIF($B$6:B438,1))</f>
        <v/>
      </c>
      <c r="D438" s="101" t="str">
        <f>IF(B438&lt;&gt;2,"",COUNTIF($B$6:B438,2))</f>
        <v/>
      </c>
      <c r="E438" s="101" t="str">
        <f>IF(B438&lt;&gt;3,"",COUNTIF($B$6:B438,3))</f>
        <v/>
      </c>
      <c r="F438" s="101" t="str">
        <f>IF(B438&lt;&gt;4,"",COUNTIF($B$6:B438,4))</f>
        <v/>
      </c>
      <c r="G438" s="75"/>
      <c r="H438" s="36"/>
      <c r="I438" s="76"/>
      <c r="J438" s="76"/>
      <c r="K438" s="75"/>
      <c r="L438" s="161"/>
      <c r="M438" s="77"/>
      <c r="N438" s="76"/>
      <c r="O438" s="78"/>
      <c r="P438" s="83"/>
      <c r="Q438" s="84"/>
      <c r="R438" s="76"/>
      <c r="S438" s="75"/>
      <c r="T438" s="79"/>
      <c r="U438" s="86"/>
      <c r="V438" s="87"/>
      <c r="W438" s="172" t="str">
        <f>IF(OR(T438="他官署で調達手続きを実施のため",AG438=契約状況コード表!G$5),"－",IF(V438&lt;&gt;"",ROUNDDOWN(V438/T438,3),(IFERROR(ROUNDDOWN(U438/T438,3),"－"))))</f>
        <v>－</v>
      </c>
      <c r="X438" s="79"/>
      <c r="Y438" s="79"/>
      <c r="Z438" s="82"/>
      <c r="AA438" s="80"/>
      <c r="AB438" s="81"/>
      <c r="AC438" s="82"/>
      <c r="AD438" s="82"/>
      <c r="AE438" s="82"/>
      <c r="AF438" s="82"/>
      <c r="AG438" s="80"/>
      <c r="AH438" s="76"/>
      <c r="AI438" s="76"/>
      <c r="AJ438" s="76"/>
      <c r="AK438" s="36"/>
      <c r="AL438" s="36"/>
      <c r="AM438" s="200"/>
      <c r="AN438" s="200"/>
      <c r="AO438" s="200"/>
      <c r="AP438" s="200"/>
      <c r="AQ438" s="161"/>
      <c r="AR438" s="75"/>
      <c r="AS438" s="36"/>
      <c r="AT438" s="36"/>
      <c r="AU438" s="36"/>
      <c r="AV438" s="36"/>
      <c r="AW438" s="36"/>
      <c r="AX438" s="36"/>
      <c r="AY438" s="36"/>
      <c r="AZ438" s="36"/>
      <c r="BA438" s="104"/>
      <c r="BB438" s="113"/>
      <c r="BC438" s="114" t="str">
        <f>IF(AND(OR(K438=契約状況コード表!D$5,K438=契約状況コード表!D$6),OR(AG438=契約状況コード表!G$5,AG438=契約状況コード表!G$6)),"年間支払金額(全官署)",IF(OR(AG438=契約状況コード表!G$5,AG438=契約状況コード表!G$6),"年間支払金額",IF(AND(OR(COUNTIF(AI438,"*すべて*"),COUNTIF(AI438,"*全て*")),S438="●",OR(K438=契約状況コード表!D$5,K438=契約状況コード表!D$6)),"年間支払金額(全官署、契約相手方ごと)",IF(AND(OR(COUNTIF(AI438,"*すべて*"),COUNTIF(AI438,"*全て*")),S438="●"),"年間支払金額(契約相手方ごと)",IF(AND(OR(K438=契約状況コード表!D$5,K438=契約状況コード表!D$6),AG438=契約状況コード表!G$7),"契約総額(全官署)",IF(AND(K438=契約状況コード表!D$7,AG438=契約状況コード表!G$7),"契約総額(自官署のみ)",IF(K438=契約状況コード表!D$7,"年間支払金額(自官署のみ)",IF(AG438=契約状況コード表!G$7,"契約総額",IF(AND(COUNTIF(BJ438,"&lt;&gt;*単価*"),OR(K438=契約状況コード表!D$5,K438=契約状況コード表!D$6)),"全官署予定価格",IF(AND(COUNTIF(BJ438,"*単価*"),OR(K438=契約状況コード表!D$5,K438=契約状況コード表!D$6)),"全官署支払金額",IF(AND(COUNTIF(BJ438,"&lt;&gt;*単価*"),COUNTIF(BJ438,"*変更契約*")),"変更後予定価格",IF(COUNTIF(BJ438,"*単価*"),"年間支払金額","予定価格"))))))))))))</f>
        <v>予定価格</v>
      </c>
      <c r="BD438" s="114" t="str">
        <f>IF(AND(BI438=契約状況コード表!M$5,T438&gt;契約状況コード表!N$5),"○",IF(AND(BI438=契約状況コード表!M$6,T438&gt;=契約状況コード表!N$6),"○",IF(AND(BI438=契約状況コード表!M$7,T438&gt;=契約状況コード表!N$7),"○",IF(AND(BI438=契約状況コード表!M$8,T438&gt;=契約状況コード表!N$8),"○",IF(AND(BI438=契約状況コード表!M$9,T438&gt;=契約状況コード表!N$9),"○",IF(AND(BI438=契約状況コード表!M$10,T438&gt;=契約状況コード表!N$10),"○",IF(AND(BI438=契約状況コード表!M$11,T438&gt;=契約状況コード表!N$11),"○",IF(AND(BI438=契約状況コード表!M$12,T438&gt;=契約状況コード表!N$12),"○",IF(AND(BI438=契約状況コード表!M$13,T438&gt;=契約状況コード表!N$13),"○",IF(T438="他官署で調達手続き入札を実施のため","○","×"))))))))))</f>
        <v>×</v>
      </c>
      <c r="BE438" s="114" t="str">
        <f>IF(AND(BI438=契約状況コード表!M$5,Y438&gt;契約状況コード表!N$5),"○",IF(AND(BI438=契約状況コード表!M$6,Y438&gt;=契約状況コード表!N$6),"○",IF(AND(BI438=契約状況コード表!M$7,Y438&gt;=契約状況コード表!N$7),"○",IF(AND(BI438=契約状況コード表!M$8,Y438&gt;=契約状況コード表!N$8),"○",IF(AND(BI438=契約状況コード表!M$9,Y438&gt;=契約状況コード表!N$9),"○",IF(AND(BI438=契約状況コード表!M$10,Y438&gt;=契約状況コード表!N$10),"○",IF(AND(BI438=契約状況コード表!M$11,Y438&gt;=契約状況コード表!N$11),"○",IF(AND(BI438=契約状況コード表!M$12,Y438&gt;=契約状況コード表!N$12),"○",IF(AND(BI438=契約状況コード表!M$13,Y438&gt;=契約状況コード表!N$13),"○","×")))))))))</f>
        <v>×</v>
      </c>
      <c r="BF438" s="114" t="str">
        <f t="shared" si="56"/>
        <v>×</v>
      </c>
      <c r="BG438" s="114" t="str">
        <f t="shared" si="57"/>
        <v>×</v>
      </c>
      <c r="BH438" s="115" t="str">
        <f t="shared" si="58"/>
        <v/>
      </c>
      <c r="BI438" s="170">
        <f t="shared" si="59"/>
        <v>0</v>
      </c>
      <c r="BJ438" s="36" t="str">
        <f>IF(AG438=契約状況コード表!G$5,"",IF(AND(K438&lt;&gt;"",ISTEXT(U438)),"分担契約/単価契約",IF(ISTEXT(U438),"単価契約",IF(K438&lt;&gt;"","分担契約",""))))</f>
        <v/>
      </c>
      <c r="BK438" s="171"/>
      <c r="BL438" s="118" t="str">
        <f>IF(COUNTIF(T438,"**"),"",IF(AND(T438&gt;=契約状況コード表!P$5,OR(H438=契約状況コード表!M$5,H438=契約状況コード表!M$6)),1,IF(AND(T438&gt;=契約状況コード表!P$13,H438&lt;&gt;契約状況コード表!M$5,H438&lt;&gt;契約状況コード表!M$6),1,"")))</f>
        <v/>
      </c>
      <c r="BM438" s="155" t="str">
        <f t="shared" si="60"/>
        <v>○</v>
      </c>
      <c r="BN438" s="118" t="b">
        <f t="shared" si="61"/>
        <v>1</v>
      </c>
      <c r="BO438" s="118" t="b">
        <f t="shared" si="62"/>
        <v>1</v>
      </c>
    </row>
    <row r="439" spans="1:67" ht="60.6" customHeight="1">
      <c r="A439" s="101">
        <f t="shared" si="63"/>
        <v>434</v>
      </c>
      <c r="B439" s="101" t="str">
        <f t="shared" si="64"/>
        <v/>
      </c>
      <c r="C439" s="101" t="str">
        <f>IF(B439&lt;&gt;1,"",COUNTIF($B$6:B439,1))</f>
        <v/>
      </c>
      <c r="D439" s="101" t="str">
        <f>IF(B439&lt;&gt;2,"",COUNTIF($B$6:B439,2))</f>
        <v/>
      </c>
      <c r="E439" s="101" t="str">
        <f>IF(B439&lt;&gt;3,"",COUNTIF($B$6:B439,3))</f>
        <v/>
      </c>
      <c r="F439" s="101" t="str">
        <f>IF(B439&lt;&gt;4,"",COUNTIF($B$6:B439,4))</f>
        <v/>
      </c>
      <c r="G439" s="75"/>
      <c r="H439" s="36"/>
      <c r="I439" s="76"/>
      <c r="J439" s="76"/>
      <c r="K439" s="75"/>
      <c r="L439" s="161"/>
      <c r="M439" s="77"/>
      <c r="N439" s="76"/>
      <c r="O439" s="78"/>
      <c r="P439" s="83"/>
      <c r="Q439" s="84"/>
      <c r="R439" s="76"/>
      <c r="S439" s="75"/>
      <c r="T439" s="79"/>
      <c r="U439" s="86"/>
      <c r="V439" s="87"/>
      <c r="W439" s="172" t="str">
        <f>IF(OR(T439="他官署で調達手続きを実施のため",AG439=契約状況コード表!G$5),"－",IF(V439&lt;&gt;"",ROUNDDOWN(V439/T439,3),(IFERROR(ROUNDDOWN(U439/T439,3),"－"))))</f>
        <v>－</v>
      </c>
      <c r="X439" s="79"/>
      <c r="Y439" s="79"/>
      <c r="Z439" s="82"/>
      <c r="AA439" s="80"/>
      <c r="AB439" s="81"/>
      <c r="AC439" s="82"/>
      <c r="AD439" s="82"/>
      <c r="AE439" s="82"/>
      <c r="AF439" s="82"/>
      <c r="AG439" s="80"/>
      <c r="AH439" s="76"/>
      <c r="AI439" s="76"/>
      <c r="AJ439" s="76"/>
      <c r="AK439" s="36"/>
      <c r="AL439" s="36"/>
      <c r="AM439" s="200"/>
      <c r="AN439" s="200"/>
      <c r="AO439" s="200"/>
      <c r="AP439" s="200"/>
      <c r="AQ439" s="161"/>
      <c r="AR439" s="75"/>
      <c r="AS439" s="36"/>
      <c r="AT439" s="36"/>
      <c r="AU439" s="36"/>
      <c r="AV439" s="36"/>
      <c r="AW439" s="36"/>
      <c r="AX439" s="36"/>
      <c r="AY439" s="36"/>
      <c r="AZ439" s="36"/>
      <c r="BA439" s="104"/>
      <c r="BB439" s="113"/>
      <c r="BC439" s="114" t="str">
        <f>IF(AND(OR(K439=契約状況コード表!D$5,K439=契約状況コード表!D$6),OR(AG439=契約状況コード表!G$5,AG439=契約状況コード表!G$6)),"年間支払金額(全官署)",IF(OR(AG439=契約状況コード表!G$5,AG439=契約状況コード表!G$6),"年間支払金額",IF(AND(OR(COUNTIF(AI439,"*すべて*"),COUNTIF(AI439,"*全て*")),S439="●",OR(K439=契約状況コード表!D$5,K439=契約状況コード表!D$6)),"年間支払金額(全官署、契約相手方ごと)",IF(AND(OR(COUNTIF(AI439,"*すべて*"),COUNTIF(AI439,"*全て*")),S439="●"),"年間支払金額(契約相手方ごと)",IF(AND(OR(K439=契約状況コード表!D$5,K439=契約状況コード表!D$6),AG439=契約状況コード表!G$7),"契約総額(全官署)",IF(AND(K439=契約状況コード表!D$7,AG439=契約状況コード表!G$7),"契約総額(自官署のみ)",IF(K439=契約状況コード表!D$7,"年間支払金額(自官署のみ)",IF(AG439=契約状況コード表!G$7,"契約総額",IF(AND(COUNTIF(BJ439,"&lt;&gt;*単価*"),OR(K439=契約状況コード表!D$5,K439=契約状況コード表!D$6)),"全官署予定価格",IF(AND(COUNTIF(BJ439,"*単価*"),OR(K439=契約状況コード表!D$5,K439=契約状況コード表!D$6)),"全官署支払金額",IF(AND(COUNTIF(BJ439,"&lt;&gt;*単価*"),COUNTIF(BJ439,"*変更契約*")),"変更後予定価格",IF(COUNTIF(BJ439,"*単価*"),"年間支払金額","予定価格"))))))))))))</f>
        <v>予定価格</v>
      </c>
      <c r="BD439" s="114" t="str">
        <f>IF(AND(BI439=契約状況コード表!M$5,T439&gt;契約状況コード表!N$5),"○",IF(AND(BI439=契約状況コード表!M$6,T439&gt;=契約状況コード表!N$6),"○",IF(AND(BI439=契約状況コード表!M$7,T439&gt;=契約状況コード表!N$7),"○",IF(AND(BI439=契約状況コード表!M$8,T439&gt;=契約状況コード表!N$8),"○",IF(AND(BI439=契約状況コード表!M$9,T439&gt;=契約状況コード表!N$9),"○",IF(AND(BI439=契約状況コード表!M$10,T439&gt;=契約状況コード表!N$10),"○",IF(AND(BI439=契約状況コード表!M$11,T439&gt;=契約状況コード表!N$11),"○",IF(AND(BI439=契約状況コード表!M$12,T439&gt;=契約状況コード表!N$12),"○",IF(AND(BI439=契約状況コード表!M$13,T439&gt;=契約状況コード表!N$13),"○",IF(T439="他官署で調達手続き入札を実施のため","○","×"))))))))))</f>
        <v>×</v>
      </c>
      <c r="BE439" s="114" t="str">
        <f>IF(AND(BI439=契約状況コード表!M$5,Y439&gt;契約状況コード表!N$5),"○",IF(AND(BI439=契約状況コード表!M$6,Y439&gt;=契約状況コード表!N$6),"○",IF(AND(BI439=契約状況コード表!M$7,Y439&gt;=契約状況コード表!N$7),"○",IF(AND(BI439=契約状況コード表!M$8,Y439&gt;=契約状況コード表!N$8),"○",IF(AND(BI439=契約状況コード表!M$9,Y439&gt;=契約状況コード表!N$9),"○",IF(AND(BI439=契約状況コード表!M$10,Y439&gt;=契約状況コード表!N$10),"○",IF(AND(BI439=契約状況コード表!M$11,Y439&gt;=契約状況コード表!N$11),"○",IF(AND(BI439=契約状況コード表!M$12,Y439&gt;=契約状況コード表!N$12),"○",IF(AND(BI439=契約状況コード表!M$13,Y439&gt;=契約状況コード表!N$13),"○","×")))))))))</f>
        <v>×</v>
      </c>
      <c r="BF439" s="114" t="str">
        <f t="shared" si="56"/>
        <v>×</v>
      </c>
      <c r="BG439" s="114" t="str">
        <f t="shared" si="57"/>
        <v>×</v>
      </c>
      <c r="BH439" s="115" t="str">
        <f t="shared" si="58"/>
        <v/>
      </c>
      <c r="BI439" s="170">
        <f t="shared" si="59"/>
        <v>0</v>
      </c>
      <c r="BJ439" s="36" t="str">
        <f>IF(AG439=契約状況コード表!G$5,"",IF(AND(K439&lt;&gt;"",ISTEXT(U439)),"分担契約/単価契約",IF(ISTEXT(U439),"単価契約",IF(K439&lt;&gt;"","分担契約",""))))</f>
        <v/>
      </c>
      <c r="BK439" s="171"/>
      <c r="BL439" s="118" t="str">
        <f>IF(COUNTIF(T439,"**"),"",IF(AND(T439&gt;=契約状況コード表!P$5,OR(H439=契約状況コード表!M$5,H439=契約状況コード表!M$6)),1,IF(AND(T439&gt;=契約状況コード表!P$13,H439&lt;&gt;契約状況コード表!M$5,H439&lt;&gt;契約状況コード表!M$6),1,"")))</f>
        <v/>
      </c>
      <c r="BM439" s="155" t="str">
        <f t="shared" si="60"/>
        <v>○</v>
      </c>
      <c r="BN439" s="118" t="b">
        <f t="shared" si="61"/>
        <v>1</v>
      </c>
      <c r="BO439" s="118" t="b">
        <f t="shared" si="62"/>
        <v>1</v>
      </c>
    </row>
    <row r="440" spans="1:67" ht="60.6" customHeight="1">
      <c r="A440" s="101">
        <f t="shared" si="63"/>
        <v>435</v>
      </c>
      <c r="B440" s="101" t="str">
        <f t="shared" si="64"/>
        <v/>
      </c>
      <c r="C440" s="101" t="str">
        <f>IF(B440&lt;&gt;1,"",COUNTIF($B$6:B440,1))</f>
        <v/>
      </c>
      <c r="D440" s="101" t="str">
        <f>IF(B440&lt;&gt;2,"",COUNTIF($B$6:B440,2))</f>
        <v/>
      </c>
      <c r="E440" s="101" t="str">
        <f>IF(B440&lt;&gt;3,"",COUNTIF($B$6:B440,3))</f>
        <v/>
      </c>
      <c r="F440" s="101" t="str">
        <f>IF(B440&lt;&gt;4,"",COUNTIF($B$6:B440,4))</f>
        <v/>
      </c>
      <c r="G440" s="75"/>
      <c r="H440" s="36"/>
      <c r="I440" s="76"/>
      <c r="J440" s="76"/>
      <c r="K440" s="75"/>
      <c r="L440" s="161"/>
      <c r="M440" s="77"/>
      <c r="N440" s="76"/>
      <c r="O440" s="78"/>
      <c r="P440" s="83"/>
      <c r="Q440" s="84"/>
      <c r="R440" s="76"/>
      <c r="S440" s="75"/>
      <c r="T440" s="79"/>
      <c r="U440" s="86"/>
      <c r="V440" s="87"/>
      <c r="W440" s="172" t="str">
        <f>IF(OR(T440="他官署で調達手続きを実施のため",AG440=契約状況コード表!G$5),"－",IF(V440&lt;&gt;"",ROUNDDOWN(V440/T440,3),(IFERROR(ROUNDDOWN(U440/T440,3),"－"))))</f>
        <v>－</v>
      </c>
      <c r="X440" s="79"/>
      <c r="Y440" s="79"/>
      <c r="Z440" s="82"/>
      <c r="AA440" s="80"/>
      <c r="AB440" s="81"/>
      <c r="AC440" s="82"/>
      <c r="AD440" s="82"/>
      <c r="AE440" s="82"/>
      <c r="AF440" s="82"/>
      <c r="AG440" s="80"/>
      <c r="AH440" s="76"/>
      <c r="AI440" s="76"/>
      <c r="AJ440" s="76"/>
      <c r="AK440" s="36"/>
      <c r="AL440" s="36"/>
      <c r="AM440" s="200"/>
      <c r="AN440" s="200"/>
      <c r="AO440" s="200"/>
      <c r="AP440" s="200"/>
      <c r="AQ440" s="161"/>
      <c r="AR440" s="75"/>
      <c r="AS440" s="36"/>
      <c r="AT440" s="36"/>
      <c r="AU440" s="36"/>
      <c r="AV440" s="36"/>
      <c r="AW440" s="36"/>
      <c r="AX440" s="36"/>
      <c r="AY440" s="36"/>
      <c r="AZ440" s="36"/>
      <c r="BA440" s="104"/>
      <c r="BB440" s="113"/>
      <c r="BC440" s="114" t="str">
        <f>IF(AND(OR(K440=契約状況コード表!D$5,K440=契約状況コード表!D$6),OR(AG440=契約状況コード表!G$5,AG440=契約状況コード表!G$6)),"年間支払金額(全官署)",IF(OR(AG440=契約状況コード表!G$5,AG440=契約状況コード表!G$6),"年間支払金額",IF(AND(OR(COUNTIF(AI440,"*すべて*"),COUNTIF(AI440,"*全て*")),S440="●",OR(K440=契約状況コード表!D$5,K440=契約状況コード表!D$6)),"年間支払金額(全官署、契約相手方ごと)",IF(AND(OR(COUNTIF(AI440,"*すべて*"),COUNTIF(AI440,"*全て*")),S440="●"),"年間支払金額(契約相手方ごと)",IF(AND(OR(K440=契約状況コード表!D$5,K440=契約状況コード表!D$6),AG440=契約状況コード表!G$7),"契約総額(全官署)",IF(AND(K440=契約状況コード表!D$7,AG440=契約状況コード表!G$7),"契約総額(自官署のみ)",IF(K440=契約状況コード表!D$7,"年間支払金額(自官署のみ)",IF(AG440=契約状況コード表!G$7,"契約総額",IF(AND(COUNTIF(BJ440,"&lt;&gt;*単価*"),OR(K440=契約状況コード表!D$5,K440=契約状況コード表!D$6)),"全官署予定価格",IF(AND(COUNTIF(BJ440,"*単価*"),OR(K440=契約状況コード表!D$5,K440=契約状況コード表!D$6)),"全官署支払金額",IF(AND(COUNTIF(BJ440,"&lt;&gt;*単価*"),COUNTIF(BJ440,"*変更契約*")),"変更後予定価格",IF(COUNTIF(BJ440,"*単価*"),"年間支払金額","予定価格"))))))))))))</f>
        <v>予定価格</v>
      </c>
      <c r="BD440" s="114" t="str">
        <f>IF(AND(BI440=契約状況コード表!M$5,T440&gt;契約状況コード表!N$5),"○",IF(AND(BI440=契約状況コード表!M$6,T440&gt;=契約状況コード表!N$6),"○",IF(AND(BI440=契約状況コード表!M$7,T440&gt;=契約状況コード表!N$7),"○",IF(AND(BI440=契約状況コード表!M$8,T440&gt;=契約状況コード表!N$8),"○",IF(AND(BI440=契約状況コード表!M$9,T440&gt;=契約状況コード表!N$9),"○",IF(AND(BI440=契約状況コード表!M$10,T440&gt;=契約状況コード表!N$10),"○",IF(AND(BI440=契約状況コード表!M$11,T440&gt;=契約状況コード表!N$11),"○",IF(AND(BI440=契約状況コード表!M$12,T440&gt;=契約状況コード表!N$12),"○",IF(AND(BI440=契約状況コード表!M$13,T440&gt;=契約状況コード表!N$13),"○",IF(T440="他官署で調達手続き入札を実施のため","○","×"))))))))))</f>
        <v>×</v>
      </c>
      <c r="BE440" s="114" t="str">
        <f>IF(AND(BI440=契約状況コード表!M$5,Y440&gt;契約状況コード表!N$5),"○",IF(AND(BI440=契約状況コード表!M$6,Y440&gt;=契約状況コード表!N$6),"○",IF(AND(BI440=契約状況コード表!M$7,Y440&gt;=契約状況コード表!N$7),"○",IF(AND(BI440=契約状況コード表!M$8,Y440&gt;=契約状況コード表!N$8),"○",IF(AND(BI440=契約状況コード表!M$9,Y440&gt;=契約状況コード表!N$9),"○",IF(AND(BI440=契約状況コード表!M$10,Y440&gt;=契約状況コード表!N$10),"○",IF(AND(BI440=契約状況コード表!M$11,Y440&gt;=契約状況コード表!N$11),"○",IF(AND(BI440=契約状況コード表!M$12,Y440&gt;=契約状況コード表!N$12),"○",IF(AND(BI440=契約状況コード表!M$13,Y440&gt;=契約状況コード表!N$13),"○","×")))))))))</f>
        <v>×</v>
      </c>
      <c r="BF440" s="114" t="str">
        <f t="shared" si="56"/>
        <v>×</v>
      </c>
      <c r="BG440" s="114" t="str">
        <f t="shared" si="57"/>
        <v>×</v>
      </c>
      <c r="BH440" s="115" t="str">
        <f t="shared" si="58"/>
        <v/>
      </c>
      <c r="BI440" s="170">
        <f t="shared" si="59"/>
        <v>0</v>
      </c>
      <c r="BJ440" s="36" t="str">
        <f>IF(AG440=契約状況コード表!G$5,"",IF(AND(K440&lt;&gt;"",ISTEXT(U440)),"分担契約/単価契約",IF(ISTEXT(U440),"単価契約",IF(K440&lt;&gt;"","分担契約",""))))</f>
        <v/>
      </c>
      <c r="BK440" s="171"/>
      <c r="BL440" s="118" t="str">
        <f>IF(COUNTIF(T440,"**"),"",IF(AND(T440&gt;=契約状況コード表!P$5,OR(H440=契約状況コード表!M$5,H440=契約状況コード表!M$6)),1,IF(AND(T440&gt;=契約状況コード表!P$13,H440&lt;&gt;契約状況コード表!M$5,H440&lt;&gt;契約状況コード表!M$6),1,"")))</f>
        <v/>
      </c>
      <c r="BM440" s="155" t="str">
        <f t="shared" si="60"/>
        <v>○</v>
      </c>
      <c r="BN440" s="118" t="b">
        <f t="shared" si="61"/>
        <v>1</v>
      </c>
      <c r="BO440" s="118" t="b">
        <f t="shared" si="62"/>
        <v>1</v>
      </c>
    </row>
    <row r="441" spans="1:67" ht="60.6" customHeight="1">
      <c r="A441" s="101">
        <f t="shared" si="63"/>
        <v>436</v>
      </c>
      <c r="B441" s="101" t="str">
        <f t="shared" si="64"/>
        <v/>
      </c>
      <c r="C441" s="101" t="str">
        <f>IF(B441&lt;&gt;1,"",COUNTIF($B$6:B441,1))</f>
        <v/>
      </c>
      <c r="D441" s="101" t="str">
        <f>IF(B441&lt;&gt;2,"",COUNTIF($B$6:B441,2))</f>
        <v/>
      </c>
      <c r="E441" s="101" t="str">
        <f>IF(B441&lt;&gt;3,"",COUNTIF($B$6:B441,3))</f>
        <v/>
      </c>
      <c r="F441" s="101" t="str">
        <f>IF(B441&lt;&gt;4,"",COUNTIF($B$6:B441,4))</f>
        <v/>
      </c>
      <c r="G441" s="75"/>
      <c r="H441" s="36"/>
      <c r="I441" s="76"/>
      <c r="J441" s="76"/>
      <c r="K441" s="75"/>
      <c r="L441" s="161"/>
      <c r="M441" s="77"/>
      <c r="N441" s="76"/>
      <c r="O441" s="78"/>
      <c r="P441" s="83"/>
      <c r="Q441" s="84"/>
      <c r="R441" s="76"/>
      <c r="S441" s="75"/>
      <c r="T441" s="79"/>
      <c r="U441" s="86"/>
      <c r="V441" s="87"/>
      <c r="W441" s="172" t="str">
        <f>IF(OR(T441="他官署で調達手続きを実施のため",AG441=契約状況コード表!G$5),"－",IF(V441&lt;&gt;"",ROUNDDOWN(V441/T441,3),(IFERROR(ROUNDDOWN(U441/T441,3),"－"))))</f>
        <v>－</v>
      </c>
      <c r="X441" s="79"/>
      <c r="Y441" s="79"/>
      <c r="Z441" s="82"/>
      <c r="AA441" s="80"/>
      <c r="AB441" s="81"/>
      <c r="AC441" s="82"/>
      <c r="AD441" s="82"/>
      <c r="AE441" s="82"/>
      <c r="AF441" s="82"/>
      <c r="AG441" s="80"/>
      <c r="AH441" s="76"/>
      <c r="AI441" s="76"/>
      <c r="AJ441" s="76"/>
      <c r="AK441" s="36"/>
      <c r="AL441" s="36"/>
      <c r="AM441" s="200"/>
      <c r="AN441" s="200"/>
      <c r="AO441" s="200"/>
      <c r="AP441" s="200"/>
      <c r="AQ441" s="161"/>
      <c r="AR441" s="75"/>
      <c r="AS441" s="36"/>
      <c r="AT441" s="36"/>
      <c r="AU441" s="36"/>
      <c r="AV441" s="36"/>
      <c r="AW441" s="36"/>
      <c r="AX441" s="36"/>
      <c r="AY441" s="36"/>
      <c r="AZ441" s="36"/>
      <c r="BA441" s="108"/>
      <c r="BB441" s="113"/>
      <c r="BC441" s="114" t="str">
        <f>IF(AND(OR(K441=契約状況コード表!D$5,K441=契約状況コード表!D$6),OR(AG441=契約状況コード表!G$5,AG441=契約状況コード表!G$6)),"年間支払金額(全官署)",IF(OR(AG441=契約状況コード表!G$5,AG441=契約状況コード表!G$6),"年間支払金額",IF(AND(OR(COUNTIF(AI441,"*すべて*"),COUNTIF(AI441,"*全て*")),S441="●",OR(K441=契約状況コード表!D$5,K441=契約状況コード表!D$6)),"年間支払金額(全官署、契約相手方ごと)",IF(AND(OR(COUNTIF(AI441,"*すべて*"),COUNTIF(AI441,"*全て*")),S441="●"),"年間支払金額(契約相手方ごと)",IF(AND(OR(K441=契約状況コード表!D$5,K441=契約状況コード表!D$6),AG441=契約状況コード表!G$7),"契約総額(全官署)",IF(AND(K441=契約状況コード表!D$7,AG441=契約状況コード表!G$7),"契約総額(自官署のみ)",IF(K441=契約状況コード表!D$7,"年間支払金額(自官署のみ)",IF(AG441=契約状況コード表!G$7,"契約総額",IF(AND(COUNTIF(BJ441,"&lt;&gt;*単価*"),OR(K441=契約状況コード表!D$5,K441=契約状況コード表!D$6)),"全官署予定価格",IF(AND(COUNTIF(BJ441,"*単価*"),OR(K441=契約状況コード表!D$5,K441=契約状況コード表!D$6)),"全官署支払金額",IF(AND(COUNTIF(BJ441,"&lt;&gt;*単価*"),COUNTIF(BJ441,"*変更契約*")),"変更後予定価格",IF(COUNTIF(BJ441,"*単価*"),"年間支払金額","予定価格"))))))))))))</f>
        <v>予定価格</v>
      </c>
      <c r="BD441" s="114" t="str">
        <f>IF(AND(BI441=契約状況コード表!M$5,T441&gt;契約状況コード表!N$5),"○",IF(AND(BI441=契約状況コード表!M$6,T441&gt;=契約状況コード表!N$6),"○",IF(AND(BI441=契約状況コード表!M$7,T441&gt;=契約状況コード表!N$7),"○",IF(AND(BI441=契約状況コード表!M$8,T441&gt;=契約状況コード表!N$8),"○",IF(AND(BI441=契約状況コード表!M$9,T441&gt;=契約状況コード表!N$9),"○",IF(AND(BI441=契約状況コード表!M$10,T441&gt;=契約状況コード表!N$10),"○",IF(AND(BI441=契約状況コード表!M$11,T441&gt;=契約状況コード表!N$11),"○",IF(AND(BI441=契約状況コード表!M$12,T441&gt;=契約状況コード表!N$12),"○",IF(AND(BI441=契約状況コード表!M$13,T441&gt;=契約状況コード表!N$13),"○",IF(T441="他官署で調達手続き入札を実施のため","○","×"))))))))))</f>
        <v>×</v>
      </c>
      <c r="BE441" s="114" t="str">
        <f>IF(AND(BI441=契約状況コード表!M$5,Y441&gt;契約状況コード表!N$5),"○",IF(AND(BI441=契約状況コード表!M$6,Y441&gt;=契約状況コード表!N$6),"○",IF(AND(BI441=契約状況コード表!M$7,Y441&gt;=契約状況コード表!N$7),"○",IF(AND(BI441=契約状況コード表!M$8,Y441&gt;=契約状況コード表!N$8),"○",IF(AND(BI441=契約状況コード表!M$9,Y441&gt;=契約状況コード表!N$9),"○",IF(AND(BI441=契約状況コード表!M$10,Y441&gt;=契約状況コード表!N$10),"○",IF(AND(BI441=契約状況コード表!M$11,Y441&gt;=契約状況コード表!N$11),"○",IF(AND(BI441=契約状況コード表!M$12,Y441&gt;=契約状況コード表!N$12),"○",IF(AND(BI441=契約状況コード表!M$13,Y441&gt;=契約状況コード表!N$13),"○","×")))))))))</f>
        <v>×</v>
      </c>
      <c r="BF441" s="114" t="str">
        <f t="shared" si="56"/>
        <v>×</v>
      </c>
      <c r="BG441" s="114" t="str">
        <f t="shared" si="57"/>
        <v>×</v>
      </c>
      <c r="BH441" s="115" t="str">
        <f t="shared" si="58"/>
        <v/>
      </c>
      <c r="BI441" s="170">
        <f t="shared" si="59"/>
        <v>0</v>
      </c>
      <c r="BJ441" s="36" t="str">
        <f>IF(AG441=契約状況コード表!G$5,"",IF(AND(K441&lt;&gt;"",ISTEXT(U441)),"分担契約/単価契約",IF(ISTEXT(U441),"単価契約",IF(K441&lt;&gt;"","分担契約",""))))</f>
        <v/>
      </c>
      <c r="BK441" s="171"/>
      <c r="BL441" s="118" t="str">
        <f>IF(COUNTIF(T441,"**"),"",IF(AND(T441&gt;=契約状況コード表!P$5,OR(H441=契約状況コード表!M$5,H441=契約状況コード表!M$6)),1,IF(AND(T441&gt;=契約状況コード表!P$13,H441&lt;&gt;契約状況コード表!M$5,H441&lt;&gt;契約状況コード表!M$6),1,"")))</f>
        <v/>
      </c>
      <c r="BM441" s="155" t="str">
        <f t="shared" si="60"/>
        <v>○</v>
      </c>
      <c r="BN441" s="118" t="b">
        <f t="shared" si="61"/>
        <v>1</v>
      </c>
      <c r="BO441" s="118" t="b">
        <f t="shared" si="62"/>
        <v>1</v>
      </c>
    </row>
    <row r="442" spans="1:67" ht="60.6" customHeight="1">
      <c r="A442" s="101">
        <f t="shared" si="63"/>
        <v>437</v>
      </c>
      <c r="B442" s="101" t="str">
        <f t="shared" si="64"/>
        <v/>
      </c>
      <c r="C442" s="101" t="str">
        <f>IF(B442&lt;&gt;1,"",COUNTIF($B$6:B442,1))</f>
        <v/>
      </c>
      <c r="D442" s="101" t="str">
        <f>IF(B442&lt;&gt;2,"",COUNTIF($B$6:B442,2))</f>
        <v/>
      </c>
      <c r="E442" s="101" t="str">
        <f>IF(B442&lt;&gt;3,"",COUNTIF($B$6:B442,3))</f>
        <v/>
      </c>
      <c r="F442" s="101" t="str">
        <f>IF(B442&lt;&gt;4,"",COUNTIF($B$6:B442,4))</f>
        <v/>
      </c>
      <c r="G442" s="75"/>
      <c r="H442" s="36"/>
      <c r="I442" s="76"/>
      <c r="J442" s="76"/>
      <c r="K442" s="75"/>
      <c r="L442" s="161"/>
      <c r="M442" s="77"/>
      <c r="N442" s="76"/>
      <c r="O442" s="78"/>
      <c r="P442" s="83"/>
      <c r="Q442" s="84"/>
      <c r="R442" s="76"/>
      <c r="S442" s="75"/>
      <c r="T442" s="79"/>
      <c r="U442" s="86"/>
      <c r="V442" s="87"/>
      <c r="W442" s="172" t="str">
        <f>IF(OR(T442="他官署で調達手続きを実施のため",AG442=契約状況コード表!G$5),"－",IF(V442&lt;&gt;"",ROUNDDOWN(V442/T442,3),(IFERROR(ROUNDDOWN(U442/T442,3),"－"))))</f>
        <v>－</v>
      </c>
      <c r="X442" s="79"/>
      <c r="Y442" s="79"/>
      <c r="Z442" s="82"/>
      <c r="AA442" s="80"/>
      <c r="AB442" s="81"/>
      <c r="AC442" s="82"/>
      <c r="AD442" s="82"/>
      <c r="AE442" s="82"/>
      <c r="AF442" s="82"/>
      <c r="AG442" s="80"/>
      <c r="AH442" s="76"/>
      <c r="AI442" s="76"/>
      <c r="AJ442" s="76"/>
      <c r="AK442" s="36"/>
      <c r="AL442" s="36"/>
      <c r="AM442" s="200"/>
      <c r="AN442" s="200"/>
      <c r="AO442" s="200"/>
      <c r="AP442" s="200"/>
      <c r="AQ442" s="161"/>
      <c r="AR442" s="75"/>
      <c r="AS442" s="36"/>
      <c r="AT442" s="36"/>
      <c r="AU442" s="36"/>
      <c r="AV442" s="36"/>
      <c r="AW442" s="36"/>
      <c r="AX442" s="36"/>
      <c r="AY442" s="36"/>
      <c r="AZ442" s="36"/>
      <c r="BA442" s="104"/>
      <c r="BB442" s="113"/>
      <c r="BC442" s="114" t="str">
        <f>IF(AND(OR(K442=契約状況コード表!D$5,K442=契約状況コード表!D$6),OR(AG442=契約状況コード表!G$5,AG442=契約状況コード表!G$6)),"年間支払金額(全官署)",IF(OR(AG442=契約状況コード表!G$5,AG442=契約状況コード表!G$6),"年間支払金額",IF(AND(OR(COUNTIF(AI442,"*すべて*"),COUNTIF(AI442,"*全て*")),S442="●",OR(K442=契約状況コード表!D$5,K442=契約状況コード表!D$6)),"年間支払金額(全官署、契約相手方ごと)",IF(AND(OR(COUNTIF(AI442,"*すべて*"),COUNTIF(AI442,"*全て*")),S442="●"),"年間支払金額(契約相手方ごと)",IF(AND(OR(K442=契約状況コード表!D$5,K442=契約状況コード表!D$6),AG442=契約状況コード表!G$7),"契約総額(全官署)",IF(AND(K442=契約状況コード表!D$7,AG442=契約状況コード表!G$7),"契約総額(自官署のみ)",IF(K442=契約状況コード表!D$7,"年間支払金額(自官署のみ)",IF(AG442=契約状況コード表!G$7,"契約総額",IF(AND(COUNTIF(BJ442,"&lt;&gt;*単価*"),OR(K442=契約状況コード表!D$5,K442=契約状況コード表!D$6)),"全官署予定価格",IF(AND(COUNTIF(BJ442,"*単価*"),OR(K442=契約状況コード表!D$5,K442=契約状況コード表!D$6)),"全官署支払金額",IF(AND(COUNTIF(BJ442,"&lt;&gt;*単価*"),COUNTIF(BJ442,"*変更契約*")),"変更後予定価格",IF(COUNTIF(BJ442,"*単価*"),"年間支払金額","予定価格"))))))))))))</f>
        <v>予定価格</v>
      </c>
      <c r="BD442" s="114" t="str">
        <f>IF(AND(BI442=契約状況コード表!M$5,T442&gt;契約状況コード表!N$5),"○",IF(AND(BI442=契約状況コード表!M$6,T442&gt;=契約状況コード表!N$6),"○",IF(AND(BI442=契約状況コード表!M$7,T442&gt;=契約状況コード表!N$7),"○",IF(AND(BI442=契約状況コード表!M$8,T442&gt;=契約状況コード表!N$8),"○",IF(AND(BI442=契約状況コード表!M$9,T442&gt;=契約状況コード表!N$9),"○",IF(AND(BI442=契約状況コード表!M$10,T442&gt;=契約状況コード表!N$10),"○",IF(AND(BI442=契約状況コード表!M$11,T442&gt;=契約状況コード表!N$11),"○",IF(AND(BI442=契約状況コード表!M$12,T442&gt;=契約状況コード表!N$12),"○",IF(AND(BI442=契約状況コード表!M$13,T442&gt;=契約状況コード表!N$13),"○",IF(T442="他官署で調達手続き入札を実施のため","○","×"))))))))))</f>
        <v>×</v>
      </c>
      <c r="BE442" s="114" t="str">
        <f>IF(AND(BI442=契約状況コード表!M$5,Y442&gt;契約状況コード表!N$5),"○",IF(AND(BI442=契約状況コード表!M$6,Y442&gt;=契約状況コード表!N$6),"○",IF(AND(BI442=契約状況コード表!M$7,Y442&gt;=契約状況コード表!N$7),"○",IF(AND(BI442=契約状況コード表!M$8,Y442&gt;=契約状況コード表!N$8),"○",IF(AND(BI442=契約状況コード表!M$9,Y442&gt;=契約状況コード表!N$9),"○",IF(AND(BI442=契約状況コード表!M$10,Y442&gt;=契約状況コード表!N$10),"○",IF(AND(BI442=契約状況コード表!M$11,Y442&gt;=契約状況コード表!N$11),"○",IF(AND(BI442=契約状況コード表!M$12,Y442&gt;=契約状況コード表!N$12),"○",IF(AND(BI442=契約状況コード表!M$13,Y442&gt;=契約状況コード表!N$13),"○","×")))))))))</f>
        <v>×</v>
      </c>
      <c r="BF442" s="114" t="str">
        <f t="shared" si="56"/>
        <v>×</v>
      </c>
      <c r="BG442" s="114" t="str">
        <f t="shared" si="57"/>
        <v>×</v>
      </c>
      <c r="BH442" s="115" t="str">
        <f t="shared" si="58"/>
        <v/>
      </c>
      <c r="BI442" s="170">
        <f t="shared" si="59"/>
        <v>0</v>
      </c>
      <c r="BJ442" s="36" t="str">
        <f>IF(AG442=契約状況コード表!G$5,"",IF(AND(K442&lt;&gt;"",ISTEXT(U442)),"分担契約/単価契約",IF(ISTEXT(U442),"単価契約",IF(K442&lt;&gt;"","分担契約",""))))</f>
        <v/>
      </c>
      <c r="BK442" s="171"/>
      <c r="BL442" s="118" t="str">
        <f>IF(COUNTIF(T442,"**"),"",IF(AND(T442&gt;=契約状況コード表!P$5,OR(H442=契約状況コード表!M$5,H442=契約状況コード表!M$6)),1,IF(AND(T442&gt;=契約状況コード表!P$13,H442&lt;&gt;契約状況コード表!M$5,H442&lt;&gt;契約状況コード表!M$6),1,"")))</f>
        <v/>
      </c>
      <c r="BM442" s="155" t="str">
        <f t="shared" si="60"/>
        <v>○</v>
      </c>
      <c r="BN442" s="118" t="b">
        <f t="shared" si="61"/>
        <v>1</v>
      </c>
      <c r="BO442" s="118" t="b">
        <f t="shared" si="62"/>
        <v>1</v>
      </c>
    </row>
    <row r="443" spans="1:67" ht="60.6" customHeight="1">
      <c r="A443" s="101">
        <f t="shared" si="63"/>
        <v>438</v>
      </c>
      <c r="B443" s="101" t="str">
        <f t="shared" si="64"/>
        <v/>
      </c>
      <c r="C443" s="101" t="str">
        <f>IF(B443&lt;&gt;1,"",COUNTIF($B$6:B443,1))</f>
        <v/>
      </c>
      <c r="D443" s="101" t="str">
        <f>IF(B443&lt;&gt;2,"",COUNTIF($B$6:B443,2))</f>
        <v/>
      </c>
      <c r="E443" s="101" t="str">
        <f>IF(B443&lt;&gt;3,"",COUNTIF($B$6:B443,3))</f>
        <v/>
      </c>
      <c r="F443" s="101" t="str">
        <f>IF(B443&lt;&gt;4,"",COUNTIF($B$6:B443,4))</f>
        <v/>
      </c>
      <c r="G443" s="75"/>
      <c r="H443" s="36"/>
      <c r="I443" s="76"/>
      <c r="J443" s="76"/>
      <c r="K443" s="75"/>
      <c r="L443" s="161"/>
      <c r="M443" s="77"/>
      <c r="N443" s="76"/>
      <c r="O443" s="78"/>
      <c r="P443" s="83"/>
      <c r="Q443" s="84"/>
      <c r="R443" s="76"/>
      <c r="S443" s="75"/>
      <c r="T443" s="79"/>
      <c r="U443" s="86"/>
      <c r="V443" s="87"/>
      <c r="W443" s="172" t="str">
        <f>IF(OR(T443="他官署で調達手続きを実施のため",AG443=契約状況コード表!G$5),"－",IF(V443&lt;&gt;"",ROUNDDOWN(V443/T443,3),(IFERROR(ROUNDDOWN(U443/T443,3),"－"))))</f>
        <v>－</v>
      </c>
      <c r="X443" s="79"/>
      <c r="Y443" s="79"/>
      <c r="Z443" s="82"/>
      <c r="AA443" s="80"/>
      <c r="AB443" s="81"/>
      <c r="AC443" s="82"/>
      <c r="AD443" s="82"/>
      <c r="AE443" s="82"/>
      <c r="AF443" s="82"/>
      <c r="AG443" s="80"/>
      <c r="AH443" s="76"/>
      <c r="AI443" s="76"/>
      <c r="AJ443" s="76"/>
      <c r="AK443" s="36"/>
      <c r="AL443" s="36"/>
      <c r="AM443" s="200"/>
      <c r="AN443" s="200"/>
      <c r="AO443" s="200"/>
      <c r="AP443" s="200"/>
      <c r="AQ443" s="161"/>
      <c r="AR443" s="75"/>
      <c r="AS443" s="36"/>
      <c r="AT443" s="36"/>
      <c r="AU443" s="36"/>
      <c r="AV443" s="36"/>
      <c r="AW443" s="36"/>
      <c r="AX443" s="36"/>
      <c r="AY443" s="36"/>
      <c r="AZ443" s="36"/>
      <c r="BA443" s="104"/>
      <c r="BB443" s="113"/>
      <c r="BC443" s="114" t="str">
        <f>IF(AND(OR(K443=契約状況コード表!D$5,K443=契約状況コード表!D$6),OR(AG443=契約状況コード表!G$5,AG443=契約状況コード表!G$6)),"年間支払金額(全官署)",IF(OR(AG443=契約状況コード表!G$5,AG443=契約状況コード表!G$6),"年間支払金額",IF(AND(OR(COUNTIF(AI443,"*すべて*"),COUNTIF(AI443,"*全て*")),S443="●",OR(K443=契約状況コード表!D$5,K443=契約状況コード表!D$6)),"年間支払金額(全官署、契約相手方ごと)",IF(AND(OR(COUNTIF(AI443,"*すべて*"),COUNTIF(AI443,"*全て*")),S443="●"),"年間支払金額(契約相手方ごと)",IF(AND(OR(K443=契約状況コード表!D$5,K443=契約状況コード表!D$6),AG443=契約状況コード表!G$7),"契約総額(全官署)",IF(AND(K443=契約状況コード表!D$7,AG443=契約状況コード表!G$7),"契約総額(自官署のみ)",IF(K443=契約状況コード表!D$7,"年間支払金額(自官署のみ)",IF(AG443=契約状況コード表!G$7,"契約総額",IF(AND(COUNTIF(BJ443,"&lt;&gt;*単価*"),OR(K443=契約状況コード表!D$5,K443=契約状況コード表!D$6)),"全官署予定価格",IF(AND(COUNTIF(BJ443,"*単価*"),OR(K443=契約状況コード表!D$5,K443=契約状況コード表!D$6)),"全官署支払金額",IF(AND(COUNTIF(BJ443,"&lt;&gt;*単価*"),COUNTIF(BJ443,"*変更契約*")),"変更後予定価格",IF(COUNTIF(BJ443,"*単価*"),"年間支払金額","予定価格"))))))))))))</f>
        <v>予定価格</v>
      </c>
      <c r="BD443" s="114" t="str">
        <f>IF(AND(BI443=契約状況コード表!M$5,T443&gt;契約状況コード表!N$5),"○",IF(AND(BI443=契約状況コード表!M$6,T443&gt;=契約状況コード表!N$6),"○",IF(AND(BI443=契約状況コード表!M$7,T443&gt;=契約状況コード表!N$7),"○",IF(AND(BI443=契約状況コード表!M$8,T443&gt;=契約状況コード表!N$8),"○",IF(AND(BI443=契約状況コード表!M$9,T443&gt;=契約状況コード表!N$9),"○",IF(AND(BI443=契約状況コード表!M$10,T443&gt;=契約状況コード表!N$10),"○",IF(AND(BI443=契約状況コード表!M$11,T443&gt;=契約状況コード表!N$11),"○",IF(AND(BI443=契約状況コード表!M$12,T443&gt;=契約状況コード表!N$12),"○",IF(AND(BI443=契約状況コード表!M$13,T443&gt;=契約状況コード表!N$13),"○",IF(T443="他官署で調達手続き入札を実施のため","○","×"))))))))))</f>
        <v>×</v>
      </c>
      <c r="BE443" s="114" t="str">
        <f>IF(AND(BI443=契約状況コード表!M$5,Y443&gt;契約状況コード表!N$5),"○",IF(AND(BI443=契約状況コード表!M$6,Y443&gt;=契約状況コード表!N$6),"○",IF(AND(BI443=契約状況コード表!M$7,Y443&gt;=契約状況コード表!N$7),"○",IF(AND(BI443=契約状況コード表!M$8,Y443&gt;=契約状況コード表!N$8),"○",IF(AND(BI443=契約状況コード表!M$9,Y443&gt;=契約状況コード表!N$9),"○",IF(AND(BI443=契約状況コード表!M$10,Y443&gt;=契約状況コード表!N$10),"○",IF(AND(BI443=契約状況コード表!M$11,Y443&gt;=契約状況コード表!N$11),"○",IF(AND(BI443=契約状況コード表!M$12,Y443&gt;=契約状況コード表!N$12),"○",IF(AND(BI443=契約状況コード表!M$13,Y443&gt;=契約状況コード表!N$13),"○","×")))))))))</f>
        <v>×</v>
      </c>
      <c r="BF443" s="114" t="str">
        <f t="shared" si="56"/>
        <v>×</v>
      </c>
      <c r="BG443" s="114" t="str">
        <f t="shared" si="57"/>
        <v>×</v>
      </c>
      <c r="BH443" s="115" t="str">
        <f t="shared" si="58"/>
        <v/>
      </c>
      <c r="BI443" s="170">
        <f t="shared" si="59"/>
        <v>0</v>
      </c>
      <c r="BJ443" s="36" t="str">
        <f>IF(AG443=契約状況コード表!G$5,"",IF(AND(K443&lt;&gt;"",ISTEXT(U443)),"分担契約/単価契約",IF(ISTEXT(U443),"単価契約",IF(K443&lt;&gt;"","分担契約",""))))</f>
        <v/>
      </c>
      <c r="BK443" s="171"/>
      <c r="BL443" s="118" t="str">
        <f>IF(COUNTIF(T443,"**"),"",IF(AND(T443&gt;=契約状況コード表!P$5,OR(H443=契約状況コード表!M$5,H443=契約状況コード表!M$6)),1,IF(AND(T443&gt;=契約状況コード表!P$13,H443&lt;&gt;契約状況コード表!M$5,H443&lt;&gt;契約状況コード表!M$6),1,"")))</f>
        <v/>
      </c>
      <c r="BM443" s="155" t="str">
        <f t="shared" si="60"/>
        <v>○</v>
      </c>
      <c r="BN443" s="118" t="b">
        <f t="shared" si="61"/>
        <v>1</v>
      </c>
      <c r="BO443" s="118" t="b">
        <f t="shared" si="62"/>
        <v>1</v>
      </c>
    </row>
    <row r="444" spans="1:67" ht="60.6" customHeight="1">
      <c r="A444" s="101">
        <f t="shared" si="63"/>
        <v>439</v>
      </c>
      <c r="B444" s="101" t="str">
        <f t="shared" si="64"/>
        <v/>
      </c>
      <c r="C444" s="101" t="str">
        <f>IF(B444&lt;&gt;1,"",COUNTIF($B$6:B444,1))</f>
        <v/>
      </c>
      <c r="D444" s="101" t="str">
        <f>IF(B444&lt;&gt;2,"",COUNTIF($B$6:B444,2))</f>
        <v/>
      </c>
      <c r="E444" s="101" t="str">
        <f>IF(B444&lt;&gt;3,"",COUNTIF($B$6:B444,3))</f>
        <v/>
      </c>
      <c r="F444" s="101" t="str">
        <f>IF(B444&lt;&gt;4,"",COUNTIF($B$6:B444,4))</f>
        <v/>
      </c>
      <c r="G444" s="75"/>
      <c r="H444" s="36"/>
      <c r="I444" s="76"/>
      <c r="J444" s="76"/>
      <c r="K444" s="75"/>
      <c r="L444" s="161"/>
      <c r="M444" s="77"/>
      <c r="N444" s="76"/>
      <c r="O444" s="78"/>
      <c r="P444" s="83"/>
      <c r="Q444" s="84"/>
      <c r="R444" s="76"/>
      <c r="S444" s="75"/>
      <c r="T444" s="85"/>
      <c r="U444" s="154"/>
      <c r="V444" s="87"/>
      <c r="W444" s="172" t="str">
        <f>IF(OR(T444="他官署で調達手続きを実施のため",AG444=契約状況コード表!G$5),"－",IF(V444&lt;&gt;"",ROUNDDOWN(V444/T444,3),(IFERROR(ROUNDDOWN(U444/T444,3),"－"))))</f>
        <v>－</v>
      </c>
      <c r="X444" s="85"/>
      <c r="Y444" s="85"/>
      <c r="Z444" s="82"/>
      <c r="AA444" s="80"/>
      <c r="AB444" s="81"/>
      <c r="AC444" s="82"/>
      <c r="AD444" s="82"/>
      <c r="AE444" s="82"/>
      <c r="AF444" s="82"/>
      <c r="AG444" s="80"/>
      <c r="AH444" s="76"/>
      <c r="AI444" s="76"/>
      <c r="AJ444" s="76"/>
      <c r="AK444" s="36"/>
      <c r="AL444" s="36"/>
      <c r="AM444" s="200"/>
      <c r="AN444" s="200"/>
      <c r="AO444" s="200"/>
      <c r="AP444" s="200"/>
      <c r="AQ444" s="161"/>
      <c r="AR444" s="75"/>
      <c r="AS444" s="36"/>
      <c r="AT444" s="36"/>
      <c r="AU444" s="36"/>
      <c r="AV444" s="36"/>
      <c r="AW444" s="36"/>
      <c r="AX444" s="36"/>
      <c r="AY444" s="36"/>
      <c r="AZ444" s="36"/>
      <c r="BA444" s="104"/>
      <c r="BB444" s="113"/>
      <c r="BC444" s="114" t="str">
        <f>IF(AND(OR(K444=契約状況コード表!D$5,K444=契約状況コード表!D$6),OR(AG444=契約状況コード表!G$5,AG444=契約状況コード表!G$6)),"年間支払金額(全官署)",IF(OR(AG444=契約状況コード表!G$5,AG444=契約状況コード表!G$6),"年間支払金額",IF(AND(OR(COUNTIF(AI444,"*すべて*"),COUNTIF(AI444,"*全て*")),S444="●",OR(K444=契約状況コード表!D$5,K444=契約状況コード表!D$6)),"年間支払金額(全官署、契約相手方ごと)",IF(AND(OR(COUNTIF(AI444,"*すべて*"),COUNTIF(AI444,"*全て*")),S444="●"),"年間支払金額(契約相手方ごと)",IF(AND(OR(K444=契約状況コード表!D$5,K444=契約状況コード表!D$6),AG444=契約状況コード表!G$7),"契約総額(全官署)",IF(AND(K444=契約状況コード表!D$7,AG444=契約状況コード表!G$7),"契約総額(自官署のみ)",IF(K444=契約状況コード表!D$7,"年間支払金額(自官署のみ)",IF(AG444=契約状況コード表!G$7,"契約総額",IF(AND(COUNTIF(BJ444,"&lt;&gt;*単価*"),OR(K444=契約状況コード表!D$5,K444=契約状況コード表!D$6)),"全官署予定価格",IF(AND(COUNTIF(BJ444,"*単価*"),OR(K444=契約状況コード表!D$5,K444=契約状況コード表!D$6)),"全官署支払金額",IF(AND(COUNTIF(BJ444,"&lt;&gt;*単価*"),COUNTIF(BJ444,"*変更契約*")),"変更後予定価格",IF(COUNTIF(BJ444,"*単価*"),"年間支払金額","予定価格"))))))))))))</f>
        <v>予定価格</v>
      </c>
      <c r="BD444" s="114" t="str">
        <f>IF(AND(BI444=契約状況コード表!M$5,T444&gt;契約状況コード表!N$5),"○",IF(AND(BI444=契約状況コード表!M$6,T444&gt;=契約状況コード表!N$6),"○",IF(AND(BI444=契約状況コード表!M$7,T444&gt;=契約状況コード表!N$7),"○",IF(AND(BI444=契約状況コード表!M$8,T444&gt;=契約状況コード表!N$8),"○",IF(AND(BI444=契約状況コード表!M$9,T444&gt;=契約状況コード表!N$9),"○",IF(AND(BI444=契約状況コード表!M$10,T444&gt;=契約状況コード表!N$10),"○",IF(AND(BI444=契約状況コード表!M$11,T444&gt;=契約状況コード表!N$11),"○",IF(AND(BI444=契約状況コード表!M$12,T444&gt;=契約状況コード表!N$12),"○",IF(AND(BI444=契約状況コード表!M$13,T444&gt;=契約状況コード表!N$13),"○",IF(T444="他官署で調達手続き入札を実施のため","○","×"))))))))))</f>
        <v>×</v>
      </c>
      <c r="BE444" s="114" t="str">
        <f>IF(AND(BI444=契約状況コード表!M$5,Y444&gt;契約状況コード表!N$5),"○",IF(AND(BI444=契約状況コード表!M$6,Y444&gt;=契約状況コード表!N$6),"○",IF(AND(BI444=契約状況コード表!M$7,Y444&gt;=契約状況コード表!N$7),"○",IF(AND(BI444=契約状況コード表!M$8,Y444&gt;=契約状況コード表!N$8),"○",IF(AND(BI444=契約状況コード表!M$9,Y444&gt;=契約状況コード表!N$9),"○",IF(AND(BI444=契約状況コード表!M$10,Y444&gt;=契約状況コード表!N$10),"○",IF(AND(BI444=契約状況コード表!M$11,Y444&gt;=契約状況コード表!N$11),"○",IF(AND(BI444=契約状況コード表!M$12,Y444&gt;=契約状況コード表!N$12),"○",IF(AND(BI444=契約状況コード表!M$13,Y444&gt;=契約状況コード表!N$13),"○","×")))))))))</f>
        <v>×</v>
      </c>
      <c r="BF444" s="114" t="str">
        <f t="shared" si="56"/>
        <v>×</v>
      </c>
      <c r="BG444" s="114" t="str">
        <f t="shared" si="57"/>
        <v>×</v>
      </c>
      <c r="BH444" s="115" t="str">
        <f t="shared" si="58"/>
        <v/>
      </c>
      <c r="BI444" s="170">
        <f t="shared" si="59"/>
        <v>0</v>
      </c>
      <c r="BJ444" s="36" t="str">
        <f>IF(AG444=契約状況コード表!G$5,"",IF(AND(K444&lt;&gt;"",ISTEXT(U444)),"分担契約/単価契約",IF(ISTEXT(U444),"単価契約",IF(K444&lt;&gt;"","分担契約",""))))</f>
        <v/>
      </c>
      <c r="BK444" s="171"/>
      <c r="BL444" s="118" t="str">
        <f>IF(COUNTIF(T444,"**"),"",IF(AND(T444&gt;=契約状況コード表!P$5,OR(H444=契約状況コード表!M$5,H444=契約状況コード表!M$6)),1,IF(AND(T444&gt;=契約状況コード表!P$13,H444&lt;&gt;契約状況コード表!M$5,H444&lt;&gt;契約状況コード表!M$6),1,"")))</f>
        <v/>
      </c>
      <c r="BM444" s="155" t="str">
        <f t="shared" si="60"/>
        <v>○</v>
      </c>
      <c r="BN444" s="118" t="b">
        <f t="shared" si="61"/>
        <v>1</v>
      </c>
      <c r="BO444" s="118" t="b">
        <f t="shared" si="62"/>
        <v>1</v>
      </c>
    </row>
    <row r="445" spans="1:67" ht="60.6" customHeight="1">
      <c r="A445" s="101">
        <f t="shared" si="63"/>
        <v>440</v>
      </c>
      <c r="B445" s="101" t="str">
        <f t="shared" si="64"/>
        <v/>
      </c>
      <c r="C445" s="101" t="str">
        <f>IF(B445&lt;&gt;1,"",COUNTIF($B$6:B445,1))</f>
        <v/>
      </c>
      <c r="D445" s="101" t="str">
        <f>IF(B445&lt;&gt;2,"",COUNTIF($B$6:B445,2))</f>
        <v/>
      </c>
      <c r="E445" s="101" t="str">
        <f>IF(B445&lt;&gt;3,"",COUNTIF($B$6:B445,3))</f>
        <v/>
      </c>
      <c r="F445" s="101" t="str">
        <f>IF(B445&lt;&gt;4,"",COUNTIF($B$6:B445,4))</f>
        <v/>
      </c>
      <c r="G445" s="75"/>
      <c r="H445" s="36"/>
      <c r="I445" s="76"/>
      <c r="J445" s="76"/>
      <c r="K445" s="75"/>
      <c r="L445" s="161"/>
      <c r="M445" s="77"/>
      <c r="N445" s="76"/>
      <c r="O445" s="78"/>
      <c r="P445" s="83"/>
      <c r="Q445" s="84"/>
      <c r="R445" s="76"/>
      <c r="S445" s="75"/>
      <c r="T445" s="79"/>
      <c r="U445" s="86"/>
      <c r="V445" s="87"/>
      <c r="W445" s="172" t="str">
        <f>IF(OR(T445="他官署で調達手続きを実施のため",AG445=契約状況コード表!G$5),"－",IF(V445&lt;&gt;"",ROUNDDOWN(V445/T445,3),(IFERROR(ROUNDDOWN(U445/T445,3),"－"))))</f>
        <v>－</v>
      </c>
      <c r="X445" s="79"/>
      <c r="Y445" s="79"/>
      <c r="Z445" s="82"/>
      <c r="AA445" s="80"/>
      <c r="AB445" s="81"/>
      <c r="AC445" s="82"/>
      <c r="AD445" s="82"/>
      <c r="AE445" s="82"/>
      <c r="AF445" s="82"/>
      <c r="AG445" s="80"/>
      <c r="AH445" s="76"/>
      <c r="AI445" s="76"/>
      <c r="AJ445" s="76"/>
      <c r="AK445" s="36"/>
      <c r="AL445" s="36"/>
      <c r="AM445" s="200"/>
      <c r="AN445" s="200"/>
      <c r="AO445" s="200"/>
      <c r="AP445" s="200"/>
      <c r="AQ445" s="161"/>
      <c r="AR445" s="75"/>
      <c r="AS445" s="36"/>
      <c r="AT445" s="36"/>
      <c r="AU445" s="36"/>
      <c r="AV445" s="36"/>
      <c r="AW445" s="36"/>
      <c r="AX445" s="36"/>
      <c r="AY445" s="36"/>
      <c r="AZ445" s="36"/>
      <c r="BA445" s="104"/>
      <c r="BB445" s="113"/>
      <c r="BC445" s="114" t="str">
        <f>IF(AND(OR(K445=契約状況コード表!D$5,K445=契約状況コード表!D$6),OR(AG445=契約状況コード表!G$5,AG445=契約状況コード表!G$6)),"年間支払金額(全官署)",IF(OR(AG445=契約状況コード表!G$5,AG445=契約状況コード表!G$6),"年間支払金額",IF(AND(OR(COUNTIF(AI445,"*すべて*"),COUNTIF(AI445,"*全て*")),S445="●",OR(K445=契約状況コード表!D$5,K445=契約状況コード表!D$6)),"年間支払金額(全官署、契約相手方ごと)",IF(AND(OR(COUNTIF(AI445,"*すべて*"),COUNTIF(AI445,"*全て*")),S445="●"),"年間支払金額(契約相手方ごと)",IF(AND(OR(K445=契約状況コード表!D$5,K445=契約状況コード表!D$6),AG445=契約状況コード表!G$7),"契約総額(全官署)",IF(AND(K445=契約状況コード表!D$7,AG445=契約状況コード表!G$7),"契約総額(自官署のみ)",IF(K445=契約状況コード表!D$7,"年間支払金額(自官署のみ)",IF(AG445=契約状況コード表!G$7,"契約総額",IF(AND(COUNTIF(BJ445,"&lt;&gt;*単価*"),OR(K445=契約状況コード表!D$5,K445=契約状況コード表!D$6)),"全官署予定価格",IF(AND(COUNTIF(BJ445,"*単価*"),OR(K445=契約状況コード表!D$5,K445=契約状況コード表!D$6)),"全官署支払金額",IF(AND(COUNTIF(BJ445,"&lt;&gt;*単価*"),COUNTIF(BJ445,"*変更契約*")),"変更後予定価格",IF(COUNTIF(BJ445,"*単価*"),"年間支払金額","予定価格"))))))))))))</f>
        <v>予定価格</v>
      </c>
      <c r="BD445" s="114" t="str">
        <f>IF(AND(BI445=契約状況コード表!M$5,T445&gt;契約状況コード表!N$5),"○",IF(AND(BI445=契約状況コード表!M$6,T445&gt;=契約状況コード表!N$6),"○",IF(AND(BI445=契約状況コード表!M$7,T445&gt;=契約状況コード表!N$7),"○",IF(AND(BI445=契約状況コード表!M$8,T445&gt;=契約状況コード表!N$8),"○",IF(AND(BI445=契約状況コード表!M$9,T445&gt;=契約状況コード表!N$9),"○",IF(AND(BI445=契約状況コード表!M$10,T445&gt;=契約状況コード表!N$10),"○",IF(AND(BI445=契約状況コード表!M$11,T445&gt;=契約状況コード表!N$11),"○",IF(AND(BI445=契約状況コード表!M$12,T445&gt;=契約状況コード表!N$12),"○",IF(AND(BI445=契約状況コード表!M$13,T445&gt;=契約状況コード表!N$13),"○",IF(T445="他官署で調達手続き入札を実施のため","○","×"))))))))))</f>
        <v>×</v>
      </c>
      <c r="BE445" s="114" t="str">
        <f>IF(AND(BI445=契約状況コード表!M$5,Y445&gt;契約状況コード表!N$5),"○",IF(AND(BI445=契約状況コード表!M$6,Y445&gt;=契約状況コード表!N$6),"○",IF(AND(BI445=契約状況コード表!M$7,Y445&gt;=契約状況コード表!N$7),"○",IF(AND(BI445=契約状況コード表!M$8,Y445&gt;=契約状況コード表!N$8),"○",IF(AND(BI445=契約状況コード表!M$9,Y445&gt;=契約状況コード表!N$9),"○",IF(AND(BI445=契約状況コード表!M$10,Y445&gt;=契約状況コード表!N$10),"○",IF(AND(BI445=契約状況コード表!M$11,Y445&gt;=契約状況コード表!N$11),"○",IF(AND(BI445=契約状況コード表!M$12,Y445&gt;=契約状況コード表!N$12),"○",IF(AND(BI445=契約状況コード表!M$13,Y445&gt;=契約状況コード表!N$13),"○","×")))))))))</f>
        <v>×</v>
      </c>
      <c r="BF445" s="114" t="str">
        <f t="shared" si="56"/>
        <v>×</v>
      </c>
      <c r="BG445" s="114" t="str">
        <f t="shared" si="57"/>
        <v>×</v>
      </c>
      <c r="BH445" s="115" t="str">
        <f t="shared" si="58"/>
        <v/>
      </c>
      <c r="BI445" s="170">
        <f t="shared" si="59"/>
        <v>0</v>
      </c>
      <c r="BJ445" s="36" t="str">
        <f>IF(AG445=契約状況コード表!G$5,"",IF(AND(K445&lt;&gt;"",ISTEXT(U445)),"分担契約/単価契約",IF(ISTEXT(U445),"単価契約",IF(K445&lt;&gt;"","分担契約",""))))</f>
        <v/>
      </c>
      <c r="BK445" s="171"/>
      <c r="BL445" s="118" t="str">
        <f>IF(COUNTIF(T445,"**"),"",IF(AND(T445&gt;=契約状況コード表!P$5,OR(H445=契約状況コード表!M$5,H445=契約状況コード表!M$6)),1,IF(AND(T445&gt;=契約状況コード表!P$13,H445&lt;&gt;契約状況コード表!M$5,H445&lt;&gt;契約状況コード表!M$6),1,"")))</f>
        <v/>
      </c>
      <c r="BM445" s="155" t="str">
        <f t="shared" si="60"/>
        <v>○</v>
      </c>
      <c r="BN445" s="118" t="b">
        <f t="shared" si="61"/>
        <v>1</v>
      </c>
      <c r="BO445" s="118" t="b">
        <f t="shared" si="62"/>
        <v>1</v>
      </c>
    </row>
    <row r="446" spans="1:67" ht="60.6" customHeight="1">
      <c r="A446" s="101">
        <f t="shared" si="63"/>
        <v>441</v>
      </c>
      <c r="B446" s="101" t="str">
        <f t="shared" si="64"/>
        <v/>
      </c>
      <c r="C446" s="101" t="str">
        <f>IF(B446&lt;&gt;1,"",COUNTIF($B$6:B446,1))</f>
        <v/>
      </c>
      <c r="D446" s="101" t="str">
        <f>IF(B446&lt;&gt;2,"",COUNTIF($B$6:B446,2))</f>
        <v/>
      </c>
      <c r="E446" s="101" t="str">
        <f>IF(B446&lt;&gt;3,"",COUNTIF($B$6:B446,3))</f>
        <v/>
      </c>
      <c r="F446" s="101" t="str">
        <f>IF(B446&lt;&gt;4,"",COUNTIF($B$6:B446,4))</f>
        <v/>
      </c>
      <c r="G446" s="75"/>
      <c r="H446" s="36"/>
      <c r="I446" s="76"/>
      <c r="J446" s="76"/>
      <c r="K446" s="75"/>
      <c r="L446" s="161"/>
      <c r="M446" s="77"/>
      <c r="N446" s="76"/>
      <c r="O446" s="78"/>
      <c r="P446" s="83"/>
      <c r="Q446" s="84"/>
      <c r="R446" s="76"/>
      <c r="S446" s="75"/>
      <c r="T446" s="79"/>
      <c r="U446" s="86"/>
      <c r="V446" s="87"/>
      <c r="W446" s="172" t="str">
        <f>IF(OR(T446="他官署で調達手続きを実施のため",AG446=契約状況コード表!G$5),"－",IF(V446&lt;&gt;"",ROUNDDOWN(V446/T446,3),(IFERROR(ROUNDDOWN(U446/T446,3),"－"))))</f>
        <v>－</v>
      </c>
      <c r="X446" s="79"/>
      <c r="Y446" s="79"/>
      <c r="Z446" s="82"/>
      <c r="AA446" s="80"/>
      <c r="AB446" s="81"/>
      <c r="AC446" s="82"/>
      <c r="AD446" s="82"/>
      <c r="AE446" s="82"/>
      <c r="AF446" s="82"/>
      <c r="AG446" s="80"/>
      <c r="AH446" s="76"/>
      <c r="AI446" s="76"/>
      <c r="AJ446" s="76"/>
      <c r="AK446" s="36"/>
      <c r="AL446" s="36"/>
      <c r="AM446" s="200"/>
      <c r="AN446" s="200"/>
      <c r="AO446" s="200"/>
      <c r="AP446" s="200"/>
      <c r="AQ446" s="161"/>
      <c r="AR446" s="75"/>
      <c r="AS446" s="36"/>
      <c r="AT446" s="36"/>
      <c r="AU446" s="36"/>
      <c r="AV446" s="36"/>
      <c r="AW446" s="36"/>
      <c r="AX446" s="36"/>
      <c r="AY446" s="36"/>
      <c r="AZ446" s="36"/>
      <c r="BA446" s="104"/>
      <c r="BB446" s="113"/>
      <c r="BC446" s="114" t="str">
        <f>IF(AND(OR(K446=契約状況コード表!D$5,K446=契約状況コード表!D$6),OR(AG446=契約状況コード表!G$5,AG446=契約状況コード表!G$6)),"年間支払金額(全官署)",IF(OR(AG446=契約状況コード表!G$5,AG446=契約状況コード表!G$6),"年間支払金額",IF(AND(OR(COUNTIF(AI446,"*すべて*"),COUNTIF(AI446,"*全て*")),S446="●",OR(K446=契約状況コード表!D$5,K446=契約状況コード表!D$6)),"年間支払金額(全官署、契約相手方ごと)",IF(AND(OR(COUNTIF(AI446,"*すべて*"),COUNTIF(AI446,"*全て*")),S446="●"),"年間支払金額(契約相手方ごと)",IF(AND(OR(K446=契約状況コード表!D$5,K446=契約状況コード表!D$6),AG446=契約状況コード表!G$7),"契約総額(全官署)",IF(AND(K446=契約状況コード表!D$7,AG446=契約状況コード表!G$7),"契約総額(自官署のみ)",IF(K446=契約状況コード表!D$7,"年間支払金額(自官署のみ)",IF(AG446=契約状況コード表!G$7,"契約総額",IF(AND(COUNTIF(BJ446,"&lt;&gt;*単価*"),OR(K446=契約状況コード表!D$5,K446=契約状況コード表!D$6)),"全官署予定価格",IF(AND(COUNTIF(BJ446,"*単価*"),OR(K446=契約状況コード表!D$5,K446=契約状況コード表!D$6)),"全官署支払金額",IF(AND(COUNTIF(BJ446,"&lt;&gt;*単価*"),COUNTIF(BJ446,"*変更契約*")),"変更後予定価格",IF(COUNTIF(BJ446,"*単価*"),"年間支払金額","予定価格"))))))))))))</f>
        <v>予定価格</v>
      </c>
      <c r="BD446" s="114" t="str">
        <f>IF(AND(BI446=契約状況コード表!M$5,T446&gt;契約状況コード表!N$5),"○",IF(AND(BI446=契約状況コード表!M$6,T446&gt;=契約状況コード表!N$6),"○",IF(AND(BI446=契約状況コード表!M$7,T446&gt;=契約状況コード表!N$7),"○",IF(AND(BI446=契約状況コード表!M$8,T446&gt;=契約状況コード表!N$8),"○",IF(AND(BI446=契約状況コード表!M$9,T446&gt;=契約状況コード表!N$9),"○",IF(AND(BI446=契約状況コード表!M$10,T446&gt;=契約状況コード表!N$10),"○",IF(AND(BI446=契約状況コード表!M$11,T446&gt;=契約状況コード表!N$11),"○",IF(AND(BI446=契約状況コード表!M$12,T446&gt;=契約状況コード表!N$12),"○",IF(AND(BI446=契約状況コード表!M$13,T446&gt;=契約状況コード表!N$13),"○",IF(T446="他官署で調達手続き入札を実施のため","○","×"))))))))))</f>
        <v>×</v>
      </c>
      <c r="BE446" s="114" t="str">
        <f>IF(AND(BI446=契約状況コード表!M$5,Y446&gt;契約状況コード表!N$5),"○",IF(AND(BI446=契約状況コード表!M$6,Y446&gt;=契約状況コード表!N$6),"○",IF(AND(BI446=契約状況コード表!M$7,Y446&gt;=契約状況コード表!N$7),"○",IF(AND(BI446=契約状況コード表!M$8,Y446&gt;=契約状況コード表!N$8),"○",IF(AND(BI446=契約状況コード表!M$9,Y446&gt;=契約状況コード表!N$9),"○",IF(AND(BI446=契約状況コード表!M$10,Y446&gt;=契約状況コード表!N$10),"○",IF(AND(BI446=契約状況コード表!M$11,Y446&gt;=契約状況コード表!N$11),"○",IF(AND(BI446=契約状況コード表!M$12,Y446&gt;=契約状況コード表!N$12),"○",IF(AND(BI446=契約状況コード表!M$13,Y446&gt;=契約状況コード表!N$13),"○","×")))))))))</f>
        <v>×</v>
      </c>
      <c r="BF446" s="114" t="str">
        <f t="shared" si="56"/>
        <v>×</v>
      </c>
      <c r="BG446" s="114" t="str">
        <f t="shared" si="57"/>
        <v>×</v>
      </c>
      <c r="BH446" s="115" t="str">
        <f t="shared" si="58"/>
        <v/>
      </c>
      <c r="BI446" s="170">
        <f t="shared" si="59"/>
        <v>0</v>
      </c>
      <c r="BJ446" s="36" t="str">
        <f>IF(AG446=契約状況コード表!G$5,"",IF(AND(K446&lt;&gt;"",ISTEXT(U446)),"分担契約/単価契約",IF(ISTEXT(U446),"単価契約",IF(K446&lt;&gt;"","分担契約",""))))</f>
        <v/>
      </c>
      <c r="BK446" s="171"/>
      <c r="BL446" s="118" t="str">
        <f>IF(COUNTIF(T446,"**"),"",IF(AND(T446&gt;=契約状況コード表!P$5,OR(H446=契約状況コード表!M$5,H446=契約状況コード表!M$6)),1,IF(AND(T446&gt;=契約状況コード表!P$13,H446&lt;&gt;契約状況コード表!M$5,H446&lt;&gt;契約状況コード表!M$6),1,"")))</f>
        <v/>
      </c>
      <c r="BM446" s="155" t="str">
        <f t="shared" si="60"/>
        <v>○</v>
      </c>
      <c r="BN446" s="118" t="b">
        <f t="shared" si="61"/>
        <v>1</v>
      </c>
      <c r="BO446" s="118" t="b">
        <f t="shared" si="62"/>
        <v>1</v>
      </c>
    </row>
    <row r="447" spans="1:67" ht="60.6" customHeight="1">
      <c r="A447" s="101">
        <f t="shared" si="63"/>
        <v>442</v>
      </c>
      <c r="B447" s="101" t="str">
        <f t="shared" si="64"/>
        <v/>
      </c>
      <c r="C447" s="101" t="str">
        <f>IF(B447&lt;&gt;1,"",COUNTIF($B$6:B447,1))</f>
        <v/>
      </c>
      <c r="D447" s="101" t="str">
        <f>IF(B447&lt;&gt;2,"",COUNTIF($B$6:B447,2))</f>
        <v/>
      </c>
      <c r="E447" s="101" t="str">
        <f>IF(B447&lt;&gt;3,"",COUNTIF($B$6:B447,3))</f>
        <v/>
      </c>
      <c r="F447" s="101" t="str">
        <f>IF(B447&lt;&gt;4,"",COUNTIF($B$6:B447,4))</f>
        <v/>
      </c>
      <c r="G447" s="75"/>
      <c r="H447" s="36"/>
      <c r="I447" s="76"/>
      <c r="J447" s="76"/>
      <c r="K447" s="75"/>
      <c r="L447" s="161"/>
      <c r="M447" s="77"/>
      <c r="N447" s="76"/>
      <c r="O447" s="78"/>
      <c r="P447" s="83"/>
      <c r="Q447" s="84"/>
      <c r="R447" s="76"/>
      <c r="S447" s="75"/>
      <c r="T447" s="79"/>
      <c r="U447" s="86"/>
      <c r="V447" s="87"/>
      <c r="W447" s="172" t="str">
        <f>IF(OR(T447="他官署で調達手続きを実施のため",AG447=契約状況コード表!G$5),"－",IF(V447&lt;&gt;"",ROUNDDOWN(V447/T447,3),(IFERROR(ROUNDDOWN(U447/T447,3),"－"))))</f>
        <v>－</v>
      </c>
      <c r="X447" s="79"/>
      <c r="Y447" s="79"/>
      <c r="Z447" s="82"/>
      <c r="AA447" s="80"/>
      <c r="AB447" s="81"/>
      <c r="AC447" s="82"/>
      <c r="AD447" s="82"/>
      <c r="AE447" s="82"/>
      <c r="AF447" s="82"/>
      <c r="AG447" s="80"/>
      <c r="AH447" s="76"/>
      <c r="AI447" s="76"/>
      <c r="AJ447" s="76"/>
      <c r="AK447" s="36"/>
      <c r="AL447" s="36"/>
      <c r="AM447" s="200"/>
      <c r="AN447" s="200"/>
      <c r="AO447" s="200"/>
      <c r="AP447" s="200"/>
      <c r="AQ447" s="161"/>
      <c r="AR447" s="75"/>
      <c r="AS447" s="36"/>
      <c r="AT447" s="36"/>
      <c r="AU447" s="36"/>
      <c r="AV447" s="36"/>
      <c r="AW447" s="36"/>
      <c r="AX447" s="36"/>
      <c r="AY447" s="36"/>
      <c r="AZ447" s="36"/>
      <c r="BA447" s="104"/>
      <c r="BB447" s="113"/>
      <c r="BC447" s="114" t="str">
        <f>IF(AND(OR(K447=契約状況コード表!D$5,K447=契約状況コード表!D$6),OR(AG447=契約状況コード表!G$5,AG447=契約状況コード表!G$6)),"年間支払金額(全官署)",IF(OR(AG447=契約状況コード表!G$5,AG447=契約状況コード表!G$6),"年間支払金額",IF(AND(OR(COUNTIF(AI447,"*すべて*"),COUNTIF(AI447,"*全て*")),S447="●",OR(K447=契約状況コード表!D$5,K447=契約状況コード表!D$6)),"年間支払金額(全官署、契約相手方ごと)",IF(AND(OR(COUNTIF(AI447,"*すべて*"),COUNTIF(AI447,"*全て*")),S447="●"),"年間支払金額(契約相手方ごと)",IF(AND(OR(K447=契約状況コード表!D$5,K447=契約状況コード表!D$6),AG447=契約状況コード表!G$7),"契約総額(全官署)",IF(AND(K447=契約状況コード表!D$7,AG447=契約状況コード表!G$7),"契約総額(自官署のみ)",IF(K447=契約状況コード表!D$7,"年間支払金額(自官署のみ)",IF(AG447=契約状況コード表!G$7,"契約総額",IF(AND(COUNTIF(BJ447,"&lt;&gt;*単価*"),OR(K447=契約状況コード表!D$5,K447=契約状況コード表!D$6)),"全官署予定価格",IF(AND(COUNTIF(BJ447,"*単価*"),OR(K447=契約状況コード表!D$5,K447=契約状況コード表!D$6)),"全官署支払金額",IF(AND(COUNTIF(BJ447,"&lt;&gt;*単価*"),COUNTIF(BJ447,"*変更契約*")),"変更後予定価格",IF(COUNTIF(BJ447,"*単価*"),"年間支払金額","予定価格"))))))))))))</f>
        <v>予定価格</v>
      </c>
      <c r="BD447" s="114" t="str">
        <f>IF(AND(BI447=契約状況コード表!M$5,T447&gt;契約状況コード表!N$5),"○",IF(AND(BI447=契約状況コード表!M$6,T447&gt;=契約状況コード表!N$6),"○",IF(AND(BI447=契約状況コード表!M$7,T447&gt;=契約状況コード表!N$7),"○",IF(AND(BI447=契約状況コード表!M$8,T447&gt;=契約状況コード表!N$8),"○",IF(AND(BI447=契約状況コード表!M$9,T447&gt;=契約状況コード表!N$9),"○",IF(AND(BI447=契約状況コード表!M$10,T447&gt;=契約状況コード表!N$10),"○",IF(AND(BI447=契約状況コード表!M$11,T447&gt;=契約状況コード表!N$11),"○",IF(AND(BI447=契約状況コード表!M$12,T447&gt;=契約状況コード表!N$12),"○",IF(AND(BI447=契約状況コード表!M$13,T447&gt;=契約状況コード表!N$13),"○",IF(T447="他官署で調達手続き入札を実施のため","○","×"))))))))))</f>
        <v>×</v>
      </c>
      <c r="BE447" s="114" t="str">
        <f>IF(AND(BI447=契約状況コード表!M$5,Y447&gt;契約状況コード表!N$5),"○",IF(AND(BI447=契約状況コード表!M$6,Y447&gt;=契約状況コード表!N$6),"○",IF(AND(BI447=契約状況コード表!M$7,Y447&gt;=契約状況コード表!N$7),"○",IF(AND(BI447=契約状況コード表!M$8,Y447&gt;=契約状況コード表!N$8),"○",IF(AND(BI447=契約状況コード表!M$9,Y447&gt;=契約状況コード表!N$9),"○",IF(AND(BI447=契約状況コード表!M$10,Y447&gt;=契約状況コード表!N$10),"○",IF(AND(BI447=契約状況コード表!M$11,Y447&gt;=契約状況コード表!N$11),"○",IF(AND(BI447=契約状況コード表!M$12,Y447&gt;=契約状況コード表!N$12),"○",IF(AND(BI447=契約状況コード表!M$13,Y447&gt;=契約状況コード表!N$13),"○","×")))))))))</f>
        <v>×</v>
      </c>
      <c r="BF447" s="114" t="str">
        <f t="shared" si="56"/>
        <v>×</v>
      </c>
      <c r="BG447" s="114" t="str">
        <f t="shared" si="57"/>
        <v>×</v>
      </c>
      <c r="BH447" s="115" t="str">
        <f t="shared" si="58"/>
        <v/>
      </c>
      <c r="BI447" s="170">
        <f t="shared" si="59"/>
        <v>0</v>
      </c>
      <c r="BJ447" s="36" t="str">
        <f>IF(AG447=契約状況コード表!G$5,"",IF(AND(K447&lt;&gt;"",ISTEXT(U447)),"分担契約/単価契約",IF(ISTEXT(U447),"単価契約",IF(K447&lt;&gt;"","分担契約",""))))</f>
        <v/>
      </c>
      <c r="BK447" s="171"/>
      <c r="BL447" s="118" t="str">
        <f>IF(COUNTIF(T447,"**"),"",IF(AND(T447&gt;=契約状況コード表!P$5,OR(H447=契約状況コード表!M$5,H447=契約状況コード表!M$6)),1,IF(AND(T447&gt;=契約状況コード表!P$13,H447&lt;&gt;契約状況コード表!M$5,H447&lt;&gt;契約状況コード表!M$6),1,"")))</f>
        <v/>
      </c>
      <c r="BM447" s="155" t="str">
        <f t="shared" si="60"/>
        <v>○</v>
      </c>
      <c r="BN447" s="118" t="b">
        <f t="shared" si="61"/>
        <v>1</v>
      </c>
      <c r="BO447" s="118" t="b">
        <f t="shared" si="62"/>
        <v>1</v>
      </c>
    </row>
    <row r="448" spans="1:67" ht="60.6" customHeight="1">
      <c r="A448" s="101">
        <f t="shared" si="63"/>
        <v>443</v>
      </c>
      <c r="B448" s="101" t="str">
        <f t="shared" si="64"/>
        <v/>
      </c>
      <c r="C448" s="101" t="str">
        <f>IF(B448&lt;&gt;1,"",COUNTIF($B$6:B448,1))</f>
        <v/>
      </c>
      <c r="D448" s="101" t="str">
        <f>IF(B448&lt;&gt;2,"",COUNTIF($B$6:B448,2))</f>
        <v/>
      </c>
      <c r="E448" s="101" t="str">
        <f>IF(B448&lt;&gt;3,"",COUNTIF($B$6:B448,3))</f>
        <v/>
      </c>
      <c r="F448" s="101" t="str">
        <f>IF(B448&lt;&gt;4,"",COUNTIF($B$6:B448,4))</f>
        <v/>
      </c>
      <c r="G448" s="75"/>
      <c r="H448" s="36"/>
      <c r="I448" s="76"/>
      <c r="J448" s="76"/>
      <c r="K448" s="75"/>
      <c r="L448" s="161"/>
      <c r="M448" s="77"/>
      <c r="N448" s="76"/>
      <c r="O448" s="78"/>
      <c r="P448" s="83"/>
      <c r="Q448" s="84"/>
      <c r="R448" s="76"/>
      <c r="S448" s="75"/>
      <c r="T448" s="79"/>
      <c r="U448" s="86"/>
      <c r="V448" s="87"/>
      <c r="W448" s="172" t="str">
        <f>IF(OR(T448="他官署で調達手続きを実施のため",AG448=契約状況コード表!G$5),"－",IF(V448&lt;&gt;"",ROUNDDOWN(V448/T448,3),(IFERROR(ROUNDDOWN(U448/T448,3),"－"))))</f>
        <v>－</v>
      </c>
      <c r="X448" s="79"/>
      <c r="Y448" s="79"/>
      <c r="Z448" s="82"/>
      <c r="AA448" s="80"/>
      <c r="AB448" s="81"/>
      <c r="AC448" s="82"/>
      <c r="AD448" s="82"/>
      <c r="AE448" s="82"/>
      <c r="AF448" s="82"/>
      <c r="AG448" s="80"/>
      <c r="AH448" s="76"/>
      <c r="AI448" s="76"/>
      <c r="AJ448" s="76"/>
      <c r="AK448" s="36"/>
      <c r="AL448" s="36"/>
      <c r="AM448" s="200"/>
      <c r="AN448" s="200"/>
      <c r="AO448" s="200"/>
      <c r="AP448" s="200"/>
      <c r="AQ448" s="161"/>
      <c r="AR448" s="75"/>
      <c r="AS448" s="36"/>
      <c r="AT448" s="36"/>
      <c r="AU448" s="36"/>
      <c r="AV448" s="36"/>
      <c r="AW448" s="36"/>
      <c r="AX448" s="36"/>
      <c r="AY448" s="36"/>
      <c r="AZ448" s="36"/>
      <c r="BA448" s="108"/>
      <c r="BB448" s="113"/>
      <c r="BC448" s="114" t="str">
        <f>IF(AND(OR(K448=契約状況コード表!D$5,K448=契約状況コード表!D$6),OR(AG448=契約状況コード表!G$5,AG448=契約状況コード表!G$6)),"年間支払金額(全官署)",IF(OR(AG448=契約状況コード表!G$5,AG448=契約状況コード表!G$6),"年間支払金額",IF(AND(OR(COUNTIF(AI448,"*すべて*"),COUNTIF(AI448,"*全て*")),S448="●",OR(K448=契約状況コード表!D$5,K448=契約状況コード表!D$6)),"年間支払金額(全官署、契約相手方ごと)",IF(AND(OR(COUNTIF(AI448,"*すべて*"),COUNTIF(AI448,"*全て*")),S448="●"),"年間支払金額(契約相手方ごと)",IF(AND(OR(K448=契約状況コード表!D$5,K448=契約状況コード表!D$6),AG448=契約状況コード表!G$7),"契約総額(全官署)",IF(AND(K448=契約状況コード表!D$7,AG448=契約状況コード表!G$7),"契約総額(自官署のみ)",IF(K448=契約状況コード表!D$7,"年間支払金額(自官署のみ)",IF(AG448=契約状況コード表!G$7,"契約総額",IF(AND(COUNTIF(BJ448,"&lt;&gt;*単価*"),OR(K448=契約状況コード表!D$5,K448=契約状況コード表!D$6)),"全官署予定価格",IF(AND(COUNTIF(BJ448,"*単価*"),OR(K448=契約状況コード表!D$5,K448=契約状況コード表!D$6)),"全官署支払金額",IF(AND(COUNTIF(BJ448,"&lt;&gt;*単価*"),COUNTIF(BJ448,"*変更契約*")),"変更後予定価格",IF(COUNTIF(BJ448,"*単価*"),"年間支払金額","予定価格"))))))))))))</f>
        <v>予定価格</v>
      </c>
      <c r="BD448" s="114" t="str">
        <f>IF(AND(BI448=契約状況コード表!M$5,T448&gt;契約状況コード表!N$5),"○",IF(AND(BI448=契約状況コード表!M$6,T448&gt;=契約状況コード表!N$6),"○",IF(AND(BI448=契約状況コード表!M$7,T448&gt;=契約状況コード表!N$7),"○",IF(AND(BI448=契約状況コード表!M$8,T448&gt;=契約状況コード表!N$8),"○",IF(AND(BI448=契約状況コード表!M$9,T448&gt;=契約状況コード表!N$9),"○",IF(AND(BI448=契約状況コード表!M$10,T448&gt;=契約状況コード表!N$10),"○",IF(AND(BI448=契約状況コード表!M$11,T448&gt;=契約状況コード表!N$11),"○",IF(AND(BI448=契約状況コード表!M$12,T448&gt;=契約状況コード表!N$12),"○",IF(AND(BI448=契約状況コード表!M$13,T448&gt;=契約状況コード表!N$13),"○",IF(T448="他官署で調達手続き入札を実施のため","○","×"))))))))))</f>
        <v>×</v>
      </c>
      <c r="BE448" s="114" t="str">
        <f>IF(AND(BI448=契約状況コード表!M$5,Y448&gt;契約状況コード表!N$5),"○",IF(AND(BI448=契約状況コード表!M$6,Y448&gt;=契約状況コード表!N$6),"○",IF(AND(BI448=契約状況コード表!M$7,Y448&gt;=契約状況コード表!N$7),"○",IF(AND(BI448=契約状況コード表!M$8,Y448&gt;=契約状況コード表!N$8),"○",IF(AND(BI448=契約状況コード表!M$9,Y448&gt;=契約状況コード表!N$9),"○",IF(AND(BI448=契約状況コード表!M$10,Y448&gt;=契約状況コード表!N$10),"○",IF(AND(BI448=契約状況コード表!M$11,Y448&gt;=契約状況コード表!N$11),"○",IF(AND(BI448=契約状況コード表!M$12,Y448&gt;=契約状況コード表!N$12),"○",IF(AND(BI448=契約状況コード表!M$13,Y448&gt;=契約状況コード表!N$13),"○","×")))))))))</f>
        <v>×</v>
      </c>
      <c r="BF448" s="114" t="str">
        <f t="shared" si="56"/>
        <v>×</v>
      </c>
      <c r="BG448" s="114" t="str">
        <f t="shared" si="57"/>
        <v>×</v>
      </c>
      <c r="BH448" s="115" t="str">
        <f t="shared" si="58"/>
        <v/>
      </c>
      <c r="BI448" s="170">
        <f t="shared" si="59"/>
        <v>0</v>
      </c>
      <c r="BJ448" s="36" t="str">
        <f>IF(AG448=契約状況コード表!G$5,"",IF(AND(K448&lt;&gt;"",ISTEXT(U448)),"分担契約/単価契約",IF(ISTEXT(U448),"単価契約",IF(K448&lt;&gt;"","分担契約",""))))</f>
        <v/>
      </c>
      <c r="BK448" s="171"/>
      <c r="BL448" s="118" t="str">
        <f>IF(COUNTIF(T448,"**"),"",IF(AND(T448&gt;=契約状況コード表!P$5,OR(H448=契約状況コード表!M$5,H448=契約状況コード表!M$6)),1,IF(AND(T448&gt;=契約状況コード表!P$13,H448&lt;&gt;契約状況コード表!M$5,H448&lt;&gt;契約状況コード表!M$6),1,"")))</f>
        <v/>
      </c>
      <c r="BM448" s="155" t="str">
        <f t="shared" si="60"/>
        <v>○</v>
      </c>
      <c r="BN448" s="118" t="b">
        <f t="shared" si="61"/>
        <v>1</v>
      </c>
      <c r="BO448" s="118" t="b">
        <f t="shared" si="62"/>
        <v>1</v>
      </c>
    </row>
    <row r="449" spans="1:67" ht="60.6" customHeight="1">
      <c r="A449" s="101">
        <f t="shared" si="63"/>
        <v>444</v>
      </c>
      <c r="B449" s="101" t="str">
        <f t="shared" si="64"/>
        <v/>
      </c>
      <c r="C449" s="101" t="str">
        <f>IF(B449&lt;&gt;1,"",COUNTIF($B$6:B449,1))</f>
        <v/>
      </c>
      <c r="D449" s="101" t="str">
        <f>IF(B449&lt;&gt;2,"",COUNTIF($B$6:B449,2))</f>
        <v/>
      </c>
      <c r="E449" s="101" t="str">
        <f>IF(B449&lt;&gt;3,"",COUNTIF($B$6:B449,3))</f>
        <v/>
      </c>
      <c r="F449" s="101" t="str">
        <f>IF(B449&lt;&gt;4,"",COUNTIF($B$6:B449,4))</f>
        <v/>
      </c>
      <c r="G449" s="75"/>
      <c r="H449" s="36"/>
      <c r="I449" s="76"/>
      <c r="J449" s="76"/>
      <c r="K449" s="75"/>
      <c r="L449" s="161"/>
      <c r="M449" s="77"/>
      <c r="N449" s="76"/>
      <c r="O449" s="78"/>
      <c r="P449" s="83"/>
      <c r="Q449" s="84"/>
      <c r="R449" s="76"/>
      <c r="S449" s="75"/>
      <c r="T449" s="79"/>
      <c r="U449" s="86"/>
      <c r="V449" s="87"/>
      <c r="W449" s="172" t="str">
        <f>IF(OR(T449="他官署で調達手続きを実施のため",AG449=契約状況コード表!G$5),"－",IF(V449&lt;&gt;"",ROUNDDOWN(V449/T449,3),(IFERROR(ROUNDDOWN(U449/T449,3),"－"))))</f>
        <v>－</v>
      </c>
      <c r="X449" s="79"/>
      <c r="Y449" s="79"/>
      <c r="Z449" s="82"/>
      <c r="AA449" s="80"/>
      <c r="AB449" s="81"/>
      <c r="AC449" s="82"/>
      <c r="AD449" s="82"/>
      <c r="AE449" s="82"/>
      <c r="AF449" s="82"/>
      <c r="AG449" s="80"/>
      <c r="AH449" s="76"/>
      <c r="AI449" s="76"/>
      <c r="AJ449" s="76"/>
      <c r="AK449" s="36"/>
      <c r="AL449" s="36"/>
      <c r="AM449" s="200"/>
      <c r="AN449" s="200"/>
      <c r="AO449" s="200"/>
      <c r="AP449" s="200"/>
      <c r="AQ449" s="161"/>
      <c r="AR449" s="75"/>
      <c r="AS449" s="36"/>
      <c r="AT449" s="36"/>
      <c r="AU449" s="36"/>
      <c r="AV449" s="36"/>
      <c r="AW449" s="36"/>
      <c r="AX449" s="36"/>
      <c r="AY449" s="36"/>
      <c r="AZ449" s="36"/>
      <c r="BA449" s="104"/>
      <c r="BB449" s="113"/>
      <c r="BC449" s="114" t="str">
        <f>IF(AND(OR(K449=契約状況コード表!D$5,K449=契約状況コード表!D$6),OR(AG449=契約状況コード表!G$5,AG449=契約状況コード表!G$6)),"年間支払金額(全官署)",IF(OR(AG449=契約状況コード表!G$5,AG449=契約状況コード表!G$6),"年間支払金額",IF(AND(OR(COUNTIF(AI449,"*すべて*"),COUNTIF(AI449,"*全て*")),S449="●",OR(K449=契約状況コード表!D$5,K449=契約状況コード表!D$6)),"年間支払金額(全官署、契約相手方ごと)",IF(AND(OR(COUNTIF(AI449,"*すべて*"),COUNTIF(AI449,"*全て*")),S449="●"),"年間支払金額(契約相手方ごと)",IF(AND(OR(K449=契約状況コード表!D$5,K449=契約状況コード表!D$6),AG449=契約状況コード表!G$7),"契約総額(全官署)",IF(AND(K449=契約状況コード表!D$7,AG449=契約状況コード表!G$7),"契約総額(自官署のみ)",IF(K449=契約状況コード表!D$7,"年間支払金額(自官署のみ)",IF(AG449=契約状況コード表!G$7,"契約総額",IF(AND(COUNTIF(BJ449,"&lt;&gt;*単価*"),OR(K449=契約状況コード表!D$5,K449=契約状況コード表!D$6)),"全官署予定価格",IF(AND(COUNTIF(BJ449,"*単価*"),OR(K449=契約状況コード表!D$5,K449=契約状況コード表!D$6)),"全官署支払金額",IF(AND(COUNTIF(BJ449,"&lt;&gt;*単価*"),COUNTIF(BJ449,"*変更契約*")),"変更後予定価格",IF(COUNTIF(BJ449,"*単価*"),"年間支払金額","予定価格"))))))))))))</f>
        <v>予定価格</v>
      </c>
      <c r="BD449" s="114" t="str">
        <f>IF(AND(BI449=契約状況コード表!M$5,T449&gt;契約状況コード表!N$5),"○",IF(AND(BI449=契約状況コード表!M$6,T449&gt;=契約状況コード表!N$6),"○",IF(AND(BI449=契約状況コード表!M$7,T449&gt;=契約状況コード表!N$7),"○",IF(AND(BI449=契約状況コード表!M$8,T449&gt;=契約状況コード表!N$8),"○",IF(AND(BI449=契約状況コード表!M$9,T449&gt;=契約状況コード表!N$9),"○",IF(AND(BI449=契約状況コード表!M$10,T449&gt;=契約状況コード表!N$10),"○",IF(AND(BI449=契約状況コード表!M$11,T449&gt;=契約状況コード表!N$11),"○",IF(AND(BI449=契約状況コード表!M$12,T449&gt;=契約状況コード表!N$12),"○",IF(AND(BI449=契約状況コード表!M$13,T449&gt;=契約状況コード表!N$13),"○",IF(T449="他官署で調達手続き入札を実施のため","○","×"))))))))))</f>
        <v>×</v>
      </c>
      <c r="BE449" s="114" t="str">
        <f>IF(AND(BI449=契約状況コード表!M$5,Y449&gt;契約状況コード表!N$5),"○",IF(AND(BI449=契約状況コード表!M$6,Y449&gt;=契約状況コード表!N$6),"○",IF(AND(BI449=契約状況コード表!M$7,Y449&gt;=契約状況コード表!N$7),"○",IF(AND(BI449=契約状況コード表!M$8,Y449&gt;=契約状況コード表!N$8),"○",IF(AND(BI449=契約状況コード表!M$9,Y449&gt;=契約状況コード表!N$9),"○",IF(AND(BI449=契約状況コード表!M$10,Y449&gt;=契約状況コード表!N$10),"○",IF(AND(BI449=契約状況コード表!M$11,Y449&gt;=契約状況コード表!N$11),"○",IF(AND(BI449=契約状況コード表!M$12,Y449&gt;=契約状況コード表!N$12),"○",IF(AND(BI449=契約状況コード表!M$13,Y449&gt;=契約状況コード表!N$13),"○","×")))))))))</f>
        <v>×</v>
      </c>
      <c r="BF449" s="114" t="str">
        <f t="shared" si="56"/>
        <v>×</v>
      </c>
      <c r="BG449" s="114" t="str">
        <f t="shared" si="57"/>
        <v>×</v>
      </c>
      <c r="BH449" s="115" t="str">
        <f t="shared" si="58"/>
        <v/>
      </c>
      <c r="BI449" s="170">
        <f t="shared" si="59"/>
        <v>0</v>
      </c>
      <c r="BJ449" s="36" t="str">
        <f>IF(AG449=契約状況コード表!G$5,"",IF(AND(K449&lt;&gt;"",ISTEXT(U449)),"分担契約/単価契約",IF(ISTEXT(U449),"単価契約",IF(K449&lt;&gt;"","分担契約",""))))</f>
        <v/>
      </c>
      <c r="BK449" s="171"/>
      <c r="BL449" s="118" t="str">
        <f>IF(COUNTIF(T449,"**"),"",IF(AND(T449&gt;=契約状況コード表!P$5,OR(H449=契約状況コード表!M$5,H449=契約状況コード表!M$6)),1,IF(AND(T449&gt;=契約状況コード表!P$13,H449&lt;&gt;契約状況コード表!M$5,H449&lt;&gt;契約状況コード表!M$6),1,"")))</f>
        <v/>
      </c>
      <c r="BM449" s="155" t="str">
        <f t="shared" si="60"/>
        <v>○</v>
      </c>
      <c r="BN449" s="118" t="b">
        <f t="shared" si="61"/>
        <v>1</v>
      </c>
      <c r="BO449" s="118" t="b">
        <f t="shared" si="62"/>
        <v>1</v>
      </c>
    </row>
    <row r="450" spans="1:67" ht="60.6" customHeight="1">
      <c r="A450" s="101">
        <f t="shared" si="63"/>
        <v>445</v>
      </c>
      <c r="B450" s="101" t="str">
        <f t="shared" si="64"/>
        <v/>
      </c>
      <c r="C450" s="101" t="str">
        <f>IF(B450&lt;&gt;1,"",COUNTIF($B$6:B450,1))</f>
        <v/>
      </c>
      <c r="D450" s="101" t="str">
        <f>IF(B450&lt;&gt;2,"",COUNTIF($B$6:B450,2))</f>
        <v/>
      </c>
      <c r="E450" s="101" t="str">
        <f>IF(B450&lt;&gt;3,"",COUNTIF($B$6:B450,3))</f>
        <v/>
      </c>
      <c r="F450" s="101" t="str">
        <f>IF(B450&lt;&gt;4,"",COUNTIF($B$6:B450,4))</f>
        <v/>
      </c>
      <c r="G450" s="75"/>
      <c r="H450" s="36"/>
      <c r="I450" s="76"/>
      <c r="J450" s="76"/>
      <c r="K450" s="75"/>
      <c r="L450" s="161"/>
      <c r="M450" s="77"/>
      <c r="N450" s="76"/>
      <c r="O450" s="78"/>
      <c r="P450" s="83"/>
      <c r="Q450" s="84"/>
      <c r="R450" s="76"/>
      <c r="S450" s="75"/>
      <c r="T450" s="79"/>
      <c r="U450" s="86"/>
      <c r="V450" s="87"/>
      <c r="W450" s="172" t="str">
        <f>IF(OR(T450="他官署で調達手続きを実施のため",AG450=契約状況コード表!G$5),"－",IF(V450&lt;&gt;"",ROUNDDOWN(V450/T450,3),(IFERROR(ROUNDDOWN(U450/T450,3),"－"))))</f>
        <v>－</v>
      </c>
      <c r="X450" s="79"/>
      <c r="Y450" s="79"/>
      <c r="Z450" s="82"/>
      <c r="AA450" s="80"/>
      <c r="AB450" s="81"/>
      <c r="AC450" s="82"/>
      <c r="AD450" s="82"/>
      <c r="AE450" s="82"/>
      <c r="AF450" s="82"/>
      <c r="AG450" s="80"/>
      <c r="AH450" s="76"/>
      <c r="AI450" s="76"/>
      <c r="AJ450" s="76"/>
      <c r="AK450" s="36"/>
      <c r="AL450" s="36"/>
      <c r="AM450" s="200"/>
      <c r="AN450" s="200"/>
      <c r="AO450" s="200"/>
      <c r="AP450" s="200"/>
      <c r="AQ450" s="161"/>
      <c r="AR450" s="75"/>
      <c r="AS450" s="36"/>
      <c r="AT450" s="36"/>
      <c r="AU450" s="36"/>
      <c r="AV450" s="36"/>
      <c r="AW450" s="36"/>
      <c r="AX450" s="36"/>
      <c r="AY450" s="36"/>
      <c r="AZ450" s="36"/>
      <c r="BA450" s="104"/>
      <c r="BB450" s="113"/>
      <c r="BC450" s="114" t="str">
        <f>IF(AND(OR(K450=契約状況コード表!D$5,K450=契約状況コード表!D$6),OR(AG450=契約状況コード表!G$5,AG450=契約状況コード表!G$6)),"年間支払金額(全官署)",IF(OR(AG450=契約状況コード表!G$5,AG450=契約状況コード表!G$6),"年間支払金額",IF(AND(OR(COUNTIF(AI450,"*すべて*"),COUNTIF(AI450,"*全て*")),S450="●",OR(K450=契約状況コード表!D$5,K450=契約状況コード表!D$6)),"年間支払金額(全官署、契約相手方ごと)",IF(AND(OR(COUNTIF(AI450,"*すべて*"),COUNTIF(AI450,"*全て*")),S450="●"),"年間支払金額(契約相手方ごと)",IF(AND(OR(K450=契約状況コード表!D$5,K450=契約状況コード表!D$6),AG450=契約状況コード表!G$7),"契約総額(全官署)",IF(AND(K450=契約状況コード表!D$7,AG450=契約状況コード表!G$7),"契約総額(自官署のみ)",IF(K450=契約状況コード表!D$7,"年間支払金額(自官署のみ)",IF(AG450=契約状況コード表!G$7,"契約総額",IF(AND(COUNTIF(BJ450,"&lt;&gt;*単価*"),OR(K450=契約状況コード表!D$5,K450=契約状況コード表!D$6)),"全官署予定価格",IF(AND(COUNTIF(BJ450,"*単価*"),OR(K450=契約状況コード表!D$5,K450=契約状況コード表!D$6)),"全官署支払金額",IF(AND(COUNTIF(BJ450,"&lt;&gt;*単価*"),COUNTIF(BJ450,"*変更契約*")),"変更後予定価格",IF(COUNTIF(BJ450,"*単価*"),"年間支払金額","予定価格"))))))))))))</f>
        <v>予定価格</v>
      </c>
      <c r="BD450" s="114" t="str">
        <f>IF(AND(BI450=契約状況コード表!M$5,T450&gt;契約状況コード表!N$5),"○",IF(AND(BI450=契約状況コード表!M$6,T450&gt;=契約状況コード表!N$6),"○",IF(AND(BI450=契約状況コード表!M$7,T450&gt;=契約状況コード表!N$7),"○",IF(AND(BI450=契約状況コード表!M$8,T450&gt;=契約状況コード表!N$8),"○",IF(AND(BI450=契約状況コード表!M$9,T450&gt;=契約状況コード表!N$9),"○",IF(AND(BI450=契約状況コード表!M$10,T450&gt;=契約状況コード表!N$10),"○",IF(AND(BI450=契約状況コード表!M$11,T450&gt;=契約状況コード表!N$11),"○",IF(AND(BI450=契約状況コード表!M$12,T450&gt;=契約状況コード表!N$12),"○",IF(AND(BI450=契約状況コード表!M$13,T450&gt;=契約状況コード表!N$13),"○",IF(T450="他官署で調達手続き入札を実施のため","○","×"))))))))))</f>
        <v>×</v>
      </c>
      <c r="BE450" s="114" t="str">
        <f>IF(AND(BI450=契約状況コード表!M$5,Y450&gt;契約状況コード表!N$5),"○",IF(AND(BI450=契約状況コード表!M$6,Y450&gt;=契約状況コード表!N$6),"○",IF(AND(BI450=契約状況コード表!M$7,Y450&gt;=契約状況コード表!N$7),"○",IF(AND(BI450=契約状況コード表!M$8,Y450&gt;=契約状況コード表!N$8),"○",IF(AND(BI450=契約状況コード表!M$9,Y450&gt;=契約状況コード表!N$9),"○",IF(AND(BI450=契約状況コード表!M$10,Y450&gt;=契約状況コード表!N$10),"○",IF(AND(BI450=契約状況コード表!M$11,Y450&gt;=契約状況コード表!N$11),"○",IF(AND(BI450=契約状況コード表!M$12,Y450&gt;=契約状況コード表!N$12),"○",IF(AND(BI450=契約状況コード表!M$13,Y450&gt;=契約状況コード表!N$13),"○","×")))))))))</f>
        <v>×</v>
      </c>
      <c r="BF450" s="114" t="str">
        <f t="shared" si="56"/>
        <v>×</v>
      </c>
      <c r="BG450" s="114" t="str">
        <f t="shared" si="57"/>
        <v>×</v>
      </c>
      <c r="BH450" s="115" t="str">
        <f t="shared" si="58"/>
        <v/>
      </c>
      <c r="BI450" s="170">
        <f t="shared" si="59"/>
        <v>0</v>
      </c>
      <c r="BJ450" s="36" t="str">
        <f>IF(AG450=契約状況コード表!G$5,"",IF(AND(K450&lt;&gt;"",ISTEXT(U450)),"分担契約/単価契約",IF(ISTEXT(U450),"単価契約",IF(K450&lt;&gt;"","分担契約",""))))</f>
        <v/>
      </c>
      <c r="BK450" s="171"/>
      <c r="BL450" s="118" t="str">
        <f>IF(COUNTIF(T450,"**"),"",IF(AND(T450&gt;=契約状況コード表!P$5,OR(H450=契約状況コード表!M$5,H450=契約状況コード表!M$6)),1,IF(AND(T450&gt;=契約状況コード表!P$13,H450&lt;&gt;契約状況コード表!M$5,H450&lt;&gt;契約状況コード表!M$6),1,"")))</f>
        <v/>
      </c>
      <c r="BM450" s="155" t="str">
        <f t="shared" si="60"/>
        <v>○</v>
      </c>
      <c r="BN450" s="118" t="b">
        <f t="shared" si="61"/>
        <v>1</v>
      </c>
      <c r="BO450" s="118" t="b">
        <f t="shared" si="62"/>
        <v>1</v>
      </c>
    </row>
    <row r="451" spans="1:67" ht="60.6" customHeight="1">
      <c r="A451" s="101">
        <f t="shared" si="63"/>
        <v>446</v>
      </c>
      <c r="B451" s="101" t="str">
        <f t="shared" si="64"/>
        <v/>
      </c>
      <c r="C451" s="101" t="str">
        <f>IF(B451&lt;&gt;1,"",COUNTIF($B$6:B451,1))</f>
        <v/>
      </c>
      <c r="D451" s="101" t="str">
        <f>IF(B451&lt;&gt;2,"",COUNTIF($B$6:B451,2))</f>
        <v/>
      </c>
      <c r="E451" s="101" t="str">
        <f>IF(B451&lt;&gt;3,"",COUNTIF($B$6:B451,3))</f>
        <v/>
      </c>
      <c r="F451" s="101" t="str">
        <f>IF(B451&lt;&gt;4,"",COUNTIF($B$6:B451,4))</f>
        <v/>
      </c>
      <c r="G451" s="75"/>
      <c r="H451" s="36"/>
      <c r="I451" s="76"/>
      <c r="J451" s="76"/>
      <c r="K451" s="75"/>
      <c r="L451" s="161"/>
      <c r="M451" s="77"/>
      <c r="N451" s="76"/>
      <c r="O451" s="78"/>
      <c r="P451" s="83"/>
      <c r="Q451" s="84"/>
      <c r="R451" s="76"/>
      <c r="S451" s="75"/>
      <c r="T451" s="85"/>
      <c r="U451" s="154"/>
      <c r="V451" s="87"/>
      <c r="W451" s="172" t="str">
        <f>IF(OR(T451="他官署で調達手続きを実施のため",AG451=契約状況コード表!G$5),"－",IF(V451&lt;&gt;"",ROUNDDOWN(V451/T451,3),(IFERROR(ROUNDDOWN(U451/T451,3),"－"))))</f>
        <v>－</v>
      </c>
      <c r="X451" s="85"/>
      <c r="Y451" s="85"/>
      <c r="Z451" s="82"/>
      <c r="AA451" s="80"/>
      <c r="AB451" s="81"/>
      <c r="AC451" s="82"/>
      <c r="AD451" s="82"/>
      <c r="AE451" s="82"/>
      <c r="AF451" s="82"/>
      <c r="AG451" s="80"/>
      <c r="AH451" s="76"/>
      <c r="AI451" s="76"/>
      <c r="AJ451" s="76"/>
      <c r="AK451" s="36"/>
      <c r="AL451" s="36"/>
      <c r="AM451" s="200"/>
      <c r="AN451" s="200"/>
      <c r="AO451" s="200"/>
      <c r="AP451" s="200"/>
      <c r="AQ451" s="161"/>
      <c r="AR451" s="75"/>
      <c r="AS451" s="36"/>
      <c r="AT451" s="36"/>
      <c r="AU451" s="36"/>
      <c r="AV451" s="36"/>
      <c r="AW451" s="36"/>
      <c r="AX451" s="36"/>
      <c r="AY451" s="36"/>
      <c r="AZ451" s="36"/>
      <c r="BA451" s="104"/>
      <c r="BB451" s="113"/>
      <c r="BC451" s="114" t="str">
        <f>IF(AND(OR(K451=契約状況コード表!D$5,K451=契約状況コード表!D$6),OR(AG451=契約状況コード表!G$5,AG451=契約状況コード表!G$6)),"年間支払金額(全官署)",IF(OR(AG451=契約状況コード表!G$5,AG451=契約状況コード表!G$6),"年間支払金額",IF(AND(OR(COUNTIF(AI451,"*すべて*"),COUNTIF(AI451,"*全て*")),S451="●",OR(K451=契約状況コード表!D$5,K451=契約状況コード表!D$6)),"年間支払金額(全官署、契約相手方ごと)",IF(AND(OR(COUNTIF(AI451,"*すべて*"),COUNTIF(AI451,"*全て*")),S451="●"),"年間支払金額(契約相手方ごと)",IF(AND(OR(K451=契約状況コード表!D$5,K451=契約状況コード表!D$6),AG451=契約状況コード表!G$7),"契約総額(全官署)",IF(AND(K451=契約状況コード表!D$7,AG451=契約状況コード表!G$7),"契約総額(自官署のみ)",IF(K451=契約状況コード表!D$7,"年間支払金額(自官署のみ)",IF(AG451=契約状況コード表!G$7,"契約総額",IF(AND(COUNTIF(BJ451,"&lt;&gt;*単価*"),OR(K451=契約状況コード表!D$5,K451=契約状況コード表!D$6)),"全官署予定価格",IF(AND(COUNTIF(BJ451,"*単価*"),OR(K451=契約状況コード表!D$5,K451=契約状況コード表!D$6)),"全官署支払金額",IF(AND(COUNTIF(BJ451,"&lt;&gt;*単価*"),COUNTIF(BJ451,"*変更契約*")),"変更後予定価格",IF(COUNTIF(BJ451,"*単価*"),"年間支払金額","予定価格"))))))))))))</f>
        <v>予定価格</v>
      </c>
      <c r="BD451" s="114" t="str">
        <f>IF(AND(BI451=契約状況コード表!M$5,T451&gt;契約状況コード表!N$5),"○",IF(AND(BI451=契約状況コード表!M$6,T451&gt;=契約状況コード表!N$6),"○",IF(AND(BI451=契約状況コード表!M$7,T451&gt;=契約状況コード表!N$7),"○",IF(AND(BI451=契約状況コード表!M$8,T451&gt;=契約状況コード表!N$8),"○",IF(AND(BI451=契約状況コード表!M$9,T451&gt;=契約状況コード表!N$9),"○",IF(AND(BI451=契約状況コード表!M$10,T451&gt;=契約状況コード表!N$10),"○",IF(AND(BI451=契約状況コード表!M$11,T451&gt;=契約状況コード表!N$11),"○",IF(AND(BI451=契約状況コード表!M$12,T451&gt;=契約状況コード表!N$12),"○",IF(AND(BI451=契約状況コード表!M$13,T451&gt;=契約状況コード表!N$13),"○",IF(T451="他官署で調達手続き入札を実施のため","○","×"))))))))))</f>
        <v>×</v>
      </c>
      <c r="BE451" s="114" t="str">
        <f>IF(AND(BI451=契約状況コード表!M$5,Y451&gt;契約状況コード表!N$5),"○",IF(AND(BI451=契約状況コード表!M$6,Y451&gt;=契約状況コード表!N$6),"○",IF(AND(BI451=契約状況コード表!M$7,Y451&gt;=契約状況コード表!N$7),"○",IF(AND(BI451=契約状況コード表!M$8,Y451&gt;=契約状況コード表!N$8),"○",IF(AND(BI451=契約状況コード表!M$9,Y451&gt;=契約状況コード表!N$9),"○",IF(AND(BI451=契約状況コード表!M$10,Y451&gt;=契約状況コード表!N$10),"○",IF(AND(BI451=契約状況コード表!M$11,Y451&gt;=契約状況コード表!N$11),"○",IF(AND(BI451=契約状況コード表!M$12,Y451&gt;=契約状況コード表!N$12),"○",IF(AND(BI451=契約状況コード表!M$13,Y451&gt;=契約状況コード表!N$13),"○","×")))))))))</f>
        <v>×</v>
      </c>
      <c r="BF451" s="114" t="str">
        <f t="shared" si="56"/>
        <v>×</v>
      </c>
      <c r="BG451" s="114" t="str">
        <f t="shared" si="57"/>
        <v>×</v>
      </c>
      <c r="BH451" s="115" t="str">
        <f t="shared" si="58"/>
        <v/>
      </c>
      <c r="BI451" s="170">
        <f t="shared" si="59"/>
        <v>0</v>
      </c>
      <c r="BJ451" s="36" t="str">
        <f>IF(AG451=契約状況コード表!G$5,"",IF(AND(K451&lt;&gt;"",ISTEXT(U451)),"分担契約/単価契約",IF(ISTEXT(U451),"単価契約",IF(K451&lt;&gt;"","分担契約",""))))</f>
        <v/>
      </c>
      <c r="BK451" s="171"/>
      <c r="BL451" s="118" t="str">
        <f>IF(COUNTIF(T451,"**"),"",IF(AND(T451&gt;=契約状況コード表!P$5,OR(H451=契約状況コード表!M$5,H451=契約状況コード表!M$6)),1,IF(AND(T451&gt;=契約状況コード表!P$13,H451&lt;&gt;契約状況コード表!M$5,H451&lt;&gt;契約状況コード表!M$6),1,"")))</f>
        <v/>
      </c>
      <c r="BM451" s="155" t="str">
        <f t="shared" si="60"/>
        <v>○</v>
      </c>
      <c r="BN451" s="118" t="b">
        <f t="shared" si="61"/>
        <v>1</v>
      </c>
      <c r="BO451" s="118" t="b">
        <f t="shared" si="62"/>
        <v>1</v>
      </c>
    </row>
    <row r="452" spans="1:67" ht="60.6" customHeight="1">
      <c r="A452" s="101">
        <f t="shared" si="63"/>
        <v>447</v>
      </c>
      <c r="B452" s="101" t="str">
        <f t="shared" si="64"/>
        <v/>
      </c>
      <c r="C452" s="101" t="str">
        <f>IF(B452&lt;&gt;1,"",COUNTIF($B$6:B452,1))</f>
        <v/>
      </c>
      <c r="D452" s="101" t="str">
        <f>IF(B452&lt;&gt;2,"",COUNTIF($B$6:B452,2))</f>
        <v/>
      </c>
      <c r="E452" s="101" t="str">
        <f>IF(B452&lt;&gt;3,"",COUNTIF($B$6:B452,3))</f>
        <v/>
      </c>
      <c r="F452" s="101" t="str">
        <f>IF(B452&lt;&gt;4,"",COUNTIF($B$6:B452,4))</f>
        <v/>
      </c>
      <c r="G452" s="75"/>
      <c r="H452" s="36"/>
      <c r="I452" s="76"/>
      <c r="J452" s="76"/>
      <c r="K452" s="75"/>
      <c r="L452" s="161"/>
      <c r="M452" s="77"/>
      <c r="N452" s="76"/>
      <c r="O452" s="78"/>
      <c r="P452" s="83"/>
      <c r="Q452" s="84"/>
      <c r="R452" s="76"/>
      <c r="S452" s="75"/>
      <c r="T452" s="79"/>
      <c r="U452" s="86"/>
      <c r="V452" s="87"/>
      <c r="W452" s="172" t="str">
        <f>IF(OR(T452="他官署で調達手続きを実施のため",AG452=契約状況コード表!G$5),"－",IF(V452&lt;&gt;"",ROUNDDOWN(V452/T452,3),(IFERROR(ROUNDDOWN(U452/T452,3),"－"))))</f>
        <v>－</v>
      </c>
      <c r="X452" s="79"/>
      <c r="Y452" s="79"/>
      <c r="Z452" s="82"/>
      <c r="AA452" s="80"/>
      <c r="AB452" s="81"/>
      <c r="AC452" s="82"/>
      <c r="AD452" s="82"/>
      <c r="AE452" s="82"/>
      <c r="AF452" s="82"/>
      <c r="AG452" s="80"/>
      <c r="AH452" s="76"/>
      <c r="AI452" s="76"/>
      <c r="AJ452" s="76"/>
      <c r="AK452" s="36"/>
      <c r="AL452" s="36"/>
      <c r="AM452" s="200"/>
      <c r="AN452" s="200"/>
      <c r="AO452" s="200"/>
      <c r="AP452" s="200"/>
      <c r="AQ452" s="161"/>
      <c r="AR452" s="75"/>
      <c r="AS452" s="36"/>
      <c r="AT452" s="36"/>
      <c r="AU452" s="36"/>
      <c r="AV452" s="36"/>
      <c r="AW452" s="36"/>
      <c r="AX452" s="36"/>
      <c r="AY452" s="36"/>
      <c r="AZ452" s="36"/>
      <c r="BA452" s="104"/>
      <c r="BB452" s="113"/>
      <c r="BC452" s="114" t="str">
        <f>IF(AND(OR(K452=契約状況コード表!D$5,K452=契約状況コード表!D$6),OR(AG452=契約状況コード表!G$5,AG452=契約状況コード表!G$6)),"年間支払金額(全官署)",IF(OR(AG452=契約状況コード表!G$5,AG452=契約状況コード表!G$6),"年間支払金額",IF(AND(OR(COUNTIF(AI452,"*すべて*"),COUNTIF(AI452,"*全て*")),S452="●",OR(K452=契約状況コード表!D$5,K452=契約状況コード表!D$6)),"年間支払金額(全官署、契約相手方ごと)",IF(AND(OR(COUNTIF(AI452,"*すべて*"),COUNTIF(AI452,"*全て*")),S452="●"),"年間支払金額(契約相手方ごと)",IF(AND(OR(K452=契約状況コード表!D$5,K452=契約状況コード表!D$6),AG452=契約状況コード表!G$7),"契約総額(全官署)",IF(AND(K452=契約状況コード表!D$7,AG452=契約状況コード表!G$7),"契約総額(自官署のみ)",IF(K452=契約状況コード表!D$7,"年間支払金額(自官署のみ)",IF(AG452=契約状況コード表!G$7,"契約総額",IF(AND(COUNTIF(BJ452,"&lt;&gt;*単価*"),OR(K452=契約状況コード表!D$5,K452=契約状況コード表!D$6)),"全官署予定価格",IF(AND(COUNTIF(BJ452,"*単価*"),OR(K452=契約状況コード表!D$5,K452=契約状況コード表!D$6)),"全官署支払金額",IF(AND(COUNTIF(BJ452,"&lt;&gt;*単価*"),COUNTIF(BJ452,"*変更契約*")),"変更後予定価格",IF(COUNTIF(BJ452,"*単価*"),"年間支払金額","予定価格"))))))))))))</f>
        <v>予定価格</v>
      </c>
      <c r="BD452" s="114" t="str">
        <f>IF(AND(BI452=契約状況コード表!M$5,T452&gt;契約状況コード表!N$5),"○",IF(AND(BI452=契約状況コード表!M$6,T452&gt;=契約状況コード表!N$6),"○",IF(AND(BI452=契約状況コード表!M$7,T452&gt;=契約状況コード表!N$7),"○",IF(AND(BI452=契約状況コード表!M$8,T452&gt;=契約状況コード表!N$8),"○",IF(AND(BI452=契約状況コード表!M$9,T452&gt;=契約状況コード表!N$9),"○",IF(AND(BI452=契約状況コード表!M$10,T452&gt;=契約状況コード表!N$10),"○",IF(AND(BI452=契約状況コード表!M$11,T452&gt;=契約状況コード表!N$11),"○",IF(AND(BI452=契約状況コード表!M$12,T452&gt;=契約状況コード表!N$12),"○",IF(AND(BI452=契約状況コード表!M$13,T452&gt;=契約状況コード表!N$13),"○",IF(T452="他官署で調達手続き入札を実施のため","○","×"))))))))))</f>
        <v>×</v>
      </c>
      <c r="BE452" s="114" t="str">
        <f>IF(AND(BI452=契約状況コード表!M$5,Y452&gt;契約状況コード表!N$5),"○",IF(AND(BI452=契約状況コード表!M$6,Y452&gt;=契約状況コード表!N$6),"○",IF(AND(BI452=契約状況コード表!M$7,Y452&gt;=契約状況コード表!N$7),"○",IF(AND(BI452=契約状況コード表!M$8,Y452&gt;=契約状況コード表!N$8),"○",IF(AND(BI452=契約状況コード表!M$9,Y452&gt;=契約状況コード表!N$9),"○",IF(AND(BI452=契約状況コード表!M$10,Y452&gt;=契約状況コード表!N$10),"○",IF(AND(BI452=契約状況コード表!M$11,Y452&gt;=契約状況コード表!N$11),"○",IF(AND(BI452=契約状況コード表!M$12,Y452&gt;=契約状況コード表!N$12),"○",IF(AND(BI452=契約状況コード表!M$13,Y452&gt;=契約状況コード表!N$13),"○","×")))))))))</f>
        <v>×</v>
      </c>
      <c r="BF452" s="114" t="str">
        <f t="shared" si="56"/>
        <v>×</v>
      </c>
      <c r="BG452" s="114" t="str">
        <f t="shared" si="57"/>
        <v>×</v>
      </c>
      <c r="BH452" s="115" t="str">
        <f t="shared" si="58"/>
        <v/>
      </c>
      <c r="BI452" s="170">
        <f t="shared" si="59"/>
        <v>0</v>
      </c>
      <c r="BJ452" s="36" t="str">
        <f>IF(AG452=契約状況コード表!G$5,"",IF(AND(K452&lt;&gt;"",ISTEXT(U452)),"分担契約/単価契約",IF(ISTEXT(U452),"単価契約",IF(K452&lt;&gt;"","分担契約",""))))</f>
        <v/>
      </c>
      <c r="BK452" s="171"/>
      <c r="BL452" s="118" t="str">
        <f>IF(COUNTIF(T452,"**"),"",IF(AND(T452&gt;=契約状況コード表!P$5,OR(H452=契約状況コード表!M$5,H452=契約状況コード表!M$6)),1,IF(AND(T452&gt;=契約状況コード表!P$13,H452&lt;&gt;契約状況コード表!M$5,H452&lt;&gt;契約状況コード表!M$6),1,"")))</f>
        <v/>
      </c>
      <c r="BM452" s="155" t="str">
        <f t="shared" si="60"/>
        <v>○</v>
      </c>
      <c r="BN452" s="118" t="b">
        <f t="shared" si="61"/>
        <v>1</v>
      </c>
      <c r="BO452" s="118" t="b">
        <f t="shared" si="62"/>
        <v>1</v>
      </c>
    </row>
    <row r="453" spans="1:67" ht="60.6" customHeight="1">
      <c r="A453" s="101">
        <f t="shared" si="63"/>
        <v>448</v>
      </c>
      <c r="B453" s="101" t="str">
        <f t="shared" si="64"/>
        <v/>
      </c>
      <c r="C453" s="101" t="str">
        <f>IF(B453&lt;&gt;1,"",COUNTIF($B$6:B453,1))</f>
        <v/>
      </c>
      <c r="D453" s="101" t="str">
        <f>IF(B453&lt;&gt;2,"",COUNTIF($B$6:B453,2))</f>
        <v/>
      </c>
      <c r="E453" s="101" t="str">
        <f>IF(B453&lt;&gt;3,"",COUNTIF($B$6:B453,3))</f>
        <v/>
      </c>
      <c r="F453" s="101" t="str">
        <f>IF(B453&lt;&gt;4,"",COUNTIF($B$6:B453,4))</f>
        <v/>
      </c>
      <c r="G453" s="75"/>
      <c r="H453" s="36"/>
      <c r="I453" s="76"/>
      <c r="J453" s="76"/>
      <c r="K453" s="75"/>
      <c r="L453" s="161"/>
      <c r="M453" s="77"/>
      <c r="N453" s="76"/>
      <c r="O453" s="78"/>
      <c r="P453" s="83"/>
      <c r="Q453" s="84"/>
      <c r="R453" s="76"/>
      <c r="S453" s="75"/>
      <c r="T453" s="79"/>
      <c r="U453" s="86"/>
      <c r="V453" s="87"/>
      <c r="W453" s="172" t="str">
        <f>IF(OR(T453="他官署で調達手続きを実施のため",AG453=契約状況コード表!G$5),"－",IF(V453&lt;&gt;"",ROUNDDOWN(V453/T453,3),(IFERROR(ROUNDDOWN(U453/T453,3),"－"))))</f>
        <v>－</v>
      </c>
      <c r="X453" s="79"/>
      <c r="Y453" s="79"/>
      <c r="Z453" s="82"/>
      <c r="AA453" s="80"/>
      <c r="AB453" s="81"/>
      <c r="AC453" s="82"/>
      <c r="AD453" s="82"/>
      <c r="AE453" s="82"/>
      <c r="AF453" s="82"/>
      <c r="AG453" s="80"/>
      <c r="AH453" s="76"/>
      <c r="AI453" s="76"/>
      <c r="AJ453" s="76"/>
      <c r="AK453" s="36"/>
      <c r="AL453" s="36"/>
      <c r="AM453" s="200"/>
      <c r="AN453" s="200"/>
      <c r="AO453" s="200"/>
      <c r="AP453" s="200"/>
      <c r="AQ453" s="161"/>
      <c r="AR453" s="75"/>
      <c r="AS453" s="36"/>
      <c r="AT453" s="36"/>
      <c r="AU453" s="36"/>
      <c r="AV453" s="36"/>
      <c r="AW453" s="36"/>
      <c r="AX453" s="36"/>
      <c r="AY453" s="36"/>
      <c r="AZ453" s="36"/>
      <c r="BA453" s="104"/>
      <c r="BB453" s="113"/>
      <c r="BC453" s="114" t="str">
        <f>IF(AND(OR(K453=契約状況コード表!D$5,K453=契約状況コード表!D$6),OR(AG453=契約状況コード表!G$5,AG453=契約状況コード表!G$6)),"年間支払金額(全官署)",IF(OR(AG453=契約状況コード表!G$5,AG453=契約状況コード表!G$6),"年間支払金額",IF(AND(OR(COUNTIF(AI453,"*すべて*"),COUNTIF(AI453,"*全て*")),S453="●",OR(K453=契約状況コード表!D$5,K453=契約状況コード表!D$6)),"年間支払金額(全官署、契約相手方ごと)",IF(AND(OR(COUNTIF(AI453,"*すべて*"),COUNTIF(AI453,"*全て*")),S453="●"),"年間支払金額(契約相手方ごと)",IF(AND(OR(K453=契約状況コード表!D$5,K453=契約状況コード表!D$6),AG453=契約状況コード表!G$7),"契約総額(全官署)",IF(AND(K453=契約状況コード表!D$7,AG453=契約状況コード表!G$7),"契約総額(自官署のみ)",IF(K453=契約状況コード表!D$7,"年間支払金額(自官署のみ)",IF(AG453=契約状況コード表!G$7,"契約総額",IF(AND(COUNTIF(BJ453,"&lt;&gt;*単価*"),OR(K453=契約状況コード表!D$5,K453=契約状況コード表!D$6)),"全官署予定価格",IF(AND(COUNTIF(BJ453,"*単価*"),OR(K453=契約状況コード表!D$5,K453=契約状況コード表!D$6)),"全官署支払金額",IF(AND(COUNTIF(BJ453,"&lt;&gt;*単価*"),COUNTIF(BJ453,"*変更契約*")),"変更後予定価格",IF(COUNTIF(BJ453,"*単価*"),"年間支払金額","予定価格"))))))))))))</f>
        <v>予定価格</v>
      </c>
      <c r="BD453" s="114" t="str">
        <f>IF(AND(BI453=契約状況コード表!M$5,T453&gt;契約状況コード表!N$5),"○",IF(AND(BI453=契約状況コード表!M$6,T453&gt;=契約状況コード表!N$6),"○",IF(AND(BI453=契約状況コード表!M$7,T453&gt;=契約状況コード表!N$7),"○",IF(AND(BI453=契約状況コード表!M$8,T453&gt;=契約状況コード表!N$8),"○",IF(AND(BI453=契約状況コード表!M$9,T453&gt;=契約状況コード表!N$9),"○",IF(AND(BI453=契約状況コード表!M$10,T453&gt;=契約状況コード表!N$10),"○",IF(AND(BI453=契約状況コード表!M$11,T453&gt;=契約状況コード表!N$11),"○",IF(AND(BI453=契約状況コード表!M$12,T453&gt;=契約状況コード表!N$12),"○",IF(AND(BI453=契約状況コード表!M$13,T453&gt;=契約状況コード表!N$13),"○",IF(T453="他官署で調達手続き入札を実施のため","○","×"))))))))))</f>
        <v>×</v>
      </c>
      <c r="BE453" s="114" t="str">
        <f>IF(AND(BI453=契約状況コード表!M$5,Y453&gt;契約状況コード表!N$5),"○",IF(AND(BI453=契約状況コード表!M$6,Y453&gt;=契約状況コード表!N$6),"○",IF(AND(BI453=契約状況コード表!M$7,Y453&gt;=契約状況コード表!N$7),"○",IF(AND(BI453=契約状況コード表!M$8,Y453&gt;=契約状況コード表!N$8),"○",IF(AND(BI453=契約状況コード表!M$9,Y453&gt;=契約状況コード表!N$9),"○",IF(AND(BI453=契約状況コード表!M$10,Y453&gt;=契約状況コード表!N$10),"○",IF(AND(BI453=契約状況コード表!M$11,Y453&gt;=契約状況コード表!N$11),"○",IF(AND(BI453=契約状況コード表!M$12,Y453&gt;=契約状況コード表!N$12),"○",IF(AND(BI453=契約状況コード表!M$13,Y453&gt;=契約状況コード表!N$13),"○","×")))))))))</f>
        <v>×</v>
      </c>
      <c r="BF453" s="114" t="str">
        <f t="shared" si="56"/>
        <v>×</v>
      </c>
      <c r="BG453" s="114" t="str">
        <f t="shared" si="57"/>
        <v>×</v>
      </c>
      <c r="BH453" s="115" t="str">
        <f t="shared" si="58"/>
        <v/>
      </c>
      <c r="BI453" s="170">
        <f t="shared" si="59"/>
        <v>0</v>
      </c>
      <c r="BJ453" s="36" t="str">
        <f>IF(AG453=契約状況コード表!G$5,"",IF(AND(K453&lt;&gt;"",ISTEXT(U453)),"分担契約/単価契約",IF(ISTEXT(U453),"単価契約",IF(K453&lt;&gt;"","分担契約",""))))</f>
        <v/>
      </c>
      <c r="BK453" s="171"/>
      <c r="BL453" s="118" t="str">
        <f>IF(COUNTIF(T453,"**"),"",IF(AND(T453&gt;=契約状況コード表!P$5,OR(H453=契約状況コード表!M$5,H453=契約状況コード表!M$6)),1,IF(AND(T453&gt;=契約状況コード表!P$13,H453&lt;&gt;契約状況コード表!M$5,H453&lt;&gt;契約状況コード表!M$6),1,"")))</f>
        <v/>
      </c>
      <c r="BM453" s="155" t="str">
        <f t="shared" si="60"/>
        <v>○</v>
      </c>
      <c r="BN453" s="118" t="b">
        <f t="shared" si="61"/>
        <v>1</v>
      </c>
      <c r="BO453" s="118" t="b">
        <f t="shared" si="62"/>
        <v>1</v>
      </c>
    </row>
    <row r="454" spans="1:67" ht="60.6" customHeight="1">
      <c r="A454" s="101">
        <f t="shared" si="63"/>
        <v>449</v>
      </c>
      <c r="B454" s="101" t="str">
        <f t="shared" si="64"/>
        <v/>
      </c>
      <c r="C454" s="101" t="str">
        <f>IF(B454&lt;&gt;1,"",COUNTIF($B$6:B454,1))</f>
        <v/>
      </c>
      <c r="D454" s="101" t="str">
        <f>IF(B454&lt;&gt;2,"",COUNTIF($B$6:B454,2))</f>
        <v/>
      </c>
      <c r="E454" s="101" t="str">
        <f>IF(B454&lt;&gt;3,"",COUNTIF($B$6:B454,3))</f>
        <v/>
      </c>
      <c r="F454" s="101" t="str">
        <f>IF(B454&lt;&gt;4,"",COUNTIF($B$6:B454,4))</f>
        <v/>
      </c>
      <c r="G454" s="75"/>
      <c r="H454" s="36"/>
      <c r="I454" s="76"/>
      <c r="J454" s="76"/>
      <c r="K454" s="75"/>
      <c r="L454" s="161"/>
      <c r="M454" s="77"/>
      <c r="N454" s="76"/>
      <c r="O454" s="78"/>
      <c r="P454" s="83"/>
      <c r="Q454" s="84"/>
      <c r="R454" s="76"/>
      <c r="S454" s="75"/>
      <c r="T454" s="79"/>
      <c r="U454" s="86"/>
      <c r="V454" s="87"/>
      <c r="W454" s="172" t="str">
        <f>IF(OR(T454="他官署で調達手続きを実施のため",AG454=契約状況コード表!G$5),"－",IF(V454&lt;&gt;"",ROUNDDOWN(V454/T454,3),(IFERROR(ROUNDDOWN(U454/T454,3),"－"))))</f>
        <v>－</v>
      </c>
      <c r="X454" s="79"/>
      <c r="Y454" s="79"/>
      <c r="Z454" s="82"/>
      <c r="AA454" s="80"/>
      <c r="AB454" s="81"/>
      <c r="AC454" s="82"/>
      <c r="AD454" s="82"/>
      <c r="AE454" s="82"/>
      <c r="AF454" s="82"/>
      <c r="AG454" s="80"/>
      <c r="AH454" s="76"/>
      <c r="AI454" s="76"/>
      <c r="AJ454" s="76"/>
      <c r="AK454" s="36"/>
      <c r="AL454" s="36"/>
      <c r="AM454" s="200"/>
      <c r="AN454" s="200"/>
      <c r="AO454" s="200"/>
      <c r="AP454" s="200"/>
      <c r="AQ454" s="161"/>
      <c r="AR454" s="75"/>
      <c r="AS454" s="36"/>
      <c r="AT454" s="36"/>
      <c r="AU454" s="36"/>
      <c r="AV454" s="36"/>
      <c r="AW454" s="36"/>
      <c r="AX454" s="36"/>
      <c r="AY454" s="36"/>
      <c r="AZ454" s="36"/>
      <c r="BA454" s="104"/>
      <c r="BB454" s="113"/>
      <c r="BC454" s="114" t="str">
        <f>IF(AND(OR(K454=契約状況コード表!D$5,K454=契約状況コード表!D$6),OR(AG454=契約状況コード表!G$5,AG454=契約状況コード表!G$6)),"年間支払金額(全官署)",IF(OR(AG454=契約状況コード表!G$5,AG454=契約状況コード表!G$6),"年間支払金額",IF(AND(OR(COUNTIF(AI454,"*すべて*"),COUNTIF(AI454,"*全て*")),S454="●",OR(K454=契約状況コード表!D$5,K454=契約状況コード表!D$6)),"年間支払金額(全官署、契約相手方ごと)",IF(AND(OR(COUNTIF(AI454,"*すべて*"),COUNTIF(AI454,"*全て*")),S454="●"),"年間支払金額(契約相手方ごと)",IF(AND(OR(K454=契約状況コード表!D$5,K454=契約状況コード表!D$6),AG454=契約状況コード表!G$7),"契約総額(全官署)",IF(AND(K454=契約状況コード表!D$7,AG454=契約状況コード表!G$7),"契約総額(自官署のみ)",IF(K454=契約状況コード表!D$7,"年間支払金額(自官署のみ)",IF(AG454=契約状況コード表!G$7,"契約総額",IF(AND(COUNTIF(BJ454,"&lt;&gt;*単価*"),OR(K454=契約状況コード表!D$5,K454=契約状況コード表!D$6)),"全官署予定価格",IF(AND(COUNTIF(BJ454,"*単価*"),OR(K454=契約状況コード表!D$5,K454=契約状況コード表!D$6)),"全官署支払金額",IF(AND(COUNTIF(BJ454,"&lt;&gt;*単価*"),COUNTIF(BJ454,"*変更契約*")),"変更後予定価格",IF(COUNTIF(BJ454,"*単価*"),"年間支払金額","予定価格"))))))))))))</f>
        <v>予定価格</v>
      </c>
      <c r="BD454" s="114" t="str">
        <f>IF(AND(BI454=契約状況コード表!M$5,T454&gt;契約状況コード表!N$5),"○",IF(AND(BI454=契約状況コード表!M$6,T454&gt;=契約状況コード表!N$6),"○",IF(AND(BI454=契約状況コード表!M$7,T454&gt;=契約状況コード表!N$7),"○",IF(AND(BI454=契約状況コード表!M$8,T454&gt;=契約状況コード表!N$8),"○",IF(AND(BI454=契約状況コード表!M$9,T454&gt;=契約状況コード表!N$9),"○",IF(AND(BI454=契約状況コード表!M$10,T454&gt;=契約状況コード表!N$10),"○",IF(AND(BI454=契約状況コード表!M$11,T454&gt;=契約状況コード表!N$11),"○",IF(AND(BI454=契約状況コード表!M$12,T454&gt;=契約状況コード表!N$12),"○",IF(AND(BI454=契約状況コード表!M$13,T454&gt;=契約状況コード表!N$13),"○",IF(T454="他官署で調達手続き入札を実施のため","○","×"))))))))))</f>
        <v>×</v>
      </c>
      <c r="BE454" s="114" t="str">
        <f>IF(AND(BI454=契約状況コード表!M$5,Y454&gt;契約状況コード表!N$5),"○",IF(AND(BI454=契約状況コード表!M$6,Y454&gt;=契約状況コード表!N$6),"○",IF(AND(BI454=契約状況コード表!M$7,Y454&gt;=契約状況コード表!N$7),"○",IF(AND(BI454=契約状況コード表!M$8,Y454&gt;=契約状況コード表!N$8),"○",IF(AND(BI454=契約状況コード表!M$9,Y454&gt;=契約状況コード表!N$9),"○",IF(AND(BI454=契約状況コード表!M$10,Y454&gt;=契約状況コード表!N$10),"○",IF(AND(BI454=契約状況コード表!M$11,Y454&gt;=契約状況コード表!N$11),"○",IF(AND(BI454=契約状況コード表!M$12,Y454&gt;=契約状況コード表!N$12),"○",IF(AND(BI454=契約状況コード表!M$13,Y454&gt;=契約状況コード表!N$13),"○","×")))))))))</f>
        <v>×</v>
      </c>
      <c r="BF454" s="114" t="str">
        <f t="shared" ref="BF454:BF517" si="65">IF(AND(L454="×",BG454="○"),"×",BG454)</f>
        <v>×</v>
      </c>
      <c r="BG454" s="114" t="str">
        <f t="shared" ref="BG454:BG517" si="66">IF(BB454&lt;&gt;"",BB454,IF(COUNTIF(BC454,"*予定価格*"),BD454,BE454))</f>
        <v>×</v>
      </c>
      <c r="BH454" s="115" t="str">
        <f t="shared" ref="BH454:BH517" si="67">IF(BG454="○",X454,"")</f>
        <v/>
      </c>
      <c r="BI454" s="170">
        <f t="shared" ref="BI454:BI517" si="68">IF(H454="③情報システム",IF(COUNTIF(I454,"*借入*")+COUNTIF(I454,"*賃貸*")+COUNTIF(I454,"*リース*"),"⑨物品等賃借",IF(COUNTIF(I454,"*購入*")+COUNTIF(DM454,"*調達*"),"⑦物品等購入",IF(COUNTIF(I454,"*製造*"),"⑧物品等製造","⑩役務"))),H454)</f>
        <v>0</v>
      </c>
      <c r="BJ454" s="36" t="str">
        <f>IF(AG454=契約状況コード表!G$5,"",IF(AND(K454&lt;&gt;"",ISTEXT(U454)),"分担契約/単価契約",IF(ISTEXT(U454),"単価契約",IF(K454&lt;&gt;"","分担契約",""))))</f>
        <v/>
      </c>
      <c r="BK454" s="171"/>
      <c r="BL454" s="118" t="str">
        <f>IF(COUNTIF(T454,"**"),"",IF(AND(T454&gt;=契約状況コード表!P$5,OR(H454=契約状況コード表!M$5,H454=契約状況コード表!M$6)),1,IF(AND(T454&gt;=契約状況コード表!P$13,H454&lt;&gt;契約状況コード表!M$5,H454&lt;&gt;契約状況コード表!M$6),1,"")))</f>
        <v/>
      </c>
      <c r="BM454" s="155" t="str">
        <f t="shared" ref="BM454:BM517" si="69">IF(LEN(O454)=0,"○",IF(LEN(O454)=1,"○",IF(LEN(O454)=13,"○",IF(LEN(O454)=27,"○",IF(LEN(O454)=41,"○","×")))))</f>
        <v>○</v>
      </c>
      <c r="BN454" s="118" t="b">
        <f t="shared" ref="BN454:BN517" si="70">_xlfn.ISFORMULA(BI454)</f>
        <v>1</v>
      </c>
      <c r="BO454" s="118" t="b">
        <f t="shared" ref="BO454:BO517" si="71">_xlfn.ISFORMULA(BJ454)</f>
        <v>1</v>
      </c>
    </row>
    <row r="455" spans="1:67" ht="60.6" customHeight="1">
      <c r="A455" s="101">
        <f t="shared" si="63"/>
        <v>450</v>
      </c>
      <c r="B455" s="101" t="str">
        <f t="shared" si="64"/>
        <v/>
      </c>
      <c r="C455" s="101" t="str">
        <f>IF(B455&lt;&gt;1,"",COUNTIF($B$6:B455,1))</f>
        <v/>
      </c>
      <c r="D455" s="101" t="str">
        <f>IF(B455&lt;&gt;2,"",COUNTIF($B$6:B455,2))</f>
        <v/>
      </c>
      <c r="E455" s="101" t="str">
        <f>IF(B455&lt;&gt;3,"",COUNTIF($B$6:B455,3))</f>
        <v/>
      </c>
      <c r="F455" s="101" t="str">
        <f>IF(B455&lt;&gt;4,"",COUNTIF($B$6:B455,4))</f>
        <v/>
      </c>
      <c r="G455" s="75"/>
      <c r="H455" s="36"/>
      <c r="I455" s="76"/>
      <c r="J455" s="76"/>
      <c r="K455" s="75"/>
      <c r="L455" s="161"/>
      <c r="M455" s="77"/>
      <c r="N455" s="76"/>
      <c r="O455" s="78"/>
      <c r="P455" s="83"/>
      <c r="Q455" s="84"/>
      <c r="R455" s="76"/>
      <c r="S455" s="75"/>
      <c r="T455" s="79"/>
      <c r="U455" s="86"/>
      <c r="V455" s="87"/>
      <c r="W455" s="172" t="str">
        <f>IF(OR(T455="他官署で調達手続きを実施のため",AG455=契約状況コード表!G$5),"－",IF(V455&lt;&gt;"",ROUNDDOWN(V455/T455,3),(IFERROR(ROUNDDOWN(U455/T455,3),"－"))))</f>
        <v>－</v>
      </c>
      <c r="X455" s="79"/>
      <c r="Y455" s="79"/>
      <c r="Z455" s="82"/>
      <c r="AA455" s="80"/>
      <c r="AB455" s="81"/>
      <c r="AC455" s="82"/>
      <c r="AD455" s="82"/>
      <c r="AE455" s="82"/>
      <c r="AF455" s="82"/>
      <c r="AG455" s="80"/>
      <c r="AH455" s="76"/>
      <c r="AI455" s="76"/>
      <c r="AJ455" s="76"/>
      <c r="AK455" s="36"/>
      <c r="AL455" s="36"/>
      <c r="AM455" s="200"/>
      <c r="AN455" s="200"/>
      <c r="AO455" s="200"/>
      <c r="AP455" s="200"/>
      <c r="AQ455" s="161"/>
      <c r="AR455" s="75"/>
      <c r="AS455" s="36"/>
      <c r="AT455" s="36"/>
      <c r="AU455" s="36"/>
      <c r="AV455" s="36"/>
      <c r="AW455" s="36"/>
      <c r="AX455" s="36"/>
      <c r="AY455" s="36"/>
      <c r="AZ455" s="36"/>
      <c r="BA455" s="108"/>
      <c r="BB455" s="113"/>
      <c r="BC455" s="114" t="str">
        <f>IF(AND(OR(K455=契約状況コード表!D$5,K455=契約状況コード表!D$6),OR(AG455=契約状況コード表!G$5,AG455=契約状況コード表!G$6)),"年間支払金額(全官署)",IF(OR(AG455=契約状況コード表!G$5,AG455=契約状況コード表!G$6),"年間支払金額",IF(AND(OR(COUNTIF(AI455,"*すべて*"),COUNTIF(AI455,"*全て*")),S455="●",OR(K455=契約状況コード表!D$5,K455=契約状況コード表!D$6)),"年間支払金額(全官署、契約相手方ごと)",IF(AND(OR(COUNTIF(AI455,"*すべて*"),COUNTIF(AI455,"*全て*")),S455="●"),"年間支払金額(契約相手方ごと)",IF(AND(OR(K455=契約状況コード表!D$5,K455=契約状況コード表!D$6),AG455=契約状況コード表!G$7),"契約総額(全官署)",IF(AND(K455=契約状況コード表!D$7,AG455=契約状況コード表!G$7),"契約総額(自官署のみ)",IF(K455=契約状況コード表!D$7,"年間支払金額(自官署のみ)",IF(AG455=契約状況コード表!G$7,"契約総額",IF(AND(COUNTIF(BJ455,"&lt;&gt;*単価*"),OR(K455=契約状況コード表!D$5,K455=契約状況コード表!D$6)),"全官署予定価格",IF(AND(COUNTIF(BJ455,"*単価*"),OR(K455=契約状況コード表!D$5,K455=契約状況コード表!D$6)),"全官署支払金額",IF(AND(COUNTIF(BJ455,"&lt;&gt;*単価*"),COUNTIF(BJ455,"*変更契約*")),"変更後予定価格",IF(COUNTIF(BJ455,"*単価*"),"年間支払金額","予定価格"))))))))))))</f>
        <v>予定価格</v>
      </c>
      <c r="BD455" s="114" t="str">
        <f>IF(AND(BI455=契約状況コード表!M$5,T455&gt;契約状況コード表!N$5),"○",IF(AND(BI455=契約状況コード表!M$6,T455&gt;=契約状況コード表!N$6),"○",IF(AND(BI455=契約状況コード表!M$7,T455&gt;=契約状況コード表!N$7),"○",IF(AND(BI455=契約状況コード表!M$8,T455&gt;=契約状況コード表!N$8),"○",IF(AND(BI455=契約状況コード表!M$9,T455&gt;=契約状況コード表!N$9),"○",IF(AND(BI455=契約状況コード表!M$10,T455&gt;=契約状況コード表!N$10),"○",IF(AND(BI455=契約状況コード表!M$11,T455&gt;=契約状況コード表!N$11),"○",IF(AND(BI455=契約状況コード表!M$12,T455&gt;=契約状況コード表!N$12),"○",IF(AND(BI455=契約状況コード表!M$13,T455&gt;=契約状況コード表!N$13),"○",IF(T455="他官署で調達手続き入札を実施のため","○","×"))))))))))</f>
        <v>×</v>
      </c>
      <c r="BE455" s="114" t="str">
        <f>IF(AND(BI455=契約状況コード表!M$5,Y455&gt;契約状況コード表!N$5),"○",IF(AND(BI455=契約状況コード表!M$6,Y455&gt;=契約状況コード表!N$6),"○",IF(AND(BI455=契約状況コード表!M$7,Y455&gt;=契約状況コード表!N$7),"○",IF(AND(BI455=契約状況コード表!M$8,Y455&gt;=契約状況コード表!N$8),"○",IF(AND(BI455=契約状況コード表!M$9,Y455&gt;=契約状況コード表!N$9),"○",IF(AND(BI455=契約状況コード表!M$10,Y455&gt;=契約状況コード表!N$10),"○",IF(AND(BI455=契約状況コード表!M$11,Y455&gt;=契約状況コード表!N$11),"○",IF(AND(BI455=契約状況コード表!M$12,Y455&gt;=契約状況コード表!N$12),"○",IF(AND(BI455=契約状況コード表!M$13,Y455&gt;=契約状況コード表!N$13),"○","×")))))))))</f>
        <v>×</v>
      </c>
      <c r="BF455" s="114" t="str">
        <f t="shared" si="65"/>
        <v>×</v>
      </c>
      <c r="BG455" s="114" t="str">
        <f t="shared" si="66"/>
        <v>×</v>
      </c>
      <c r="BH455" s="115" t="str">
        <f t="shared" si="67"/>
        <v/>
      </c>
      <c r="BI455" s="170">
        <f t="shared" si="68"/>
        <v>0</v>
      </c>
      <c r="BJ455" s="36" t="str">
        <f>IF(AG455=契約状況コード表!G$5,"",IF(AND(K455&lt;&gt;"",ISTEXT(U455)),"分担契約/単価契約",IF(ISTEXT(U455),"単価契約",IF(K455&lt;&gt;"","分担契約",""))))</f>
        <v/>
      </c>
      <c r="BK455" s="171"/>
      <c r="BL455" s="118" t="str">
        <f>IF(COUNTIF(T455,"**"),"",IF(AND(T455&gt;=契約状況コード表!P$5,OR(H455=契約状況コード表!M$5,H455=契約状況コード表!M$6)),1,IF(AND(T455&gt;=契約状況コード表!P$13,H455&lt;&gt;契約状況コード表!M$5,H455&lt;&gt;契約状況コード表!M$6),1,"")))</f>
        <v/>
      </c>
      <c r="BM455" s="155" t="str">
        <f t="shared" si="69"/>
        <v>○</v>
      </c>
      <c r="BN455" s="118" t="b">
        <f t="shared" si="70"/>
        <v>1</v>
      </c>
      <c r="BO455" s="118" t="b">
        <f t="shared" si="71"/>
        <v>1</v>
      </c>
    </row>
    <row r="456" spans="1:67" ht="60.6" customHeight="1">
      <c r="A456" s="101">
        <f t="shared" si="63"/>
        <v>451</v>
      </c>
      <c r="B456" s="101" t="str">
        <f t="shared" si="64"/>
        <v/>
      </c>
      <c r="C456" s="101" t="str">
        <f>IF(B456&lt;&gt;1,"",COUNTIF($B$6:B456,1))</f>
        <v/>
      </c>
      <c r="D456" s="101" t="str">
        <f>IF(B456&lt;&gt;2,"",COUNTIF($B$6:B456,2))</f>
        <v/>
      </c>
      <c r="E456" s="101" t="str">
        <f>IF(B456&lt;&gt;3,"",COUNTIF($B$6:B456,3))</f>
        <v/>
      </c>
      <c r="F456" s="101" t="str">
        <f>IF(B456&lt;&gt;4,"",COUNTIF($B$6:B456,4))</f>
        <v/>
      </c>
      <c r="G456" s="75"/>
      <c r="H456" s="36"/>
      <c r="I456" s="76"/>
      <c r="J456" s="76"/>
      <c r="K456" s="75"/>
      <c r="L456" s="161"/>
      <c r="M456" s="77"/>
      <c r="N456" s="76"/>
      <c r="O456" s="78"/>
      <c r="P456" s="83"/>
      <c r="Q456" s="84"/>
      <c r="R456" s="76"/>
      <c r="S456" s="75"/>
      <c r="T456" s="79"/>
      <c r="U456" s="86"/>
      <c r="V456" s="87"/>
      <c r="W456" s="172" t="str">
        <f>IF(OR(T456="他官署で調達手続きを実施のため",AG456=契約状況コード表!G$5),"－",IF(V456&lt;&gt;"",ROUNDDOWN(V456/T456,3),(IFERROR(ROUNDDOWN(U456/T456,3),"－"))))</f>
        <v>－</v>
      </c>
      <c r="X456" s="79"/>
      <c r="Y456" s="79"/>
      <c r="Z456" s="82"/>
      <c r="AA456" s="80"/>
      <c r="AB456" s="81"/>
      <c r="AC456" s="82"/>
      <c r="AD456" s="82"/>
      <c r="AE456" s="82"/>
      <c r="AF456" s="82"/>
      <c r="AG456" s="80"/>
      <c r="AH456" s="76"/>
      <c r="AI456" s="76"/>
      <c r="AJ456" s="76"/>
      <c r="AK456" s="36"/>
      <c r="AL456" s="36"/>
      <c r="AM456" s="200"/>
      <c r="AN456" s="200"/>
      <c r="AO456" s="200"/>
      <c r="AP456" s="200"/>
      <c r="AQ456" s="161"/>
      <c r="AR456" s="75"/>
      <c r="AS456" s="36"/>
      <c r="AT456" s="36"/>
      <c r="AU456" s="36"/>
      <c r="AV456" s="36"/>
      <c r="AW456" s="36"/>
      <c r="AX456" s="36"/>
      <c r="AY456" s="36"/>
      <c r="AZ456" s="36"/>
      <c r="BA456" s="104"/>
      <c r="BB456" s="113"/>
      <c r="BC456" s="114" t="str">
        <f>IF(AND(OR(K456=契約状況コード表!D$5,K456=契約状況コード表!D$6),OR(AG456=契約状況コード表!G$5,AG456=契約状況コード表!G$6)),"年間支払金額(全官署)",IF(OR(AG456=契約状況コード表!G$5,AG456=契約状況コード表!G$6),"年間支払金額",IF(AND(OR(COUNTIF(AI456,"*すべて*"),COUNTIF(AI456,"*全て*")),S456="●",OR(K456=契約状況コード表!D$5,K456=契約状況コード表!D$6)),"年間支払金額(全官署、契約相手方ごと)",IF(AND(OR(COUNTIF(AI456,"*すべて*"),COUNTIF(AI456,"*全て*")),S456="●"),"年間支払金額(契約相手方ごと)",IF(AND(OR(K456=契約状況コード表!D$5,K456=契約状況コード表!D$6),AG456=契約状況コード表!G$7),"契約総額(全官署)",IF(AND(K456=契約状況コード表!D$7,AG456=契約状況コード表!G$7),"契約総額(自官署のみ)",IF(K456=契約状況コード表!D$7,"年間支払金額(自官署のみ)",IF(AG456=契約状況コード表!G$7,"契約総額",IF(AND(COUNTIF(BJ456,"&lt;&gt;*単価*"),OR(K456=契約状況コード表!D$5,K456=契約状況コード表!D$6)),"全官署予定価格",IF(AND(COUNTIF(BJ456,"*単価*"),OR(K456=契約状況コード表!D$5,K456=契約状況コード表!D$6)),"全官署支払金額",IF(AND(COUNTIF(BJ456,"&lt;&gt;*単価*"),COUNTIF(BJ456,"*変更契約*")),"変更後予定価格",IF(COUNTIF(BJ456,"*単価*"),"年間支払金額","予定価格"))))))))))))</f>
        <v>予定価格</v>
      </c>
      <c r="BD456" s="114" t="str">
        <f>IF(AND(BI456=契約状況コード表!M$5,T456&gt;契約状況コード表!N$5),"○",IF(AND(BI456=契約状況コード表!M$6,T456&gt;=契約状況コード表!N$6),"○",IF(AND(BI456=契約状況コード表!M$7,T456&gt;=契約状況コード表!N$7),"○",IF(AND(BI456=契約状況コード表!M$8,T456&gt;=契約状況コード表!N$8),"○",IF(AND(BI456=契約状況コード表!M$9,T456&gt;=契約状況コード表!N$9),"○",IF(AND(BI456=契約状況コード表!M$10,T456&gt;=契約状況コード表!N$10),"○",IF(AND(BI456=契約状況コード表!M$11,T456&gt;=契約状況コード表!N$11),"○",IF(AND(BI456=契約状況コード表!M$12,T456&gt;=契約状況コード表!N$12),"○",IF(AND(BI456=契約状況コード表!M$13,T456&gt;=契約状況コード表!N$13),"○",IF(T456="他官署で調達手続き入札を実施のため","○","×"))))))))))</f>
        <v>×</v>
      </c>
      <c r="BE456" s="114" t="str">
        <f>IF(AND(BI456=契約状況コード表!M$5,Y456&gt;契約状況コード表!N$5),"○",IF(AND(BI456=契約状況コード表!M$6,Y456&gt;=契約状況コード表!N$6),"○",IF(AND(BI456=契約状況コード表!M$7,Y456&gt;=契約状況コード表!N$7),"○",IF(AND(BI456=契約状況コード表!M$8,Y456&gt;=契約状況コード表!N$8),"○",IF(AND(BI456=契約状況コード表!M$9,Y456&gt;=契約状況コード表!N$9),"○",IF(AND(BI456=契約状況コード表!M$10,Y456&gt;=契約状況コード表!N$10),"○",IF(AND(BI456=契約状況コード表!M$11,Y456&gt;=契約状況コード表!N$11),"○",IF(AND(BI456=契約状況コード表!M$12,Y456&gt;=契約状況コード表!N$12),"○",IF(AND(BI456=契約状況コード表!M$13,Y456&gt;=契約状況コード表!N$13),"○","×")))))))))</f>
        <v>×</v>
      </c>
      <c r="BF456" s="114" t="str">
        <f t="shared" si="65"/>
        <v>×</v>
      </c>
      <c r="BG456" s="114" t="str">
        <f t="shared" si="66"/>
        <v>×</v>
      </c>
      <c r="BH456" s="115" t="str">
        <f t="shared" si="67"/>
        <v/>
      </c>
      <c r="BI456" s="170">
        <f t="shared" si="68"/>
        <v>0</v>
      </c>
      <c r="BJ456" s="36" t="str">
        <f>IF(AG456=契約状況コード表!G$5,"",IF(AND(K456&lt;&gt;"",ISTEXT(U456)),"分担契約/単価契約",IF(ISTEXT(U456),"単価契約",IF(K456&lt;&gt;"","分担契約",""))))</f>
        <v/>
      </c>
      <c r="BK456" s="171"/>
      <c r="BL456" s="118" t="str">
        <f>IF(COUNTIF(T456,"**"),"",IF(AND(T456&gt;=契約状況コード表!P$5,OR(H456=契約状況コード表!M$5,H456=契約状況コード表!M$6)),1,IF(AND(T456&gt;=契約状況コード表!P$13,H456&lt;&gt;契約状況コード表!M$5,H456&lt;&gt;契約状況コード表!M$6),1,"")))</f>
        <v/>
      </c>
      <c r="BM456" s="155" t="str">
        <f t="shared" si="69"/>
        <v>○</v>
      </c>
      <c r="BN456" s="118" t="b">
        <f t="shared" si="70"/>
        <v>1</v>
      </c>
      <c r="BO456" s="118" t="b">
        <f t="shared" si="71"/>
        <v>1</v>
      </c>
    </row>
    <row r="457" spans="1:67" ht="60.6" customHeight="1">
      <c r="A457" s="101">
        <f t="shared" si="63"/>
        <v>452</v>
      </c>
      <c r="B457" s="101" t="str">
        <f t="shared" si="64"/>
        <v/>
      </c>
      <c r="C457" s="101" t="str">
        <f>IF(B457&lt;&gt;1,"",COUNTIF($B$6:B457,1))</f>
        <v/>
      </c>
      <c r="D457" s="101" t="str">
        <f>IF(B457&lt;&gt;2,"",COUNTIF($B$6:B457,2))</f>
        <v/>
      </c>
      <c r="E457" s="101" t="str">
        <f>IF(B457&lt;&gt;3,"",COUNTIF($B$6:B457,3))</f>
        <v/>
      </c>
      <c r="F457" s="101" t="str">
        <f>IF(B457&lt;&gt;4,"",COUNTIF($B$6:B457,4))</f>
        <v/>
      </c>
      <c r="G457" s="75"/>
      <c r="H457" s="36"/>
      <c r="I457" s="76"/>
      <c r="J457" s="76"/>
      <c r="K457" s="75"/>
      <c r="L457" s="161"/>
      <c r="M457" s="77"/>
      <c r="N457" s="76"/>
      <c r="O457" s="78"/>
      <c r="P457" s="83"/>
      <c r="Q457" s="84"/>
      <c r="R457" s="76"/>
      <c r="S457" s="75"/>
      <c r="T457" s="79"/>
      <c r="U457" s="86"/>
      <c r="V457" s="87"/>
      <c r="W457" s="172" t="str">
        <f>IF(OR(T457="他官署で調達手続きを実施のため",AG457=契約状況コード表!G$5),"－",IF(V457&lt;&gt;"",ROUNDDOWN(V457/T457,3),(IFERROR(ROUNDDOWN(U457/T457,3),"－"))))</f>
        <v>－</v>
      </c>
      <c r="X457" s="79"/>
      <c r="Y457" s="79"/>
      <c r="Z457" s="82"/>
      <c r="AA457" s="80"/>
      <c r="AB457" s="81"/>
      <c r="AC457" s="82"/>
      <c r="AD457" s="82"/>
      <c r="AE457" s="82"/>
      <c r="AF457" s="82"/>
      <c r="AG457" s="80"/>
      <c r="AH457" s="76"/>
      <c r="AI457" s="76"/>
      <c r="AJ457" s="76"/>
      <c r="AK457" s="36"/>
      <c r="AL457" s="36"/>
      <c r="AM457" s="200"/>
      <c r="AN457" s="200"/>
      <c r="AO457" s="200"/>
      <c r="AP457" s="200"/>
      <c r="AQ457" s="161"/>
      <c r="AR457" s="75"/>
      <c r="AS457" s="36"/>
      <c r="AT457" s="36"/>
      <c r="AU457" s="36"/>
      <c r="AV457" s="36"/>
      <c r="AW457" s="36"/>
      <c r="AX457" s="36"/>
      <c r="AY457" s="36"/>
      <c r="AZ457" s="36"/>
      <c r="BA457" s="104"/>
      <c r="BB457" s="113"/>
      <c r="BC457" s="114" t="str">
        <f>IF(AND(OR(K457=契約状況コード表!D$5,K457=契約状況コード表!D$6),OR(AG457=契約状況コード表!G$5,AG457=契約状況コード表!G$6)),"年間支払金額(全官署)",IF(OR(AG457=契約状況コード表!G$5,AG457=契約状況コード表!G$6),"年間支払金額",IF(AND(OR(COUNTIF(AI457,"*すべて*"),COUNTIF(AI457,"*全て*")),S457="●",OR(K457=契約状況コード表!D$5,K457=契約状況コード表!D$6)),"年間支払金額(全官署、契約相手方ごと)",IF(AND(OR(COUNTIF(AI457,"*すべて*"),COUNTIF(AI457,"*全て*")),S457="●"),"年間支払金額(契約相手方ごと)",IF(AND(OR(K457=契約状況コード表!D$5,K457=契約状況コード表!D$6),AG457=契約状況コード表!G$7),"契約総額(全官署)",IF(AND(K457=契約状況コード表!D$7,AG457=契約状況コード表!G$7),"契約総額(自官署のみ)",IF(K457=契約状況コード表!D$7,"年間支払金額(自官署のみ)",IF(AG457=契約状況コード表!G$7,"契約総額",IF(AND(COUNTIF(BJ457,"&lt;&gt;*単価*"),OR(K457=契約状況コード表!D$5,K457=契約状況コード表!D$6)),"全官署予定価格",IF(AND(COUNTIF(BJ457,"*単価*"),OR(K457=契約状況コード表!D$5,K457=契約状況コード表!D$6)),"全官署支払金額",IF(AND(COUNTIF(BJ457,"&lt;&gt;*単価*"),COUNTIF(BJ457,"*変更契約*")),"変更後予定価格",IF(COUNTIF(BJ457,"*単価*"),"年間支払金額","予定価格"))))))))))))</f>
        <v>予定価格</v>
      </c>
      <c r="BD457" s="114" t="str">
        <f>IF(AND(BI457=契約状況コード表!M$5,T457&gt;契約状況コード表!N$5),"○",IF(AND(BI457=契約状況コード表!M$6,T457&gt;=契約状況コード表!N$6),"○",IF(AND(BI457=契約状況コード表!M$7,T457&gt;=契約状況コード表!N$7),"○",IF(AND(BI457=契約状況コード表!M$8,T457&gt;=契約状況コード表!N$8),"○",IF(AND(BI457=契約状況コード表!M$9,T457&gt;=契約状況コード表!N$9),"○",IF(AND(BI457=契約状況コード表!M$10,T457&gt;=契約状況コード表!N$10),"○",IF(AND(BI457=契約状況コード表!M$11,T457&gt;=契約状況コード表!N$11),"○",IF(AND(BI457=契約状況コード表!M$12,T457&gt;=契約状況コード表!N$12),"○",IF(AND(BI457=契約状況コード表!M$13,T457&gt;=契約状況コード表!N$13),"○",IF(T457="他官署で調達手続き入札を実施のため","○","×"))))))))))</f>
        <v>×</v>
      </c>
      <c r="BE457" s="114" t="str">
        <f>IF(AND(BI457=契約状況コード表!M$5,Y457&gt;契約状況コード表!N$5),"○",IF(AND(BI457=契約状況コード表!M$6,Y457&gt;=契約状況コード表!N$6),"○",IF(AND(BI457=契約状況コード表!M$7,Y457&gt;=契約状況コード表!N$7),"○",IF(AND(BI457=契約状況コード表!M$8,Y457&gt;=契約状況コード表!N$8),"○",IF(AND(BI457=契約状況コード表!M$9,Y457&gt;=契約状況コード表!N$9),"○",IF(AND(BI457=契約状況コード表!M$10,Y457&gt;=契約状況コード表!N$10),"○",IF(AND(BI457=契約状況コード表!M$11,Y457&gt;=契約状況コード表!N$11),"○",IF(AND(BI457=契約状況コード表!M$12,Y457&gt;=契約状況コード表!N$12),"○",IF(AND(BI457=契約状況コード表!M$13,Y457&gt;=契約状況コード表!N$13),"○","×")))))))))</f>
        <v>×</v>
      </c>
      <c r="BF457" s="114" t="str">
        <f t="shared" si="65"/>
        <v>×</v>
      </c>
      <c r="BG457" s="114" t="str">
        <f t="shared" si="66"/>
        <v>×</v>
      </c>
      <c r="BH457" s="115" t="str">
        <f t="shared" si="67"/>
        <v/>
      </c>
      <c r="BI457" s="170">
        <f t="shared" si="68"/>
        <v>0</v>
      </c>
      <c r="BJ457" s="36" t="str">
        <f>IF(AG457=契約状況コード表!G$5,"",IF(AND(K457&lt;&gt;"",ISTEXT(U457)),"分担契約/単価契約",IF(ISTEXT(U457),"単価契約",IF(K457&lt;&gt;"","分担契約",""))))</f>
        <v/>
      </c>
      <c r="BK457" s="171"/>
      <c r="BL457" s="118" t="str">
        <f>IF(COUNTIF(T457,"**"),"",IF(AND(T457&gt;=契約状況コード表!P$5,OR(H457=契約状況コード表!M$5,H457=契約状況コード表!M$6)),1,IF(AND(T457&gt;=契約状況コード表!P$13,H457&lt;&gt;契約状況コード表!M$5,H457&lt;&gt;契約状況コード表!M$6),1,"")))</f>
        <v/>
      </c>
      <c r="BM457" s="155" t="str">
        <f t="shared" si="69"/>
        <v>○</v>
      </c>
      <c r="BN457" s="118" t="b">
        <f t="shared" si="70"/>
        <v>1</v>
      </c>
      <c r="BO457" s="118" t="b">
        <f t="shared" si="71"/>
        <v>1</v>
      </c>
    </row>
    <row r="458" spans="1:67" ht="60.6" customHeight="1">
      <c r="A458" s="101">
        <f t="shared" si="63"/>
        <v>453</v>
      </c>
      <c r="B458" s="101" t="str">
        <f t="shared" si="64"/>
        <v/>
      </c>
      <c r="C458" s="101" t="str">
        <f>IF(B458&lt;&gt;1,"",COUNTIF($B$6:B458,1))</f>
        <v/>
      </c>
      <c r="D458" s="101" t="str">
        <f>IF(B458&lt;&gt;2,"",COUNTIF($B$6:B458,2))</f>
        <v/>
      </c>
      <c r="E458" s="101" t="str">
        <f>IF(B458&lt;&gt;3,"",COUNTIF($B$6:B458,3))</f>
        <v/>
      </c>
      <c r="F458" s="101" t="str">
        <f>IF(B458&lt;&gt;4,"",COUNTIF($B$6:B458,4))</f>
        <v/>
      </c>
      <c r="G458" s="75"/>
      <c r="H458" s="36"/>
      <c r="I458" s="76"/>
      <c r="J458" s="76"/>
      <c r="K458" s="75"/>
      <c r="L458" s="161"/>
      <c r="M458" s="77"/>
      <c r="N458" s="76"/>
      <c r="O458" s="78"/>
      <c r="P458" s="83"/>
      <c r="Q458" s="84"/>
      <c r="R458" s="76"/>
      <c r="S458" s="75"/>
      <c r="T458" s="85"/>
      <c r="U458" s="154"/>
      <c r="V458" s="87"/>
      <c r="W458" s="172" t="str">
        <f>IF(OR(T458="他官署で調達手続きを実施のため",AG458=契約状況コード表!G$5),"－",IF(V458&lt;&gt;"",ROUNDDOWN(V458/T458,3),(IFERROR(ROUNDDOWN(U458/T458,3),"－"))))</f>
        <v>－</v>
      </c>
      <c r="X458" s="85"/>
      <c r="Y458" s="85"/>
      <c r="Z458" s="82"/>
      <c r="AA458" s="80"/>
      <c r="AB458" s="81"/>
      <c r="AC458" s="82"/>
      <c r="AD458" s="82"/>
      <c r="AE458" s="82"/>
      <c r="AF458" s="82"/>
      <c r="AG458" s="80"/>
      <c r="AH458" s="76"/>
      <c r="AI458" s="76"/>
      <c r="AJ458" s="76"/>
      <c r="AK458" s="36"/>
      <c r="AL458" s="36"/>
      <c r="AM458" s="200"/>
      <c r="AN458" s="200"/>
      <c r="AO458" s="200"/>
      <c r="AP458" s="200"/>
      <c r="AQ458" s="161"/>
      <c r="AR458" s="75"/>
      <c r="AS458" s="36"/>
      <c r="AT458" s="36"/>
      <c r="AU458" s="36"/>
      <c r="AV458" s="36"/>
      <c r="AW458" s="36"/>
      <c r="AX458" s="36"/>
      <c r="AY458" s="36"/>
      <c r="AZ458" s="36"/>
      <c r="BA458" s="104"/>
      <c r="BB458" s="113"/>
      <c r="BC458" s="114" t="str">
        <f>IF(AND(OR(K458=契約状況コード表!D$5,K458=契約状況コード表!D$6),OR(AG458=契約状況コード表!G$5,AG458=契約状況コード表!G$6)),"年間支払金額(全官署)",IF(OR(AG458=契約状況コード表!G$5,AG458=契約状況コード表!G$6),"年間支払金額",IF(AND(OR(COUNTIF(AI458,"*すべて*"),COUNTIF(AI458,"*全て*")),S458="●",OR(K458=契約状況コード表!D$5,K458=契約状況コード表!D$6)),"年間支払金額(全官署、契約相手方ごと)",IF(AND(OR(COUNTIF(AI458,"*すべて*"),COUNTIF(AI458,"*全て*")),S458="●"),"年間支払金額(契約相手方ごと)",IF(AND(OR(K458=契約状況コード表!D$5,K458=契約状況コード表!D$6),AG458=契約状況コード表!G$7),"契約総額(全官署)",IF(AND(K458=契約状況コード表!D$7,AG458=契約状況コード表!G$7),"契約総額(自官署のみ)",IF(K458=契約状況コード表!D$7,"年間支払金額(自官署のみ)",IF(AG458=契約状況コード表!G$7,"契約総額",IF(AND(COUNTIF(BJ458,"&lt;&gt;*単価*"),OR(K458=契約状況コード表!D$5,K458=契約状況コード表!D$6)),"全官署予定価格",IF(AND(COUNTIF(BJ458,"*単価*"),OR(K458=契約状況コード表!D$5,K458=契約状況コード表!D$6)),"全官署支払金額",IF(AND(COUNTIF(BJ458,"&lt;&gt;*単価*"),COUNTIF(BJ458,"*変更契約*")),"変更後予定価格",IF(COUNTIF(BJ458,"*単価*"),"年間支払金額","予定価格"))))))))))))</f>
        <v>予定価格</v>
      </c>
      <c r="BD458" s="114" t="str">
        <f>IF(AND(BI458=契約状況コード表!M$5,T458&gt;契約状況コード表!N$5),"○",IF(AND(BI458=契約状況コード表!M$6,T458&gt;=契約状況コード表!N$6),"○",IF(AND(BI458=契約状況コード表!M$7,T458&gt;=契約状況コード表!N$7),"○",IF(AND(BI458=契約状況コード表!M$8,T458&gt;=契約状況コード表!N$8),"○",IF(AND(BI458=契約状況コード表!M$9,T458&gt;=契約状況コード表!N$9),"○",IF(AND(BI458=契約状況コード表!M$10,T458&gt;=契約状況コード表!N$10),"○",IF(AND(BI458=契約状況コード表!M$11,T458&gt;=契約状況コード表!N$11),"○",IF(AND(BI458=契約状況コード表!M$12,T458&gt;=契約状況コード表!N$12),"○",IF(AND(BI458=契約状況コード表!M$13,T458&gt;=契約状況コード表!N$13),"○",IF(T458="他官署で調達手続き入札を実施のため","○","×"))))))))))</f>
        <v>×</v>
      </c>
      <c r="BE458" s="114" t="str">
        <f>IF(AND(BI458=契約状況コード表!M$5,Y458&gt;契約状況コード表!N$5),"○",IF(AND(BI458=契約状況コード表!M$6,Y458&gt;=契約状況コード表!N$6),"○",IF(AND(BI458=契約状況コード表!M$7,Y458&gt;=契約状況コード表!N$7),"○",IF(AND(BI458=契約状況コード表!M$8,Y458&gt;=契約状況コード表!N$8),"○",IF(AND(BI458=契約状況コード表!M$9,Y458&gt;=契約状況コード表!N$9),"○",IF(AND(BI458=契約状況コード表!M$10,Y458&gt;=契約状況コード表!N$10),"○",IF(AND(BI458=契約状況コード表!M$11,Y458&gt;=契約状況コード表!N$11),"○",IF(AND(BI458=契約状況コード表!M$12,Y458&gt;=契約状況コード表!N$12),"○",IF(AND(BI458=契約状況コード表!M$13,Y458&gt;=契約状況コード表!N$13),"○","×")))))))))</f>
        <v>×</v>
      </c>
      <c r="BF458" s="114" t="str">
        <f t="shared" si="65"/>
        <v>×</v>
      </c>
      <c r="BG458" s="114" t="str">
        <f t="shared" si="66"/>
        <v>×</v>
      </c>
      <c r="BH458" s="115" t="str">
        <f t="shared" si="67"/>
        <v/>
      </c>
      <c r="BI458" s="170">
        <f t="shared" si="68"/>
        <v>0</v>
      </c>
      <c r="BJ458" s="36" t="str">
        <f>IF(AG458=契約状況コード表!G$5,"",IF(AND(K458&lt;&gt;"",ISTEXT(U458)),"分担契約/単価契約",IF(ISTEXT(U458),"単価契約",IF(K458&lt;&gt;"","分担契約",""))))</f>
        <v/>
      </c>
      <c r="BK458" s="171"/>
      <c r="BL458" s="118" t="str">
        <f>IF(COUNTIF(T458,"**"),"",IF(AND(T458&gt;=契約状況コード表!P$5,OR(H458=契約状況コード表!M$5,H458=契約状況コード表!M$6)),1,IF(AND(T458&gt;=契約状況コード表!P$13,H458&lt;&gt;契約状況コード表!M$5,H458&lt;&gt;契約状況コード表!M$6),1,"")))</f>
        <v/>
      </c>
      <c r="BM458" s="155" t="str">
        <f t="shared" si="69"/>
        <v>○</v>
      </c>
      <c r="BN458" s="118" t="b">
        <f t="shared" si="70"/>
        <v>1</v>
      </c>
      <c r="BO458" s="118" t="b">
        <f t="shared" si="71"/>
        <v>1</v>
      </c>
    </row>
    <row r="459" spans="1:67" ht="60.6" customHeight="1">
      <c r="A459" s="101">
        <f t="shared" si="63"/>
        <v>454</v>
      </c>
      <c r="B459" s="101" t="str">
        <f t="shared" si="64"/>
        <v/>
      </c>
      <c r="C459" s="101" t="str">
        <f>IF(B459&lt;&gt;1,"",COUNTIF($B$6:B459,1))</f>
        <v/>
      </c>
      <c r="D459" s="101" t="str">
        <f>IF(B459&lt;&gt;2,"",COUNTIF($B$6:B459,2))</f>
        <v/>
      </c>
      <c r="E459" s="101" t="str">
        <f>IF(B459&lt;&gt;3,"",COUNTIF($B$6:B459,3))</f>
        <v/>
      </c>
      <c r="F459" s="101" t="str">
        <f>IF(B459&lt;&gt;4,"",COUNTIF($B$6:B459,4))</f>
        <v/>
      </c>
      <c r="G459" s="75"/>
      <c r="H459" s="36"/>
      <c r="I459" s="76"/>
      <c r="J459" s="76"/>
      <c r="K459" s="75"/>
      <c r="L459" s="161"/>
      <c r="M459" s="77"/>
      <c r="N459" s="76"/>
      <c r="O459" s="78"/>
      <c r="P459" s="83"/>
      <c r="Q459" s="84"/>
      <c r="R459" s="76"/>
      <c r="S459" s="75"/>
      <c r="T459" s="79"/>
      <c r="U459" s="86"/>
      <c r="V459" s="87"/>
      <c r="W459" s="172" t="str">
        <f>IF(OR(T459="他官署で調達手続きを実施のため",AG459=契約状況コード表!G$5),"－",IF(V459&lt;&gt;"",ROUNDDOWN(V459/T459,3),(IFERROR(ROUNDDOWN(U459/T459,3),"－"))))</f>
        <v>－</v>
      </c>
      <c r="X459" s="79"/>
      <c r="Y459" s="79"/>
      <c r="Z459" s="82"/>
      <c r="AA459" s="80"/>
      <c r="AB459" s="81"/>
      <c r="AC459" s="82"/>
      <c r="AD459" s="82"/>
      <c r="AE459" s="82"/>
      <c r="AF459" s="82"/>
      <c r="AG459" s="80"/>
      <c r="AH459" s="76"/>
      <c r="AI459" s="76"/>
      <c r="AJ459" s="76"/>
      <c r="AK459" s="36"/>
      <c r="AL459" s="36"/>
      <c r="AM459" s="200"/>
      <c r="AN459" s="200"/>
      <c r="AO459" s="200"/>
      <c r="AP459" s="200"/>
      <c r="AQ459" s="161"/>
      <c r="AR459" s="75"/>
      <c r="AS459" s="36"/>
      <c r="AT459" s="36"/>
      <c r="AU459" s="36"/>
      <c r="AV459" s="36"/>
      <c r="AW459" s="36"/>
      <c r="AX459" s="36"/>
      <c r="AY459" s="36"/>
      <c r="AZ459" s="36"/>
      <c r="BA459" s="104"/>
      <c r="BB459" s="113"/>
      <c r="BC459" s="114" t="str">
        <f>IF(AND(OR(K459=契約状況コード表!D$5,K459=契約状況コード表!D$6),OR(AG459=契約状況コード表!G$5,AG459=契約状況コード表!G$6)),"年間支払金額(全官署)",IF(OR(AG459=契約状況コード表!G$5,AG459=契約状況コード表!G$6),"年間支払金額",IF(AND(OR(COUNTIF(AI459,"*すべて*"),COUNTIF(AI459,"*全て*")),S459="●",OR(K459=契約状況コード表!D$5,K459=契約状況コード表!D$6)),"年間支払金額(全官署、契約相手方ごと)",IF(AND(OR(COUNTIF(AI459,"*すべて*"),COUNTIF(AI459,"*全て*")),S459="●"),"年間支払金額(契約相手方ごと)",IF(AND(OR(K459=契約状況コード表!D$5,K459=契約状況コード表!D$6),AG459=契約状況コード表!G$7),"契約総額(全官署)",IF(AND(K459=契約状況コード表!D$7,AG459=契約状況コード表!G$7),"契約総額(自官署のみ)",IF(K459=契約状況コード表!D$7,"年間支払金額(自官署のみ)",IF(AG459=契約状況コード表!G$7,"契約総額",IF(AND(COUNTIF(BJ459,"&lt;&gt;*単価*"),OR(K459=契約状況コード表!D$5,K459=契約状況コード表!D$6)),"全官署予定価格",IF(AND(COUNTIF(BJ459,"*単価*"),OR(K459=契約状況コード表!D$5,K459=契約状況コード表!D$6)),"全官署支払金額",IF(AND(COUNTIF(BJ459,"&lt;&gt;*単価*"),COUNTIF(BJ459,"*変更契約*")),"変更後予定価格",IF(COUNTIF(BJ459,"*単価*"),"年間支払金額","予定価格"))))))))))))</f>
        <v>予定価格</v>
      </c>
      <c r="BD459" s="114" t="str">
        <f>IF(AND(BI459=契約状況コード表!M$5,T459&gt;契約状況コード表!N$5),"○",IF(AND(BI459=契約状況コード表!M$6,T459&gt;=契約状況コード表!N$6),"○",IF(AND(BI459=契約状況コード表!M$7,T459&gt;=契約状況コード表!N$7),"○",IF(AND(BI459=契約状況コード表!M$8,T459&gt;=契約状況コード表!N$8),"○",IF(AND(BI459=契約状況コード表!M$9,T459&gt;=契約状況コード表!N$9),"○",IF(AND(BI459=契約状況コード表!M$10,T459&gt;=契約状況コード表!N$10),"○",IF(AND(BI459=契約状況コード表!M$11,T459&gt;=契約状況コード表!N$11),"○",IF(AND(BI459=契約状況コード表!M$12,T459&gt;=契約状況コード表!N$12),"○",IF(AND(BI459=契約状況コード表!M$13,T459&gt;=契約状況コード表!N$13),"○",IF(T459="他官署で調達手続き入札を実施のため","○","×"))))))))))</f>
        <v>×</v>
      </c>
      <c r="BE459" s="114" t="str">
        <f>IF(AND(BI459=契約状況コード表!M$5,Y459&gt;契約状況コード表!N$5),"○",IF(AND(BI459=契約状況コード表!M$6,Y459&gt;=契約状況コード表!N$6),"○",IF(AND(BI459=契約状況コード表!M$7,Y459&gt;=契約状況コード表!N$7),"○",IF(AND(BI459=契約状況コード表!M$8,Y459&gt;=契約状況コード表!N$8),"○",IF(AND(BI459=契約状況コード表!M$9,Y459&gt;=契約状況コード表!N$9),"○",IF(AND(BI459=契約状況コード表!M$10,Y459&gt;=契約状況コード表!N$10),"○",IF(AND(BI459=契約状況コード表!M$11,Y459&gt;=契約状況コード表!N$11),"○",IF(AND(BI459=契約状況コード表!M$12,Y459&gt;=契約状況コード表!N$12),"○",IF(AND(BI459=契約状況コード表!M$13,Y459&gt;=契約状況コード表!N$13),"○","×")))))))))</f>
        <v>×</v>
      </c>
      <c r="BF459" s="114" t="str">
        <f t="shared" si="65"/>
        <v>×</v>
      </c>
      <c r="BG459" s="114" t="str">
        <f t="shared" si="66"/>
        <v>×</v>
      </c>
      <c r="BH459" s="115" t="str">
        <f t="shared" si="67"/>
        <v/>
      </c>
      <c r="BI459" s="170">
        <f t="shared" si="68"/>
        <v>0</v>
      </c>
      <c r="BJ459" s="36" t="str">
        <f>IF(AG459=契約状況コード表!G$5,"",IF(AND(K459&lt;&gt;"",ISTEXT(U459)),"分担契約/単価契約",IF(ISTEXT(U459),"単価契約",IF(K459&lt;&gt;"","分担契約",""))))</f>
        <v/>
      </c>
      <c r="BK459" s="171"/>
      <c r="BL459" s="118" t="str">
        <f>IF(COUNTIF(T459,"**"),"",IF(AND(T459&gt;=契約状況コード表!P$5,OR(H459=契約状況コード表!M$5,H459=契約状況コード表!M$6)),1,IF(AND(T459&gt;=契約状況コード表!P$13,H459&lt;&gt;契約状況コード表!M$5,H459&lt;&gt;契約状況コード表!M$6),1,"")))</f>
        <v/>
      </c>
      <c r="BM459" s="155" t="str">
        <f t="shared" si="69"/>
        <v>○</v>
      </c>
      <c r="BN459" s="118" t="b">
        <f t="shared" si="70"/>
        <v>1</v>
      </c>
      <c r="BO459" s="118" t="b">
        <f t="shared" si="71"/>
        <v>1</v>
      </c>
    </row>
    <row r="460" spans="1:67" ht="60.6" customHeight="1">
      <c r="A460" s="101">
        <f t="shared" si="63"/>
        <v>455</v>
      </c>
      <c r="B460" s="101" t="str">
        <f t="shared" si="64"/>
        <v/>
      </c>
      <c r="C460" s="101" t="str">
        <f>IF(B460&lt;&gt;1,"",COUNTIF($B$6:B460,1))</f>
        <v/>
      </c>
      <c r="D460" s="101" t="str">
        <f>IF(B460&lt;&gt;2,"",COUNTIF($B$6:B460,2))</f>
        <v/>
      </c>
      <c r="E460" s="101" t="str">
        <f>IF(B460&lt;&gt;3,"",COUNTIF($B$6:B460,3))</f>
        <v/>
      </c>
      <c r="F460" s="101" t="str">
        <f>IF(B460&lt;&gt;4,"",COUNTIF($B$6:B460,4))</f>
        <v/>
      </c>
      <c r="G460" s="75"/>
      <c r="H460" s="36"/>
      <c r="I460" s="76"/>
      <c r="J460" s="76"/>
      <c r="K460" s="75"/>
      <c r="L460" s="161"/>
      <c r="M460" s="77"/>
      <c r="N460" s="76"/>
      <c r="O460" s="78"/>
      <c r="P460" s="83"/>
      <c r="Q460" s="84"/>
      <c r="R460" s="76"/>
      <c r="S460" s="75"/>
      <c r="T460" s="79"/>
      <c r="U460" s="86"/>
      <c r="V460" s="87"/>
      <c r="W460" s="172" t="str">
        <f>IF(OR(T460="他官署で調達手続きを実施のため",AG460=契約状況コード表!G$5),"－",IF(V460&lt;&gt;"",ROUNDDOWN(V460/T460,3),(IFERROR(ROUNDDOWN(U460/T460,3),"－"))))</f>
        <v>－</v>
      </c>
      <c r="X460" s="79"/>
      <c r="Y460" s="79"/>
      <c r="Z460" s="82"/>
      <c r="AA460" s="80"/>
      <c r="AB460" s="81"/>
      <c r="AC460" s="82"/>
      <c r="AD460" s="82"/>
      <c r="AE460" s="82"/>
      <c r="AF460" s="82"/>
      <c r="AG460" s="80"/>
      <c r="AH460" s="76"/>
      <c r="AI460" s="76"/>
      <c r="AJ460" s="76"/>
      <c r="AK460" s="36"/>
      <c r="AL460" s="36"/>
      <c r="AM460" s="200"/>
      <c r="AN460" s="200"/>
      <c r="AO460" s="200"/>
      <c r="AP460" s="200"/>
      <c r="AQ460" s="161"/>
      <c r="AR460" s="75"/>
      <c r="AS460" s="36"/>
      <c r="AT460" s="36"/>
      <c r="AU460" s="36"/>
      <c r="AV460" s="36"/>
      <c r="AW460" s="36"/>
      <c r="AX460" s="36"/>
      <c r="AY460" s="36"/>
      <c r="AZ460" s="36"/>
      <c r="BA460" s="104"/>
      <c r="BB460" s="113"/>
      <c r="BC460" s="114" t="str">
        <f>IF(AND(OR(K460=契約状況コード表!D$5,K460=契約状況コード表!D$6),OR(AG460=契約状況コード表!G$5,AG460=契約状況コード表!G$6)),"年間支払金額(全官署)",IF(OR(AG460=契約状況コード表!G$5,AG460=契約状況コード表!G$6),"年間支払金額",IF(AND(OR(COUNTIF(AI460,"*すべて*"),COUNTIF(AI460,"*全て*")),S460="●",OR(K460=契約状況コード表!D$5,K460=契約状況コード表!D$6)),"年間支払金額(全官署、契約相手方ごと)",IF(AND(OR(COUNTIF(AI460,"*すべて*"),COUNTIF(AI460,"*全て*")),S460="●"),"年間支払金額(契約相手方ごと)",IF(AND(OR(K460=契約状況コード表!D$5,K460=契約状況コード表!D$6),AG460=契約状況コード表!G$7),"契約総額(全官署)",IF(AND(K460=契約状況コード表!D$7,AG460=契約状況コード表!G$7),"契約総額(自官署のみ)",IF(K460=契約状況コード表!D$7,"年間支払金額(自官署のみ)",IF(AG460=契約状況コード表!G$7,"契約総額",IF(AND(COUNTIF(BJ460,"&lt;&gt;*単価*"),OR(K460=契約状況コード表!D$5,K460=契約状況コード表!D$6)),"全官署予定価格",IF(AND(COUNTIF(BJ460,"*単価*"),OR(K460=契約状況コード表!D$5,K460=契約状況コード表!D$6)),"全官署支払金額",IF(AND(COUNTIF(BJ460,"&lt;&gt;*単価*"),COUNTIF(BJ460,"*変更契約*")),"変更後予定価格",IF(COUNTIF(BJ460,"*単価*"),"年間支払金額","予定価格"))))))))))))</f>
        <v>予定価格</v>
      </c>
      <c r="BD460" s="114" t="str">
        <f>IF(AND(BI460=契約状況コード表!M$5,T460&gt;契約状況コード表!N$5),"○",IF(AND(BI460=契約状況コード表!M$6,T460&gt;=契約状況コード表!N$6),"○",IF(AND(BI460=契約状況コード表!M$7,T460&gt;=契約状況コード表!N$7),"○",IF(AND(BI460=契約状況コード表!M$8,T460&gt;=契約状況コード表!N$8),"○",IF(AND(BI460=契約状況コード表!M$9,T460&gt;=契約状況コード表!N$9),"○",IF(AND(BI460=契約状況コード表!M$10,T460&gt;=契約状況コード表!N$10),"○",IF(AND(BI460=契約状況コード表!M$11,T460&gt;=契約状況コード表!N$11),"○",IF(AND(BI460=契約状況コード表!M$12,T460&gt;=契約状況コード表!N$12),"○",IF(AND(BI460=契約状況コード表!M$13,T460&gt;=契約状況コード表!N$13),"○",IF(T460="他官署で調達手続き入札を実施のため","○","×"))))))))))</f>
        <v>×</v>
      </c>
      <c r="BE460" s="114" t="str">
        <f>IF(AND(BI460=契約状況コード表!M$5,Y460&gt;契約状況コード表!N$5),"○",IF(AND(BI460=契約状況コード表!M$6,Y460&gt;=契約状況コード表!N$6),"○",IF(AND(BI460=契約状況コード表!M$7,Y460&gt;=契約状況コード表!N$7),"○",IF(AND(BI460=契約状況コード表!M$8,Y460&gt;=契約状況コード表!N$8),"○",IF(AND(BI460=契約状況コード表!M$9,Y460&gt;=契約状況コード表!N$9),"○",IF(AND(BI460=契約状況コード表!M$10,Y460&gt;=契約状況コード表!N$10),"○",IF(AND(BI460=契約状況コード表!M$11,Y460&gt;=契約状況コード表!N$11),"○",IF(AND(BI460=契約状況コード表!M$12,Y460&gt;=契約状況コード表!N$12),"○",IF(AND(BI460=契約状況コード表!M$13,Y460&gt;=契約状況コード表!N$13),"○","×")))))))))</f>
        <v>×</v>
      </c>
      <c r="BF460" s="114" t="str">
        <f t="shared" si="65"/>
        <v>×</v>
      </c>
      <c r="BG460" s="114" t="str">
        <f t="shared" si="66"/>
        <v>×</v>
      </c>
      <c r="BH460" s="115" t="str">
        <f t="shared" si="67"/>
        <v/>
      </c>
      <c r="BI460" s="170">
        <f t="shared" si="68"/>
        <v>0</v>
      </c>
      <c r="BJ460" s="36" t="str">
        <f>IF(AG460=契約状況コード表!G$5,"",IF(AND(K460&lt;&gt;"",ISTEXT(U460)),"分担契約/単価契約",IF(ISTEXT(U460),"単価契約",IF(K460&lt;&gt;"","分担契約",""))))</f>
        <v/>
      </c>
      <c r="BK460" s="171"/>
      <c r="BL460" s="118" t="str">
        <f>IF(COUNTIF(T460,"**"),"",IF(AND(T460&gt;=契約状況コード表!P$5,OR(H460=契約状況コード表!M$5,H460=契約状況コード表!M$6)),1,IF(AND(T460&gt;=契約状況コード表!P$13,H460&lt;&gt;契約状況コード表!M$5,H460&lt;&gt;契約状況コード表!M$6),1,"")))</f>
        <v/>
      </c>
      <c r="BM460" s="155" t="str">
        <f t="shared" si="69"/>
        <v>○</v>
      </c>
      <c r="BN460" s="118" t="b">
        <f t="shared" si="70"/>
        <v>1</v>
      </c>
      <c r="BO460" s="118" t="b">
        <f t="shared" si="71"/>
        <v>1</v>
      </c>
    </row>
    <row r="461" spans="1:67" ht="60.6" customHeight="1">
      <c r="A461" s="101">
        <f t="shared" si="63"/>
        <v>456</v>
      </c>
      <c r="B461" s="101" t="str">
        <f t="shared" si="64"/>
        <v/>
      </c>
      <c r="C461" s="101" t="str">
        <f>IF(B461&lt;&gt;1,"",COUNTIF($B$6:B461,1))</f>
        <v/>
      </c>
      <c r="D461" s="101" t="str">
        <f>IF(B461&lt;&gt;2,"",COUNTIF($B$6:B461,2))</f>
        <v/>
      </c>
      <c r="E461" s="101" t="str">
        <f>IF(B461&lt;&gt;3,"",COUNTIF($B$6:B461,3))</f>
        <v/>
      </c>
      <c r="F461" s="101" t="str">
        <f>IF(B461&lt;&gt;4,"",COUNTIF($B$6:B461,4))</f>
        <v/>
      </c>
      <c r="G461" s="75"/>
      <c r="H461" s="36"/>
      <c r="I461" s="76"/>
      <c r="J461" s="76"/>
      <c r="K461" s="75"/>
      <c r="L461" s="161"/>
      <c r="M461" s="77"/>
      <c r="N461" s="76"/>
      <c r="O461" s="78"/>
      <c r="P461" s="83"/>
      <c r="Q461" s="84"/>
      <c r="R461" s="76"/>
      <c r="S461" s="75"/>
      <c r="T461" s="79"/>
      <c r="U461" s="86"/>
      <c r="V461" s="87"/>
      <c r="W461" s="172" t="str">
        <f>IF(OR(T461="他官署で調達手続きを実施のため",AG461=契約状況コード表!G$5),"－",IF(V461&lt;&gt;"",ROUNDDOWN(V461/T461,3),(IFERROR(ROUNDDOWN(U461/T461,3),"－"))))</f>
        <v>－</v>
      </c>
      <c r="X461" s="79"/>
      <c r="Y461" s="79"/>
      <c r="Z461" s="82"/>
      <c r="AA461" s="80"/>
      <c r="AB461" s="81"/>
      <c r="AC461" s="82"/>
      <c r="AD461" s="82"/>
      <c r="AE461" s="82"/>
      <c r="AF461" s="82"/>
      <c r="AG461" s="80"/>
      <c r="AH461" s="76"/>
      <c r="AI461" s="76"/>
      <c r="AJ461" s="76"/>
      <c r="AK461" s="36"/>
      <c r="AL461" s="36"/>
      <c r="AM461" s="200"/>
      <c r="AN461" s="200"/>
      <c r="AO461" s="200"/>
      <c r="AP461" s="200"/>
      <c r="AQ461" s="161"/>
      <c r="AR461" s="75"/>
      <c r="AS461" s="36"/>
      <c r="AT461" s="36"/>
      <c r="AU461" s="36"/>
      <c r="AV461" s="36"/>
      <c r="AW461" s="36"/>
      <c r="AX461" s="36"/>
      <c r="AY461" s="36"/>
      <c r="AZ461" s="36"/>
      <c r="BA461" s="104"/>
      <c r="BB461" s="113"/>
      <c r="BC461" s="114" t="str">
        <f>IF(AND(OR(K461=契約状況コード表!D$5,K461=契約状況コード表!D$6),OR(AG461=契約状況コード表!G$5,AG461=契約状況コード表!G$6)),"年間支払金額(全官署)",IF(OR(AG461=契約状況コード表!G$5,AG461=契約状況コード表!G$6),"年間支払金額",IF(AND(OR(COUNTIF(AI461,"*すべて*"),COUNTIF(AI461,"*全て*")),S461="●",OR(K461=契約状況コード表!D$5,K461=契約状況コード表!D$6)),"年間支払金額(全官署、契約相手方ごと)",IF(AND(OR(COUNTIF(AI461,"*すべて*"),COUNTIF(AI461,"*全て*")),S461="●"),"年間支払金額(契約相手方ごと)",IF(AND(OR(K461=契約状況コード表!D$5,K461=契約状況コード表!D$6),AG461=契約状況コード表!G$7),"契約総額(全官署)",IF(AND(K461=契約状況コード表!D$7,AG461=契約状況コード表!G$7),"契約総額(自官署のみ)",IF(K461=契約状況コード表!D$7,"年間支払金額(自官署のみ)",IF(AG461=契約状況コード表!G$7,"契約総額",IF(AND(COUNTIF(BJ461,"&lt;&gt;*単価*"),OR(K461=契約状況コード表!D$5,K461=契約状況コード表!D$6)),"全官署予定価格",IF(AND(COUNTIF(BJ461,"*単価*"),OR(K461=契約状況コード表!D$5,K461=契約状況コード表!D$6)),"全官署支払金額",IF(AND(COUNTIF(BJ461,"&lt;&gt;*単価*"),COUNTIF(BJ461,"*変更契約*")),"変更後予定価格",IF(COUNTIF(BJ461,"*単価*"),"年間支払金額","予定価格"))))))))))))</f>
        <v>予定価格</v>
      </c>
      <c r="BD461" s="114" t="str">
        <f>IF(AND(BI461=契約状況コード表!M$5,T461&gt;契約状況コード表!N$5),"○",IF(AND(BI461=契約状況コード表!M$6,T461&gt;=契約状況コード表!N$6),"○",IF(AND(BI461=契約状況コード表!M$7,T461&gt;=契約状況コード表!N$7),"○",IF(AND(BI461=契約状況コード表!M$8,T461&gt;=契約状況コード表!N$8),"○",IF(AND(BI461=契約状況コード表!M$9,T461&gt;=契約状況コード表!N$9),"○",IF(AND(BI461=契約状況コード表!M$10,T461&gt;=契約状況コード表!N$10),"○",IF(AND(BI461=契約状況コード表!M$11,T461&gt;=契約状況コード表!N$11),"○",IF(AND(BI461=契約状況コード表!M$12,T461&gt;=契約状況コード表!N$12),"○",IF(AND(BI461=契約状況コード表!M$13,T461&gt;=契約状況コード表!N$13),"○",IF(T461="他官署で調達手続き入札を実施のため","○","×"))))))))))</f>
        <v>×</v>
      </c>
      <c r="BE461" s="114" t="str">
        <f>IF(AND(BI461=契約状況コード表!M$5,Y461&gt;契約状況コード表!N$5),"○",IF(AND(BI461=契約状況コード表!M$6,Y461&gt;=契約状況コード表!N$6),"○",IF(AND(BI461=契約状況コード表!M$7,Y461&gt;=契約状況コード表!N$7),"○",IF(AND(BI461=契約状況コード表!M$8,Y461&gt;=契約状況コード表!N$8),"○",IF(AND(BI461=契約状況コード表!M$9,Y461&gt;=契約状況コード表!N$9),"○",IF(AND(BI461=契約状況コード表!M$10,Y461&gt;=契約状況コード表!N$10),"○",IF(AND(BI461=契約状況コード表!M$11,Y461&gt;=契約状況コード表!N$11),"○",IF(AND(BI461=契約状況コード表!M$12,Y461&gt;=契約状況コード表!N$12),"○",IF(AND(BI461=契約状況コード表!M$13,Y461&gt;=契約状況コード表!N$13),"○","×")))))))))</f>
        <v>×</v>
      </c>
      <c r="BF461" s="114" t="str">
        <f t="shared" si="65"/>
        <v>×</v>
      </c>
      <c r="BG461" s="114" t="str">
        <f t="shared" si="66"/>
        <v>×</v>
      </c>
      <c r="BH461" s="115" t="str">
        <f t="shared" si="67"/>
        <v/>
      </c>
      <c r="BI461" s="170">
        <f t="shared" si="68"/>
        <v>0</v>
      </c>
      <c r="BJ461" s="36" t="str">
        <f>IF(AG461=契約状況コード表!G$5,"",IF(AND(K461&lt;&gt;"",ISTEXT(U461)),"分担契約/単価契約",IF(ISTEXT(U461),"単価契約",IF(K461&lt;&gt;"","分担契約",""))))</f>
        <v/>
      </c>
      <c r="BK461" s="171"/>
      <c r="BL461" s="118" t="str">
        <f>IF(COUNTIF(T461,"**"),"",IF(AND(T461&gt;=契約状況コード表!P$5,OR(H461=契約状況コード表!M$5,H461=契約状況コード表!M$6)),1,IF(AND(T461&gt;=契約状況コード表!P$13,H461&lt;&gt;契約状況コード表!M$5,H461&lt;&gt;契約状況コード表!M$6),1,"")))</f>
        <v/>
      </c>
      <c r="BM461" s="155" t="str">
        <f t="shared" si="69"/>
        <v>○</v>
      </c>
      <c r="BN461" s="118" t="b">
        <f t="shared" si="70"/>
        <v>1</v>
      </c>
      <c r="BO461" s="118" t="b">
        <f t="shared" si="71"/>
        <v>1</v>
      </c>
    </row>
    <row r="462" spans="1:67" ht="60.6" customHeight="1">
      <c r="A462" s="101">
        <f t="shared" si="63"/>
        <v>457</v>
      </c>
      <c r="B462" s="101" t="str">
        <f t="shared" si="64"/>
        <v/>
      </c>
      <c r="C462" s="101" t="str">
        <f>IF(B462&lt;&gt;1,"",COUNTIF($B$6:B462,1))</f>
        <v/>
      </c>
      <c r="D462" s="101" t="str">
        <f>IF(B462&lt;&gt;2,"",COUNTIF($B$6:B462,2))</f>
        <v/>
      </c>
      <c r="E462" s="101" t="str">
        <f>IF(B462&lt;&gt;3,"",COUNTIF($B$6:B462,3))</f>
        <v/>
      </c>
      <c r="F462" s="101" t="str">
        <f>IF(B462&lt;&gt;4,"",COUNTIF($B$6:B462,4))</f>
        <v/>
      </c>
      <c r="G462" s="75"/>
      <c r="H462" s="36"/>
      <c r="I462" s="76"/>
      <c r="J462" s="76"/>
      <c r="K462" s="75"/>
      <c r="L462" s="161"/>
      <c r="M462" s="77"/>
      <c r="N462" s="76"/>
      <c r="O462" s="78"/>
      <c r="P462" s="83"/>
      <c r="Q462" s="84"/>
      <c r="R462" s="76"/>
      <c r="S462" s="75"/>
      <c r="T462" s="79"/>
      <c r="U462" s="86"/>
      <c r="V462" s="87"/>
      <c r="W462" s="172" t="str">
        <f>IF(OR(T462="他官署で調達手続きを実施のため",AG462=契約状況コード表!G$5),"－",IF(V462&lt;&gt;"",ROUNDDOWN(V462/T462,3),(IFERROR(ROUNDDOWN(U462/T462,3),"－"))))</f>
        <v>－</v>
      </c>
      <c r="X462" s="79"/>
      <c r="Y462" s="79"/>
      <c r="Z462" s="82"/>
      <c r="AA462" s="80"/>
      <c r="AB462" s="81"/>
      <c r="AC462" s="82"/>
      <c r="AD462" s="82"/>
      <c r="AE462" s="82"/>
      <c r="AF462" s="82"/>
      <c r="AG462" s="80"/>
      <c r="AH462" s="76"/>
      <c r="AI462" s="76"/>
      <c r="AJ462" s="76"/>
      <c r="AK462" s="36"/>
      <c r="AL462" s="36"/>
      <c r="AM462" s="200"/>
      <c r="AN462" s="200"/>
      <c r="AO462" s="200"/>
      <c r="AP462" s="200"/>
      <c r="AQ462" s="161"/>
      <c r="AR462" s="75"/>
      <c r="AS462" s="36"/>
      <c r="AT462" s="36"/>
      <c r="AU462" s="36"/>
      <c r="AV462" s="36"/>
      <c r="AW462" s="36"/>
      <c r="AX462" s="36"/>
      <c r="AY462" s="36"/>
      <c r="AZ462" s="36"/>
      <c r="BA462" s="108"/>
      <c r="BB462" s="113"/>
      <c r="BC462" s="114" t="str">
        <f>IF(AND(OR(K462=契約状況コード表!D$5,K462=契約状況コード表!D$6),OR(AG462=契約状況コード表!G$5,AG462=契約状況コード表!G$6)),"年間支払金額(全官署)",IF(OR(AG462=契約状況コード表!G$5,AG462=契約状況コード表!G$6),"年間支払金額",IF(AND(OR(COUNTIF(AI462,"*すべて*"),COUNTIF(AI462,"*全て*")),S462="●",OR(K462=契約状況コード表!D$5,K462=契約状況コード表!D$6)),"年間支払金額(全官署、契約相手方ごと)",IF(AND(OR(COUNTIF(AI462,"*すべて*"),COUNTIF(AI462,"*全て*")),S462="●"),"年間支払金額(契約相手方ごと)",IF(AND(OR(K462=契約状況コード表!D$5,K462=契約状況コード表!D$6),AG462=契約状況コード表!G$7),"契約総額(全官署)",IF(AND(K462=契約状況コード表!D$7,AG462=契約状況コード表!G$7),"契約総額(自官署のみ)",IF(K462=契約状況コード表!D$7,"年間支払金額(自官署のみ)",IF(AG462=契約状況コード表!G$7,"契約総額",IF(AND(COUNTIF(BJ462,"&lt;&gt;*単価*"),OR(K462=契約状況コード表!D$5,K462=契約状況コード表!D$6)),"全官署予定価格",IF(AND(COUNTIF(BJ462,"*単価*"),OR(K462=契約状況コード表!D$5,K462=契約状況コード表!D$6)),"全官署支払金額",IF(AND(COUNTIF(BJ462,"&lt;&gt;*単価*"),COUNTIF(BJ462,"*変更契約*")),"変更後予定価格",IF(COUNTIF(BJ462,"*単価*"),"年間支払金額","予定価格"))))))))))))</f>
        <v>予定価格</v>
      </c>
      <c r="BD462" s="114" t="str">
        <f>IF(AND(BI462=契約状況コード表!M$5,T462&gt;契約状況コード表!N$5),"○",IF(AND(BI462=契約状況コード表!M$6,T462&gt;=契約状況コード表!N$6),"○",IF(AND(BI462=契約状況コード表!M$7,T462&gt;=契約状況コード表!N$7),"○",IF(AND(BI462=契約状況コード表!M$8,T462&gt;=契約状況コード表!N$8),"○",IF(AND(BI462=契約状況コード表!M$9,T462&gt;=契約状況コード表!N$9),"○",IF(AND(BI462=契約状況コード表!M$10,T462&gt;=契約状況コード表!N$10),"○",IF(AND(BI462=契約状況コード表!M$11,T462&gt;=契約状況コード表!N$11),"○",IF(AND(BI462=契約状況コード表!M$12,T462&gt;=契約状況コード表!N$12),"○",IF(AND(BI462=契約状況コード表!M$13,T462&gt;=契約状況コード表!N$13),"○",IF(T462="他官署で調達手続き入札を実施のため","○","×"))))))))))</f>
        <v>×</v>
      </c>
      <c r="BE462" s="114" t="str">
        <f>IF(AND(BI462=契約状況コード表!M$5,Y462&gt;契約状況コード表!N$5),"○",IF(AND(BI462=契約状況コード表!M$6,Y462&gt;=契約状況コード表!N$6),"○",IF(AND(BI462=契約状況コード表!M$7,Y462&gt;=契約状況コード表!N$7),"○",IF(AND(BI462=契約状況コード表!M$8,Y462&gt;=契約状況コード表!N$8),"○",IF(AND(BI462=契約状況コード表!M$9,Y462&gt;=契約状況コード表!N$9),"○",IF(AND(BI462=契約状況コード表!M$10,Y462&gt;=契約状況コード表!N$10),"○",IF(AND(BI462=契約状況コード表!M$11,Y462&gt;=契約状況コード表!N$11),"○",IF(AND(BI462=契約状況コード表!M$12,Y462&gt;=契約状況コード表!N$12),"○",IF(AND(BI462=契約状況コード表!M$13,Y462&gt;=契約状況コード表!N$13),"○","×")))))))))</f>
        <v>×</v>
      </c>
      <c r="BF462" s="114" t="str">
        <f t="shared" si="65"/>
        <v>×</v>
      </c>
      <c r="BG462" s="114" t="str">
        <f t="shared" si="66"/>
        <v>×</v>
      </c>
      <c r="BH462" s="115" t="str">
        <f t="shared" si="67"/>
        <v/>
      </c>
      <c r="BI462" s="170">
        <f t="shared" si="68"/>
        <v>0</v>
      </c>
      <c r="BJ462" s="36" t="str">
        <f>IF(AG462=契約状況コード表!G$5,"",IF(AND(K462&lt;&gt;"",ISTEXT(U462)),"分担契約/単価契約",IF(ISTEXT(U462),"単価契約",IF(K462&lt;&gt;"","分担契約",""))))</f>
        <v/>
      </c>
      <c r="BK462" s="171"/>
      <c r="BL462" s="118" t="str">
        <f>IF(COUNTIF(T462,"**"),"",IF(AND(T462&gt;=契約状況コード表!P$5,OR(H462=契約状況コード表!M$5,H462=契約状況コード表!M$6)),1,IF(AND(T462&gt;=契約状況コード表!P$13,H462&lt;&gt;契約状況コード表!M$5,H462&lt;&gt;契約状況コード表!M$6),1,"")))</f>
        <v/>
      </c>
      <c r="BM462" s="155" t="str">
        <f t="shared" si="69"/>
        <v>○</v>
      </c>
      <c r="BN462" s="118" t="b">
        <f t="shared" si="70"/>
        <v>1</v>
      </c>
      <c r="BO462" s="118" t="b">
        <f t="shared" si="71"/>
        <v>1</v>
      </c>
    </row>
    <row r="463" spans="1:67" ht="60.6" customHeight="1">
      <c r="A463" s="101">
        <f t="shared" si="63"/>
        <v>458</v>
      </c>
      <c r="B463" s="101" t="str">
        <f t="shared" si="64"/>
        <v/>
      </c>
      <c r="C463" s="101" t="str">
        <f>IF(B463&lt;&gt;1,"",COUNTIF($B$6:B463,1))</f>
        <v/>
      </c>
      <c r="D463" s="101" t="str">
        <f>IF(B463&lt;&gt;2,"",COUNTIF($B$6:B463,2))</f>
        <v/>
      </c>
      <c r="E463" s="101" t="str">
        <f>IF(B463&lt;&gt;3,"",COUNTIF($B$6:B463,3))</f>
        <v/>
      </c>
      <c r="F463" s="101" t="str">
        <f>IF(B463&lt;&gt;4,"",COUNTIF($B$6:B463,4))</f>
        <v/>
      </c>
      <c r="G463" s="75"/>
      <c r="H463" s="36"/>
      <c r="I463" s="76"/>
      <c r="J463" s="76"/>
      <c r="K463" s="75"/>
      <c r="L463" s="161"/>
      <c r="M463" s="77"/>
      <c r="N463" s="76"/>
      <c r="O463" s="78"/>
      <c r="P463" s="83"/>
      <c r="Q463" s="84"/>
      <c r="R463" s="76"/>
      <c r="S463" s="75"/>
      <c r="T463" s="79"/>
      <c r="U463" s="86"/>
      <c r="V463" s="87"/>
      <c r="W463" s="172" t="str">
        <f>IF(OR(T463="他官署で調達手続きを実施のため",AG463=契約状況コード表!G$5),"－",IF(V463&lt;&gt;"",ROUNDDOWN(V463/T463,3),(IFERROR(ROUNDDOWN(U463/T463,3),"－"))))</f>
        <v>－</v>
      </c>
      <c r="X463" s="79"/>
      <c r="Y463" s="79"/>
      <c r="Z463" s="82"/>
      <c r="AA463" s="80"/>
      <c r="AB463" s="81"/>
      <c r="AC463" s="82"/>
      <c r="AD463" s="82"/>
      <c r="AE463" s="82"/>
      <c r="AF463" s="82"/>
      <c r="AG463" s="80"/>
      <c r="AH463" s="76"/>
      <c r="AI463" s="76"/>
      <c r="AJ463" s="76"/>
      <c r="AK463" s="36"/>
      <c r="AL463" s="36"/>
      <c r="AM463" s="200"/>
      <c r="AN463" s="200"/>
      <c r="AO463" s="200"/>
      <c r="AP463" s="200"/>
      <c r="AQ463" s="161"/>
      <c r="AR463" s="75"/>
      <c r="AS463" s="36"/>
      <c r="AT463" s="36"/>
      <c r="AU463" s="36"/>
      <c r="AV463" s="36"/>
      <c r="AW463" s="36"/>
      <c r="AX463" s="36"/>
      <c r="AY463" s="36"/>
      <c r="AZ463" s="36"/>
      <c r="BA463" s="104"/>
      <c r="BB463" s="113"/>
      <c r="BC463" s="114" t="str">
        <f>IF(AND(OR(K463=契約状況コード表!D$5,K463=契約状況コード表!D$6),OR(AG463=契約状況コード表!G$5,AG463=契約状況コード表!G$6)),"年間支払金額(全官署)",IF(OR(AG463=契約状況コード表!G$5,AG463=契約状況コード表!G$6),"年間支払金額",IF(AND(OR(COUNTIF(AI463,"*すべて*"),COUNTIF(AI463,"*全て*")),S463="●",OR(K463=契約状況コード表!D$5,K463=契約状況コード表!D$6)),"年間支払金額(全官署、契約相手方ごと)",IF(AND(OR(COUNTIF(AI463,"*すべて*"),COUNTIF(AI463,"*全て*")),S463="●"),"年間支払金額(契約相手方ごと)",IF(AND(OR(K463=契約状況コード表!D$5,K463=契約状況コード表!D$6),AG463=契約状況コード表!G$7),"契約総額(全官署)",IF(AND(K463=契約状況コード表!D$7,AG463=契約状況コード表!G$7),"契約総額(自官署のみ)",IF(K463=契約状況コード表!D$7,"年間支払金額(自官署のみ)",IF(AG463=契約状況コード表!G$7,"契約総額",IF(AND(COUNTIF(BJ463,"&lt;&gt;*単価*"),OR(K463=契約状況コード表!D$5,K463=契約状況コード表!D$6)),"全官署予定価格",IF(AND(COUNTIF(BJ463,"*単価*"),OR(K463=契約状況コード表!D$5,K463=契約状況コード表!D$6)),"全官署支払金額",IF(AND(COUNTIF(BJ463,"&lt;&gt;*単価*"),COUNTIF(BJ463,"*変更契約*")),"変更後予定価格",IF(COUNTIF(BJ463,"*単価*"),"年間支払金額","予定価格"))))))))))))</f>
        <v>予定価格</v>
      </c>
      <c r="BD463" s="114" t="str">
        <f>IF(AND(BI463=契約状況コード表!M$5,T463&gt;契約状況コード表!N$5),"○",IF(AND(BI463=契約状況コード表!M$6,T463&gt;=契約状況コード表!N$6),"○",IF(AND(BI463=契約状況コード表!M$7,T463&gt;=契約状況コード表!N$7),"○",IF(AND(BI463=契約状況コード表!M$8,T463&gt;=契約状況コード表!N$8),"○",IF(AND(BI463=契約状況コード表!M$9,T463&gt;=契約状況コード表!N$9),"○",IF(AND(BI463=契約状況コード表!M$10,T463&gt;=契約状況コード表!N$10),"○",IF(AND(BI463=契約状況コード表!M$11,T463&gt;=契約状況コード表!N$11),"○",IF(AND(BI463=契約状況コード表!M$12,T463&gt;=契約状況コード表!N$12),"○",IF(AND(BI463=契約状況コード表!M$13,T463&gt;=契約状況コード表!N$13),"○",IF(T463="他官署で調達手続き入札を実施のため","○","×"))))))))))</f>
        <v>×</v>
      </c>
      <c r="BE463" s="114" t="str">
        <f>IF(AND(BI463=契約状況コード表!M$5,Y463&gt;契約状況コード表!N$5),"○",IF(AND(BI463=契約状況コード表!M$6,Y463&gt;=契約状況コード表!N$6),"○",IF(AND(BI463=契約状況コード表!M$7,Y463&gt;=契約状況コード表!N$7),"○",IF(AND(BI463=契約状況コード表!M$8,Y463&gt;=契約状況コード表!N$8),"○",IF(AND(BI463=契約状況コード表!M$9,Y463&gt;=契約状況コード表!N$9),"○",IF(AND(BI463=契約状況コード表!M$10,Y463&gt;=契約状況コード表!N$10),"○",IF(AND(BI463=契約状況コード表!M$11,Y463&gt;=契約状況コード表!N$11),"○",IF(AND(BI463=契約状況コード表!M$12,Y463&gt;=契約状況コード表!N$12),"○",IF(AND(BI463=契約状況コード表!M$13,Y463&gt;=契約状況コード表!N$13),"○","×")))))))))</f>
        <v>×</v>
      </c>
      <c r="BF463" s="114" t="str">
        <f t="shared" si="65"/>
        <v>×</v>
      </c>
      <c r="BG463" s="114" t="str">
        <f t="shared" si="66"/>
        <v>×</v>
      </c>
      <c r="BH463" s="115" t="str">
        <f t="shared" si="67"/>
        <v/>
      </c>
      <c r="BI463" s="170">
        <f t="shared" si="68"/>
        <v>0</v>
      </c>
      <c r="BJ463" s="36" t="str">
        <f>IF(AG463=契約状況コード表!G$5,"",IF(AND(K463&lt;&gt;"",ISTEXT(U463)),"分担契約/単価契約",IF(ISTEXT(U463),"単価契約",IF(K463&lt;&gt;"","分担契約",""))))</f>
        <v/>
      </c>
      <c r="BK463" s="171"/>
      <c r="BL463" s="118" t="str">
        <f>IF(COUNTIF(T463,"**"),"",IF(AND(T463&gt;=契約状況コード表!P$5,OR(H463=契約状況コード表!M$5,H463=契約状況コード表!M$6)),1,IF(AND(T463&gt;=契約状況コード表!P$13,H463&lt;&gt;契約状況コード表!M$5,H463&lt;&gt;契約状況コード表!M$6),1,"")))</f>
        <v/>
      </c>
      <c r="BM463" s="155" t="str">
        <f t="shared" si="69"/>
        <v>○</v>
      </c>
      <c r="BN463" s="118" t="b">
        <f t="shared" si="70"/>
        <v>1</v>
      </c>
      <c r="BO463" s="118" t="b">
        <f t="shared" si="71"/>
        <v>1</v>
      </c>
    </row>
    <row r="464" spans="1:67" ht="60.6" customHeight="1">
      <c r="A464" s="101">
        <f t="shared" ref="A464:A527" si="72">ROW()-5</f>
        <v>459</v>
      </c>
      <c r="B464" s="101" t="str">
        <f t="shared" ref="B464:B527" si="73">IF(AND(COUNTIF(H464,"*工事*"),COUNTIF(R464,"*入札*")),1,IF(AND(COUNTIF(H464,"*工事*"),COUNTIF(R464,"*随意契約*")),2,IF(AND(R464&lt;&gt;"*工事*",COUNTIF(R464,"*入札*")),3,IF(AND(H464&lt;&gt;"*工事*",COUNTIF(R464,"*随意契約*")),4,""))))</f>
        <v/>
      </c>
      <c r="C464" s="101" t="str">
        <f>IF(B464&lt;&gt;1,"",COUNTIF($B$6:B464,1))</f>
        <v/>
      </c>
      <c r="D464" s="101" t="str">
        <f>IF(B464&lt;&gt;2,"",COUNTIF($B$6:B464,2))</f>
        <v/>
      </c>
      <c r="E464" s="101" t="str">
        <f>IF(B464&lt;&gt;3,"",COUNTIF($B$6:B464,3))</f>
        <v/>
      </c>
      <c r="F464" s="101" t="str">
        <f>IF(B464&lt;&gt;4,"",COUNTIF($B$6:B464,4))</f>
        <v/>
      </c>
      <c r="G464" s="75"/>
      <c r="H464" s="36"/>
      <c r="I464" s="76"/>
      <c r="J464" s="76"/>
      <c r="K464" s="75"/>
      <c r="L464" s="161"/>
      <c r="M464" s="77"/>
      <c r="N464" s="76"/>
      <c r="O464" s="78"/>
      <c r="P464" s="83"/>
      <c r="Q464" s="84"/>
      <c r="R464" s="76"/>
      <c r="S464" s="75"/>
      <c r="T464" s="79"/>
      <c r="U464" s="86"/>
      <c r="V464" s="87"/>
      <c r="W464" s="172" t="str">
        <f>IF(OR(T464="他官署で調達手続きを実施のため",AG464=契約状況コード表!G$5),"－",IF(V464&lt;&gt;"",ROUNDDOWN(V464/T464,3),(IFERROR(ROUNDDOWN(U464/T464,3),"－"))))</f>
        <v>－</v>
      </c>
      <c r="X464" s="79"/>
      <c r="Y464" s="79"/>
      <c r="Z464" s="82"/>
      <c r="AA464" s="80"/>
      <c r="AB464" s="81"/>
      <c r="AC464" s="82"/>
      <c r="AD464" s="82"/>
      <c r="AE464" s="82"/>
      <c r="AF464" s="82"/>
      <c r="AG464" s="80"/>
      <c r="AH464" s="76"/>
      <c r="AI464" s="76"/>
      <c r="AJ464" s="76"/>
      <c r="AK464" s="36"/>
      <c r="AL464" s="36"/>
      <c r="AM464" s="200"/>
      <c r="AN464" s="200"/>
      <c r="AO464" s="200"/>
      <c r="AP464" s="200"/>
      <c r="AQ464" s="161"/>
      <c r="AR464" s="75"/>
      <c r="AS464" s="36"/>
      <c r="AT464" s="36"/>
      <c r="AU464" s="36"/>
      <c r="AV464" s="36"/>
      <c r="AW464" s="36"/>
      <c r="AX464" s="36"/>
      <c r="AY464" s="36"/>
      <c r="AZ464" s="36"/>
      <c r="BA464" s="104"/>
      <c r="BB464" s="113"/>
      <c r="BC464" s="114" t="str">
        <f>IF(AND(OR(K464=契約状況コード表!D$5,K464=契約状況コード表!D$6),OR(AG464=契約状況コード表!G$5,AG464=契約状況コード表!G$6)),"年間支払金額(全官署)",IF(OR(AG464=契約状況コード表!G$5,AG464=契約状況コード表!G$6),"年間支払金額",IF(AND(OR(COUNTIF(AI464,"*すべて*"),COUNTIF(AI464,"*全て*")),S464="●",OR(K464=契約状況コード表!D$5,K464=契約状況コード表!D$6)),"年間支払金額(全官署、契約相手方ごと)",IF(AND(OR(COUNTIF(AI464,"*すべて*"),COUNTIF(AI464,"*全て*")),S464="●"),"年間支払金額(契約相手方ごと)",IF(AND(OR(K464=契約状況コード表!D$5,K464=契約状況コード表!D$6),AG464=契約状況コード表!G$7),"契約総額(全官署)",IF(AND(K464=契約状況コード表!D$7,AG464=契約状況コード表!G$7),"契約総額(自官署のみ)",IF(K464=契約状況コード表!D$7,"年間支払金額(自官署のみ)",IF(AG464=契約状況コード表!G$7,"契約総額",IF(AND(COUNTIF(BJ464,"&lt;&gt;*単価*"),OR(K464=契約状況コード表!D$5,K464=契約状況コード表!D$6)),"全官署予定価格",IF(AND(COUNTIF(BJ464,"*単価*"),OR(K464=契約状況コード表!D$5,K464=契約状況コード表!D$6)),"全官署支払金額",IF(AND(COUNTIF(BJ464,"&lt;&gt;*単価*"),COUNTIF(BJ464,"*変更契約*")),"変更後予定価格",IF(COUNTIF(BJ464,"*単価*"),"年間支払金額","予定価格"))))))))))))</f>
        <v>予定価格</v>
      </c>
      <c r="BD464" s="114" t="str">
        <f>IF(AND(BI464=契約状況コード表!M$5,T464&gt;契約状況コード表!N$5),"○",IF(AND(BI464=契約状況コード表!M$6,T464&gt;=契約状況コード表!N$6),"○",IF(AND(BI464=契約状況コード表!M$7,T464&gt;=契約状況コード表!N$7),"○",IF(AND(BI464=契約状況コード表!M$8,T464&gt;=契約状況コード表!N$8),"○",IF(AND(BI464=契約状況コード表!M$9,T464&gt;=契約状況コード表!N$9),"○",IF(AND(BI464=契約状況コード表!M$10,T464&gt;=契約状況コード表!N$10),"○",IF(AND(BI464=契約状況コード表!M$11,T464&gt;=契約状況コード表!N$11),"○",IF(AND(BI464=契約状況コード表!M$12,T464&gt;=契約状況コード表!N$12),"○",IF(AND(BI464=契約状況コード表!M$13,T464&gt;=契約状況コード表!N$13),"○",IF(T464="他官署で調達手続き入札を実施のため","○","×"))))))))))</f>
        <v>×</v>
      </c>
      <c r="BE464" s="114" t="str">
        <f>IF(AND(BI464=契約状況コード表!M$5,Y464&gt;契約状況コード表!N$5),"○",IF(AND(BI464=契約状況コード表!M$6,Y464&gt;=契約状況コード表!N$6),"○",IF(AND(BI464=契約状況コード表!M$7,Y464&gt;=契約状況コード表!N$7),"○",IF(AND(BI464=契約状況コード表!M$8,Y464&gt;=契約状況コード表!N$8),"○",IF(AND(BI464=契約状況コード表!M$9,Y464&gt;=契約状況コード表!N$9),"○",IF(AND(BI464=契約状況コード表!M$10,Y464&gt;=契約状況コード表!N$10),"○",IF(AND(BI464=契約状況コード表!M$11,Y464&gt;=契約状況コード表!N$11),"○",IF(AND(BI464=契約状況コード表!M$12,Y464&gt;=契約状況コード表!N$12),"○",IF(AND(BI464=契約状況コード表!M$13,Y464&gt;=契約状況コード表!N$13),"○","×")))))))))</f>
        <v>×</v>
      </c>
      <c r="BF464" s="114" t="str">
        <f t="shared" si="65"/>
        <v>×</v>
      </c>
      <c r="BG464" s="114" t="str">
        <f t="shared" si="66"/>
        <v>×</v>
      </c>
      <c r="BH464" s="115" t="str">
        <f t="shared" si="67"/>
        <v/>
      </c>
      <c r="BI464" s="170">
        <f t="shared" si="68"/>
        <v>0</v>
      </c>
      <c r="BJ464" s="36" t="str">
        <f>IF(AG464=契約状況コード表!G$5,"",IF(AND(K464&lt;&gt;"",ISTEXT(U464)),"分担契約/単価契約",IF(ISTEXT(U464),"単価契約",IF(K464&lt;&gt;"","分担契約",""))))</f>
        <v/>
      </c>
      <c r="BK464" s="171"/>
      <c r="BL464" s="118" t="str">
        <f>IF(COUNTIF(T464,"**"),"",IF(AND(T464&gt;=契約状況コード表!P$5,OR(H464=契約状況コード表!M$5,H464=契約状況コード表!M$6)),1,IF(AND(T464&gt;=契約状況コード表!P$13,H464&lt;&gt;契約状況コード表!M$5,H464&lt;&gt;契約状況コード表!M$6),1,"")))</f>
        <v/>
      </c>
      <c r="BM464" s="155" t="str">
        <f t="shared" si="69"/>
        <v>○</v>
      </c>
      <c r="BN464" s="118" t="b">
        <f t="shared" si="70"/>
        <v>1</v>
      </c>
      <c r="BO464" s="118" t="b">
        <f t="shared" si="71"/>
        <v>1</v>
      </c>
    </row>
    <row r="465" spans="1:67" ht="60.6" customHeight="1">
      <c r="A465" s="101">
        <f t="shared" si="72"/>
        <v>460</v>
      </c>
      <c r="B465" s="101" t="str">
        <f t="shared" si="73"/>
        <v/>
      </c>
      <c r="C465" s="101" t="str">
        <f>IF(B465&lt;&gt;1,"",COUNTIF($B$6:B465,1))</f>
        <v/>
      </c>
      <c r="D465" s="101" t="str">
        <f>IF(B465&lt;&gt;2,"",COUNTIF($B$6:B465,2))</f>
        <v/>
      </c>
      <c r="E465" s="101" t="str">
        <f>IF(B465&lt;&gt;3,"",COUNTIF($B$6:B465,3))</f>
        <v/>
      </c>
      <c r="F465" s="101" t="str">
        <f>IF(B465&lt;&gt;4,"",COUNTIF($B$6:B465,4))</f>
        <v/>
      </c>
      <c r="G465" s="75"/>
      <c r="H465" s="36"/>
      <c r="I465" s="76"/>
      <c r="J465" s="76"/>
      <c r="K465" s="75"/>
      <c r="L465" s="161"/>
      <c r="M465" s="77"/>
      <c r="N465" s="76"/>
      <c r="O465" s="78"/>
      <c r="P465" s="83"/>
      <c r="Q465" s="84"/>
      <c r="R465" s="76"/>
      <c r="S465" s="75"/>
      <c r="T465" s="85"/>
      <c r="U465" s="154"/>
      <c r="V465" s="87"/>
      <c r="W465" s="172" t="str">
        <f>IF(OR(T465="他官署で調達手続きを実施のため",AG465=契約状況コード表!G$5),"－",IF(V465&lt;&gt;"",ROUNDDOWN(V465/T465,3),(IFERROR(ROUNDDOWN(U465/T465,3),"－"))))</f>
        <v>－</v>
      </c>
      <c r="X465" s="85"/>
      <c r="Y465" s="85"/>
      <c r="Z465" s="82"/>
      <c r="AA465" s="80"/>
      <c r="AB465" s="81"/>
      <c r="AC465" s="82"/>
      <c r="AD465" s="82"/>
      <c r="AE465" s="82"/>
      <c r="AF465" s="82"/>
      <c r="AG465" s="80"/>
      <c r="AH465" s="76"/>
      <c r="AI465" s="76"/>
      <c r="AJ465" s="76"/>
      <c r="AK465" s="36"/>
      <c r="AL465" s="36"/>
      <c r="AM465" s="200"/>
      <c r="AN465" s="200"/>
      <c r="AO465" s="200"/>
      <c r="AP465" s="200"/>
      <c r="AQ465" s="161"/>
      <c r="AR465" s="75"/>
      <c r="AS465" s="36"/>
      <c r="AT465" s="36"/>
      <c r="AU465" s="36"/>
      <c r="AV465" s="36"/>
      <c r="AW465" s="36"/>
      <c r="AX465" s="36"/>
      <c r="AY465" s="36"/>
      <c r="AZ465" s="36"/>
      <c r="BA465" s="104"/>
      <c r="BB465" s="113"/>
      <c r="BC465" s="114" t="str">
        <f>IF(AND(OR(K465=契約状況コード表!D$5,K465=契約状況コード表!D$6),OR(AG465=契約状況コード表!G$5,AG465=契約状況コード表!G$6)),"年間支払金額(全官署)",IF(OR(AG465=契約状況コード表!G$5,AG465=契約状況コード表!G$6),"年間支払金額",IF(AND(OR(COUNTIF(AI465,"*すべて*"),COUNTIF(AI465,"*全て*")),S465="●",OR(K465=契約状況コード表!D$5,K465=契約状況コード表!D$6)),"年間支払金額(全官署、契約相手方ごと)",IF(AND(OR(COUNTIF(AI465,"*すべて*"),COUNTIF(AI465,"*全て*")),S465="●"),"年間支払金額(契約相手方ごと)",IF(AND(OR(K465=契約状況コード表!D$5,K465=契約状況コード表!D$6),AG465=契約状況コード表!G$7),"契約総額(全官署)",IF(AND(K465=契約状況コード表!D$7,AG465=契約状況コード表!G$7),"契約総額(自官署のみ)",IF(K465=契約状況コード表!D$7,"年間支払金額(自官署のみ)",IF(AG465=契約状況コード表!G$7,"契約総額",IF(AND(COUNTIF(BJ465,"&lt;&gt;*単価*"),OR(K465=契約状況コード表!D$5,K465=契約状況コード表!D$6)),"全官署予定価格",IF(AND(COUNTIF(BJ465,"*単価*"),OR(K465=契約状況コード表!D$5,K465=契約状況コード表!D$6)),"全官署支払金額",IF(AND(COUNTIF(BJ465,"&lt;&gt;*単価*"),COUNTIF(BJ465,"*変更契約*")),"変更後予定価格",IF(COUNTIF(BJ465,"*単価*"),"年間支払金額","予定価格"))))))))))))</f>
        <v>予定価格</v>
      </c>
      <c r="BD465" s="114" t="str">
        <f>IF(AND(BI465=契約状況コード表!M$5,T465&gt;契約状況コード表!N$5),"○",IF(AND(BI465=契約状況コード表!M$6,T465&gt;=契約状況コード表!N$6),"○",IF(AND(BI465=契約状況コード表!M$7,T465&gt;=契約状況コード表!N$7),"○",IF(AND(BI465=契約状況コード表!M$8,T465&gt;=契約状況コード表!N$8),"○",IF(AND(BI465=契約状況コード表!M$9,T465&gt;=契約状況コード表!N$9),"○",IF(AND(BI465=契約状況コード表!M$10,T465&gt;=契約状況コード表!N$10),"○",IF(AND(BI465=契約状況コード表!M$11,T465&gt;=契約状況コード表!N$11),"○",IF(AND(BI465=契約状況コード表!M$12,T465&gt;=契約状況コード表!N$12),"○",IF(AND(BI465=契約状況コード表!M$13,T465&gt;=契約状況コード表!N$13),"○",IF(T465="他官署で調達手続き入札を実施のため","○","×"))))))))))</f>
        <v>×</v>
      </c>
      <c r="BE465" s="114" t="str">
        <f>IF(AND(BI465=契約状況コード表!M$5,Y465&gt;契約状況コード表!N$5),"○",IF(AND(BI465=契約状況コード表!M$6,Y465&gt;=契約状況コード表!N$6),"○",IF(AND(BI465=契約状況コード表!M$7,Y465&gt;=契約状況コード表!N$7),"○",IF(AND(BI465=契約状況コード表!M$8,Y465&gt;=契約状況コード表!N$8),"○",IF(AND(BI465=契約状況コード表!M$9,Y465&gt;=契約状況コード表!N$9),"○",IF(AND(BI465=契約状況コード表!M$10,Y465&gt;=契約状況コード表!N$10),"○",IF(AND(BI465=契約状況コード表!M$11,Y465&gt;=契約状況コード表!N$11),"○",IF(AND(BI465=契約状況コード表!M$12,Y465&gt;=契約状況コード表!N$12),"○",IF(AND(BI465=契約状況コード表!M$13,Y465&gt;=契約状況コード表!N$13),"○","×")))))))))</f>
        <v>×</v>
      </c>
      <c r="BF465" s="114" t="str">
        <f t="shared" si="65"/>
        <v>×</v>
      </c>
      <c r="BG465" s="114" t="str">
        <f t="shared" si="66"/>
        <v>×</v>
      </c>
      <c r="BH465" s="115" t="str">
        <f t="shared" si="67"/>
        <v/>
      </c>
      <c r="BI465" s="170">
        <f t="shared" si="68"/>
        <v>0</v>
      </c>
      <c r="BJ465" s="36" t="str">
        <f>IF(AG465=契約状況コード表!G$5,"",IF(AND(K465&lt;&gt;"",ISTEXT(U465)),"分担契約/単価契約",IF(ISTEXT(U465),"単価契約",IF(K465&lt;&gt;"","分担契約",""))))</f>
        <v/>
      </c>
      <c r="BK465" s="171"/>
      <c r="BL465" s="118" t="str">
        <f>IF(COUNTIF(T465,"**"),"",IF(AND(T465&gt;=契約状況コード表!P$5,OR(H465=契約状況コード表!M$5,H465=契約状況コード表!M$6)),1,IF(AND(T465&gt;=契約状況コード表!P$13,H465&lt;&gt;契約状況コード表!M$5,H465&lt;&gt;契約状況コード表!M$6),1,"")))</f>
        <v/>
      </c>
      <c r="BM465" s="155" t="str">
        <f t="shared" si="69"/>
        <v>○</v>
      </c>
      <c r="BN465" s="118" t="b">
        <f t="shared" si="70"/>
        <v>1</v>
      </c>
      <c r="BO465" s="118" t="b">
        <f t="shared" si="71"/>
        <v>1</v>
      </c>
    </row>
    <row r="466" spans="1:67" ht="60.6" customHeight="1">
      <c r="A466" s="101">
        <f t="shared" si="72"/>
        <v>461</v>
      </c>
      <c r="B466" s="101" t="str">
        <f t="shared" si="73"/>
        <v/>
      </c>
      <c r="C466" s="101" t="str">
        <f>IF(B466&lt;&gt;1,"",COUNTIF($B$6:B466,1))</f>
        <v/>
      </c>
      <c r="D466" s="101" t="str">
        <f>IF(B466&lt;&gt;2,"",COUNTIF($B$6:B466,2))</f>
        <v/>
      </c>
      <c r="E466" s="101" t="str">
        <f>IF(B466&lt;&gt;3,"",COUNTIF($B$6:B466,3))</f>
        <v/>
      </c>
      <c r="F466" s="101" t="str">
        <f>IF(B466&lt;&gt;4,"",COUNTIF($B$6:B466,4))</f>
        <v/>
      </c>
      <c r="G466" s="75"/>
      <c r="H466" s="36"/>
      <c r="I466" s="76"/>
      <c r="J466" s="76"/>
      <c r="K466" s="75"/>
      <c r="L466" s="161"/>
      <c r="M466" s="77"/>
      <c r="N466" s="76"/>
      <c r="O466" s="78"/>
      <c r="P466" s="83"/>
      <c r="Q466" s="84"/>
      <c r="R466" s="76"/>
      <c r="S466" s="75"/>
      <c r="T466" s="79"/>
      <c r="U466" s="86"/>
      <c r="V466" s="87"/>
      <c r="W466" s="172" t="str">
        <f>IF(OR(T466="他官署で調達手続きを実施のため",AG466=契約状況コード表!G$5),"－",IF(V466&lt;&gt;"",ROUNDDOWN(V466/T466,3),(IFERROR(ROUNDDOWN(U466/T466,3),"－"))))</f>
        <v>－</v>
      </c>
      <c r="X466" s="79"/>
      <c r="Y466" s="79"/>
      <c r="Z466" s="82"/>
      <c r="AA466" s="80"/>
      <c r="AB466" s="81"/>
      <c r="AC466" s="82"/>
      <c r="AD466" s="82"/>
      <c r="AE466" s="82"/>
      <c r="AF466" s="82"/>
      <c r="AG466" s="80"/>
      <c r="AH466" s="76"/>
      <c r="AI466" s="76"/>
      <c r="AJ466" s="76"/>
      <c r="AK466" s="36"/>
      <c r="AL466" s="36"/>
      <c r="AM466" s="200"/>
      <c r="AN466" s="200"/>
      <c r="AO466" s="200"/>
      <c r="AP466" s="200"/>
      <c r="AQ466" s="161"/>
      <c r="AR466" s="75"/>
      <c r="AS466" s="36"/>
      <c r="AT466" s="36"/>
      <c r="AU466" s="36"/>
      <c r="AV466" s="36"/>
      <c r="AW466" s="36"/>
      <c r="AX466" s="36"/>
      <c r="AY466" s="36"/>
      <c r="AZ466" s="36"/>
      <c r="BA466" s="104"/>
      <c r="BB466" s="113"/>
      <c r="BC466" s="114" t="str">
        <f>IF(AND(OR(K466=契約状況コード表!D$5,K466=契約状況コード表!D$6),OR(AG466=契約状況コード表!G$5,AG466=契約状況コード表!G$6)),"年間支払金額(全官署)",IF(OR(AG466=契約状況コード表!G$5,AG466=契約状況コード表!G$6),"年間支払金額",IF(AND(OR(COUNTIF(AI466,"*すべて*"),COUNTIF(AI466,"*全て*")),S466="●",OR(K466=契約状況コード表!D$5,K466=契約状況コード表!D$6)),"年間支払金額(全官署、契約相手方ごと)",IF(AND(OR(COUNTIF(AI466,"*すべて*"),COUNTIF(AI466,"*全て*")),S466="●"),"年間支払金額(契約相手方ごと)",IF(AND(OR(K466=契約状況コード表!D$5,K466=契約状況コード表!D$6),AG466=契約状況コード表!G$7),"契約総額(全官署)",IF(AND(K466=契約状況コード表!D$7,AG466=契約状況コード表!G$7),"契約総額(自官署のみ)",IF(K466=契約状況コード表!D$7,"年間支払金額(自官署のみ)",IF(AG466=契約状況コード表!G$7,"契約総額",IF(AND(COUNTIF(BJ466,"&lt;&gt;*単価*"),OR(K466=契約状況コード表!D$5,K466=契約状況コード表!D$6)),"全官署予定価格",IF(AND(COUNTIF(BJ466,"*単価*"),OR(K466=契約状況コード表!D$5,K466=契約状況コード表!D$6)),"全官署支払金額",IF(AND(COUNTIF(BJ466,"&lt;&gt;*単価*"),COUNTIF(BJ466,"*変更契約*")),"変更後予定価格",IF(COUNTIF(BJ466,"*単価*"),"年間支払金額","予定価格"))))))))))))</f>
        <v>予定価格</v>
      </c>
      <c r="BD466" s="114" t="str">
        <f>IF(AND(BI466=契約状況コード表!M$5,T466&gt;契約状況コード表!N$5),"○",IF(AND(BI466=契約状況コード表!M$6,T466&gt;=契約状況コード表!N$6),"○",IF(AND(BI466=契約状況コード表!M$7,T466&gt;=契約状況コード表!N$7),"○",IF(AND(BI466=契約状況コード表!M$8,T466&gt;=契約状況コード表!N$8),"○",IF(AND(BI466=契約状況コード表!M$9,T466&gt;=契約状況コード表!N$9),"○",IF(AND(BI466=契約状況コード表!M$10,T466&gt;=契約状況コード表!N$10),"○",IF(AND(BI466=契約状況コード表!M$11,T466&gt;=契約状況コード表!N$11),"○",IF(AND(BI466=契約状況コード表!M$12,T466&gt;=契約状況コード表!N$12),"○",IF(AND(BI466=契約状況コード表!M$13,T466&gt;=契約状況コード表!N$13),"○",IF(T466="他官署で調達手続き入札を実施のため","○","×"))))))))))</f>
        <v>×</v>
      </c>
      <c r="BE466" s="114" t="str">
        <f>IF(AND(BI466=契約状況コード表!M$5,Y466&gt;契約状況コード表!N$5),"○",IF(AND(BI466=契約状況コード表!M$6,Y466&gt;=契約状況コード表!N$6),"○",IF(AND(BI466=契約状況コード表!M$7,Y466&gt;=契約状況コード表!N$7),"○",IF(AND(BI466=契約状況コード表!M$8,Y466&gt;=契約状況コード表!N$8),"○",IF(AND(BI466=契約状況コード表!M$9,Y466&gt;=契約状況コード表!N$9),"○",IF(AND(BI466=契約状況コード表!M$10,Y466&gt;=契約状況コード表!N$10),"○",IF(AND(BI466=契約状況コード表!M$11,Y466&gt;=契約状況コード表!N$11),"○",IF(AND(BI466=契約状況コード表!M$12,Y466&gt;=契約状況コード表!N$12),"○",IF(AND(BI466=契約状況コード表!M$13,Y466&gt;=契約状況コード表!N$13),"○","×")))))))))</f>
        <v>×</v>
      </c>
      <c r="BF466" s="114" t="str">
        <f t="shared" si="65"/>
        <v>×</v>
      </c>
      <c r="BG466" s="114" t="str">
        <f t="shared" si="66"/>
        <v>×</v>
      </c>
      <c r="BH466" s="115" t="str">
        <f t="shared" si="67"/>
        <v/>
      </c>
      <c r="BI466" s="170">
        <f t="shared" si="68"/>
        <v>0</v>
      </c>
      <c r="BJ466" s="36" t="str">
        <f>IF(AG466=契約状況コード表!G$5,"",IF(AND(K466&lt;&gt;"",ISTEXT(U466)),"分担契約/単価契約",IF(ISTEXT(U466),"単価契約",IF(K466&lt;&gt;"","分担契約",""))))</f>
        <v/>
      </c>
      <c r="BK466" s="171"/>
      <c r="BL466" s="118" t="str">
        <f>IF(COUNTIF(T466,"**"),"",IF(AND(T466&gt;=契約状況コード表!P$5,OR(H466=契約状況コード表!M$5,H466=契約状況コード表!M$6)),1,IF(AND(T466&gt;=契約状況コード表!P$13,H466&lt;&gt;契約状況コード表!M$5,H466&lt;&gt;契約状況コード表!M$6),1,"")))</f>
        <v/>
      </c>
      <c r="BM466" s="155" t="str">
        <f t="shared" si="69"/>
        <v>○</v>
      </c>
      <c r="BN466" s="118" t="b">
        <f t="shared" si="70"/>
        <v>1</v>
      </c>
      <c r="BO466" s="118" t="b">
        <f t="shared" si="71"/>
        <v>1</v>
      </c>
    </row>
    <row r="467" spans="1:67" ht="60.6" customHeight="1">
      <c r="A467" s="101">
        <f t="shared" si="72"/>
        <v>462</v>
      </c>
      <c r="B467" s="101" t="str">
        <f t="shared" si="73"/>
        <v/>
      </c>
      <c r="C467" s="101" t="str">
        <f>IF(B467&lt;&gt;1,"",COUNTIF($B$6:B467,1))</f>
        <v/>
      </c>
      <c r="D467" s="101" t="str">
        <f>IF(B467&lt;&gt;2,"",COUNTIF($B$6:B467,2))</f>
        <v/>
      </c>
      <c r="E467" s="101" t="str">
        <f>IF(B467&lt;&gt;3,"",COUNTIF($B$6:B467,3))</f>
        <v/>
      </c>
      <c r="F467" s="101" t="str">
        <f>IF(B467&lt;&gt;4,"",COUNTIF($B$6:B467,4))</f>
        <v/>
      </c>
      <c r="G467" s="75"/>
      <c r="H467" s="36"/>
      <c r="I467" s="76"/>
      <c r="J467" s="76"/>
      <c r="K467" s="75"/>
      <c r="L467" s="161"/>
      <c r="M467" s="77"/>
      <c r="N467" s="76"/>
      <c r="O467" s="78"/>
      <c r="P467" s="83"/>
      <c r="Q467" s="84"/>
      <c r="R467" s="76"/>
      <c r="S467" s="75"/>
      <c r="T467" s="79"/>
      <c r="U467" s="86"/>
      <c r="V467" s="87"/>
      <c r="W467" s="172" t="str">
        <f>IF(OR(T467="他官署で調達手続きを実施のため",AG467=契約状況コード表!G$5),"－",IF(V467&lt;&gt;"",ROUNDDOWN(V467/T467,3),(IFERROR(ROUNDDOWN(U467/T467,3),"－"))))</f>
        <v>－</v>
      </c>
      <c r="X467" s="79"/>
      <c r="Y467" s="79"/>
      <c r="Z467" s="82"/>
      <c r="AA467" s="80"/>
      <c r="AB467" s="81"/>
      <c r="AC467" s="82"/>
      <c r="AD467" s="82"/>
      <c r="AE467" s="82"/>
      <c r="AF467" s="82"/>
      <c r="AG467" s="80"/>
      <c r="AH467" s="76"/>
      <c r="AI467" s="76"/>
      <c r="AJ467" s="76"/>
      <c r="AK467" s="36"/>
      <c r="AL467" s="36"/>
      <c r="AM467" s="200"/>
      <c r="AN467" s="200"/>
      <c r="AO467" s="200"/>
      <c r="AP467" s="200"/>
      <c r="AQ467" s="161"/>
      <c r="AR467" s="75"/>
      <c r="AS467" s="36"/>
      <c r="AT467" s="36"/>
      <c r="AU467" s="36"/>
      <c r="AV467" s="36"/>
      <c r="AW467" s="36"/>
      <c r="AX467" s="36"/>
      <c r="AY467" s="36"/>
      <c r="AZ467" s="36"/>
      <c r="BA467" s="104"/>
      <c r="BB467" s="113"/>
      <c r="BC467" s="114" t="str">
        <f>IF(AND(OR(K467=契約状況コード表!D$5,K467=契約状況コード表!D$6),OR(AG467=契約状況コード表!G$5,AG467=契約状況コード表!G$6)),"年間支払金額(全官署)",IF(OR(AG467=契約状況コード表!G$5,AG467=契約状況コード表!G$6),"年間支払金額",IF(AND(OR(COUNTIF(AI467,"*すべて*"),COUNTIF(AI467,"*全て*")),S467="●",OR(K467=契約状況コード表!D$5,K467=契約状況コード表!D$6)),"年間支払金額(全官署、契約相手方ごと)",IF(AND(OR(COUNTIF(AI467,"*すべて*"),COUNTIF(AI467,"*全て*")),S467="●"),"年間支払金額(契約相手方ごと)",IF(AND(OR(K467=契約状況コード表!D$5,K467=契約状況コード表!D$6),AG467=契約状況コード表!G$7),"契約総額(全官署)",IF(AND(K467=契約状況コード表!D$7,AG467=契約状況コード表!G$7),"契約総額(自官署のみ)",IF(K467=契約状況コード表!D$7,"年間支払金額(自官署のみ)",IF(AG467=契約状況コード表!G$7,"契約総額",IF(AND(COUNTIF(BJ467,"&lt;&gt;*単価*"),OR(K467=契約状況コード表!D$5,K467=契約状況コード表!D$6)),"全官署予定価格",IF(AND(COUNTIF(BJ467,"*単価*"),OR(K467=契約状況コード表!D$5,K467=契約状況コード表!D$6)),"全官署支払金額",IF(AND(COUNTIF(BJ467,"&lt;&gt;*単価*"),COUNTIF(BJ467,"*変更契約*")),"変更後予定価格",IF(COUNTIF(BJ467,"*単価*"),"年間支払金額","予定価格"))))))))))))</f>
        <v>予定価格</v>
      </c>
      <c r="BD467" s="114" t="str">
        <f>IF(AND(BI467=契約状況コード表!M$5,T467&gt;契約状況コード表!N$5),"○",IF(AND(BI467=契約状況コード表!M$6,T467&gt;=契約状況コード表!N$6),"○",IF(AND(BI467=契約状況コード表!M$7,T467&gt;=契約状況コード表!N$7),"○",IF(AND(BI467=契約状況コード表!M$8,T467&gt;=契約状況コード表!N$8),"○",IF(AND(BI467=契約状況コード表!M$9,T467&gt;=契約状況コード表!N$9),"○",IF(AND(BI467=契約状況コード表!M$10,T467&gt;=契約状況コード表!N$10),"○",IF(AND(BI467=契約状況コード表!M$11,T467&gt;=契約状況コード表!N$11),"○",IF(AND(BI467=契約状況コード表!M$12,T467&gt;=契約状況コード表!N$12),"○",IF(AND(BI467=契約状況コード表!M$13,T467&gt;=契約状況コード表!N$13),"○",IF(T467="他官署で調達手続き入札を実施のため","○","×"))))))))))</f>
        <v>×</v>
      </c>
      <c r="BE467" s="114" t="str">
        <f>IF(AND(BI467=契約状況コード表!M$5,Y467&gt;契約状況コード表!N$5),"○",IF(AND(BI467=契約状況コード表!M$6,Y467&gt;=契約状況コード表!N$6),"○",IF(AND(BI467=契約状況コード表!M$7,Y467&gt;=契約状況コード表!N$7),"○",IF(AND(BI467=契約状況コード表!M$8,Y467&gt;=契約状況コード表!N$8),"○",IF(AND(BI467=契約状況コード表!M$9,Y467&gt;=契約状況コード表!N$9),"○",IF(AND(BI467=契約状況コード表!M$10,Y467&gt;=契約状況コード表!N$10),"○",IF(AND(BI467=契約状況コード表!M$11,Y467&gt;=契約状況コード表!N$11),"○",IF(AND(BI467=契約状況コード表!M$12,Y467&gt;=契約状況コード表!N$12),"○",IF(AND(BI467=契約状況コード表!M$13,Y467&gt;=契約状況コード表!N$13),"○","×")))))))))</f>
        <v>×</v>
      </c>
      <c r="BF467" s="114" t="str">
        <f t="shared" si="65"/>
        <v>×</v>
      </c>
      <c r="BG467" s="114" t="str">
        <f t="shared" si="66"/>
        <v>×</v>
      </c>
      <c r="BH467" s="115" t="str">
        <f t="shared" si="67"/>
        <v/>
      </c>
      <c r="BI467" s="170">
        <f t="shared" si="68"/>
        <v>0</v>
      </c>
      <c r="BJ467" s="36" t="str">
        <f>IF(AG467=契約状況コード表!G$5,"",IF(AND(K467&lt;&gt;"",ISTEXT(U467)),"分担契約/単価契約",IF(ISTEXT(U467),"単価契約",IF(K467&lt;&gt;"","分担契約",""))))</f>
        <v/>
      </c>
      <c r="BK467" s="171"/>
      <c r="BL467" s="118" t="str">
        <f>IF(COUNTIF(T467,"**"),"",IF(AND(T467&gt;=契約状況コード表!P$5,OR(H467=契約状況コード表!M$5,H467=契約状況コード表!M$6)),1,IF(AND(T467&gt;=契約状況コード表!P$13,H467&lt;&gt;契約状況コード表!M$5,H467&lt;&gt;契約状況コード表!M$6),1,"")))</f>
        <v/>
      </c>
      <c r="BM467" s="155" t="str">
        <f t="shared" si="69"/>
        <v>○</v>
      </c>
      <c r="BN467" s="118" t="b">
        <f t="shared" si="70"/>
        <v>1</v>
      </c>
      <c r="BO467" s="118" t="b">
        <f t="shared" si="71"/>
        <v>1</v>
      </c>
    </row>
    <row r="468" spans="1:67" ht="60.6" customHeight="1">
      <c r="A468" s="101">
        <f t="shared" si="72"/>
        <v>463</v>
      </c>
      <c r="B468" s="101" t="str">
        <f t="shared" si="73"/>
        <v/>
      </c>
      <c r="C468" s="101" t="str">
        <f>IF(B468&lt;&gt;1,"",COUNTIF($B$6:B468,1))</f>
        <v/>
      </c>
      <c r="D468" s="101" t="str">
        <f>IF(B468&lt;&gt;2,"",COUNTIF($B$6:B468,2))</f>
        <v/>
      </c>
      <c r="E468" s="101" t="str">
        <f>IF(B468&lt;&gt;3,"",COUNTIF($B$6:B468,3))</f>
        <v/>
      </c>
      <c r="F468" s="101" t="str">
        <f>IF(B468&lt;&gt;4,"",COUNTIF($B$6:B468,4))</f>
        <v/>
      </c>
      <c r="G468" s="75"/>
      <c r="H468" s="36"/>
      <c r="I468" s="76"/>
      <c r="J468" s="76"/>
      <c r="K468" s="75"/>
      <c r="L468" s="161"/>
      <c r="M468" s="77"/>
      <c r="N468" s="76"/>
      <c r="O468" s="78"/>
      <c r="P468" s="83"/>
      <c r="Q468" s="84"/>
      <c r="R468" s="76"/>
      <c r="S468" s="75"/>
      <c r="T468" s="79"/>
      <c r="U468" s="86"/>
      <c r="V468" s="87"/>
      <c r="W468" s="172" t="str">
        <f>IF(OR(T468="他官署で調達手続きを実施のため",AG468=契約状況コード表!G$5),"－",IF(V468&lt;&gt;"",ROUNDDOWN(V468/T468,3),(IFERROR(ROUNDDOWN(U468/T468,3),"－"))))</f>
        <v>－</v>
      </c>
      <c r="X468" s="79"/>
      <c r="Y468" s="79"/>
      <c r="Z468" s="82"/>
      <c r="AA468" s="80"/>
      <c r="AB468" s="81"/>
      <c r="AC468" s="82"/>
      <c r="AD468" s="82"/>
      <c r="AE468" s="82"/>
      <c r="AF468" s="82"/>
      <c r="AG468" s="80"/>
      <c r="AH468" s="76"/>
      <c r="AI468" s="76"/>
      <c r="AJ468" s="76"/>
      <c r="AK468" s="36"/>
      <c r="AL468" s="36"/>
      <c r="AM468" s="200"/>
      <c r="AN468" s="200"/>
      <c r="AO468" s="200"/>
      <c r="AP468" s="200"/>
      <c r="AQ468" s="161"/>
      <c r="AR468" s="75"/>
      <c r="AS468" s="36"/>
      <c r="AT468" s="36"/>
      <c r="AU468" s="36"/>
      <c r="AV468" s="36"/>
      <c r="AW468" s="36"/>
      <c r="AX468" s="36"/>
      <c r="AY468" s="36"/>
      <c r="AZ468" s="36"/>
      <c r="BA468" s="104"/>
      <c r="BB468" s="113"/>
      <c r="BC468" s="114" t="str">
        <f>IF(AND(OR(K468=契約状況コード表!D$5,K468=契約状況コード表!D$6),OR(AG468=契約状況コード表!G$5,AG468=契約状況コード表!G$6)),"年間支払金額(全官署)",IF(OR(AG468=契約状況コード表!G$5,AG468=契約状況コード表!G$6),"年間支払金額",IF(AND(OR(COUNTIF(AI468,"*すべて*"),COUNTIF(AI468,"*全て*")),S468="●",OR(K468=契約状況コード表!D$5,K468=契約状況コード表!D$6)),"年間支払金額(全官署、契約相手方ごと)",IF(AND(OR(COUNTIF(AI468,"*すべて*"),COUNTIF(AI468,"*全て*")),S468="●"),"年間支払金額(契約相手方ごと)",IF(AND(OR(K468=契約状況コード表!D$5,K468=契約状況コード表!D$6),AG468=契約状況コード表!G$7),"契約総額(全官署)",IF(AND(K468=契約状況コード表!D$7,AG468=契約状況コード表!G$7),"契約総額(自官署のみ)",IF(K468=契約状況コード表!D$7,"年間支払金額(自官署のみ)",IF(AG468=契約状況コード表!G$7,"契約総額",IF(AND(COUNTIF(BJ468,"&lt;&gt;*単価*"),OR(K468=契約状況コード表!D$5,K468=契約状況コード表!D$6)),"全官署予定価格",IF(AND(COUNTIF(BJ468,"*単価*"),OR(K468=契約状況コード表!D$5,K468=契約状況コード表!D$6)),"全官署支払金額",IF(AND(COUNTIF(BJ468,"&lt;&gt;*単価*"),COUNTIF(BJ468,"*変更契約*")),"変更後予定価格",IF(COUNTIF(BJ468,"*単価*"),"年間支払金額","予定価格"))))))))))))</f>
        <v>予定価格</v>
      </c>
      <c r="BD468" s="114" t="str">
        <f>IF(AND(BI468=契約状況コード表!M$5,T468&gt;契約状況コード表!N$5),"○",IF(AND(BI468=契約状況コード表!M$6,T468&gt;=契約状況コード表!N$6),"○",IF(AND(BI468=契約状況コード表!M$7,T468&gt;=契約状況コード表!N$7),"○",IF(AND(BI468=契約状況コード表!M$8,T468&gt;=契約状況コード表!N$8),"○",IF(AND(BI468=契約状況コード表!M$9,T468&gt;=契約状況コード表!N$9),"○",IF(AND(BI468=契約状況コード表!M$10,T468&gt;=契約状況コード表!N$10),"○",IF(AND(BI468=契約状況コード表!M$11,T468&gt;=契約状況コード表!N$11),"○",IF(AND(BI468=契約状況コード表!M$12,T468&gt;=契約状況コード表!N$12),"○",IF(AND(BI468=契約状況コード表!M$13,T468&gt;=契約状況コード表!N$13),"○",IF(T468="他官署で調達手続き入札を実施のため","○","×"))))))))))</f>
        <v>×</v>
      </c>
      <c r="BE468" s="114" t="str">
        <f>IF(AND(BI468=契約状況コード表!M$5,Y468&gt;契約状況コード表!N$5),"○",IF(AND(BI468=契約状況コード表!M$6,Y468&gt;=契約状況コード表!N$6),"○",IF(AND(BI468=契約状況コード表!M$7,Y468&gt;=契約状況コード表!N$7),"○",IF(AND(BI468=契約状況コード表!M$8,Y468&gt;=契約状況コード表!N$8),"○",IF(AND(BI468=契約状況コード表!M$9,Y468&gt;=契約状況コード表!N$9),"○",IF(AND(BI468=契約状況コード表!M$10,Y468&gt;=契約状況コード表!N$10),"○",IF(AND(BI468=契約状況コード表!M$11,Y468&gt;=契約状況コード表!N$11),"○",IF(AND(BI468=契約状況コード表!M$12,Y468&gt;=契約状況コード表!N$12),"○",IF(AND(BI468=契約状況コード表!M$13,Y468&gt;=契約状況コード表!N$13),"○","×")))))))))</f>
        <v>×</v>
      </c>
      <c r="BF468" s="114" t="str">
        <f t="shared" si="65"/>
        <v>×</v>
      </c>
      <c r="BG468" s="114" t="str">
        <f t="shared" si="66"/>
        <v>×</v>
      </c>
      <c r="BH468" s="115" t="str">
        <f t="shared" si="67"/>
        <v/>
      </c>
      <c r="BI468" s="170">
        <f t="shared" si="68"/>
        <v>0</v>
      </c>
      <c r="BJ468" s="36" t="str">
        <f>IF(AG468=契約状況コード表!G$5,"",IF(AND(K468&lt;&gt;"",ISTEXT(U468)),"分担契約/単価契約",IF(ISTEXT(U468),"単価契約",IF(K468&lt;&gt;"","分担契約",""))))</f>
        <v/>
      </c>
      <c r="BK468" s="171"/>
      <c r="BL468" s="118" t="str">
        <f>IF(COUNTIF(T468,"**"),"",IF(AND(T468&gt;=契約状況コード表!P$5,OR(H468=契約状況コード表!M$5,H468=契約状況コード表!M$6)),1,IF(AND(T468&gt;=契約状況コード表!P$13,H468&lt;&gt;契約状況コード表!M$5,H468&lt;&gt;契約状況コード表!M$6),1,"")))</f>
        <v/>
      </c>
      <c r="BM468" s="155" t="str">
        <f t="shared" si="69"/>
        <v>○</v>
      </c>
      <c r="BN468" s="118" t="b">
        <f t="shared" si="70"/>
        <v>1</v>
      </c>
      <c r="BO468" s="118" t="b">
        <f t="shared" si="71"/>
        <v>1</v>
      </c>
    </row>
    <row r="469" spans="1:67" ht="60.6" customHeight="1">
      <c r="A469" s="101">
        <f t="shared" si="72"/>
        <v>464</v>
      </c>
      <c r="B469" s="101" t="str">
        <f t="shared" si="73"/>
        <v/>
      </c>
      <c r="C469" s="101" t="str">
        <f>IF(B469&lt;&gt;1,"",COUNTIF($B$6:B469,1))</f>
        <v/>
      </c>
      <c r="D469" s="101" t="str">
        <f>IF(B469&lt;&gt;2,"",COUNTIF($B$6:B469,2))</f>
        <v/>
      </c>
      <c r="E469" s="101" t="str">
        <f>IF(B469&lt;&gt;3,"",COUNTIF($B$6:B469,3))</f>
        <v/>
      </c>
      <c r="F469" s="101" t="str">
        <f>IF(B469&lt;&gt;4,"",COUNTIF($B$6:B469,4))</f>
        <v/>
      </c>
      <c r="G469" s="75"/>
      <c r="H469" s="36"/>
      <c r="I469" s="76"/>
      <c r="J469" s="76"/>
      <c r="K469" s="75"/>
      <c r="L469" s="161"/>
      <c r="M469" s="77"/>
      <c r="N469" s="76"/>
      <c r="O469" s="78"/>
      <c r="P469" s="83"/>
      <c r="Q469" s="84"/>
      <c r="R469" s="76"/>
      <c r="S469" s="75"/>
      <c r="T469" s="79"/>
      <c r="U469" s="86"/>
      <c r="V469" s="87"/>
      <c r="W469" s="172" t="str">
        <f>IF(OR(T469="他官署で調達手続きを実施のため",AG469=契約状況コード表!G$5),"－",IF(V469&lt;&gt;"",ROUNDDOWN(V469/T469,3),(IFERROR(ROUNDDOWN(U469/T469,3),"－"))))</f>
        <v>－</v>
      </c>
      <c r="X469" s="79"/>
      <c r="Y469" s="79"/>
      <c r="Z469" s="82"/>
      <c r="AA469" s="80"/>
      <c r="AB469" s="81"/>
      <c r="AC469" s="82"/>
      <c r="AD469" s="82"/>
      <c r="AE469" s="82"/>
      <c r="AF469" s="82"/>
      <c r="AG469" s="80"/>
      <c r="AH469" s="76"/>
      <c r="AI469" s="76"/>
      <c r="AJ469" s="76"/>
      <c r="AK469" s="36"/>
      <c r="AL469" s="36"/>
      <c r="AM469" s="200"/>
      <c r="AN469" s="200"/>
      <c r="AO469" s="200"/>
      <c r="AP469" s="200"/>
      <c r="AQ469" s="161"/>
      <c r="AR469" s="75"/>
      <c r="AS469" s="36"/>
      <c r="AT469" s="36"/>
      <c r="AU469" s="36"/>
      <c r="AV469" s="36"/>
      <c r="AW469" s="36"/>
      <c r="AX469" s="36"/>
      <c r="AY469" s="36"/>
      <c r="AZ469" s="36"/>
      <c r="BA469" s="108"/>
      <c r="BB469" s="113"/>
      <c r="BC469" s="114" t="str">
        <f>IF(AND(OR(K469=契約状況コード表!D$5,K469=契約状況コード表!D$6),OR(AG469=契約状況コード表!G$5,AG469=契約状況コード表!G$6)),"年間支払金額(全官署)",IF(OR(AG469=契約状況コード表!G$5,AG469=契約状況コード表!G$6),"年間支払金額",IF(AND(OR(COUNTIF(AI469,"*すべて*"),COUNTIF(AI469,"*全て*")),S469="●",OR(K469=契約状況コード表!D$5,K469=契約状況コード表!D$6)),"年間支払金額(全官署、契約相手方ごと)",IF(AND(OR(COUNTIF(AI469,"*すべて*"),COUNTIF(AI469,"*全て*")),S469="●"),"年間支払金額(契約相手方ごと)",IF(AND(OR(K469=契約状況コード表!D$5,K469=契約状況コード表!D$6),AG469=契約状況コード表!G$7),"契約総額(全官署)",IF(AND(K469=契約状況コード表!D$7,AG469=契約状況コード表!G$7),"契約総額(自官署のみ)",IF(K469=契約状況コード表!D$7,"年間支払金額(自官署のみ)",IF(AG469=契約状況コード表!G$7,"契約総額",IF(AND(COUNTIF(BJ469,"&lt;&gt;*単価*"),OR(K469=契約状況コード表!D$5,K469=契約状況コード表!D$6)),"全官署予定価格",IF(AND(COUNTIF(BJ469,"*単価*"),OR(K469=契約状況コード表!D$5,K469=契約状況コード表!D$6)),"全官署支払金額",IF(AND(COUNTIF(BJ469,"&lt;&gt;*単価*"),COUNTIF(BJ469,"*変更契約*")),"変更後予定価格",IF(COUNTIF(BJ469,"*単価*"),"年間支払金額","予定価格"))))))))))))</f>
        <v>予定価格</v>
      </c>
      <c r="BD469" s="114" t="str">
        <f>IF(AND(BI469=契約状況コード表!M$5,T469&gt;契約状況コード表!N$5),"○",IF(AND(BI469=契約状況コード表!M$6,T469&gt;=契約状況コード表!N$6),"○",IF(AND(BI469=契約状況コード表!M$7,T469&gt;=契約状況コード表!N$7),"○",IF(AND(BI469=契約状況コード表!M$8,T469&gt;=契約状況コード表!N$8),"○",IF(AND(BI469=契約状況コード表!M$9,T469&gt;=契約状況コード表!N$9),"○",IF(AND(BI469=契約状況コード表!M$10,T469&gt;=契約状況コード表!N$10),"○",IF(AND(BI469=契約状況コード表!M$11,T469&gt;=契約状況コード表!N$11),"○",IF(AND(BI469=契約状況コード表!M$12,T469&gt;=契約状況コード表!N$12),"○",IF(AND(BI469=契約状況コード表!M$13,T469&gt;=契約状況コード表!N$13),"○",IF(T469="他官署で調達手続き入札を実施のため","○","×"))))))))))</f>
        <v>×</v>
      </c>
      <c r="BE469" s="114" t="str">
        <f>IF(AND(BI469=契約状況コード表!M$5,Y469&gt;契約状況コード表!N$5),"○",IF(AND(BI469=契約状況コード表!M$6,Y469&gt;=契約状況コード表!N$6),"○",IF(AND(BI469=契約状況コード表!M$7,Y469&gt;=契約状況コード表!N$7),"○",IF(AND(BI469=契約状況コード表!M$8,Y469&gt;=契約状況コード表!N$8),"○",IF(AND(BI469=契約状況コード表!M$9,Y469&gt;=契約状況コード表!N$9),"○",IF(AND(BI469=契約状況コード表!M$10,Y469&gt;=契約状況コード表!N$10),"○",IF(AND(BI469=契約状況コード表!M$11,Y469&gt;=契約状況コード表!N$11),"○",IF(AND(BI469=契約状況コード表!M$12,Y469&gt;=契約状況コード表!N$12),"○",IF(AND(BI469=契約状況コード表!M$13,Y469&gt;=契約状況コード表!N$13),"○","×")))))))))</f>
        <v>×</v>
      </c>
      <c r="BF469" s="114" t="str">
        <f t="shared" si="65"/>
        <v>×</v>
      </c>
      <c r="BG469" s="114" t="str">
        <f t="shared" si="66"/>
        <v>×</v>
      </c>
      <c r="BH469" s="115" t="str">
        <f t="shared" si="67"/>
        <v/>
      </c>
      <c r="BI469" s="170">
        <f t="shared" si="68"/>
        <v>0</v>
      </c>
      <c r="BJ469" s="36" t="str">
        <f>IF(AG469=契約状況コード表!G$5,"",IF(AND(K469&lt;&gt;"",ISTEXT(U469)),"分担契約/単価契約",IF(ISTEXT(U469),"単価契約",IF(K469&lt;&gt;"","分担契約",""))))</f>
        <v/>
      </c>
      <c r="BK469" s="171"/>
      <c r="BL469" s="118" t="str">
        <f>IF(COUNTIF(T469,"**"),"",IF(AND(T469&gt;=契約状況コード表!P$5,OR(H469=契約状況コード表!M$5,H469=契約状況コード表!M$6)),1,IF(AND(T469&gt;=契約状況コード表!P$13,H469&lt;&gt;契約状況コード表!M$5,H469&lt;&gt;契約状況コード表!M$6),1,"")))</f>
        <v/>
      </c>
      <c r="BM469" s="155" t="str">
        <f t="shared" si="69"/>
        <v>○</v>
      </c>
      <c r="BN469" s="118" t="b">
        <f t="shared" si="70"/>
        <v>1</v>
      </c>
      <c r="BO469" s="118" t="b">
        <f t="shared" si="71"/>
        <v>1</v>
      </c>
    </row>
    <row r="470" spans="1:67" ht="60.6" customHeight="1">
      <c r="A470" s="101">
        <f t="shared" si="72"/>
        <v>465</v>
      </c>
      <c r="B470" s="101" t="str">
        <f t="shared" si="73"/>
        <v/>
      </c>
      <c r="C470" s="101" t="str">
        <f>IF(B470&lt;&gt;1,"",COUNTIF($B$6:B470,1))</f>
        <v/>
      </c>
      <c r="D470" s="101" t="str">
        <f>IF(B470&lt;&gt;2,"",COUNTIF($B$6:B470,2))</f>
        <v/>
      </c>
      <c r="E470" s="101" t="str">
        <f>IF(B470&lt;&gt;3,"",COUNTIF($B$6:B470,3))</f>
        <v/>
      </c>
      <c r="F470" s="101" t="str">
        <f>IF(B470&lt;&gt;4,"",COUNTIF($B$6:B470,4))</f>
        <v/>
      </c>
      <c r="G470" s="75"/>
      <c r="H470" s="36"/>
      <c r="I470" s="76"/>
      <c r="J470" s="76"/>
      <c r="K470" s="75"/>
      <c r="L470" s="161"/>
      <c r="M470" s="77"/>
      <c r="N470" s="76"/>
      <c r="O470" s="78"/>
      <c r="P470" s="83"/>
      <c r="Q470" s="84"/>
      <c r="R470" s="76"/>
      <c r="S470" s="75"/>
      <c r="T470" s="79"/>
      <c r="U470" s="86"/>
      <c r="V470" s="87"/>
      <c r="W470" s="172" t="str">
        <f>IF(OR(T470="他官署で調達手続きを実施のため",AG470=契約状況コード表!G$5),"－",IF(V470&lt;&gt;"",ROUNDDOWN(V470/T470,3),(IFERROR(ROUNDDOWN(U470/T470,3),"－"))))</f>
        <v>－</v>
      </c>
      <c r="X470" s="79"/>
      <c r="Y470" s="79"/>
      <c r="Z470" s="82"/>
      <c r="AA470" s="80"/>
      <c r="AB470" s="81"/>
      <c r="AC470" s="82"/>
      <c r="AD470" s="82"/>
      <c r="AE470" s="82"/>
      <c r="AF470" s="82"/>
      <c r="AG470" s="80"/>
      <c r="AH470" s="76"/>
      <c r="AI470" s="76"/>
      <c r="AJ470" s="76"/>
      <c r="AK470" s="36"/>
      <c r="AL470" s="36"/>
      <c r="AM470" s="200"/>
      <c r="AN470" s="200"/>
      <c r="AO470" s="200"/>
      <c r="AP470" s="200"/>
      <c r="AQ470" s="161"/>
      <c r="AR470" s="75"/>
      <c r="AS470" s="36"/>
      <c r="AT470" s="36"/>
      <c r="AU470" s="36"/>
      <c r="AV470" s="36"/>
      <c r="AW470" s="36"/>
      <c r="AX470" s="36"/>
      <c r="AY470" s="36"/>
      <c r="AZ470" s="36"/>
      <c r="BA470" s="104"/>
      <c r="BB470" s="113"/>
      <c r="BC470" s="114" t="str">
        <f>IF(AND(OR(K470=契約状況コード表!D$5,K470=契約状況コード表!D$6),OR(AG470=契約状況コード表!G$5,AG470=契約状況コード表!G$6)),"年間支払金額(全官署)",IF(OR(AG470=契約状況コード表!G$5,AG470=契約状況コード表!G$6),"年間支払金額",IF(AND(OR(COUNTIF(AI470,"*すべて*"),COUNTIF(AI470,"*全て*")),S470="●",OR(K470=契約状況コード表!D$5,K470=契約状況コード表!D$6)),"年間支払金額(全官署、契約相手方ごと)",IF(AND(OR(COUNTIF(AI470,"*すべて*"),COUNTIF(AI470,"*全て*")),S470="●"),"年間支払金額(契約相手方ごと)",IF(AND(OR(K470=契約状況コード表!D$5,K470=契約状況コード表!D$6),AG470=契約状況コード表!G$7),"契約総額(全官署)",IF(AND(K470=契約状況コード表!D$7,AG470=契約状況コード表!G$7),"契約総額(自官署のみ)",IF(K470=契約状況コード表!D$7,"年間支払金額(自官署のみ)",IF(AG470=契約状況コード表!G$7,"契約総額",IF(AND(COUNTIF(BJ470,"&lt;&gt;*単価*"),OR(K470=契約状況コード表!D$5,K470=契約状況コード表!D$6)),"全官署予定価格",IF(AND(COUNTIF(BJ470,"*単価*"),OR(K470=契約状況コード表!D$5,K470=契約状況コード表!D$6)),"全官署支払金額",IF(AND(COUNTIF(BJ470,"&lt;&gt;*単価*"),COUNTIF(BJ470,"*変更契約*")),"変更後予定価格",IF(COUNTIF(BJ470,"*単価*"),"年間支払金額","予定価格"))))))))))))</f>
        <v>予定価格</v>
      </c>
      <c r="BD470" s="114" t="str">
        <f>IF(AND(BI470=契約状況コード表!M$5,T470&gt;契約状況コード表!N$5),"○",IF(AND(BI470=契約状況コード表!M$6,T470&gt;=契約状況コード表!N$6),"○",IF(AND(BI470=契約状況コード表!M$7,T470&gt;=契約状況コード表!N$7),"○",IF(AND(BI470=契約状況コード表!M$8,T470&gt;=契約状況コード表!N$8),"○",IF(AND(BI470=契約状況コード表!M$9,T470&gt;=契約状況コード表!N$9),"○",IF(AND(BI470=契約状況コード表!M$10,T470&gt;=契約状況コード表!N$10),"○",IF(AND(BI470=契約状況コード表!M$11,T470&gt;=契約状況コード表!N$11),"○",IF(AND(BI470=契約状況コード表!M$12,T470&gt;=契約状況コード表!N$12),"○",IF(AND(BI470=契約状況コード表!M$13,T470&gt;=契約状況コード表!N$13),"○",IF(T470="他官署で調達手続き入札を実施のため","○","×"))))))))))</f>
        <v>×</v>
      </c>
      <c r="BE470" s="114" t="str">
        <f>IF(AND(BI470=契約状況コード表!M$5,Y470&gt;契約状況コード表!N$5),"○",IF(AND(BI470=契約状況コード表!M$6,Y470&gt;=契約状況コード表!N$6),"○",IF(AND(BI470=契約状況コード表!M$7,Y470&gt;=契約状況コード表!N$7),"○",IF(AND(BI470=契約状況コード表!M$8,Y470&gt;=契約状況コード表!N$8),"○",IF(AND(BI470=契約状況コード表!M$9,Y470&gt;=契約状況コード表!N$9),"○",IF(AND(BI470=契約状況コード表!M$10,Y470&gt;=契約状況コード表!N$10),"○",IF(AND(BI470=契約状況コード表!M$11,Y470&gt;=契約状況コード表!N$11),"○",IF(AND(BI470=契約状況コード表!M$12,Y470&gt;=契約状況コード表!N$12),"○",IF(AND(BI470=契約状況コード表!M$13,Y470&gt;=契約状況コード表!N$13),"○","×")))))))))</f>
        <v>×</v>
      </c>
      <c r="BF470" s="114" t="str">
        <f t="shared" si="65"/>
        <v>×</v>
      </c>
      <c r="BG470" s="114" t="str">
        <f t="shared" si="66"/>
        <v>×</v>
      </c>
      <c r="BH470" s="115" t="str">
        <f t="shared" si="67"/>
        <v/>
      </c>
      <c r="BI470" s="170">
        <f t="shared" si="68"/>
        <v>0</v>
      </c>
      <c r="BJ470" s="36" t="str">
        <f>IF(AG470=契約状況コード表!G$5,"",IF(AND(K470&lt;&gt;"",ISTEXT(U470)),"分担契約/単価契約",IF(ISTEXT(U470),"単価契約",IF(K470&lt;&gt;"","分担契約",""))))</f>
        <v/>
      </c>
      <c r="BK470" s="171"/>
      <c r="BL470" s="118" t="str">
        <f>IF(COUNTIF(T470,"**"),"",IF(AND(T470&gt;=契約状況コード表!P$5,OR(H470=契約状況コード表!M$5,H470=契約状況コード表!M$6)),1,IF(AND(T470&gt;=契約状況コード表!P$13,H470&lt;&gt;契約状況コード表!M$5,H470&lt;&gt;契約状況コード表!M$6),1,"")))</f>
        <v/>
      </c>
      <c r="BM470" s="155" t="str">
        <f t="shared" si="69"/>
        <v>○</v>
      </c>
      <c r="BN470" s="118" t="b">
        <f t="shared" si="70"/>
        <v>1</v>
      </c>
      <c r="BO470" s="118" t="b">
        <f t="shared" si="71"/>
        <v>1</v>
      </c>
    </row>
    <row r="471" spans="1:67" ht="60.6" customHeight="1">
      <c r="A471" s="101">
        <f t="shared" si="72"/>
        <v>466</v>
      </c>
      <c r="B471" s="101" t="str">
        <f t="shared" si="73"/>
        <v/>
      </c>
      <c r="C471" s="101" t="str">
        <f>IF(B471&lt;&gt;1,"",COUNTIF($B$6:B471,1))</f>
        <v/>
      </c>
      <c r="D471" s="101" t="str">
        <f>IF(B471&lt;&gt;2,"",COUNTIF($B$6:B471,2))</f>
        <v/>
      </c>
      <c r="E471" s="101" t="str">
        <f>IF(B471&lt;&gt;3,"",COUNTIF($B$6:B471,3))</f>
        <v/>
      </c>
      <c r="F471" s="101" t="str">
        <f>IF(B471&lt;&gt;4,"",COUNTIF($B$6:B471,4))</f>
        <v/>
      </c>
      <c r="G471" s="75"/>
      <c r="H471" s="36"/>
      <c r="I471" s="76"/>
      <c r="J471" s="76"/>
      <c r="K471" s="75"/>
      <c r="L471" s="161"/>
      <c r="M471" s="77"/>
      <c r="N471" s="76"/>
      <c r="O471" s="78"/>
      <c r="P471" s="83"/>
      <c r="Q471" s="84"/>
      <c r="R471" s="76"/>
      <c r="S471" s="75"/>
      <c r="T471" s="79"/>
      <c r="U471" s="86"/>
      <c r="V471" s="87"/>
      <c r="W471" s="172" t="str">
        <f>IF(OR(T471="他官署で調達手続きを実施のため",AG471=契約状況コード表!G$5),"－",IF(V471&lt;&gt;"",ROUNDDOWN(V471/T471,3),(IFERROR(ROUNDDOWN(U471/T471,3),"－"))))</f>
        <v>－</v>
      </c>
      <c r="X471" s="79"/>
      <c r="Y471" s="79"/>
      <c r="Z471" s="82"/>
      <c r="AA471" s="80"/>
      <c r="AB471" s="81"/>
      <c r="AC471" s="82"/>
      <c r="AD471" s="82"/>
      <c r="AE471" s="82"/>
      <c r="AF471" s="82"/>
      <c r="AG471" s="80"/>
      <c r="AH471" s="76"/>
      <c r="AI471" s="76"/>
      <c r="AJ471" s="76"/>
      <c r="AK471" s="36"/>
      <c r="AL471" s="36"/>
      <c r="AM471" s="200"/>
      <c r="AN471" s="200"/>
      <c r="AO471" s="200"/>
      <c r="AP471" s="200"/>
      <c r="AQ471" s="161"/>
      <c r="AR471" s="75"/>
      <c r="AS471" s="36"/>
      <c r="AT471" s="36"/>
      <c r="AU471" s="36"/>
      <c r="AV471" s="36"/>
      <c r="AW471" s="36"/>
      <c r="AX471" s="36"/>
      <c r="AY471" s="36"/>
      <c r="AZ471" s="36"/>
      <c r="BA471" s="104"/>
      <c r="BB471" s="113"/>
      <c r="BC471" s="114" t="str">
        <f>IF(AND(OR(K471=契約状況コード表!D$5,K471=契約状況コード表!D$6),OR(AG471=契約状況コード表!G$5,AG471=契約状況コード表!G$6)),"年間支払金額(全官署)",IF(OR(AG471=契約状況コード表!G$5,AG471=契約状況コード表!G$6),"年間支払金額",IF(AND(OR(COUNTIF(AI471,"*すべて*"),COUNTIF(AI471,"*全て*")),S471="●",OR(K471=契約状況コード表!D$5,K471=契約状況コード表!D$6)),"年間支払金額(全官署、契約相手方ごと)",IF(AND(OR(COUNTIF(AI471,"*すべて*"),COUNTIF(AI471,"*全て*")),S471="●"),"年間支払金額(契約相手方ごと)",IF(AND(OR(K471=契約状況コード表!D$5,K471=契約状況コード表!D$6),AG471=契約状況コード表!G$7),"契約総額(全官署)",IF(AND(K471=契約状況コード表!D$7,AG471=契約状況コード表!G$7),"契約総額(自官署のみ)",IF(K471=契約状況コード表!D$7,"年間支払金額(自官署のみ)",IF(AG471=契約状況コード表!G$7,"契約総額",IF(AND(COUNTIF(BJ471,"&lt;&gt;*単価*"),OR(K471=契約状況コード表!D$5,K471=契約状況コード表!D$6)),"全官署予定価格",IF(AND(COUNTIF(BJ471,"*単価*"),OR(K471=契約状況コード表!D$5,K471=契約状況コード表!D$6)),"全官署支払金額",IF(AND(COUNTIF(BJ471,"&lt;&gt;*単価*"),COUNTIF(BJ471,"*変更契約*")),"変更後予定価格",IF(COUNTIF(BJ471,"*単価*"),"年間支払金額","予定価格"))))))))))))</f>
        <v>予定価格</v>
      </c>
      <c r="BD471" s="114" t="str">
        <f>IF(AND(BI471=契約状況コード表!M$5,T471&gt;契約状況コード表!N$5),"○",IF(AND(BI471=契約状況コード表!M$6,T471&gt;=契約状況コード表!N$6),"○",IF(AND(BI471=契約状況コード表!M$7,T471&gt;=契約状況コード表!N$7),"○",IF(AND(BI471=契約状況コード表!M$8,T471&gt;=契約状況コード表!N$8),"○",IF(AND(BI471=契約状況コード表!M$9,T471&gt;=契約状況コード表!N$9),"○",IF(AND(BI471=契約状況コード表!M$10,T471&gt;=契約状況コード表!N$10),"○",IF(AND(BI471=契約状況コード表!M$11,T471&gt;=契約状況コード表!N$11),"○",IF(AND(BI471=契約状況コード表!M$12,T471&gt;=契約状況コード表!N$12),"○",IF(AND(BI471=契約状況コード表!M$13,T471&gt;=契約状況コード表!N$13),"○",IF(T471="他官署で調達手続き入札を実施のため","○","×"))))))))))</f>
        <v>×</v>
      </c>
      <c r="BE471" s="114" t="str">
        <f>IF(AND(BI471=契約状況コード表!M$5,Y471&gt;契約状況コード表!N$5),"○",IF(AND(BI471=契約状況コード表!M$6,Y471&gt;=契約状況コード表!N$6),"○",IF(AND(BI471=契約状況コード表!M$7,Y471&gt;=契約状況コード表!N$7),"○",IF(AND(BI471=契約状況コード表!M$8,Y471&gt;=契約状況コード表!N$8),"○",IF(AND(BI471=契約状況コード表!M$9,Y471&gt;=契約状況コード表!N$9),"○",IF(AND(BI471=契約状況コード表!M$10,Y471&gt;=契約状況コード表!N$10),"○",IF(AND(BI471=契約状況コード表!M$11,Y471&gt;=契約状況コード表!N$11),"○",IF(AND(BI471=契約状況コード表!M$12,Y471&gt;=契約状況コード表!N$12),"○",IF(AND(BI471=契約状況コード表!M$13,Y471&gt;=契約状況コード表!N$13),"○","×")))))))))</f>
        <v>×</v>
      </c>
      <c r="BF471" s="114" t="str">
        <f t="shared" si="65"/>
        <v>×</v>
      </c>
      <c r="BG471" s="114" t="str">
        <f t="shared" si="66"/>
        <v>×</v>
      </c>
      <c r="BH471" s="115" t="str">
        <f t="shared" si="67"/>
        <v/>
      </c>
      <c r="BI471" s="170">
        <f t="shared" si="68"/>
        <v>0</v>
      </c>
      <c r="BJ471" s="36" t="str">
        <f>IF(AG471=契約状況コード表!G$5,"",IF(AND(K471&lt;&gt;"",ISTEXT(U471)),"分担契約/単価契約",IF(ISTEXT(U471),"単価契約",IF(K471&lt;&gt;"","分担契約",""))))</f>
        <v/>
      </c>
      <c r="BK471" s="171"/>
      <c r="BL471" s="118" t="str">
        <f>IF(COUNTIF(T471,"**"),"",IF(AND(T471&gt;=契約状況コード表!P$5,OR(H471=契約状況コード表!M$5,H471=契約状況コード表!M$6)),1,IF(AND(T471&gt;=契約状況コード表!P$13,H471&lt;&gt;契約状況コード表!M$5,H471&lt;&gt;契約状況コード表!M$6),1,"")))</f>
        <v/>
      </c>
      <c r="BM471" s="155" t="str">
        <f t="shared" si="69"/>
        <v>○</v>
      </c>
      <c r="BN471" s="118" t="b">
        <f t="shared" si="70"/>
        <v>1</v>
      </c>
      <c r="BO471" s="118" t="b">
        <f t="shared" si="71"/>
        <v>1</v>
      </c>
    </row>
    <row r="472" spans="1:67" ht="60.6" customHeight="1">
      <c r="A472" s="101">
        <f t="shared" si="72"/>
        <v>467</v>
      </c>
      <c r="B472" s="101" t="str">
        <f t="shared" si="73"/>
        <v/>
      </c>
      <c r="C472" s="101" t="str">
        <f>IF(B472&lt;&gt;1,"",COUNTIF($B$6:B472,1))</f>
        <v/>
      </c>
      <c r="D472" s="101" t="str">
        <f>IF(B472&lt;&gt;2,"",COUNTIF($B$6:B472,2))</f>
        <v/>
      </c>
      <c r="E472" s="101" t="str">
        <f>IF(B472&lt;&gt;3,"",COUNTIF($B$6:B472,3))</f>
        <v/>
      </c>
      <c r="F472" s="101" t="str">
        <f>IF(B472&lt;&gt;4,"",COUNTIF($B$6:B472,4))</f>
        <v/>
      </c>
      <c r="G472" s="75"/>
      <c r="H472" s="36"/>
      <c r="I472" s="76"/>
      <c r="J472" s="76"/>
      <c r="K472" s="75"/>
      <c r="L472" s="161"/>
      <c r="M472" s="77"/>
      <c r="N472" s="76"/>
      <c r="O472" s="78"/>
      <c r="P472" s="83"/>
      <c r="Q472" s="84"/>
      <c r="R472" s="76"/>
      <c r="S472" s="75"/>
      <c r="T472" s="85"/>
      <c r="U472" s="154"/>
      <c r="V472" s="87"/>
      <c r="W472" s="172" t="str">
        <f>IF(OR(T472="他官署で調達手続きを実施のため",AG472=契約状況コード表!G$5),"－",IF(V472&lt;&gt;"",ROUNDDOWN(V472/T472,3),(IFERROR(ROUNDDOWN(U472/T472,3),"－"))))</f>
        <v>－</v>
      </c>
      <c r="X472" s="85"/>
      <c r="Y472" s="85"/>
      <c r="Z472" s="82"/>
      <c r="AA472" s="80"/>
      <c r="AB472" s="81"/>
      <c r="AC472" s="82"/>
      <c r="AD472" s="82"/>
      <c r="AE472" s="82"/>
      <c r="AF472" s="82"/>
      <c r="AG472" s="80"/>
      <c r="AH472" s="76"/>
      <c r="AI472" s="76"/>
      <c r="AJ472" s="76"/>
      <c r="AK472" s="36"/>
      <c r="AL472" s="36"/>
      <c r="AM472" s="200"/>
      <c r="AN472" s="200"/>
      <c r="AO472" s="200"/>
      <c r="AP472" s="200"/>
      <c r="AQ472" s="161"/>
      <c r="AR472" s="75"/>
      <c r="AS472" s="36"/>
      <c r="AT472" s="36"/>
      <c r="AU472" s="36"/>
      <c r="AV472" s="36"/>
      <c r="AW472" s="36"/>
      <c r="AX472" s="36"/>
      <c r="AY472" s="36"/>
      <c r="AZ472" s="36"/>
      <c r="BA472" s="104"/>
      <c r="BB472" s="113"/>
      <c r="BC472" s="114" t="str">
        <f>IF(AND(OR(K472=契約状況コード表!D$5,K472=契約状況コード表!D$6),OR(AG472=契約状況コード表!G$5,AG472=契約状況コード表!G$6)),"年間支払金額(全官署)",IF(OR(AG472=契約状況コード表!G$5,AG472=契約状況コード表!G$6),"年間支払金額",IF(AND(OR(COUNTIF(AI472,"*すべて*"),COUNTIF(AI472,"*全て*")),S472="●",OR(K472=契約状況コード表!D$5,K472=契約状況コード表!D$6)),"年間支払金額(全官署、契約相手方ごと)",IF(AND(OR(COUNTIF(AI472,"*すべて*"),COUNTIF(AI472,"*全て*")),S472="●"),"年間支払金額(契約相手方ごと)",IF(AND(OR(K472=契約状況コード表!D$5,K472=契約状況コード表!D$6),AG472=契約状況コード表!G$7),"契約総額(全官署)",IF(AND(K472=契約状況コード表!D$7,AG472=契約状況コード表!G$7),"契約総額(自官署のみ)",IF(K472=契約状況コード表!D$7,"年間支払金額(自官署のみ)",IF(AG472=契約状況コード表!G$7,"契約総額",IF(AND(COUNTIF(BJ472,"&lt;&gt;*単価*"),OR(K472=契約状況コード表!D$5,K472=契約状況コード表!D$6)),"全官署予定価格",IF(AND(COUNTIF(BJ472,"*単価*"),OR(K472=契約状況コード表!D$5,K472=契約状況コード表!D$6)),"全官署支払金額",IF(AND(COUNTIF(BJ472,"&lt;&gt;*単価*"),COUNTIF(BJ472,"*変更契約*")),"変更後予定価格",IF(COUNTIF(BJ472,"*単価*"),"年間支払金額","予定価格"))))))))))))</f>
        <v>予定価格</v>
      </c>
      <c r="BD472" s="114" t="str">
        <f>IF(AND(BI472=契約状況コード表!M$5,T472&gt;契約状況コード表!N$5),"○",IF(AND(BI472=契約状況コード表!M$6,T472&gt;=契約状況コード表!N$6),"○",IF(AND(BI472=契約状況コード表!M$7,T472&gt;=契約状況コード表!N$7),"○",IF(AND(BI472=契約状況コード表!M$8,T472&gt;=契約状況コード表!N$8),"○",IF(AND(BI472=契約状況コード表!M$9,T472&gt;=契約状況コード表!N$9),"○",IF(AND(BI472=契約状況コード表!M$10,T472&gt;=契約状況コード表!N$10),"○",IF(AND(BI472=契約状況コード表!M$11,T472&gt;=契約状況コード表!N$11),"○",IF(AND(BI472=契約状況コード表!M$12,T472&gt;=契約状況コード表!N$12),"○",IF(AND(BI472=契約状況コード表!M$13,T472&gt;=契約状況コード表!N$13),"○",IF(T472="他官署で調達手続き入札を実施のため","○","×"))))))))))</f>
        <v>×</v>
      </c>
      <c r="BE472" s="114" t="str">
        <f>IF(AND(BI472=契約状況コード表!M$5,Y472&gt;契約状況コード表!N$5),"○",IF(AND(BI472=契約状況コード表!M$6,Y472&gt;=契約状況コード表!N$6),"○",IF(AND(BI472=契約状況コード表!M$7,Y472&gt;=契約状況コード表!N$7),"○",IF(AND(BI472=契約状況コード表!M$8,Y472&gt;=契約状況コード表!N$8),"○",IF(AND(BI472=契約状況コード表!M$9,Y472&gt;=契約状況コード表!N$9),"○",IF(AND(BI472=契約状況コード表!M$10,Y472&gt;=契約状況コード表!N$10),"○",IF(AND(BI472=契約状況コード表!M$11,Y472&gt;=契約状況コード表!N$11),"○",IF(AND(BI472=契約状況コード表!M$12,Y472&gt;=契約状況コード表!N$12),"○",IF(AND(BI472=契約状況コード表!M$13,Y472&gt;=契約状況コード表!N$13),"○","×")))))))))</f>
        <v>×</v>
      </c>
      <c r="BF472" s="114" t="str">
        <f t="shared" si="65"/>
        <v>×</v>
      </c>
      <c r="BG472" s="114" t="str">
        <f t="shared" si="66"/>
        <v>×</v>
      </c>
      <c r="BH472" s="115" t="str">
        <f t="shared" si="67"/>
        <v/>
      </c>
      <c r="BI472" s="170">
        <f t="shared" si="68"/>
        <v>0</v>
      </c>
      <c r="BJ472" s="36" t="str">
        <f>IF(AG472=契約状況コード表!G$5,"",IF(AND(K472&lt;&gt;"",ISTEXT(U472)),"分担契約/単価契約",IF(ISTEXT(U472),"単価契約",IF(K472&lt;&gt;"","分担契約",""))))</f>
        <v/>
      </c>
      <c r="BK472" s="171"/>
      <c r="BL472" s="118" t="str">
        <f>IF(COUNTIF(T472,"**"),"",IF(AND(T472&gt;=契約状況コード表!P$5,OR(H472=契約状況コード表!M$5,H472=契約状況コード表!M$6)),1,IF(AND(T472&gt;=契約状況コード表!P$13,H472&lt;&gt;契約状況コード表!M$5,H472&lt;&gt;契約状況コード表!M$6),1,"")))</f>
        <v/>
      </c>
      <c r="BM472" s="155" t="str">
        <f t="shared" si="69"/>
        <v>○</v>
      </c>
      <c r="BN472" s="118" t="b">
        <f t="shared" si="70"/>
        <v>1</v>
      </c>
      <c r="BO472" s="118" t="b">
        <f t="shared" si="71"/>
        <v>1</v>
      </c>
    </row>
    <row r="473" spans="1:67" ht="60.6" customHeight="1">
      <c r="A473" s="101">
        <f t="shared" si="72"/>
        <v>468</v>
      </c>
      <c r="B473" s="101" t="str">
        <f t="shared" si="73"/>
        <v/>
      </c>
      <c r="C473" s="101" t="str">
        <f>IF(B473&lt;&gt;1,"",COUNTIF($B$6:B473,1))</f>
        <v/>
      </c>
      <c r="D473" s="101" t="str">
        <f>IF(B473&lt;&gt;2,"",COUNTIF($B$6:B473,2))</f>
        <v/>
      </c>
      <c r="E473" s="101" t="str">
        <f>IF(B473&lt;&gt;3,"",COUNTIF($B$6:B473,3))</f>
        <v/>
      </c>
      <c r="F473" s="101" t="str">
        <f>IF(B473&lt;&gt;4,"",COUNTIF($B$6:B473,4))</f>
        <v/>
      </c>
      <c r="G473" s="75"/>
      <c r="H473" s="36"/>
      <c r="I473" s="76"/>
      <c r="J473" s="76"/>
      <c r="K473" s="75"/>
      <c r="L473" s="161"/>
      <c r="M473" s="77"/>
      <c r="N473" s="76"/>
      <c r="O473" s="78"/>
      <c r="P473" s="83"/>
      <c r="Q473" s="84"/>
      <c r="R473" s="76"/>
      <c r="S473" s="75"/>
      <c r="T473" s="79"/>
      <c r="U473" s="86"/>
      <c r="V473" s="87"/>
      <c r="W473" s="172" t="str">
        <f>IF(OR(T473="他官署で調達手続きを実施のため",AG473=契約状況コード表!G$5),"－",IF(V473&lt;&gt;"",ROUNDDOWN(V473/T473,3),(IFERROR(ROUNDDOWN(U473/T473,3),"－"))))</f>
        <v>－</v>
      </c>
      <c r="X473" s="79"/>
      <c r="Y473" s="79"/>
      <c r="Z473" s="82"/>
      <c r="AA473" s="80"/>
      <c r="AB473" s="81"/>
      <c r="AC473" s="82"/>
      <c r="AD473" s="82"/>
      <c r="AE473" s="82"/>
      <c r="AF473" s="82"/>
      <c r="AG473" s="80"/>
      <c r="AH473" s="76"/>
      <c r="AI473" s="76"/>
      <c r="AJ473" s="76"/>
      <c r="AK473" s="36"/>
      <c r="AL473" s="36"/>
      <c r="AM473" s="200"/>
      <c r="AN473" s="200"/>
      <c r="AO473" s="200"/>
      <c r="AP473" s="200"/>
      <c r="AQ473" s="161"/>
      <c r="AR473" s="75"/>
      <c r="AS473" s="36"/>
      <c r="AT473" s="36"/>
      <c r="AU473" s="36"/>
      <c r="AV473" s="36"/>
      <c r="AW473" s="36"/>
      <c r="AX473" s="36"/>
      <c r="AY473" s="36"/>
      <c r="AZ473" s="36"/>
      <c r="BA473" s="104"/>
      <c r="BB473" s="113"/>
      <c r="BC473" s="114" t="str">
        <f>IF(AND(OR(K473=契約状況コード表!D$5,K473=契約状況コード表!D$6),OR(AG473=契約状況コード表!G$5,AG473=契約状況コード表!G$6)),"年間支払金額(全官署)",IF(OR(AG473=契約状況コード表!G$5,AG473=契約状況コード表!G$6),"年間支払金額",IF(AND(OR(COUNTIF(AI473,"*すべて*"),COUNTIF(AI473,"*全て*")),S473="●",OR(K473=契約状況コード表!D$5,K473=契約状況コード表!D$6)),"年間支払金額(全官署、契約相手方ごと)",IF(AND(OR(COUNTIF(AI473,"*すべて*"),COUNTIF(AI473,"*全て*")),S473="●"),"年間支払金額(契約相手方ごと)",IF(AND(OR(K473=契約状況コード表!D$5,K473=契約状況コード表!D$6),AG473=契約状況コード表!G$7),"契約総額(全官署)",IF(AND(K473=契約状況コード表!D$7,AG473=契約状況コード表!G$7),"契約総額(自官署のみ)",IF(K473=契約状況コード表!D$7,"年間支払金額(自官署のみ)",IF(AG473=契約状況コード表!G$7,"契約総額",IF(AND(COUNTIF(BJ473,"&lt;&gt;*単価*"),OR(K473=契約状況コード表!D$5,K473=契約状況コード表!D$6)),"全官署予定価格",IF(AND(COUNTIF(BJ473,"*単価*"),OR(K473=契約状況コード表!D$5,K473=契約状況コード表!D$6)),"全官署支払金額",IF(AND(COUNTIF(BJ473,"&lt;&gt;*単価*"),COUNTIF(BJ473,"*変更契約*")),"変更後予定価格",IF(COUNTIF(BJ473,"*単価*"),"年間支払金額","予定価格"))))))))))))</f>
        <v>予定価格</v>
      </c>
      <c r="BD473" s="114" t="str">
        <f>IF(AND(BI473=契約状況コード表!M$5,T473&gt;契約状況コード表!N$5),"○",IF(AND(BI473=契約状況コード表!M$6,T473&gt;=契約状況コード表!N$6),"○",IF(AND(BI473=契約状況コード表!M$7,T473&gt;=契約状況コード表!N$7),"○",IF(AND(BI473=契約状況コード表!M$8,T473&gt;=契約状況コード表!N$8),"○",IF(AND(BI473=契約状況コード表!M$9,T473&gt;=契約状況コード表!N$9),"○",IF(AND(BI473=契約状況コード表!M$10,T473&gt;=契約状況コード表!N$10),"○",IF(AND(BI473=契約状況コード表!M$11,T473&gt;=契約状況コード表!N$11),"○",IF(AND(BI473=契約状況コード表!M$12,T473&gt;=契約状況コード表!N$12),"○",IF(AND(BI473=契約状況コード表!M$13,T473&gt;=契約状況コード表!N$13),"○",IF(T473="他官署で調達手続き入札を実施のため","○","×"))))))))))</f>
        <v>×</v>
      </c>
      <c r="BE473" s="114" t="str">
        <f>IF(AND(BI473=契約状況コード表!M$5,Y473&gt;契約状況コード表!N$5),"○",IF(AND(BI473=契約状況コード表!M$6,Y473&gt;=契約状況コード表!N$6),"○",IF(AND(BI473=契約状況コード表!M$7,Y473&gt;=契約状況コード表!N$7),"○",IF(AND(BI473=契約状況コード表!M$8,Y473&gt;=契約状況コード表!N$8),"○",IF(AND(BI473=契約状況コード表!M$9,Y473&gt;=契約状況コード表!N$9),"○",IF(AND(BI473=契約状況コード表!M$10,Y473&gt;=契約状況コード表!N$10),"○",IF(AND(BI473=契約状況コード表!M$11,Y473&gt;=契約状況コード表!N$11),"○",IF(AND(BI473=契約状況コード表!M$12,Y473&gt;=契約状況コード表!N$12),"○",IF(AND(BI473=契約状況コード表!M$13,Y473&gt;=契約状況コード表!N$13),"○","×")))))))))</f>
        <v>×</v>
      </c>
      <c r="BF473" s="114" t="str">
        <f t="shared" si="65"/>
        <v>×</v>
      </c>
      <c r="BG473" s="114" t="str">
        <f t="shared" si="66"/>
        <v>×</v>
      </c>
      <c r="BH473" s="115" t="str">
        <f t="shared" si="67"/>
        <v/>
      </c>
      <c r="BI473" s="170">
        <f t="shared" si="68"/>
        <v>0</v>
      </c>
      <c r="BJ473" s="36" t="str">
        <f>IF(AG473=契約状況コード表!G$5,"",IF(AND(K473&lt;&gt;"",ISTEXT(U473)),"分担契約/単価契約",IF(ISTEXT(U473),"単価契約",IF(K473&lt;&gt;"","分担契約",""))))</f>
        <v/>
      </c>
      <c r="BK473" s="171"/>
      <c r="BL473" s="118" t="str">
        <f>IF(COUNTIF(T473,"**"),"",IF(AND(T473&gt;=契約状況コード表!P$5,OR(H473=契約状況コード表!M$5,H473=契約状況コード表!M$6)),1,IF(AND(T473&gt;=契約状況コード表!P$13,H473&lt;&gt;契約状況コード表!M$5,H473&lt;&gt;契約状況コード表!M$6),1,"")))</f>
        <v/>
      </c>
      <c r="BM473" s="155" t="str">
        <f t="shared" si="69"/>
        <v>○</v>
      </c>
      <c r="BN473" s="118" t="b">
        <f t="shared" si="70"/>
        <v>1</v>
      </c>
      <c r="BO473" s="118" t="b">
        <f t="shared" si="71"/>
        <v>1</v>
      </c>
    </row>
    <row r="474" spans="1:67" ht="60.6" customHeight="1">
      <c r="A474" s="101">
        <f t="shared" si="72"/>
        <v>469</v>
      </c>
      <c r="B474" s="101" t="str">
        <f t="shared" si="73"/>
        <v/>
      </c>
      <c r="C474" s="101" t="str">
        <f>IF(B474&lt;&gt;1,"",COUNTIF($B$6:B474,1))</f>
        <v/>
      </c>
      <c r="D474" s="101" t="str">
        <f>IF(B474&lt;&gt;2,"",COUNTIF($B$6:B474,2))</f>
        <v/>
      </c>
      <c r="E474" s="101" t="str">
        <f>IF(B474&lt;&gt;3,"",COUNTIF($B$6:B474,3))</f>
        <v/>
      </c>
      <c r="F474" s="101" t="str">
        <f>IF(B474&lt;&gt;4,"",COUNTIF($B$6:B474,4))</f>
        <v/>
      </c>
      <c r="G474" s="75"/>
      <c r="H474" s="36"/>
      <c r="I474" s="76"/>
      <c r="J474" s="76"/>
      <c r="K474" s="75"/>
      <c r="L474" s="161"/>
      <c r="M474" s="77"/>
      <c r="N474" s="76"/>
      <c r="O474" s="78"/>
      <c r="P474" s="83"/>
      <c r="Q474" s="84"/>
      <c r="R474" s="76"/>
      <c r="S474" s="75"/>
      <c r="T474" s="79"/>
      <c r="U474" s="86"/>
      <c r="V474" s="87"/>
      <c r="W474" s="172" t="str">
        <f>IF(OR(T474="他官署で調達手続きを実施のため",AG474=契約状況コード表!G$5),"－",IF(V474&lt;&gt;"",ROUNDDOWN(V474/T474,3),(IFERROR(ROUNDDOWN(U474/T474,3),"－"))))</f>
        <v>－</v>
      </c>
      <c r="X474" s="79"/>
      <c r="Y474" s="79"/>
      <c r="Z474" s="82"/>
      <c r="AA474" s="80"/>
      <c r="AB474" s="81"/>
      <c r="AC474" s="82"/>
      <c r="AD474" s="82"/>
      <c r="AE474" s="82"/>
      <c r="AF474" s="82"/>
      <c r="AG474" s="80"/>
      <c r="AH474" s="76"/>
      <c r="AI474" s="76"/>
      <c r="AJ474" s="76"/>
      <c r="AK474" s="36"/>
      <c r="AL474" s="36"/>
      <c r="AM474" s="200"/>
      <c r="AN474" s="200"/>
      <c r="AO474" s="200"/>
      <c r="AP474" s="200"/>
      <c r="AQ474" s="161"/>
      <c r="AR474" s="75"/>
      <c r="AS474" s="36"/>
      <c r="AT474" s="36"/>
      <c r="AU474" s="36"/>
      <c r="AV474" s="36"/>
      <c r="AW474" s="36"/>
      <c r="AX474" s="36"/>
      <c r="AY474" s="36"/>
      <c r="AZ474" s="36"/>
      <c r="BA474" s="104"/>
      <c r="BB474" s="113"/>
      <c r="BC474" s="114" t="str">
        <f>IF(AND(OR(K474=契約状況コード表!D$5,K474=契約状況コード表!D$6),OR(AG474=契約状況コード表!G$5,AG474=契約状況コード表!G$6)),"年間支払金額(全官署)",IF(OR(AG474=契約状況コード表!G$5,AG474=契約状況コード表!G$6),"年間支払金額",IF(AND(OR(COUNTIF(AI474,"*すべて*"),COUNTIF(AI474,"*全て*")),S474="●",OR(K474=契約状況コード表!D$5,K474=契約状況コード表!D$6)),"年間支払金額(全官署、契約相手方ごと)",IF(AND(OR(COUNTIF(AI474,"*すべて*"),COUNTIF(AI474,"*全て*")),S474="●"),"年間支払金額(契約相手方ごと)",IF(AND(OR(K474=契約状況コード表!D$5,K474=契約状況コード表!D$6),AG474=契約状況コード表!G$7),"契約総額(全官署)",IF(AND(K474=契約状況コード表!D$7,AG474=契約状況コード表!G$7),"契約総額(自官署のみ)",IF(K474=契約状況コード表!D$7,"年間支払金額(自官署のみ)",IF(AG474=契約状況コード表!G$7,"契約総額",IF(AND(COUNTIF(BJ474,"&lt;&gt;*単価*"),OR(K474=契約状況コード表!D$5,K474=契約状況コード表!D$6)),"全官署予定価格",IF(AND(COUNTIF(BJ474,"*単価*"),OR(K474=契約状況コード表!D$5,K474=契約状況コード表!D$6)),"全官署支払金額",IF(AND(COUNTIF(BJ474,"&lt;&gt;*単価*"),COUNTIF(BJ474,"*変更契約*")),"変更後予定価格",IF(COUNTIF(BJ474,"*単価*"),"年間支払金額","予定価格"))))))))))))</f>
        <v>予定価格</v>
      </c>
      <c r="BD474" s="114" t="str">
        <f>IF(AND(BI474=契約状況コード表!M$5,T474&gt;契約状況コード表!N$5),"○",IF(AND(BI474=契約状況コード表!M$6,T474&gt;=契約状況コード表!N$6),"○",IF(AND(BI474=契約状況コード表!M$7,T474&gt;=契約状況コード表!N$7),"○",IF(AND(BI474=契約状況コード表!M$8,T474&gt;=契約状況コード表!N$8),"○",IF(AND(BI474=契約状況コード表!M$9,T474&gt;=契約状況コード表!N$9),"○",IF(AND(BI474=契約状況コード表!M$10,T474&gt;=契約状況コード表!N$10),"○",IF(AND(BI474=契約状況コード表!M$11,T474&gt;=契約状況コード表!N$11),"○",IF(AND(BI474=契約状況コード表!M$12,T474&gt;=契約状況コード表!N$12),"○",IF(AND(BI474=契約状況コード表!M$13,T474&gt;=契約状況コード表!N$13),"○",IF(T474="他官署で調達手続き入札を実施のため","○","×"))))))))))</f>
        <v>×</v>
      </c>
      <c r="BE474" s="114" t="str">
        <f>IF(AND(BI474=契約状況コード表!M$5,Y474&gt;契約状況コード表!N$5),"○",IF(AND(BI474=契約状況コード表!M$6,Y474&gt;=契約状況コード表!N$6),"○",IF(AND(BI474=契約状況コード表!M$7,Y474&gt;=契約状況コード表!N$7),"○",IF(AND(BI474=契約状況コード表!M$8,Y474&gt;=契約状況コード表!N$8),"○",IF(AND(BI474=契約状況コード表!M$9,Y474&gt;=契約状況コード表!N$9),"○",IF(AND(BI474=契約状況コード表!M$10,Y474&gt;=契約状況コード表!N$10),"○",IF(AND(BI474=契約状況コード表!M$11,Y474&gt;=契約状況コード表!N$11),"○",IF(AND(BI474=契約状況コード表!M$12,Y474&gt;=契約状況コード表!N$12),"○",IF(AND(BI474=契約状況コード表!M$13,Y474&gt;=契約状況コード表!N$13),"○","×")))))))))</f>
        <v>×</v>
      </c>
      <c r="BF474" s="114" t="str">
        <f t="shared" si="65"/>
        <v>×</v>
      </c>
      <c r="BG474" s="114" t="str">
        <f t="shared" si="66"/>
        <v>×</v>
      </c>
      <c r="BH474" s="115" t="str">
        <f t="shared" si="67"/>
        <v/>
      </c>
      <c r="BI474" s="170">
        <f t="shared" si="68"/>
        <v>0</v>
      </c>
      <c r="BJ474" s="36" t="str">
        <f>IF(AG474=契約状況コード表!G$5,"",IF(AND(K474&lt;&gt;"",ISTEXT(U474)),"分担契約/単価契約",IF(ISTEXT(U474),"単価契約",IF(K474&lt;&gt;"","分担契約",""))))</f>
        <v/>
      </c>
      <c r="BK474" s="171"/>
      <c r="BL474" s="118" t="str">
        <f>IF(COUNTIF(T474,"**"),"",IF(AND(T474&gt;=契約状況コード表!P$5,OR(H474=契約状況コード表!M$5,H474=契約状況コード表!M$6)),1,IF(AND(T474&gt;=契約状況コード表!P$13,H474&lt;&gt;契約状況コード表!M$5,H474&lt;&gt;契約状況コード表!M$6),1,"")))</f>
        <v/>
      </c>
      <c r="BM474" s="155" t="str">
        <f t="shared" si="69"/>
        <v>○</v>
      </c>
      <c r="BN474" s="118" t="b">
        <f t="shared" si="70"/>
        <v>1</v>
      </c>
      <c r="BO474" s="118" t="b">
        <f t="shared" si="71"/>
        <v>1</v>
      </c>
    </row>
    <row r="475" spans="1:67" ht="60.6" customHeight="1">
      <c r="A475" s="101">
        <f t="shared" si="72"/>
        <v>470</v>
      </c>
      <c r="B475" s="101" t="str">
        <f t="shared" si="73"/>
        <v/>
      </c>
      <c r="C475" s="101" t="str">
        <f>IF(B475&lt;&gt;1,"",COUNTIF($B$6:B475,1))</f>
        <v/>
      </c>
      <c r="D475" s="101" t="str">
        <f>IF(B475&lt;&gt;2,"",COUNTIF($B$6:B475,2))</f>
        <v/>
      </c>
      <c r="E475" s="101" t="str">
        <f>IF(B475&lt;&gt;3,"",COUNTIF($B$6:B475,3))</f>
        <v/>
      </c>
      <c r="F475" s="101" t="str">
        <f>IF(B475&lt;&gt;4,"",COUNTIF($B$6:B475,4))</f>
        <v/>
      </c>
      <c r="G475" s="75"/>
      <c r="H475" s="36"/>
      <c r="I475" s="76"/>
      <c r="J475" s="76"/>
      <c r="K475" s="75"/>
      <c r="L475" s="161"/>
      <c r="M475" s="77"/>
      <c r="N475" s="76"/>
      <c r="O475" s="78"/>
      <c r="P475" s="83"/>
      <c r="Q475" s="84"/>
      <c r="R475" s="76"/>
      <c r="S475" s="75"/>
      <c r="T475" s="79"/>
      <c r="U475" s="86"/>
      <c r="V475" s="87"/>
      <c r="W475" s="172" t="str">
        <f>IF(OR(T475="他官署で調達手続きを実施のため",AG475=契約状況コード表!G$5),"－",IF(V475&lt;&gt;"",ROUNDDOWN(V475/T475,3),(IFERROR(ROUNDDOWN(U475/T475,3),"－"))))</f>
        <v>－</v>
      </c>
      <c r="X475" s="79"/>
      <c r="Y475" s="79"/>
      <c r="Z475" s="82"/>
      <c r="AA475" s="80"/>
      <c r="AB475" s="81"/>
      <c r="AC475" s="82"/>
      <c r="AD475" s="82"/>
      <c r="AE475" s="82"/>
      <c r="AF475" s="82"/>
      <c r="AG475" s="80"/>
      <c r="AH475" s="76"/>
      <c r="AI475" s="76"/>
      <c r="AJ475" s="76"/>
      <c r="AK475" s="36"/>
      <c r="AL475" s="36"/>
      <c r="AM475" s="200"/>
      <c r="AN475" s="200"/>
      <c r="AO475" s="200"/>
      <c r="AP475" s="200"/>
      <c r="AQ475" s="161"/>
      <c r="AR475" s="75"/>
      <c r="AS475" s="36"/>
      <c r="AT475" s="36"/>
      <c r="AU475" s="36"/>
      <c r="AV475" s="36"/>
      <c r="AW475" s="36"/>
      <c r="AX475" s="36"/>
      <c r="AY475" s="36"/>
      <c r="AZ475" s="36"/>
      <c r="BA475" s="104"/>
      <c r="BB475" s="113"/>
      <c r="BC475" s="114" t="str">
        <f>IF(AND(OR(K475=契約状況コード表!D$5,K475=契約状況コード表!D$6),OR(AG475=契約状況コード表!G$5,AG475=契約状況コード表!G$6)),"年間支払金額(全官署)",IF(OR(AG475=契約状況コード表!G$5,AG475=契約状況コード表!G$6),"年間支払金額",IF(AND(OR(COUNTIF(AI475,"*すべて*"),COUNTIF(AI475,"*全て*")),S475="●",OR(K475=契約状況コード表!D$5,K475=契約状況コード表!D$6)),"年間支払金額(全官署、契約相手方ごと)",IF(AND(OR(COUNTIF(AI475,"*すべて*"),COUNTIF(AI475,"*全て*")),S475="●"),"年間支払金額(契約相手方ごと)",IF(AND(OR(K475=契約状況コード表!D$5,K475=契約状況コード表!D$6),AG475=契約状況コード表!G$7),"契約総額(全官署)",IF(AND(K475=契約状況コード表!D$7,AG475=契約状況コード表!G$7),"契約総額(自官署のみ)",IF(K475=契約状況コード表!D$7,"年間支払金額(自官署のみ)",IF(AG475=契約状況コード表!G$7,"契約総額",IF(AND(COUNTIF(BJ475,"&lt;&gt;*単価*"),OR(K475=契約状況コード表!D$5,K475=契約状況コード表!D$6)),"全官署予定価格",IF(AND(COUNTIF(BJ475,"*単価*"),OR(K475=契約状況コード表!D$5,K475=契約状況コード表!D$6)),"全官署支払金額",IF(AND(COUNTIF(BJ475,"&lt;&gt;*単価*"),COUNTIF(BJ475,"*変更契約*")),"変更後予定価格",IF(COUNTIF(BJ475,"*単価*"),"年間支払金額","予定価格"))))))))))))</f>
        <v>予定価格</v>
      </c>
      <c r="BD475" s="114" t="str">
        <f>IF(AND(BI475=契約状況コード表!M$5,T475&gt;契約状況コード表!N$5),"○",IF(AND(BI475=契約状況コード表!M$6,T475&gt;=契約状況コード表!N$6),"○",IF(AND(BI475=契約状況コード表!M$7,T475&gt;=契約状況コード表!N$7),"○",IF(AND(BI475=契約状況コード表!M$8,T475&gt;=契約状況コード表!N$8),"○",IF(AND(BI475=契約状況コード表!M$9,T475&gt;=契約状況コード表!N$9),"○",IF(AND(BI475=契約状況コード表!M$10,T475&gt;=契約状況コード表!N$10),"○",IF(AND(BI475=契約状況コード表!M$11,T475&gt;=契約状況コード表!N$11),"○",IF(AND(BI475=契約状況コード表!M$12,T475&gt;=契約状況コード表!N$12),"○",IF(AND(BI475=契約状況コード表!M$13,T475&gt;=契約状況コード表!N$13),"○",IF(T475="他官署で調達手続き入札を実施のため","○","×"))))))))))</f>
        <v>×</v>
      </c>
      <c r="BE475" s="114" t="str">
        <f>IF(AND(BI475=契約状況コード表!M$5,Y475&gt;契約状況コード表!N$5),"○",IF(AND(BI475=契約状況コード表!M$6,Y475&gt;=契約状況コード表!N$6),"○",IF(AND(BI475=契約状況コード表!M$7,Y475&gt;=契約状況コード表!N$7),"○",IF(AND(BI475=契約状況コード表!M$8,Y475&gt;=契約状況コード表!N$8),"○",IF(AND(BI475=契約状況コード表!M$9,Y475&gt;=契約状況コード表!N$9),"○",IF(AND(BI475=契約状況コード表!M$10,Y475&gt;=契約状況コード表!N$10),"○",IF(AND(BI475=契約状況コード表!M$11,Y475&gt;=契約状況コード表!N$11),"○",IF(AND(BI475=契約状況コード表!M$12,Y475&gt;=契約状況コード表!N$12),"○",IF(AND(BI475=契約状況コード表!M$13,Y475&gt;=契約状況コード表!N$13),"○","×")))))))))</f>
        <v>×</v>
      </c>
      <c r="BF475" s="114" t="str">
        <f t="shared" si="65"/>
        <v>×</v>
      </c>
      <c r="BG475" s="114" t="str">
        <f t="shared" si="66"/>
        <v>×</v>
      </c>
      <c r="BH475" s="115" t="str">
        <f t="shared" si="67"/>
        <v/>
      </c>
      <c r="BI475" s="170">
        <f t="shared" si="68"/>
        <v>0</v>
      </c>
      <c r="BJ475" s="36" t="str">
        <f>IF(AG475=契約状況コード表!G$5,"",IF(AND(K475&lt;&gt;"",ISTEXT(U475)),"分担契約/単価契約",IF(ISTEXT(U475),"単価契約",IF(K475&lt;&gt;"","分担契約",""))))</f>
        <v/>
      </c>
      <c r="BK475" s="171"/>
      <c r="BL475" s="118" t="str">
        <f>IF(COUNTIF(T475,"**"),"",IF(AND(T475&gt;=契約状況コード表!P$5,OR(H475=契約状況コード表!M$5,H475=契約状況コード表!M$6)),1,IF(AND(T475&gt;=契約状況コード表!P$13,H475&lt;&gt;契約状況コード表!M$5,H475&lt;&gt;契約状況コード表!M$6),1,"")))</f>
        <v/>
      </c>
      <c r="BM475" s="155" t="str">
        <f t="shared" si="69"/>
        <v>○</v>
      </c>
      <c r="BN475" s="118" t="b">
        <f t="shared" si="70"/>
        <v>1</v>
      </c>
      <c r="BO475" s="118" t="b">
        <f t="shared" si="71"/>
        <v>1</v>
      </c>
    </row>
    <row r="476" spans="1:67" ht="60.6" customHeight="1">
      <c r="A476" s="101">
        <f t="shared" si="72"/>
        <v>471</v>
      </c>
      <c r="B476" s="101" t="str">
        <f t="shared" si="73"/>
        <v/>
      </c>
      <c r="C476" s="101" t="str">
        <f>IF(B476&lt;&gt;1,"",COUNTIF($B$6:B476,1))</f>
        <v/>
      </c>
      <c r="D476" s="101" t="str">
        <f>IF(B476&lt;&gt;2,"",COUNTIF($B$6:B476,2))</f>
        <v/>
      </c>
      <c r="E476" s="101" t="str">
        <f>IF(B476&lt;&gt;3,"",COUNTIF($B$6:B476,3))</f>
        <v/>
      </c>
      <c r="F476" s="101" t="str">
        <f>IF(B476&lt;&gt;4,"",COUNTIF($B$6:B476,4))</f>
        <v/>
      </c>
      <c r="G476" s="75"/>
      <c r="H476" s="36"/>
      <c r="I476" s="76"/>
      <c r="J476" s="76"/>
      <c r="K476" s="75"/>
      <c r="L476" s="161"/>
      <c r="M476" s="77"/>
      <c r="N476" s="76"/>
      <c r="O476" s="78"/>
      <c r="P476" s="83"/>
      <c r="Q476" s="84"/>
      <c r="R476" s="76"/>
      <c r="S476" s="75"/>
      <c r="T476" s="79"/>
      <c r="U476" s="86"/>
      <c r="V476" s="87"/>
      <c r="W476" s="172" t="str">
        <f>IF(OR(T476="他官署で調達手続きを実施のため",AG476=契約状況コード表!G$5),"－",IF(V476&lt;&gt;"",ROUNDDOWN(V476/T476,3),(IFERROR(ROUNDDOWN(U476/T476,3),"－"))))</f>
        <v>－</v>
      </c>
      <c r="X476" s="79"/>
      <c r="Y476" s="79"/>
      <c r="Z476" s="82"/>
      <c r="AA476" s="80"/>
      <c r="AB476" s="81"/>
      <c r="AC476" s="82"/>
      <c r="AD476" s="82"/>
      <c r="AE476" s="82"/>
      <c r="AF476" s="82"/>
      <c r="AG476" s="80"/>
      <c r="AH476" s="76"/>
      <c r="AI476" s="76"/>
      <c r="AJ476" s="76"/>
      <c r="AK476" s="36"/>
      <c r="AL476" s="36"/>
      <c r="AM476" s="200"/>
      <c r="AN476" s="200"/>
      <c r="AO476" s="200"/>
      <c r="AP476" s="200"/>
      <c r="AQ476" s="161"/>
      <c r="AR476" s="75"/>
      <c r="AS476" s="36"/>
      <c r="AT476" s="36"/>
      <c r="AU476" s="36"/>
      <c r="AV476" s="36"/>
      <c r="AW476" s="36"/>
      <c r="AX476" s="36"/>
      <c r="AY476" s="36"/>
      <c r="AZ476" s="36"/>
      <c r="BA476" s="108"/>
      <c r="BB476" s="113"/>
      <c r="BC476" s="114" t="str">
        <f>IF(AND(OR(K476=契約状況コード表!D$5,K476=契約状況コード表!D$6),OR(AG476=契約状況コード表!G$5,AG476=契約状況コード表!G$6)),"年間支払金額(全官署)",IF(OR(AG476=契約状況コード表!G$5,AG476=契約状況コード表!G$6),"年間支払金額",IF(AND(OR(COUNTIF(AI476,"*すべて*"),COUNTIF(AI476,"*全て*")),S476="●",OR(K476=契約状況コード表!D$5,K476=契約状況コード表!D$6)),"年間支払金額(全官署、契約相手方ごと)",IF(AND(OR(COUNTIF(AI476,"*すべて*"),COUNTIF(AI476,"*全て*")),S476="●"),"年間支払金額(契約相手方ごと)",IF(AND(OR(K476=契約状況コード表!D$5,K476=契約状況コード表!D$6),AG476=契約状況コード表!G$7),"契約総額(全官署)",IF(AND(K476=契約状況コード表!D$7,AG476=契約状況コード表!G$7),"契約総額(自官署のみ)",IF(K476=契約状況コード表!D$7,"年間支払金額(自官署のみ)",IF(AG476=契約状況コード表!G$7,"契約総額",IF(AND(COUNTIF(BJ476,"&lt;&gt;*単価*"),OR(K476=契約状況コード表!D$5,K476=契約状況コード表!D$6)),"全官署予定価格",IF(AND(COUNTIF(BJ476,"*単価*"),OR(K476=契約状況コード表!D$5,K476=契約状況コード表!D$6)),"全官署支払金額",IF(AND(COUNTIF(BJ476,"&lt;&gt;*単価*"),COUNTIF(BJ476,"*変更契約*")),"変更後予定価格",IF(COUNTIF(BJ476,"*単価*"),"年間支払金額","予定価格"))))))))))))</f>
        <v>予定価格</v>
      </c>
      <c r="BD476" s="114" t="str">
        <f>IF(AND(BI476=契約状況コード表!M$5,T476&gt;契約状況コード表!N$5),"○",IF(AND(BI476=契約状況コード表!M$6,T476&gt;=契約状況コード表!N$6),"○",IF(AND(BI476=契約状況コード表!M$7,T476&gt;=契約状況コード表!N$7),"○",IF(AND(BI476=契約状況コード表!M$8,T476&gt;=契約状況コード表!N$8),"○",IF(AND(BI476=契約状況コード表!M$9,T476&gt;=契約状況コード表!N$9),"○",IF(AND(BI476=契約状況コード表!M$10,T476&gt;=契約状況コード表!N$10),"○",IF(AND(BI476=契約状況コード表!M$11,T476&gt;=契約状況コード表!N$11),"○",IF(AND(BI476=契約状況コード表!M$12,T476&gt;=契約状況コード表!N$12),"○",IF(AND(BI476=契約状況コード表!M$13,T476&gt;=契約状況コード表!N$13),"○",IF(T476="他官署で調達手続き入札を実施のため","○","×"))))))))))</f>
        <v>×</v>
      </c>
      <c r="BE476" s="114" t="str">
        <f>IF(AND(BI476=契約状況コード表!M$5,Y476&gt;契約状況コード表!N$5),"○",IF(AND(BI476=契約状況コード表!M$6,Y476&gt;=契約状況コード表!N$6),"○",IF(AND(BI476=契約状況コード表!M$7,Y476&gt;=契約状況コード表!N$7),"○",IF(AND(BI476=契約状況コード表!M$8,Y476&gt;=契約状況コード表!N$8),"○",IF(AND(BI476=契約状況コード表!M$9,Y476&gt;=契約状況コード表!N$9),"○",IF(AND(BI476=契約状況コード表!M$10,Y476&gt;=契約状況コード表!N$10),"○",IF(AND(BI476=契約状況コード表!M$11,Y476&gt;=契約状況コード表!N$11),"○",IF(AND(BI476=契約状況コード表!M$12,Y476&gt;=契約状況コード表!N$12),"○",IF(AND(BI476=契約状況コード表!M$13,Y476&gt;=契約状況コード表!N$13),"○","×")))))))))</f>
        <v>×</v>
      </c>
      <c r="BF476" s="114" t="str">
        <f t="shared" si="65"/>
        <v>×</v>
      </c>
      <c r="BG476" s="114" t="str">
        <f t="shared" si="66"/>
        <v>×</v>
      </c>
      <c r="BH476" s="115" t="str">
        <f t="shared" si="67"/>
        <v/>
      </c>
      <c r="BI476" s="170">
        <f t="shared" si="68"/>
        <v>0</v>
      </c>
      <c r="BJ476" s="36" t="str">
        <f>IF(AG476=契約状況コード表!G$5,"",IF(AND(K476&lt;&gt;"",ISTEXT(U476)),"分担契約/単価契約",IF(ISTEXT(U476),"単価契約",IF(K476&lt;&gt;"","分担契約",""))))</f>
        <v/>
      </c>
      <c r="BK476" s="171"/>
      <c r="BL476" s="118" t="str">
        <f>IF(COUNTIF(T476,"**"),"",IF(AND(T476&gt;=契約状況コード表!P$5,OR(H476=契約状況コード表!M$5,H476=契約状況コード表!M$6)),1,IF(AND(T476&gt;=契約状況コード表!P$13,H476&lt;&gt;契約状況コード表!M$5,H476&lt;&gt;契約状況コード表!M$6),1,"")))</f>
        <v/>
      </c>
      <c r="BM476" s="155" t="str">
        <f t="shared" si="69"/>
        <v>○</v>
      </c>
      <c r="BN476" s="118" t="b">
        <f t="shared" si="70"/>
        <v>1</v>
      </c>
      <c r="BO476" s="118" t="b">
        <f t="shared" si="71"/>
        <v>1</v>
      </c>
    </row>
    <row r="477" spans="1:67" ht="60.6" customHeight="1">
      <c r="A477" s="101">
        <f t="shared" si="72"/>
        <v>472</v>
      </c>
      <c r="B477" s="101" t="str">
        <f t="shared" si="73"/>
        <v/>
      </c>
      <c r="C477" s="101" t="str">
        <f>IF(B477&lt;&gt;1,"",COUNTIF($B$6:B477,1))</f>
        <v/>
      </c>
      <c r="D477" s="101" t="str">
        <f>IF(B477&lt;&gt;2,"",COUNTIF($B$6:B477,2))</f>
        <v/>
      </c>
      <c r="E477" s="101" t="str">
        <f>IF(B477&lt;&gt;3,"",COUNTIF($B$6:B477,3))</f>
        <v/>
      </c>
      <c r="F477" s="101" t="str">
        <f>IF(B477&lt;&gt;4,"",COUNTIF($B$6:B477,4))</f>
        <v/>
      </c>
      <c r="G477" s="75"/>
      <c r="H477" s="36"/>
      <c r="I477" s="76"/>
      <c r="J477" s="76"/>
      <c r="K477" s="75"/>
      <c r="L477" s="161"/>
      <c r="M477" s="77"/>
      <c r="N477" s="76"/>
      <c r="O477" s="78"/>
      <c r="P477" s="83"/>
      <c r="Q477" s="84"/>
      <c r="R477" s="76"/>
      <c r="S477" s="75"/>
      <c r="T477" s="79"/>
      <c r="U477" s="86"/>
      <c r="V477" s="87"/>
      <c r="W477" s="172" t="str">
        <f>IF(OR(T477="他官署で調達手続きを実施のため",AG477=契約状況コード表!G$5),"－",IF(V477&lt;&gt;"",ROUNDDOWN(V477/T477,3),(IFERROR(ROUNDDOWN(U477/T477,3),"－"))))</f>
        <v>－</v>
      </c>
      <c r="X477" s="79"/>
      <c r="Y477" s="79"/>
      <c r="Z477" s="82"/>
      <c r="AA477" s="80"/>
      <c r="AB477" s="81"/>
      <c r="AC477" s="82"/>
      <c r="AD477" s="82"/>
      <c r="AE477" s="82"/>
      <c r="AF477" s="82"/>
      <c r="AG477" s="80"/>
      <c r="AH477" s="76"/>
      <c r="AI477" s="76"/>
      <c r="AJ477" s="76"/>
      <c r="AK477" s="36"/>
      <c r="AL477" s="36"/>
      <c r="AM477" s="200"/>
      <c r="AN477" s="200"/>
      <c r="AO477" s="200"/>
      <c r="AP477" s="200"/>
      <c r="AQ477" s="161"/>
      <c r="AR477" s="75"/>
      <c r="AS477" s="36"/>
      <c r="AT477" s="36"/>
      <c r="AU477" s="36"/>
      <c r="AV477" s="36"/>
      <c r="AW477" s="36"/>
      <c r="AX477" s="36"/>
      <c r="AY477" s="36"/>
      <c r="AZ477" s="36"/>
      <c r="BA477" s="104"/>
      <c r="BB477" s="113"/>
      <c r="BC477" s="114" t="str">
        <f>IF(AND(OR(K477=契約状況コード表!D$5,K477=契約状況コード表!D$6),OR(AG477=契約状況コード表!G$5,AG477=契約状況コード表!G$6)),"年間支払金額(全官署)",IF(OR(AG477=契約状況コード表!G$5,AG477=契約状況コード表!G$6),"年間支払金額",IF(AND(OR(COUNTIF(AI477,"*すべて*"),COUNTIF(AI477,"*全て*")),S477="●",OR(K477=契約状況コード表!D$5,K477=契約状況コード表!D$6)),"年間支払金額(全官署、契約相手方ごと)",IF(AND(OR(COUNTIF(AI477,"*すべて*"),COUNTIF(AI477,"*全て*")),S477="●"),"年間支払金額(契約相手方ごと)",IF(AND(OR(K477=契約状況コード表!D$5,K477=契約状況コード表!D$6),AG477=契約状況コード表!G$7),"契約総額(全官署)",IF(AND(K477=契約状況コード表!D$7,AG477=契約状況コード表!G$7),"契約総額(自官署のみ)",IF(K477=契約状況コード表!D$7,"年間支払金額(自官署のみ)",IF(AG477=契約状況コード表!G$7,"契約総額",IF(AND(COUNTIF(BJ477,"&lt;&gt;*単価*"),OR(K477=契約状況コード表!D$5,K477=契約状況コード表!D$6)),"全官署予定価格",IF(AND(COUNTIF(BJ477,"*単価*"),OR(K477=契約状況コード表!D$5,K477=契約状況コード表!D$6)),"全官署支払金額",IF(AND(COUNTIF(BJ477,"&lt;&gt;*単価*"),COUNTIF(BJ477,"*変更契約*")),"変更後予定価格",IF(COUNTIF(BJ477,"*単価*"),"年間支払金額","予定価格"))))))))))))</f>
        <v>予定価格</v>
      </c>
      <c r="BD477" s="114" t="str">
        <f>IF(AND(BI477=契約状況コード表!M$5,T477&gt;契約状況コード表!N$5),"○",IF(AND(BI477=契約状況コード表!M$6,T477&gt;=契約状況コード表!N$6),"○",IF(AND(BI477=契約状況コード表!M$7,T477&gt;=契約状況コード表!N$7),"○",IF(AND(BI477=契約状況コード表!M$8,T477&gt;=契約状況コード表!N$8),"○",IF(AND(BI477=契約状況コード表!M$9,T477&gt;=契約状況コード表!N$9),"○",IF(AND(BI477=契約状況コード表!M$10,T477&gt;=契約状況コード表!N$10),"○",IF(AND(BI477=契約状況コード表!M$11,T477&gt;=契約状況コード表!N$11),"○",IF(AND(BI477=契約状況コード表!M$12,T477&gt;=契約状況コード表!N$12),"○",IF(AND(BI477=契約状況コード表!M$13,T477&gt;=契約状況コード表!N$13),"○",IF(T477="他官署で調達手続き入札を実施のため","○","×"))))))))))</f>
        <v>×</v>
      </c>
      <c r="BE477" s="114" t="str">
        <f>IF(AND(BI477=契約状況コード表!M$5,Y477&gt;契約状況コード表!N$5),"○",IF(AND(BI477=契約状況コード表!M$6,Y477&gt;=契約状況コード表!N$6),"○",IF(AND(BI477=契約状況コード表!M$7,Y477&gt;=契約状況コード表!N$7),"○",IF(AND(BI477=契約状況コード表!M$8,Y477&gt;=契約状況コード表!N$8),"○",IF(AND(BI477=契約状況コード表!M$9,Y477&gt;=契約状況コード表!N$9),"○",IF(AND(BI477=契約状況コード表!M$10,Y477&gt;=契約状況コード表!N$10),"○",IF(AND(BI477=契約状況コード表!M$11,Y477&gt;=契約状況コード表!N$11),"○",IF(AND(BI477=契約状況コード表!M$12,Y477&gt;=契約状況コード表!N$12),"○",IF(AND(BI477=契約状況コード表!M$13,Y477&gt;=契約状況コード表!N$13),"○","×")))))))))</f>
        <v>×</v>
      </c>
      <c r="BF477" s="114" t="str">
        <f t="shared" si="65"/>
        <v>×</v>
      </c>
      <c r="BG477" s="114" t="str">
        <f t="shared" si="66"/>
        <v>×</v>
      </c>
      <c r="BH477" s="115" t="str">
        <f t="shared" si="67"/>
        <v/>
      </c>
      <c r="BI477" s="170">
        <f t="shared" si="68"/>
        <v>0</v>
      </c>
      <c r="BJ477" s="36" t="str">
        <f>IF(AG477=契約状況コード表!G$5,"",IF(AND(K477&lt;&gt;"",ISTEXT(U477)),"分担契約/単価契約",IF(ISTEXT(U477),"単価契約",IF(K477&lt;&gt;"","分担契約",""))))</f>
        <v/>
      </c>
      <c r="BK477" s="171"/>
      <c r="BL477" s="118" t="str">
        <f>IF(COUNTIF(T477,"**"),"",IF(AND(T477&gt;=契約状況コード表!P$5,OR(H477=契約状況コード表!M$5,H477=契約状況コード表!M$6)),1,IF(AND(T477&gt;=契約状況コード表!P$13,H477&lt;&gt;契約状況コード表!M$5,H477&lt;&gt;契約状況コード表!M$6),1,"")))</f>
        <v/>
      </c>
      <c r="BM477" s="155" t="str">
        <f t="shared" si="69"/>
        <v>○</v>
      </c>
      <c r="BN477" s="118" t="b">
        <f t="shared" si="70"/>
        <v>1</v>
      </c>
      <c r="BO477" s="118" t="b">
        <f t="shared" si="71"/>
        <v>1</v>
      </c>
    </row>
    <row r="478" spans="1:67" ht="60.6" customHeight="1">
      <c r="A478" s="101">
        <f t="shared" si="72"/>
        <v>473</v>
      </c>
      <c r="B478" s="101" t="str">
        <f t="shared" si="73"/>
        <v/>
      </c>
      <c r="C478" s="101" t="str">
        <f>IF(B478&lt;&gt;1,"",COUNTIF($B$6:B478,1))</f>
        <v/>
      </c>
      <c r="D478" s="101" t="str">
        <f>IF(B478&lt;&gt;2,"",COUNTIF($B$6:B478,2))</f>
        <v/>
      </c>
      <c r="E478" s="101" t="str">
        <f>IF(B478&lt;&gt;3,"",COUNTIF($B$6:B478,3))</f>
        <v/>
      </c>
      <c r="F478" s="101" t="str">
        <f>IF(B478&lt;&gt;4,"",COUNTIF($B$6:B478,4))</f>
        <v/>
      </c>
      <c r="G478" s="75"/>
      <c r="H478" s="36"/>
      <c r="I478" s="76"/>
      <c r="J478" s="76"/>
      <c r="K478" s="75"/>
      <c r="L478" s="161"/>
      <c r="M478" s="77"/>
      <c r="N478" s="76"/>
      <c r="O478" s="78"/>
      <c r="P478" s="83"/>
      <c r="Q478" s="84"/>
      <c r="R478" s="76"/>
      <c r="S478" s="75"/>
      <c r="T478" s="79"/>
      <c r="U478" s="86"/>
      <c r="V478" s="87"/>
      <c r="W478" s="172" t="str">
        <f>IF(OR(T478="他官署で調達手続きを実施のため",AG478=契約状況コード表!G$5),"－",IF(V478&lt;&gt;"",ROUNDDOWN(V478/T478,3),(IFERROR(ROUNDDOWN(U478/T478,3),"－"))))</f>
        <v>－</v>
      </c>
      <c r="X478" s="79"/>
      <c r="Y478" s="79"/>
      <c r="Z478" s="82"/>
      <c r="AA478" s="80"/>
      <c r="AB478" s="81"/>
      <c r="AC478" s="82"/>
      <c r="AD478" s="82"/>
      <c r="AE478" s="82"/>
      <c r="AF478" s="82"/>
      <c r="AG478" s="80"/>
      <c r="AH478" s="76"/>
      <c r="AI478" s="76"/>
      <c r="AJ478" s="76"/>
      <c r="AK478" s="36"/>
      <c r="AL478" s="36"/>
      <c r="AM478" s="200"/>
      <c r="AN478" s="200"/>
      <c r="AO478" s="200"/>
      <c r="AP478" s="200"/>
      <c r="AQ478" s="161"/>
      <c r="AR478" s="75"/>
      <c r="AS478" s="36"/>
      <c r="AT478" s="36"/>
      <c r="AU478" s="36"/>
      <c r="AV478" s="36"/>
      <c r="AW478" s="36"/>
      <c r="AX478" s="36"/>
      <c r="AY478" s="36"/>
      <c r="AZ478" s="36"/>
      <c r="BA478" s="104"/>
      <c r="BB478" s="113"/>
      <c r="BC478" s="114" t="str">
        <f>IF(AND(OR(K478=契約状況コード表!D$5,K478=契約状況コード表!D$6),OR(AG478=契約状況コード表!G$5,AG478=契約状況コード表!G$6)),"年間支払金額(全官署)",IF(OR(AG478=契約状況コード表!G$5,AG478=契約状況コード表!G$6),"年間支払金額",IF(AND(OR(COUNTIF(AI478,"*すべて*"),COUNTIF(AI478,"*全て*")),S478="●",OR(K478=契約状況コード表!D$5,K478=契約状況コード表!D$6)),"年間支払金額(全官署、契約相手方ごと)",IF(AND(OR(COUNTIF(AI478,"*すべて*"),COUNTIF(AI478,"*全て*")),S478="●"),"年間支払金額(契約相手方ごと)",IF(AND(OR(K478=契約状況コード表!D$5,K478=契約状況コード表!D$6),AG478=契約状況コード表!G$7),"契約総額(全官署)",IF(AND(K478=契約状況コード表!D$7,AG478=契約状況コード表!G$7),"契約総額(自官署のみ)",IF(K478=契約状況コード表!D$7,"年間支払金額(自官署のみ)",IF(AG478=契約状況コード表!G$7,"契約総額",IF(AND(COUNTIF(BJ478,"&lt;&gt;*単価*"),OR(K478=契約状況コード表!D$5,K478=契約状況コード表!D$6)),"全官署予定価格",IF(AND(COUNTIF(BJ478,"*単価*"),OR(K478=契約状況コード表!D$5,K478=契約状況コード表!D$6)),"全官署支払金額",IF(AND(COUNTIF(BJ478,"&lt;&gt;*単価*"),COUNTIF(BJ478,"*変更契約*")),"変更後予定価格",IF(COUNTIF(BJ478,"*単価*"),"年間支払金額","予定価格"))))))))))))</f>
        <v>予定価格</v>
      </c>
      <c r="BD478" s="114" t="str">
        <f>IF(AND(BI478=契約状況コード表!M$5,T478&gt;契約状況コード表!N$5),"○",IF(AND(BI478=契約状況コード表!M$6,T478&gt;=契約状況コード表!N$6),"○",IF(AND(BI478=契約状況コード表!M$7,T478&gt;=契約状況コード表!N$7),"○",IF(AND(BI478=契約状況コード表!M$8,T478&gt;=契約状況コード表!N$8),"○",IF(AND(BI478=契約状況コード表!M$9,T478&gt;=契約状況コード表!N$9),"○",IF(AND(BI478=契約状況コード表!M$10,T478&gt;=契約状況コード表!N$10),"○",IF(AND(BI478=契約状況コード表!M$11,T478&gt;=契約状況コード表!N$11),"○",IF(AND(BI478=契約状況コード表!M$12,T478&gt;=契約状況コード表!N$12),"○",IF(AND(BI478=契約状況コード表!M$13,T478&gt;=契約状況コード表!N$13),"○",IF(T478="他官署で調達手続き入札を実施のため","○","×"))))))))))</f>
        <v>×</v>
      </c>
      <c r="BE478" s="114" t="str">
        <f>IF(AND(BI478=契約状況コード表!M$5,Y478&gt;契約状況コード表!N$5),"○",IF(AND(BI478=契約状況コード表!M$6,Y478&gt;=契約状況コード表!N$6),"○",IF(AND(BI478=契約状況コード表!M$7,Y478&gt;=契約状況コード表!N$7),"○",IF(AND(BI478=契約状況コード表!M$8,Y478&gt;=契約状況コード表!N$8),"○",IF(AND(BI478=契約状況コード表!M$9,Y478&gt;=契約状況コード表!N$9),"○",IF(AND(BI478=契約状況コード表!M$10,Y478&gt;=契約状況コード表!N$10),"○",IF(AND(BI478=契約状況コード表!M$11,Y478&gt;=契約状況コード表!N$11),"○",IF(AND(BI478=契約状況コード表!M$12,Y478&gt;=契約状況コード表!N$12),"○",IF(AND(BI478=契約状況コード表!M$13,Y478&gt;=契約状況コード表!N$13),"○","×")))))))))</f>
        <v>×</v>
      </c>
      <c r="BF478" s="114" t="str">
        <f t="shared" si="65"/>
        <v>×</v>
      </c>
      <c r="BG478" s="114" t="str">
        <f t="shared" si="66"/>
        <v>×</v>
      </c>
      <c r="BH478" s="115" t="str">
        <f t="shared" si="67"/>
        <v/>
      </c>
      <c r="BI478" s="170">
        <f t="shared" si="68"/>
        <v>0</v>
      </c>
      <c r="BJ478" s="36" t="str">
        <f>IF(AG478=契約状況コード表!G$5,"",IF(AND(K478&lt;&gt;"",ISTEXT(U478)),"分担契約/単価契約",IF(ISTEXT(U478),"単価契約",IF(K478&lt;&gt;"","分担契約",""))))</f>
        <v/>
      </c>
      <c r="BK478" s="171"/>
      <c r="BL478" s="118" t="str">
        <f>IF(COUNTIF(T478,"**"),"",IF(AND(T478&gt;=契約状況コード表!P$5,OR(H478=契約状況コード表!M$5,H478=契約状況コード表!M$6)),1,IF(AND(T478&gt;=契約状況コード表!P$13,H478&lt;&gt;契約状況コード表!M$5,H478&lt;&gt;契約状況コード表!M$6),1,"")))</f>
        <v/>
      </c>
      <c r="BM478" s="155" t="str">
        <f t="shared" si="69"/>
        <v>○</v>
      </c>
      <c r="BN478" s="118" t="b">
        <f t="shared" si="70"/>
        <v>1</v>
      </c>
      <c r="BO478" s="118" t="b">
        <f t="shared" si="71"/>
        <v>1</v>
      </c>
    </row>
    <row r="479" spans="1:67" ht="60.6" customHeight="1">
      <c r="A479" s="101">
        <f t="shared" si="72"/>
        <v>474</v>
      </c>
      <c r="B479" s="101" t="str">
        <f t="shared" si="73"/>
        <v/>
      </c>
      <c r="C479" s="101" t="str">
        <f>IF(B479&lt;&gt;1,"",COUNTIF($B$6:B479,1))</f>
        <v/>
      </c>
      <c r="D479" s="101" t="str">
        <f>IF(B479&lt;&gt;2,"",COUNTIF($B$6:B479,2))</f>
        <v/>
      </c>
      <c r="E479" s="101" t="str">
        <f>IF(B479&lt;&gt;3,"",COUNTIF($B$6:B479,3))</f>
        <v/>
      </c>
      <c r="F479" s="101" t="str">
        <f>IF(B479&lt;&gt;4,"",COUNTIF($B$6:B479,4))</f>
        <v/>
      </c>
      <c r="G479" s="75"/>
      <c r="H479" s="36"/>
      <c r="I479" s="76"/>
      <c r="J479" s="76"/>
      <c r="K479" s="75"/>
      <c r="L479" s="161"/>
      <c r="M479" s="77"/>
      <c r="N479" s="76"/>
      <c r="O479" s="78"/>
      <c r="P479" s="83"/>
      <c r="Q479" s="84"/>
      <c r="R479" s="76"/>
      <c r="S479" s="75"/>
      <c r="T479" s="85"/>
      <c r="U479" s="154"/>
      <c r="V479" s="87"/>
      <c r="W479" s="172" t="str">
        <f>IF(OR(T479="他官署で調達手続きを実施のため",AG479=契約状況コード表!G$5),"－",IF(V479&lt;&gt;"",ROUNDDOWN(V479/T479,3),(IFERROR(ROUNDDOWN(U479/T479,3),"－"))))</f>
        <v>－</v>
      </c>
      <c r="X479" s="85"/>
      <c r="Y479" s="85"/>
      <c r="Z479" s="82"/>
      <c r="AA479" s="80"/>
      <c r="AB479" s="81"/>
      <c r="AC479" s="82"/>
      <c r="AD479" s="82"/>
      <c r="AE479" s="82"/>
      <c r="AF479" s="82"/>
      <c r="AG479" s="80"/>
      <c r="AH479" s="76"/>
      <c r="AI479" s="76"/>
      <c r="AJ479" s="76"/>
      <c r="AK479" s="36"/>
      <c r="AL479" s="36"/>
      <c r="AM479" s="200"/>
      <c r="AN479" s="200"/>
      <c r="AO479" s="200"/>
      <c r="AP479" s="200"/>
      <c r="AQ479" s="161"/>
      <c r="AR479" s="75"/>
      <c r="AS479" s="36"/>
      <c r="AT479" s="36"/>
      <c r="AU479" s="36"/>
      <c r="AV479" s="36"/>
      <c r="AW479" s="36"/>
      <c r="AX479" s="36"/>
      <c r="AY479" s="36"/>
      <c r="AZ479" s="36"/>
      <c r="BA479" s="104"/>
      <c r="BB479" s="113"/>
      <c r="BC479" s="114" t="str">
        <f>IF(AND(OR(K479=契約状況コード表!D$5,K479=契約状況コード表!D$6),OR(AG479=契約状況コード表!G$5,AG479=契約状況コード表!G$6)),"年間支払金額(全官署)",IF(OR(AG479=契約状況コード表!G$5,AG479=契約状況コード表!G$6),"年間支払金額",IF(AND(OR(COUNTIF(AI479,"*すべて*"),COUNTIF(AI479,"*全て*")),S479="●",OR(K479=契約状況コード表!D$5,K479=契約状況コード表!D$6)),"年間支払金額(全官署、契約相手方ごと)",IF(AND(OR(COUNTIF(AI479,"*すべて*"),COUNTIF(AI479,"*全て*")),S479="●"),"年間支払金額(契約相手方ごと)",IF(AND(OR(K479=契約状況コード表!D$5,K479=契約状況コード表!D$6),AG479=契約状況コード表!G$7),"契約総額(全官署)",IF(AND(K479=契約状況コード表!D$7,AG479=契約状況コード表!G$7),"契約総額(自官署のみ)",IF(K479=契約状況コード表!D$7,"年間支払金額(自官署のみ)",IF(AG479=契約状況コード表!G$7,"契約総額",IF(AND(COUNTIF(BJ479,"&lt;&gt;*単価*"),OR(K479=契約状況コード表!D$5,K479=契約状況コード表!D$6)),"全官署予定価格",IF(AND(COUNTIF(BJ479,"*単価*"),OR(K479=契約状況コード表!D$5,K479=契約状況コード表!D$6)),"全官署支払金額",IF(AND(COUNTIF(BJ479,"&lt;&gt;*単価*"),COUNTIF(BJ479,"*変更契約*")),"変更後予定価格",IF(COUNTIF(BJ479,"*単価*"),"年間支払金額","予定価格"))))))))))))</f>
        <v>予定価格</v>
      </c>
      <c r="BD479" s="114" t="str">
        <f>IF(AND(BI479=契約状況コード表!M$5,T479&gt;契約状況コード表!N$5),"○",IF(AND(BI479=契約状況コード表!M$6,T479&gt;=契約状況コード表!N$6),"○",IF(AND(BI479=契約状況コード表!M$7,T479&gt;=契約状況コード表!N$7),"○",IF(AND(BI479=契約状況コード表!M$8,T479&gt;=契約状況コード表!N$8),"○",IF(AND(BI479=契約状況コード表!M$9,T479&gt;=契約状況コード表!N$9),"○",IF(AND(BI479=契約状況コード表!M$10,T479&gt;=契約状況コード表!N$10),"○",IF(AND(BI479=契約状況コード表!M$11,T479&gt;=契約状況コード表!N$11),"○",IF(AND(BI479=契約状況コード表!M$12,T479&gt;=契約状況コード表!N$12),"○",IF(AND(BI479=契約状況コード表!M$13,T479&gt;=契約状況コード表!N$13),"○",IF(T479="他官署で調達手続き入札を実施のため","○","×"))))))))))</f>
        <v>×</v>
      </c>
      <c r="BE479" s="114" t="str">
        <f>IF(AND(BI479=契約状況コード表!M$5,Y479&gt;契約状況コード表!N$5),"○",IF(AND(BI479=契約状況コード表!M$6,Y479&gt;=契約状況コード表!N$6),"○",IF(AND(BI479=契約状況コード表!M$7,Y479&gt;=契約状況コード表!N$7),"○",IF(AND(BI479=契約状況コード表!M$8,Y479&gt;=契約状況コード表!N$8),"○",IF(AND(BI479=契約状況コード表!M$9,Y479&gt;=契約状況コード表!N$9),"○",IF(AND(BI479=契約状況コード表!M$10,Y479&gt;=契約状況コード表!N$10),"○",IF(AND(BI479=契約状況コード表!M$11,Y479&gt;=契約状況コード表!N$11),"○",IF(AND(BI479=契約状況コード表!M$12,Y479&gt;=契約状況コード表!N$12),"○",IF(AND(BI479=契約状況コード表!M$13,Y479&gt;=契約状況コード表!N$13),"○","×")))))))))</f>
        <v>×</v>
      </c>
      <c r="BF479" s="114" t="str">
        <f t="shared" si="65"/>
        <v>×</v>
      </c>
      <c r="BG479" s="114" t="str">
        <f t="shared" si="66"/>
        <v>×</v>
      </c>
      <c r="BH479" s="115" t="str">
        <f t="shared" si="67"/>
        <v/>
      </c>
      <c r="BI479" s="170">
        <f t="shared" si="68"/>
        <v>0</v>
      </c>
      <c r="BJ479" s="36" t="str">
        <f>IF(AG479=契約状況コード表!G$5,"",IF(AND(K479&lt;&gt;"",ISTEXT(U479)),"分担契約/単価契約",IF(ISTEXT(U479),"単価契約",IF(K479&lt;&gt;"","分担契約",""))))</f>
        <v/>
      </c>
      <c r="BK479" s="171"/>
      <c r="BL479" s="118" t="str">
        <f>IF(COUNTIF(T479,"**"),"",IF(AND(T479&gt;=契約状況コード表!P$5,OR(H479=契約状況コード表!M$5,H479=契約状況コード表!M$6)),1,IF(AND(T479&gt;=契約状況コード表!P$13,H479&lt;&gt;契約状況コード表!M$5,H479&lt;&gt;契約状況コード表!M$6),1,"")))</f>
        <v/>
      </c>
      <c r="BM479" s="155" t="str">
        <f t="shared" si="69"/>
        <v>○</v>
      </c>
      <c r="BN479" s="118" t="b">
        <f t="shared" si="70"/>
        <v>1</v>
      </c>
      <c r="BO479" s="118" t="b">
        <f t="shared" si="71"/>
        <v>1</v>
      </c>
    </row>
    <row r="480" spans="1:67" ht="60.6" customHeight="1">
      <c r="A480" s="101">
        <f t="shared" si="72"/>
        <v>475</v>
      </c>
      <c r="B480" s="101" t="str">
        <f t="shared" si="73"/>
        <v/>
      </c>
      <c r="C480" s="101" t="str">
        <f>IF(B480&lt;&gt;1,"",COUNTIF($B$6:B480,1))</f>
        <v/>
      </c>
      <c r="D480" s="101" t="str">
        <f>IF(B480&lt;&gt;2,"",COUNTIF($B$6:B480,2))</f>
        <v/>
      </c>
      <c r="E480" s="101" t="str">
        <f>IF(B480&lt;&gt;3,"",COUNTIF($B$6:B480,3))</f>
        <v/>
      </c>
      <c r="F480" s="101" t="str">
        <f>IF(B480&lt;&gt;4,"",COUNTIF($B$6:B480,4))</f>
        <v/>
      </c>
      <c r="G480" s="75"/>
      <c r="H480" s="36"/>
      <c r="I480" s="76"/>
      <c r="J480" s="76"/>
      <c r="K480" s="75"/>
      <c r="L480" s="161"/>
      <c r="M480" s="77"/>
      <c r="N480" s="76"/>
      <c r="O480" s="78"/>
      <c r="P480" s="83"/>
      <c r="Q480" s="84"/>
      <c r="R480" s="76"/>
      <c r="S480" s="75"/>
      <c r="T480" s="79"/>
      <c r="U480" s="86"/>
      <c r="V480" s="87"/>
      <c r="W480" s="172" t="str">
        <f>IF(OR(T480="他官署で調達手続きを実施のため",AG480=契約状況コード表!G$5),"－",IF(V480&lt;&gt;"",ROUNDDOWN(V480/T480,3),(IFERROR(ROUNDDOWN(U480/T480,3),"－"))))</f>
        <v>－</v>
      </c>
      <c r="X480" s="79"/>
      <c r="Y480" s="79"/>
      <c r="Z480" s="82"/>
      <c r="AA480" s="80"/>
      <c r="AB480" s="81"/>
      <c r="AC480" s="82"/>
      <c r="AD480" s="82"/>
      <c r="AE480" s="82"/>
      <c r="AF480" s="82"/>
      <c r="AG480" s="80"/>
      <c r="AH480" s="76"/>
      <c r="AI480" s="76"/>
      <c r="AJ480" s="76"/>
      <c r="AK480" s="36"/>
      <c r="AL480" s="36"/>
      <c r="AM480" s="200"/>
      <c r="AN480" s="200"/>
      <c r="AO480" s="200"/>
      <c r="AP480" s="200"/>
      <c r="AQ480" s="161"/>
      <c r="AR480" s="75"/>
      <c r="AS480" s="36"/>
      <c r="AT480" s="36"/>
      <c r="AU480" s="36"/>
      <c r="AV480" s="36"/>
      <c r="AW480" s="36"/>
      <c r="AX480" s="36"/>
      <c r="AY480" s="36"/>
      <c r="AZ480" s="36"/>
      <c r="BA480" s="104"/>
      <c r="BB480" s="113"/>
      <c r="BC480" s="114" t="str">
        <f>IF(AND(OR(K480=契約状況コード表!D$5,K480=契約状況コード表!D$6),OR(AG480=契約状況コード表!G$5,AG480=契約状況コード表!G$6)),"年間支払金額(全官署)",IF(OR(AG480=契約状況コード表!G$5,AG480=契約状況コード表!G$6),"年間支払金額",IF(AND(OR(COUNTIF(AI480,"*すべて*"),COUNTIF(AI480,"*全て*")),S480="●",OR(K480=契約状況コード表!D$5,K480=契約状況コード表!D$6)),"年間支払金額(全官署、契約相手方ごと)",IF(AND(OR(COUNTIF(AI480,"*すべて*"),COUNTIF(AI480,"*全て*")),S480="●"),"年間支払金額(契約相手方ごと)",IF(AND(OR(K480=契約状況コード表!D$5,K480=契約状況コード表!D$6),AG480=契約状況コード表!G$7),"契約総額(全官署)",IF(AND(K480=契約状況コード表!D$7,AG480=契約状況コード表!G$7),"契約総額(自官署のみ)",IF(K480=契約状況コード表!D$7,"年間支払金額(自官署のみ)",IF(AG480=契約状況コード表!G$7,"契約総額",IF(AND(COUNTIF(BJ480,"&lt;&gt;*単価*"),OR(K480=契約状況コード表!D$5,K480=契約状況コード表!D$6)),"全官署予定価格",IF(AND(COUNTIF(BJ480,"*単価*"),OR(K480=契約状況コード表!D$5,K480=契約状況コード表!D$6)),"全官署支払金額",IF(AND(COUNTIF(BJ480,"&lt;&gt;*単価*"),COUNTIF(BJ480,"*変更契約*")),"変更後予定価格",IF(COUNTIF(BJ480,"*単価*"),"年間支払金額","予定価格"))))))))))))</f>
        <v>予定価格</v>
      </c>
      <c r="BD480" s="114" t="str">
        <f>IF(AND(BI480=契約状況コード表!M$5,T480&gt;契約状況コード表!N$5),"○",IF(AND(BI480=契約状況コード表!M$6,T480&gt;=契約状況コード表!N$6),"○",IF(AND(BI480=契約状況コード表!M$7,T480&gt;=契約状況コード表!N$7),"○",IF(AND(BI480=契約状況コード表!M$8,T480&gt;=契約状況コード表!N$8),"○",IF(AND(BI480=契約状況コード表!M$9,T480&gt;=契約状況コード表!N$9),"○",IF(AND(BI480=契約状況コード表!M$10,T480&gt;=契約状況コード表!N$10),"○",IF(AND(BI480=契約状況コード表!M$11,T480&gt;=契約状況コード表!N$11),"○",IF(AND(BI480=契約状況コード表!M$12,T480&gt;=契約状況コード表!N$12),"○",IF(AND(BI480=契約状況コード表!M$13,T480&gt;=契約状況コード表!N$13),"○",IF(T480="他官署で調達手続き入札を実施のため","○","×"))))))))))</f>
        <v>×</v>
      </c>
      <c r="BE480" s="114" t="str">
        <f>IF(AND(BI480=契約状況コード表!M$5,Y480&gt;契約状況コード表!N$5),"○",IF(AND(BI480=契約状況コード表!M$6,Y480&gt;=契約状況コード表!N$6),"○",IF(AND(BI480=契約状況コード表!M$7,Y480&gt;=契約状況コード表!N$7),"○",IF(AND(BI480=契約状況コード表!M$8,Y480&gt;=契約状況コード表!N$8),"○",IF(AND(BI480=契約状況コード表!M$9,Y480&gt;=契約状況コード表!N$9),"○",IF(AND(BI480=契約状況コード表!M$10,Y480&gt;=契約状況コード表!N$10),"○",IF(AND(BI480=契約状況コード表!M$11,Y480&gt;=契約状況コード表!N$11),"○",IF(AND(BI480=契約状況コード表!M$12,Y480&gt;=契約状況コード表!N$12),"○",IF(AND(BI480=契約状況コード表!M$13,Y480&gt;=契約状況コード表!N$13),"○","×")))))))))</f>
        <v>×</v>
      </c>
      <c r="BF480" s="114" t="str">
        <f t="shared" si="65"/>
        <v>×</v>
      </c>
      <c r="BG480" s="114" t="str">
        <f t="shared" si="66"/>
        <v>×</v>
      </c>
      <c r="BH480" s="115" t="str">
        <f t="shared" si="67"/>
        <v/>
      </c>
      <c r="BI480" s="170">
        <f t="shared" si="68"/>
        <v>0</v>
      </c>
      <c r="BJ480" s="36" t="str">
        <f>IF(AG480=契約状況コード表!G$5,"",IF(AND(K480&lt;&gt;"",ISTEXT(U480)),"分担契約/単価契約",IF(ISTEXT(U480),"単価契約",IF(K480&lt;&gt;"","分担契約",""))))</f>
        <v/>
      </c>
      <c r="BK480" s="171"/>
      <c r="BL480" s="118" t="str">
        <f>IF(COUNTIF(T480,"**"),"",IF(AND(T480&gt;=契約状況コード表!P$5,OR(H480=契約状況コード表!M$5,H480=契約状況コード表!M$6)),1,IF(AND(T480&gt;=契約状況コード表!P$13,H480&lt;&gt;契約状況コード表!M$5,H480&lt;&gt;契約状況コード表!M$6),1,"")))</f>
        <v/>
      </c>
      <c r="BM480" s="155" t="str">
        <f t="shared" si="69"/>
        <v>○</v>
      </c>
      <c r="BN480" s="118" t="b">
        <f t="shared" si="70"/>
        <v>1</v>
      </c>
      <c r="BO480" s="118" t="b">
        <f t="shared" si="71"/>
        <v>1</v>
      </c>
    </row>
    <row r="481" spans="1:67" ht="60.6" customHeight="1">
      <c r="A481" s="101">
        <f t="shared" si="72"/>
        <v>476</v>
      </c>
      <c r="B481" s="101" t="str">
        <f t="shared" si="73"/>
        <v/>
      </c>
      <c r="C481" s="101" t="str">
        <f>IF(B481&lt;&gt;1,"",COUNTIF($B$6:B481,1))</f>
        <v/>
      </c>
      <c r="D481" s="101" t="str">
        <f>IF(B481&lt;&gt;2,"",COUNTIF($B$6:B481,2))</f>
        <v/>
      </c>
      <c r="E481" s="101" t="str">
        <f>IF(B481&lt;&gt;3,"",COUNTIF($B$6:B481,3))</f>
        <v/>
      </c>
      <c r="F481" s="101" t="str">
        <f>IF(B481&lt;&gt;4,"",COUNTIF($B$6:B481,4))</f>
        <v/>
      </c>
      <c r="G481" s="75"/>
      <c r="H481" s="36"/>
      <c r="I481" s="76"/>
      <c r="J481" s="76"/>
      <c r="K481" s="75"/>
      <c r="L481" s="161"/>
      <c r="M481" s="77"/>
      <c r="N481" s="76"/>
      <c r="O481" s="78"/>
      <c r="P481" s="83"/>
      <c r="Q481" s="84"/>
      <c r="R481" s="76"/>
      <c r="S481" s="75"/>
      <c r="T481" s="79"/>
      <c r="U481" s="86"/>
      <c r="V481" s="87"/>
      <c r="W481" s="172" t="str">
        <f>IF(OR(T481="他官署で調達手続きを実施のため",AG481=契約状況コード表!G$5),"－",IF(V481&lt;&gt;"",ROUNDDOWN(V481/T481,3),(IFERROR(ROUNDDOWN(U481/T481,3),"－"))))</f>
        <v>－</v>
      </c>
      <c r="X481" s="79"/>
      <c r="Y481" s="79"/>
      <c r="Z481" s="82"/>
      <c r="AA481" s="80"/>
      <c r="AB481" s="81"/>
      <c r="AC481" s="82"/>
      <c r="AD481" s="82"/>
      <c r="AE481" s="82"/>
      <c r="AF481" s="82"/>
      <c r="AG481" s="80"/>
      <c r="AH481" s="76"/>
      <c r="AI481" s="76"/>
      <c r="AJ481" s="76"/>
      <c r="AK481" s="36"/>
      <c r="AL481" s="36"/>
      <c r="AM481" s="200"/>
      <c r="AN481" s="200"/>
      <c r="AO481" s="200"/>
      <c r="AP481" s="200"/>
      <c r="AQ481" s="161"/>
      <c r="AR481" s="75"/>
      <c r="AS481" s="36"/>
      <c r="AT481" s="36"/>
      <c r="AU481" s="36"/>
      <c r="AV481" s="36"/>
      <c r="AW481" s="36"/>
      <c r="AX481" s="36"/>
      <c r="AY481" s="36"/>
      <c r="AZ481" s="36"/>
      <c r="BA481" s="104"/>
      <c r="BB481" s="113"/>
      <c r="BC481" s="114" t="str">
        <f>IF(AND(OR(K481=契約状況コード表!D$5,K481=契約状況コード表!D$6),OR(AG481=契約状況コード表!G$5,AG481=契約状況コード表!G$6)),"年間支払金額(全官署)",IF(OR(AG481=契約状況コード表!G$5,AG481=契約状況コード表!G$6),"年間支払金額",IF(AND(OR(COUNTIF(AI481,"*すべて*"),COUNTIF(AI481,"*全て*")),S481="●",OR(K481=契約状況コード表!D$5,K481=契約状況コード表!D$6)),"年間支払金額(全官署、契約相手方ごと)",IF(AND(OR(COUNTIF(AI481,"*すべて*"),COUNTIF(AI481,"*全て*")),S481="●"),"年間支払金額(契約相手方ごと)",IF(AND(OR(K481=契約状況コード表!D$5,K481=契約状況コード表!D$6),AG481=契約状況コード表!G$7),"契約総額(全官署)",IF(AND(K481=契約状況コード表!D$7,AG481=契約状況コード表!G$7),"契約総額(自官署のみ)",IF(K481=契約状況コード表!D$7,"年間支払金額(自官署のみ)",IF(AG481=契約状況コード表!G$7,"契約総額",IF(AND(COUNTIF(BJ481,"&lt;&gt;*単価*"),OR(K481=契約状況コード表!D$5,K481=契約状況コード表!D$6)),"全官署予定価格",IF(AND(COUNTIF(BJ481,"*単価*"),OR(K481=契約状況コード表!D$5,K481=契約状況コード表!D$6)),"全官署支払金額",IF(AND(COUNTIF(BJ481,"&lt;&gt;*単価*"),COUNTIF(BJ481,"*変更契約*")),"変更後予定価格",IF(COUNTIF(BJ481,"*単価*"),"年間支払金額","予定価格"))))))))))))</f>
        <v>予定価格</v>
      </c>
      <c r="BD481" s="114" t="str">
        <f>IF(AND(BI481=契約状況コード表!M$5,T481&gt;契約状況コード表!N$5),"○",IF(AND(BI481=契約状況コード表!M$6,T481&gt;=契約状況コード表!N$6),"○",IF(AND(BI481=契約状況コード表!M$7,T481&gt;=契約状況コード表!N$7),"○",IF(AND(BI481=契約状況コード表!M$8,T481&gt;=契約状況コード表!N$8),"○",IF(AND(BI481=契約状況コード表!M$9,T481&gt;=契約状況コード表!N$9),"○",IF(AND(BI481=契約状況コード表!M$10,T481&gt;=契約状況コード表!N$10),"○",IF(AND(BI481=契約状況コード表!M$11,T481&gt;=契約状況コード表!N$11),"○",IF(AND(BI481=契約状況コード表!M$12,T481&gt;=契約状況コード表!N$12),"○",IF(AND(BI481=契約状況コード表!M$13,T481&gt;=契約状況コード表!N$13),"○",IF(T481="他官署で調達手続き入札を実施のため","○","×"))))))))))</f>
        <v>×</v>
      </c>
      <c r="BE481" s="114" t="str">
        <f>IF(AND(BI481=契約状況コード表!M$5,Y481&gt;契約状況コード表!N$5),"○",IF(AND(BI481=契約状況コード表!M$6,Y481&gt;=契約状況コード表!N$6),"○",IF(AND(BI481=契約状況コード表!M$7,Y481&gt;=契約状況コード表!N$7),"○",IF(AND(BI481=契約状況コード表!M$8,Y481&gt;=契約状況コード表!N$8),"○",IF(AND(BI481=契約状況コード表!M$9,Y481&gt;=契約状況コード表!N$9),"○",IF(AND(BI481=契約状況コード表!M$10,Y481&gt;=契約状況コード表!N$10),"○",IF(AND(BI481=契約状況コード表!M$11,Y481&gt;=契約状況コード表!N$11),"○",IF(AND(BI481=契約状況コード表!M$12,Y481&gt;=契約状況コード表!N$12),"○",IF(AND(BI481=契約状況コード表!M$13,Y481&gt;=契約状況コード表!N$13),"○","×")))))))))</f>
        <v>×</v>
      </c>
      <c r="BF481" s="114" t="str">
        <f t="shared" si="65"/>
        <v>×</v>
      </c>
      <c r="BG481" s="114" t="str">
        <f t="shared" si="66"/>
        <v>×</v>
      </c>
      <c r="BH481" s="115" t="str">
        <f t="shared" si="67"/>
        <v/>
      </c>
      <c r="BI481" s="170">
        <f t="shared" si="68"/>
        <v>0</v>
      </c>
      <c r="BJ481" s="36" t="str">
        <f>IF(AG481=契約状況コード表!G$5,"",IF(AND(K481&lt;&gt;"",ISTEXT(U481)),"分担契約/単価契約",IF(ISTEXT(U481),"単価契約",IF(K481&lt;&gt;"","分担契約",""))))</f>
        <v/>
      </c>
      <c r="BK481" s="171"/>
      <c r="BL481" s="118" t="str">
        <f>IF(COUNTIF(T481,"**"),"",IF(AND(T481&gt;=契約状況コード表!P$5,OR(H481=契約状況コード表!M$5,H481=契約状況コード表!M$6)),1,IF(AND(T481&gt;=契約状況コード表!P$13,H481&lt;&gt;契約状況コード表!M$5,H481&lt;&gt;契約状況コード表!M$6),1,"")))</f>
        <v/>
      </c>
      <c r="BM481" s="155" t="str">
        <f t="shared" si="69"/>
        <v>○</v>
      </c>
      <c r="BN481" s="118" t="b">
        <f t="shared" si="70"/>
        <v>1</v>
      </c>
      <c r="BO481" s="118" t="b">
        <f t="shared" si="71"/>
        <v>1</v>
      </c>
    </row>
    <row r="482" spans="1:67" ht="60.6" customHeight="1">
      <c r="A482" s="101">
        <f t="shared" si="72"/>
        <v>477</v>
      </c>
      <c r="B482" s="101" t="str">
        <f t="shared" si="73"/>
        <v/>
      </c>
      <c r="C482" s="101" t="str">
        <f>IF(B482&lt;&gt;1,"",COUNTIF($B$6:B482,1))</f>
        <v/>
      </c>
      <c r="D482" s="101" t="str">
        <f>IF(B482&lt;&gt;2,"",COUNTIF($B$6:B482,2))</f>
        <v/>
      </c>
      <c r="E482" s="101" t="str">
        <f>IF(B482&lt;&gt;3,"",COUNTIF($B$6:B482,3))</f>
        <v/>
      </c>
      <c r="F482" s="101" t="str">
        <f>IF(B482&lt;&gt;4,"",COUNTIF($B$6:B482,4))</f>
        <v/>
      </c>
      <c r="G482" s="75"/>
      <c r="H482" s="36"/>
      <c r="I482" s="76"/>
      <c r="J482" s="76"/>
      <c r="K482" s="75"/>
      <c r="L482" s="161"/>
      <c r="M482" s="77"/>
      <c r="N482" s="76"/>
      <c r="O482" s="78"/>
      <c r="P482" s="83"/>
      <c r="Q482" s="84"/>
      <c r="R482" s="76"/>
      <c r="S482" s="75"/>
      <c r="T482" s="79"/>
      <c r="U482" s="86"/>
      <c r="V482" s="87"/>
      <c r="W482" s="172" t="str">
        <f>IF(OR(T482="他官署で調達手続きを実施のため",AG482=契約状況コード表!G$5),"－",IF(V482&lt;&gt;"",ROUNDDOWN(V482/T482,3),(IFERROR(ROUNDDOWN(U482/T482,3),"－"))))</f>
        <v>－</v>
      </c>
      <c r="X482" s="79"/>
      <c r="Y482" s="79"/>
      <c r="Z482" s="82"/>
      <c r="AA482" s="80"/>
      <c r="AB482" s="81"/>
      <c r="AC482" s="82"/>
      <c r="AD482" s="82"/>
      <c r="AE482" s="82"/>
      <c r="AF482" s="82"/>
      <c r="AG482" s="80"/>
      <c r="AH482" s="76"/>
      <c r="AI482" s="76"/>
      <c r="AJ482" s="76"/>
      <c r="AK482" s="36"/>
      <c r="AL482" s="36"/>
      <c r="AM482" s="200"/>
      <c r="AN482" s="200"/>
      <c r="AO482" s="200"/>
      <c r="AP482" s="200"/>
      <c r="AQ482" s="161"/>
      <c r="AR482" s="75"/>
      <c r="AS482" s="36"/>
      <c r="AT482" s="36"/>
      <c r="AU482" s="36"/>
      <c r="AV482" s="36"/>
      <c r="AW482" s="36"/>
      <c r="AX482" s="36"/>
      <c r="AY482" s="36"/>
      <c r="AZ482" s="36"/>
      <c r="BA482" s="104"/>
      <c r="BB482" s="113"/>
      <c r="BC482" s="114" t="str">
        <f>IF(AND(OR(K482=契約状況コード表!D$5,K482=契約状況コード表!D$6),OR(AG482=契約状況コード表!G$5,AG482=契約状況コード表!G$6)),"年間支払金額(全官署)",IF(OR(AG482=契約状況コード表!G$5,AG482=契約状況コード表!G$6),"年間支払金額",IF(AND(OR(COUNTIF(AI482,"*すべて*"),COUNTIF(AI482,"*全て*")),S482="●",OR(K482=契約状況コード表!D$5,K482=契約状況コード表!D$6)),"年間支払金額(全官署、契約相手方ごと)",IF(AND(OR(COUNTIF(AI482,"*すべて*"),COUNTIF(AI482,"*全て*")),S482="●"),"年間支払金額(契約相手方ごと)",IF(AND(OR(K482=契約状況コード表!D$5,K482=契約状況コード表!D$6),AG482=契約状況コード表!G$7),"契約総額(全官署)",IF(AND(K482=契約状況コード表!D$7,AG482=契約状況コード表!G$7),"契約総額(自官署のみ)",IF(K482=契約状況コード表!D$7,"年間支払金額(自官署のみ)",IF(AG482=契約状況コード表!G$7,"契約総額",IF(AND(COUNTIF(BJ482,"&lt;&gt;*単価*"),OR(K482=契約状況コード表!D$5,K482=契約状況コード表!D$6)),"全官署予定価格",IF(AND(COUNTIF(BJ482,"*単価*"),OR(K482=契約状況コード表!D$5,K482=契約状況コード表!D$6)),"全官署支払金額",IF(AND(COUNTIF(BJ482,"&lt;&gt;*単価*"),COUNTIF(BJ482,"*変更契約*")),"変更後予定価格",IF(COUNTIF(BJ482,"*単価*"),"年間支払金額","予定価格"))))))))))))</f>
        <v>予定価格</v>
      </c>
      <c r="BD482" s="114" t="str">
        <f>IF(AND(BI482=契約状況コード表!M$5,T482&gt;契約状況コード表!N$5),"○",IF(AND(BI482=契約状況コード表!M$6,T482&gt;=契約状況コード表!N$6),"○",IF(AND(BI482=契約状況コード表!M$7,T482&gt;=契約状況コード表!N$7),"○",IF(AND(BI482=契約状況コード表!M$8,T482&gt;=契約状況コード表!N$8),"○",IF(AND(BI482=契約状況コード表!M$9,T482&gt;=契約状況コード表!N$9),"○",IF(AND(BI482=契約状況コード表!M$10,T482&gt;=契約状況コード表!N$10),"○",IF(AND(BI482=契約状況コード表!M$11,T482&gt;=契約状況コード表!N$11),"○",IF(AND(BI482=契約状況コード表!M$12,T482&gt;=契約状況コード表!N$12),"○",IF(AND(BI482=契約状況コード表!M$13,T482&gt;=契約状況コード表!N$13),"○",IF(T482="他官署で調達手続き入札を実施のため","○","×"))))))))))</f>
        <v>×</v>
      </c>
      <c r="BE482" s="114" t="str">
        <f>IF(AND(BI482=契約状況コード表!M$5,Y482&gt;契約状況コード表!N$5),"○",IF(AND(BI482=契約状況コード表!M$6,Y482&gt;=契約状況コード表!N$6),"○",IF(AND(BI482=契約状況コード表!M$7,Y482&gt;=契約状況コード表!N$7),"○",IF(AND(BI482=契約状況コード表!M$8,Y482&gt;=契約状況コード表!N$8),"○",IF(AND(BI482=契約状況コード表!M$9,Y482&gt;=契約状況コード表!N$9),"○",IF(AND(BI482=契約状況コード表!M$10,Y482&gt;=契約状況コード表!N$10),"○",IF(AND(BI482=契約状況コード表!M$11,Y482&gt;=契約状況コード表!N$11),"○",IF(AND(BI482=契約状況コード表!M$12,Y482&gt;=契約状況コード表!N$12),"○",IF(AND(BI482=契約状況コード表!M$13,Y482&gt;=契約状況コード表!N$13),"○","×")))))))))</f>
        <v>×</v>
      </c>
      <c r="BF482" s="114" t="str">
        <f t="shared" si="65"/>
        <v>×</v>
      </c>
      <c r="BG482" s="114" t="str">
        <f t="shared" si="66"/>
        <v>×</v>
      </c>
      <c r="BH482" s="115" t="str">
        <f t="shared" si="67"/>
        <v/>
      </c>
      <c r="BI482" s="170">
        <f t="shared" si="68"/>
        <v>0</v>
      </c>
      <c r="BJ482" s="36" t="str">
        <f>IF(AG482=契約状況コード表!G$5,"",IF(AND(K482&lt;&gt;"",ISTEXT(U482)),"分担契約/単価契約",IF(ISTEXT(U482),"単価契約",IF(K482&lt;&gt;"","分担契約",""))))</f>
        <v/>
      </c>
      <c r="BK482" s="171"/>
      <c r="BL482" s="118" t="str">
        <f>IF(COUNTIF(T482,"**"),"",IF(AND(T482&gt;=契約状況コード表!P$5,OR(H482=契約状況コード表!M$5,H482=契約状況コード表!M$6)),1,IF(AND(T482&gt;=契約状況コード表!P$13,H482&lt;&gt;契約状況コード表!M$5,H482&lt;&gt;契約状況コード表!M$6),1,"")))</f>
        <v/>
      </c>
      <c r="BM482" s="155" t="str">
        <f t="shared" si="69"/>
        <v>○</v>
      </c>
      <c r="BN482" s="118" t="b">
        <f t="shared" si="70"/>
        <v>1</v>
      </c>
      <c r="BO482" s="118" t="b">
        <f t="shared" si="71"/>
        <v>1</v>
      </c>
    </row>
    <row r="483" spans="1:67" ht="60.6" customHeight="1">
      <c r="A483" s="101">
        <f t="shared" si="72"/>
        <v>478</v>
      </c>
      <c r="B483" s="101" t="str">
        <f t="shared" si="73"/>
        <v/>
      </c>
      <c r="C483" s="101" t="str">
        <f>IF(B483&lt;&gt;1,"",COUNTIF($B$6:B483,1))</f>
        <v/>
      </c>
      <c r="D483" s="101" t="str">
        <f>IF(B483&lt;&gt;2,"",COUNTIF($B$6:B483,2))</f>
        <v/>
      </c>
      <c r="E483" s="101" t="str">
        <f>IF(B483&lt;&gt;3,"",COUNTIF($B$6:B483,3))</f>
        <v/>
      </c>
      <c r="F483" s="101" t="str">
        <f>IF(B483&lt;&gt;4,"",COUNTIF($B$6:B483,4))</f>
        <v/>
      </c>
      <c r="G483" s="75"/>
      <c r="H483" s="36"/>
      <c r="I483" s="76"/>
      <c r="J483" s="76"/>
      <c r="K483" s="75"/>
      <c r="L483" s="161"/>
      <c r="M483" s="77"/>
      <c r="N483" s="76"/>
      <c r="O483" s="78"/>
      <c r="P483" s="83"/>
      <c r="Q483" s="84"/>
      <c r="R483" s="76"/>
      <c r="S483" s="75"/>
      <c r="T483" s="79"/>
      <c r="U483" s="86"/>
      <c r="V483" s="87"/>
      <c r="W483" s="172" t="str">
        <f>IF(OR(T483="他官署で調達手続きを実施のため",AG483=契約状況コード表!G$5),"－",IF(V483&lt;&gt;"",ROUNDDOWN(V483/T483,3),(IFERROR(ROUNDDOWN(U483/T483,3),"－"))))</f>
        <v>－</v>
      </c>
      <c r="X483" s="79"/>
      <c r="Y483" s="79"/>
      <c r="Z483" s="82"/>
      <c r="AA483" s="80"/>
      <c r="AB483" s="81"/>
      <c r="AC483" s="82"/>
      <c r="AD483" s="82"/>
      <c r="AE483" s="82"/>
      <c r="AF483" s="82"/>
      <c r="AG483" s="80"/>
      <c r="AH483" s="76"/>
      <c r="AI483" s="76"/>
      <c r="AJ483" s="76"/>
      <c r="AK483" s="36"/>
      <c r="AL483" s="36"/>
      <c r="AM483" s="200"/>
      <c r="AN483" s="200"/>
      <c r="AO483" s="200"/>
      <c r="AP483" s="200"/>
      <c r="AQ483" s="161"/>
      <c r="AR483" s="75"/>
      <c r="AS483" s="36"/>
      <c r="AT483" s="36"/>
      <c r="AU483" s="36"/>
      <c r="AV483" s="36"/>
      <c r="AW483" s="36"/>
      <c r="AX483" s="36"/>
      <c r="AY483" s="36"/>
      <c r="AZ483" s="36"/>
      <c r="BA483" s="108"/>
      <c r="BB483" s="113"/>
      <c r="BC483" s="114" t="str">
        <f>IF(AND(OR(K483=契約状況コード表!D$5,K483=契約状況コード表!D$6),OR(AG483=契約状況コード表!G$5,AG483=契約状況コード表!G$6)),"年間支払金額(全官署)",IF(OR(AG483=契約状況コード表!G$5,AG483=契約状況コード表!G$6),"年間支払金額",IF(AND(OR(COUNTIF(AI483,"*すべて*"),COUNTIF(AI483,"*全て*")),S483="●",OR(K483=契約状況コード表!D$5,K483=契約状況コード表!D$6)),"年間支払金額(全官署、契約相手方ごと)",IF(AND(OR(COUNTIF(AI483,"*すべて*"),COUNTIF(AI483,"*全て*")),S483="●"),"年間支払金額(契約相手方ごと)",IF(AND(OR(K483=契約状況コード表!D$5,K483=契約状況コード表!D$6),AG483=契約状況コード表!G$7),"契約総額(全官署)",IF(AND(K483=契約状況コード表!D$7,AG483=契約状況コード表!G$7),"契約総額(自官署のみ)",IF(K483=契約状況コード表!D$7,"年間支払金額(自官署のみ)",IF(AG483=契約状況コード表!G$7,"契約総額",IF(AND(COUNTIF(BJ483,"&lt;&gt;*単価*"),OR(K483=契約状況コード表!D$5,K483=契約状況コード表!D$6)),"全官署予定価格",IF(AND(COUNTIF(BJ483,"*単価*"),OR(K483=契約状況コード表!D$5,K483=契約状況コード表!D$6)),"全官署支払金額",IF(AND(COUNTIF(BJ483,"&lt;&gt;*単価*"),COUNTIF(BJ483,"*変更契約*")),"変更後予定価格",IF(COUNTIF(BJ483,"*単価*"),"年間支払金額","予定価格"))))))))))))</f>
        <v>予定価格</v>
      </c>
      <c r="BD483" s="114" t="str">
        <f>IF(AND(BI483=契約状況コード表!M$5,T483&gt;契約状況コード表!N$5),"○",IF(AND(BI483=契約状況コード表!M$6,T483&gt;=契約状況コード表!N$6),"○",IF(AND(BI483=契約状況コード表!M$7,T483&gt;=契約状況コード表!N$7),"○",IF(AND(BI483=契約状況コード表!M$8,T483&gt;=契約状況コード表!N$8),"○",IF(AND(BI483=契約状況コード表!M$9,T483&gt;=契約状況コード表!N$9),"○",IF(AND(BI483=契約状況コード表!M$10,T483&gt;=契約状況コード表!N$10),"○",IF(AND(BI483=契約状況コード表!M$11,T483&gt;=契約状況コード表!N$11),"○",IF(AND(BI483=契約状況コード表!M$12,T483&gt;=契約状況コード表!N$12),"○",IF(AND(BI483=契約状況コード表!M$13,T483&gt;=契約状況コード表!N$13),"○",IF(T483="他官署で調達手続き入札を実施のため","○","×"))))))))))</f>
        <v>×</v>
      </c>
      <c r="BE483" s="114" t="str">
        <f>IF(AND(BI483=契約状況コード表!M$5,Y483&gt;契約状況コード表!N$5),"○",IF(AND(BI483=契約状況コード表!M$6,Y483&gt;=契約状況コード表!N$6),"○",IF(AND(BI483=契約状況コード表!M$7,Y483&gt;=契約状況コード表!N$7),"○",IF(AND(BI483=契約状況コード表!M$8,Y483&gt;=契約状況コード表!N$8),"○",IF(AND(BI483=契約状況コード表!M$9,Y483&gt;=契約状況コード表!N$9),"○",IF(AND(BI483=契約状況コード表!M$10,Y483&gt;=契約状況コード表!N$10),"○",IF(AND(BI483=契約状況コード表!M$11,Y483&gt;=契約状況コード表!N$11),"○",IF(AND(BI483=契約状況コード表!M$12,Y483&gt;=契約状況コード表!N$12),"○",IF(AND(BI483=契約状況コード表!M$13,Y483&gt;=契約状況コード表!N$13),"○","×")))))))))</f>
        <v>×</v>
      </c>
      <c r="BF483" s="114" t="str">
        <f t="shared" si="65"/>
        <v>×</v>
      </c>
      <c r="BG483" s="114" t="str">
        <f t="shared" si="66"/>
        <v>×</v>
      </c>
      <c r="BH483" s="115" t="str">
        <f t="shared" si="67"/>
        <v/>
      </c>
      <c r="BI483" s="170">
        <f t="shared" si="68"/>
        <v>0</v>
      </c>
      <c r="BJ483" s="36" t="str">
        <f>IF(AG483=契約状況コード表!G$5,"",IF(AND(K483&lt;&gt;"",ISTEXT(U483)),"分担契約/単価契約",IF(ISTEXT(U483),"単価契約",IF(K483&lt;&gt;"","分担契約",""))))</f>
        <v/>
      </c>
      <c r="BK483" s="171"/>
      <c r="BL483" s="118" t="str">
        <f>IF(COUNTIF(T483,"**"),"",IF(AND(T483&gt;=契約状況コード表!P$5,OR(H483=契約状況コード表!M$5,H483=契約状況コード表!M$6)),1,IF(AND(T483&gt;=契約状況コード表!P$13,H483&lt;&gt;契約状況コード表!M$5,H483&lt;&gt;契約状況コード表!M$6),1,"")))</f>
        <v/>
      </c>
      <c r="BM483" s="155" t="str">
        <f t="shared" si="69"/>
        <v>○</v>
      </c>
      <c r="BN483" s="118" t="b">
        <f t="shared" si="70"/>
        <v>1</v>
      </c>
      <c r="BO483" s="118" t="b">
        <f t="shared" si="71"/>
        <v>1</v>
      </c>
    </row>
    <row r="484" spans="1:67" ht="60.6" customHeight="1">
      <c r="A484" s="101">
        <f t="shared" si="72"/>
        <v>479</v>
      </c>
      <c r="B484" s="101" t="str">
        <f t="shared" si="73"/>
        <v/>
      </c>
      <c r="C484" s="101" t="str">
        <f>IF(B484&lt;&gt;1,"",COUNTIF($B$6:B484,1))</f>
        <v/>
      </c>
      <c r="D484" s="101" t="str">
        <f>IF(B484&lt;&gt;2,"",COUNTIF($B$6:B484,2))</f>
        <v/>
      </c>
      <c r="E484" s="101" t="str">
        <f>IF(B484&lt;&gt;3,"",COUNTIF($B$6:B484,3))</f>
        <v/>
      </c>
      <c r="F484" s="101" t="str">
        <f>IF(B484&lt;&gt;4,"",COUNTIF($B$6:B484,4))</f>
        <v/>
      </c>
      <c r="G484" s="75"/>
      <c r="H484" s="36"/>
      <c r="I484" s="76"/>
      <c r="J484" s="76"/>
      <c r="K484" s="75"/>
      <c r="L484" s="161"/>
      <c r="M484" s="77"/>
      <c r="N484" s="76"/>
      <c r="O484" s="78"/>
      <c r="P484" s="83"/>
      <c r="Q484" s="84"/>
      <c r="R484" s="76"/>
      <c r="S484" s="75"/>
      <c r="T484" s="79"/>
      <c r="U484" s="86"/>
      <c r="V484" s="87"/>
      <c r="W484" s="172" t="str">
        <f>IF(OR(T484="他官署で調達手続きを実施のため",AG484=契約状況コード表!G$5),"－",IF(V484&lt;&gt;"",ROUNDDOWN(V484/T484,3),(IFERROR(ROUNDDOWN(U484/T484,3),"－"))))</f>
        <v>－</v>
      </c>
      <c r="X484" s="79"/>
      <c r="Y484" s="79"/>
      <c r="Z484" s="82"/>
      <c r="AA484" s="80"/>
      <c r="AB484" s="81"/>
      <c r="AC484" s="82"/>
      <c r="AD484" s="82"/>
      <c r="AE484" s="82"/>
      <c r="AF484" s="82"/>
      <c r="AG484" s="80"/>
      <c r="AH484" s="76"/>
      <c r="AI484" s="76"/>
      <c r="AJ484" s="76"/>
      <c r="AK484" s="36"/>
      <c r="AL484" s="36"/>
      <c r="AM484" s="200"/>
      <c r="AN484" s="200"/>
      <c r="AO484" s="200"/>
      <c r="AP484" s="200"/>
      <c r="AQ484" s="161"/>
      <c r="AR484" s="75"/>
      <c r="AS484" s="36"/>
      <c r="AT484" s="36"/>
      <c r="AU484" s="36"/>
      <c r="AV484" s="36"/>
      <c r="AW484" s="36"/>
      <c r="AX484" s="36"/>
      <c r="AY484" s="36"/>
      <c r="AZ484" s="36"/>
      <c r="BA484" s="104"/>
      <c r="BB484" s="113"/>
      <c r="BC484" s="114" t="str">
        <f>IF(AND(OR(K484=契約状況コード表!D$5,K484=契約状況コード表!D$6),OR(AG484=契約状況コード表!G$5,AG484=契約状況コード表!G$6)),"年間支払金額(全官署)",IF(OR(AG484=契約状況コード表!G$5,AG484=契約状況コード表!G$6),"年間支払金額",IF(AND(OR(COUNTIF(AI484,"*すべて*"),COUNTIF(AI484,"*全て*")),S484="●",OR(K484=契約状況コード表!D$5,K484=契約状況コード表!D$6)),"年間支払金額(全官署、契約相手方ごと)",IF(AND(OR(COUNTIF(AI484,"*すべて*"),COUNTIF(AI484,"*全て*")),S484="●"),"年間支払金額(契約相手方ごと)",IF(AND(OR(K484=契約状況コード表!D$5,K484=契約状況コード表!D$6),AG484=契約状況コード表!G$7),"契約総額(全官署)",IF(AND(K484=契約状況コード表!D$7,AG484=契約状況コード表!G$7),"契約総額(自官署のみ)",IF(K484=契約状況コード表!D$7,"年間支払金額(自官署のみ)",IF(AG484=契約状況コード表!G$7,"契約総額",IF(AND(COUNTIF(BJ484,"&lt;&gt;*単価*"),OR(K484=契約状況コード表!D$5,K484=契約状況コード表!D$6)),"全官署予定価格",IF(AND(COUNTIF(BJ484,"*単価*"),OR(K484=契約状況コード表!D$5,K484=契約状況コード表!D$6)),"全官署支払金額",IF(AND(COUNTIF(BJ484,"&lt;&gt;*単価*"),COUNTIF(BJ484,"*変更契約*")),"変更後予定価格",IF(COUNTIF(BJ484,"*単価*"),"年間支払金額","予定価格"))))))))))))</f>
        <v>予定価格</v>
      </c>
      <c r="BD484" s="114" t="str">
        <f>IF(AND(BI484=契約状況コード表!M$5,T484&gt;契約状況コード表!N$5),"○",IF(AND(BI484=契約状況コード表!M$6,T484&gt;=契約状況コード表!N$6),"○",IF(AND(BI484=契約状況コード表!M$7,T484&gt;=契約状況コード表!N$7),"○",IF(AND(BI484=契約状況コード表!M$8,T484&gt;=契約状況コード表!N$8),"○",IF(AND(BI484=契約状況コード表!M$9,T484&gt;=契約状況コード表!N$9),"○",IF(AND(BI484=契約状況コード表!M$10,T484&gt;=契約状況コード表!N$10),"○",IF(AND(BI484=契約状況コード表!M$11,T484&gt;=契約状況コード表!N$11),"○",IF(AND(BI484=契約状況コード表!M$12,T484&gt;=契約状況コード表!N$12),"○",IF(AND(BI484=契約状況コード表!M$13,T484&gt;=契約状況コード表!N$13),"○",IF(T484="他官署で調達手続き入札を実施のため","○","×"))))))))))</f>
        <v>×</v>
      </c>
      <c r="BE484" s="114" t="str">
        <f>IF(AND(BI484=契約状況コード表!M$5,Y484&gt;契約状況コード表!N$5),"○",IF(AND(BI484=契約状況コード表!M$6,Y484&gt;=契約状況コード表!N$6),"○",IF(AND(BI484=契約状況コード表!M$7,Y484&gt;=契約状況コード表!N$7),"○",IF(AND(BI484=契約状況コード表!M$8,Y484&gt;=契約状況コード表!N$8),"○",IF(AND(BI484=契約状況コード表!M$9,Y484&gt;=契約状況コード表!N$9),"○",IF(AND(BI484=契約状況コード表!M$10,Y484&gt;=契約状況コード表!N$10),"○",IF(AND(BI484=契約状況コード表!M$11,Y484&gt;=契約状況コード表!N$11),"○",IF(AND(BI484=契約状況コード表!M$12,Y484&gt;=契約状況コード表!N$12),"○",IF(AND(BI484=契約状況コード表!M$13,Y484&gt;=契約状況コード表!N$13),"○","×")))))))))</f>
        <v>×</v>
      </c>
      <c r="BF484" s="114" t="str">
        <f t="shared" si="65"/>
        <v>×</v>
      </c>
      <c r="BG484" s="114" t="str">
        <f t="shared" si="66"/>
        <v>×</v>
      </c>
      <c r="BH484" s="115" t="str">
        <f t="shared" si="67"/>
        <v/>
      </c>
      <c r="BI484" s="170">
        <f t="shared" si="68"/>
        <v>0</v>
      </c>
      <c r="BJ484" s="36" t="str">
        <f>IF(AG484=契約状況コード表!G$5,"",IF(AND(K484&lt;&gt;"",ISTEXT(U484)),"分担契約/単価契約",IF(ISTEXT(U484),"単価契約",IF(K484&lt;&gt;"","分担契約",""))))</f>
        <v/>
      </c>
      <c r="BK484" s="171"/>
      <c r="BL484" s="118" t="str">
        <f>IF(COUNTIF(T484,"**"),"",IF(AND(T484&gt;=契約状況コード表!P$5,OR(H484=契約状況コード表!M$5,H484=契約状況コード表!M$6)),1,IF(AND(T484&gt;=契約状況コード表!P$13,H484&lt;&gt;契約状況コード表!M$5,H484&lt;&gt;契約状況コード表!M$6),1,"")))</f>
        <v/>
      </c>
      <c r="BM484" s="155" t="str">
        <f t="shared" si="69"/>
        <v>○</v>
      </c>
      <c r="BN484" s="118" t="b">
        <f t="shared" si="70"/>
        <v>1</v>
      </c>
      <c r="BO484" s="118" t="b">
        <f t="shared" si="71"/>
        <v>1</v>
      </c>
    </row>
    <row r="485" spans="1:67" ht="60.6" customHeight="1">
      <c r="A485" s="101">
        <f t="shared" si="72"/>
        <v>480</v>
      </c>
      <c r="B485" s="101" t="str">
        <f t="shared" si="73"/>
        <v/>
      </c>
      <c r="C485" s="101" t="str">
        <f>IF(B485&lt;&gt;1,"",COUNTIF($B$6:B485,1))</f>
        <v/>
      </c>
      <c r="D485" s="101" t="str">
        <f>IF(B485&lt;&gt;2,"",COUNTIF($B$6:B485,2))</f>
        <v/>
      </c>
      <c r="E485" s="101" t="str">
        <f>IF(B485&lt;&gt;3,"",COUNTIF($B$6:B485,3))</f>
        <v/>
      </c>
      <c r="F485" s="101" t="str">
        <f>IF(B485&lt;&gt;4,"",COUNTIF($B$6:B485,4))</f>
        <v/>
      </c>
      <c r="G485" s="75"/>
      <c r="H485" s="36"/>
      <c r="I485" s="76"/>
      <c r="J485" s="76"/>
      <c r="K485" s="75"/>
      <c r="L485" s="161"/>
      <c r="M485" s="77"/>
      <c r="N485" s="76"/>
      <c r="O485" s="78"/>
      <c r="P485" s="83"/>
      <c r="Q485" s="84"/>
      <c r="R485" s="76"/>
      <c r="S485" s="75"/>
      <c r="T485" s="79"/>
      <c r="U485" s="86"/>
      <c r="V485" s="87"/>
      <c r="W485" s="172" t="str">
        <f>IF(OR(T485="他官署で調達手続きを実施のため",AG485=契約状況コード表!G$5),"－",IF(V485&lt;&gt;"",ROUNDDOWN(V485/T485,3),(IFERROR(ROUNDDOWN(U485/T485,3),"－"))))</f>
        <v>－</v>
      </c>
      <c r="X485" s="79"/>
      <c r="Y485" s="79"/>
      <c r="Z485" s="82"/>
      <c r="AA485" s="80"/>
      <c r="AB485" s="81"/>
      <c r="AC485" s="82"/>
      <c r="AD485" s="82"/>
      <c r="AE485" s="82"/>
      <c r="AF485" s="82"/>
      <c r="AG485" s="80"/>
      <c r="AH485" s="76"/>
      <c r="AI485" s="76"/>
      <c r="AJ485" s="76"/>
      <c r="AK485" s="36"/>
      <c r="AL485" s="36"/>
      <c r="AM485" s="200"/>
      <c r="AN485" s="200"/>
      <c r="AO485" s="200"/>
      <c r="AP485" s="200"/>
      <c r="AQ485" s="161"/>
      <c r="AR485" s="75"/>
      <c r="AS485" s="36"/>
      <c r="AT485" s="36"/>
      <c r="AU485" s="36"/>
      <c r="AV485" s="36"/>
      <c r="AW485" s="36"/>
      <c r="AX485" s="36"/>
      <c r="AY485" s="36"/>
      <c r="AZ485" s="36"/>
      <c r="BA485" s="104"/>
      <c r="BB485" s="113"/>
      <c r="BC485" s="114" t="str">
        <f>IF(AND(OR(K485=契約状況コード表!D$5,K485=契約状況コード表!D$6),OR(AG485=契約状況コード表!G$5,AG485=契約状況コード表!G$6)),"年間支払金額(全官署)",IF(OR(AG485=契約状況コード表!G$5,AG485=契約状況コード表!G$6),"年間支払金額",IF(AND(OR(COUNTIF(AI485,"*すべて*"),COUNTIF(AI485,"*全て*")),S485="●",OR(K485=契約状況コード表!D$5,K485=契約状況コード表!D$6)),"年間支払金額(全官署、契約相手方ごと)",IF(AND(OR(COUNTIF(AI485,"*すべて*"),COUNTIF(AI485,"*全て*")),S485="●"),"年間支払金額(契約相手方ごと)",IF(AND(OR(K485=契約状況コード表!D$5,K485=契約状況コード表!D$6),AG485=契約状況コード表!G$7),"契約総額(全官署)",IF(AND(K485=契約状況コード表!D$7,AG485=契約状況コード表!G$7),"契約総額(自官署のみ)",IF(K485=契約状況コード表!D$7,"年間支払金額(自官署のみ)",IF(AG485=契約状況コード表!G$7,"契約総額",IF(AND(COUNTIF(BJ485,"&lt;&gt;*単価*"),OR(K485=契約状況コード表!D$5,K485=契約状況コード表!D$6)),"全官署予定価格",IF(AND(COUNTIF(BJ485,"*単価*"),OR(K485=契約状況コード表!D$5,K485=契約状況コード表!D$6)),"全官署支払金額",IF(AND(COUNTIF(BJ485,"&lt;&gt;*単価*"),COUNTIF(BJ485,"*変更契約*")),"変更後予定価格",IF(COUNTIF(BJ485,"*単価*"),"年間支払金額","予定価格"))))))))))))</f>
        <v>予定価格</v>
      </c>
      <c r="BD485" s="114" t="str">
        <f>IF(AND(BI485=契約状況コード表!M$5,T485&gt;契約状況コード表!N$5),"○",IF(AND(BI485=契約状況コード表!M$6,T485&gt;=契約状況コード表!N$6),"○",IF(AND(BI485=契約状況コード表!M$7,T485&gt;=契約状況コード表!N$7),"○",IF(AND(BI485=契約状況コード表!M$8,T485&gt;=契約状況コード表!N$8),"○",IF(AND(BI485=契約状況コード表!M$9,T485&gt;=契約状況コード表!N$9),"○",IF(AND(BI485=契約状況コード表!M$10,T485&gt;=契約状況コード表!N$10),"○",IF(AND(BI485=契約状況コード表!M$11,T485&gt;=契約状況コード表!N$11),"○",IF(AND(BI485=契約状況コード表!M$12,T485&gt;=契約状況コード表!N$12),"○",IF(AND(BI485=契約状況コード表!M$13,T485&gt;=契約状況コード表!N$13),"○",IF(T485="他官署で調達手続き入札を実施のため","○","×"))))))))))</f>
        <v>×</v>
      </c>
      <c r="BE485" s="114" t="str">
        <f>IF(AND(BI485=契約状況コード表!M$5,Y485&gt;契約状況コード表!N$5),"○",IF(AND(BI485=契約状況コード表!M$6,Y485&gt;=契約状況コード表!N$6),"○",IF(AND(BI485=契約状況コード表!M$7,Y485&gt;=契約状況コード表!N$7),"○",IF(AND(BI485=契約状況コード表!M$8,Y485&gt;=契約状況コード表!N$8),"○",IF(AND(BI485=契約状況コード表!M$9,Y485&gt;=契約状況コード表!N$9),"○",IF(AND(BI485=契約状況コード表!M$10,Y485&gt;=契約状況コード表!N$10),"○",IF(AND(BI485=契約状況コード表!M$11,Y485&gt;=契約状況コード表!N$11),"○",IF(AND(BI485=契約状況コード表!M$12,Y485&gt;=契約状況コード表!N$12),"○",IF(AND(BI485=契約状況コード表!M$13,Y485&gt;=契約状況コード表!N$13),"○","×")))))))))</f>
        <v>×</v>
      </c>
      <c r="BF485" s="114" t="str">
        <f t="shared" si="65"/>
        <v>×</v>
      </c>
      <c r="BG485" s="114" t="str">
        <f t="shared" si="66"/>
        <v>×</v>
      </c>
      <c r="BH485" s="115" t="str">
        <f t="shared" si="67"/>
        <v/>
      </c>
      <c r="BI485" s="170">
        <f t="shared" si="68"/>
        <v>0</v>
      </c>
      <c r="BJ485" s="36" t="str">
        <f>IF(AG485=契約状況コード表!G$5,"",IF(AND(K485&lt;&gt;"",ISTEXT(U485)),"分担契約/単価契約",IF(ISTEXT(U485),"単価契約",IF(K485&lt;&gt;"","分担契約",""))))</f>
        <v/>
      </c>
      <c r="BK485" s="171"/>
      <c r="BL485" s="118" t="str">
        <f>IF(COUNTIF(T485,"**"),"",IF(AND(T485&gt;=契約状況コード表!P$5,OR(H485=契約状況コード表!M$5,H485=契約状況コード表!M$6)),1,IF(AND(T485&gt;=契約状況コード表!P$13,H485&lt;&gt;契約状況コード表!M$5,H485&lt;&gt;契約状況コード表!M$6),1,"")))</f>
        <v/>
      </c>
      <c r="BM485" s="155" t="str">
        <f t="shared" si="69"/>
        <v>○</v>
      </c>
      <c r="BN485" s="118" t="b">
        <f t="shared" si="70"/>
        <v>1</v>
      </c>
      <c r="BO485" s="118" t="b">
        <f t="shared" si="71"/>
        <v>1</v>
      </c>
    </row>
    <row r="486" spans="1:67" ht="60.6" customHeight="1">
      <c r="A486" s="101">
        <f t="shared" si="72"/>
        <v>481</v>
      </c>
      <c r="B486" s="101" t="str">
        <f t="shared" si="73"/>
        <v/>
      </c>
      <c r="C486" s="101" t="str">
        <f>IF(B486&lt;&gt;1,"",COUNTIF($B$6:B486,1))</f>
        <v/>
      </c>
      <c r="D486" s="101" t="str">
        <f>IF(B486&lt;&gt;2,"",COUNTIF($B$6:B486,2))</f>
        <v/>
      </c>
      <c r="E486" s="101" t="str">
        <f>IF(B486&lt;&gt;3,"",COUNTIF($B$6:B486,3))</f>
        <v/>
      </c>
      <c r="F486" s="101" t="str">
        <f>IF(B486&lt;&gt;4,"",COUNTIF($B$6:B486,4))</f>
        <v/>
      </c>
      <c r="G486" s="75"/>
      <c r="H486" s="36"/>
      <c r="I486" s="76"/>
      <c r="J486" s="76"/>
      <c r="K486" s="75"/>
      <c r="L486" s="161"/>
      <c r="M486" s="77"/>
      <c r="N486" s="76"/>
      <c r="O486" s="78"/>
      <c r="P486" s="83"/>
      <c r="Q486" s="84"/>
      <c r="R486" s="76"/>
      <c r="S486" s="75"/>
      <c r="T486" s="85"/>
      <c r="U486" s="154"/>
      <c r="V486" s="87"/>
      <c r="W486" s="172" t="str">
        <f>IF(OR(T486="他官署で調達手続きを実施のため",AG486=契約状況コード表!G$5),"－",IF(V486&lt;&gt;"",ROUNDDOWN(V486/T486,3),(IFERROR(ROUNDDOWN(U486/T486,3),"－"))))</f>
        <v>－</v>
      </c>
      <c r="X486" s="85"/>
      <c r="Y486" s="85"/>
      <c r="Z486" s="82"/>
      <c r="AA486" s="80"/>
      <c r="AB486" s="81"/>
      <c r="AC486" s="82"/>
      <c r="AD486" s="82"/>
      <c r="AE486" s="82"/>
      <c r="AF486" s="82"/>
      <c r="AG486" s="80"/>
      <c r="AH486" s="76"/>
      <c r="AI486" s="76"/>
      <c r="AJ486" s="76"/>
      <c r="AK486" s="36"/>
      <c r="AL486" s="36"/>
      <c r="AM486" s="200"/>
      <c r="AN486" s="200"/>
      <c r="AO486" s="200"/>
      <c r="AP486" s="200"/>
      <c r="AQ486" s="161"/>
      <c r="AR486" s="75"/>
      <c r="AS486" s="36"/>
      <c r="AT486" s="36"/>
      <c r="AU486" s="36"/>
      <c r="AV486" s="36"/>
      <c r="AW486" s="36"/>
      <c r="AX486" s="36"/>
      <c r="AY486" s="36"/>
      <c r="AZ486" s="36"/>
      <c r="BA486" s="104"/>
      <c r="BB486" s="113"/>
      <c r="BC486" s="114" t="str">
        <f>IF(AND(OR(K486=契約状況コード表!D$5,K486=契約状況コード表!D$6),OR(AG486=契約状況コード表!G$5,AG486=契約状況コード表!G$6)),"年間支払金額(全官署)",IF(OR(AG486=契約状況コード表!G$5,AG486=契約状況コード表!G$6),"年間支払金額",IF(AND(OR(COUNTIF(AI486,"*すべて*"),COUNTIF(AI486,"*全て*")),S486="●",OR(K486=契約状況コード表!D$5,K486=契約状況コード表!D$6)),"年間支払金額(全官署、契約相手方ごと)",IF(AND(OR(COUNTIF(AI486,"*すべて*"),COUNTIF(AI486,"*全て*")),S486="●"),"年間支払金額(契約相手方ごと)",IF(AND(OR(K486=契約状況コード表!D$5,K486=契約状況コード表!D$6),AG486=契約状況コード表!G$7),"契約総額(全官署)",IF(AND(K486=契約状況コード表!D$7,AG486=契約状況コード表!G$7),"契約総額(自官署のみ)",IF(K486=契約状況コード表!D$7,"年間支払金額(自官署のみ)",IF(AG486=契約状況コード表!G$7,"契約総額",IF(AND(COUNTIF(BJ486,"&lt;&gt;*単価*"),OR(K486=契約状況コード表!D$5,K486=契約状況コード表!D$6)),"全官署予定価格",IF(AND(COUNTIF(BJ486,"*単価*"),OR(K486=契約状況コード表!D$5,K486=契約状況コード表!D$6)),"全官署支払金額",IF(AND(COUNTIF(BJ486,"&lt;&gt;*単価*"),COUNTIF(BJ486,"*変更契約*")),"変更後予定価格",IF(COUNTIF(BJ486,"*単価*"),"年間支払金額","予定価格"))))))))))))</f>
        <v>予定価格</v>
      </c>
      <c r="BD486" s="114" t="str">
        <f>IF(AND(BI486=契約状況コード表!M$5,T486&gt;契約状況コード表!N$5),"○",IF(AND(BI486=契約状況コード表!M$6,T486&gt;=契約状況コード表!N$6),"○",IF(AND(BI486=契約状況コード表!M$7,T486&gt;=契約状況コード表!N$7),"○",IF(AND(BI486=契約状況コード表!M$8,T486&gt;=契約状況コード表!N$8),"○",IF(AND(BI486=契約状況コード表!M$9,T486&gt;=契約状況コード表!N$9),"○",IF(AND(BI486=契約状況コード表!M$10,T486&gt;=契約状況コード表!N$10),"○",IF(AND(BI486=契約状況コード表!M$11,T486&gt;=契約状況コード表!N$11),"○",IF(AND(BI486=契約状況コード表!M$12,T486&gt;=契約状況コード表!N$12),"○",IF(AND(BI486=契約状況コード表!M$13,T486&gt;=契約状況コード表!N$13),"○",IF(T486="他官署で調達手続き入札を実施のため","○","×"))))))))))</f>
        <v>×</v>
      </c>
      <c r="BE486" s="114" t="str">
        <f>IF(AND(BI486=契約状況コード表!M$5,Y486&gt;契約状況コード表!N$5),"○",IF(AND(BI486=契約状況コード表!M$6,Y486&gt;=契約状況コード表!N$6),"○",IF(AND(BI486=契約状況コード表!M$7,Y486&gt;=契約状況コード表!N$7),"○",IF(AND(BI486=契約状況コード表!M$8,Y486&gt;=契約状況コード表!N$8),"○",IF(AND(BI486=契約状況コード表!M$9,Y486&gt;=契約状況コード表!N$9),"○",IF(AND(BI486=契約状況コード表!M$10,Y486&gt;=契約状況コード表!N$10),"○",IF(AND(BI486=契約状況コード表!M$11,Y486&gt;=契約状況コード表!N$11),"○",IF(AND(BI486=契約状況コード表!M$12,Y486&gt;=契約状況コード表!N$12),"○",IF(AND(BI486=契約状況コード表!M$13,Y486&gt;=契約状況コード表!N$13),"○","×")))))))))</f>
        <v>×</v>
      </c>
      <c r="BF486" s="114" t="str">
        <f t="shared" si="65"/>
        <v>×</v>
      </c>
      <c r="BG486" s="114" t="str">
        <f t="shared" si="66"/>
        <v>×</v>
      </c>
      <c r="BH486" s="115" t="str">
        <f t="shared" si="67"/>
        <v/>
      </c>
      <c r="BI486" s="170">
        <f t="shared" si="68"/>
        <v>0</v>
      </c>
      <c r="BJ486" s="36" t="str">
        <f>IF(AG486=契約状況コード表!G$5,"",IF(AND(K486&lt;&gt;"",ISTEXT(U486)),"分担契約/単価契約",IF(ISTEXT(U486),"単価契約",IF(K486&lt;&gt;"","分担契約",""))))</f>
        <v/>
      </c>
      <c r="BK486" s="171"/>
      <c r="BL486" s="118" t="str">
        <f>IF(COUNTIF(T486,"**"),"",IF(AND(T486&gt;=契約状況コード表!P$5,OR(H486=契約状況コード表!M$5,H486=契約状況コード表!M$6)),1,IF(AND(T486&gt;=契約状況コード表!P$13,H486&lt;&gt;契約状況コード表!M$5,H486&lt;&gt;契約状況コード表!M$6),1,"")))</f>
        <v/>
      </c>
      <c r="BM486" s="155" t="str">
        <f t="shared" si="69"/>
        <v>○</v>
      </c>
      <c r="BN486" s="118" t="b">
        <f t="shared" si="70"/>
        <v>1</v>
      </c>
      <c r="BO486" s="118" t="b">
        <f t="shared" si="71"/>
        <v>1</v>
      </c>
    </row>
    <row r="487" spans="1:67" ht="60.6" customHeight="1">
      <c r="A487" s="101">
        <f t="shared" si="72"/>
        <v>482</v>
      </c>
      <c r="B487" s="101" t="str">
        <f t="shared" si="73"/>
        <v/>
      </c>
      <c r="C487" s="101" t="str">
        <f>IF(B487&lt;&gt;1,"",COUNTIF($B$6:B487,1))</f>
        <v/>
      </c>
      <c r="D487" s="101" t="str">
        <f>IF(B487&lt;&gt;2,"",COUNTIF($B$6:B487,2))</f>
        <v/>
      </c>
      <c r="E487" s="101" t="str">
        <f>IF(B487&lt;&gt;3,"",COUNTIF($B$6:B487,3))</f>
        <v/>
      </c>
      <c r="F487" s="101" t="str">
        <f>IF(B487&lt;&gt;4,"",COUNTIF($B$6:B487,4))</f>
        <v/>
      </c>
      <c r="G487" s="75"/>
      <c r="H487" s="36"/>
      <c r="I487" s="76"/>
      <c r="J487" s="76"/>
      <c r="K487" s="75"/>
      <c r="L487" s="161"/>
      <c r="M487" s="77"/>
      <c r="N487" s="76"/>
      <c r="O487" s="78"/>
      <c r="P487" s="83"/>
      <c r="Q487" s="84"/>
      <c r="R487" s="76"/>
      <c r="S487" s="75"/>
      <c r="T487" s="79"/>
      <c r="U487" s="86"/>
      <c r="V487" s="87"/>
      <c r="W487" s="172" t="str">
        <f>IF(OR(T487="他官署で調達手続きを実施のため",AG487=契約状況コード表!G$5),"－",IF(V487&lt;&gt;"",ROUNDDOWN(V487/T487,3),(IFERROR(ROUNDDOWN(U487/T487,3),"－"))))</f>
        <v>－</v>
      </c>
      <c r="X487" s="79"/>
      <c r="Y487" s="79"/>
      <c r="Z487" s="82"/>
      <c r="AA487" s="80"/>
      <c r="AB487" s="81"/>
      <c r="AC487" s="82"/>
      <c r="AD487" s="82"/>
      <c r="AE487" s="82"/>
      <c r="AF487" s="82"/>
      <c r="AG487" s="80"/>
      <c r="AH487" s="76"/>
      <c r="AI487" s="76"/>
      <c r="AJ487" s="76"/>
      <c r="AK487" s="36"/>
      <c r="AL487" s="36"/>
      <c r="AM487" s="200"/>
      <c r="AN487" s="200"/>
      <c r="AO487" s="200"/>
      <c r="AP487" s="200"/>
      <c r="AQ487" s="161"/>
      <c r="AR487" s="75"/>
      <c r="AS487" s="36"/>
      <c r="AT487" s="36"/>
      <c r="AU487" s="36"/>
      <c r="AV487" s="36"/>
      <c r="AW487" s="36"/>
      <c r="AX487" s="36"/>
      <c r="AY487" s="36"/>
      <c r="AZ487" s="36"/>
      <c r="BA487" s="104"/>
      <c r="BB487" s="113"/>
      <c r="BC487" s="114" t="str">
        <f>IF(AND(OR(K487=契約状況コード表!D$5,K487=契約状況コード表!D$6),OR(AG487=契約状況コード表!G$5,AG487=契約状況コード表!G$6)),"年間支払金額(全官署)",IF(OR(AG487=契約状況コード表!G$5,AG487=契約状況コード表!G$6),"年間支払金額",IF(AND(OR(COUNTIF(AI487,"*すべて*"),COUNTIF(AI487,"*全て*")),S487="●",OR(K487=契約状況コード表!D$5,K487=契約状況コード表!D$6)),"年間支払金額(全官署、契約相手方ごと)",IF(AND(OR(COUNTIF(AI487,"*すべて*"),COUNTIF(AI487,"*全て*")),S487="●"),"年間支払金額(契約相手方ごと)",IF(AND(OR(K487=契約状況コード表!D$5,K487=契約状況コード表!D$6),AG487=契約状況コード表!G$7),"契約総額(全官署)",IF(AND(K487=契約状況コード表!D$7,AG487=契約状況コード表!G$7),"契約総額(自官署のみ)",IF(K487=契約状況コード表!D$7,"年間支払金額(自官署のみ)",IF(AG487=契約状況コード表!G$7,"契約総額",IF(AND(COUNTIF(BJ487,"&lt;&gt;*単価*"),OR(K487=契約状況コード表!D$5,K487=契約状況コード表!D$6)),"全官署予定価格",IF(AND(COUNTIF(BJ487,"*単価*"),OR(K487=契約状況コード表!D$5,K487=契約状況コード表!D$6)),"全官署支払金額",IF(AND(COUNTIF(BJ487,"&lt;&gt;*単価*"),COUNTIF(BJ487,"*変更契約*")),"変更後予定価格",IF(COUNTIF(BJ487,"*単価*"),"年間支払金額","予定価格"))))))))))))</f>
        <v>予定価格</v>
      </c>
      <c r="BD487" s="114" t="str">
        <f>IF(AND(BI487=契約状況コード表!M$5,T487&gt;契約状況コード表!N$5),"○",IF(AND(BI487=契約状況コード表!M$6,T487&gt;=契約状況コード表!N$6),"○",IF(AND(BI487=契約状況コード表!M$7,T487&gt;=契約状況コード表!N$7),"○",IF(AND(BI487=契約状況コード表!M$8,T487&gt;=契約状況コード表!N$8),"○",IF(AND(BI487=契約状況コード表!M$9,T487&gt;=契約状況コード表!N$9),"○",IF(AND(BI487=契約状況コード表!M$10,T487&gt;=契約状況コード表!N$10),"○",IF(AND(BI487=契約状況コード表!M$11,T487&gt;=契約状況コード表!N$11),"○",IF(AND(BI487=契約状況コード表!M$12,T487&gt;=契約状況コード表!N$12),"○",IF(AND(BI487=契約状況コード表!M$13,T487&gt;=契約状況コード表!N$13),"○",IF(T487="他官署で調達手続き入札を実施のため","○","×"))))))))))</f>
        <v>×</v>
      </c>
      <c r="BE487" s="114" t="str">
        <f>IF(AND(BI487=契約状況コード表!M$5,Y487&gt;契約状況コード表!N$5),"○",IF(AND(BI487=契約状況コード表!M$6,Y487&gt;=契約状況コード表!N$6),"○",IF(AND(BI487=契約状況コード表!M$7,Y487&gt;=契約状況コード表!N$7),"○",IF(AND(BI487=契約状況コード表!M$8,Y487&gt;=契約状況コード表!N$8),"○",IF(AND(BI487=契約状況コード表!M$9,Y487&gt;=契約状況コード表!N$9),"○",IF(AND(BI487=契約状況コード表!M$10,Y487&gt;=契約状況コード表!N$10),"○",IF(AND(BI487=契約状況コード表!M$11,Y487&gt;=契約状況コード表!N$11),"○",IF(AND(BI487=契約状況コード表!M$12,Y487&gt;=契約状況コード表!N$12),"○",IF(AND(BI487=契約状況コード表!M$13,Y487&gt;=契約状況コード表!N$13),"○","×")))))))))</f>
        <v>×</v>
      </c>
      <c r="BF487" s="114" t="str">
        <f t="shared" si="65"/>
        <v>×</v>
      </c>
      <c r="BG487" s="114" t="str">
        <f t="shared" si="66"/>
        <v>×</v>
      </c>
      <c r="BH487" s="115" t="str">
        <f t="shared" si="67"/>
        <v/>
      </c>
      <c r="BI487" s="170">
        <f t="shared" si="68"/>
        <v>0</v>
      </c>
      <c r="BJ487" s="36" t="str">
        <f>IF(AG487=契約状況コード表!G$5,"",IF(AND(K487&lt;&gt;"",ISTEXT(U487)),"分担契約/単価契約",IF(ISTEXT(U487),"単価契約",IF(K487&lt;&gt;"","分担契約",""))))</f>
        <v/>
      </c>
      <c r="BK487" s="171"/>
      <c r="BL487" s="118" t="str">
        <f>IF(COUNTIF(T487,"**"),"",IF(AND(T487&gt;=契約状況コード表!P$5,OR(H487=契約状況コード表!M$5,H487=契約状況コード表!M$6)),1,IF(AND(T487&gt;=契約状況コード表!P$13,H487&lt;&gt;契約状況コード表!M$5,H487&lt;&gt;契約状況コード表!M$6),1,"")))</f>
        <v/>
      </c>
      <c r="BM487" s="155" t="str">
        <f t="shared" si="69"/>
        <v>○</v>
      </c>
      <c r="BN487" s="118" t="b">
        <f t="shared" si="70"/>
        <v>1</v>
      </c>
      <c r="BO487" s="118" t="b">
        <f t="shared" si="71"/>
        <v>1</v>
      </c>
    </row>
    <row r="488" spans="1:67" ht="60.6" customHeight="1">
      <c r="A488" s="101">
        <f t="shared" si="72"/>
        <v>483</v>
      </c>
      <c r="B488" s="101" t="str">
        <f t="shared" si="73"/>
        <v/>
      </c>
      <c r="C488" s="101" t="str">
        <f>IF(B488&lt;&gt;1,"",COUNTIF($B$6:B488,1))</f>
        <v/>
      </c>
      <c r="D488" s="101" t="str">
        <f>IF(B488&lt;&gt;2,"",COUNTIF($B$6:B488,2))</f>
        <v/>
      </c>
      <c r="E488" s="101" t="str">
        <f>IF(B488&lt;&gt;3,"",COUNTIF($B$6:B488,3))</f>
        <v/>
      </c>
      <c r="F488" s="101" t="str">
        <f>IF(B488&lt;&gt;4,"",COUNTIF($B$6:B488,4))</f>
        <v/>
      </c>
      <c r="G488" s="75"/>
      <c r="H488" s="36"/>
      <c r="I488" s="76"/>
      <c r="J488" s="76"/>
      <c r="K488" s="75"/>
      <c r="L488" s="161"/>
      <c r="M488" s="77"/>
      <c r="N488" s="76"/>
      <c r="O488" s="78"/>
      <c r="P488" s="83"/>
      <c r="Q488" s="84"/>
      <c r="R488" s="76"/>
      <c r="S488" s="75"/>
      <c r="T488" s="79"/>
      <c r="U488" s="86"/>
      <c r="V488" s="87"/>
      <c r="W488" s="172" t="str">
        <f>IF(OR(T488="他官署で調達手続きを実施のため",AG488=契約状況コード表!G$5),"－",IF(V488&lt;&gt;"",ROUNDDOWN(V488/T488,3),(IFERROR(ROUNDDOWN(U488/T488,3),"－"))))</f>
        <v>－</v>
      </c>
      <c r="X488" s="79"/>
      <c r="Y488" s="79"/>
      <c r="Z488" s="82"/>
      <c r="AA488" s="80"/>
      <c r="AB488" s="81"/>
      <c r="AC488" s="82"/>
      <c r="AD488" s="82"/>
      <c r="AE488" s="82"/>
      <c r="AF488" s="82"/>
      <c r="AG488" s="80"/>
      <c r="AH488" s="76"/>
      <c r="AI488" s="76"/>
      <c r="AJ488" s="76"/>
      <c r="AK488" s="36"/>
      <c r="AL488" s="36"/>
      <c r="AM488" s="200"/>
      <c r="AN488" s="200"/>
      <c r="AO488" s="200"/>
      <c r="AP488" s="200"/>
      <c r="AQ488" s="161"/>
      <c r="AR488" s="75"/>
      <c r="AS488" s="36"/>
      <c r="AT488" s="36"/>
      <c r="AU488" s="36"/>
      <c r="AV488" s="36"/>
      <c r="AW488" s="36"/>
      <c r="AX488" s="36"/>
      <c r="AY488" s="36"/>
      <c r="AZ488" s="36"/>
      <c r="BA488" s="104"/>
      <c r="BB488" s="113"/>
      <c r="BC488" s="114" t="str">
        <f>IF(AND(OR(K488=契約状況コード表!D$5,K488=契約状況コード表!D$6),OR(AG488=契約状況コード表!G$5,AG488=契約状況コード表!G$6)),"年間支払金額(全官署)",IF(OR(AG488=契約状況コード表!G$5,AG488=契約状況コード表!G$6),"年間支払金額",IF(AND(OR(COUNTIF(AI488,"*すべて*"),COUNTIF(AI488,"*全て*")),S488="●",OR(K488=契約状況コード表!D$5,K488=契約状況コード表!D$6)),"年間支払金額(全官署、契約相手方ごと)",IF(AND(OR(COUNTIF(AI488,"*すべて*"),COUNTIF(AI488,"*全て*")),S488="●"),"年間支払金額(契約相手方ごと)",IF(AND(OR(K488=契約状況コード表!D$5,K488=契約状況コード表!D$6),AG488=契約状況コード表!G$7),"契約総額(全官署)",IF(AND(K488=契約状況コード表!D$7,AG488=契約状況コード表!G$7),"契約総額(自官署のみ)",IF(K488=契約状況コード表!D$7,"年間支払金額(自官署のみ)",IF(AG488=契約状況コード表!G$7,"契約総額",IF(AND(COUNTIF(BJ488,"&lt;&gt;*単価*"),OR(K488=契約状況コード表!D$5,K488=契約状況コード表!D$6)),"全官署予定価格",IF(AND(COUNTIF(BJ488,"*単価*"),OR(K488=契約状況コード表!D$5,K488=契約状況コード表!D$6)),"全官署支払金額",IF(AND(COUNTIF(BJ488,"&lt;&gt;*単価*"),COUNTIF(BJ488,"*変更契約*")),"変更後予定価格",IF(COUNTIF(BJ488,"*単価*"),"年間支払金額","予定価格"))))))))))))</f>
        <v>予定価格</v>
      </c>
      <c r="BD488" s="114" t="str">
        <f>IF(AND(BI488=契約状況コード表!M$5,T488&gt;契約状況コード表!N$5),"○",IF(AND(BI488=契約状況コード表!M$6,T488&gt;=契約状況コード表!N$6),"○",IF(AND(BI488=契約状況コード表!M$7,T488&gt;=契約状況コード表!N$7),"○",IF(AND(BI488=契約状況コード表!M$8,T488&gt;=契約状況コード表!N$8),"○",IF(AND(BI488=契約状況コード表!M$9,T488&gt;=契約状況コード表!N$9),"○",IF(AND(BI488=契約状況コード表!M$10,T488&gt;=契約状況コード表!N$10),"○",IF(AND(BI488=契約状況コード表!M$11,T488&gt;=契約状況コード表!N$11),"○",IF(AND(BI488=契約状況コード表!M$12,T488&gt;=契約状況コード表!N$12),"○",IF(AND(BI488=契約状況コード表!M$13,T488&gt;=契約状況コード表!N$13),"○",IF(T488="他官署で調達手続き入札を実施のため","○","×"))))))))))</f>
        <v>×</v>
      </c>
      <c r="BE488" s="114" t="str">
        <f>IF(AND(BI488=契約状況コード表!M$5,Y488&gt;契約状況コード表!N$5),"○",IF(AND(BI488=契約状況コード表!M$6,Y488&gt;=契約状況コード表!N$6),"○",IF(AND(BI488=契約状況コード表!M$7,Y488&gt;=契約状況コード表!N$7),"○",IF(AND(BI488=契約状況コード表!M$8,Y488&gt;=契約状況コード表!N$8),"○",IF(AND(BI488=契約状況コード表!M$9,Y488&gt;=契約状況コード表!N$9),"○",IF(AND(BI488=契約状況コード表!M$10,Y488&gt;=契約状況コード表!N$10),"○",IF(AND(BI488=契約状況コード表!M$11,Y488&gt;=契約状況コード表!N$11),"○",IF(AND(BI488=契約状況コード表!M$12,Y488&gt;=契約状況コード表!N$12),"○",IF(AND(BI488=契約状況コード表!M$13,Y488&gt;=契約状況コード表!N$13),"○","×")))))))))</f>
        <v>×</v>
      </c>
      <c r="BF488" s="114" t="str">
        <f t="shared" si="65"/>
        <v>×</v>
      </c>
      <c r="BG488" s="114" t="str">
        <f t="shared" si="66"/>
        <v>×</v>
      </c>
      <c r="BH488" s="115" t="str">
        <f t="shared" si="67"/>
        <v/>
      </c>
      <c r="BI488" s="170">
        <f t="shared" si="68"/>
        <v>0</v>
      </c>
      <c r="BJ488" s="36" t="str">
        <f>IF(AG488=契約状況コード表!G$5,"",IF(AND(K488&lt;&gt;"",ISTEXT(U488)),"分担契約/単価契約",IF(ISTEXT(U488),"単価契約",IF(K488&lt;&gt;"","分担契約",""))))</f>
        <v/>
      </c>
      <c r="BK488" s="171"/>
      <c r="BL488" s="118" t="str">
        <f>IF(COUNTIF(T488,"**"),"",IF(AND(T488&gt;=契約状況コード表!P$5,OR(H488=契約状況コード表!M$5,H488=契約状況コード表!M$6)),1,IF(AND(T488&gt;=契約状況コード表!P$13,H488&lt;&gt;契約状況コード表!M$5,H488&lt;&gt;契約状況コード表!M$6),1,"")))</f>
        <v/>
      </c>
      <c r="BM488" s="155" t="str">
        <f t="shared" si="69"/>
        <v>○</v>
      </c>
      <c r="BN488" s="118" t="b">
        <f t="shared" si="70"/>
        <v>1</v>
      </c>
      <c r="BO488" s="118" t="b">
        <f t="shared" si="71"/>
        <v>1</v>
      </c>
    </row>
    <row r="489" spans="1:67" ht="60.6" customHeight="1">
      <c r="A489" s="101">
        <f t="shared" si="72"/>
        <v>484</v>
      </c>
      <c r="B489" s="101" t="str">
        <f t="shared" si="73"/>
        <v/>
      </c>
      <c r="C489" s="101" t="str">
        <f>IF(B489&lt;&gt;1,"",COUNTIF($B$6:B489,1))</f>
        <v/>
      </c>
      <c r="D489" s="101" t="str">
        <f>IF(B489&lt;&gt;2,"",COUNTIF($B$6:B489,2))</f>
        <v/>
      </c>
      <c r="E489" s="101" t="str">
        <f>IF(B489&lt;&gt;3,"",COUNTIF($B$6:B489,3))</f>
        <v/>
      </c>
      <c r="F489" s="101" t="str">
        <f>IF(B489&lt;&gt;4,"",COUNTIF($B$6:B489,4))</f>
        <v/>
      </c>
      <c r="G489" s="75"/>
      <c r="H489" s="36"/>
      <c r="I489" s="76"/>
      <c r="J489" s="76"/>
      <c r="K489" s="75"/>
      <c r="L489" s="161"/>
      <c r="M489" s="77"/>
      <c r="N489" s="76"/>
      <c r="O489" s="78"/>
      <c r="P489" s="83"/>
      <c r="Q489" s="84"/>
      <c r="R489" s="76"/>
      <c r="S489" s="75"/>
      <c r="T489" s="79"/>
      <c r="U489" s="86"/>
      <c r="V489" s="87"/>
      <c r="W489" s="172" t="str">
        <f>IF(OR(T489="他官署で調達手続きを実施のため",AG489=契約状況コード表!G$5),"－",IF(V489&lt;&gt;"",ROUNDDOWN(V489/T489,3),(IFERROR(ROUNDDOWN(U489/T489,3),"－"))))</f>
        <v>－</v>
      </c>
      <c r="X489" s="79"/>
      <c r="Y489" s="79"/>
      <c r="Z489" s="82"/>
      <c r="AA489" s="80"/>
      <c r="AB489" s="81"/>
      <c r="AC489" s="82"/>
      <c r="AD489" s="82"/>
      <c r="AE489" s="82"/>
      <c r="AF489" s="82"/>
      <c r="AG489" s="80"/>
      <c r="AH489" s="76"/>
      <c r="AI489" s="76"/>
      <c r="AJ489" s="76"/>
      <c r="AK489" s="36"/>
      <c r="AL489" s="36"/>
      <c r="AM489" s="200"/>
      <c r="AN489" s="200"/>
      <c r="AO489" s="200"/>
      <c r="AP489" s="200"/>
      <c r="AQ489" s="161"/>
      <c r="AR489" s="75"/>
      <c r="AS489" s="36"/>
      <c r="AT489" s="36"/>
      <c r="AU489" s="36"/>
      <c r="AV489" s="36"/>
      <c r="AW489" s="36"/>
      <c r="AX489" s="36"/>
      <c r="AY489" s="36"/>
      <c r="AZ489" s="36"/>
      <c r="BA489" s="104"/>
      <c r="BB489" s="113"/>
      <c r="BC489" s="114" t="str">
        <f>IF(AND(OR(K489=契約状況コード表!D$5,K489=契約状況コード表!D$6),OR(AG489=契約状況コード表!G$5,AG489=契約状況コード表!G$6)),"年間支払金額(全官署)",IF(OR(AG489=契約状況コード表!G$5,AG489=契約状況コード表!G$6),"年間支払金額",IF(AND(OR(COUNTIF(AI489,"*すべて*"),COUNTIF(AI489,"*全て*")),S489="●",OR(K489=契約状況コード表!D$5,K489=契約状況コード表!D$6)),"年間支払金額(全官署、契約相手方ごと)",IF(AND(OR(COUNTIF(AI489,"*すべて*"),COUNTIF(AI489,"*全て*")),S489="●"),"年間支払金額(契約相手方ごと)",IF(AND(OR(K489=契約状況コード表!D$5,K489=契約状況コード表!D$6),AG489=契約状況コード表!G$7),"契約総額(全官署)",IF(AND(K489=契約状況コード表!D$7,AG489=契約状況コード表!G$7),"契約総額(自官署のみ)",IF(K489=契約状況コード表!D$7,"年間支払金額(自官署のみ)",IF(AG489=契約状況コード表!G$7,"契約総額",IF(AND(COUNTIF(BJ489,"&lt;&gt;*単価*"),OR(K489=契約状況コード表!D$5,K489=契約状況コード表!D$6)),"全官署予定価格",IF(AND(COUNTIF(BJ489,"*単価*"),OR(K489=契約状況コード表!D$5,K489=契約状況コード表!D$6)),"全官署支払金額",IF(AND(COUNTIF(BJ489,"&lt;&gt;*単価*"),COUNTIF(BJ489,"*変更契約*")),"変更後予定価格",IF(COUNTIF(BJ489,"*単価*"),"年間支払金額","予定価格"))))))))))))</f>
        <v>予定価格</v>
      </c>
      <c r="BD489" s="114" t="str">
        <f>IF(AND(BI489=契約状況コード表!M$5,T489&gt;契約状況コード表!N$5),"○",IF(AND(BI489=契約状況コード表!M$6,T489&gt;=契約状況コード表!N$6),"○",IF(AND(BI489=契約状況コード表!M$7,T489&gt;=契約状況コード表!N$7),"○",IF(AND(BI489=契約状況コード表!M$8,T489&gt;=契約状況コード表!N$8),"○",IF(AND(BI489=契約状況コード表!M$9,T489&gt;=契約状況コード表!N$9),"○",IF(AND(BI489=契約状況コード表!M$10,T489&gt;=契約状況コード表!N$10),"○",IF(AND(BI489=契約状況コード表!M$11,T489&gt;=契約状況コード表!N$11),"○",IF(AND(BI489=契約状況コード表!M$12,T489&gt;=契約状況コード表!N$12),"○",IF(AND(BI489=契約状況コード表!M$13,T489&gt;=契約状況コード表!N$13),"○",IF(T489="他官署で調達手続き入札を実施のため","○","×"))))))))))</f>
        <v>×</v>
      </c>
      <c r="BE489" s="114" t="str">
        <f>IF(AND(BI489=契約状況コード表!M$5,Y489&gt;契約状況コード表!N$5),"○",IF(AND(BI489=契約状況コード表!M$6,Y489&gt;=契約状況コード表!N$6),"○",IF(AND(BI489=契約状況コード表!M$7,Y489&gt;=契約状況コード表!N$7),"○",IF(AND(BI489=契約状況コード表!M$8,Y489&gt;=契約状況コード表!N$8),"○",IF(AND(BI489=契約状況コード表!M$9,Y489&gt;=契約状況コード表!N$9),"○",IF(AND(BI489=契約状況コード表!M$10,Y489&gt;=契約状況コード表!N$10),"○",IF(AND(BI489=契約状況コード表!M$11,Y489&gt;=契約状況コード表!N$11),"○",IF(AND(BI489=契約状況コード表!M$12,Y489&gt;=契約状況コード表!N$12),"○",IF(AND(BI489=契約状況コード表!M$13,Y489&gt;=契約状況コード表!N$13),"○","×")))))))))</f>
        <v>×</v>
      </c>
      <c r="BF489" s="114" t="str">
        <f t="shared" si="65"/>
        <v>×</v>
      </c>
      <c r="BG489" s="114" t="str">
        <f t="shared" si="66"/>
        <v>×</v>
      </c>
      <c r="BH489" s="115" t="str">
        <f t="shared" si="67"/>
        <v/>
      </c>
      <c r="BI489" s="170">
        <f t="shared" si="68"/>
        <v>0</v>
      </c>
      <c r="BJ489" s="36" t="str">
        <f>IF(AG489=契約状況コード表!G$5,"",IF(AND(K489&lt;&gt;"",ISTEXT(U489)),"分担契約/単価契約",IF(ISTEXT(U489),"単価契約",IF(K489&lt;&gt;"","分担契約",""))))</f>
        <v/>
      </c>
      <c r="BK489" s="171"/>
      <c r="BL489" s="118" t="str">
        <f>IF(COUNTIF(T489,"**"),"",IF(AND(T489&gt;=契約状況コード表!P$5,OR(H489=契約状況コード表!M$5,H489=契約状況コード表!M$6)),1,IF(AND(T489&gt;=契約状況コード表!P$13,H489&lt;&gt;契約状況コード表!M$5,H489&lt;&gt;契約状況コード表!M$6),1,"")))</f>
        <v/>
      </c>
      <c r="BM489" s="155" t="str">
        <f t="shared" si="69"/>
        <v>○</v>
      </c>
      <c r="BN489" s="118" t="b">
        <f t="shared" si="70"/>
        <v>1</v>
      </c>
      <c r="BO489" s="118" t="b">
        <f t="shared" si="71"/>
        <v>1</v>
      </c>
    </row>
    <row r="490" spans="1:67" ht="60.6" customHeight="1">
      <c r="A490" s="101">
        <f t="shared" si="72"/>
        <v>485</v>
      </c>
      <c r="B490" s="101" t="str">
        <f t="shared" si="73"/>
        <v/>
      </c>
      <c r="C490" s="101" t="str">
        <f>IF(B490&lt;&gt;1,"",COUNTIF($B$6:B490,1))</f>
        <v/>
      </c>
      <c r="D490" s="101" t="str">
        <f>IF(B490&lt;&gt;2,"",COUNTIF($B$6:B490,2))</f>
        <v/>
      </c>
      <c r="E490" s="101" t="str">
        <f>IF(B490&lt;&gt;3,"",COUNTIF($B$6:B490,3))</f>
        <v/>
      </c>
      <c r="F490" s="101" t="str">
        <f>IF(B490&lt;&gt;4,"",COUNTIF($B$6:B490,4))</f>
        <v/>
      </c>
      <c r="G490" s="75"/>
      <c r="H490" s="36"/>
      <c r="I490" s="76"/>
      <c r="J490" s="76"/>
      <c r="K490" s="75"/>
      <c r="L490" s="161"/>
      <c r="M490" s="77"/>
      <c r="N490" s="76"/>
      <c r="O490" s="78"/>
      <c r="P490" s="83"/>
      <c r="Q490" s="84"/>
      <c r="R490" s="76"/>
      <c r="S490" s="75"/>
      <c r="T490" s="79"/>
      <c r="U490" s="86"/>
      <c r="V490" s="87"/>
      <c r="W490" s="172" t="str">
        <f>IF(OR(T490="他官署で調達手続きを実施のため",AG490=契約状況コード表!G$5),"－",IF(V490&lt;&gt;"",ROUNDDOWN(V490/T490,3),(IFERROR(ROUNDDOWN(U490/T490,3),"－"))))</f>
        <v>－</v>
      </c>
      <c r="X490" s="79"/>
      <c r="Y490" s="79"/>
      <c r="Z490" s="82"/>
      <c r="AA490" s="80"/>
      <c r="AB490" s="81"/>
      <c r="AC490" s="82"/>
      <c r="AD490" s="82"/>
      <c r="AE490" s="82"/>
      <c r="AF490" s="82"/>
      <c r="AG490" s="80"/>
      <c r="AH490" s="76"/>
      <c r="AI490" s="76"/>
      <c r="AJ490" s="76"/>
      <c r="AK490" s="36"/>
      <c r="AL490" s="36"/>
      <c r="AM490" s="200"/>
      <c r="AN490" s="200"/>
      <c r="AO490" s="200"/>
      <c r="AP490" s="200"/>
      <c r="AQ490" s="161"/>
      <c r="AR490" s="75"/>
      <c r="AS490" s="36"/>
      <c r="AT490" s="36"/>
      <c r="AU490" s="36"/>
      <c r="AV490" s="36"/>
      <c r="AW490" s="36"/>
      <c r="AX490" s="36"/>
      <c r="AY490" s="36"/>
      <c r="AZ490" s="36"/>
      <c r="BA490" s="108"/>
      <c r="BB490" s="113"/>
      <c r="BC490" s="114" t="str">
        <f>IF(AND(OR(K490=契約状況コード表!D$5,K490=契約状況コード表!D$6),OR(AG490=契約状況コード表!G$5,AG490=契約状況コード表!G$6)),"年間支払金額(全官署)",IF(OR(AG490=契約状況コード表!G$5,AG490=契約状況コード表!G$6),"年間支払金額",IF(AND(OR(COUNTIF(AI490,"*すべて*"),COUNTIF(AI490,"*全て*")),S490="●",OR(K490=契約状況コード表!D$5,K490=契約状況コード表!D$6)),"年間支払金額(全官署、契約相手方ごと)",IF(AND(OR(COUNTIF(AI490,"*すべて*"),COUNTIF(AI490,"*全て*")),S490="●"),"年間支払金額(契約相手方ごと)",IF(AND(OR(K490=契約状況コード表!D$5,K490=契約状況コード表!D$6),AG490=契約状況コード表!G$7),"契約総額(全官署)",IF(AND(K490=契約状況コード表!D$7,AG490=契約状況コード表!G$7),"契約総額(自官署のみ)",IF(K490=契約状況コード表!D$7,"年間支払金額(自官署のみ)",IF(AG490=契約状況コード表!G$7,"契約総額",IF(AND(COUNTIF(BJ490,"&lt;&gt;*単価*"),OR(K490=契約状況コード表!D$5,K490=契約状況コード表!D$6)),"全官署予定価格",IF(AND(COUNTIF(BJ490,"*単価*"),OR(K490=契約状況コード表!D$5,K490=契約状況コード表!D$6)),"全官署支払金額",IF(AND(COUNTIF(BJ490,"&lt;&gt;*単価*"),COUNTIF(BJ490,"*変更契約*")),"変更後予定価格",IF(COUNTIF(BJ490,"*単価*"),"年間支払金額","予定価格"))))))))))))</f>
        <v>予定価格</v>
      </c>
      <c r="BD490" s="114" t="str">
        <f>IF(AND(BI490=契約状況コード表!M$5,T490&gt;契約状況コード表!N$5),"○",IF(AND(BI490=契約状況コード表!M$6,T490&gt;=契約状況コード表!N$6),"○",IF(AND(BI490=契約状況コード表!M$7,T490&gt;=契約状況コード表!N$7),"○",IF(AND(BI490=契約状況コード表!M$8,T490&gt;=契約状況コード表!N$8),"○",IF(AND(BI490=契約状況コード表!M$9,T490&gt;=契約状況コード表!N$9),"○",IF(AND(BI490=契約状況コード表!M$10,T490&gt;=契約状況コード表!N$10),"○",IF(AND(BI490=契約状況コード表!M$11,T490&gt;=契約状況コード表!N$11),"○",IF(AND(BI490=契約状況コード表!M$12,T490&gt;=契約状況コード表!N$12),"○",IF(AND(BI490=契約状況コード表!M$13,T490&gt;=契約状況コード表!N$13),"○",IF(T490="他官署で調達手続き入札を実施のため","○","×"))))))))))</f>
        <v>×</v>
      </c>
      <c r="BE490" s="114" t="str">
        <f>IF(AND(BI490=契約状況コード表!M$5,Y490&gt;契約状況コード表!N$5),"○",IF(AND(BI490=契約状況コード表!M$6,Y490&gt;=契約状況コード表!N$6),"○",IF(AND(BI490=契約状況コード表!M$7,Y490&gt;=契約状況コード表!N$7),"○",IF(AND(BI490=契約状況コード表!M$8,Y490&gt;=契約状況コード表!N$8),"○",IF(AND(BI490=契約状況コード表!M$9,Y490&gt;=契約状況コード表!N$9),"○",IF(AND(BI490=契約状況コード表!M$10,Y490&gt;=契約状況コード表!N$10),"○",IF(AND(BI490=契約状況コード表!M$11,Y490&gt;=契約状況コード表!N$11),"○",IF(AND(BI490=契約状況コード表!M$12,Y490&gt;=契約状況コード表!N$12),"○",IF(AND(BI490=契約状況コード表!M$13,Y490&gt;=契約状況コード表!N$13),"○","×")))))))))</f>
        <v>×</v>
      </c>
      <c r="BF490" s="114" t="str">
        <f t="shared" si="65"/>
        <v>×</v>
      </c>
      <c r="BG490" s="114" t="str">
        <f t="shared" si="66"/>
        <v>×</v>
      </c>
      <c r="BH490" s="115" t="str">
        <f t="shared" si="67"/>
        <v/>
      </c>
      <c r="BI490" s="170">
        <f t="shared" si="68"/>
        <v>0</v>
      </c>
      <c r="BJ490" s="36" t="str">
        <f>IF(AG490=契約状況コード表!G$5,"",IF(AND(K490&lt;&gt;"",ISTEXT(U490)),"分担契約/単価契約",IF(ISTEXT(U490),"単価契約",IF(K490&lt;&gt;"","分担契約",""))))</f>
        <v/>
      </c>
      <c r="BK490" s="171"/>
      <c r="BL490" s="118" t="str">
        <f>IF(COUNTIF(T490,"**"),"",IF(AND(T490&gt;=契約状況コード表!P$5,OR(H490=契約状況コード表!M$5,H490=契約状況コード表!M$6)),1,IF(AND(T490&gt;=契約状況コード表!P$13,H490&lt;&gt;契約状況コード表!M$5,H490&lt;&gt;契約状況コード表!M$6),1,"")))</f>
        <v/>
      </c>
      <c r="BM490" s="155" t="str">
        <f t="shared" si="69"/>
        <v>○</v>
      </c>
      <c r="BN490" s="118" t="b">
        <f t="shared" si="70"/>
        <v>1</v>
      </c>
      <c r="BO490" s="118" t="b">
        <f t="shared" si="71"/>
        <v>1</v>
      </c>
    </row>
    <row r="491" spans="1:67" ht="60.6" customHeight="1">
      <c r="A491" s="101">
        <f t="shared" si="72"/>
        <v>486</v>
      </c>
      <c r="B491" s="101" t="str">
        <f t="shared" si="73"/>
        <v/>
      </c>
      <c r="C491" s="101" t="str">
        <f>IF(B491&lt;&gt;1,"",COUNTIF($B$6:B491,1))</f>
        <v/>
      </c>
      <c r="D491" s="101" t="str">
        <f>IF(B491&lt;&gt;2,"",COUNTIF($B$6:B491,2))</f>
        <v/>
      </c>
      <c r="E491" s="101" t="str">
        <f>IF(B491&lt;&gt;3,"",COUNTIF($B$6:B491,3))</f>
        <v/>
      </c>
      <c r="F491" s="101" t="str">
        <f>IF(B491&lt;&gt;4,"",COUNTIF($B$6:B491,4))</f>
        <v/>
      </c>
      <c r="G491" s="75"/>
      <c r="H491" s="36"/>
      <c r="I491" s="76"/>
      <c r="J491" s="76"/>
      <c r="K491" s="75"/>
      <c r="L491" s="161"/>
      <c r="M491" s="77"/>
      <c r="N491" s="76"/>
      <c r="O491" s="78"/>
      <c r="P491" s="83"/>
      <c r="Q491" s="84"/>
      <c r="R491" s="76"/>
      <c r="S491" s="75"/>
      <c r="T491" s="79"/>
      <c r="U491" s="86"/>
      <c r="V491" s="87"/>
      <c r="W491" s="172" t="str">
        <f>IF(OR(T491="他官署で調達手続きを実施のため",AG491=契約状況コード表!G$5),"－",IF(V491&lt;&gt;"",ROUNDDOWN(V491/T491,3),(IFERROR(ROUNDDOWN(U491/T491,3),"－"))))</f>
        <v>－</v>
      </c>
      <c r="X491" s="79"/>
      <c r="Y491" s="79"/>
      <c r="Z491" s="82"/>
      <c r="AA491" s="80"/>
      <c r="AB491" s="81"/>
      <c r="AC491" s="82"/>
      <c r="AD491" s="82"/>
      <c r="AE491" s="82"/>
      <c r="AF491" s="82"/>
      <c r="AG491" s="80"/>
      <c r="AH491" s="76"/>
      <c r="AI491" s="76"/>
      <c r="AJ491" s="76"/>
      <c r="AK491" s="36"/>
      <c r="AL491" s="36"/>
      <c r="AM491" s="200"/>
      <c r="AN491" s="200"/>
      <c r="AO491" s="200"/>
      <c r="AP491" s="200"/>
      <c r="AQ491" s="161"/>
      <c r="AR491" s="75"/>
      <c r="AS491" s="36"/>
      <c r="AT491" s="36"/>
      <c r="AU491" s="36"/>
      <c r="AV491" s="36"/>
      <c r="AW491" s="36"/>
      <c r="AX491" s="36"/>
      <c r="AY491" s="36"/>
      <c r="AZ491" s="36"/>
      <c r="BA491" s="104"/>
      <c r="BB491" s="113"/>
      <c r="BC491" s="114" t="str">
        <f>IF(AND(OR(K491=契約状況コード表!D$5,K491=契約状況コード表!D$6),OR(AG491=契約状況コード表!G$5,AG491=契約状況コード表!G$6)),"年間支払金額(全官署)",IF(OR(AG491=契約状況コード表!G$5,AG491=契約状況コード表!G$6),"年間支払金額",IF(AND(OR(COUNTIF(AI491,"*すべて*"),COUNTIF(AI491,"*全て*")),S491="●",OR(K491=契約状況コード表!D$5,K491=契約状況コード表!D$6)),"年間支払金額(全官署、契約相手方ごと)",IF(AND(OR(COUNTIF(AI491,"*すべて*"),COUNTIF(AI491,"*全て*")),S491="●"),"年間支払金額(契約相手方ごと)",IF(AND(OR(K491=契約状況コード表!D$5,K491=契約状況コード表!D$6),AG491=契約状況コード表!G$7),"契約総額(全官署)",IF(AND(K491=契約状況コード表!D$7,AG491=契約状況コード表!G$7),"契約総額(自官署のみ)",IF(K491=契約状況コード表!D$7,"年間支払金額(自官署のみ)",IF(AG491=契約状況コード表!G$7,"契約総額",IF(AND(COUNTIF(BJ491,"&lt;&gt;*単価*"),OR(K491=契約状況コード表!D$5,K491=契約状況コード表!D$6)),"全官署予定価格",IF(AND(COUNTIF(BJ491,"*単価*"),OR(K491=契約状況コード表!D$5,K491=契約状況コード表!D$6)),"全官署支払金額",IF(AND(COUNTIF(BJ491,"&lt;&gt;*単価*"),COUNTIF(BJ491,"*変更契約*")),"変更後予定価格",IF(COUNTIF(BJ491,"*単価*"),"年間支払金額","予定価格"))))))))))))</f>
        <v>予定価格</v>
      </c>
      <c r="BD491" s="114" t="str">
        <f>IF(AND(BI491=契約状況コード表!M$5,T491&gt;契約状況コード表!N$5),"○",IF(AND(BI491=契約状況コード表!M$6,T491&gt;=契約状況コード表!N$6),"○",IF(AND(BI491=契約状況コード表!M$7,T491&gt;=契約状況コード表!N$7),"○",IF(AND(BI491=契約状況コード表!M$8,T491&gt;=契約状況コード表!N$8),"○",IF(AND(BI491=契約状況コード表!M$9,T491&gt;=契約状況コード表!N$9),"○",IF(AND(BI491=契約状況コード表!M$10,T491&gt;=契約状況コード表!N$10),"○",IF(AND(BI491=契約状況コード表!M$11,T491&gt;=契約状況コード表!N$11),"○",IF(AND(BI491=契約状況コード表!M$12,T491&gt;=契約状況コード表!N$12),"○",IF(AND(BI491=契約状況コード表!M$13,T491&gt;=契約状況コード表!N$13),"○",IF(T491="他官署で調達手続き入札を実施のため","○","×"))))))))))</f>
        <v>×</v>
      </c>
      <c r="BE491" s="114" t="str">
        <f>IF(AND(BI491=契約状況コード表!M$5,Y491&gt;契約状況コード表!N$5),"○",IF(AND(BI491=契約状況コード表!M$6,Y491&gt;=契約状況コード表!N$6),"○",IF(AND(BI491=契約状況コード表!M$7,Y491&gt;=契約状況コード表!N$7),"○",IF(AND(BI491=契約状況コード表!M$8,Y491&gt;=契約状況コード表!N$8),"○",IF(AND(BI491=契約状況コード表!M$9,Y491&gt;=契約状況コード表!N$9),"○",IF(AND(BI491=契約状況コード表!M$10,Y491&gt;=契約状況コード表!N$10),"○",IF(AND(BI491=契約状況コード表!M$11,Y491&gt;=契約状況コード表!N$11),"○",IF(AND(BI491=契約状況コード表!M$12,Y491&gt;=契約状況コード表!N$12),"○",IF(AND(BI491=契約状況コード表!M$13,Y491&gt;=契約状況コード表!N$13),"○","×")))))))))</f>
        <v>×</v>
      </c>
      <c r="BF491" s="114" t="str">
        <f t="shared" si="65"/>
        <v>×</v>
      </c>
      <c r="BG491" s="114" t="str">
        <f t="shared" si="66"/>
        <v>×</v>
      </c>
      <c r="BH491" s="115" t="str">
        <f t="shared" si="67"/>
        <v/>
      </c>
      <c r="BI491" s="170">
        <f t="shared" si="68"/>
        <v>0</v>
      </c>
      <c r="BJ491" s="36" t="str">
        <f>IF(AG491=契約状況コード表!G$5,"",IF(AND(K491&lt;&gt;"",ISTEXT(U491)),"分担契約/単価契約",IF(ISTEXT(U491),"単価契約",IF(K491&lt;&gt;"","分担契約",""))))</f>
        <v/>
      </c>
      <c r="BK491" s="171"/>
      <c r="BL491" s="118" t="str">
        <f>IF(COUNTIF(T491,"**"),"",IF(AND(T491&gt;=契約状況コード表!P$5,OR(H491=契約状況コード表!M$5,H491=契約状況コード表!M$6)),1,IF(AND(T491&gt;=契約状況コード表!P$13,H491&lt;&gt;契約状況コード表!M$5,H491&lt;&gt;契約状況コード表!M$6),1,"")))</f>
        <v/>
      </c>
      <c r="BM491" s="155" t="str">
        <f t="shared" si="69"/>
        <v>○</v>
      </c>
      <c r="BN491" s="118" t="b">
        <f t="shared" si="70"/>
        <v>1</v>
      </c>
      <c r="BO491" s="118" t="b">
        <f t="shared" si="71"/>
        <v>1</v>
      </c>
    </row>
    <row r="492" spans="1:67" ht="60.6" customHeight="1">
      <c r="A492" s="101">
        <f t="shared" si="72"/>
        <v>487</v>
      </c>
      <c r="B492" s="101" t="str">
        <f t="shared" si="73"/>
        <v/>
      </c>
      <c r="C492" s="101" t="str">
        <f>IF(B492&lt;&gt;1,"",COUNTIF($B$6:B492,1))</f>
        <v/>
      </c>
      <c r="D492" s="101" t="str">
        <f>IF(B492&lt;&gt;2,"",COUNTIF($B$6:B492,2))</f>
        <v/>
      </c>
      <c r="E492" s="101" t="str">
        <f>IF(B492&lt;&gt;3,"",COUNTIF($B$6:B492,3))</f>
        <v/>
      </c>
      <c r="F492" s="101" t="str">
        <f>IF(B492&lt;&gt;4,"",COUNTIF($B$6:B492,4))</f>
        <v/>
      </c>
      <c r="G492" s="75"/>
      <c r="H492" s="36"/>
      <c r="I492" s="76"/>
      <c r="J492" s="76"/>
      <c r="K492" s="75"/>
      <c r="L492" s="161"/>
      <c r="M492" s="77"/>
      <c r="N492" s="76"/>
      <c r="O492" s="78"/>
      <c r="P492" s="83"/>
      <c r="Q492" s="84"/>
      <c r="R492" s="76"/>
      <c r="S492" s="75"/>
      <c r="T492" s="79"/>
      <c r="U492" s="86"/>
      <c r="V492" s="87"/>
      <c r="W492" s="172" t="str">
        <f>IF(OR(T492="他官署で調達手続きを実施のため",AG492=契約状況コード表!G$5),"－",IF(V492&lt;&gt;"",ROUNDDOWN(V492/T492,3),(IFERROR(ROUNDDOWN(U492/T492,3),"－"))))</f>
        <v>－</v>
      </c>
      <c r="X492" s="79"/>
      <c r="Y492" s="79"/>
      <c r="Z492" s="82"/>
      <c r="AA492" s="80"/>
      <c r="AB492" s="81"/>
      <c r="AC492" s="82"/>
      <c r="AD492" s="82"/>
      <c r="AE492" s="82"/>
      <c r="AF492" s="82"/>
      <c r="AG492" s="80"/>
      <c r="AH492" s="76"/>
      <c r="AI492" s="76"/>
      <c r="AJ492" s="76"/>
      <c r="AK492" s="36"/>
      <c r="AL492" s="36"/>
      <c r="AM492" s="200"/>
      <c r="AN492" s="200"/>
      <c r="AO492" s="200"/>
      <c r="AP492" s="200"/>
      <c r="AQ492" s="161"/>
      <c r="AR492" s="75"/>
      <c r="AS492" s="36"/>
      <c r="AT492" s="36"/>
      <c r="AU492" s="36"/>
      <c r="AV492" s="36"/>
      <c r="AW492" s="36"/>
      <c r="AX492" s="36"/>
      <c r="AY492" s="36"/>
      <c r="AZ492" s="36"/>
      <c r="BA492" s="104"/>
      <c r="BB492" s="113"/>
      <c r="BC492" s="114" t="str">
        <f>IF(AND(OR(K492=契約状況コード表!D$5,K492=契約状況コード表!D$6),OR(AG492=契約状況コード表!G$5,AG492=契約状況コード表!G$6)),"年間支払金額(全官署)",IF(OR(AG492=契約状況コード表!G$5,AG492=契約状況コード表!G$6),"年間支払金額",IF(AND(OR(COUNTIF(AI492,"*すべて*"),COUNTIF(AI492,"*全て*")),S492="●",OR(K492=契約状況コード表!D$5,K492=契約状況コード表!D$6)),"年間支払金額(全官署、契約相手方ごと)",IF(AND(OR(COUNTIF(AI492,"*すべて*"),COUNTIF(AI492,"*全て*")),S492="●"),"年間支払金額(契約相手方ごと)",IF(AND(OR(K492=契約状況コード表!D$5,K492=契約状況コード表!D$6),AG492=契約状況コード表!G$7),"契約総額(全官署)",IF(AND(K492=契約状況コード表!D$7,AG492=契約状況コード表!G$7),"契約総額(自官署のみ)",IF(K492=契約状況コード表!D$7,"年間支払金額(自官署のみ)",IF(AG492=契約状況コード表!G$7,"契約総額",IF(AND(COUNTIF(BJ492,"&lt;&gt;*単価*"),OR(K492=契約状況コード表!D$5,K492=契約状況コード表!D$6)),"全官署予定価格",IF(AND(COUNTIF(BJ492,"*単価*"),OR(K492=契約状況コード表!D$5,K492=契約状況コード表!D$6)),"全官署支払金額",IF(AND(COUNTIF(BJ492,"&lt;&gt;*単価*"),COUNTIF(BJ492,"*変更契約*")),"変更後予定価格",IF(COUNTIF(BJ492,"*単価*"),"年間支払金額","予定価格"))))))))))))</f>
        <v>予定価格</v>
      </c>
      <c r="BD492" s="114" t="str">
        <f>IF(AND(BI492=契約状況コード表!M$5,T492&gt;契約状況コード表!N$5),"○",IF(AND(BI492=契約状況コード表!M$6,T492&gt;=契約状況コード表!N$6),"○",IF(AND(BI492=契約状況コード表!M$7,T492&gt;=契約状況コード表!N$7),"○",IF(AND(BI492=契約状況コード表!M$8,T492&gt;=契約状況コード表!N$8),"○",IF(AND(BI492=契約状況コード表!M$9,T492&gt;=契約状況コード表!N$9),"○",IF(AND(BI492=契約状況コード表!M$10,T492&gt;=契約状況コード表!N$10),"○",IF(AND(BI492=契約状況コード表!M$11,T492&gt;=契約状況コード表!N$11),"○",IF(AND(BI492=契約状況コード表!M$12,T492&gt;=契約状況コード表!N$12),"○",IF(AND(BI492=契約状況コード表!M$13,T492&gt;=契約状況コード表!N$13),"○",IF(T492="他官署で調達手続き入札を実施のため","○","×"))))))))))</f>
        <v>×</v>
      </c>
      <c r="BE492" s="114" t="str">
        <f>IF(AND(BI492=契約状況コード表!M$5,Y492&gt;契約状況コード表!N$5),"○",IF(AND(BI492=契約状況コード表!M$6,Y492&gt;=契約状況コード表!N$6),"○",IF(AND(BI492=契約状況コード表!M$7,Y492&gt;=契約状況コード表!N$7),"○",IF(AND(BI492=契約状況コード表!M$8,Y492&gt;=契約状況コード表!N$8),"○",IF(AND(BI492=契約状況コード表!M$9,Y492&gt;=契約状況コード表!N$9),"○",IF(AND(BI492=契約状況コード表!M$10,Y492&gt;=契約状況コード表!N$10),"○",IF(AND(BI492=契約状況コード表!M$11,Y492&gt;=契約状況コード表!N$11),"○",IF(AND(BI492=契約状況コード表!M$12,Y492&gt;=契約状況コード表!N$12),"○",IF(AND(BI492=契約状況コード表!M$13,Y492&gt;=契約状況コード表!N$13),"○","×")))))))))</f>
        <v>×</v>
      </c>
      <c r="BF492" s="114" t="str">
        <f t="shared" si="65"/>
        <v>×</v>
      </c>
      <c r="BG492" s="114" t="str">
        <f t="shared" si="66"/>
        <v>×</v>
      </c>
      <c r="BH492" s="115" t="str">
        <f t="shared" si="67"/>
        <v/>
      </c>
      <c r="BI492" s="170">
        <f t="shared" si="68"/>
        <v>0</v>
      </c>
      <c r="BJ492" s="36" t="str">
        <f>IF(AG492=契約状況コード表!G$5,"",IF(AND(K492&lt;&gt;"",ISTEXT(U492)),"分担契約/単価契約",IF(ISTEXT(U492),"単価契約",IF(K492&lt;&gt;"","分担契約",""))))</f>
        <v/>
      </c>
      <c r="BK492" s="171"/>
      <c r="BL492" s="118" t="str">
        <f>IF(COUNTIF(T492,"**"),"",IF(AND(T492&gt;=契約状況コード表!P$5,OR(H492=契約状況コード表!M$5,H492=契約状況コード表!M$6)),1,IF(AND(T492&gt;=契約状況コード表!P$13,H492&lt;&gt;契約状況コード表!M$5,H492&lt;&gt;契約状況コード表!M$6),1,"")))</f>
        <v/>
      </c>
      <c r="BM492" s="155" t="str">
        <f t="shared" si="69"/>
        <v>○</v>
      </c>
      <c r="BN492" s="118" t="b">
        <f t="shared" si="70"/>
        <v>1</v>
      </c>
      <c r="BO492" s="118" t="b">
        <f t="shared" si="71"/>
        <v>1</v>
      </c>
    </row>
    <row r="493" spans="1:67" ht="60.6" customHeight="1">
      <c r="A493" s="101">
        <f t="shared" si="72"/>
        <v>488</v>
      </c>
      <c r="B493" s="101" t="str">
        <f t="shared" si="73"/>
        <v/>
      </c>
      <c r="C493" s="101" t="str">
        <f>IF(B493&lt;&gt;1,"",COUNTIF($B$6:B493,1))</f>
        <v/>
      </c>
      <c r="D493" s="101" t="str">
        <f>IF(B493&lt;&gt;2,"",COUNTIF($B$6:B493,2))</f>
        <v/>
      </c>
      <c r="E493" s="101" t="str">
        <f>IF(B493&lt;&gt;3,"",COUNTIF($B$6:B493,3))</f>
        <v/>
      </c>
      <c r="F493" s="101" t="str">
        <f>IF(B493&lt;&gt;4,"",COUNTIF($B$6:B493,4))</f>
        <v/>
      </c>
      <c r="G493" s="75"/>
      <c r="H493" s="36"/>
      <c r="I493" s="76"/>
      <c r="J493" s="76"/>
      <c r="K493" s="75"/>
      <c r="L493" s="161"/>
      <c r="M493" s="77"/>
      <c r="N493" s="76"/>
      <c r="O493" s="78"/>
      <c r="P493" s="83"/>
      <c r="Q493" s="84"/>
      <c r="R493" s="76"/>
      <c r="S493" s="75"/>
      <c r="T493" s="85"/>
      <c r="U493" s="154"/>
      <c r="V493" s="87"/>
      <c r="W493" s="172" t="str">
        <f>IF(OR(T493="他官署で調達手続きを実施のため",AG493=契約状況コード表!G$5),"－",IF(V493&lt;&gt;"",ROUNDDOWN(V493/T493,3),(IFERROR(ROUNDDOWN(U493/T493,3),"－"))))</f>
        <v>－</v>
      </c>
      <c r="X493" s="85"/>
      <c r="Y493" s="85"/>
      <c r="Z493" s="82"/>
      <c r="AA493" s="80"/>
      <c r="AB493" s="81"/>
      <c r="AC493" s="82"/>
      <c r="AD493" s="82"/>
      <c r="AE493" s="82"/>
      <c r="AF493" s="82"/>
      <c r="AG493" s="80"/>
      <c r="AH493" s="76"/>
      <c r="AI493" s="76"/>
      <c r="AJ493" s="76"/>
      <c r="AK493" s="36"/>
      <c r="AL493" s="36"/>
      <c r="AM493" s="200"/>
      <c r="AN493" s="200"/>
      <c r="AO493" s="200"/>
      <c r="AP493" s="200"/>
      <c r="AQ493" s="161"/>
      <c r="AR493" s="75"/>
      <c r="AS493" s="36"/>
      <c r="AT493" s="36"/>
      <c r="AU493" s="36"/>
      <c r="AV493" s="36"/>
      <c r="AW493" s="36"/>
      <c r="AX493" s="36"/>
      <c r="AY493" s="36"/>
      <c r="AZ493" s="36"/>
      <c r="BA493" s="104"/>
      <c r="BB493" s="113"/>
      <c r="BC493" s="114" t="str">
        <f>IF(AND(OR(K493=契約状況コード表!D$5,K493=契約状況コード表!D$6),OR(AG493=契約状況コード表!G$5,AG493=契約状況コード表!G$6)),"年間支払金額(全官署)",IF(OR(AG493=契約状況コード表!G$5,AG493=契約状況コード表!G$6),"年間支払金額",IF(AND(OR(COUNTIF(AI493,"*すべて*"),COUNTIF(AI493,"*全て*")),S493="●",OR(K493=契約状況コード表!D$5,K493=契約状況コード表!D$6)),"年間支払金額(全官署、契約相手方ごと)",IF(AND(OR(COUNTIF(AI493,"*すべて*"),COUNTIF(AI493,"*全て*")),S493="●"),"年間支払金額(契約相手方ごと)",IF(AND(OR(K493=契約状況コード表!D$5,K493=契約状況コード表!D$6),AG493=契約状況コード表!G$7),"契約総額(全官署)",IF(AND(K493=契約状況コード表!D$7,AG493=契約状況コード表!G$7),"契約総額(自官署のみ)",IF(K493=契約状況コード表!D$7,"年間支払金額(自官署のみ)",IF(AG493=契約状況コード表!G$7,"契約総額",IF(AND(COUNTIF(BJ493,"&lt;&gt;*単価*"),OR(K493=契約状況コード表!D$5,K493=契約状況コード表!D$6)),"全官署予定価格",IF(AND(COUNTIF(BJ493,"*単価*"),OR(K493=契約状況コード表!D$5,K493=契約状況コード表!D$6)),"全官署支払金額",IF(AND(COUNTIF(BJ493,"&lt;&gt;*単価*"),COUNTIF(BJ493,"*変更契約*")),"変更後予定価格",IF(COUNTIF(BJ493,"*単価*"),"年間支払金額","予定価格"))))))))))))</f>
        <v>予定価格</v>
      </c>
      <c r="BD493" s="114" t="str">
        <f>IF(AND(BI493=契約状況コード表!M$5,T493&gt;契約状況コード表!N$5),"○",IF(AND(BI493=契約状況コード表!M$6,T493&gt;=契約状況コード表!N$6),"○",IF(AND(BI493=契約状況コード表!M$7,T493&gt;=契約状況コード表!N$7),"○",IF(AND(BI493=契約状況コード表!M$8,T493&gt;=契約状況コード表!N$8),"○",IF(AND(BI493=契約状況コード表!M$9,T493&gt;=契約状況コード表!N$9),"○",IF(AND(BI493=契約状況コード表!M$10,T493&gt;=契約状況コード表!N$10),"○",IF(AND(BI493=契約状況コード表!M$11,T493&gt;=契約状況コード表!N$11),"○",IF(AND(BI493=契約状況コード表!M$12,T493&gt;=契約状況コード表!N$12),"○",IF(AND(BI493=契約状況コード表!M$13,T493&gt;=契約状況コード表!N$13),"○",IF(T493="他官署で調達手続き入札を実施のため","○","×"))))))))))</f>
        <v>×</v>
      </c>
      <c r="BE493" s="114" t="str">
        <f>IF(AND(BI493=契約状況コード表!M$5,Y493&gt;契約状況コード表!N$5),"○",IF(AND(BI493=契約状況コード表!M$6,Y493&gt;=契約状況コード表!N$6),"○",IF(AND(BI493=契約状況コード表!M$7,Y493&gt;=契約状況コード表!N$7),"○",IF(AND(BI493=契約状況コード表!M$8,Y493&gt;=契約状況コード表!N$8),"○",IF(AND(BI493=契約状況コード表!M$9,Y493&gt;=契約状況コード表!N$9),"○",IF(AND(BI493=契約状況コード表!M$10,Y493&gt;=契約状況コード表!N$10),"○",IF(AND(BI493=契約状況コード表!M$11,Y493&gt;=契約状況コード表!N$11),"○",IF(AND(BI493=契約状況コード表!M$12,Y493&gt;=契約状況コード表!N$12),"○",IF(AND(BI493=契約状況コード表!M$13,Y493&gt;=契約状況コード表!N$13),"○","×")))))))))</f>
        <v>×</v>
      </c>
      <c r="BF493" s="114" t="str">
        <f t="shared" si="65"/>
        <v>×</v>
      </c>
      <c r="BG493" s="114" t="str">
        <f t="shared" si="66"/>
        <v>×</v>
      </c>
      <c r="BH493" s="115" t="str">
        <f t="shared" si="67"/>
        <v/>
      </c>
      <c r="BI493" s="170">
        <f t="shared" si="68"/>
        <v>0</v>
      </c>
      <c r="BJ493" s="36" t="str">
        <f>IF(AG493=契約状況コード表!G$5,"",IF(AND(K493&lt;&gt;"",ISTEXT(U493)),"分担契約/単価契約",IF(ISTEXT(U493),"単価契約",IF(K493&lt;&gt;"","分担契約",""))))</f>
        <v/>
      </c>
      <c r="BK493" s="171"/>
      <c r="BL493" s="118" t="str">
        <f>IF(COUNTIF(T493,"**"),"",IF(AND(T493&gt;=契約状況コード表!P$5,OR(H493=契約状況コード表!M$5,H493=契約状況コード表!M$6)),1,IF(AND(T493&gt;=契約状況コード表!P$13,H493&lt;&gt;契約状況コード表!M$5,H493&lt;&gt;契約状況コード表!M$6),1,"")))</f>
        <v/>
      </c>
      <c r="BM493" s="155" t="str">
        <f t="shared" si="69"/>
        <v>○</v>
      </c>
      <c r="BN493" s="118" t="b">
        <f t="shared" si="70"/>
        <v>1</v>
      </c>
      <c r="BO493" s="118" t="b">
        <f t="shared" si="71"/>
        <v>1</v>
      </c>
    </row>
    <row r="494" spans="1:67" ht="60.6" customHeight="1">
      <c r="A494" s="101">
        <f t="shared" si="72"/>
        <v>489</v>
      </c>
      <c r="B494" s="101" t="str">
        <f t="shared" si="73"/>
        <v/>
      </c>
      <c r="C494" s="101" t="str">
        <f>IF(B494&lt;&gt;1,"",COUNTIF($B$6:B494,1))</f>
        <v/>
      </c>
      <c r="D494" s="101" t="str">
        <f>IF(B494&lt;&gt;2,"",COUNTIF($B$6:B494,2))</f>
        <v/>
      </c>
      <c r="E494" s="101" t="str">
        <f>IF(B494&lt;&gt;3,"",COUNTIF($B$6:B494,3))</f>
        <v/>
      </c>
      <c r="F494" s="101" t="str">
        <f>IF(B494&lt;&gt;4,"",COUNTIF($B$6:B494,4))</f>
        <v/>
      </c>
      <c r="G494" s="75"/>
      <c r="H494" s="36"/>
      <c r="I494" s="76"/>
      <c r="J494" s="76"/>
      <c r="K494" s="75"/>
      <c r="L494" s="161"/>
      <c r="M494" s="77"/>
      <c r="N494" s="76"/>
      <c r="O494" s="78"/>
      <c r="P494" s="83"/>
      <c r="Q494" s="84"/>
      <c r="R494" s="76"/>
      <c r="S494" s="75"/>
      <c r="T494" s="79"/>
      <c r="U494" s="86"/>
      <c r="V494" s="87"/>
      <c r="W494" s="172" t="str">
        <f>IF(OR(T494="他官署で調達手続きを実施のため",AG494=契約状況コード表!G$5),"－",IF(V494&lt;&gt;"",ROUNDDOWN(V494/T494,3),(IFERROR(ROUNDDOWN(U494/T494,3),"－"))))</f>
        <v>－</v>
      </c>
      <c r="X494" s="79"/>
      <c r="Y494" s="79"/>
      <c r="Z494" s="82"/>
      <c r="AA494" s="80"/>
      <c r="AB494" s="81"/>
      <c r="AC494" s="82"/>
      <c r="AD494" s="82"/>
      <c r="AE494" s="82"/>
      <c r="AF494" s="82"/>
      <c r="AG494" s="80"/>
      <c r="AH494" s="76"/>
      <c r="AI494" s="76"/>
      <c r="AJ494" s="76"/>
      <c r="AK494" s="36"/>
      <c r="AL494" s="36"/>
      <c r="AM494" s="200"/>
      <c r="AN494" s="200"/>
      <c r="AO494" s="200"/>
      <c r="AP494" s="200"/>
      <c r="AQ494" s="161"/>
      <c r="AR494" s="75"/>
      <c r="AS494" s="36"/>
      <c r="AT494" s="36"/>
      <c r="AU494" s="36"/>
      <c r="AV494" s="36"/>
      <c r="AW494" s="36"/>
      <c r="AX494" s="36"/>
      <c r="AY494" s="36"/>
      <c r="AZ494" s="36"/>
      <c r="BA494" s="104"/>
      <c r="BB494" s="113"/>
      <c r="BC494" s="114" t="str">
        <f>IF(AND(OR(K494=契約状況コード表!D$5,K494=契約状況コード表!D$6),OR(AG494=契約状況コード表!G$5,AG494=契約状況コード表!G$6)),"年間支払金額(全官署)",IF(OR(AG494=契約状況コード表!G$5,AG494=契約状況コード表!G$6),"年間支払金額",IF(AND(OR(COUNTIF(AI494,"*すべて*"),COUNTIF(AI494,"*全て*")),S494="●",OR(K494=契約状況コード表!D$5,K494=契約状況コード表!D$6)),"年間支払金額(全官署、契約相手方ごと)",IF(AND(OR(COUNTIF(AI494,"*すべて*"),COUNTIF(AI494,"*全て*")),S494="●"),"年間支払金額(契約相手方ごと)",IF(AND(OR(K494=契約状況コード表!D$5,K494=契約状況コード表!D$6),AG494=契約状況コード表!G$7),"契約総額(全官署)",IF(AND(K494=契約状況コード表!D$7,AG494=契約状況コード表!G$7),"契約総額(自官署のみ)",IF(K494=契約状況コード表!D$7,"年間支払金額(自官署のみ)",IF(AG494=契約状況コード表!G$7,"契約総額",IF(AND(COUNTIF(BJ494,"&lt;&gt;*単価*"),OR(K494=契約状況コード表!D$5,K494=契約状況コード表!D$6)),"全官署予定価格",IF(AND(COUNTIF(BJ494,"*単価*"),OR(K494=契約状況コード表!D$5,K494=契約状況コード表!D$6)),"全官署支払金額",IF(AND(COUNTIF(BJ494,"&lt;&gt;*単価*"),COUNTIF(BJ494,"*変更契約*")),"変更後予定価格",IF(COUNTIF(BJ494,"*単価*"),"年間支払金額","予定価格"))))))))))))</f>
        <v>予定価格</v>
      </c>
      <c r="BD494" s="114" t="str">
        <f>IF(AND(BI494=契約状況コード表!M$5,T494&gt;契約状況コード表!N$5),"○",IF(AND(BI494=契約状況コード表!M$6,T494&gt;=契約状況コード表!N$6),"○",IF(AND(BI494=契約状況コード表!M$7,T494&gt;=契約状況コード表!N$7),"○",IF(AND(BI494=契約状況コード表!M$8,T494&gt;=契約状況コード表!N$8),"○",IF(AND(BI494=契約状況コード表!M$9,T494&gt;=契約状況コード表!N$9),"○",IF(AND(BI494=契約状況コード表!M$10,T494&gt;=契約状況コード表!N$10),"○",IF(AND(BI494=契約状況コード表!M$11,T494&gt;=契約状況コード表!N$11),"○",IF(AND(BI494=契約状況コード表!M$12,T494&gt;=契約状況コード表!N$12),"○",IF(AND(BI494=契約状況コード表!M$13,T494&gt;=契約状況コード表!N$13),"○",IF(T494="他官署で調達手続き入札を実施のため","○","×"))))))))))</f>
        <v>×</v>
      </c>
      <c r="BE494" s="114" t="str">
        <f>IF(AND(BI494=契約状況コード表!M$5,Y494&gt;契約状況コード表!N$5),"○",IF(AND(BI494=契約状況コード表!M$6,Y494&gt;=契約状況コード表!N$6),"○",IF(AND(BI494=契約状況コード表!M$7,Y494&gt;=契約状況コード表!N$7),"○",IF(AND(BI494=契約状況コード表!M$8,Y494&gt;=契約状況コード表!N$8),"○",IF(AND(BI494=契約状況コード表!M$9,Y494&gt;=契約状況コード表!N$9),"○",IF(AND(BI494=契約状況コード表!M$10,Y494&gt;=契約状況コード表!N$10),"○",IF(AND(BI494=契約状況コード表!M$11,Y494&gt;=契約状況コード表!N$11),"○",IF(AND(BI494=契約状況コード表!M$12,Y494&gt;=契約状況コード表!N$12),"○",IF(AND(BI494=契約状況コード表!M$13,Y494&gt;=契約状況コード表!N$13),"○","×")))))))))</f>
        <v>×</v>
      </c>
      <c r="BF494" s="114" t="str">
        <f t="shared" si="65"/>
        <v>×</v>
      </c>
      <c r="BG494" s="114" t="str">
        <f t="shared" si="66"/>
        <v>×</v>
      </c>
      <c r="BH494" s="115" t="str">
        <f t="shared" si="67"/>
        <v/>
      </c>
      <c r="BI494" s="170">
        <f t="shared" si="68"/>
        <v>0</v>
      </c>
      <c r="BJ494" s="36" t="str">
        <f>IF(AG494=契約状況コード表!G$5,"",IF(AND(K494&lt;&gt;"",ISTEXT(U494)),"分担契約/単価契約",IF(ISTEXT(U494),"単価契約",IF(K494&lt;&gt;"","分担契約",""))))</f>
        <v/>
      </c>
      <c r="BK494" s="171"/>
      <c r="BL494" s="118" t="str">
        <f>IF(COUNTIF(T494,"**"),"",IF(AND(T494&gt;=契約状況コード表!P$5,OR(H494=契約状況コード表!M$5,H494=契約状況コード表!M$6)),1,IF(AND(T494&gt;=契約状況コード表!P$13,H494&lt;&gt;契約状況コード表!M$5,H494&lt;&gt;契約状況コード表!M$6),1,"")))</f>
        <v/>
      </c>
      <c r="BM494" s="155" t="str">
        <f t="shared" si="69"/>
        <v>○</v>
      </c>
      <c r="BN494" s="118" t="b">
        <f t="shared" si="70"/>
        <v>1</v>
      </c>
      <c r="BO494" s="118" t="b">
        <f t="shared" si="71"/>
        <v>1</v>
      </c>
    </row>
    <row r="495" spans="1:67" ht="60.6" customHeight="1">
      <c r="A495" s="101">
        <f t="shared" si="72"/>
        <v>490</v>
      </c>
      <c r="B495" s="101" t="str">
        <f t="shared" si="73"/>
        <v/>
      </c>
      <c r="C495" s="101" t="str">
        <f>IF(B495&lt;&gt;1,"",COUNTIF($B$6:B495,1))</f>
        <v/>
      </c>
      <c r="D495" s="101" t="str">
        <f>IF(B495&lt;&gt;2,"",COUNTIF($B$6:B495,2))</f>
        <v/>
      </c>
      <c r="E495" s="101" t="str">
        <f>IF(B495&lt;&gt;3,"",COUNTIF($B$6:B495,3))</f>
        <v/>
      </c>
      <c r="F495" s="101" t="str">
        <f>IF(B495&lt;&gt;4,"",COUNTIF($B$6:B495,4))</f>
        <v/>
      </c>
      <c r="G495" s="75"/>
      <c r="H495" s="36"/>
      <c r="I495" s="76"/>
      <c r="J495" s="76"/>
      <c r="K495" s="75"/>
      <c r="L495" s="161"/>
      <c r="M495" s="77"/>
      <c r="N495" s="76"/>
      <c r="O495" s="78"/>
      <c r="P495" s="83"/>
      <c r="Q495" s="84"/>
      <c r="R495" s="76"/>
      <c r="S495" s="75"/>
      <c r="T495" s="79"/>
      <c r="U495" s="86"/>
      <c r="V495" s="87"/>
      <c r="W495" s="172" t="str">
        <f>IF(OR(T495="他官署で調達手続きを実施のため",AG495=契約状況コード表!G$5),"－",IF(V495&lt;&gt;"",ROUNDDOWN(V495/T495,3),(IFERROR(ROUNDDOWN(U495/T495,3),"－"))))</f>
        <v>－</v>
      </c>
      <c r="X495" s="79"/>
      <c r="Y495" s="79"/>
      <c r="Z495" s="82"/>
      <c r="AA495" s="80"/>
      <c r="AB495" s="81"/>
      <c r="AC495" s="82"/>
      <c r="AD495" s="82"/>
      <c r="AE495" s="82"/>
      <c r="AF495" s="82"/>
      <c r="AG495" s="80"/>
      <c r="AH495" s="76"/>
      <c r="AI495" s="76"/>
      <c r="AJ495" s="76"/>
      <c r="AK495" s="36"/>
      <c r="AL495" s="36"/>
      <c r="AM495" s="200"/>
      <c r="AN495" s="200"/>
      <c r="AO495" s="200"/>
      <c r="AP495" s="200"/>
      <c r="AQ495" s="161"/>
      <c r="AR495" s="75"/>
      <c r="AS495" s="36"/>
      <c r="AT495" s="36"/>
      <c r="AU495" s="36"/>
      <c r="AV495" s="36"/>
      <c r="AW495" s="36"/>
      <c r="AX495" s="36"/>
      <c r="AY495" s="36"/>
      <c r="AZ495" s="36"/>
      <c r="BA495" s="104"/>
      <c r="BB495" s="113"/>
      <c r="BC495" s="114" t="str">
        <f>IF(AND(OR(K495=契約状況コード表!D$5,K495=契約状況コード表!D$6),OR(AG495=契約状況コード表!G$5,AG495=契約状況コード表!G$6)),"年間支払金額(全官署)",IF(OR(AG495=契約状況コード表!G$5,AG495=契約状況コード表!G$6),"年間支払金額",IF(AND(OR(COUNTIF(AI495,"*すべて*"),COUNTIF(AI495,"*全て*")),S495="●",OR(K495=契約状況コード表!D$5,K495=契約状況コード表!D$6)),"年間支払金額(全官署、契約相手方ごと)",IF(AND(OR(COUNTIF(AI495,"*すべて*"),COUNTIF(AI495,"*全て*")),S495="●"),"年間支払金額(契約相手方ごと)",IF(AND(OR(K495=契約状況コード表!D$5,K495=契約状況コード表!D$6),AG495=契約状況コード表!G$7),"契約総額(全官署)",IF(AND(K495=契約状況コード表!D$7,AG495=契約状況コード表!G$7),"契約総額(自官署のみ)",IF(K495=契約状況コード表!D$7,"年間支払金額(自官署のみ)",IF(AG495=契約状況コード表!G$7,"契約総額",IF(AND(COUNTIF(BJ495,"&lt;&gt;*単価*"),OR(K495=契約状況コード表!D$5,K495=契約状況コード表!D$6)),"全官署予定価格",IF(AND(COUNTIF(BJ495,"*単価*"),OR(K495=契約状況コード表!D$5,K495=契約状況コード表!D$6)),"全官署支払金額",IF(AND(COUNTIF(BJ495,"&lt;&gt;*単価*"),COUNTIF(BJ495,"*変更契約*")),"変更後予定価格",IF(COUNTIF(BJ495,"*単価*"),"年間支払金額","予定価格"))))))))))))</f>
        <v>予定価格</v>
      </c>
      <c r="BD495" s="114" t="str">
        <f>IF(AND(BI495=契約状況コード表!M$5,T495&gt;契約状況コード表!N$5),"○",IF(AND(BI495=契約状況コード表!M$6,T495&gt;=契約状況コード表!N$6),"○",IF(AND(BI495=契約状況コード表!M$7,T495&gt;=契約状況コード表!N$7),"○",IF(AND(BI495=契約状況コード表!M$8,T495&gt;=契約状況コード表!N$8),"○",IF(AND(BI495=契約状況コード表!M$9,T495&gt;=契約状況コード表!N$9),"○",IF(AND(BI495=契約状況コード表!M$10,T495&gt;=契約状況コード表!N$10),"○",IF(AND(BI495=契約状況コード表!M$11,T495&gt;=契約状況コード表!N$11),"○",IF(AND(BI495=契約状況コード表!M$12,T495&gt;=契約状況コード表!N$12),"○",IF(AND(BI495=契約状況コード表!M$13,T495&gt;=契約状況コード表!N$13),"○",IF(T495="他官署で調達手続き入札を実施のため","○","×"))))))))))</f>
        <v>×</v>
      </c>
      <c r="BE495" s="114" t="str">
        <f>IF(AND(BI495=契約状況コード表!M$5,Y495&gt;契約状況コード表!N$5),"○",IF(AND(BI495=契約状況コード表!M$6,Y495&gt;=契約状況コード表!N$6),"○",IF(AND(BI495=契約状況コード表!M$7,Y495&gt;=契約状況コード表!N$7),"○",IF(AND(BI495=契約状況コード表!M$8,Y495&gt;=契約状況コード表!N$8),"○",IF(AND(BI495=契約状況コード表!M$9,Y495&gt;=契約状況コード表!N$9),"○",IF(AND(BI495=契約状況コード表!M$10,Y495&gt;=契約状況コード表!N$10),"○",IF(AND(BI495=契約状況コード表!M$11,Y495&gt;=契約状況コード表!N$11),"○",IF(AND(BI495=契約状況コード表!M$12,Y495&gt;=契約状況コード表!N$12),"○",IF(AND(BI495=契約状況コード表!M$13,Y495&gt;=契約状況コード表!N$13),"○","×")))))))))</f>
        <v>×</v>
      </c>
      <c r="BF495" s="114" t="str">
        <f t="shared" si="65"/>
        <v>×</v>
      </c>
      <c r="BG495" s="114" t="str">
        <f t="shared" si="66"/>
        <v>×</v>
      </c>
      <c r="BH495" s="115" t="str">
        <f t="shared" si="67"/>
        <v/>
      </c>
      <c r="BI495" s="170">
        <f t="shared" si="68"/>
        <v>0</v>
      </c>
      <c r="BJ495" s="36" t="str">
        <f>IF(AG495=契約状況コード表!G$5,"",IF(AND(K495&lt;&gt;"",ISTEXT(U495)),"分担契約/単価契約",IF(ISTEXT(U495),"単価契約",IF(K495&lt;&gt;"","分担契約",""))))</f>
        <v/>
      </c>
      <c r="BK495" s="171"/>
      <c r="BL495" s="118" t="str">
        <f>IF(COUNTIF(T495,"**"),"",IF(AND(T495&gt;=契約状況コード表!P$5,OR(H495=契約状況コード表!M$5,H495=契約状況コード表!M$6)),1,IF(AND(T495&gt;=契約状況コード表!P$13,H495&lt;&gt;契約状況コード表!M$5,H495&lt;&gt;契約状況コード表!M$6),1,"")))</f>
        <v/>
      </c>
      <c r="BM495" s="155" t="str">
        <f t="shared" si="69"/>
        <v>○</v>
      </c>
      <c r="BN495" s="118" t="b">
        <f t="shared" si="70"/>
        <v>1</v>
      </c>
      <c r="BO495" s="118" t="b">
        <f t="shared" si="71"/>
        <v>1</v>
      </c>
    </row>
    <row r="496" spans="1:67" ht="60.6" customHeight="1">
      <c r="A496" s="101">
        <f t="shared" si="72"/>
        <v>491</v>
      </c>
      <c r="B496" s="101" t="str">
        <f t="shared" si="73"/>
        <v/>
      </c>
      <c r="C496" s="101" t="str">
        <f>IF(B496&lt;&gt;1,"",COUNTIF($B$6:B496,1))</f>
        <v/>
      </c>
      <c r="D496" s="101" t="str">
        <f>IF(B496&lt;&gt;2,"",COUNTIF($B$6:B496,2))</f>
        <v/>
      </c>
      <c r="E496" s="101" t="str">
        <f>IF(B496&lt;&gt;3,"",COUNTIF($B$6:B496,3))</f>
        <v/>
      </c>
      <c r="F496" s="101" t="str">
        <f>IF(B496&lt;&gt;4,"",COUNTIF($B$6:B496,4))</f>
        <v/>
      </c>
      <c r="G496" s="75"/>
      <c r="H496" s="36"/>
      <c r="I496" s="76"/>
      <c r="J496" s="76"/>
      <c r="K496" s="75"/>
      <c r="L496" s="161"/>
      <c r="M496" s="77"/>
      <c r="N496" s="76"/>
      <c r="O496" s="78"/>
      <c r="P496" s="83"/>
      <c r="Q496" s="84"/>
      <c r="R496" s="76"/>
      <c r="S496" s="75"/>
      <c r="T496" s="79"/>
      <c r="U496" s="86"/>
      <c r="V496" s="87"/>
      <c r="W496" s="172" t="str">
        <f>IF(OR(T496="他官署で調達手続きを実施のため",AG496=契約状況コード表!G$5),"－",IF(V496&lt;&gt;"",ROUNDDOWN(V496/T496,3),(IFERROR(ROUNDDOWN(U496/T496,3),"－"))))</f>
        <v>－</v>
      </c>
      <c r="X496" s="79"/>
      <c r="Y496" s="79"/>
      <c r="Z496" s="82"/>
      <c r="AA496" s="80"/>
      <c r="AB496" s="81"/>
      <c r="AC496" s="82"/>
      <c r="AD496" s="82"/>
      <c r="AE496" s="82"/>
      <c r="AF496" s="82"/>
      <c r="AG496" s="80"/>
      <c r="AH496" s="76"/>
      <c r="AI496" s="76"/>
      <c r="AJ496" s="76"/>
      <c r="AK496" s="36"/>
      <c r="AL496" s="36"/>
      <c r="AM496" s="200"/>
      <c r="AN496" s="200"/>
      <c r="AO496" s="200"/>
      <c r="AP496" s="200"/>
      <c r="AQ496" s="161"/>
      <c r="AR496" s="75"/>
      <c r="AS496" s="36"/>
      <c r="AT496" s="36"/>
      <c r="AU496" s="36"/>
      <c r="AV496" s="36"/>
      <c r="AW496" s="36"/>
      <c r="AX496" s="36"/>
      <c r="AY496" s="36"/>
      <c r="AZ496" s="36"/>
      <c r="BA496" s="104"/>
      <c r="BB496" s="113"/>
      <c r="BC496" s="114" t="str">
        <f>IF(AND(OR(K496=契約状況コード表!D$5,K496=契約状況コード表!D$6),OR(AG496=契約状況コード表!G$5,AG496=契約状況コード表!G$6)),"年間支払金額(全官署)",IF(OR(AG496=契約状況コード表!G$5,AG496=契約状況コード表!G$6),"年間支払金額",IF(AND(OR(COUNTIF(AI496,"*すべて*"),COUNTIF(AI496,"*全て*")),S496="●",OR(K496=契約状況コード表!D$5,K496=契約状況コード表!D$6)),"年間支払金額(全官署、契約相手方ごと)",IF(AND(OR(COUNTIF(AI496,"*すべて*"),COUNTIF(AI496,"*全て*")),S496="●"),"年間支払金額(契約相手方ごと)",IF(AND(OR(K496=契約状況コード表!D$5,K496=契約状況コード表!D$6),AG496=契約状況コード表!G$7),"契約総額(全官署)",IF(AND(K496=契約状況コード表!D$7,AG496=契約状況コード表!G$7),"契約総額(自官署のみ)",IF(K496=契約状況コード表!D$7,"年間支払金額(自官署のみ)",IF(AG496=契約状況コード表!G$7,"契約総額",IF(AND(COUNTIF(BJ496,"&lt;&gt;*単価*"),OR(K496=契約状況コード表!D$5,K496=契約状況コード表!D$6)),"全官署予定価格",IF(AND(COUNTIF(BJ496,"*単価*"),OR(K496=契約状況コード表!D$5,K496=契約状況コード表!D$6)),"全官署支払金額",IF(AND(COUNTIF(BJ496,"&lt;&gt;*単価*"),COUNTIF(BJ496,"*変更契約*")),"変更後予定価格",IF(COUNTIF(BJ496,"*単価*"),"年間支払金額","予定価格"))))))))))))</f>
        <v>予定価格</v>
      </c>
      <c r="BD496" s="114" t="str">
        <f>IF(AND(BI496=契約状況コード表!M$5,T496&gt;契約状況コード表!N$5),"○",IF(AND(BI496=契約状況コード表!M$6,T496&gt;=契約状況コード表!N$6),"○",IF(AND(BI496=契約状況コード表!M$7,T496&gt;=契約状況コード表!N$7),"○",IF(AND(BI496=契約状況コード表!M$8,T496&gt;=契約状況コード表!N$8),"○",IF(AND(BI496=契約状況コード表!M$9,T496&gt;=契約状況コード表!N$9),"○",IF(AND(BI496=契約状況コード表!M$10,T496&gt;=契約状況コード表!N$10),"○",IF(AND(BI496=契約状況コード表!M$11,T496&gt;=契約状況コード表!N$11),"○",IF(AND(BI496=契約状況コード表!M$12,T496&gt;=契約状況コード表!N$12),"○",IF(AND(BI496=契約状況コード表!M$13,T496&gt;=契約状況コード表!N$13),"○",IF(T496="他官署で調達手続き入札を実施のため","○","×"))))))))))</f>
        <v>×</v>
      </c>
      <c r="BE496" s="114" t="str">
        <f>IF(AND(BI496=契約状況コード表!M$5,Y496&gt;契約状況コード表!N$5),"○",IF(AND(BI496=契約状況コード表!M$6,Y496&gt;=契約状況コード表!N$6),"○",IF(AND(BI496=契約状況コード表!M$7,Y496&gt;=契約状況コード表!N$7),"○",IF(AND(BI496=契約状況コード表!M$8,Y496&gt;=契約状況コード表!N$8),"○",IF(AND(BI496=契約状況コード表!M$9,Y496&gt;=契約状況コード表!N$9),"○",IF(AND(BI496=契約状況コード表!M$10,Y496&gt;=契約状況コード表!N$10),"○",IF(AND(BI496=契約状況コード表!M$11,Y496&gt;=契約状況コード表!N$11),"○",IF(AND(BI496=契約状況コード表!M$12,Y496&gt;=契約状況コード表!N$12),"○",IF(AND(BI496=契約状況コード表!M$13,Y496&gt;=契約状況コード表!N$13),"○","×")))))))))</f>
        <v>×</v>
      </c>
      <c r="BF496" s="114" t="str">
        <f t="shared" si="65"/>
        <v>×</v>
      </c>
      <c r="BG496" s="114" t="str">
        <f t="shared" si="66"/>
        <v>×</v>
      </c>
      <c r="BH496" s="115" t="str">
        <f t="shared" si="67"/>
        <v/>
      </c>
      <c r="BI496" s="170">
        <f t="shared" si="68"/>
        <v>0</v>
      </c>
      <c r="BJ496" s="36" t="str">
        <f>IF(AG496=契約状況コード表!G$5,"",IF(AND(K496&lt;&gt;"",ISTEXT(U496)),"分担契約/単価契約",IF(ISTEXT(U496),"単価契約",IF(K496&lt;&gt;"","分担契約",""))))</f>
        <v/>
      </c>
      <c r="BK496" s="171"/>
      <c r="BL496" s="118" t="str">
        <f>IF(COUNTIF(T496,"**"),"",IF(AND(T496&gt;=契約状況コード表!P$5,OR(H496=契約状況コード表!M$5,H496=契約状況コード表!M$6)),1,IF(AND(T496&gt;=契約状況コード表!P$13,H496&lt;&gt;契約状況コード表!M$5,H496&lt;&gt;契約状況コード表!M$6),1,"")))</f>
        <v/>
      </c>
      <c r="BM496" s="155" t="str">
        <f t="shared" si="69"/>
        <v>○</v>
      </c>
      <c r="BN496" s="118" t="b">
        <f t="shared" si="70"/>
        <v>1</v>
      </c>
      <c r="BO496" s="118" t="b">
        <f t="shared" si="71"/>
        <v>1</v>
      </c>
    </row>
    <row r="497" spans="1:67" ht="60.6" customHeight="1">
      <c r="A497" s="101">
        <f t="shared" si="72"/>
        <v>492</v>
      </c>
      <c r="B497" s="101" t="str">
        <f t="shared" si="73"/>
        <v/>
      </c>
      <c r="C497" s="101" t="str">
        <f>IF(B497&lt;&gt;1,"",COUNTIF($B$6:B497,1))</f>
        <v/>
      </c>
      <c r="D497" s="101" t="str">
        <f>IF(B497&lt;&gt;2,"",COUNTIF($B$6:B497,2))</f>
        <v/>
      </c>
      <c r="E497" s="101" t="str">
        <f>IF(B497&lt;&gt;3,"",COUNTIF($B$6:B497,3))</f>
        <v/>
      </c>
      <c r="F497" s="101" t="str">
        <f>IF(B497&lt;&gt;4,"",COUNTIF($B$6:B497,4))</f>
        <v/>
      </c>
      <c r="G497" s="75"/>
      <c r="H497" s="36"/>
      <c r="I497" s="76"/>
      <c r="J497" s="76"/>
      <c r="K497" s="75"/>
      <c r="L497" s="161"/>
      <c r="M497" s="77"/>
      <c r="N497" s="76"/>
      <c r="O497" s="78"/>
      <c r="P497" s="83"/>
      <c r="Q497" s="84"/>
      <c r="R497" s="76"/>
      <c r="S497" s="75"/>
      <c r="T497" s="79"/>
      <c r="U497" s="86"/>
      <c r="V497" s="87"/>
      <c r="W497" s="172" t="str">
        <f>IF(OR(T497="他官署で調達手続きを実施のため",AG497=契約状況コード表!G$5),"－",IF(V497&lt;&gt;"",ROUNDDOWN(V497/T497,3),(IFERROR(ROUNDDOWN(U497/T497,3),"－"))))</f>
        <v>－</v>
      </c>
      <c r="X497" s="79"/>
      <c r="Y497" s="79"/>
      <c r="Z497" s="82"/>
      <c r="AA497" s="80"/>
      <c r="AB497" s="81"/>
      <c r="AC497" s="82"/>
      <c r="AD497" s="82"/>
      <c r="AE497" s="82"/>
      <c r="AF497" s="82"/>
      <c r="AG497" s="80"/>
      <c r="AH497" s="76"/>
      <c r="AI497" s="76"/>
      <c r="AJ497" s="76"/>
      <c r="AK497" s="36"/>
      <c r="AL497" s="36"/>
      <c r="AM497" s="200"/>
      <c r="AN497" s="200"/>
      <c r="AO497" s="200"/>
      <c r="AP497" s="200"/>
      <c r="AQ497" s="161"/>
      <c r="AR497" s="75"/>
      <c r="AS497" s="36"/>
      <c r="AT497" s="36"/>
      <c r="AU497" s="36"/>
      <c r="AV497" s="36"/>
      <c r="AW497" s="36"/>
      <c r="AX497" s="36"/>
      <c r="AY497" s="36"/>
      <c r="AZ497" s="36"/>
      <c r="BA497" s="108"/>
      <c r="BB497" s="113"/>
      <c r="BC497" s="114" t="str">
        <f>IF(AND(OR(K497=契約状況コード表!D$5,K497=契約状況コード表!D$6),OR(AG497=契約状況コード表!G$5,AG497=契約状況コード表!G$6)),"年間支払金額(全官署)",IF(OR(AG497=契約状況コード表!G$5,AG497=契約状況コード表!G$6),"年間支払金額",IF(AND(OR(COUNTIF(AI497,"*すべて*"),COUNTIF(AI497,"*全て*")),S497="●",OR(K497=契約状況コード表!D$5,K497=契約状況コード表!D$6)),"年間支払金額(全官署、契約相手方ごと)",IF(AND(OR(COUNTIF(AI497,"*すべて*"),COUNTIF(AI497,"*全て*")),S497="●"),"年間支払金額(契約相手方ごと)",IF(AND(OR(K497=契約状況コード表!D$5,K497=契約状況コード表!D$6),AG497=契約状況コード表!G$7),"契約総額(全官署)",IF(AND(K497=契約状況コード表!D$7,AG497=契約状況コード表!G$7),"契約総額(自官署のみ)",IF(K497=契約状況コード表!D$7,"年間支払金額(自官署のみ)",IF(AG497=契約状況コード表!G$7,"契約総額",IF(AND(COUNTIF(BJ497,"&lt;&gt;*単価*"),OR(K497=契約状況コード表!D$5,K497=契約状況コード表!D$6)),"全官署予定価格",IF(AND(COUNTIF(BJ497,"*単価*"),OR(K497=契約状況コード表!D$5,K497=契約状況コード表!D$6)),"全官署支払金額",IF(AND(COUNTIF(BJ497,"&lt;&gt;*単価*"),COUNTIF(BJ497,"*変更契約*")),"変更後予定価格",IF(COUNTIF(BJ497,"*単価*"),"年間支払金額","予定価格"))))))))))))</f>
        <v>予定価格</v>
      </c>
      <c r="BD497" s="114" t="str">
        <f>IF(AND(BI497=契約状況コード表!M$5,T497&gt;契約状況コード表!N$5),"○",IF(AND(BI497=契約状況コード表!M$6,T497&gt;=契約状況コード表!N$6),"○",IF(AND(BI497=契約状況コード表!M$7,T497&gt;=契約状況コード表!N$7),"○",IF(AND(BI497=契約状況コード表!M$8,T497&gt;=契約状況コード表!N$8),"○",IF(AND(BI497=契約状況コード表!M$9,T497&gt;=契約状況コード表!N$9),"○",IF(AND(BI497=契約状況コード表!M$10,T497&gt;=契約状況コード表!N$10),"○",IF(AND(BI497=契約状況コード表!M$11,T497&gt;=契約状況コード表!N$11),"○",IF(AND(BI497=契約状況コード表!M$12,T497&gt;=契約状況コード表!N$12),"○",IF(AND(BI497=契約状況コード表!M$13,T497&gt;=契約状況コード表!N$13),"○",IF(T497="他官署で調達手続き入札を実施のため","○","×"))))))))))</f>
        <v>×</v>
      </c>
      <c r="BE497" s="114" t="str">
        <f>IF(AND(BI497=契約状況コード表!M$5,Y497&gt;契約状況コード表!N$5),"○",IF(AND(BI497=契約状況コード表!M$6,Y497&gt;=契約状況コード表!N$6),"○",IF(AND(BI497=契約状況コード表!M$7,Y497&gt;=契約状況コード表!N$7),"○",IF(AND(BI497=契約状況コード表!M$8,Y497&gt;=契約状況コード表!N$8),"○",IF(AND(BI497=契約状況コード表!M$9,Y497&gt;=契約状況コード表!N$9),"○",IF(AND(BI497=契約状況コード表!M$10,Y497&gt;=契約状況コード表!N$10),"○",IF(AND(BI497=契約状況コード表!M$11,Y497&gt;=契約状況コード表!N$11),"○",IF(AND(BI497=契約状況コード表!M$12,Y497&gt;=契約状況コード表!N$12),"○",IF(AND(BI497=契約状況コード表!M$13,Y497&gt;=契約状況コード表!N$13),"○","×")))))))))</f>
        <v>×</v>
      </c>
      <c r="BF497" s="114" t="str">
        <f t="shared" si="65"/>
        <v>×</v>
      </c>
      <c r="BG497" s="114" t="str">
        <f t="shared" si="66"/>
        <v>×</v>
      </c>
      <c r="BH497" s="115" t="str">
        <f t="shared" si="67"/>
        <v/>
      </c>
      <c r="BI497" s="170">
        <f t="shared" si="68"/>
        <v>0</v>
      </c>
      <c r="BJ497" s="36" t="str">
        <f>IF(AG497=契約状況コード表!G$5,"",IF(AND(K497&lt;&gt;"",ISTEXT(U497)),"分担契約/単価契約",IF(ISTEXT(U497),"単価契約",IF(K497&lt;&gt;"","分担契約",""))))</f>
        <v/>
      </c>
      <c r="BK497" s="171"/>
      <c r="BL497" s="118" t="str">
        <f>IF(COUNTIF(T497,"**"),"",IF(AND(T497&gt;=契約状況コード表!P$5,OR(H497=契約状況コード表!M$5,H497=契約状況コード表!M$6)),1,IF(AND(T497&gt;=契約状況コード表!P$13,H497&lt;&gt;契約状況コード表!M$5,H497&lt;&gt;契約状況コード表!M$6),1,"")))</f>
        <v/>
      </c>
      <c r="BM497" s="155" t="str">
        <f t="shared" si="69"/>
        <v>○</v>
      </c>
      <c r="BN497" s="118" t="b">
        <f t="shared" si="70"/>
        <v>1</v>
      </c>
      <c r="BO497" s="118" t="b">
        <f t="shared" si="71"/>
        <v>1</v>
      </c>
    </row>
    <row r="498" spans="1:67" ht="60.6" customHeight="1">
      <c r="A498" s="101">
        <f t="shared" si="72"/>
        <v>493</v>
      </c>
      <c r="B498" s="101" t="str">
        <f t="shared" si="73"/>
        <v/>
      </c>
      <c r="C498" s="101" t="str">
        <f>IF(B498&lt;&gt;1,"",COUNTIF($B$6:B498,1))</f>
        <v/>
      </c>
      <c r="D498" s="101" t="str">
        <f>IF(B498&lt;&gt;2,"",COUNTIF($B$6:B498,2))</f>
        <v/>
      </c>
      <c r="E498" s="101" t="str">
        <f>IF(B498&lt;&gt;3,"",COUNTIF($B$6:B498,3))</f>
        <v/>
      </c>
      <c r="F498" s="101" t="str">
        <f>IF(B498&lt;&gt;4,"",COUNTIF($B$6:B498,4))</f>
        <v/>
      </c>
      <c r="G498" s="75"/>
      <c r="H498" s="36"/>
      <c r="I498" s="76"/>
      <c r="J498" s="76"/>
      <c r="K498" s="75"/>
      <c r="L498" s="161"/>
      <c r="M498" s="77"/>
      <c r="N498" s="76"/>
      <c r="O498" s="78"/>
      <c r="P498" s="83"/>
      <c r="Q498" s="84"/>
      <c r="R498" s="76"/>
      <c r="S498" s="75"/>
      <c r="T498" s="79"/>
      <c r="U498" s="86"/>
      <c r="V498" s="87"/>
      <c r="W498" s="172" t="str">
        <f>IF(OR(T498="他官署で調達手続きを実施のため",AG498=契約状況コード表!G$5),"－",IF(V498&lt;&gt;"",ROUNDDOWN(V498/T498,3),(IFERROR(ROUNDDOWN(U498/T498,3),"－"))))</f>
        <v>－</v>
      </c>
      <c r="X498" s="79"/>
      <c r="Y498" s="79"/>
      <c r="Z498" s="82"/>
      <c r="AA498" s="80"/>
      <c r="AB498" s="81"/>
      <c r="AC498" s="82"/>
      <c r="AD498" s="82"/>
      <c r="AE498" s="82"/>
      <c r="AF498" s="82"/>
      <c r="AG498" s="80"/>
      <c r="AH498" s="76"/>
      <c r="AI498" s="76"/>
      <c r="AJ498" s="76"/>
      <c r="AK498" s="36"/>
      <c r="AL498" s="36"/>
      <c r="AM498" s="200"/>
      <c r="AN498" s="200"/>
      <c r="AO498" s="200"/>
      <c r="AP498" s="200"/>
      <c r="AQ498" s="161"/>
      <c r="AR498" s="75"/>
      <c r="AS498" s="36"/>
      <c r="AT498" s="36"/>
      <c r="AU498" s="36"/>
      <c r="AV498" s="36"/>
      <c r="AW498" s="36"/>
      <c r="AX498" s="36"/>
      <c r="AY498" s="36"/>
      <c r="AZ498" s="36"/>
      <c r="BA498" s="104"/>
      <c r="BB498" s="113"/>
      <c r="BC498" s="114" t="str">
        <f>IF(AND(OR(K498=契約状況コード表!D$5,K498=契約状況コード表!D$6),OR(AG498=契約状況コード表!G$5,AG498=契約状況コード表!G$6)),"年間支払金額(全官署)",IF(OR(AG498=契約状況コード表!G$5,AG498=契約状況コード表!G$6),"年間支払金額",IF(AND(OR(COUNTIF(AI498,"*すべて*"),COUNTIF(AI498,"*全て*")),S498="●",OR(K498=契約状況コード表!D$5,K498=契約状況コード表!D$6)),"年間支払金額(全官署、契約相手方ごと)",IF(AND(OR(COUNTIF(AI498,"*すべて*"),COUNTIF(AI498,"*全て*")),S498="●"),"年間支払金額(契約相手方ごと)",IF(AND(OR(K498=契約状況コード表!D$5,K498=契約状況コード表!D$6),AG498=契約状況コード表!G$7),"契約総額(全官署)",IF(AND(K498=契約状況コード表!D$7,AG498=契約状況コード表!G$7),"契約総額(自官署のみ)",IF(K498=契約状況コード表!D$7,"年間支払金額(自官署のみ)",IF(AG498=契約状況コード表!G$7,"契約総額",IF(AND(COUNTIF(BJ498,"&lt;&gt;*単価*"),OR(K498=契約状況コード表!D$5,K498=契約状況コード表!D$6)),"全官署予定価格",IF(AND(COUNTIF(BJ498,"*単価*"),OR(K498=契約状況コード表!D$5,K498=契約状況コード表!D$6)),"全官署支払金額",IF(AND(COUNTIF(BJ498,"&lt;&gt;*単価*"),COUNTIF(BJ498,"*変更契約*")),"変更後予定価格",IF(COUNTIF(BJ498,"*単価*"),"年間支払金額","予定価格"))))))))))))</f>
        <v>予定価格</v>
      </c>
      <c r="BD498" s="114" t="str">
        <f>IF(AND(BI498=契約状況コード表!M$5,T498&gt;契約状況コード表!N$5),"○",IF(AND(BI498=契約状況コード表!M$6,T498&gt;=契約状況コード表!N$6),"○",IF(AND(BI498=契約状況コード表!M$7,T498&gt;=契約状況コード表!N$7),"○",IF(AND(BI498=契約状況コード表!M$8,T498&gt;=契約状況コード表!N$8),"○",IF(AND(BI498=契約状況コード表!M$9,T498&gt;=契約状況コード表!N$9),"○",IF(AND(BI498=契約状況コード表!M$10,T498&gt;=契約状況コード表!N$10),"○",IF(AND(BI498=契約状況コード表!M$11,T498&gt;=契約状況コード表!N$11),"○",IF(AND(BI498=契約状況コード表!M$12,T498&gt;=契約状況コード表!N$12),"○",IF(AND(BI498=契約状況コード表!M$13,T498&gt;=契約状況コード表!N$13),"○",IF(T498="他官署で調達手続き入札を実施のため","○","×"))))))))))</f>
        <v>×</v>
      </c>
      <c r="BE498" s="114" t="str">
        <f>IF(AND(BI498=契約状況コード表!M$5,Y498&gt;契約状況コード表!N$5),"○",IF(AND(BI498=契約状況コード表!M$6,Y498&gt;=契約状況コード表!N$6),"○",IF(AND(BI498=契約状況コード表!M$7,Y498&gt;=契約状況コード表!N$7),"○",IF(AND(BI498=契約状況コード表!M$8,Y498&gt;=契約状況コード表!N$8),"○",IF(AND(BI498=契約状況コード表!M$9,Y498&gt;=契約状況コード表!N$9),"○",IF(AND(BI498=契約状況コード表!M$10,Y498&gt;=契約状況コード表!N$10),"○",IF(AND(BI498=契約状況コード表!M$11,Y498&gt;=契約状況コード表!N$11),"○",IF(AND(BI498=契約状況コード表!M$12,Y498&gt;=契約状況コード表!N$12),"○",IF(AND(BI498=契約状況コード表!M$13,Y498&gt;=契約状況コード表!N$13),"○","×")))))))))</f>
        <v>×</v>
      </c>
      <c r="BF498" s="114" t="str">
        <f t="shared" si="65"/>
        <v>×</v>
      </c>
      <c r="BG498" s="114" t="str">
        <f t="shared" si="66"/>
        <v>×</v>
      </c>
      <c r="BH498" s="115" t="str">
        <f t="shared" si="67"/>
        <v/>
      </c>
      <c r="BI498" s="170">
        <f t="shared" si="68"/>
        <v>0</v>
      </c>
      <c r="BJ498" s="36" t="str">
        <f>IF(AG498=契約状況コード表!G$5,"",IF(AND(K498&lt;&gt;"",ISTEXT(U498)),"分担契約/単価契約",IF(ISTEXT(U498),"単価契約",IF(K498&lt;&gt;"","分担契約",""))))</f>
        <v/>
      </c>
      <c r="BK498" s="171"/>
      <c r="BL498" s="118" t="str">
        <f>IF(COUNTIF(T498,"**"),"",IF(AND(T498&gt;=契約状況コード表!P$5,OR(H498=契約状況コード表!M$5,H498=契約状況コード表!M$6)),1,IF(AND(T498&gt;=契約状況コード表!P$13,H498&lt;&gt;契約状況コード表!M$5,H498&lt;&gt;契約状況コード表!M$6),1,"")))</f>
        <v/>
      </c>
      <c r="BM498" s="155" t="str">
        <f t="shared" si="69"/>
        <v>○</v>
      </c>
      <c r="BN498" s="118" t="b">
        <f t="shared" si="70"/>
        <v>1</v>
      </c>
      <c r="BO498" s="118" t="b">
        <f t="shared" si="71"/>
        <v>1</v>
      </c>
    </row>
    <row r="499" spans="1:67" ht="60.6" customHeight="1">
      <c r="A499" s="101">
        <f t="shared" si="72"/>
        <v>494</v>
      </c>
      <c r="B499" s="101" t="str">
        <f t="shared" si="73"/>
        <v/>
      </c>
      <c r="C499" s="101" t="str">
        <f>IF(B499&lt;&gt;1,"",COUNTIF($B$6:B499,1))</f>
        <v/>
      </c>
      <c r="D499" s="101" t="str">
        <f>IF(B499&lt;&gt;2,"",COUNTIF($B$6:B499,2))</f>
        <v/>
      </c>
      <c r="E499" s="101" t="str">
        <f>IF(B499&lt;&gt;3,"",COUNTIF($B$6:B499,3))</f>
        <v/>
      </c>
      <c r="F499" s="101" t="str">
        <f>IF(B499&lt;&gt;4,"",COUNTIF($B$6:B499,4))</f>
        <v/>
      </c>
      <c r="G499" s="75"/>
      <c r="H499" s="36"/>
      <c r="I499" s="76"/>
      <c r="J499" s="76"/>
      <c r="K499" s="75"/>
      <c r="L499" s="161"/>
      <c r="M499" s="77"/>
      <c r="N499" s="76"/>
      <c r="O499" s="78"/>
      <c r="P499" s="83"/>
      <c r="Q499" s="84"/>
      <c r="R499" s="76"/>
      <c r="S499" s="75"/>
      <c r="T499" s="79"/>
      <c r="U499" s="86"/>
      <c r="V499" s="87"/>
      <c r="W499" s="172" t="str">
        <f>IF(OR(T499="他官署で調達手続きを実施のため",AG499=契約状況コード表!G$5),"－",IF(V499&lt;&gt;"",ROUNDDOWN(V499/T499,3),(IFERROR(ROUNDDOWN(U499/T499,3),"－"))))</f>
        <v>－</v>
      </c>
      <c r="X499" s="79"/>
      <c r="Y499" s="79"/>
      <c r="Z499" s="82"/>
      <c r="AA499" s="80"/>
      <c r="AB499" s="81"/>
      <c r="AC499" s="82"/>
      <c r="AD499" s="82"/>
      <c r="AE499" s="82"/>
      <c r="AF499" s="82"/>
      <c r="AG499" s="80"/>
      <c r="AH499" s="76"/>
      <c r="AI499" s="76"/>
      <c r="AJ499" s="76"/>
      <c r="AK499" s="36"/>
      <c r="AL499" s="36"/>
      <c r="AM499" s="200"/>
      <c r="AN499" s="200"/>
      <c r="AO499" s="200"/>
      <c r="AP499" s="200"/>
      <c r="AQ499" s="161"/>
      <c r="AR499" s="75"/>
      <c r="AS499" s="36"/>
      <c r="AT499" s="36"/>
      <c r="AU499" s="36"/>
      <c r="AV499" s="36"/>
      <c r="AW499" s="36"/>
      <c r="AX499" s="36"/>
      <c r="AY499" s="36"/>
      <c r="AZ499" s="36"/>
      <c r="BA499" s="104"/>
      <c r="BB499" s="113"/>
      <c r="BC499" s="114" t="str">
        <f>IF(AND(OR(K499=契約状況コード表!D$5,K499=契約状況コード表!D$6),OR(AG499=契約状況コード表!G$5,AG499=契約状況コード表!G$6)),"年間支払金額(全官署)",IF(OR(AG499=契約状況コード表!G$5,AG499=契約状況コード表!G$6),"年間支払金額",IF(AND(OR(COUNTIF(AI499,"*すべて*"),COUNTIF(AI499,"*全て*")),S499="●",OR(K499=契約状況コード表!D$5,K499=契約状況コード表!D$6)),"年間支払金額(全官署、契約相手方ごと)",IF(AND(OR(COUNTIF(AI499,"*すべて*"),COUNTIF(AI499,"*全て*")),S499="●"),"年間支払金額(契約相手方ごと)",IF(AND(OR(K499=契約状況コード表!D$5,K499=契約状況コード表!D$6),AG499=契約状況コード表!G$7),"契約総額(全官署)",IF(AND(K499=契約状況コード表!D$7,AG499=契約状況コード表!G$7),"契約総額(自官署のみ)",IF(K499=契約状況コード表!D$7,"年間支払金額(自官署のみ)",IF(AG499=契約状況コード表!G$7,"契約総額",IF(AND(COUNTIF(BJ499,"&lt;&gt;*単価*"),OR(K499=契約状況コード表!D$5,K499=契約状況コード表!D$6)),"全官署予定価格",IF(AND(COUNTIF(BJ499,"*単価*"),OR(K499=契約状況コード表!D$5,K499=契約状況コード表!D$6)),"全官署支払金額",IF(AND(COUNTIF(BJ499,"&lt;&gt;*単価*"),COUNTIF(BJ499,"*変更契約*")),"変更後予定価格",IF(COUNTIF(BJ499,"*単価*"),"年間支払金額","予定価格"))))))))))))</f>
        <v>予定価格</v>
      </c>
      <c r="BD499" s="114" t="str">
        <f>IF(AND(BI499=契約状況コード表!M$5,T499&gt;契約状況コード表!N$5),"○",IF(AND(BI499=契約状況コード表!M$6,T499&gt;=契約状況コード表!N$6),"○",IF(AND(BI499=契約状況コード表!M$7,T499&gt;=契約状況コード表!N$7),"○",IF(AND(BI499=契約状況コード表!M$8,T499&gt;=契約状況コード表!N$8),"○",IF(AND(BI499=契約状況コード表!M$9,T499&gt;=契約状況コード表!N$9),"○",IF(AND(BI499=契約状況コード表!M$10,T499&gt;=契約状況コード表!N$10),"○",IF(AND(BI499=契約状況コード表!M$11,T499&gt;=契約状況コード表!N$11),"○",IF(AND(BI499=契約状況コード表!M$12,T499&gt;=契約状況コード表!N$12),"○",IF(AND(BI499=契約状況コード表!M$13,T499&gt;=契約状況コード表!N$13),"○",IF(T499="他官署で調達手続き入札を実施のため","○","×"))))))))))</f>
        <v>×</v>
      </c>
      <c r="BE499" s="114" t="str">
        <f>IF(AND(BI499=契約状況コード表!M$5,Y499&gt;契約状況コード表!N$5),"○",IF(AND(BI499=契約状況コード表!M$6,Y499&gt;=契約状況コード表!N$6),"○",IF(AND(BI499=契約状況コード表!M$7,Y499&gt;=契約状況コード表!N$7),"○",IF(AND(BI499=契約状況コード表!M$8,Y499&gt;=契約状況コード表!N$8),"○",IF(AND(BI499=契約状況コード表!M$9,Y499&gt;=契約状況コード表!N$9),"○",IF(AND(BI499=契約状況コード表!M$10,Y499&gt;=契約状況コード表!N$10),"○",IF(AND(BI499=契約状況コード表!M$11,Y499&gt;=契約状況コード表!N$11),"○",IF(AND(BI499=契約状況コード表!M$12,Y499&gt;=契約状況コード表!N$12),"○",IF(AND(BI499=契約状況コード表!M$13,Y499&gt;=契約状況コード表!N$13),"○","×")))))))))</f>
        <v>×</v>
      </c>
      <c r="BF499" s="114" t="str">
        <f t="shared" si="65"/>
        <v>×</v>
      </c>
      <c r="BG499" s="114" t="str">
        <f t="shared" si="66"/>
        <v>×</v>
      </c>
      <c r="BH499" s="115" t="str">
        <f t="shared" si="67"/>
        <v/>
      </c>
      <c r="BI499" s="170">
        <f t="shared" si="68"/>
        <v>0</v>
      </c>
      <c r="BJ499" s="36" t="str">
        <f>IF(AG499=契約状況コード表!G$5,"",IF(AND(K499&lt;&gt;"",ISTEXT(U499)),"分担契約/単価契約",IF(ISTEXT(U499),"単価契約",IF(K499&lt;&gt;"","分担契約",""))))</f>
        <v/>
      </c>
      <c r="BK499" s="171"/>
      <c r="BL499" s="118" t="str">
        <f>IF(COUNTIF(T499,"**"),"",IF(AND(T499&gt;=契約状況コード表!P$5,OR(H499=契約状況コード表!M$5,H499=契約状況コード表!M$6)),1,IF(AND(T499&gt;=契約状況コード表!P$13,H499&lt;&gt;契約状況コード表!M$5,H499&lt;&gt;契約状況コード表!M$6),1,"")))</f>
        <v/>
      </c>
      <c r="BM499" s="155" t="str">
        <f t="shared" si="69"/>
        <v>○</v>
      </c>
      <c r="BN499" s="118" t="b">
        <f t="shared" si="70"/>
        <v>1</v>
      </c>
      <c r="BO499" s="118" t="b">
        <f t="shared" si="71"/>
        <v>1</v>
      </c>
    </row>
    <row r="500" spans="1:67" ht="60.6" customHeight="1">
      <c r="A500" s="101">
        <f t="shared" si="72"/>
        <v>495</v>
      </c>
      <c r="B500" s="101" t="str">
        <f t="shared" si="73"/>
        <v/>
      </c>
      <c r="C500" s="101" t="str">
        <f>IF(B500&lt;&gt;1,"",COUNTIF($B$6:B500,1))</f>
        <v/>
      </c>
      <c r="D500" s="101" t="str">
        <f>IF(B500&lt;&gt;2,"",COUNTIF($B$6:B500,2))</f>
        <v/>
      </c>
      <c r="E500" s="101" t="str">
        <f>IF(B500&lt;&gt;3,"",COUNTIF($B$6:B500,3))</f>
        <v/>
      </c>
      <c r="F500" s="101" t="str">
        <f>IF(B500&lt;&gt;4,"",COUNTIF($B$6:B500,4))</f>
        <v/>
      </c>
      <c r="G500" s="75"/>
      <c r="H500" s="36"/>
      <c r="I500" s="76"/>
      <c r="J500" s="76"/>
      <c r="K500" s="75"/>
      <c r="L500" s="161"/>
      <c r="M500" s="77"/>
      <c r="N500" s="76"/>
      <c r="O500" s="78"/>
      <c r="P500" s="83"/>
      <c r="Q500" s="84"/>
      <c r="R500" s="76"/>
      <c r="S500" s="75"/>
      <c r="T500" s="85"/>
      <c r="U500" s="154"/>
      <c r="V500" s="87"/>
      <c r="W500" s="172" t="str">
        <f>IF(OR(T500="他官署で調達手続きを実施のため",AG500=契約状況コード表!G$5),"－",IF(V500&lt;&gt;"",ROUNDDOWN(V500/T500,3),(IFERROR(ROUNDDOWN(U500/T500,3),"－"))))</f>
        <v>－</v>
      </c>
      <c r="X500" s="85"/>
      <c r="Y500" s="85"/>
      <c r="Z500" s="82"/>
      <c r="AA500" s="80"/>
      <c r="AB500" s="81"/>
      <c r="AC500" s="82"/>
      <c r="AD500" s="82"/>
      <c r="AE500" s="82"/>
      <c r="AF500" s="82"/>
      <c r="AG500" s="80"/>
      <c r="AH500" s="76"/>
      <c r="AI500" s="76"/>
      <c r="AJ500" s="76"/>
      <c r="AK500" s="36"/>
      <c r="AL500" s="36"/>
      <c r="AM500" s="200"/>
      <c r="AN500" s="200"/>
      <c r="AO500" s="200"/>
      <c r="AP500" s="200"/>
      <c r="AQ500" s="161"/>
      <c r="AR500" s="75"/>
      <c r="AS500" s="36"/>
      <c r="AT500" s="36"/>
      <c r="AU500" s="36"/>
      <c r="AV500" s="36"/>
      <c r="AW500" s="36"/>
      <c r="AX500" s="36"/>
      <c r="AY500" s="36"/>
      <c r="AZ500" s="36"/>
      <c r="BA500" s="104"/>
      <c r="BB500" s="113"/>
      <c r="BC500" s="114" t="str">
        <f>IF(AND(OR(K500=契約状況コード表!D$5,K500=契約状況コード表!D$6),OR(AG500=契約状況コード表!G$5,AG500=契約状況コード表!G$6)),"年間支払金額(全官署)",IF(OR(AG500=契約状況コード表!G$5,AG500=契約状況コード表!G$6),"年間支払金額",IF(AND(OR(COUNTIF(AI500,"*すべて*"),COUNTIF(AI500,"*全て*")),S500="●",OR(K500=契約状況コード表!D$5,K500=契約状況コード表!D$6)),"年間支払金額(全官署、契約相手方ごと)",IF(AND(OR(COUNTIF(AI500,"*すべて*"),COUNTIF(AI500,"*全て*")),S500="●"),"年間支払金額(契約相手方ごと)",IF(AND(OR(K500=契約状況コード表!D$5,K500=契約状況コード表!D$6),AG500=契約状況コード表!G$7),"契約総額(全官署)",IF(AND(K500=契約状況コード表!D$7,AG500=契約状況コード表!G$7),"契約総額(自官署のみ)",IF(K500=契約状況コード表!D$7,"年間支払金額(自官署のみ)",IF(AG500=契約状況コード表!G$7,"契約総額",IF(AND(COUNTIF(BJ500,"&lt;&gt;*単価*"),OR(K500=契約状況コード表!D$5,K500=契約状況コード表!D$6)),"全官署予定価格",IF(AND(COUNTIF(BJ500,"*単価*"),OR(K500=契約状況コード表!D$5,K500=契約状況コード表!D$6)),"全官署支払金額",IF(AND(COUNTIF(BJ500,"&lt;&gt;*単価*"),COUNTIF(BJ500,"*変更契約*")),"変更後予定価格",IF(COUNTIF(BJ500,"*単価*"),"年間支払金額","予定価格"))))))))))))</f>
        <v>予定価格</v>
      </c>
      <c r="BD500" s="114" t="str">
        <f>IF(AND(BI500=契約状況コード表!M$5,T500&gt;契約状況コード表!N$5),"○",IF(AND(BI500=契約状況コード表!M$6,T500&gt;=契約状況コード表!N$6),"○",IF(AND(BI500=契約状況コード表!M$7,T500&gt;=契約状況コード表!N$7),"○",IF(AND(BI500=契約状況コード表!M$8,T500&gt;=契約状況コード表!N$8),"○",IF(AND(BI500=契約状況コード表!M$9,T500&gt;=契約状況コード表!N$9),"○",IF(AND(BI500=契約状況コード表!M$10,T500&gt;=契約状況コード表!N$10),"○",IF(AND(BI500=契約状況コード表!M$11,T500&gt;=契約状況コード表!N$11),"○",IF(AND(BI500=契約状況コード表!M$12,T500&gt;=契約状況コード表!N$12),"○",IF(AND(BI500=契約状況コード表!M$13,T500&gt;=契約状況コード表!N$13),"○",IF(T500="他官署で調達手続き入札を実施のため","○","×"))))))))))</f>
        <v>×</v>
      </c>
      <c r="BE500" s="114" t="str">
        <f>IF(AND(BI500=契約状況コード表!M$5,Y500&gt;契約状況コード表!N$5),"○",IF(AND(BI500=契約状況コード表!M$6,Y500&gt;=契約状況コード表!N$6),"○",IF(AND(BI500=契約状況コード表!M$7,Y500&gt;=契約状況コード表!N$7),"○",IF(AND(BI500=契約状況コード表!M$8,Y500&gt;=契約状況コード表!N$8),"○",IF(AND(BI500=契約状況コード表!M$9,Y500&gt;=契約状況コード表!N$9),"○",IF(AND(BI500=契約状況コード表!M$10,Y500&gt;=契約状況コード表!N$10),"○",IF(AND(BI500=契約状況コード表!M$11,Y500&gt;=契約状況コード表!N$11),"○",IF(AND(BI500=契約状況コード表!M$12,Y500&gt;=契約状況コード表!N$12),"○",IF(AND(BI500=契約状況コード表!M$13,Y500&gt;=契約状況コード表!N$13),"○","×")))))))))</f>
        <v>×</v>
      </c>
      <c r="BF500" s="114" t="str">
        <f t="shared" si="65"/>
        <v>×</v>
      </c>
      <c r="BG500" s="114" t="str">
        <f t="shared" si="66"/>
        <v>×</v>
      </c>
      <c r="BH500" s="115" t="str">
        <f t="shared" si="67"/>
        <v/>
      </c>
      <c r="BI500" s="170">
        <f t="shared" si="68"/>
        <v>0</v>
      </c>
      <c r="BJ500" s="36" t="str">
        <f>IF(AG500=契約状況コード表!G$5,"",IF(AND(K500&lt;&gt;"",ISTEXT(U500)),"分担契約/単価契約",IF(ISTEXT(U500),"単価契約",IF(K500&lt;&gt;"","分担契約",""))))</f>
        <v/>
      </c>
      <c r="BK500" s="171"/>
      <c r="BL500" s="118" t="str">
        <f>IF(COUNTIF(T500,"**"),"",IF(AND(T500&gt;=契約状況コード表!P$5,OR(H500=契約状況コード表!M$5,H500=契約状況コード表!M$6)),1,IF(AND(T500&gt;=契約状況コード表!P$13,H500&lt;&gt;契約状況コード表!M$5,H500&lt;&gt;契約状況コード表!M$6),1,"")))</f>
        <v/>
      </c>
      <c r="BM500" s="155" t="str">
        <f t="shared" si="69"/>
        <v>○</v>
      </c>
      <c r="BN500" s="118" t="b">
        <f t="shared" si="70"/>
        <v>1</v>
      </c>
      <c r="BO500" s="118" t="b">
        <f t="shared" si="71"/>
        <v>1</v>
      </c>
    </row>
    <row r="501" spans="1:67" ht="60.6" customHeight="1">
      <c r="A501" s="101">
        <f t="shared" si="72"/>
        <v>496</v>
      </c>
      <c r="B501" s="101" t="str">
        <f t="shared" si="73"/>
        <v/>
      </c>
      <c r="C501" s="101" t="str">
        <f>IF(B501&lt;&gt;1,"",COUNTIF($B$6:B501,1))</f>
        <v/>
      </c>
      <c r="D501" s="101" t="str">
        <f>IF(B501&lt;&gt;2,"",COUNTIF($B$6:B501,2))</f>
        <v/>
      </c>
      <c r="E501" s="101" t="str">
        <f>IF(B501&lt;&gt;3,"",COUNTIF($B$6:B501,3))</f>
        <v/>
      </c>
      <c r="F501" s="101" t="str">
        <f>IF(B501&lt;&gt;4,"",COUNTIF($B$6:B501,4))</f>
        <v/>
      </c>
      <c r="G501" s="75"/>
      <c r="H501" s="36"/>
      <c r="I501" s="76"/>
      <c r="J501" s="76"/>
      <c r="K501" s="75"/>
      <c r="L501" s="161"/>
      <c r="M501" s="77"/>
      <c r="N501" s="76"/>
      <c r="O501" s="78"/>
      <c r="P501" s="83"/>
      <c r="Q501" s="84"/>
      <c r="R501" s="76"/>
      <c r="S501" s="75"/>
      <c r="T501" s="79"/>
      <c r="U501" s="86"/>
      <c r="V501" s="87"/>
      <c r="W501" s="172" t="str">
        <f>IF(OR(T501="他官署で調達手続きを実施のため",AG501=契約状況コード表!G$5),"－",IF(V501&lt;&gt;"",ROUNDDOWN(V501/T501,3),(IFERROR(ROUNDDOWN(U501/T501,3),"－"))))</f>
        <v>－</v>
      </c>
      <c r="X501" s="79"/>
      <c r="Y501" s="79"/>
      <c r="Z501" s="82"/>
      <c r="AA501" s="80"/>
      <c r="AB501" s="81"/>
      <c r="AC501" s="82"/>
      <c r="AD501" s="82"/>
      <c r="AE501" s="82"/>
      <c r="AF501" s="82"/>
      <c r="AG501" s="80"/>
      <c r="AH501" s="76"/>
      <c r="AI501" s="76"/>
      <c r="AJ501" s="76"/>
      <c r="AK501" s="36"/>
      <c r="AL501" s="36"/>
      <c r="AM501" s="200"/>
      <c r="AN501" s="200"/>
      <c r="AO501" s="200"/>
      <c r="AP501" s="200"/>
      <c r="AQ501" s="161"/>
      <c r="AR501" s="75"/>
      <c r="AS501" s="36"/>
      <c r="AT501" s="36"/>
      <c r="AU501" s="36"/>
      <c r="AV501" s="36"/>
      <c r="AW501" s="36"/>
      <c r="AX501" s="36"/>
      <c r="AY501" s="36"/>
      <c r="AZ501" s="36"/>
      <c r="BA501" s="104"/>
      <c r="BB501" s="113"/>
      <c r="BC501" s="114" t="str">
        <f>IF(AND(OR(K501=契約状況コード表!D$5,K501=契約状況コード表!D$6),OR(AG501=契約状況コード表!G$5,AG501=契約状況コード表!G$6)),"年間支払金額(全官署)",IF(OR(AG501=契約状況コード表!G$5,AG501=契約状況コード表!G$6),"年間支払金額",IF(AND(OR(COUNTIF(AI501,"*すべて*"),COUNTIF(AI501,"*全て*")),S501="●",OR(K501=契約状況コード表!D$5,K501=契約状況コード表!D$6)),"年間支払金額(全官署、契約相手方ごと)",IF(AND(OR(COUNTIF(AI501,"*すべて*"),COUNTIF(AI501,"*全て*")),S501="●"),"年間支払金額(契約相手方ごと)",IF(AND(OR(K501=契約状況コード表!D$5,K501=契約状況コード表!D$6),AG501=契約状況コード表!G$7),"契約総額(全官署)",IF(AND(K501=契約状況コード表!D$7,AG501=契約状況コード表!G$7),"契約総額(自官署のみ)",IF(K501=契約状況コード表!D$7,"年間支払金額(自官署のみ)",IF(AG501=契約状況コード表!G$7,"契約総額",IF(AND(COUNTIF(BJ501,"&lt;&gt;*単価*"),OR(K501=契約状況コード表!D$5,K501=契約状況コード表!D$6)),"全官署予定価格",IF(AND(COUNTIF(BJ501,"*単価*"),OR(K501=契約状況コード表!D$5,K501=契約状況コード表!D$6)),"全官署支払金額",IF(AND(COUNTIF(BJ501,"&lt;&gt;*単価*"),COUNTIF(BJ501,"*変更契約*")),"変更後予定価格",IF(COUNTIF(BJ501,"*単価*"),"年間支払金額","予定価格"))))))))))))</f>
        <v>予定価格</v>
      </c>
      <c r="BD501" s="114" t="str">
        <f>IF(AND(BI501=契約状況コード表!M$5,T501&gt;契約状況コード表!N$5),"○",IF(AND(BI501=契約状況コード表!M$6,T501&gt;=契約状況コード表!N$6),"○",IF(AND(BI501=契約状況コード表!M$7,T501&gt;=契約状況コード表!N$7),"○",IF(AND(BI501=契約状況コード表!M$8,T501&gt;=契約状況コード表!N$8),"○",IF(AND(BI501=契約状況コード表!M$9,T501&gt;=契約状況コード表!N$9),"○",IF(AND(BI501=契約状況コード表!M$10,T501&gt;=契約状況コード表!N$10),"○",IF(AND(BI501=契約状況コード表!M$11,T501&gt;=契約状況コード表!N$11),"○",IF(AND(BI501=契約状況コード表!M$12,T501&gt;=契約状況コード表!N$12),"○",IF(AND(BI501=契約状況コード表!M$13,T501&gt;=契約状況コード表!N$13),"○",IF(T501="他官署で調達手続き入札を実施のため","○","×"))))))))))</f>
        <v>×</v>
      </c>
      <c r="BE501" s="114" t="str">
        <f>IF(AND(BI501=契約状況コード表!M$5,Y501&gt;契約状況コード表!N$5),"○",IF(AND(BI501=契約状況コード表!M$6,Y501&gt;=契約状況コード表!N$6),"○",IF(AND(BI501=契約状況コード表!M$7,Y501&gt;=契約状況コード表!N$7),"○",IF(AND(BI501=契約状況コード表!M$8,Y501&gt;=契約状況コード表!N$8),"○",IF(AND(BI501=契約状況コード表!M$9,Y501&gt;=契約状況コード表!N$9),"○",IF(AND(BI501=契約状況コード表!M$10,Y501&gt;=契約状況コード表!N$10),"○",IF(AND(BI501=契約状況コード表!M$11,Y501&gt;=契約状況コード表!N$11),"○",IF(AND(BI501=契約状況コード表!M$12,Y501&gt;=契約状況コード表!N$12),"○",IF(AND(BI501=契約状況コード表!M$13,Y501&gt;=契約状況コード表!N$13),"○","×")))))))))</f>
        <v>×</v>
      </c>
      <c r="BF501" s="114" t="str">
        <f t="shared" si="65"/>
        <v>×</v>
      </c>
      <c r="BG501" s="114" t="str">
        <f t="shared" si="66"/>
        <v>×</v>
      </c>
      <c r="BH501" s="115" t="str">
        <f t="shared" si="67"/>
        <v/>
      </c>
      <c r="BI501" s="170">
        <f t="shared" si="68"/>
        <v>0</v>
      </c>
      <c r="BJ501" s="36" t="str">
        <f>IF(AG501=契約状況コード表!G$5,"",IF(AND(K501&lt;&gt;"",ISTEXT(U501)),"分担契約/単価契約",IF(ISTEXT(U501),"単価契約",IF(K501&lt;&gt;"","分担契約",""))))</f>
        <v/>
      </c>
      <c r="BK501" s="171"/>
      <c r="BL501" s="118" t="str">
        <f>IF(COUNTIF(T501,"**"),"",IF(AND(T501&gt;=契約状況コード表!P$5,OR(H501=契約状況コード表!M$5,H501=契約状況コード表!M$6)),1,IF(AND(T501&gt;=契約状況コード表!P$13,H501&lt;&gt;契約状況コード表!M$5,H501&lt;&gt;契約状況コード表!M$6),1,"")))</f>
        <v/>
      </c>
      <c r="BM501" s="155" t="str">
        <f t="shared" si="69"/>
        <v>○</v>
      </c>
      <c r="BN501" s="118" t="b">
        <f t="shared" si="70"/>
        <v>1</v>
      </c>
      <c r="BO501" s="118" t="b">
        <f t="shared" si="71"/>
        <v>1</v>
      </c>
    </row>
    <row r="502" spans="1:67" ht="60.6" customHeight="1">
      <c r="A502" s="101">
        <f t="shared" si="72"/>
        <v>497</v>
      </c>
      <c r="B502" s="101" t="str">
        <f t="shared" si="73"/>
        <v/>
      </c>
      <c r="C502" s="101" t="str">
        <f>IF(B502&lt;&gt;1,"",COUNTIF($B$6:B502,1))</f>
        <v/>
      </c>
      <c r="D502" s="101" t="str">
        <f>IF(B502&lt;&gt;2,"",COUNTIF($B$6:B502,2))</f>
        <v/>
      </c>
      <c r="E502" s="101" t="str">
        <f>IF(B502&lt;&gt;3,"",COUNTIF($B$6:B502,3))</f>
        <v/>
      </c>
      <c r="F502" s="101" t="str">
        <f>IF(B502&lt;&gt;4,"",COUNTIF($B$6:B502,4))</f>
        <v/>
      </c>
      <c r="G502" s="75"/>
      <c r="H502" s="36"/>
      <c r="I502" s="76"/>
      <c r="J502" s="76"/>
      <c r="K502" s="75"/>
      <c r="L502" s="161"/>
      <c r="M502" s="77"/>
      <c r="N502" s="76"/>
      <c r="O502" s="78"/>
      <c r="P502" s="83"/>
      <c r="Q502" s="84"/>
      <c r="R502" s="76"/>
      <c r="S502" s="75"/>
      <c r="T502" s="79"/>
      <c r="U502" s="86"/>
      <c r="V502" s="87"/>
      <c r="W502" s="172" t="str">
        <f>IF(OR(T502="他官署で調達手続きを実施のため",AG502=契約状況コード表!G$5),"－",IF(V502&lt;&gt;"",ROUNDDOWN(V502/T502,3),(IFERROR(ROUNDDOWN(U502/T502,3),"－"))))</f>
        <v>－</v>
      </c>
      <c r="X502" s="79"/>
      <c r="Y502" s="79"/>
      <c r="Z502" s="82"/>
      <c r="AA502" s="80"/>
      <c r="AB502" s="81"/>
      <c r="AC502" s="82"/>
      <c r="AD502" s="82"/>
      <c r="AE502" s="82"/>
      <c r="AF502" s="82"/>
      <c r="AG502" s="80"/>
      <c r="AH502" s="76"/>
      <c r="AI502" s="76"/>
      <c r="AJ502" s="76"/>
      <c r="AK502" s="36"/>
      <c r="AL502" s="36"/>
      <c r="AM502" s="200"/>
      <c r="AN502" s="200"/>
      <c r="AO502" s="200"/>
      <c r="AP502" s="200"/>
      <c r="AQ502" s="161"/>
      <c r="AR502" s="75"/>
      <c r="AS502" s="36"/>
      <c r="AT502" s="36"/>
      <c r="AU502" s="36"/>
      <c r="AV502" s="36"/>
      <c r="AW502" s="36"/>
      <c r="AX502" s="36"/>
      <c r="AY502" s="36"/>
      <c r="AZ502" s="36"/>
      <c r="BA502" s="104"/>
      <c r="BB502" s="113"/>
      <c r="BC502" s="114" t="str">
        <f>IF(AND(OR(K502=契約状況コード表!D$5,K502=契約状況コード表!D$6),OR(AG502=契約状況コード表!G$5,AG502=契約状況コード表!G$6)),"年間支払金額(全官署)",IF(OR(AG502=契約状況コード表!G$5,AG502=契約状況コード表!G$6),"年間支払金額",IF(AND(OR(COUNTIF(AI502,"*すべて*"),COUNTIF(AI502,"*全て*")),S502="●",OR(K502=契約状況コード表!D$5,K502=契約状況コード表!D$6)),"年間支払金額(全官署、契約相手方ごと)",IF(AND(OR(COUNTIF(AI502,"*すべて*"),COUNTIF(AI502,"*全て*")),S502="●"),"年間支払金額(契約相手方ごと)",IF(AND(OR(K502=契約状況コード表!D$5,K502=契約状況コード表!D$6),AG502=契約状況コード表!G$7),"契約総額(全官署)",IF(AND(K502=契約状況コード表!D$7,AG502=契約状況コード表!G$7),"契約総額(自官署のみ)",IF(K502=契約状況コード表!D$7,"年間支払金額(自官署のみ)",IF(AG502=契約状況コード表!G$7,"契約総額",IF(AND(COUNTIF(BJ502,"&lt;&gt;*単価*"),OR(K502=契約状況コード表!D$5,K502=契約状況コード表!D$6)),"全官署予定価格",IF(AND(COUNTIF(BJ502,"*単価*"),OR(K502=契約状況コード表!D$5,K502=契約状況コード表!D$6)),"全官署支払金額",IF(AND(COUNTIF(BJ502,"&lt;&gt;*単価*"),COUNTIF(BJ502,"*変更契約*")),"変更後予定価格",IF(COUNTIF(BJ502,"*単価*"),"年間支払金額","予定価格"))))))))))))</f>
        <v>予定価格</v>
      </c>
      <c r="BD502" s="114" t="str">
        <f>IF(AND(BI502=契約状況コード表!M$5,T502&gt;契約状況コード表!N$5),"○",IF(AND(BI502=契約状況コード表!M$6,T502&gt;=契約状況コード表!N$6),"○",IF(AND(BI502=契約状況コード表!M$7,T502&gt;=契約状況コード表!N$7),"○",IF(AND(BI502=契約状況コード表!M$8,T502&gt;=契約状況コード表!N$8),"○",IF(AND(BI502=契約状況コード表!M$9,T502&gt;=契約状況コード表!N$9),"○",IF(AND(BI502=契約状況コード表!M$10,T502&gt;=契約状況コード表!N$10),"○",IF(AND(BI502=契約状況コード表!M$11,T502&gt;=契約状況コード表!N$11),"○",IF(AND(BI502=契約状況コード表!M$12,T502&gt;=契約状況コード表!N$12),"○",IF(AND(BI502=契約状況コード表!M$13,T502&gt;=契約状況コード表!N$13),"○",IF(T502="他官署で調達手続き入札を実施のため","○","×"))))))))))</f>
        <v>×</v>
      </c>
      <c r="BE502" s="114" t="str">
        <f>IF(AND(BI502=契約状況コード表!M$5,Y502&gt;契約状況コード表!N$5),"○",IF(AND(BI502=契約状況コード表!M$6,Y502&gt;=契約状況コード表!N$6),"○",IF(AND(BI502=契約状況コード表!M$7,Y502&gt;=契約状況コード表!N$7),"○",IF(AND(BI502=契約状況コード表!M$8,Y502&gt;=契約状況コード表!N$8),"○",IF(AND(BI502=契約状況コード表!M$9,Y502&gt;=契約状況コード表!N$9),"○",IF(AND(BI502=契約状況コード表!M$10,Y502&gt;=契約状況コード表!N$10),"○",IF(AND(BI502=契約状況コード表!M$11,Y502&gt;=契約状況コード表!N$11),"○",IF(AND(BI502=契約状況コード表!M$12,Y502&gt;=契約状況コード表!N$12),"○",IF(AND(BI502=契約状況コード表!M$13,Y502&gt;=契約状況コード表!N$13),"○","×")))))))))</f>
        <v>×</v>
      </c>
      <c r="BF502" s="114" t="str">
        <f t="shared" si="65"/>
        <v>×</v>
      </c>
      <c r="BG502" s="114" t="str">
        <f t="shared" si="66"/>
        <v>×</v>
      </c>
      <c r="BH502" s="115" t="str">
        <f t="shared" si="67"/>
        <v/>
      </c>
      <c r="BI502" s="170">
        <f t="shared" si="68"/>
        <v>0</v>
      </c>
      <c r="BJ502" s="36" t="str">
        <f>IF(AG502=契約状況コード表!G$5,"",IF(AND(K502&lt;&gt;"",ISTEXT(U502)),"分担契約/単価契約",IF(ISTEXT(U502),"単価契約",IF(K502&lt;&gt;"","分担契約",""))))</f>
        <v/>
      </c>
      <c r="BK502" s="171"/>
      <c r="BL502" s="118" t="str">
        <f>IF(COUNTIF(T502,"**"),"",IF(AND(T502&gt;=契約状況コード表!P$5,OR(H502=契約状況コード表!M$5,H502=契約状況コード表!M$6)),1,IF(AND(T502&gt;=契約状況コード表!P$13,H502&lt;&gt;契約状況コード表!M$5,H502&lt;&gt;契約状況コード表!M$6),1,"")))</f>
        <v/>
      </c>
      <c r="BM502" s="155" t="str">
        <f t="shared" si="69"/>
        <v>○</v>
      </c>
      <c r="BN502" s="118" t="b">
        <f t="shared" si="70"/>
        <v>1</v>
      </c>
      <c r="BO502" s="118" t="b">
        <f t="shared" si="71"/>
        <v>1</v>
      </c>
    </row>
    <row r="503" spans="1:67" ht="60.6" customHeight="1">
      <c r="A503" s="101">
        <f t="shared" si="72"/>
        <v>498</v>
      </c>
      <c r="B503" s="101" t="str">
        <f t="shared" si="73"/>
        <v/>
      </c>
      <c r="C503" s="101" t="str">
        <f>IF(B503&lt;&gt;1,"",COUNTIF($B$6:B503,1))</f>
        <v/>
      </c>
      <c r="D503" s="101" t="str">
        <f>IF(B503&lt;&gt;2,"",COUNTIF($B$6:B503,2))</f>
        <v/>
      </c>
      <c r="E503" s="101" t="str">
        <f>IF(B503&lt;&gt;3,"",COUNTIF($B$6:B503,3))</f>
        <v/>
      </c>
      <c r="F503" s="101" t="str">
        <f>IF(B503&lt;&gt;4,"",COUNTIF($B$6:B503,4))</f>
        <v/>
      </c>
      <c r="G503" s="75"/>
      <c r="H503" s="36"/>
      <c r="I503" s="76"/>
      <c r="J503" s="76"/>
      <c r="K503" s="75"/>
      <c r="L503" s="161"/>
      <c r="M503" s="77"/>
      <c r="N503" s="76"/>
      <c r="O503" s="78"/>
      <c r="P503" s="83"/>
      <c r="Q503" s="84"/>
      <c r="R503" s="76"/>
      <c r="S503" s="75"/>
      <c r="T503" s="79"/>
      <c r="U503" s="86"/>
      <c r="V503" s="87"/>
      <c r="W503" s="172" t="str">
        <f>IF(OR(T503="他官署で調達手続きを実施のため",AG503=契約状況コード表!G$5),"－",IF(V503&lt;&gt;"",ROUNDDOWN(V503/T503,3),(IFERROR(ROUNDDOWN(U503/T503,3),"－"))))</f>
        <v>－</v>
      </c>
      <c r="X503" s="79"/>
      <c r="Y503" s="79"/>
      <c r="Z503" s="82"/>
      <c r="AA503" s="80"/>
      <c r="AB503" s="81"/>
      <c r="AC503" s="82"/>
      <c r="AD503" s="82"/>
      <c r="AE503" s="82"/>
      <c r="AF503" s="82"/>
      <c r="AG503" s="80"/>
      <c r="AH503" s="76"/>
      <c r="AI503" s="76"/>
      <c r="AJ503" s="76"/>
      <c r="AK503" s="36"/>
      <c r="AL503" s="36"/>
      <c r="AM503" s="200"/>
      <c r="AN503" s="200"/>
      <c r="AO503" s="200"/>
      <c r="AP503" s="200"/>
      <c r="AQ503" s="161"/>
      <c r="AR503" s="75"/>
      <c r="AS503" s="36"/>
      <c r="AT503" s="36"/>
      <c r="AU503" s="36"/>
      <c r="AV503" s="36"/>
      <c r="AW503" s="36"/>
      <c r="AX503" s="36"/>
      <c r="AY503" s="36"/>
      <c r="AZ503" s="36"/>
      <c r="BA503" s="104"/>
      <c r="BB503" s="113"/>
      <c r="BC503" s="114" t="str">
        <f>IF(AND(OR(K503=契約状況コード表!D$5,K503=契約状況コード表!D$6),OR(AG503=契約状況コード表!G$5,AG503=契約状況コード表!G$6)),"年間支払金額(全官署)",IF(OR(AG503=契約状況コード表!G$5,AG503=契約状況コード表!G$6),"年間支払金額",IF(AND(OR(COUNTIF(AI503,"*すべて*"),COUNTIF(AI503,"*全て*")),S503="●",OR(K503=契約状況コード表!D$5,K503=契約状況コード表!D$6)),"年間支払金額(全官署、契約相手方ごと)",IF(AND(OR(COUNTIF(AI503,"*すべて*"),COUNTIF(AI503,"*全て*")),S503="●"),"年間支払金額(契約相手方ごと)",IF(AND(OR(K503=契約状況コード表!D$5,K503=契約状況コード表!D$6),AG503=契約状況コード表!G$7),"契約総額(全官署)",IF(AND(K503=契約状況コード表!D$7,AG503=契約状況コード表!G$7),"契約総額(自官署のみ)",IF(K503=契約状況コード表!D$7,"年間支払金額(自官署のみ)",IF(AG503=契約状況コード表!G$7,"契約総額",IF(AND(COUNTIF(BJ503,"&lt;&gt;*単価*"),OR(K503=契約状況コード表!D$5,K503=契約状況コード表!D$6)),"全官署予定価格",IF(AND(COUNTIF(BJ503,"*単価*"),OR(K503=契約状況コード表!D$5,K503=契約状況コード表!D$6)),"全官署支払金額",IF(AND(COUNTIF(BJ503,"&lt;&gt;*単価*"),COUNTIF(BJ503,"*変更契約*")),"変更後予定価格",IF(COUNTIF(BJ503,"*単価*"),"年間支払金額","予定価格"))))))))))))</f>
        <v>予定価格</v>
      </c>
      <c r="BD503" s="114" t="str">
        <f>IF(AND(BI503=契約状況コード表!M$5,T503&gt;契約状況コード表!N$5),"○",IF(AND(BI503=契約状況コード表!M$6,T503&gt;=契約状況コード表!N$6),"○",IF(AND(BI503=契約状況コード表!M$7,T503&gt;=契約状況コード表!N$7),"○",IF(AND(BI503=契約状況コード表!M$8,T503&gt;=契約状況コード表!N$8),"○",IF(AND(BI503=契約状況コード表!M$9,T503&gt;=契約状況コード表!N$9),"○",IF(AND(BI503=契約状況コード表!M$10,T503&gt;=契約状況コード表!N$10),"○",IF(AND(BI503=契約状況コード表!M$11,T503&gt;=契約状況コード表!N$11),"○",IF(AND(BI503=契約状況コード表!M$12,T503&gt;=契約状況コード表!N$12),"○",IF(AND(BI503=契約状況コード表!M$13,T503&gt;=契約状況コード表!N$13),"○",IF(T503="他官署で調達手続き入札を実施のため","○","×"))))))))))</f>
        <v>×</v>
      </c>
      <c r="BE503" s="114" t="str">
        <f>IF(AND(BI503=契約状況コード表!M$5,Y503&gt;契約状況コード表!N$5),"○",IF(AND(BI503=契約状況コード表!M$6,Y503&gt;=契約状況コード表!N$6),"○",IF(AND(BI503=契約状況コード表!M$7,Y503&gt;=契約状況コード表!N$7),"○",IF(AND(BI503=契約状況コード表!M$8,Y503&gt;=契約状況コード表!N$8),"○",IF(AND(BI503=契約状況コード表!M$9,Y503&gt;=契約状況コード表!N$9),"○",IF(AND(BI503=契約状況コード表!M$10,Y503&gt;=契約状況コード表!N$10),"○",IF(AND(BI503=契約状況コード表!M$11,Y503&gt;=契約状況コード表!N$11),"○",IF(AND(BI503=契約状況コード表!M$12,Y503&gt;=契約状況コード表!N$12),"○",IF(AND(BI503=契約状況コード表!M$13,Y503&gt;=契約状況コード表!N$13),"○","×")))))))))</f>
        <v>×</v>
      </c>
      <c r="BF503" s="114" t="str">
        <f t="shared" si="65"/>
        <v>×</v>
      </c>
      <c r="BG503" s="114" t="str">
        <f t="shared" si="66"/>
        <v>×</v>
      </c>
      <c r="BH503" s="115" t="str">
        <f t="shared" si="67"/>
        <v/>
      </c>
      <c r="BI503" s="170">
        <f t="shared" si="68"/>
        <v>0</v>
      </c>
      <c r="BJ503" s="36" t="str">
        <f>IF(AG503=契約状況コード表!G$5,"",IF(AND(K503&lt;&gt;"",ISTEXT(U503)),"分担契約/単価契約",IF(ISTEXT(U503),"単価契約",IF(K503&lt;&gt;"","分担契約",""))))</f>
        <v/>
      </c>
      <c r="BK503" s="171"/>
      <c r="BL503" s="118" t="str">
        <f>IF(COUNTIF(T503,"**"),"",IF(AND(T503&gt;=契約状況コード表!P$5,OR(H503=契約状況コード表!M$5,H503=契約状況コード表!M$6)),1,IF(AND(T503&gt;=契約状況コード表!P$13,H503&lt;&gt;契約状況コード表!M$5,H503&lt;&gt;契約状況コード表!M$6),1,"")))</f>
        <v/>
      </c>
      <c r="BM503" s="155" t="str">
        <f t="shared" si="69"/>
        <v>○</v>
      </c>
      <c r="BN503" s="118" t="b">
        <f t="shared" si="70"/>
        <v>1</v>
      </c>
      <c r="BO503" s="118" t="b">
        <f t="shared" si="71"/>
        <v>1</v>
      </c>
    </row>
    <row r="504" spans="1:67" ht="60.6" customHeight="1">
      <c r="A504" s="101">
        <f t="shared" si="72"/>
        <v>499</v>
      </c>
      <c r="B504" s="101" t="str">
        <f t="shared" si="73"/>
        <v/>
      </c>
      <c r="C504" s="101" t="str">
        <f>IF(B504&lt;&gt;1,"",COUNTIF($B$6:B504,1))</f>
        <v/>
      </c>
      <c r="D504" s="101" t="str">
        <f>IF(B504&lt;&gt;2,"",COUNTIF($B$6:B504,2))</f>
        <v/>
      </c>
      <c r="E504" s="101" t="str">
        <f>IF(B504&lt;&gt;3,"",COUNTIF($B$6:B504,3))</f>
        <v/>
      </c>
      <c r="F504" s="101" t="str">
        <f>IF(B504&lt;&gt;4,"",COUNTIF($B$6:B504,4))</f>
        <v/>
      </c>
      <c r="G504" s="75"/>
      <c r="H504" s="36"/>
      <c r="I504" s="76"/>
      <c r="J504" s="76"/>
      <c r="K504" s="75"/>
      <c r="L504" s="161"/>
      <c r="M504" s="77"/>
      <c r="N504" s="76"/>
      <c r="O504" s="78"/>
      <c r="P504" s="83"/>
      <c r="Q504" s="84"/>
      <c r="R504" s="76"/>
      <c r="S504" s="75"/>
      <c r="T504" s="79"/>
      <c r="U504" s="86"/>
      <c r="V504" s="87"/>
      <c r="W504" s="172" t="str">
        <f>IF(OR(T504="他官署で調達手続きを実施のため",AG504=契約状況コード表!G$5),"－",IF(V504&lt;&gt;"",ROUNDDOWN(V504/T504,3),(IFERROR(ROUNDDOWN(U504/T504,3),"－"))))</f>
        <v>－</v>
      </c>
      <c r="X504" s="79"/>
      <c r="Y504" s="79"/>
      <c r="Z504" s="82"/>
      <c r="AA504" s="80"/>
      <c r="AB504" s="81"/>
      <c r="AC504" s="82"/>
      <c r="AD504" s="82"/>
      <c r="AE504" s="82"/>
      <c r="AF504" s="82"/>
      <c r="AG504" s="80"/>
      <c r="AH504" s="76"/>
      <c r="AI504" s="76"/>
      <c r="AJ504" s="76"/>
      <c r="AK504" s="36"/>
      <c r="AL504" s="36"/>
      <c r="AM504" s="200"/>
      <c r="AN504" s="200"/>
      <c r="AO504" s="200"/>
      <c r="AP504" s="200"/>
      <c r="AQ504" s="161"/>
      <c r="AR504" s="75"/>
      <c r="AS504" s="36"/>
      <c r="AT504" s="36"/>
      <c r="AU504" s="36"/>
      <c r="AV504" s="36"/>
      <c r="AW504" s="36"/>
      <c r="AX504" s="36"/>
      <c r="AY504" s="36"/>
      <c r="AZ504" s="36"/>
      <c r="BA504" s="108"/>
      <c r="BB504" s="113"/>
      <c r="BC504" s="114" t="str">
        <f>IF(AND(OR(K504=契約状況コード表!D$5,K504=契約状況コード表!D$6),OR(AG504=契約状況コード表!G$5,AG504=契約状況コード表!G$6)),"年間支払金額(全官署)",IF(OR(AG504=契約状況コード表!G$5,AG504=契約状況コード表!G$6),"年間支払金額",IF(AND(OR(COUNTIF(AI504,"*すべて*"),COUNTIF(AI504,"*全て*")),S504="●",OR(K504=契約状況コード表!D$5,K504=契約状況コード表!D$6)),"年間支払金額(全官署、契約相手方ごと)",IF(AND(OR(COUNTIF(AI504,"*すべて*"),COUNTIF(AI504,"*全て*")),S504="●"),"年間支払金額(契約相手方ごと)",IF(AND(OR(K504=契約状況コード表!D$5,K504=契約状況コード表!D$6),AG504=契約状況コード表!G$7),"契約総額(全官署)",IF(AND(K504=契約状況コード表!D$7,AG504=契約状況コード表!G$7),"契約総額(自官署のみ)",IF(K504=契約状況コード表!D$7,"年間支払金額(自官署のみ)",IF(AG504=契約状況コード表!G$7,"契約総額",IF(AND(COUNTIF(BJ504,"&lt;&gt;*単価*"),OR(K504=契約状況コード表!D$5,K504=契約状況コード表!D$6)),"全官署予定価格",IF(AND(COUNTIF(BJ504,"*単価*"),OR(K504=契約状況コード表!D$5,K504=契約状況コード表!D$6)),"全官署支払金額",IF(AND(COUNTIF(BJ504,"&lt;&gt;*単価*"),COUNTIF(BJ504,"*変更契約*")),"変更後予定価格",IF(COUNTIF(BJ504,"*単価*"),"年間支払金額","予定価格"))))))))))))</f>
        <v>予定価格</v>
      </c>
      <c r="BD504" s="114" t="str">
        <f>IF(AND(BI504=契約状況コード表!M$5,T504&gt;契約状況コード表!N$5),"○",IF(AND(BI504=契約状況コード表!M$6,T504&gt;=契約状況コード表!N$6),"○",IF(AND(BI504=契約状況コード表!M$7,T504&gt;=契約状況コード表!N$7),"○",IF(AND(BI504=契約状況コード表!M$8,T504&gt;=契約状況コード表!N$8),"○",IF(AND(BI504=契約状況コード表!M$9,T504&gt;=契約状況コード表!N$9),"○",IF(AND(BI504=契約状況コード表!M$10,T504&gt;=契約状況コード表!N$10),"○",IF(AND(BI504=契約状況コード表!M$11,T504&gt;=契約状況コード表!N$11),"○",IF(AND(BI504=契約状況コード表!M$12,T504&gt;=契約状況コード表!N$12),"○",IF(AND(BI504=契約状況コード表!M$13,T504&gt;=契約状況コード表!N$13),"○",IF(T504="他官署で調達手続き入札を実施のため","○","×"))))))))))</f>
        <v>×</v>
      </c>
      <c r="BE504" s="114" t="str">
        <f>IF(AND(BI504=契約状況コード表!M$5,Y504&gt;契約状況コード表!N$5),"○",IF(AND(BI504=契約状況コード表!M$6,Y504&gt;=契約状況コード表!N$6),"○",IF(AND(BI504=契約状況コード表!M$7,Y504&gt;=契約状況コード表!N$7),"○",IF(AND(BI504=契約状況コード表!M$8,Y504&gt;=契約状況コード表!N$8),"○",IF(AND(BI504=契約状況コード表!M$9,Y504&gt;=契約状況コード表!N$9),"○",IF(AND(BI504=契約状況コード表!M$10,Y504&gt;=契約状況コード表!N$10),"○",IF(AND(BI504=契約状況コード表!M$11,Y504&gt;=契約状況コード表!N$11),"○",IF(AND(BI504=契約状況コード表!M$12,Y504&gt;=契約状況コード表!N$12),"○",IF(AND(BI504=契約状況コード表!M$13,Y504&gt;=契約状況コード表!N$13),"○","×")))))))))</f>
        <v>×</v>
      </c>
      <c r="BF504" s="114" t="str">
        <f t="shared" si="65"/>
        <v>×</v>
      </c>
      <c r="BG504" s="114" t="str">
        <f t="shared" si="66"/>
        <v>×</v>
      </c>
      <c r="BH504" s="115" t="str">
        <f t="shared" si="67"/>
        <v/>
      </c>
      <c r="BI504" s="170">
        <f t="shared" si="68"/>
        <v>0</v>
      </c>
      <c r="BJ504" s="36" t="str">
        <f>IF(AG504=契約状況コード表!G$5,"",IF(AND(K504&lt;&gt;"",ISTEXT(U504)),"分担契約/単価契約",IF(ISTEXT(U504),"単価契約",IF(K504&lt;&gt;"","分担契約",""))))</f>
        <v/>
      </c>
      <c r="BK504" s="171"/>
      <c r="BL504" s="118" t="str">
        <f>IF(COUNTIF(T504,"**"),"",IF(AND(T504&gt;=契約状況コード表!P$5,OR(H504=契約状況コード表!M$5,H504=契約状況コード表!M$6)),1,IF(AND(T504&gt;=契約状況コード表!P$13,H504&lt;&gt;契約状況コード表!M$5,H504&lt;&gt;契約状況コード表!M$6),1,"")))</f>
        <v/>
      </c>
      <c r="BM504" s="155" t="str">
        <f t="shared" si="69"/>
        <v>○</v>
      </c>
      <c r="BN504" s="118" t="b">
        <f t="shared" si="70"/>
        <v>1</v>
      </c>
      <c r="BO504" s="118" t="b">
        <f t="shared" si="71"/>
        <v>1</v>
      </c>
    </row>
    <row r="505" spans="1:67" ht="60.6" customHeight="1">
      <c r="A505" s="101">
        <f t="shared" si="72"/>
        <v>500</v>
      </c>
      <c r="B505" s="101" t="str">
        <f t="shared" si="73"/>
        <v/>
      </c>
      <c r="C505" s="101" t="str">
        <f>IF(B505&lt;&gt;1,"",COUNTIF($B$6:B505,1))</f>
        <v/>
      </c>
      <c r="D505" s="101" t="str">
        <f>IF(B505&lt;&gt;2,"",COUNTIF($B$6:B505,2))</f>
        <v/>
      </c>
      <c r="E505" s="101" t="str">
        <f>IF(B505&lt;&gt;3,"",COUNTIF($B$6:B505,3))</f>
        <v/>
      </c>
      <c r="F505" s="101" t="str">
        <f>IF(B505&lt;&gt;4,"",COUNTIF($B$6:B505,4))</f>
        <v/>
      </c>
      <c r="G505" s="75"/>
      <c r="H505" s="36"/>
      <c r="I505" s="76"/>
      <c r="J505" s="76"/>
      <c r="K505" s="75"/>
      <c r="L505" s="161"/>
      <c r="M505" s="77"/>
      <c r="N505" s="76"/>
      <c r="O505" s="78"/>
      <c r="P505" s="83"/>
      <c r="Q505" s="84"/>
      <c r="R505" s="76"/>
      <c r="S505" s="75"/>
      <c r="T505" s="79"/>
      <c r="U505" s="86"/>
      <c r="V505" s="87"/>
      <c r="W505" s="172" t="str">
        <f>IF(OR(T505="他官署で調達手続きを実施のため",AG505=契約状況コード表!G$5),"－",IF(V505&lt;&gt;"",ROUNDDOWN(V505/T505,3),(IFERROR(ROUNDDOWN(U505/T505,3),"－"))))</f>
        <v>－</v>
      </c>
      <c r="X505" s="79"/>
      <c r="Y505" s="79"/>
      <c r="Z505" s="82"/>
      <c r="AA505" s="80"/>
      <c r="AB505" s="81"/>
      <c r="AC505" s="82"/>
      <c r="AD505" s="82"/>
      <c r="AE505" s="82"/>
      <c r="AF505" s="82"/>
      <c r="AG505" s="80"/>
      <c r="AH505" s="76"/>
      <c r="AI505" s="76"/>
      <c r="AJ505" s="76"/>
      <c r="AK505" s="36"/>
      <c r="AL505" s="36"/>
      <c r="AM505" s="200"/>
      <c r="AN505" s="200"/>
      <c r="AO505" s="200"/>
      <c r="AP505" s="200"/>
      <c r="AQ505" s="161"/>
      <c r="AR505" s="75"/>
      <c r="AS505" s="36"/>
      <c r="AT505" s="36"/>
      <c r="AU505" s="36"/>
      <c r="AV505" s="36"/>
      <c r="AW505" s="36"/>
      <c r="AX505" s="36"/>
      <c r="AY505" s="36"/>
      <c r="AZ505" s="36"/>
      <c r="BA505" s="104"/>
      <c r="BB505" s="113"/>
      <c r="BC505" s="114" t="str">
        <f>IF(AND(OR(K505=契約状況コード表!D$5,K505=契約状況コード表!D$6),OR(AG505=契約状況コード表!G$5,AG505=契約状況コード表!G$6)),"年間支払金額(全官署)",IF(OR(AG505=契約状況コード表!G$5,AG505=契約状況コード表!G$6),"年間支払金額",IF(AND(OR(COUNTIF(AI505,"*すべて*"),COUNTIF(AI505,"*全て*")),S505="●",OR(K505=契約状況コード表!D$5,K505=契約状況コード表!D$6)),"年間支払金額(全官署、契約相手方ごと)",IF(AND(OR(COUNTIF(AI505,"*すべて*"),COUNTIF(AI505,"*全て*")),S505="●"),"年間支払金額(契約相手方ごと)",IF(AND(OR(K505=契約状況コード表!D$5,K505=契約状況コード表!D$6),AG505=契約状況コード表!G$7),"契約総額(全官署)",IF(AND(K505=契約状況コード表!D$7,AG505=契約状況コード表!G$7),"契約総額(自官署のみ)",IF(K505=契約状況コード表!D$7,"年間支払金額(自官署のみ)",IF(AG505=契約状況コード表!G$7,"契約総額",IF(AND(COUNTIF(BJ505,"&lt;&gt;*単価*"),OR(K505=契約状況コード表!D$5,K505=契約状況コード表!D$6)),"全官署予定価格",IF(AND(COUNTIF(BJ505,"*単価*"),OR(K505=契約状況コード表!D$5,K505=契約状況コード表!D$6)),"全官署支払金額",IF(AND(COUNTIF(BJ505,"&lt;&gt;*単価*"),COUNTIF(BJ505,"*変更契約*")),"変更後予定価格",IF(COUNTIF(BJ505,"*単価*"),"年間支払金額","予定価格"))))))))))))</f>
        <v>予定価格</v>
      </c>
      <c r="BD505" s="114" t="str">
        <f>IF(AND(BI505=契約状況コード表!M$5,T505&gt;契約状況コード表!N$5),"○",IF(AND(BI505=契約状況コード表!M$6,T505&gt;=契約状況コード表!N$6),"○",IF(AND(BI505=契約状況コード表!M$7,T505&gt;=契約状況コード表!N$7),"○",IF(AND(BI505=契約状況コード表!M$8,T505&gt;=契約状況コード表!N$8),"○",IF(AND(BI505=契約状況コード表!M$9,T505&gt;=契約状況コード表!N$9),"○",IF(AND(BI505=契約状況コード表!M$10,T505&gt;=契約状況コード表!N$10),"○",IF(AND(BI505=契約状況コード表!M$11,T505&gt;=契約状況コード表!N$11),"○",IF(AND(BI505=契約状況コード表!M$12,T505&gt;=契約状況コード表!N$12),"○",IF(AND(BI505=契約状況コード表!M$13,T505&gt;=契約状況コード表!N$13),"○",IF(T505="他官署で調達手続き入札を実施のため","○","×"))))))))))</f>
        <v>×</v>
      </c>
      <c r="BE505" s="114" t="str">
        <f>IF(AND(BI505=契約状況コード表!M$5,Y505&gt;契約状況コード表!N$5),"○",IF(AND(BI505=契約状況コード表!M$6,Y505&gt;=契約状況コード表!N$6),"○",IF(AND(BI505=契約状況コード表!M$7,Y505&gt;=契約状況コード表!N$7),"○",IF(AND(BI505=契約状況コード表!M$8,Y505&gt;=契約状況コード表!N$8),"○",IF(AND(BI505=契約状況コード表!M$9,Y505&gt;=契約状況コード表!N$9),"○",IF(AND(BI505=契約状況コード表!M$10,Y505&gt;=契約状況コード表!N$10),"○",IF(AND(BI505=契約状況コード表!M$11,Y505&gt;=契約状況コード表!N$11),"○",IF(AND(BI505=契約状況コード表!M$12,Y505&gt;=契約状況コード表!N$12),"○",IF(AND(BI505=契約状況コード表!M$13,Y505&gt;=契約状況コード表!N$13),"○","×")))))))))</f>
        <v>×</v>
      </c>
      <c r="BF505" s="114" t="str">
        <f t="shared" si="65"/>
        <v>×</v>
      </c>
      <c r="BG505" s="114" t="str">
        <f t="shared" si="66"/>
        <v>×</v>
      </c>
      <c r="BH505" s="115" t="str">
        <f t="shared" si="67"/>
        <v/>
      </c>
      <c r="BI505" s="170">
        <f t="shared" si="68"/>
        <v>0</v>
      </c>
      <c r="BJ505" s="36" t="str">
        <f>IF(AG505=契約状況コード表!G$5,"",IF(AND(K505&lt;&gt;"",ISTEXT(U505)),"分担契約/単価契約",IF(ISTEXT(U505),"単価契約",IF(K505&lt;&gt;"","分担契約",""))))</f>
        <v/>
      </c>
      <c r="BK505" s="171"/>
      <c r="BL505" s="118" t="str">
        <f>IF(COUNTIF(T505,"**"),"",IF(AND(T505&gt;=契約状況コード表!P$5,OR(H505=契約状況コード表!M$5,H505=契約状況コード表!M$6)),1,IF(AND(T505&gt;=契約状況コード表!P$13,H505&lt;&gt;契約状況コード表!M$5,H505&lt;&gt;契約状況コード表!M$6),1,"")))</f>
        <v/>
      </c>
      <c r="BM505" s="155" t="str">
        <f t="shared" si="69"/>
        <v>○</v>
      </c>
      <c r="BN505" s="118" t="b">
        <f t="shared" si="70"/>
        <v>1</v>
      </c>
      <c r="BO505" s="118" t="b">
        <f t="shared" si="71"/>
        <v>1</v>
      </c>
    </row>
    <row r="506" spans="1:67" ht="60.6" customHeight="1">
      <c r="A506" s="101">
        <f t="shared" si="72"/>
        <v>501</v>
      </c>
      <c r="B506" s="101" t="str">
        <f t="shared" si="73"/>
        <v/>
      </c>
      <c r="C506" s="101" t="str">
        <f>IF(B506&lt;&gt;1,"",COUNTIF($B$6:B506,1))</f>
        <v/>
      </c>
      <c r="D506" s="101" t="str">
        <f>IF(B506&lt;&gt;2,"",COUNTIF($B$6:B506,2))</f>
        <v/>
      </c>
      <c r="E506" s="101" t="str">
        <f>IF(B506&lt;&gt;3,"",COUNTIF($B$6:B506,3))</f>
        <v/>
      </c>
      <c r="F506" s="101" t="str">
        <f>IF(B506&lt;&gt;4,"",COUNTIF($B$6:B506,4))</f>
        <v/>
      </c>
      <c r="G506" s="75"/>
      <c r="H506" s="36"/>
      <c r="I506" s="76"/>
      <c r="J506" s="76"/>
      <c r="K506" s="75"/>
      <c r="L506" s="161"/>
      <c r="M506" s="77"/>
      <c r="N506" s="76"/>
      <c r="O506" s="78"/>
      <c r="P506" s="83"/>
      <c r="Q506" s="84"/>
      <c r="R506" s="76"/>
      <c r="S506" s="75"/>
      <c r="T506" s="79"/>
      <c r="U506" s="86"/>
      <c r="V506" s="87"/>
      <c r="W506" s="172" t="str">
        <f>IF(OR(T506="他官署で調達手続きを実施のため",AG506=契約状況コード表!G$5),"－",IF(V506&lt;&gt;"",ROUNDDOWN(V506/T506,3),(IFERROR(ROUNDDOWN(U506/T506,3),"－"))))</f>
        <v>－</v>
      </c>
      <c r="X506" s="79"/>
      <c r="Y506" s="79"/>
      <c r="Z506" s="82"/>
      <c r="AA506" s="80"/>
      <c r="AB506" s="81"/>
      <c r="AC506" s="82"/>
      <c r="AD506" s="82"/>
      <c r="AE506" s="82"/>
      <c r="AF506" s="82"/>
      <c r="AG506" s="80"/>
      <c r="AH506" s="76"/>
      <c r="AI506" s="76"/>
      <c r="AJ506" s="76"/>
      <c r="AK506" s="36"/>
      <c r="AL506" s="36"/>
      <c r="AM506" s="200"/>
      <c r="AN506" s="200"/>
      <c r="AO506" s="200"/>
      <c r="AP506" s="200"/>
      <c r="AQ506" s="161"/>
      <c r="AR506" s="75"/>
      <c r="AS506" s="36"/>
      <c r="AT506" s="36"/>
      <c r="AU506" s="36"/>
      <c r="AV506" s="36"/>
      <c r="AW506" s="36"/>
      <c r="AX506" s="36"/>
      <c r="AY506" s="36"/>
      <c r="AZ506" s="36"/>
      <c r="BA506" s="104"/>
      <c r="BB506" s="113"/>
      <c r="BC506" s="114" t="str">
        <f>IF(AND(OR(K506=契約状況コード表!D$5,K506=契約状況コード表!D$6),OR(AG506=契約状況コード表!G$5,AG506=契約状況コード表!G$6)),"年間支払金額(全官署)",IF(OR(AG506=契約状況コード表!G$5,AG506=契約状況コード表!G$6),"年間支払金額",IF(AND(OR(COUNTIF(AI506,"*すべて*"),COUNTIF(AI506,"*全て*")),S506="●",OR(K506=契約状況コード表!D$5,K506=契約状況コード表!D$6)),"年間支払金額(全官署、契約相手方ごと)",IF(AND(OR(COUNTIF(AI506,"*すべて*"),COUNTIF(AI506,"*全て*")),S506="●"),"年間支払金額(契約相手方ごと)",IF(AND(OR(K506=契約状況コード表!D$5,K506=契約状況コード表!D$6),AG506=契約状況コード表!G$7),"契約総額(全官署)",IF(AND(K506=契約状況コード表!D$7,AG506=契約状況コード表!G$7),"契約総額(自官署のみ)",IF(K506=契約状況コード表!D$7,"年間支払金額(自官署のみ)",IF(AG506=契約状況コード表!G$7,"契約総額",IF(AND(COUNTIF(BJ506,"&lt;&gt;*単価*"),OR(K506=契約状況コード表!D$5,K506=契約状況コード表!D$6)),"全官署予定価格",IF(AND(COUNTIF(BJ506,"*単価*"),OR(K506=契約状況コード表!D$5,K506=契約状況コード表!D$6)),"全官署支払金額",IF(AND(COUNTIF(BJ506,"&lt;&gt;*単価*"),COUNTIF(BJ506,"*変更契約*")),"変更後予定価格",IF(COUNTIF(BJ506,"*単価*"),"年間支払金額","予定価格"))))))))))))</f>
        <v>予定価格</v>
      </c>
      <c r="BD506" s="114" t="str">
        <f>IF(AND(BI506=契約状況コード表!M$5,T506&gt;契約状況コード表!N$5),"○",IF(AND(BI506=契約状況コード表!M$6,T506&gt;=契約状況コード表!N$6),"○",IF(AND(BI506=契約状況コード表!M$7,T506&gt;=契約状況コード表!N$7),"○",IF(AND(BI506=契約状況コード表!M$8,T506&gt;=契約状況コード表!N$8),"○",IF(AND(BI506=契約状況コード表!M$9,T506&gt;=契約状況コード表!N$9),"○",IF(AND(BI506=契約状況コード表!M$10,T506&gt;=契約状況コード表!N$10),"○",IF(AND(BI506=契約状況コード表!M$11,T506&gt;=契約状況コード表!N$11),"○",IF(AND(BI506=契約状況コード表!M$12,T506&gt;=契約状況コード表!N$12),"○",IF(AND(BI506=契約状況コード表!M$13,T506&gt;=契約状況コード表!N$13),"○",IF(T506="他官署で調達手続き入札を実施のため","○","×"))))))))))</f>
        <v>×</v>
      </c>
      <c r="BE506" s="114" t="str">
        <f>IF(AND(BI506=契約状況コード表!M$5,Y506&gt;契約状況コード表!N$5),"○",IF(AND(BI506=契約状況コード表!M$6,Y506&gt;=契約状況コード表!N$6),"○",IF(AND(BI506=契約状況コード表!M$7,Y506&gt;=契約状況コード表!N$7),"○",IF(AND(BI506=契約状況コード表!M$8,Y506&gt;=契約状況コード表!N$8),"○",IF(AND(BI506=契約状況コード表!M$9,Y506&gt;=契約状況コード表!N$9),"○",IF(AND(BI506=契約状況コード表!M$10,Y506&gt;=契約状況コード表!N$10),"○",IF(AND(BI506=契約状況コード表!M$11,Y506&gt;=契約状況コード表!N$11),"○",IF(AND(BI506=契約状況コード表!M$12,Y506&gt;=契約状況コード表!N$12),"○",IF(AND(BI506=契約状況コード表!M$13,Y506&gt;=契約状況コード表!N$13),"○","×")))))))))</f>
        <v>×</v>
      </c>
      <c r="BF506" s="114" t="str">
        <f t="shared" si="65"/>
        <v>×</v>
      </c>
      <c r="BG506" s="114" t="str">
        <f t="shared" si="66"/>
        <v>×</v>
      </c>
      <c r="BH506" s="115" t="str">
        <f t="shared" si="67"/>
        <v/>
      </c>
      <c r="BI506" s="170">
        <f t="shared" si="68"/>
        <v>0</v>
      </c>
      <c r="BJ506" s="36" t="str">
        <f>IF(AG506=契約状況コード表!G$5,"",IF(AND(K506&lt;&gt;"",ISTEXT(U506)),"分担契約/単価契約",IF(ISTEXT(U506),"単価契約",IF(K506&lt;&gt;"","分担契約",""))))</f>
        <v/>
      </c>
      <c r="BK506" s="171"/>
      <c r="BL506" s="118" t="str">
        <f>IF(COUNTIF(T506,"**"),"",IF(AND(T506&gt;=契約状況コード表!P$5,OR(H506=契約状況コード表!M$5,H506=契約状況コード表!M$6)),1,IF(AND(T506&gt;=契約状況コード表!P$13,H506&lt;&gt;契約状況コード表!M$5,H506&lt;&gt;契約状況コード表!M$6),1,"")))</f>
        <v/>
      </c>
      <c r="BM506" s="155" t="str">
        <f t="shared" si="69"/>
        <v>○</v>
      </c>
      <c r="BN506" s="118" t="b">
        <f t="shared" si="70"/>
        <v>1</v>
      </c>
      <c r="BO506" s="118" t="b">
        <f t="shared" si="71"/>
        <v>1</v>
      </c>
    </row>
    <row r="507" spans="1:67" ht="60.6" customHeight="1">
      <c r="A507" s="101">
        <f t="shared" si="72"/>
        <v>502</v>
      </c>
      <c r="B507" s="101" t="str">
        <f t="shared" si="73"/>
        <v/>
      </c>
      <c r="C507" s="101" t="str">
        <f>IF(B507&lt;&gt;1,"",COUNTIF($B$6:B507,1))</f>
        <v/>
      </c>
      <c r="D507" s="101" t="str">
        <f>IF(B507&lt;&gt;2,"",COUNTIF($B$6:B507,2))</f>
        <v/>
      </c>
      <c r="E507" s="101" t="str">
        <f>IF(B507&lt;&gt;3,"",COUNTIF($B$6:B507,3))</f>
        <v/>
      </c>
      <c r="F507" s="101" t="str">
        <f>IF(B507&lt;&gt;4,"",COUNTIF($B$6:B507,4))</f>
        <v/>
      </c>
      <c r="G507" s="75"/>
      <c r="H507" s="36"/>
      <c r="I507" s="76"/>
      <c r="J507" s="76"/>
      <c r="K507" s="75"/>
      <c r="L507" s="161"/>
      <c r="M507" s="77"/>
      <c r="N507" s="76"/>
      <c r="O507" s="78"/>
      <c r="P507" s="83"/>
      <c r="Q507" s="84"/>
      <c r="R507" s="76"/>
      <c r="S507" s="75"/>
      <c r="T507" s="85"/>
      <c r="U507" s="154"/>
      <c r="V507" s="87"/>
      <c r="W507" s="172" t="str">
        <f>IF(OR(T507="他官署で調達手続きを実施のため",AG507=契約状況コード表!G$5),"－",IF(V507&lt;&gt;"",ROUNDDOWN(V507/T507,3),(IFERROR(ROUNDDOWN(U507/T507,3),"－"))))</f>
        <v>－</v>
      </c>
      <c r="X507" s="85"/>
      <c r="Y507" s="85"/>
      <c r="Z507" s="82"/>
      <c r="AA507" s="80"/>
      <c r="AB507" s="81"/>
      <c r="AC507" s="82"/>
      <c r="AD507" s="82"/>
      <c r="AE507" s="82"/>
      <c r="AF507" s="82"/>
      <c r="AG507" s="80"/>
      <c r="AH507" s="76"/>
      <c r="AI507" s="76"/>
      <c r="AJ507" s="76"/>
      <c r="AK507" s="36"/>
      <c r="AL507" s="36"/>
      <c r="AM507" s="200"/>
      <c r="AN507" s="200"/>
      <c r="AO507" s="200"/>
      <c r="AP507" s="200"/>
      <c r="AQ507" s="161"/>
      <c r="AR507" s="75"/>
      <c r="AS507" s="36"/>
      <c r="AT507" s="36"/>
      <c r="AU507" s="36"/>
      <c r="AV507" s="36"/>
      <c r="AW507" s="36"/>
      <c r="AX507" s="36"/>
      <c r="AY507" s="36"/>
      <c r="AZ507" s="36"/>
      <c r="BA507" s="104"/>
      <c r="BB507" s="113"/>
      <c r="BC507" s="114" t="str">
        <f>IF(AND(OR(K507=契約状況コード表!D$5,K507=契約状況コード表!D$6),OR(AG507=契約状況コード表!G$5,AG507=契約状況コード表!G$6)),"年間支払金額(全官署)",IF(OR(AG507=契約状況コード表!G$5,AG507=契約状況コード表!G$6),"年間支払金額",IF(AND(OR(COUNTIF(AI507,"*すべて*"),COUNTIF(AI507,"*全て*")),S507="●",OR(K507=契約状況コード表!D$5,K507=契約状況コード表!D$6)),"年間支払金額(全官署、契約相手方ごと)",IF(AND(OR(COUNTIF(AI507,"*すべて*"),COUNTIF(AI507,"*全て*")),S507="●"),"年間支払金額(契約相手方ごと)",IF(AND(OR(K507=契約状況コード表!D$5,K507=契約状況コード表!D$6),AG507=契約状況コード表!G$7),"契約総額(全官署)",IF(AND(K507=契約状況コード表!D$7,AG507=契約状況コード表!G$7),"契約総額(自官署のみ)",IF(K507=契約状況コード表!D$7,"年間支払金額(自官署のみ)",IF(AG507=契約状況コード表!G$7,"契約総額",IF(AND(COUNTIF(BJ507,"&lt;&gt;*単価*"),OR(K507=契約状況コード表!D$5,K507=契約状況コード表!D$6)),"全官署予定価格",IF(AND(COUNTIF(BJ507,"*単価*"),OR(K507=契約状況コード表!D$5,K507=契約状況コード表!D$6)),"全官署支払金額",IF(AND(COUNTIF(BJ507,"&lt;&gt;*単価*"),COUNTIF(BJ507,"*変更契約*")),"変更後予定価格",IF(COUNTIF(BJ507,"*単価*"),"年間支払金額","予定価格"))))))))))))</f>
        <v>予定価格</v>
      </c>
      <c r="BD507" s="114" t="str">
        <f>IF(AND(BI507=契約状況コード表!M$5,T507&gt;契約状況コード表!N$5),"○",IF(AND(BI507=契約状況コード表!M$6,T507&gt;=契約状況コード表!N$6),"○",IF(AND(BI507=契約状況コード表!M$7,T507&gt;=契約状況コード表!N$7),"○",IF(AND(BI507=契約状況コード表!M$8,T507&gt;=契約状況コード表!N$8),"○",IF(AND(BI507=契約状況コード表!M$9,T507&gt;=契約状況コード表!N$9),"○",IF(AND(BI507=契約状況コード表!M$10,T507&gt;=契約状況コード表!N$10),"○",IF(AND(BI507=契約状況コード表!M$11,T507&gt;=契約状況コード表!N$11),"○",IF(AND(BI507=契約状況コード表!M$12,T507&gt;=契約状況コード表!N$12),"○",IF(AND(BI507=契約状況コード表!M$13,T507&gt;=契約状況コード表!N$13),"○",IF(T507="他官署で調達手続き入札を実施のため","○","×"))))))))))</f>
        <v>×</v>
      </c>
      <c r="BE507" s="114" t="str">
        <f>IF(AND(BI507=契約状況コード表!M$5,Y507&gt;契約状況コード表!N$5),"○",IF(AND(BI507=契約状況コード表!M$6,Y507&gt;=契約状況コード表!N$6),"○",IF(AND(BI507=契約状況コード表!M$7,Y507&gt;=契約状況コード表!N$7),"○",IF(AND(BI507=契約状況コード表!M$8,Y507&gt;=契約状況コード表!N$8),"○",IF(AND(BI507=契約状況コード表!M$9,Y507&gt;=契約状況コード表!N$9),"○",IF(AND(BI507=契約状況コード表!M$10,Y507&gt;=契約状況コード表!N$10),"○",IF(AND(BI507=契約状況コード表!M$11,Y507&gt;=契約状況コード表!N$11),"○",IF(AND(BI507=契約状況コード表!M$12,Y507&gt;=契約状況コード表!N$12),"○",IF(AND(BI507=契約状況コード表!M$13,Y507&gt;=契約状況コード表!N$13),"○","×")))))))))</f>
        <v>×</v>
      </c>
      <c r="BF507" s="114" t="str">
        <f t="shared" si="65"/>
        <v>×</v>
      </c>
      <c r="BG507" s="114" t="str">
        <f t="shared" si="66"/>
        <v>×</v>
      </c>
      <c r="BH507" s="115" t="str">
        <f t="shared" si="67"/>
        <v/>
      </c>
      <c r="BI507" s="170">
        <f t="shared" si="68"/>
        <v>0</v>
      </c>
      <c r="BJ507" s="36" t="str">
        <f>IF(AG507=契約状況コード表!G$5,"",IF(AND(K507&lt;&gt;"",ISTEXT(U507)),"分担契約/単価契約",IF(ISTEXT(U507),"単価契約",IF(K507&lt;&gt;"","分担契約",""))))</f>
        <v/>
      </c>
      <c r="BK507" s="171"/>
      <c r="BL507" s="118" t="str">
        <f>IF(COUNTIF(T507,"**"),"",IF(AND(T507&gt;=契約状況コード表!P$5,OR(H507=契約状況コード表!M$5,H507=契約状況コード表!M$6)),1,IF(AND(T507&gt;=契約状況コード表!P$13,H507&lt;&gt;契約状況コード表!M$5,H507&lt;&gt;契約状況コード表!M$6),1,"")))</f>
        <v/>
      </c>
      <c r="BM507" s="155" t="str">
        <f t="shared" si="69"/>
        <v>○</v>
      </c>
      <c r="BN507" s="118" t="b">
        <f t="shared" si="70"/>
        <v>1</v>
      </c>
      <c r="BO507" s="118" t="b">
        <f t="shared" si="71"/>
        <v>1</v>
      </c>
    </row>
    <row r="508" spans="1:67" ht="60.6" customHeight="1">
      <c r="A508" s="101">
        <f t="shared" si="72"/>
        <v>503</v>
      </c>
      <c r="B508" s="101" t="str">
        <f t="shared" si="73"/>
        <v/>
      </c>
      <c r="C508" s="101" t="str">
        <f>IF(B508&lt;&gt;1,"",COUNTIF($B$6:B508,1))</f>
        <v/>
      </c>
      <c r="D508" s="101" t="str">
        <f>IF(B508&lt;&gt;2,"",COUNTIF($B$6:B508,2))</f>
        <v/>
      </c>
      <c r="E508" s="101" t="str">
        <f>IF(B508&lt;&gt;3,"",COUNTIF($B$6:B508,3))</f>
        <v/>
      </c>
      <c r="F508" s="101" t="str">
        <f>IF(B508&lt;&gt;4,"",COUNTIF($B$6:B508,4))</f>
        <v/>
      </c>
      <c r="G508" s="75"/>
      <c r="H508" s="36"/>
      <c r="I508" s="76"/>
      <c r="J508" s="76"/>
      <c r="K508" s="75"/>
      <c r="L508" s="161"/>
      <c r="M508" s="77"/>
      <c r="N508" s="76"/>
      <c r="O508" s="78"/>
      <c r="P508" s="83"/>
      <c r="Q508" s="84"/>
      <c r="R508" s="76"/>
      <c r="S508" s="75"/>
      <c r="T508" s="79"/>
      <c r="U508" s="86"/>
      <c r="V508" s="87"/>
      <c r="W508" s="172" t="str">
        <f>IF(OR(T508="他官署で調達手続きを実施のため",AG508=契約状況コード表!G$5),"－",IF(V508&lt;&gt;"",ROUNDDOWN(V508/T508,3),(IFERROR(ROUNDDOWN(U508/T508,3),"－"))))</f>
        <v>－</v>
      </c>
      <c r="X508" s="79"/>
      <c r="Y508" s="79"/>
      <c r="Z508" s="82"/>
      <c r="AA508" s="80"/>
      <c r="AB508" s="81"/>
      <c r="AC508" s="82"/>
      <c r="AD508" s="82"/>
      <c r="AE508" s="82"/>
      <c r="AF508" s="82"/>
      <c r="AG508" s="80"/>
      <c r="AH508" s="76"/>
      <c r="AI508" s="76"/>
      <c r="AJ508" s="76"/>
      <c r="AK508" s="36"/>
      <c r="AL508" s="36"/>
      <c r="AM508" s="200"/>
      <c r="AN508" s="200"/>
      <c r="AO508" s="200"/>
      <c r="AP508" s="200"/>
      <c r="AQ508" s="161"/>
      <c r="AR508" s="75"/>
      <c r="AS508" s="36"/>
      <c r="AT508" s="36"/>
      <c r="AU508" s="36"/>
      <c r="AV508" s="36"/>
      <c r="AW508" s="36"/>
      <c r="AX508" s="36"/>
      <c r="AY508" s="36"/>
      <c r="AZ508" s="36"/>
      <c r="BA508" s="104"/>
      <c r="BB508" s="113"/>
      <c r="BC508" s="114" t="str">
        <f>IF(AND(OR(K508=契約状況コード表!D$5,K508=契約状況コード表!D$6),OR(AG508=契約状況コード表!G$5,AG508=契約状況コード表!G$6)),"年間支払金額(全官署)",IF(OR(AG508=契約状況コード表!G$5,AG508=契約状況コード表!G$6),"年間支払金額",IF(AND(OR(COUNTIF(AI508,"*すべて*"),COUNTIF(AI508,"*全て*")),S508="●",OR(K508=契約状況コード表!D$5,K508=契約状況コード表!D$6)),"年間支払金額(全官署、契約相手方ごと)",IF(AND(OR(COUNTIF(AI508,"*すべて*"),COUNTIF(AI508,"*全て*")),S508="●"),"年間支払金額(契約相手方ごと)",IF(AND(OR(K508=契約状況コード表!D$5,K508=契約状況コード表!D$6),AG508=契約状況コード表!G$7),"契約総額(全官署)",IF(AND(K508=契約状況コード表!D$7,AG508=契約状況コード表!G$7),"契約総額(自官署のみ)",IF(K508=契約状況コード表!D$7,"年間支払金額(自官署のみ)",IF(AG508=契約状況コード表!G$7,"契約総額",IF(AND(COUNTIF(BJ508,"&lt;&gt;*単価*"),OR(K508=契約状況コード表!D$5,K508=契約状況コード表!D$6)),"全官署予定価格",IF(AND(COUNTIF(BJ508,"*単価*"),OR(K508=契約状況コード表!D$5,K508=契約状況コード表!D$6)),"全官署支払金額",IF(AND(COUNTIF(BJ508,"&lt;&gt;*単価*"),COUNTIF(BJ508,"*変更契約*")),"変更後予定価格",IF(COUNTIF(BJ508,"*単価*"),"年間支払金額","予定価格"))))))))))))</f>
        <v>予定価格</v>
      </c>
      <c r="BD508" s="114" t="str">
        <f>IF(AND(BI508=契約状況コード表!M$5,T508&gt;契約状況コード表!N$5),"○",IF(AND(BI508=契約状況コード表!M$6,T508&gt;=契約状況コード表!N$6),"○",IF(AND(BI508=契約状況コード表!M$7,T508&gt;=契約状況コード表!N$7),"○",IF(AND(BI508=契約状況コード表!M$8,T508&gt;=契約状況コード表!N$8),"○",IF(AND(BI508=契約状況コード表!M$9,T508&gt;=契約状況コード表!N$9),"○",IF(AND(BI508=契約状況コード表!M$10,T508&gt;=契約状況コード表!N$10),"○",IF(AND(BI508=契約状況コード表!M$11,T508&gt;=契約状況コード表!N$11),"○",IF(AND(BI508=契約状況コード表!M$12,T508&gt;=契約状況コード表!N$12),"○",IF(AND(BI508=契約状況コード表!M$13,T508&gt;=契約状況コード表!N$13),"○",IF(T508="他官署で調達手続き入札を実施のため","○","×"))))))))))</f>
        <v>×</v>
      </c>
      <c r="BE508" s="114" t="str">
        <f>IF(AND(BI508=契約状況コード表!M$5,Y508&gt;契約状況コード表!N$5),"○",IF(AND(BI508=契約状況コード表!M$6,Y508&gt;=契約状況コード表!N$6),"○",IF(AND(BI508=契約状況コード表!M$7,Y508&gt;=契約状況コード表!N$7),"○",IF(AND(BI508=契約状況コード表!M$8,Y508&gt;=契約状況コード表!N$8),"○",IF(AND(BI508=契約状況コード表!M$9,Y508&gt;=契約状況コード表!N$9),"○",IF(AND(BI508=契約状況コード表!M$10,Y508&gt;=契約状況コード表!N$10),"○",IF(AND(BI508=契約状況コード表!M$11,Y508&gt;=契約状況コード表!N$11),"○",IF(AND(BI508=契約状況コード表!M$12,Y508&gt;=契約状況コード表!N$12),"○",IF(AND(BI508=契約状況コード表!M$13,Y508&gt;=契約状況コード表!N$13),"○","×")))))))))</f>
        <v>×</v>
      </c>
      <c r="BF508" s="114" t="str">
        <f t="shared" si="65"/>
        <v>×</v>
      </c>
      <c r="BG508" s="114" t="str">
        <f t="shared" si="66"/>
        <v>×</v>
      </c>
      <c r="BH508" s="115" t="str">
        <f t="shared" si="67"/>
        <v/>
      </c>
      <c r="BI508" s="170">
        <f t="shared" si="68"/>
        <v>0</v>
      </c>
      <c r="BJ508" s="36" t="str">
        <f>IF(AG508=契約状況コード表!G$5,"",IF(AND(K508&lt;&gt;"",ISTEXT(U508)),"分担契約/単価契約",IF(ISTEXT(U508),"単価契約",IF(K508&lt;&gt;"","分担契約",""))))</f>
        <v/>
      </c>
      <c r="BK508" s="171"/>
      <c r="BL508" s="118" t="str">
        <f>IF(COUNTIF(T508,"**"),"",IF(AND(T508&gt;=契約状況コード表!P$5,OR(H508=契約状況コード表!M$5,H508=契約状況コード表!M$6)),1,IF(AND(T508&gt;=契約状況コード表!P$13,H508&lt;&gt;契約状況コード表!M$5,H508&lt;&gt;契約状況コード表!M$6),1,"")))</f>
        <v/>
      </c>
      <c r="BM508" s="155" t="str">
        <f t="shared" si="69"/>
        <v>○</v>
      </c>
      <c r="BN508" s="118" t="b">
        <f t="shared" si="70"/>
        <v>1</v>
      </c>
      <c r="BO508" s="118" t="b">
        <f t="shared" si="71"/>
        <v>1</v>
      </c>
    </row>
    <row r="509" spans="1:67" ht="60.6" customHeight="1">
      <c r="A509" s="101">
        <f t="shared" si="72"/>
        <v>504</v>
      </c>
      <c r="B509" s="101" t="str">
        <f t="shared" si="73"/>
        <v/>
      </c>
      <c r="C509" s="101" t="str">
        <f>IF(B509&lt;&gt;1,"",COUNTIF($B$6:B509,1))</f>
        <v/>
      </c>
      <c r="D509" s="101" t="str">
        <f>IF(B509&lt;&gt;2,"",COUNTIF($B$6:B509,2))</f>
        <v/>
      </c>
      <c r="E509" s="101" t="str">
        <f>IF(B509&lt;&gt;3,"",COUNTIF($B$6:B509,3))</f>
        <v/>
      </c>
      <c r="F509" s="101" t="str">
        <f>IF(B509&lt;&gt;4,"",COUNTIF($B$6:B509,4))</f>
        <v/>
      </c>
      <c r="G509" s="75"/>
      <c r="H509" s="36"/>
      <c r="I509" s="76"/>
      <c r="J509" s="76"/>
      <c r="K509" s="75"/>
      <c r="L509" s="161"/>
      <c r="M509" s="77"/>
      <c r="N509" s="76"/>
      <c r="O509" s="78"/>
      <c r="P509" s="83"/>
      <c r="Q509" s="84"/>
      <c r="R509" s="76"/>
      <c r="S509" s="75"/>
      <c r="T509" s="79"/>
      <c r="U509" s="86"/>
      <c r="V509" s="87"/>
      <c r="W509" s="172" t="str">
        <f>IF(OR(T509="他官署で調達手続きを実施のため",AG509=契約状況コード表!G$5),"－",IF(V509&lt;&gt;"",ROUNDDOWN(V509/T509,3),(IFERROR(ROUNDDOWN(U509/T509,3),"－"))))</f>
        <v>－</v>
      </c>
      <c r="X509" s="79"/>
      <c r="Y509" s="79"/>
      <c r="Z509" s="82"/>
      <c r="AA509" s="80"/>
      <c r="AB509" s="81"/>
      <c r="AC509" s="82"/>
      <c r="AD509" s="82"/>
      <c r="AE509" s="82"/>
      <c r="AF509" s="82"/>
      <c r="AG509" s="80"/>
      <c r="AH509" s="76"/>
      <c r="AI509" s="76"/>
      <c r="AJ509" s="76"/>
      <c r="AK509" s="36"/>
      <c r="AL509" s="36"/>
      <c r="AM509" s="200"/>
      <c r="AN509" s="200"/>
      <c r="AO509" s="200"/>
      <c r="AP509" s="200"/>
      <c r="AQ509" s="161"/>
      <c r="AR509" s="75"/>
      <c r="AS509" s="36"/>
      <c r="AT509" s="36"/>
      <c r="AU509" s="36"/>
      <c r="AV509" s="36"/>
      <c r="AW509" s="36"/>
      <c r="AX509" s="36"/>
      <c r="AY509" s="36"/>
      <c r="AZ509" s="36"/>
      <c r="BA509" s="104"/>
      <c r="BB509" s="113"/>
      <c r="BC509" s="114" t="str">
        <f>IF(AND(OR(K509=契約状況コード表!D$5,K509=契約状況コード表!D$6),OR(AG509=契約状況コード表!G$5,AG509=契約状況コード表!G$6)),"年間支払金額(全官署)",IF(OR(AG509=契約状況コード表!G$5,AG509=契約状況コード表!G$6),"年間支払金額",IF(AND(OR(COUNTIF(AI509,"*すべて*"),COUNTIF(AI509,"*全て*")),S509="●",OR(K509=契約状況コード表!D$5,K509=契約状況コード表!D$6)),"年間支払金額(全官署、契約相手方ごと)",IF(AND(OR(COUNTIF(AI509,"*すべて*"),COUNTIF(AI509,"*全て*")),S509="●"),"年間支払金額(契約相手方ごと)",IF(AND(OR(K509=契約状況コード表!D$5,K509=契約状況コード表!D$6),AG509=契約状況コード表!G$7),"契約総額(全官署)",IF(AND(K509=契約状況コード表!D$7,AG509=契約状況コード表!G$7),"契約総額(自官署のみ)",IF(K509=契約状況コード表!D$7,"年間支払金額(自官署のみ)",IF(AG509=契約状況コード表!G$7,"契約総額",IF(AND(COUNTIF(BJ509,"&lt;&gt;*単価*"),OR(K509=契約状況コード表!D$5,K509=契約状況コード表!D$6)),"全官署予定価格",IF(AND(COUNTIF(BJ509,"*単価*"),OR(K509=契約状況コード表!D$5,K509=契約状況コード表!D$6)),"全官署支払金額",IF(AND(COUNTIF(BJ509,"&lt;&gt;*単価*"),COUNTIF(BJ509,"*変更契約*")),"変更後予定価格",IF(COUNTIF(BJ509,"*単価*"),"年間支払金額","予定価格"))))))))))))</f>
        <v>予定価格</v>
      </c>
      <c r="BD509" s="114" t="str">
        <f>IF(AND(BI509=契約状況コード表!M$5,T509&gt;契約状況コード表!N$5),"○",IF(AND(BI509=契約状況コード表!M$6,T509&gt;=契約状況コード表!N$6),"○",IF(AND(BI509=契約状況コード表!M$7,T509&gt;=契約状況コード表!N$7),"○",IF(AND(BI509=契約状況コード表!M$8,T509&gt;=契約状況コード表!N$8),"○",IF(AND(BI509=契約状況コード表!M$9,T509&gt;=契約状況コード表!N$9),"○",IF(AND(BI509=契約状況コード表!M$10,T509&gt;=契約状況コード表!N$10),"○",IF(AND(BI509=契約状況コード表!M$11,T509&gt;=契約状況コード表!N$11),"○",IF(AND(BI509=契約状況コード表!M$12,T509&gt;=契約状況コード表!N$12),"○",IF(AND(BI509=契約状況コード表!M$13,T509&gt;=契約状況コード表!N$13),"○",IF(T509="他官署で調達手続き入札を実施のため","○","×"))))))))))</f>
        <v>×</v>
      </c>
      <c r="BE509" s="114" t="str">
        <f>IF(AND(BI509=契約状況コード表!M$5,Y509&gt;契約状況コード表!N$5),"○",IF(AND(BI509=契約状況コード表!M$6,Y509&gt;=契約状況コード表!N$6),"○",IF(AND(BI509=契約状況コード表!M$7,Y509&gt;=契約状況コード表!N$7),"○",IF(AND(BI509=契約状況コード表!M$8,Y509&gt;=契約状況コード表!N$8),"○",IF(AND(BI509=契約状況コード表!M$9,Y509&gt;=契約状況コード表!N$9),"○",IF(AND(BI509=契約状況コード表!M$10,Y509&gt;=契約状況コード表!N$10),"○",IF(AND(BI509=契約状況コード表!M$11,Y509&gt;=契約状況コード表!N$11),"○",IF(AND(BI509=契約状況コード表!M$12,Y509&gt;=契約状況コード表!N$12),"○",IF(AND(BI509=契約状況コード表!M$13,Y509&gt;=契約状況コード表!N$13),"○","×")))))))))</f>
        <v>×</v>
      </c>
      <c r="BF509" s="114" t="str">
        <f t="shared" si="65"/>
        <v>×</v>
      </c>
      <c r="BG509" s="114" t="str">
        <f t="shared" si="66"/>
        <v>×</v>
      </c>
      <c r="BH509" s="115" t="str">
        <f t="shared" si="67"/>
        <v/>
      </c>
      <c r="BI509" s="170">
        <f t="shared" si="68"/>
        <v>0</v>
      </c>
      <c r="BJ509" s="36" t="str">
        <f>IF(AG509=契約状況コード表!G$5,"",IF(AND(K509&lt;&gt;"",ISTEXT(U509)),"分担契約/単価契約",IF(ISTEXT(U509),"単価契約",IF(K509&lt;&gt;"","分担契約",""))))</f>
        <v/>
      </c>
      <c r="BK509" s="171"/>
      <c r="BL509" s="118" t="str">
        <f>IF(COUNTIF(T509,"**"),"",IF(AND(T509&gt;=契約状況コード表!P$5,OR(H509=契約状況コード表!M$5,H509=契約状況コード表!M$6)),1,IF(AND(T509&gt;=契約状況コード表!P$13,H509&lt;&gt;契約状況コード表!M$5,H509&lt;&gt;契約状況コード表!M$6),1,"")))</f>
        <v/>
      </c>
      <c r="BM509" s="155" t="str">
        <f t="shared" si="69"/>
        <v>○</v>
      </c>
      <c r="BN509" s="118" t="b">
        <f t="shared" si="70"/>
        <v>1</v>
      </c>
      <c r="BO509" s="118" t="b">
        <f t="shared" si="71"/>
        <v>1</v>
      </c>
    </row>
    <row r="510" spans="1:67" ht="60.6" customHeight="1">
      <c r="A510" s="101">
        <f t="shared" si="72"/>
        <v>505</v>
      </c>
      <c r="B510" s="101" t="str">
        <f t="shared" si="73"/>
        <v/>
      </c>
      <c r="C510" s="101" t="str">
        <f>IF(B510&lt;&gt;1,"",COUNTIF($B$6:B510,1))</f>
        <v/>
      </c>
      <c r="D510" s="101" t="str">
        <f>IF(B510&lt;&gt;2,"",COUNTIF($B$6:B510,2))</f>
        <v/>
      </c>
      <c r="E510" s="101" t="str">
        <f>IF(B510&lt;&gt;3,"",COUNTIF($B$6:B510,3))</f>
        <v/>
      </c>
      <c r="F510" s="101" t="str">
        <f>IF(B510&lt;&gt;4,"",COUNTIF($B$6:B510,4))</f>
        <v/>
      </c>
      <c r="G510" s="75"/>
      <c r="H510" s="36"/>
      <c r="I510" s="76"/>
      <c r="J510" s="76"/>
      <c r="K510" s="75"/>
      <c r="L510" s="161"/>
      <c r="M510" s="77"/>
      <c r="N510" s="76"/>
      <c r="O510" s="78"/>
      <c r="P510" s="83"/>
      <c r="Q510" s="84"/>
      <c r="R510" s="76"/>
      <c r="S510" s="75"/>
      <c r="T510" s="79"/>
      <c r="U510" s="86"/>
      <c r="V510" s="87"/>
      <c r="W510" s="172" t="str">
        <f>IF(OR(T510="他官署で調達手続きを実施のため",AG510=契約状況コード表!G$5),"－",IF(V510&lt;&gt;"",ROUNDDOWN(V510/T510,3),(IFERROR(ROUNDDOWN(U510/T510,3),"－"))))</f>
        <v>－</v>
      </c>
      <c r="X510" s="79"/>
      <c r="Y510" s="79"/>
      <c r="Z510" s="82"/>
      <c r="AA510" s="80"/>
      <c r="AB510" s="81"/>
      <c r="AC510" s="82"/>
      <c r="AD510" s="82"/>
      <c r="AE510" s="82"/>
      <c r="AF510" s="82"/>
      <c r="AG510" s="80"/>
      <c r="AH510" s="76"/>
      <c r="AI510" s="76"/>
      <c r="AJ510" s="76"/>
      <c r="AK510" s="36"/>
      <c r="AL510" s="36"/>
      <c r="AM510" s="200"/>
      <c r="AN510" s="200"/>
      <c r="AO510" s="200"/>
      <c r="AP510" s="200"/>
      <c r="AQ510" s="161"/>
      <c r="AR510" s="75"/>
      <c r="AS510" s="36"/>
      <c r="AT510" s="36"/>
      <c r="AU510" s="36"/>
      <c r="AV510" s="36"/>
      <c r="AW510" s="36"/>
      <c r="AX510" s="36"/>
      <c r="AY510" s="36"/>
      <c r="AZ510" s="36"/>
      <c r="BA510" s="104"/>
      <c r="BB510" s="113"/>
      <c r="BC510" s="114" t="str">
        <f>IF(AND(OR(K510=契約状況コード表!D$5,K510=契約状況コード表!D$6),OR(AG510=契約状況コード表!G$5,AG510=契約状況コード表!G$6)),"年間支払金額(全官署)",IF(OR(AG510=契約状況コード表!G$5,AG510=契約状況コード表!G$6),"年間支払金額",IF(AND(OR(COUNTIF(AI510,"*すべて*"),COUNTIF(AI510,"*全て*")),S510="●",OR(K510=契約状況コード表!D$5,K510=契約状況コード表!D$6)),"年間支払金額(全官署、契約相手方ごと)",IF(AND(OR(COUNTIF(AI510,"*すべて*"),COUNTIF(AI510,"*全て*")),S510="●"),"年間支払金額(契約相手方ごと)",IF(AND(OR(K510=契約状況コード表!D$5,K510=契約状況コード表!D$6),AG510=契約状況コード表!G$7),"契約総額(全官署)",IF(AND(K510=契約状況コード表!D$7,AG510=契約状況コード表!G$7),"契約総額(自官署のみ)",IF(K510=契約状況コード表!D$7,"年間支払金額(自官署のみ)",IF(AG510=契約状況コード表!G$7,"契約総額",IF(AND(COUNTIF(BJ510,"&lt;&gt;*単価*"),OR(K510=契約状況コード表!D$5,K510=契約状況コード表!D$6)),"全官署予定価格",IF(AND(COUNTIF(BJ510,"*単価*"),OR(K510=契約状況コード表!D$5,K510=契約状況コード表!D$6)),"全官署支払金額",IF(AND(COUNTIF(BJ510,"&lt;&gt;*単価*"),COUNTIF(BJ510,"*変更契約*")),"変更後予定価格",IF(COUNTIF(BJ510,"*単価*"),"年間支払金額","予定価格"))))))))))))</f>
        <v>予定価格</v>
      </c>
      <c r="BD510" s="114" t="str">
        <f>IF(AND(BI510=契約状況コード表!M$5,T510&gt;契約状況コード表!N$5),"○",IF(AND(BI510=契約状況コード表!M$6,T510&gt;=契約状況コード表!N$6),"○",IF(AND(BI510=契約状況コード表!M$7,T510&gt;=契約状況コード表!N$7),"○",IF(AND(BI510=契約状況コード表!M$8,T510&gt;=契約状況コード表!N$8),"○",IF(AND(BI510=契約状況コード表!M$9,T510&gt;=契約状況コード表!N$9),"○",IF(AND(BI510=契約状況コード表!M$10,T510&gt;=契約状況コード表!N$10),"○",IF(AND(BI510=契約状況コード表!M$11,T510&gt;=契約状況コード表!N$11),"○",IF(AND(BI510=契約状況コード表!M$12,T510&gt;=契約状況コード表!N$12),"○",IF(AND(BI510=契約状況コード表!M$13,T510&gt;=契約状況コード表!N$13),"○",IF(T510="他官署で調達手続き入札を実施のため","○","×"))))))))))</f>
        <v>×</v>
      </c>
      <c r="BE510" s="114" t="str">
        <f>IF(AND(BI510=契約状況コード表!M$5,Y510&gt;契約状況コード表!N$5),"○",IF(AND(BI510=契約状況コード表!M$6,Y510&gt;=契約状況コード表!N$6),"○",IF(AND(BI510=契約状況コード表!M$7,Y510&gt;=契約状況コード表!N$7),"○",IF(AND(BI510=契約状況コード表!M$8,Y510&gt;=契約状況コード表!N$8),"○",IF(AND(BI510=契約状況コード表!M$9,Y510&gt;=契約状況コード表!N$9),"○",IF(AND(BI510=契約状況コード表!M$10,Y510&gt;=契約状況コード表!N$10),"○",IF(AND(BI510=契約状況コード表!M$11,Y510&gt;=契約状況コード表!N$11),"○",IF(AND(BI510=契約状況コード表!M$12,Y510&gt;=契約状況コード表!N$12),"○",IF(AND(BI510=契約状況コード表!M$13,Y510&gt;=契約状況コード表!N$13),"○","×")))))))))</f>
        <v>×</v>
      </c>
      <c r="BF510" s="114" t="str">
        <f t="shared" si="65"/>
        <v>×</v>
      </c>
      <c r="BG510" s="114" t="str">
        <f t="shared" si="66"/>
        <v>×</v>
      </c>
      <c r="BH510" s="115" t="str">
        <f t="shared" si="67"/>
        <v/>
      </c>
      <c r="BI510" s="170">
        <f t="shared" si="68"/>
        <v>0</v>
      </c>
      <c r="BJ510" s="36" t="str">
        <f>IF(AG510=契約状況コード表!G$5,"",IF(AND(K510&lt;&gt;"",ISTEXT(U510)),"分担契約/単価契約",IF(ISTEXT(U510),"単価契約",IF(K510&lt;&gt;"","分担契約",""))))</f>
        <v/>
      </c>
      <c r="BK510" s="171"/>
      <c r="BL510" s="118" t="str">
        <f>IF(COUNTIF(T510,"**"),"",IF(AND(T510&gt;=契約状況コード表!P$5,OR(H510=契約状況コード表!M$5,H510=契約状況コード表!M$6)),1,IF(AND(T510&gt;=契約状況コード表!P$13,H510&lt;&gt;契約状況コード表!M$5,H510&lt;&gt;契約状況コード表!M$6),1,"")))</f>
        <v/>
      </c>
      <c r="BM510" s="155" t="str">
        <f t="shared" si="69"/>
        <v>○</v>
      </c>
      <c r="BN510" s="118" t="b">
        <f t="shared" si="70"/>
        <v>1</v>
      </c>
      <c r="BO510" s="118" t="b">
        <f t="shared" si="71"/>
        <v>1</v>
      </c>
    </row>
    <row r="511" spans="1:67" ht="60.6" customHeight="1">
      <c r="A511" s="101">
        <f t="shared" si="72"/>
        <v>506</v>
      </c>
      <c r="B511" s="101" t="str">
        <f t="shared" si="73"/>
        <v/>
      </c>
      <c r="C511" s="101" t="str">
        <f>IF(B511&lt;&gt;1,"",COUNTIF($B$6:B511,1))</f>
        <v/>
      </c>
      <c r="D511" s="101" t="str">
        <f>IF(B511&lt;&gt;2,"",COUNTIF($B$6:B511,2))</f>
        <v/>
      </c>
      <c r="E511" s="101" t="str">
        <f>IF(B511&lt;&gt;3,"",COUNTIF($B$6:B511,3))</f>
        <v/>
      </c>
      <c r="F511" s="101" t="str">
        <f>IF(B511&lt;&gt;4,"",COUNTIF($B$6:B511,4))</f>
        <v/>
      </c>
      <c r="G511" s="75"/>
      <c r="H511" s="36"/>
      <c r="I511" s="76"/>
      <c r="J511" s="76"/>
      <c r="K511" s="75"/>
      <c r="L511" s="161"/>
      <c r="M511" s="77"/>
      <c r="N511" s="76"/>
      <c r="O511" s="78"/>
      <c r="P511" s="83"/>
      <c r="Q511" s="84"/>
      <c r="R511" s="76"/>
      <c r="S511" s="75"/>
      <c r="T511" s="79"/>
      <c r="U511" s="86"/>
      <c r="V511" s="87"/>
      <c r="W511" s="172" t="str">
        <f>IF(OR(T511="他官署で調達手続きを実施のため",AG511=契約状況コード表!G$5),"－",IF(V511&lt;&gt;"",ROUNDDOWN(V511/T511,3),(IFERROR(ROUNDDOWN(U511/T511,3),"－"))))</f>
        <v>－</v>
      </c>
      <c r="X511" s="79"/>
      <c r="Y511" s="79"/>
      <c r="Z511" s="82"/>
      <c r="AA511" s="80"/>
      <c r="AB511" s="81"/>
      <c r="AC511" s="82"/>
      <c r="AD511" s="82"/>
      <c r="AE511" s="82"/>
      <c r="AF511" s="82"/>
      <c r="AG511" s="80"/>
      <c r="AH511" s="76"/>
      <c r="AI511" s="76"/>
      <c r="AJ511" s="76"/>
      <c r="AK511" s="36"/>
      <c r="AL511" s="36"/>
      <c r="AM511" s="200"/>
      <c r="AN511" s="200"/>
      <c r="AO511" s="200"/>
      <c r="AP511" s="200"/>
      <c r="AQ511" s="161"/>
      <c r="AR511" s="75"/>
      <c r="AS511" s="36"/>
      <c r="AT511" s="36"/>
      <c r="AU511" s="36"/>
      <c r="AV511" s="36"/>
      <c r="AW511" s="36"/>
      <c r="AX511" s="36"/>
      <c r="AY511" s="36"/>
      <c r="AZ511" s="36"/>
      <c r="BA511" s="108"/>
      <c r="BB511" s="113"/>
      <c r="BC511" s="114" t="str">
        <f>IF(AND(OR(K511=契約状況コード表!D$5,K511=契約状況コード表!D$6),OR(AG511=契約状況コード表!G$5,AG511=契約状況コード表!G$6)),"年間支払金額(全官署)",IF(OR(AG511=契約状況コード表!G$5,AG511=契約状況コード表!G$6),"年間支払金額",IF(AND(OR(COUNTIF(AI511,"*すべて*"),COUNTIF(AI511,"*全て*")),S511="●",OR(K511=契約状況コード表!D$5,K511=契約状況コード表!D$6)),"年間支払金額(全官署、契約相手方ごと)",IF(AND(OR(COUNTIF(AI511,"*すべて*"),COUNTIF(AI511,"*全て*")),S511="●"),"年間支払金額(契約相手方ごと)",IF(AND(OR(K511=契約状況コード表!D$5,K511=契約状況コード表!D$6),AG511=契約状況コード表!G$7),"契約総額(全官署)",IF(AND(K511=契約状況コード表!D$7,AG511=契約状況コード表!G$7),"契約総額(自官署のみ)",IF(K511=契約状況コード表!D$7,"年間支払金額(自官署のみ)",IF(AG511=契約状況コード表!G$7,"契約総額",IF(AND(COUNTIF(BJ511,"&lt;&gt;*単価*"),OR(K511=契約状況コード表!D$5,K511=契約状況コード表!D$6)),"全官署予定価格",IF(AND(COUNTIF(BJ511,"*単価*"),OR(K511=契約状況コード表!D$5,K511=契約状況コード表!D$6)),"全官署支払金額",IF(AND(COUNTIF(BJ511,"&lt;&gt;*単価*"),COUNTIF(BJ511,"*変更契約*")),"変更後予定価格",IF(COUNTIF(BJ511,"*単価*"),"年間支払金額","予定価格"))))))))))))</f>
        <v>予定価格</v>
      </c>
      <c r="BD511" s="114" t="str">
        <f>IF(AND(BI511=契約状況コード表!M$5,T511&gt;契約状況コード表!N$5),"○",IF(AND(BI511=契約状況コード表!M$6,T511&gt;=契約状況コード表!N$6),"○",IF(AND(BI511=契約状況コード表!M$7,T511&gt;=契約状況コード表!N$7),"○",IF(AND(BI511=契約状況コード表!M$8,T511&gt;=契約状況コード表!N$8),"○",IF(AND(BI511=契約状況コード表!M$9,T511&gt;=契約状況コード表!N$9),"○",IF(AND(BI511=契約状況コード表!M$10,T511&gt;=契約状況コード表!N$10),"○",IF(AND(BI511=契約状況コード表!M$11,T511&gt;=契約状況コード表!N$11),"○",IF(AND(BI511=契約状況コード表!M$12,T511&gt;=契約状況コード表!N$12),"○",IF(AND(BI511=契約状況コード表!M$13,T511&gt;=契約状況コード表!N$13),"○",IF(T511="他官署で調達手続き入札を実施のため","○","×"))))))))))</f>
        <v>×</v>
      </c>
      <c r="BE511" s="114" t="str">
        <f>IF(AND(BI511=契約状況コード表!M$5,Y511&gt;契約状況コード表!N$5),"○",IF(AND(BI511=契約状況コード表!M$6,Y511&gt;=契約状況コード表!N$6),"○",IF(AND(BI511=契約状況コード表!M$7,Y511&gt;=契約状況コード表!N$7),"○",IF(AND(BI511=契約状況コード表!M$8,Y511&gt;=契約状況コード表!N$8),"○",IF(AND(BI511=契約状況コード表!M$9,Y511&gt;=契約状況コード表!N$9),"○",IF(AND(BI511=契約状況コード表!M$10,Y511&gt;=契約状況コード表!N$10),"○",IF(AND(BI511=契約状況コード表!M$11,Y511&gt;=契約状況コード表!N$11),"○",IF(AND(BI511=契約状況コード表!M$12,Y511&gt;=契約状況コード表!N$12),"○",IF(AND(BI511=契約状況コード表!M$13,Y511&gt;=契約状況コード表!N$13),"○","×")))))))))</f>
        <v>×</v>
      </c>
      <c r="BF511" s="114" t="str">
        <f t="shared" si="65"/>
        <v>×</v>
      </c>
      <c r="BG511" s="114" t="str">
        <f t="shared" si="66"/>
        <v>×</v>
      </c>
      <c r="BH511" s="115" t="str">
        <f t="shared" si="67"/>
        <v/>
      </c>
      <c r="BI511" s="170">
        <f t="shared" si="68"/>
        <v>0</v>
      </c>
      <c r="BJ511" s="36" t="str">
        <f>IF(AG511=契約状況コード表!G$5,"",IF(AND(K511&lt;&gt;"",ISTEXT(U511)),"分担契約/単価契約",IF(ISTEXT(U511),"単価契約",IF(K511&lt;&gt;"","分担契約",""))))</f>
        <v/>
      </c>
      <c r="BK511" s="171"/>
      <c r="BL511" s="118" t="str">
        <f>IF(COUNTIF(T511,"**"),"",IF(AND(T511&gt;=契約状況コード表!P$5,OR(H511=契約状況コード表!M$5,H511=契約状況コード表!M$6)),1,IF(AND(T511&gt;=契約状況コード表!P$13,H511&lt;&gt;契約状況コード表!M$5,H511&lt;&gt;契約状況コード表!M$6),1,"")))</f>
        <v/>
      </c>
      <c r="BM511" s="155" t="str">
        <f t="shared" si="69"/>
        <v>○</v>
      </c>
      <c r="BN511" s="118" t="b">
        <f t="shared" si="70"/>
        <v>1</v>
      </c>
      <c r="BO511" s="118" t="b">
        <f t="shared" si="71"/>
        <v>1</v>
      </c>
    </row>
    <row r="512" spans="1:67" ht="60.6" customHeight="1">
      <c r="A512" s="101">
        <f t="shared" si="72"/>
        <v>507</v>
      </c>
      <c r="B512" s="101" t="str">
        <f t="shared" si="73"/>
        <v/>
      </c>
      <c r="C512" s="101" t="str">
        <f>IF(B512&lt;&gt;1,"",COUNTIF($B$6:B512,1))</f>
        <v/>
      </c>
      <c r="D512" s="101" t="str">
        <f>IF(B512&lt;&gt;2,"",COUNTIF($B$6:B512,2))</f>
        <v/>
      </c>
      <c r="E512" s="101" t="str">
        <f>IF(B512&lt;&gt;3,"",COUNTIF($B$6:B512,3))</f>
        <v/>
      </c>
      <c r="F512" s="101" t="str">
        <f>IF(B512&lt;&gt;4,"",COUNTIF($B$6:B512,4))</f>
        <v/>
      </c>
      <c r="G512" s="75"/>
      <c r="H512" s="36"/>
      <c r="I512" s="76"/>
      <c r="J512" s="76"/>
      <c r="K512" s="75"/>
      <c r="L512" s="161"/>
      <c r="M512" s="77"/>
      <c r="N512" s="76"/>
      <c r="O512" s="78"/>
      <c r="P512" s="83"/>
      <c r="Q512" s="84"/>
      <c r="R512" s="76"/>
      <c r="S512" s="75"/>
      <c r="T512" s="79"/>
      <c r="U512" s="86"/>
      <c r="V512" s="87"/>
      <c r="W512" s="172" t="str">
        <f>IF(OR(T512="他官署で調達手続きを実施のため",AG512=契約状況コード表!G$5),"－",IF(V512&lt;&gt;"",ROUNDDOWN(V512/T512,3),(IFERROR(ROUNDDOWN(U512/T512,3),"－"))))</f>
        <v>－</v>
      </c>
      <c r="X512" s="79"/>
      <c r="Y512" s="79"/>
      <c r="Z512" s="82"/>
      <c r="AA512" s="80"/>
      <c r="AB512" s="81"/>
      <c r="AC512" s="82"/>
      <c r="AD512" s="82"/>
      <c r="AE512" s="82"/>
      <c r="AF512" s="82"/>
      <c r="AG512" s="80"/>
      <c r="AH512" s="76"/>
      <c r="AI512" s="76"/>
      <c r="AJ512" s="76"/>
      <c r="AK512" s="36"/>
      <c r="AL512" s="36"/>
      <c r="AM512" s="200"/>
      <c r="AN512" s="200"/>
      <c r="AO512" s="200"/>
      <c r="AP512" s="200"/>
      <c r="AQ512" s="161"/>
      <c r="AR512" s="75"/>
      <c r="AS512" s="36"/>
      <c r="AT512" s="36"/>
      <c r="AU512" s="36"/>
      <c r="AV512" s="36"/>
      <c r="AW512" s="36"/>
      <c r="AX512" s="36"/>
      <c r="AY512" s="36"/>
      <c r="AZ512" s="36"/>
      <c r="BA512" s="104"/>
      <c r="BB512" s="113"/>
      <c r="BC512" s="114" t="str">
        <f>IF(AND(OR(K512=契約状況コード表!D$5,K512=契約状況コード表!D$6),OR(AG512=契約状況コード表!G$5,AG512=契約状況コード表!G$6)),"年間支払金額(全官署)",IF(OR(AG512=契約状況コード表!G$5,AG512=契約状況コード表!G$6),"年間支払金額",IF(AND(OR(COUNTIF(AI512,"*すべて*"),COUNTIF(AI512,"*全て*")),S512="●",OR(K512=契約状況コード表!D$5,K512=契約状況コード表!D$6)),"年間支払金額(全官署、契約相手方ごと)",IF(AND(OR(COUNTIF(AI512,"*すべて*"),COUNTIF(AI512,"*全て*")),S512="●"),"年間支払金額(契約相手方ごと)",IF(AND(OR(K512=契約状況コード表!D$5,K512=契約状況コード表!D$6),AG512=契約状況コード表!G$7),"契約総額(全官署)",IF(AND(K512=契約状況コード表!D$7,AG512=契約状況コード表!G$7),"契約総額(自官署のみ)",IF(K512=契約状況コード表!D$7,"年間支払金額(自官署のみ)",IF(AG512=契約状況コード表!G$7,"契約総額",IF(AND(COUNTIF(BJ512,"&lt;&gt;*単価*"),OR(K512=契約状況コード表!D$5,K512=契約状況コード表!D$6)),"全官署予定価格",IF(AND(COUNTIF(BJ512,"*単価*"),OR(K512=契約状況コード表!D$5,K512=契約状況コード表!D$6)),"全官署支払金額",IF(AND(COUNTIF(BJ512,"&lt;&gt;*単価*"),COUNTIF(BJ512,"*変更契約*")),"変更後予定価格",IF(COUNTIF(BJ512,"*単価*"),"年間支払金額","予定価格"))))))))))))</f>
        <v>予定価格</v>
      </c>
      <c r="BD512" s="114" t="str">
        <f>IF(AND(BI512=契約状況コード表!M$5,T512&gt;契約状況コード表!N$5),"○",IF(AND(BI512=契約状況コード表!M$6,T512&gt;=契約状況コード表!N$6),"○",IF(AND(BI512=契約状況コード表!M$7,T512&gt;=契約状況コード表!N$7),"○",IF(AND(BI512=契約状況コード表!M$8,T512&gt;=契約状況コード表!N$8),"○",IF(AND(BI512=契約状況コード表!M$9,T512&gt;=契約状況コード表!N$9),"○",IF(AND(BI512=契約状況コード表!M$10,T512&gt;=契約状況コード表!N$10),"○",IF(AND(BI512=契約状況コード表!M$11,T512&gt;=契約状況コード表!N$11),"○",IF(AND(BI512=契約状況コード表!M$12,T512&gt;=契約状況コード表!N$12),"○",IF(AND(BI512=契約状況コード表!M$13,T512&gt;=契約状況コード表!N$13),"○",IF(T512="他官署で調達手続き入札を実施のため","○","×"))))))))))</f>
        <v>×</v>
      </c>
      <c r="BE512" s="114" t="str">
        <f>IF(AND(BI512=契約状況コード表!M$5,Y512&gt;契約状況コード表!N$5),"○",IF(AND(BI512=契約状況コード表!M$6,Y512&gt;=契約状況コード表!N$6),"○",IF(AND(BI512=契約状況コード表!M$7,Y512&gt;=契約状況コード表!N$7),"○",IF(AND(BI512=契約状況コード表!M$8,Y512&gt;=契約状況コード表!N$8),"○",IF(AND(BI512=契約状況コード表!M$9,Y512&gt;=契約状況コード表!N$9),"○",IF(AND(BI512=契約状況コード表!M$10,Y512&gt;=契約状況コード表!N$10),"○",IF(AND(BI512=契約状況コード表!M$11,Y512&gt;=契約状況コード表!N$11),"○",IF(AND(BI512=契約状況コード表!M$12,Y512&gt;=契約状況コード表!N$12),"○",IF(AND(BI512=契約状況コード表!M$13,Y512&gt;=契約状況コード表!N$13),"○","×")))))))))</f>
        <v>×</v>
      </c>
      <c r="BF512" s="114" t="str">
        <f t="shared" si="65"/>
        <v>×</v>
      </c>
      <c r="BG512" s="114" t="str">
        <f t="shared" si="66"/>
        <v>×</v>
      </c>
      <c r="BH512" s="115" t="str">
        <f t="shared" si="67"/>
        <v/>
      </c>
      <c r="BI512" s="170">
        <f t="shared" si="68"/>
        <v>0</v>
      </c>
      <c r="BJ512" s="36" t="str">
        <f>IF(AG512=契約状況コード表!G$5,"",IF(AND(K512&lt;&gt;"",ISTEXT(U512)),"分担契約/単価契約",IF(ISTEXT(U512),"単価契約",IF(K512&lt;&gt;"","分担契約",""))))</f>
        <v/>
      </c>
      <c r="BK512" s="171"/>
      <c r="BL512" s="118" t="str">
        <f>IF(COUNTIF(T512,"**"),"",IF(AND(T512&gt;=契約状況コード表!P$5,OR(H512=契約状況コード表!M$5,H512=契約状況コード表!M$6)),1,IF(AND(T512&gt;=契約状況コード表!P$13,H512&lt;&gt;契約状況コード表!M$5,H512&lt;&gt;契約状況コード表!M$6),1,"")))</f>
        <v/>
      </c>
      <c r="BM512" s="155" t="str">
        <f t="shared" si="69"/>
        <v>○</v>
      </c>
      <c r="BN512" s="118" t="b">
        <f t="shared" si="70"/>
        <v>1</v>
      </c>
      <c r="BO512" s="118" t="b">
        <f t="shared" si="71"/>
        <v>1</v>
      </c>
    </row>
    <row r="513" spans="1:67" ht="60.6" customHeight="1">
      <c r="A513" s="101">
        <f t="shared" si="72"/>
        <v>508</v>
      </c>
      <c r="B513" s="101" t="str">
        <f t="shared" si="73"/>
        <v/>
      </c>
      <c r="C513" s="101" t="str">
        <f>IF(B513&lt;&gt;1,"",COUNTIF($B$6:B513,1))</f>
        <v/>
      </c>
      <c r="D513" s="101" t="str">
        <f>IF(B513&lt;&gt;2,"",COUNTIF($B$6:B513,2))</f>
        <v/>
      </c>
      <c r="E513" s="101" t="str">
        <f>IF(B513&lt;&gt;3,"",COUNTIF($B$6:B513,3))</f>
        <v/>
      </c>
      <c r="F513" s="101" t="str">
        <f>IF(B513&lt;&gt;4,"",COUNTIF($B$6:B513,4))</f>
        <v/>
      </c>
      <c r="G513" s="75"/>
      <c r="H513" s="36"/>
      <c r="I513" s="76"/>
      <c r="J513" s="76"/>
      <c r="K513" s="75"/>
      <c r="L513" s="161"/>
      <c r="M513" s="77"/>
      <c r="N513" s="76"/>
      <c r="O513" s="78"/>
      <c r="P513" s="83"/>
      <c r="Q513" s="84"/>
      <c r="R513" s="76"/>
      <c r="S513" s="75"/>
      <c r="T513" s="79"/>
      <c r="U513" s="86"/>
      <c r="V513" s="87"/>
      <c r="W513" s="172" t="str">
        <f>IF(OR(T513="他官署で調達手続きを実施のため",AG513=契約状況コード表!G$5),"－",IF(V513&lt;&gt;"",ROUNDDOWN(V513/T513,3),(IFERROR(ROUNDDOWN(U513/T513,3),"－"))))</f>
        <v>－</v>
      </c>
      <c r="X513" s="79"/>
      <c r="Y513" s="79"/>
      <c r="Z513" s="82"/>
      <c r="AA513" s="80"/>
      <c r="AB513" s="81"/>
      <c r="AC513" s="82"/>
      <c r="AD513" s="82"/>
      <c r="AE513" s="82"/>
      <c r="AF513" s="82"/>
      <c r="AG513" s="80"/>
      <c r="AH513" s="76"/>
      <c r="AI513" s="76"/>
      <c r="AJ513" s="76"/>
      <c r="AK513" s="36"/>
      <c r="AL513" s="36"/>
      <c r="AM513" s="200"/>
      <c r="AN513" s="200"/>
      <c r="AO513" s="200"/>
      <c r="AP513" s="200"/>
      <c r="AQ513" s="161"/>
      <c r="AR513" s="75"/>
      <c r="AS513" s="36"/>
      <c r="AT513" s="36"/>
      <c r="AU513" s="36"/>
      <c r="AV513" s="36"/>
      <c r="AW513" s="36"/>
      <c r="AX513" s="36"/>
      <c r="AY513" s="36"/>
      <c r="AZ513" s="36"/>
      <c r="BA513" s="104"/>
      <c r="BB513" s="113"/>
      <c r="BC513" s="114" t="str">
        <f>IF(AND(OR(K513=契約状況コード表!D$5,K513=契約状況コード表!D$6),OR(AG513=契約状況コード表!G$5,AG513=契約状況コード表!G$6)),"年間支払金額(全官署)",IF(OR(AG513=契約状況コード表!G$5,AG513=契約状況コード表!G$6),"年間支払金額",IF(AND(OR(COUNTIF(AI513,"*すべて*"),COUNTIF(AI513,"*全て*")),S513="●",OR(K513=契約状況コード表!D$5,K513=契約状況コード表!D$6)),"年間支払金額(全官署、契約相手方ごと)",IF(AND(OR(COUNTIF(AI513,"*すべて*"),COUNTIF(AI513,"*全て*")),S513="●"),"年間支払金額(契約相手方ごと)",IF(AND(OR(K513=契約状況コード表!D$5,K513=契約状況コード表!D$6),AG513=契約状況コード表!G$7),"契約総額(全官署)",IF(AND(K513=契約状況コード表!D$7,AG513=契約状況コード表!G$7),"契約総額(自官署のみ)",IF(K513=契約状況コード表!D$7,"年間支払金額(自官署のみ)",IF(AG513=契約状況コード表!G$7,"契約総額",IF(AND(COUNTIF(BJ513,"&lt;&gt;*単価*"),OR(K513=契約状況コード表!D$5,K513=契約状況コード表!D$6)),"全官署予定価格",IF(AND(COUNTIF(BJ513,"*単価*"),OR(K513=契約状況コード表!D$5,K513=契約状況コード表!D$6)),"全官署支払金額",IF(AND(COUNTIF(BJ513,"&lt;&gt;*単価*"),COUNTIF(BJ513,"*変更契約*")),"変更後予定価格",IF(COUNTIF(BJ513,"*単価*"),"年間支払金額","予定価格"))))))))))))</f>
        <v>予定価格</v>
      </c>
      <c r="BD513" s="114" t="str">
        <f>IF(AND(BI513=契約状況コード表!M$5,T513&gt;契約状況コード表!N$5),"○",IF(AND(BI513=契約状況コード表!M$6,T513&gt;=契約状況コード表!N$6),"○",IF(AND(BI513=契約状況コード表!M$7,T513&gt;=契約状況コード表!N$7),"○",IF(AND(BI513=契約状況コード表!M$8,T513&gt;=契約状況コード表!N$8),"○",IF(AND(BI513=契約状況コード表!M$9,T513&gt;=契約状況コード表!N$9),"○",IF(AND(BI513=契約状況コード表!M$10,T513&gt;=契約状況コード表!N$10),"○",IF(AND(BI513=契約状況コード表!M$11,T513&gt;=契約状況コード表!N$11),"○",IF(AND(BI513=契約状況コード表!M$12,T513&gt;=契約状況コード表!N$12),"○",IF(AND(BI513=契約状況コード表!M$13,T513&gt;=契約状況コード表!N$13),"○",IF(T513="他官署で調達手続き入札を実施のため","○","×"))))))))))</f>
        <v>×</v>
      </c>
      <c r="BE513" s="114" t="str">
        <f>IF(AND(BI513=契約状況コード表!M$5,Y513&gt;契約状況コード表!N$5),"○",IF(AND(BI513=契約状況コード表!M$6,Y513&gt;=契約状況コード表!N$6),"○",IF(AND(BI513=契約状況コード表!M$7,Y513&gt;=契約状況コード表!N$7),"○",IF(AND(BI513=契約状況コード表!M$8,Y513&gt;=契約状況コード表!N$8),"○",IF(AND(BI513=契約状況コード表!M$9,Y513&gt;=契約状況コード表!N$9),"○",IF(AND(BI513=契約状況コード表!M$10,Y513&gt;=契約状況コード表!N$10),"○",IF(AND(BI513=契約状況コード表!M$11,Y513&gt;=契約状況コード表!N$11),"○",IF(AND(BI513=契約状況コード表!M$12,Y513&gt;=契約状況コード表!N$12),"○",IF(AND(BI513=契約状況コード表!M$13,Y513&gt;=契約状況コード表!N$13),"○","×")))))))))</f>
        <v>×</v>
      </c>
      <c r="BF513" s="114" t="str">
        <f t="shared" si="65"/>
        <v>×</v>
      </c>
      <c r="BG513" s="114" t="str">
        <f t="shared" si="66"/>
        <v>×</v>
      </c>
      <c r="BH513" s="115" t="str">
        <f t="shared" si="67"/>
        <v/>
      </c>
      <c r="BI513" s="170">
        <f t="shared" si="68"/>
        <v>0</v>
      </c>
      <c r="BJ513" s="36" t="str">
        <f>IF(AG513=契約状況コード表!G$5,"",IF(AND(K513&lt;&gt;"",ISTEXT(U513)),"分担契約/単価契約",IF(ISTEXT(U513),"単価契約",IF(K513&lt;&gt;"","分担契約",""))))</f>
        <v/>
      </c>
      <c r="BK513" s="171"/>
      <c r="BL513" s="118" t="str">
        <f>IF(COUNTIF(T513,"**"),"",IF(AND(T513&gt;=契約状況コード表!P$5,OR(H513=契約状況コード表!M$5,H513=契約状況コード表!M$6)),1,IF(AND(T513&gt;=契約状況コード表!P$13,H513&lt;&gt;契約状況コード表!M$5,H513&lt;&gt;契約状況コード表!M$6),1,"")))</f>
        <v/>
      </c>
      <c r="BM513" s="155" t="str">
        <f t="shared" si="69"/>
        <v>○</v>
      </c>
      <c r="BN513" s="118" t="b">
        <f t="shared" si="70"/>
        <v>1</v>
      </c>
      <c r="BO513" s="118" t="b">
        <f t="shared" si="71"/>
        <v>1</v>
      </c>
    </row>
    <row r="514" spans="1:67" ht="60.6" customHeight="1">
      <c r="A514" s="101">
        <f t="shared" si="72"/>
        <v>509</v>
      </c>
      <c r="B514" s="101" t="str">
        <f t="shared" si="73"/>
        <v/>
      </c>
      <c r="C514" s="101" t="str">
        <f>IF(B514&lt;&gt;1,"",COUNTIF($B$6:B514,1))</f>
        <v/>
      </c>
      <c r="D514" s="101" t="str">
        <f>IF(B514&lt;&gt;2,"",COUNTIF($B$6:B514,2))</f>
        <v/>
      </c>
      <c r="E514" s="101" t="str">
        <f>IF(B514&lt;&gt;3,"",COUNTIF($B$6:B514,3))</f>
        <v/>
      </c>
      <c r="F514" s="101" t="str">
        <f>IF(B514&lt;&gt;4,"",COUNTIF($B$6:B514,4))</f>
        <v/>
      </c>
      <c r="G514" s="75"/>
      <c r="H514" s="36"/>
      <c r="I514" s="76"/>
      <c r="J514" s="76"/>
      <c r="K514" s="75"/>
      <c r="L514" s="161"/>
      <c r="M514" s="77"/>
      <c r="N514" s="76"/>
      <c r="O514" s="78"/>
      <c r="P514" s="83"/>
      <c r="Q514" s="84"/>
      <c r="R514" s="76"/>
      <c r="S514" s="75"/>
      <c r="T514" s="85"/>
      <c r="U514" s="154"/>
      <c r="V514" s="87"/>
      <c r="W514" s="172" t="str">
        <f>IF(OR(T514="他官署で調達手続きを実施のため",AG514=契約状況コード表!G$5),"－",IF(V514&lt;&gt;"",ROUNDDOWN(V514/T514,3),(IFERROR(ROUNDDOWN(U514/T514,3),"－"))))</f>
        <v>－</v>
      </c>
      <c r="X514" s="85"/>
      <c r="Y514" s="85"/>
      <c r="Z514" s="82"/>
      <c r="AA514" s="80"/>
      <c r="AB514" s="81"/>
      <c r="AC514" s="82"/>
      <c r="AD514" s="82"/>
      <c r="AE514" s="82"/>
      <c r="AF514" s="82"/>
      <c r="AG514" s="80"/>
      <c r="AH514" s="76"/>
      <c r="AI514" s="76"/>
      <c r="AJ514" s="76"/>
      <c r="AK514" s="36"/>
      <c r="AL514" s="36"/>
      <c r="AM514" s="200"/>
      <c r="AN514" s="200"/>
      <c r="AO514" s="200"/>
      <c r="AP514" s="200"/>
      <c r="AQ514" s="161"/>
      <c r="AR514" s="75"/>
      <c r="AS514" s="36"/>
      <c r="AT514" s="36"/>
      <c r="AU514" s="36"/>
      <c r="AV514" s="36"/>
      <c r="AW514" s="36"/>
      <c r="AX514" s="36"/>
      <c r="AY514" s="36"/>
      <c r="AZ514" s="36"/>
      <c r="BA514" s="104"/>
      <c r="BB514" s="113"/>
      <c r="BC514" s="114" t="str">
        <f>IF(AND(OR(K514=契約状況コード表!D$5,K514=契約状況コード表!D$6),OR(AG514=契約状況コード表!G$5,AG514=契約状況コード表!G$6)),"年間支払金額(全官署)",IF(OR(AG514=契約状況コード表!G$5,AG514=契約状況コード表!G$6),"年間支払金額",IF(AND(OR(COUNTIF(AI514,"*すべて*"),COUNTIF(AI514,"*全て*")),S514="●",OR(K514=契約状況コード表!D$5,K514=契約状況コード表!D$6)),"年間支払金額(全官署、契約相手方ごと)",IF(AND(OR(COUNTIF(AI514,"*すべて*"),COUNTIF(AI514,"*全て*")),S514="●"),"年間支払金額(契約相手方ごと)",IF(AND(OR(K514=契約状況コード表!D$5,K514=契約状況コード表!D$6),AG514=契約状況コード表!G$7),"契約総額(全官署)",IF(AND(K514=契約状況コード表!D$7,AG514=契約状況コード表!G$7),"契約総額(自官署のみ)",IF(K514=契約状況コード表!D$7,"年間支払金額(自官署のみ)",IF(AG514=契約状況コード表!G$7,"契約総額",IF(AND(COUNTIF(BJ514,"&lt;&gt;*単価*"),OR(K514=契約状況コード表!D$5,K514=契約状況コード表!D$6)),"全官署予定価格",IF(AND(COUNTIF(BJ514,"*単価*"),OR(K514=契約状況コード表!D$5,K514=契約状況コード表!D$6)),"全官署支払金額",IF(AND(COUNTIF(BJ514,"&lt;&gt;*単価*"),COUNTIF(BJ514,"*変更契約*")),"変更後予定価格",IF(COUNTIF(BJ514,"*単価*"),"年間支払金額","予定価格"))))))))))))</f>
        <v>予定価格</v>
      </c>
      <c r="BD514" s="114" t="str">
        <f>IF(AND(BI514=契約状況コード表!M$5,T514&gt;契約状況コード表!N$5),"○",IF(AND(BI514=契約状況コード表!M$6,T514&gt;=契約状況コード表!N$6),"○",IF(AND(BI514=契約状況コード表!M$7,T514&gt;=契約状況コード表!N$7),"○",IF(AND(BI514=契約状況コード表!M$8,T514&gt;=契約状況コード表!N$8),"○",IF(AND(BI514=契約状況コード表!M$9,T514&gt;=契約状況コード表!N$9),"○",IF(AND(BI514=契約状況コード表!M$10,T514&gt;=契約状況コード表!N$10),"○",IF(AND(BI514=契約状況コード表!M$11,T514&gt;=契約状況コード表!N$11),"○",IF(AND(BI514=契約状況コード表!M$12,T514&gt;=契約状況コード表!N$12),"○",IF(AND(BI514=契約状況コード表!M$13,T514&gt;=契約状況コード表!N$13),"○",IF(T514="他官署で調達手続き入札を実施のため","○","×"))))))))))</f>
        <v>×</v>
      </c>
      <c r="BE514" s="114" t="str">
        <f>IF(AND(BI514=契約状況コード表!M$5,Y514&gt;契約状況コード表!N$5),"○",IF(AND(BI514=契約状況コード表!M$6,Y514&gt;=契約状況コード表!N$6),"○",IF(AND(BI514=契約状況コード表!M$7,Y514&gt;=契約状況コード表!N$7),"○",IF(AND(BI514=契約状況コード表!M$8,Y514&gt;=契約状況コード表!N$8),"○",IF(AND(BI514=契約状況コード表!M$9,Y514&gt;=契約状況コード表!N$9),"○",IF(AND(BI514=契約状況コード表!M$10,Y514&gt;=契約状況コード表!N$10),"○",IF(AND(BI514=契約状況コード表!M$11,Y514&gt;=契約状況コード表!N$11),"○",IF(AND(BI514=契約状況コード表!M$12,Y514&gt;=契約状況コード表!N$12),"○",IF(AND(BI514=契約状況コード表!M$13,Y514&gt;=契約状況コード表!N$13),"○","×")))))))))</f>
        <v>×</v>
      </c>
      <c r="BF514" s="114" t="str">
        <f t="shared" si="65"/>
        <v>×</v>
      </c>
      <c r="BG514" s="114" t="str">
        <f t="shared" si="66"/>
        <v>×</v>
      </c>
      <c r="BH514" s="115" t="str">
        <f t="shared" si="67"/>
        <v/>
      </c>
      <c r="BI514" s="170">
        <f t="shared" si="68"/>
        <v>0</v>
      </c>
      <c r="BJ514" s="36" t="str">
        <f>IF(AG514=契約状況コード表!G$5,"",IF(AND(K514&lt;&gt;"",ISTEXT(U514)),"分担契約/単価契約",IF(ISTEXT(U514),"単価契約",IF(K514&lt;&gt;"","分担契約",""))))</f>
        <v/>
      </c>
      <c r="BK514" s="171"/>
      <c r="BL514" s="118" t="str">
        <f>IF(COUNTIF(T514,"**"),"",IF(AND(T514&gt;=契約状況コード表!P$5,OR(H514=契約状況コード表!M$5,H514=契約状況コード表!M$6)),1,IF(AND(T514&gt;=契約状況コード表!P$13,H514&lt;&gt;契約状況コード表!M$5,H514&lt;&gt;契約状況コード表!M$6),1,"")))</f>
        <v/>
      </c>
      <c r="BM514" s="155" t="str">
        <f t="shared" si="69"/>
        <v>○</v>
      </c>
      <c r="BN514" s="118" t="b">
        <f t="shared" si="70"/>
        <v>1</v>
      </c>
      <c r="BO514" s="118" t="b">
        <f t="shared" si="71"/>
        <v>1</v>
      </c>
    </row>
    <row r="515" spans="1:67" ht="60.6" customHeight="1">
      <c r="A515" s="101">
        <f t="shared" si="72"/>
        <v>510</v>
      </c>
      <c r="B515" s="101" t="str">
        <f t="shared" si="73"/>
        <v/>
      </c>
      <c r="C515" s="101" t="str">
        <f>IF(B515&lt;&gt;1,"",COUNTIF($B$6:B515,1))</f>
        <v/>
      </c>
      <c r="D515" s="101" t="str">
        <f>IF(B515&lt;&gt;2,"",COUNTIF($B$6:B515,2))</f>
        <v/>
      </c>
      <c r="E515" s="101" t="str">
        <f>IF(B515&lt;&gt;3,"",COUNTIF($B$6:B515,3))</f>
        <v/>
      </c>
      <c r="F515" s="101" t="str">
        <f>IF(B515&lt;&gt;4,"",COUNTIF($B$6:B515,4))</f>
        <v/>
      </c>
      <c r="G515" s="75"/>
      <c r="H515" s="36"/>
      <c r="I515" s="76"/>
      <c r="J515" s="76"/>
      <c r="K515" s="75"/>
      <c r="L515" s="161"/>
      <c r="M515" s="77"/>
      <c r="N515" s="76"/>
      <c r="O515" s="78"/>
      <c r="P515" s="83"/>
      <c r="Q515" s="84"/>
      <c r="R515" s="76"/>
      <c r="S515" s="75"/>
      <c r="T515" s="79"/>
      <c r="U515" s="86"/>
      <c r="V515" s="87"/>
      <c r="W515" s="172" t="str">
        <f>IF(OR(T515="他官署で調達手続きを実施のため",AG515=契約状況コード表!G$5),"－",IF(V515&lt;&gt;"",ROUNDDOWN(V515/T515,3),(IFERROR(ROUNDDOWN(U515/T515,3),"－"))))</f>
        <v>－</v>
      </c>
      <c r="X515" s="79"/>
      <c r="Y515" s="79"/>
      <c r="Z515" s="82"/>
      <c r="AA515" s="80"/>
      <c r="AB515" s="81"/>
      <c r="AC515" s="82"/>
      <c r="AD515" s="82"/>
      <c r="AE515" s="82"/>
      <c r="AF515" s="82"/>
      <c r="AG515" s="80"/>
      <c r="AH515" s="76"/>
      <c r="AI515" s="76"/>
      <c r="AJ515" s="76"/>
      <c r="AK515" s="36"/>
      <c r="AL515" s="36"/>
      <c r="AM515" s="200"/>
      <c r="AN515" s="200"/>
      <c r="AO515" s="200"/>
      <c r="AP515" s="200"/>
      <c r="AQ515" s="161"/>
      <c r="AR515" s="75"/>
      <c r="AS515" s="36"/>
      <c r="AT515" s="36"/>
      <c r="AU515" s="36"/>
      <c r="AV515" s="36"/>
      <c r="AW515" s="36"/>
      <c r="AX515" s="36"/>
      <c r="AY515" s="36"/>
      <c r="AZ515" s="36"/>
      <c r="BA515" s="104"/>
      <c r="BB515" s="113"/>
      <c r="BC515" s="114" t="str">
        <f>IF(AND(OR(K515=契約状況コード表!D$5,K515=契約状況コード表!D$6),OR(AG515=契約状況コード表!G$5,AG515=契約状況コード表!G$6)),"年間支払金額(全官署)",IF(OR(AG515=契約状況コード表!G$5,AG515=契約状況コード表!G$6),"年間支払金額",IF(AND(OR(COUNTIF(AI515,"*すべて*"),COUNTIF(AI515,"*全て*")),S515="●",OR(K515=契約状況コード表!D$5,K515=契約状況コード表!D$6)),"年間支払金額(全官署、契約相手方ごと)",IF(AND(OR(COUNTIF(AI515,"*すべて*"),COUNTIF(AI515,"*全て*")),S515="●"),"年間支払金額(契約相手方ごと)",IF(AND(OR(K515=契約状況コード表!D$5,K515=契約状況コード表!D$6),AG515=契約状況コード表!G$7),"契約総額(全官署)",IF(AND(K515=契約状況コード表!D$7,AG515=契約状況コード表!G$7),"契約総額(自官署のみ)",IF(K515=契約状況コード表!D$7,"年間支払金額(自官署のみ)",IF(AG515=契約状況コード表!G$7,"契約総額",IF(AND(COUNTIF(BJ515,"&lt;&gt;*単価*"),OR(K515=契約状況コード表!D$5,K515=契約状況コード表!D$6)),"全官署予定価格",IF(AND(COUNTIF(BJ515,"*単価*"),OR(K515=契約状況コード表!D$5,K515=契約状況コード表!D$6)),"全官署支払金額",IF(AND(COUNTIF(BJ515,"&lt;&gt;*単価*"),COUNTIF(BJ515,"*変更契約*")),"変更後予定価格",IF(COUNTIF(BJ515,"*単価*"),"年間支払金額","予定価格"))))))))))))</f>
        <v>予定価格</v>
      </c>
      <c r="BD515" s="114" t="str">
        <f>IF(AND(BI515=契約状況コード表!M$5,T515&gt;契約状況コード表!N$5),"○",IF(AND(BI515=契約状況コード表!M$6,T515&gt;=契約状況コード表!N$6),"○",IF(AND(BI515=契約状況コード表!M$7,T515&gt;=契約状況コード表!N$7),"○",IF(AND(BI515=契約状況コード表!M$8,T515&gt;=契約状況コード表!N$8),"○",IF(AND(BI515=契約状況コード表!M$9,T515&gt;=契約状況コード表!N$9),"○",IF(AND(BI515=契約状況コード表!M$10,T515&gt;=契約状況コード表!N$10),"○",IF(AND(BI515=契約状況コード表!M$11,T515&gt;=契約状況コード表!N$11),"○",IF(AND(BI515=契約状況コード表!M$12,T515&gt;=契約状況コード表!N$12),"○",IF(AND(BI515=契約状況コード表!M$13,T515&gt;=契約状況コード表!N$13),"○",IF(T515="他官署で調達手続き入札を実施のため","○","×"))))))))))</f>
        <v>×</v>
      </c>
      <c r="BE515" s="114" t="str">
        <f>IF(AND(BI515=契約状況コード表!M$5,Y515&gt;契約状況コード表!N$5),"○",IF(AND(BI515=契約状況コード表!M$6,Y515&gt;=契約状況コード表!N$6),"○",IF(AND(BI515=契約状況コード表!M$7,Y515&gt;=契約状況コード表!N$7),"○",IF(AND(BI515=契約状況コード表!M$8,Y515&gt;=契約状況コード表!N$8),"○",IF(AND(BI515=契約状況コード表!M$9,Y515&gt;=契約状況コード表!N$9),"○",IF(AND(BI515=契約状況コード表!M$10,Y515&gt;=契約状況コード表!N$10),"○",IF(AND(BI515=契約状況コード表!M$11,Y515&gt;=契約状況コード表!N$11),"○",IF(AND(BI515=契約状況コード表!M$12,Y515&gt;=契約状況コード表!N$12),"○",IF(AND(BI515=契約状況コード表!M$13,Y515&gt;=契約状況コード表!N$13),"○","×")))))))))</f>
        <v>×</v>
      </c>
      <c r="BF515" s="114" t="str">
        <f t="shared" si="65"/>
        <v>×</v>
      </c>
      <c r="BG515" s="114" t="str">
        <f t="shared" si="66"/>
        <v>×</v>
      </c>
      <c r="BH515" s="115" t="str">
        <f t="shared" si="67"/>
        <v/>
      </c>
      <c r="BI515" s="170">
        <f t="shared" si="68"/>
        <v>0</v>
      </c>
      <c r="BJ515" s="36" t="str">
        <f>IF(AG515=契約状況コード表!G$5,"",IF(AND(K515&lt;&gt;"",ISTEXT(U515)),"分担契約/単価契約",IF(ISTEXT(U515),"単価契約",IF(K515&lt;&gt;"","分担契約",""))))</f>
        <v/>
      </c>
      <c r="BK515" s="171"/>
      <c r="BL515" s="118" t="str">
        <f>IF(COUNTIF(T515,"**"),"",IF(AND(T515&gt;=契約状況コード表!P$5,OR(H515=契約状況コード表!M$5,H515=契約状況コード表!M$6)),1,IF(AND(T515&gt;=契約状況コード表!P$13,H515&lt;&gt;契約状況コード表!M$5,H515&lt;&gt;契約状況コード表!M$6),1,"")))</f>
        <v/>
      </c>
      <c r="BM515" s="155" t="str">
        <f t="shared" si="69"/>
        <v>○</v>
      </c>
      <c r="BN515" s="118" t="b">
        <f t="shared" si="70"/>
        <v>1</v>
      </c>
      <c r="BO515" s="118" t="b">
        <f t="shared" si="71"/>
        <v>1</v>
      </c>
    </row>
    <row r="516" spans="1:67" ht="60.6" customHeight="1">
      <c r="A516" s="101">
        <f t="shared" si="72"/>
        <v>511</v>
      </c>
      <c r="B516" s="101" t="str">
        <f t="shared" si="73"/>
        <v/>
      </c>
      <c r="C516" s="101" t="str">
        <f>IF(B516&lt;&gt;1,"",COUNTIF($B$6:B516,1))</f>
        <v/>
      </c>
      <c r="D516" s="101" t="str">
        <f>IF(B516&lt;&gt;2,"",COUNTIF($B$6:B516,2))</f>
        <v/>
      </c>
      <c r="E516" s="101" t="str">
        <f>IF(B516&lt;&gt;3,"",COUNTIF($B$6:B516,3))</f>
        <v/>
      </c>
      <c r="F516" s="101" t="str">
        <f>IF(B516&lt;&gt;4,"",COUNTIF($B$6:B516,4))</f>
        <v/>
      </c>
      <c r="G516" s="75"/>
      <c r="H516" s="36"/>
      <c r="I516" s="76"/>
      <c r="J516" s="76"/>
      <c r="K516" s="75"/>
      <c r="L516" s="161"/>
      <c r="M516" s="77"/>
      <c r="N516" s="76"/>
      <c r="O516" s="78"/>
      <c r="P516" s="83"/>
      <c r="Q516" s="84"/>
      <c r="R516" s="76"/>
      <c r="S516" s="75"/>
      <c r="T516" s="79"/>
      <c r="U516" s="86"/>
      <c r="V516" s="87"/>
      <c r="W516" s="172" t="str">
        <f>IF(OR(T516="他官署で調達手続きを実施のため",AG516=契約状況コード表!G$5),"－",IF(V516&lt;&gt;"",ROUNDDOWN(V516/T516,3),(IFERROR(ROUNDDOWN(U516/T516,3),"－"))))</f>
        <v>－</v>
      </c>
      <c r="X516" s="79"/>
      <c r="Y516" s="79"/>
      <c r="Z516" s="82"/>
      <c r="AA516" s="80"/>
      <c r="AB516" s="81"/>
      <c r="AC516" s="82"/>
      <c r="AD516" s="82"/>
      <c r="AE516" s="82"/>
      <c r="AF516" s="82"/>
      <c r="AG516" s="80"/>
      <c r="AH516" s="76"/>
      <c r="AI516" s="76"/>
      <c r="AJ516" s="76"/>
      <c r="AK516" s="36"/>
      <c r="AL516" s="36"/>
      <c r="AM516" s="200"/>
      <c r="AN516" s="200"/>
      <c r="AO516" s="200"/>
      <c r="AP516" s="200"/>
      <c r="AQ516" s="161"/>
      <c r="AR516" s="75"/>
      <c r="AS516" s="36"/>
      <c r="AT516" s="36"/>
      <c r="AU516" s="36"/>
      <c r="AV516" s="36"/>
      <c r="AW516" s="36"/>
      <c r="AX516" s="36"/>
      <c r="AY516" s="36"/>
      <c r="AZ516" s="36"/>
      <c r="BA516" s="104"/>
      <c r="BB516" s="113"/>
      <c r="BC516" s="114" t="str">
        <f>IF(AND(OR(K516=契約状況コード表!D$5,K516=契約状況コード表!D$6),OR(AG516=契約状況コード表!G$5,AG516=契約状況コード表!G$6)),"年間支払金額(全官署)",IF(OR(AG516=契約状況コード表!G$5,AG516=契約状況コード表!G$6),"年間支払金額",IF(AND(OR(COUNTIF(AI516,"*すべて*"),COUNTIF(AI516,"*全て*")),S516="●",OR(K516=契約状況コード表!D$5,K516=契約状況コード表!D$6)),"年間支払金額(全官署、契約相手方ごと)",IF(AND(OR(COUNTIF(AI516,"*すべて*"),COUNTIF(AI516,"*全て*")),S516="●"),"年間支払金額(契約相手方ごと)",IF(AND(OR(K516=契約状況コード表!D$5,K516=契約状況コード表!D$6),AG516=契約状況コード表!G$7),"契約総額(全官署)",IF(AND(K516=契約状況コード表!D$7,AG516=契約状況コード表!G$7),"契約総額(自官署のみ)",IF(K516=契約状況コード表!D$7,"年間支払金額(自官署のみ)",IF(AG516=契約状況コード表!G$7,"契約総額",IF(AND(COUNTIF(BJ516,"&lt;&gt;*単価*"),OR(K516=契約状況コード表!D$5,K516=契約状況コード表!D$6)),"全官署予定価格",IF(AND(COUNTIF(BJ516,"*単価*"),OR(K516=契約状況コード表!D$5,K516=契約状況コード表!D$6)),"全官署支払金額",IF(AND(COUNTIF(BJ516,"&lt;&gt;*単価*"),COUNTIF(BJ516,"*変更契約*")),"変更後予定価格",IF(COUNTIF(BJ516,"*単価*"),"年間支払金額","予定価格"))))))))))))</f>
        <v>予定価格</v>
      </c>
      <c r="BD516" s="114" t="str">
        <f>IF(AND(BI516=契約状況コード表!M$5,T516&gt;契約状況コード表!N$5),"○",IF(AND(BI516=契約状況コード表!M$6,T516&gt;=契約状況コード表!N$6),"○",IF(AND(BI516=契約状況コード表!M$7,T516&gt;=契約状況コード表!N$7),"○",IF(AND(BI516=契約状況コード表!M$8,T516&gt;=契約状況コード表!N$8),"○",IF(AND(BI516=契約状況コード表!M$9,T516&gt;=契約状況コード表!N$9),"○",IF(AND(BI516=契約状況コード表!M$10,T516&gt;=契約状況コード表!N$10),"○",IF(AND(BI516=契約状況コード表!M$11,T516&gt;=契約状況コード表!N$11),"○",IF(AND(BI516=契約状況コード表!M$12,T516&gt;=契約状況コード表!N$12),"○",IF(AND(BI516=契約状況コード表!M$13,T516&gt;=契約状況コード表!N$13),"○",IF(T516="他官署で調達手続き入札を実施のため","○","×"))))))))))</f>
        <v>×</v>
      </c>
      <c r="BE516" s="114" t="str">
        <f>IF(AND(BI516=契約状況コード表!M$5,Y516&gt;契約状況コード表!N$5),"○",IF(AND(BI516=契約状況コード表!M$6,Y516&gt;=契約状況コード表!N$6),"○",IF(AND(BI516=契約状況コード表!M$7,Y516&gt;=契約状況コード表!N$7),"○",IF(AND(BI516=契約状況コード表!M$8,Y516&gt;=契約状況コード表!N$8),"○",IF(AND(BI516=契約状況コード表!M$9,Y516&gt;=契約状況コード表!N$9),"○",IF(AND(BI516=契約状況コード表!M$10,Y516&gt;=契約状況コード表!N$10),"○",IF(AND(BI516=契約状況コード表!M$11,Y516&gt;=契約状況コード表!N$11),"○",IF(AND(BI516=契約状況コード表!M$12,Y516&gt;=契約状況コード表!N$12),"○",IF(AND(BI516=契約状況コード表!M$13,Y516&gt;=契約状況コード表!N$13),"○","×")))))))))</f>
        <v>×</v>
      </c>
      <c r="BF516" s="114" t="str">
        <f t="shared" si="65"/>
        <v>×</v>
      </c>
      <c r="BG516" s="114" t="str">
        <f t="shared" si="66"/>
        <v>×</v>
      </c>
      <c r="BH516" s="115" t="str">
        <f t="shared" si="67"/>
        <v/>
      </c>
      <c r="BI516" s="170">
        <f t="shared" si="68"/>
        <v>0</v>
      </c>
      <c r="BJ516" s="36" t="str">
        <f>IF(AG516=契約状況コード表!G$5,"",IF(AND(K516&lt;&gt;"",ISTEXT(U516)),"分担契約/単価契約",IF(ISTEXT(U516),"単価契約",IF(K516&lt;&gt;"","分担契約",""))))</f>
        <v/>
      </c>
      <c r="BK516" s="171"/>
      <c r="BL516" s="118" t="str">
        <f>IF(COUNTIF(T516,"**"),"",IF(AND(T516&gt;=契約状況コード表!P$5,OR(H516=契約状況コード表!M$5,H516=契約状況コード表!M$6)),1,IF(AND(T516&gt;=契約状況コード表!P$13,H516&lt;&gt;契約状況コード表!M$5,H516&lt;&gt;契約状況コード表!M$6),1,"")))</f>
        <v/>
      </c>
      <c r="BM516" s="155" t="str">
        <f t="shared" si="69"/>
        <v>○</v>
      </c>
      <c r="BN516" s="118" t="b">
        <f t="shared" si="70"/>
        <v>1</v>
      </c>
      <c r="BO516" s="118" t="b">
        <f t="shared" si="71"/>
        <v>1</v>
      </c>
    </row>
    <row r="517" spans="1:67" ht="60.6" customHeight="1">
      <c r="A517" s="101">
        <f t="shared" si="72"/>
        <v>512</v>
      </c>
      <c r="B517" s="101" t="str">
        <f t="shared" si="73"/>
        <v/>
      </c>
      <c r="C517" s="101" t="str">
        <f>IF(B517&lt;&gt;1,"",COUNTIF($B$6:B517,1))</f>
        <v/>
      </c>
      <c r="D517" s="101" t="str">
        <f>IF(B517&lt;&gt;2,"",COUNTIF($B$6:B517,2))</f>
        <v/>
      </c>
      <c r="E517" s="101" t="str">
        <f>IF(B517&lt;&gt;3,"",COUNTIF($B$6:B517,3))</f>
        <v/>
      </c>
      <c r="F517" s="101" t="str">
        <f>IF(B517&lt;&gt;4,"",COUNTIF($B$6:B517,4))</f>
        <v/>
      </c>
      <c r="G517" s="75"/>
      <c r="H517" s="36"/>
      <c r="I517" s="76"/>
      <c r="J517" s="76"/>
      <c r="K517" s="75"/>
      <c r="L517" s="161"/>
      <c r="M517" s="77"/>
      <c r="N517" s="76"/>
      <c r="O517" s="78"/>
      <c r="P517" s="83"/>
      <c r="Q517" s="84"/>
      <c r="R517" s="76"/>
      <c r="S517" s="75"/>
      <c r="T517" s="79"/>
      <c r="U517" s="86"/>
      <c r="V517" s="87"/>
      <c r="W517" s="172" t="str">
        <f>IF(OR(T517="他官署で調達手続きを実施のため",AG517=契約状況コード表!G$5),"－",IF(V517&lt;&gt;"",ROUNDDOWN(V517/T517,3),(IFERROR(ROUNDDOWN(U517/T517,3),"－"))))</f>
        <v>－</v>
      </c>
      <c r="X517" s="79"/>
      <c r="Y517" s="79"/>
      <c r="Z517" s="82"/>
      <c r="AA517" s="80"/>
      <c r="AB517" s="81"/>
      <c r="AC517" s="82"/>
      <c r="AD517" s="82"/>
      <c r="AE517" s="82"/>
      <c r="AF517" s="82"/>
      <c r="AG517" s="80"/>
      <c r="AH517" s="76"/>
      <c r="AI517" s="76"/>
      <c r="AJ517" s="76"/>
      <c r="AK517" s="36"/>
      <c r="AL517" s="36"/>
      <c r="AM517" s="200"/>
      <c r="AN517" s="200"/>
      <c r="AO517" s="200"/>
      <c r="AP517" s="200"/>
      <c r="AQ517" s="161"/>
      <c r="AR517" s="75"/>
      <c r="AS517" s="36"/>
      <c r="AT517" s="36"/>
      <c r="AU517" s="36"/>
      <c r="AV517" s="36"/>
      <c r="AW517" s="36"/>
      <c r="AX517" s="36"/>
      <c r="AY517" s="36"/>
      <c r="AZ517" s="36"/>
      <c r="BA517" s="104"/>
      <c r="BB517" s="113"/>
      <c r="BC517" s="114" t="str">
        <f>IF(AND(OR(K517=契約状況コード表!D$5,K517=契約状況コード表!D$6),OR(AG517=契約状況コード表!G$5,AG517=契約状況コード表!G$6)),"年間支払金額(全官署)",IF(OR(AG517=契約状況コード表!G$5,AG517=契約状況コード表!G$6),"年間支払金額",IF(AND(OR(COUNTIF(AI517,"*すべて*"),COUNTIF(AI517,"*全て*")),S517="●",OR(K517=契約状況コード表!D$5,K517=契約状況コード表!D$6)),"年間支払金額(全官署、契約相手方ごと)",IF(AND(OR(COUNTIF(AI517,"*すべて*"),COUNTIF(AI517,"*全て*")),S517="●"),"年間支払金額(契約相手方ごと)",IF(AND(OR(K517=契約状況コード表!D$5,K517=契約状況コード表!D$6),AG517=契約状況コード表!G$7),"契約総額(全官署)",IF(AND(K517=契約状況コード表!D$7,AG517=契約状況コード表!G$7),"契約総額(自官署のみ)",IF(K517=契約状況コード表!D$7,"年間支払金額(自官署のみ)",IF(AG517=契約状況コード表!G$7,"契約総額",IF(AND(COUNTIF(BJ517,"&lt;&gt;*単価*"),OR(K517=契約状況コード表!D$5,K517=契約状況コード表!D$6)),"全官署予定価格",IF(AND(COUNTIF(BJ517,"*単価*"),OR(K517=契約状況コード表!D$5,K517=契約状況コード表!D$6)),"全官署支払金額",IF(AND(COUNTIF(BJ517,"&lt;&gt;*単価*"),COUNTIF(BJ517,"*変更契約*")),"変更後予定価格",IF(COUNTIF(BJ517,"*単価*"),"年間支払金額","予定価格"))))))))))))</f>
        <v>予定価格</v>
      </c>
      <c r="BD517" s="114" t="str">
        <f>IF(AND(BI517=契約状況コード表!M$5,T517&gt;契約状況コード表!N$5),"○",IF(AND(BI517=契約状況コード表!M$6,T517&gt;=契約状況コード表!N$6),"○",IF(AND(BI517=契約状況コード表!M$7,T517&gt;=契約状況コード表!N$7),"○",IF(AND(BI517=契約状況コード表!M$8,T517&gt;=契約状況コード表!N$8),"○",IF(AND(BI517=契約状況コード表!M$9,T517&gt;=契約状況コード表!N$9),"○",IF(AND(BI517=契約状況コード表!M$10,T517&gt;=契約状況コード表!N$10),"○",IF(AND(BI517=契約状況コード表!M$11,T517&gt;=契約状況コード表!N$11),"○",IF(AND(BI517=契約状況コード表!M$12,T517&gt;=契約状況コード表!N$12),"○",IF(AND(BI517=契約状況コード表!M$13,T517&gt;=契約状況コード表!N$13),"○",IF(T517="他官署で調達手続き入札を実施のため","○","×"))))))))))</f>
        <v>×</v>
      </c>
      <c r="BE517" s="114" t="str">
        <f>IF(AND(BI517=契約状況コード表!M$5,Y517&gt;契約状況コード表!N$5),"○",IF(AND(BI517=契約状況コード表!M$6,Y517&gt;=契約状況コード表!N$6),"○",IF(AND(BI517=契約状況コード表!M$7,Y517&gt;=契約状況コード表!N$7),"○",IF(AND(BI517=契約状況コード表!M$8,Y517&gt;=契約状況コード表!N$8),"○",IF(AND(BI517=契約状況コード表!M$9,Y517&gt;=契約状況コード表!N$9),"○",IF(AND(BI517=契約状況コード表!M$10,Y517&gt;=契約状況コード表!N$10),"○",IF(AND(BI517=契約状況コード表!M$11,Y517&gt;=契約状況コード表!N$11),"○",IF(AND(BI517=契約状況コード表!M$12,Y517&gt;=契約状況コード表!N$12),"○",IF(AND(BI517=契約状況コード表!M$13,Y517&gt;=契約状況コード表!N$13),"○","×")))))))))</f>
        <v>×</v>
      </c>
      <c r="BF517" s="114" t="str">
        <f t="shared" si="65"/>
        <v>×</v>
      </c>
      <c r="BG517" s="114" t="str">
        <f t="shared" si="66"/>
        <v>×</v>
      </c>
      <c r="BH517" s="115" t="str">
        <f t="shared" si="67"/>
        <v/>
      </c>
      <c r="BI517" s="170">
        <f t="shared" si="68"/>
        <v>0</v>
      </c>
      <c r="BJ517" s="36" t="str">
        <f>IF(AG517=契約状況コード表!G$5,"",IF(AND(K517&lt;&gt;"",ISTEXT(U517)),"分担契約/単価契約",IF(ISTEXT(U517),"単価契約",IF(K517&lt;&gt;"","分担契約",""))))</f>
        <v/>
      </c>
      <c r="BK517" s="171"/>
      <c r="BL517" s="118" t="str">
        <f>IF(COUNTIF(T517,"**"),"",IF(AND(T517&gt;=契約状況コード表!P$5,OR(H517=契約状況コード表!M$5,H517=契約状況コード表!M$6)),1,IF(AND(T517&gt;=契約状況コード表!P$13,H517&lt;&gt;契約状況コード表!M$5,H517&lt;&gt;契約状況コード表!M$6),1,"")))</f>
        <v/>
      </c>
      <c r="BM517" s="155" t="str">
        <f t="shared" si="69"/>
        <v>○</v>
      </c>
      <c r="BN517" s="118" t="b">
        <f t="shared" si="70"/>
        <v>1</v>
      </c>
      <c r="BO517" s="118" t="b">
        <f t="shared" si="71"/>
        <v>1</v>
      </c>
    </row>
    <row r="518" spans="1:67" ht="60.6" customHeight="1">
      <c r="A518" s="101">
        <f t="shared" si="72"/>
        <v>513</v>
      </c>
      <c r="B518" s="101" t="str">
        <f t="shared" si="73"/>
        <v/>
      </c>
      <c r="C518" s="101" t="str">
        <f>IF(B518&lt;&gt;1,"",COUNTIF($B$6:B518,1))</f>
        <v/>
      </c>
      <c r="D518" s="101" t="str">
        <f>IF(B518&lt;&gt;2,"",COUNTIF($B$6:B518,2))</f>
        <v/>
      </c>
      <c r="E518" s="101" t="str">
        <f>IF(B518&lt;&gt;3,"",COUNTIF($B$6:B518,3))</f>
        <v/>
      </c>
      <c r="F518" s="101" t="str">
        <f>IF(B518&lt;&gt;4,"",COUNTIF($B$6:B518,4))</f>
        <v/>
      </c>
      <c r="G518" s="75"/>
      <c r="H518" s="36"/>
      <c r="I518" s="76"/>
      <c r="J518" s="76"/>
      <c r="K518" s="75"/>
      <c r="L518" s="161"/>
      <c r="M518" s="77"/>
      <c r="N518" s="76"/>
      <c r="O518" s="78"/>
      <c r="P518" s="83"/>
      <c r="Q518" s="84"/>
      <c r="R518" s="76"/>
      <c r="S518" s="75"/>
      <c r="T518" s="79"/>
      <c r="U518" s="86"/>
      <c r="V518" s="87"/>
      <c r="W518" s="172" t="str">
        <f>IF(OR(T518="他官署で調達手続きを実施のため",AG518=契約状況コード表!G$5),"－",IF(V518&lt;&gt;"",ROUNDDOWN(V518/T518,3),(IFERROR(ROUNDDOWN(U518/T518,3),"－"))))</f>
        <v>－</v>
      </c>
      <c r="X518" s="79"/>
      <c r="Y518" s="79"/>
      <c r="Z518" s="82"/>
      <c r="AA518" s="80"/>
      <c r="AB518" s="81"/>
      <c r="AC518" s="82"/>
      <c r="AD518" s="82"/>
      <c r="AE518" s="82"/>
      <c r="AF518" s="82"/>
      <c r="AG518" s="80"/>
      <c r="AH518" s="76"/>
      <c r="AI518" s="76"/>
      <c r="AJ518" s="76"/>
      <c r="AK518" s="36"/>
      <c r="AL518" s="36"/>
      <c r="AM518" s="200"/>
      <c r="AN518" s="200"/>
      <c r="AO518" s="200"/>
      <c r="AP518" s="200"/>
      <c r="AQ518" s="161"/>
      <c r="AR518" s="75"/>
      <c r="AS518" s="36"/>
      <c r="AT518" s="36"/>
      <c r="AU518" s="36"/>
      <c r="AV518" s="36"/>
      <c r="AW518" s="36"/>
      <c r="AX518" s="36"/>
      <c r="AY518" s="36"/>
      <c r="AZ518" s="36"/>
      <c r="BA518" s="108"/>
      <c r="BB518" s="113"/>
      <c r="BC518" s="114" t="str">
        <f>IF(AND(OR(K518=契約状況コード表!D$5,K518=契約状況コード表!D$6),OR(AG518=契約状況コード表!G$5,AG518=契約状況コード表!G$6)),"年間支払金額(全官署)",IF(OR(AG518=契約状況コード表!G$5,AG518=契約状況コード表!G$6),"年間支払金額",IF(AND(OR(COUNTIF(AI518,"*すべて*"),COUNTIF(AI518,"*全て*")),S518="●",OR(K518=契約状況コード表!D$5,K518=契約状況コード表!D$6)),"年間支払金額(全官署、契約相手方ごと)",IF(AND(OR(COUNTIF(AI518,"*すべて*"),COUNTIF(AI518,"*全て*")),S518="●"),"年間支払金額(契約相手方ごと)",IF(AND(OR(K518=契約状況コード表!D$5,K518=契約状況コード表!D$6),AG518=契約状況コード表!G$7),"契約総額(全官署)",IF(AND(K518=契約状況コード表!D$7,AG518=契約状況コード表!G$7),"契約総額(自官署のみ)",IF(K518=契約状況コード表!D$7,"年間支払金額(自官署のみ)",IF(AG518=契約状況コード表!G$7,"契約総額",IF(AND(COUNTIF(BJ518,"&lt;&gt;*単価*"),OR(K518=契約状況コード表!D$5,K518=契約状況コード表!D$6)),"全官署予定価格",IF(AND(COUNTIF(BJ518,"*単価*"),OR(K518=契約状況コード表!D$5,K518=契約状況コード表!D$6)),"全官署支払金額",IF(AND(COUNTIF(BJ518,"&lt;&gt;*単価*"),COUNTIF(BJ518,"*変更契約*")),"変更後予定価格",IF(COUNTIF(BJ518,"*単価*"),"年間支払金額","予定価格"))))))))))))</f>
        <v>予定価格</v>
      </c>
      <c r="BD518" s="114" t="str">
        <f>IF(AND(BI518=契約状況コード表!M$5,T518&gt;契約状況コード表!N$5),"○",IF(AND(BI518=契約状況コード表!M$6,T518&gt;=契約状況コード表!N$6),"○",IF(AND(BI518=契約状況コード表!M$7,T518&gt;=契約状況コード表!N$7),"○",IF(AND(BI518=契約状況コード表!M$8,T518&gt;=契約状況コード表!N$8),"○",IF(AND(BI518=契約状況コード表!M$9,T518&gt;=契約状況コード表!N$9),"○",IF(AND(BI518=契約状況コード表!M$10,T518&gt;=契約状況コード表!N$10),"○",IF(AND(BI518=契約状況コード表!M$11,T518&gt;=契約状況コード表!N$11),"○",IF(AND(BI518=契約状況コード表!M$12,T518&gt;=契約状況コード表!N$12),"○",IF(AND(BI518=契約状況コード表!M$13,T518&gt;=契約状況コード表!N$13),"○",IF(T518="他官署で調達手続き入札を実施のため","○","×"))))))))))</f>
        <v>×</v>
      </c>
      <c r="BE518" s="114" t="str">
        <f>IF(AND(BI518=契約状況コード表!M$5,Y518&gt;契約状況コード表!N$5),"○",IF(AND(BI518=契約状況コード表!M$6,Y518&gt;=契約状況コード表!N$6),"○",IF(AND(BI518=契約状況コード表!M$7,Y518&gt;=契約状況コード表!N$7),"○",IF(AND(BI518=契約状況コード表!M$8,Y518&gt;=契約状況コード表!N$8),"○",IF(AND(BI518=契約状況コード表!M$9,Y518&gt;=契約状況コード表!N$9),"○",IF(AND(BI518=契約状況コード表!M$10,Y518&gt;=契約状況コード表!N$10),"○",IF(AND(BI518=契約状況コード表!M$11,Y518&gt;=契約状況コード表!N$11),"○",IF(AND(BI518=契約状況コード表!M$12,Y518&gt;=契約状況コード表!N$12),"○",IF(AND(BI518=契約状況コード表!M$13,Y518&gt;=契約状況コード表!N$13),"○","×")))))))))</f>
        <v>×</v>
      </c>
      <c r="BF518" s="114" t="str">
        <f t="shared" ref="BF518:BF581" si="74">IF(AND(L518="×",BG518="○"),"×",BG518)</f>
        <v>×</v>
      </c>
      <c r="BG518" s="114" t="str">
        <f t="shared" ref="BG518:BG581" si="75">IF(BB518&lt;&gt;"",BB518,IF(COUNTIF(BC518,"*予定価格*"),BD518,BE518))</f>
        <v>×</v>
      </c>
      <c r="BH518" s="115" t="str">
        <f t="shared" ref="BH518:BH581" si="76">IF(BG518="○",X518,"")</f>
        <v/>
      </c>
      <c r="BI518" s="170">
        <f t="shared" ref="BI518:BI581" si="77">IF(H518="③情報システム",IF(COUNTIF(I518,"*借入*")+COUNTIF(I518,"*賃貸*")+COUNTIF(I518,"*リース*"),"⑨物品等賃借",IF(COUNTIF(I518,"*購入*")+COUNTIF(DM518,"*調達*"),"⑦物品等購入",IF(COUNTIF(I518,"*製造*"),"⑧物品等製造","⑩役務"))),H518)</f>
        <v>0</v>
      </c>
      <c r="BJ518" s="36" t="str">
        <f>IF(AG518=契約状況コード表!G$5,"",IF(AND(K518&lt;&gt;"",ISTEXT(U518)),"分担契約/単価契約",IF(ISTEXT(U518),"単価契約",IF(K518&lt;&gt;"","分担契約",""))))</f>
        <v/>
      </c>
      <c r="BK518" s="171"/>
      <c r="BL518" s="118" t="str">
        <f>IF(COUNTIF(T518,"**"),"",IF(AND(T518&gt;=契約状況コード表!P$5,OR(H518=契約状況コード表!M$5,H518=契約状況コード表!M$6)),1,IF(AND(T518&gt;=契約状況コード表!P$13,H518&lt;&gt;契約状況コード表!M$5,H518&lt;&gt;契約状況コード表!M$6),1,"")))</f>
        <v/>
      </c>
      <c r="BM518" s="155" t="str">
        <f t="shared" ref="BM518:BM581" si="78">IF(LEN(O518)=0,"○",IF(LEN(O518)=1,"○",IF(LEN(O518)=13,"○",IF(LEN(O518)=27,"○",IF(LEN(O518)=41,"○","×")))))</f>
        <v>○</v>
      </c>
      <c r="BN518" s="118" t="b">
        <f t="shared" ref="BN518:BN581" si="79">_xlfn.ISFORMULA(BI518)</f>
        <v>1</v>
      </c>
      <c r="BO518" s="118" t="b">
        <f t="shared" ref="BO518:BO581" si="80">_xlfn.ISFORMULA(BJ518)</f>
        <v>1</v>
      </c>
    </row>
    <row r="519" spans="1:67" ht="60.6" customHeight="1">
      <c r="A519" s="101">
        <f t="shared" si="72"/>
        <v>514</v>
      </c>
      <c r="B519" s="101" t="str">
        <f t="shared" si="73"/>
        <v/>
      </c>
      <c r="C519" s="101" t="str">
        <f>IF(B519&lt;&gt;1,"",COUNTIF($B$6:B519,1))</f>
        <v/>
      </c>
      <c r="D519" s="101" t="str">
        <f>IF(B519&lt;&gt;2,"",COUNTIF($B$6:B519,2))</f>
        <v/>
      </c>
      <c r="E519" s="101" t="str">
        <f>IF(B519&lt;&gt;3,"",COUNTIF($B$6:B519,3))</f>
        <v/>
      </c>
      <c r="F519" s="101" t="str">
        <f>IF(B519&lt;&gt;4,"",COUNTIF($B$6:B519,4))</f>
        <v/>
      </c>
      <c r="G519" s="75"/>
      <c r="H519" s="36"/>
      <c r="I519" s="76"/>
      <c r="J519" s="76"/>
      <c r="K519" s="75"/>
      <c r="L519" s="161"/>
      <c r="M519" s="77"/>
      <c r="N519" s="76"/>
      <c r="O519" s="78"/>
      <c r="P519" s="83"/>
      <c r="Q519" s="84"/>
      <c r="R519" s="76"/>
      <c r="S519" s="75"/>
      <c r="T519" s="79"/>
      <c r="U519" s="86"/>
      <c r="V519" s="87"/>
      <c r="W519" s="172" t="str">
        <f>IF(OR(T519="他官署で調達手続きを実施のため",AG519=契約状況コード表!G$5),"－",IF(V519&lt;&gt;"",ROUNDDOWN(V519/T519,3),(IFERROR(ROUNDDOWN(U519/T519,3),"－"))))</f>
        <v>－</v>
      </c>
      <c r="X519" s="79"/>
      <c r="Y519" s="79"/>
      <c r="Z519" s="82"/>
      <c r="AA519" s="80"/>
      <c r="AB519" s="81"/>
      <c r="AC519" s="82"/>
      <c r="AD519" s="82"/>
      <c r="AE519" s="82"/>
      <c r="AF519" s="82"/>
      <c r="AG519" s="80"/>
      <c r="AH519" s="76"/>
      <c r="AI519" s="76"/>
      <c r="AJ519" s="76"/>
      <c r="AK519" s="36"/>
      <c r="AL519" s="36"/>
      <c r="AM519" s="200"/>
      <c r="AN519" s="200"/>
      <c r="AO519" s="200"/>
      <c r="AP519" s="200"/>
      <c r="AQ519" s="161"/>
      <c r="AR519" s="75"/>
      <c r="AS519" s="36"/>
      <c r="AT519" s="36"/>
      <c r="AU519" s="36"/>
      <c r="AV519" s="36"/>
      <c r="AW519" s="36"/>
      <c r="AX519" s="36"/>
      <c r="AY519" s="36"/>
      <c r="AZ519" s="36"/>
      <c r="BA519" s="104"/>
      <c r="BB519" s="113"/>
      <c r="BC519" s="114" t="str">
        <f>IF(AND(OR(K519=契約状況コード表!D$5,K519=契約状況コード表!D$6),OR(AG519=契約状況コード表!G$5,AG519=契約状況コード表!G$6)),"年間支払金額(全官署)",IF(OR(AG519=契約状況コード表!G$5,AG519=契約状況コード表!G$6),"年間支払金額",IF(AND(OR(COUNTIF(AI519,"*すべて*"),COUNTIF(AI519,"*全て*")),S519="●",OR(K519=契約状況コード表!D$5,K519=契約状況コード表!D$6)),"年間支払金額(全官署、契約相手方ごと)",IF(AND(OR(COUNTIF(AI519,"*すべて*"),COUNTIF(AI519,"*全て*")),S519="●"),"年間支払金額(契約相手方ごと)",IF(AND(OR(K519=契約状況コード表!D$5,K519=契約状況コード表!D$6),AG519=契約状況コード表!G$7),"契約総額(全官署)",IF(AND(K519=契約状況コード表!D$7,AG519=契約状況コード表!G$7),"契約総額(自官署のみ)",IF(K519=契約状況コード表!D$7,"年間支払金額(自官署のみ)",IF(AG519=契約状況コード表!G$7,"契約総額",IF(AND(COUNTIF(BJ519,"&lt;&gt;*単価*"),OR(K519=契約状況コード表!D$5,K519=契約状況コード表!D$6)),"全官署予定価格",IF(AND(COUNTIF(BJ519,"*単価*"),OR(K519=契約状況コード表!D$5,K519=契約状況コード表!D$6)),"全官署支払金額",IF(AND(COUNTIF(BJ519,"&lt;&gt;*単価*"),COUNTIF(BJ519,"*変更契約*")),"変更後予定価格",IF(COUNTIF(BJ519,"*単価*"),"年間支払金額","予定価格"))))))))))))</f>
        <v>予定価格</v>
      </c>
      <c r="BD519" s="114" t="str">
        <f>IF(AND(BI519=契約状況コード表!M$5,T519&gt;契約状況コード表!N$5),"○",IF(AND(BI519=契約状況コード表!M$6,T519&gt;=契約状況コード表!N$6),"○",IF(AND(BI519=契約状況コード表!M$7,T519&gt;=契約状況コード表!N$7),"○",IF(AND(BI519=契約状況コード表!M$8,T519&gt;=契約状況コード表!N$8),"○",IF(AND(BI519=契約状況コード表!M$9,T519&gt;=契約状況コード表!N$9),"○",IF(AND(BI519=契約状況コード表!M$10,T519&gt;=契約状況コード表!N$10),"○",IF(AND(BI519=契約状況コード表!M$11,T519&gt;=契約状況コード表!N$11),"○",IF(AND(BI519=契約状況コード表!M$12,T519&gt;=契約状況コード表!N$12),"○",IF(AND(BI519=契約状況コード表!M$13,T519&gt;=契約状況コード表!N$13),"○",IF(T519="他官署で調達手続き入札を実施のため","○","×"))))))))))</f>
        <v>×</v>
      </c>
      <c r="BE519" s="114" t="str">
        <f>IF(AND(BI519=契約状況コード表!M$5,Y519&gt;契約状況コード表!N$5),"○",IF(AND(BI519=契約状況コード表!M$6,Y519&gt;=契約状況コード表!N$6),"○",IF(AND(BI519=契約状況コード表!M$7,Y519&gt;=契約状況コード表!N$7),"○",IF(AND(BI519=契約状況コード表!M$8,Y519&gt;=契約状況コード表!N$8),"○",IF(AND(BI519=契約状況コード表!M$9,Y519&gt;=契約状況コード表!N$9),"○",IF(AND(BI519=契約状況コード表!M$10,Y519&gt;=契約状況コード表!N$10),"○",IF(AND(BI519=契約状況コード表!M$11,Y519&gt;=契約状況コード表!N$11),"○",IF(AND(BI519=契約状況コード表!M$12,Y519&gt;=契約状況コード表!N$12),"○",IF(AND(BI519=契約状況コード表!M$13,Y519&gt;=契約状況コード表!N$13),"○","×")))))))))</f>
        <v>×</v>
      </c>
      <c r="BF519" s="114" t="str">
        <f t="shared" si="74"/>
        <v>×</v>
      </c>
      <c r="BG519" s="114" t="str">
        <f t="shared" si="75"/>
        <v>×</v>
      </c>
      <c r="BH519" s="115" t="str">
        <f t="shared" si="76"/>
        <v/>
      </c>
      <c r="BI519" s="170">
        <f t="shared" si="77"/>
        <v>0</v>
      </c>
      <c r="BJ519" s="36" t="str">
        <f>IF(AG519=契約状況コード表!G$5,"",IF(AND(K519&lt;&gt;"",ISTEXT(U519)),"分担契約/単価契約",IF(ISTEXT(U519),"単価契約",IF(K519&lt;&gt;"","分担契約",""))))</f>
        <v/>
      </c>
      <c r="BK519" s="171"/>
      <c r="BL519" s="118" t="str">
        <f>IF(COUNTIF(T519,"**"),"",IF(AND(T519&gt;=契約状況コード表!P$5,OR(H519=契約状況コード表!M$5,H519=契約状況コード表!M$6)),1,IF(AND(T519&gt;=契約状況コード表!P$13,H519&lt;&gt;契約状況コード表!M$5,H519&lt;&gt;契約状況コード表!M$6),1,"")))</f>
        <v/>
      </c>
      <c r="BM519" s="155" t="str">
        <f t="shared" si="78"/>
        <v>○</v>
      </c>
      <c r="BN519" s="118" t="b">
        <f t="shared" si="79"/>
        <v>1</v>
      </c>
      <c r="BO519" s="118" t="b">
        <f t="shared" si="80"/>
        <v>1</v>
      </c>
    </row>
    <row r="520" spans="1:67" ht="60.6" customHeight="1">
      <c r="A520" s="101">
        <f t="shared" si="72"/>
        <v>515</v>
      </c>
      <c r="B520" s="101" t="str">
        <f t="shared" si="73"/>
        <v/>
      </c>
      <c r="C520" s="101" t="str">
        <f>IF(B520&lt;&gt;1,"",COUNTIF($B$6:B520,1))</f>
        <v/>
      </c>
      <c r="D520" s="101" t="str">
        <f>IF(B520&lt;&gt;2,"",COUNTIF($B$6:B520,2))</f>
        <v/>
      </c>
      <c r="E520" s="101" t="str">
        <f>IF(B520&lt;&gt;3,"",COUNTIF($B$6:B520,3))</f>
        <v/>
      </c>
      <c r="F520" s="101" t="str">
        <f>IF(B520&lt;&gt;4,"",COUNTIF($B$6:B520,4))</f>
        <v/>
      </c>
      <c r="G520" s="75"/>
      <c r="H520" s="36"/>
      <c r="I520" s="76"/>
      <c r="J520" s="76"/>
      <c r="K520" s="75"/>
      <c r="L520" s="161"/>
      <c r="M520" s="77"/>
      <c r="N520" s="76"/>
      <c r="O520" s="78"/>
      <c r="P520" s="83"/>
      <c r="Q520" s="84"/>
      <c r="R520" s="76"/>
      <c r="S520" s="75"/>
      <c r="T520" s="79"/>
      <c r="U520" s="86"/>
      <c r="V520" s="87"/>
      <c r="W520" s="172" t="str">
        <f>IF(OR(T520="他官署で調達手続きを実施のため",AG520=契約状況コード表!G$5),"－",IF(V520&lt;&gt;"",ROUNDDOWN(V520/T520,3),(IFERROR(ROUNDDOWN(U520/T520,3),"－"))))</f>
        <v>－</v>
      </c>
      <c r="X520" s="79"/>
      <c r="Y520" s="79"/>
      <c r="Z520" s="82"/>
      <c r="AA520" s="80"/>
      <c r="AB520" s="81"/>
      <c r="AC520" s="82"/>
      <c r="AD520" s="82"/>
      <c r="AE520" s="82"/>
      <c r="AF520" s="82"/>
      <c r="AG520" s="80"/>
      <c r="AH520" s="76"/>
      <c r="AI520" s="76"/>
      <c r="AJ520" s="76"/>
      <c r="AK520" s="36"/>
      <c r="AL520" s="36"/>
      <c r="AM520" s="200"/>
      <c r="AN520" s="200"/>
      <c r="AO520" s="200"/>
      <c r="AP520" s="200"/>
      <c r="AQ520" s="161"/>
      <c r="AR520" s="75"/>
      <c r="AS520" s="36"/>
      <c r="AT520" s="36"/>
      <c r="AU520" s="36"/>
      <c r="AV520" s="36"/>
      <c r="AW520" s="36"/>
      <c r="AX520" s="36"/>
      <c r="AY520" s="36"/>
      <c r="AZ520" s="36"/>
      <c r="BA520" s="104"/>
      <c r="BB520" s="113"/>
      <c r="BC520" s="114" t="str">
        <f>IF(AND(OR(K520=契約状況コード表!D$5,K520=契約状況コード表!D$6),OR(AG520=契約状況コード表!G$5,AG520=契約状況コード表!G$6)),"年間支払金額(全官署)",IF(OR(AG520=契約状況コード表!G$5,AG520=契約状況コード表!G$6),"年間支払金額",IF(AND(OR(COUNTIF(AI520,"*すべて*"),COUNTIF(AI520,"*全て*")),S520="●",OR(K520=契約状況コード表!D$5,K520=契約状況コード表!D$6)),"年間支払金額(全官署、契約相手方ごと)",IF(AND(OR(COUNTIF(AI520,"*すべて*"),COUNTIF(AI520,"*全て*")),S520="●"),"年間支払金額(契約相手方ごと)",IF(AND(OR(K520=契約状況コード表!D$5,K520=契約状況コード表!D$6),AG520=契約状況コード表!G$7),"契約総額(全官署)",IF(AND(K520=契約状況コード表!D$7,AG520=契約状況コード表!G$7),"契約総額(自官署のみ)",IF(K520=契約状況コード表!D$7,"年間支払金額(自官署のみ)",IF(AG520=契約状況コード表!G$7,"契約総額",IF(AND(COUNTIF(BJ520,"&lt;&gt;*単価*"),OR(K520=契約状況コード表!D$5,K520=契約状況コード表!D$6)),"全官署予定価格",IF(AND(COUNTIF(BJ520,"*単価*"),OR(K520=契約状況コード表!D$5,K520=契約状況コード表!D$6)),"全官署支払金額",IF(AND(COUNTIF(BJ520,"&lt;&gt;*単価*"),COUNTIF(BJ520,"*変更契約*")),"変更後予定価格",IF(COUNTIF(BJ520,"*単価*"),"年間支払金額","予定価格"))))))))))))</f>
        <v>予定価格</v>
      </c>
      <c r="BD520" s="114" t="str">
        <f>IF(AND(BI520=契約状況コード表!M$5,T520&gt;契約状況コード表!N$5),"○",IF(AND(BI520=契約状況コード表!M$6,T520&gt;=契約状況コード表!N$6),"○",IF(AND(BI520=契約状況コード表!M$7,T520&gt;=契約状況コード表!N$7),"○",IF(AND(BI520=契約状況コード表!M$8,T520&gt;=契約状況コード表!N$8),"○",IF(AND(BI520=契約状況コード表!M$9,T520&gt;=契約状況コード表!N$9),"○",IF(AND(BI520=契約状況コード表!M$10,T520&gt;=契約状況コード表!N$10),"○",IF(AND(BI520=契約状況コード表!M$11,T520&gt;=契約状況コード表!N$11),"○",IF(AND(BI520=契約状況コード表!M$12,T520&gt;=契約状況コード表!N$12),"○",IF(AND(BI520=契約状況コード表!M$13,T520&gt;=契約状況コード表!N$13),"○",IF(T520="他官署で調達手続き入札を実施のため","○","×"))))))))))</f>
        <v>×</v>
      </c>
      <c r="BE520" s="114" t="str">
        <f>IF(AND(BI520=契約状況コード表!M$5,Y520&gt;契約状況コード表!N$5),"○",IF(AND(BI520=契約状況コード表!M$6,Y520&gt;=契約状況コード表!N$6),"○",IF(AND(BI520=契約状況コード表!M$7,Y520&gt;=契約状況コード表!N$7),"○",IF(AND(BI520=契約状況コード表!M$8,Y520&gt;=契約状況コード表!N$8),"○",IF(AND(BI520=契約状況コード表!M$9,Y520&gt;=契約状況コード表!N$9),"○",IF(AND(BI520=契約状況コード表!M$10,Y520&gt;=契約状況コード表!N$10),"○",IF(AND(BI520=契約状況コード表!M$11,Y520&gt;=契約状況コード表!N$11),"○",IF(AND(BI520=契約状況コード表!M$12,Y520&gt;=契約状況コード表!N$12),"○",IF(AND(BI520=契約状況コード表!M$13,Y520&gt;=契約状況コード表!N$13),"○","×")))))))))</f>
        <v>×</v>
      </c>
      <c r="BF520" s="114" t="str">
        <f t="shared" si="74"/>
        <v>×</v>
      </c>
      <c r="BG520" s="114" t="str">
        <f t="shared" si="75"/>
        <v>×</v>
      </c>
      <c r="BH520" s="115" t="str">
        <f t="shared" si="76"/>
        <v/>
      </c>
      <c r="BI520" s="170">
        <f t="shared" si="77"/>
        <v>0</v>
      </c>
      <c r="BJ520" s="36" t="str">
        <f>IF(AG520=契約状況コード表!G$5,"",IF(AND(K520&lt;&gt;"",ISTEXT(U520)),"分担契約/単価契約",IF(ISTEXT(U520),"単価契約",IF(K520&lt;&gt;"","分担契約",""))))</f>
        <v/>
      </c>
      <c r="BK520" s="171"/>
      <c r="BL520" s="118" t="str">
        <f>IF(COUNTIF(T520,"**"),"",IF(AND(T520&gt;=契約状況コード表!P$5,OR(H520=契約状況コード表!M$5,H520=契約状況コード表!M$6)),1,IF(AND(T520&gt;=契約状況コード表!P$13,H520&lt;&gt;契約状況コード表!M$5,H520&lt;&gt;契約状況コード表!M$6),1,"")))</f>
        <v/>
      </c>
      <c r="BM520" s="155" t="str">
        <f t="shared" si="78"/>
        <v>○</v>
      </c>
      <c r="BN520" s="118" t="b">
        <f t="shared" si="79"/>
        <v>1</v>
      </c>
      <c r="BO520" s="118" t="b">
        <f t="shared" si="80"/>
        <v>1</v>
      </c>
    </row>
    <row r="521" spans="1:67" ht="60.6" customHeight="1">
      <c r="A521" s="101">
        <f t="shared" si="72"/>
        <v>516</v>
      </c>
      <c r="B521" s="101" t="str">
        <f t="shared" si="73"/>
        <v/>
      </c>
      <c r="C521" s="101" t="str">
        <f>IF(B521&lt;&gt;1,"",COUNTIF($B$6:B521,1))</f>
        <v/>
      </c>
      <c r="D521" s="101" t="str">
        <f>IF(B521&lt;&gt;2,"",COUNTIF($B$6:B521,2))</f>
        <v/>
      </c>
      <c r="E521" s="101" t="str">
        <f>IF(B521&lt;&gt;3,"",COUNTIF($B$6:B521,3))</f>
        <v/>
      </c>
      <c r="F521" s="101" t="str">
        <f>IF(B521&lt;&gt;4,"",COUNTIF($B$6:B521,4))</f>
        <v/>
      </c>
      <c r="G521" s="75"/>
      <c r="H521" s="36"/>
      <c r="I521" s="76"/>
      <c r="J521" s="76"/>
      <c r="K521" s="75"/>
      <c r="L521" s="161"/>
      <c r="M521" s="77"/>
      <c r="N521" s="76"/>
      <c r="O521" s="78"/>
      <c r="P521" s="83"/>
      <c r="Q521" s="84"/>
      <c r="R521" s="76"/>
      <c r="S521" s="75"/>
      <c r="T521" s="85"/>
      <c r="U521" s="154"/>
      <c r="V521" s="87"/>
      <c r="W521" s="172" t="str">
        <f>IF(OR(T521="他官署で調達手続きを実施のため",AG521=契約状況コード表!G$5),"－",IF(V521&lt;&gt;"",ROUNDDOWN(V521/T521,3),(IFERROR(ROUNDDOWN(U521/T521,3),"－"))))</f>
        <v>－</v>
      </c>
      <c r="X521" s="85"/>
      <c r="Y521" s="85"/>
      <c r="Z521" s="82"/>
      <c r="AA521" s="80"/>
      <c r="AB521" s="81"/>
      <c r="AC521" s="82"/>
      <c r="AD521" s="82"/>
      <c r="AE521" s="82"/>
      <c r="AF521" s="82"/>
      <c r="AG521" s="80"/>
      <c r="AH521" s="76"/>
      <c r="AI521" s="76"/>
      <c r="AJ521" s="76"/>
      <c r="AK521" s="36"/>
      <c r="AL521" s="36"/>
      <c r="AM521" s="200"/>
      <c r="AN521" s="200"/>
      <c r="AO521" s="200"/>
      <c r="AP521" s="200"/>
      <c r="AQ521" s="161"/>
      <c r="AR521" s="75"/>
      <c r="AS521" s="36"/>
      <c r="AT521" s="36"/>
      <c r="AU521" s="36"/>
      <c r="AV521" s="36"/>
      <c r="AW521" s="36"/>
      <c r="AX521" s="36"/>
      <c r="AY521" s="36"/>
      <c r="AZ521" s="36"/>
      <c r="BA521" s="104"/>
      <c r="BB521" s="113"/>
      <c r="BC521" s="114" t="str">
        <f>IF(AND(OR(K521=契約状況コード表!D$5,K521=契約状況コード表!D$6),OR(AG521=契約状況コード表!G$5,AG521=契約状況コード表!G$6)),"年間支払金額(全官署)",IF(OR(AG521=契約状況コード表!G$5,AG521=契約状況コード表!G$6),"年間支払金額",IF(AND(OR(COUNTIF(AI521,"*すべて*"),COUNTIF(AI521,"*全て*")),S521="●",OR(K521=契約状況コード表!D$5,K521=契約状況コード表!D$6)),"年間支払金額(全官署、契約相手方ごと)",IF(AND(OR(COUNTIF(AI521,"*すべて*"),COUNTIF(AI521,"*全て*")),S521="●"),"年間支払金額(契約相手方ごと)",IF(AND(OR(K521=契約状況コード表!D$5,K521=契約状況コード表!D$6),AG521=契約状況コード表!G$7),"契約総額(全官署)",IF(AND(K521=契約状況コード表!D$7,AG521=契約状況コード表!G$7),"契約総額(自官署のみ)",IF(K521=契約状況コード表!D$7,"年間支払金額(自官署のみ)",IF(AG521=契約状況コード表!G$7,"契約総額",IF(AND(COUNTIF(BJ521,"&lt;&gt;*単価*"),OR(K521=契約状況コード表!D$5,K521=契約状況コード表!D$6)),"全官署予定価格",IF(AND(COUNTIF(BJ521,"*単価*"),OR(K521=契約状況コード表!D$5,K521=契約状況コード表!D$6)),"全官署支払金額",IF(AND(COUNTIF(BJ521,"&lt;&gt;*単価*"),COUNTIF(BJ521,"*変更契約*")),"変更後予定価格",IF(COUNTIF(BJ521,"*単価*"),"年間支払金額","予定価格"))))))))))))</f>
        <v>予定価格</v>
      </c>
      <c r="BD521" s="114" t="str">
        <f>IF(AND(BI521=契約状況コード表!M$5,T521&gt;契約状況コード表!N$5),"○",IF(AND(BI521=契約状況コード表!M$6,T521&gt;=契約状況コード表!N$6),"○",IF(AND(BI521=契約状況コード表!M$7,T521&gt;=契約状況コード表!N$7),"○",IF(AND(BI521=契約状況コード表!M$8,T521&gt;=契約状況コード表!N$8),"○",IF(AND(BI521=契約状況コード表!M$9,T521&gt;=契約状況コード表!N$9),"○",IF(AND(BI521=契約状況コード表!M$10,T521&gt;=契約状況コード表!N$10),"○",IF(AND(BI521=契約状況コード表!M$11,T521&gt;=契約状況コード表!N$11),"○",IF(AND(BI521=契約状況コード表!M$12,T521&gt;=契約状況コード表!N$12),"○",IF(AND(BI521=契約状況コード表!M$13,T521&gt;=契約状況コード表!N$13),"○",IF(T521="他官署で調達手続き入札を実施のため","○","×"))))))))))</f>
        <v>×</v>
      </c>
      <c r="BE521" s="114" t="str">
        <f>IF(AND(BI521=契約状況コード表!M$5,Y521&gt;契約状況コード表!N$5),"○",IF(AND(BI521=契約状況コード表!M$6,Y521&gt;=契約状況コード表!N$6),"○",IF(AND(BI521=契約状況コード表!M$7,Y521&gt;=契約状況コード表!N$7),"○",IF(AND(BI521=契約状況コード表!M$8,Y521&gt;=契約状況コード表!N$8),"○",IF(AND(BI521=契約状況コード表!M$9,Y521&gt;=契約状況コード表!N$9),"○",IF(AND(BI521=契約状況コード表!M$10,Y521&gt;=契約状況コード表!N$10),"○",IF(AND(BI521=契約状況コード表!M$11,Y521&gt;=契約状況コード表!N$11),"○",IF(AND(BI521=契約状況コード表!M$12,Y521&gt;=契約状況コード表!N$12),"○",IF(AND(BI521=契約状況コード表!M$13,Y521&gt;=契約状況コード表!N$13),"○","×")))))))))</f>
        <v>×</v>
      </c>
      <c r="BF521" s="114" t="str">
        <f t="shared" si="74"/>
        <v>×</v>
      </c>
      <c r="BG521" s="114" t="str">
        <f t="shared" si="75"/>
        <v>×</v>
      </c>
      <c r="BH521" s="115" t="str">
        <f t="shared" si="76"/>
        <v/>
      </c>
      <c r="BI521" s="170">
        <f t="shared" si="77"/>
        <v>0</v>
      </c>
      <c r="BJ521" s="36" t="str">
        <f>IF(AG521=契約状況コード表!G$5,"",IF(AND(K521&lt;&gt;"",ISTEXT(U521)),"分担契約/単価契約",IF(ISTEXT(U521),"単価契約",IF(K521&lt;&gt;"","分担契約",""))))</f>
        <v/>
      </c>
      <c r="BK521" s="171"/>
      <c r="BL521" s="118" t="str">
        <f>IF(COUNTIF(T521,"**"),"",IF(AND(T521&gt;=契約状況コード表!P$5,OR(H521=契約状況コード表!M$5,H521=契約状況コード表!M$6)),1,IF(AND(T521&gt;=契約状況コード表!P$13,H521&lt;&gt;契約状況コード表!M$5,H521&lt;&gt;契約状況コード表!M$6),1,"")))</f>
        <v/>
      </c>
      <c r="BM521" s="155" t="str">
        <f t="shared" si="78"/>
        <v>○</v>
      </c>
      <c r="BN521" s="118" t="b">
        <f t="shared" si="79"/>
        <v>1</v>
      </c>
      <c r="BO521" s="118" t="b">
        <f t="shared" si="80"/>
        <v>1</v>
      </c>
    </row>
    <row r="522" spans="1:67" ht="60.6" customHeight="1">
      <c r="A522" s="101">
        <f t="shared" si="72"/>
        <v>517</v>
      </c>
      <c r="B522" s="101" t="str">
        <f t="shared" si="73"/>
        <v/>
      </c>
      <c r="C522" s="101" t="str">
        <f>IF(B522&lt;&gt;1,"",COUNTIF($B$6:B522,1))</f>
        <v/>
      </c>
      <c r="D522" s="101" t="str">
        <f>IF(B522&lt;&gt;2,"",COUNTIF($B$6:B522,2))</f>
        <v/>
      </c>
      <c r="E522" s="101" t="str">
        <f>IF(B522&lt;&gt;3,"",COUNTIF($B$6:B522,3))</f>
        <v/>
      </c>
      <c r="F522" s="101" t="str">
        <f>IF(B522&lt;&gt;4,"",COUNTIF($B$6:B522,4))</f>
        <v/>
      </c>
      <c r="G522" s="75"/>
      <c r="H522" s="36"/>
      <c r="I522" s="76"/>
      <c r="J522" s="76"/>
      <c r="K522" s="75"/>
      <c r="L522" s="161"/>
      <c r="M522" s="77"/>
      <c r="N522" s="76"/>
      <c r="O522" s="78"/>
      <c r="P522" s="83"/>
      <c r="Q522" s="84"/>
      <c r="R522" s="76"/>
      <c r="S522" s="75"/>
      <c r="T522" s="79"/>
      <c r="U522" s="86"/>
      <c r="V522" s="87"/>
      <c r="W522" s="172" t="str">
        <f>IF(OR(T522="他官署で調達手続きを実施のため",AG522=契約状況コード表!G$5),"－",IF(V522&lt;&gt;"",ROUNDDOWN(V522/T522,3),(IFERROR(ROUNDDOWN(U522/T522,3),"－"))))</f>
        <v>－</v>
      </c>
      <c r="X522" s="79"/>
      <c r="Y522" s="79"/>
      <c r="Z522" s="82"/>
      <c r="AA522" s="80"/>
      <c r="AB522" s="81"/>
      <c r="AC522" s="82"/>
      <c r="AD522" s="82"/>
      <c r="AE522" s="82"/>
      <c r="AF522" s="82"/>
      <c r="AG522" s="80"/>
      <c r="AH522" s="76"/>
      <c r="AI522" s="76"/>
      <c r="AJ522" s="76"/>
      <c r="AK522" s="36"/>
      <c r="AL522" s="36"/>
      <c r="AM522" s="200"/>
      <c r="AN522" s="200"/>
      <c r="AO522" s="200"/>
      <c r="AP522" s="200"/>
      <c r="AQ522" s="161"/>
      <c r="AR522" s="75"/>
      <c r="AS522" s="36"/>
      <c r="AT522" s="36"/>
      <c r="AU522" s="36"/>
      <c r="AV522" s="36"/>
      <c r="AW522" s="36"/>
      <c r="AX522" s="36"/>
      <c r="AY522" s="36"/>
      <c r="AZ522" s="36"/>
      <c r="BA522" s="104"/>
      <c r="BB522" s="113"/>
      <c r="BC522" s="114" t="str">
        <f>IF(AND(OR(K522=契約状況コード表!D$5,K522=契約状況コード表!D$6),OR(AG522=契約状況コード表!G$5,AG522=契約状況コード表!G$6)),"年間支払金額(全官署)",IF(OR(AG522=契約状況コード表!G$5,AG522=契約状況コード表!G$6),"年間支払金額",IF(AND(OR(COUNTIF(AI522,"*すべて*"),COUNTIF(AI522,"*全て*")),S522="●",OR(K522=契約状況コード表!D$5,K522=契約状況コード表!D$6)),"年間支払金額(全官署、契約相手方ごと)",IF(AND(OR(COUNTIF(AI522,"*すべて*"),COUNTIF(AI522,"*全て*")),S522="●"),"年間支払金額(契約相手方ごと)",IF(AND(OR(K522=契約状況コード表!D$5,K522=契約状況コード表!D$6),AG522=契約状況コード表!G$7),"契約総額(全官署)",IF(AND(K522=契約状況コード表!D$7,AG522=契約状況コード表!G$7),"契約総額(自官署のみ)",IF(K522=契約状況コード表!D$7,"年間支払金額(自官署のみ)",IF(AG522=契約状況コード表!G$7,"契約総額",IF(AND(COUNTIF(BJ522,"&lt;&gt;*単価*"),OR(K522=契約状況コード表!D$5,K522=契約状況コード表!D$6)),"全官署予定価格",IF(AND(COUNTIF(BJ522,"*単価*"),OR(K522=契約状況コード表!D$5,K522=契約状況コード表!D$6)),"全官署支払金額",IF(AND(COUNTIF(BJ522,"&lt;&gt;*単価*"),COUNTIF(BJ522,"*変更契約*")),"変更後予定価格",IF(COUNTIF(BJ522,"*単価*"),"年間支払金額","予定価格"))))))))))))</f>
        <v>予定価格</v>
      </c>
      <c r="BD522" s="114" t="str">
        <f>IF(AND(BI522=契約状況コード表!M$5,T522&gt;契約状況コード表!N$5),"○",IF(AND(BI522=契約状況コード表!M$6,T522&gt;=契約状況コード表!N$6),"○",IF(AND(BI522=契約状況コード表!M$7,T522&gt;=契約状況コード表!N$7),"○",IF(AND(BI522=契約状況コード表!M$8,T522&gt;=契約状況コード表!N$8),"○",IF(AND(BI522=契約状況コード表!M$9,T522&gt;=契約状況コード表!N$9),"○",IF(AND(BI522=契約状況コード表!M$10,T522&gt;=契約状況コード表!N$10),"○",IF(AND(BI522=契約状況コード表!M$11,T522&gt;=契約状況コード表!N$11),"○",IF(AND(BI522=契約状況コード表!M$12,T522&gt;=契約状況コード表!N$12),"○",IF(AND(BI522=契約状況コード表!M$13,T522&gt;=契約状況コード表!N$13),"○",IF(T522="他官署で調達手続き入札を実施のため","○","×"))))))))))</f>
        <v>×</v>
      </c>
      <c r="BE522" s="114" t="str">
        <f>IF(AND(BI522=契約状況コード表!M$5,Y522&gt;契約状況コード表!N$5),"○",IF(AND(BI522=契約状況コード表!M$6,Y522&gt;=契約状況コード表!N$6),"○",IF(AND(BI522=契約状況コード表!M$7,Y522&gt;=契約状況コード表!N$7),"○",IF(AND(BI522=契約状況コード表!M$8,Y522&gt;=契約状況コード表!N$8),"○",IF(AND(BI522=契約状況コード表!M$9,Y522&gt;=契約状況コード表!N$9),"○",IF(AND(BI522=契約状況コード表!M$10,Y522&gt;=契約状況コード表!N$10),"○",IF(AND(BI522=契約状況コード表!M$11,Y522&gt;=契約状況コード表!N$11),"○",IF(AND(BI522=契約状況コード表!M$12,Y522&gt;=契約状況コード表!N$12),"○",IF(AND(BI522=契約状況コード表!M$13,Y522&gt;=契約状況コード表!N$13),"○","×")))))))))</f>
        <v>×</v>
      </c>
      <c r="BF522" s="114" t="str">
        <f t="shared" si="74"/>
        <v>×</v>
      </c>
      <c r="BG522" s="114" t="str">
        <f t="shared" si="75"/>
        <v>×</v>
      </c>
      <c r="BH522" s="115" t="str">
        <f t="shared" si="76"/>
        <v/>
      </c>
      <c r="BI522" s="170">
        <f t="shared" si="77"/>
        <v>0</v>
      </c>
      <c r="BJ522" s="36" t="str">
        <f>IF(AG522=契約状況コード表!G$5,"",IF(AND(K522&lt;&gt;"",ISTEXT(U522)),"分担契約/単価契約",IF(ISTEXT(U522),"単価契約",IF(K522&lt;&gt;"","分担契約",""))))</f>
        <v/>
      </c>
      <c r="BK522" s="171"/>
      <c r="BL522" s="118" t="str">
        <f>IF(COUNTIF(T522,"**"),"",IF(AND(T522&gt;=契約状況コード表!P$5,OR(H522=契約状況コード表!M$5,H522=契約状況コード表!M$6)),1,IF(AND(T522&gt;=契約状況コード表!P$13,H522&lt;&gt;契約状況コード表!M$5,H522&lt;&gt;契約状況コード表!M$6),1,"")))</f>
        <v/>
      </c>
      <c r="BM522" s="155" t="str">
        <f t="shared" si="78"/>
        <v>○</v>
      </c>
      <c r="BN522" s="118" t="b">
        <f t="shared" si="79"/>
        <v>1</v>
      </c>
      <c r="BO522" s="118" t="b">
        <f t="shared" si="80"/>
        <v>1</v>
      </c>
    </row>
    <row r="523" spans="1:67" ht="60.6" customHeight="1">
      <c r="A523" s="101">
        <f t="shared" si="72"/>
        <v>518</v>
      </c>
      <c r="B523" s="101" t="str">
        <f t="shared" si="73"/>
        <v/>
      </c>
      <c r="C523" s="101" t="str">
        <f>IF(B523&lt;&gt;1,"",COUNTIF($B$6:B523,1))</f>
        <v/>
      </c>
      <c r="D523" s="101" t="str">
        <f>IF(B523&lt;&gt;2,"",COUNTIF($B$6:B523,2))</f>
        <v/>
      </c>
      <c r="E523" s="101" t="str">
        <f>IF(B523&lt;&gt;3,"",COUNTIF($B$6:B523,3))</f>
        <v/>
      </c>
      <c r="F523" s="101" t="str">
        <f>IF(B523&lt;&gt;4,"",COUNTIF($B$6:B523,4))</f>
        <v/>
      </c>
      <c r="G523" s="75"/>
      <c r="H523" s="36"/>
      <c r="I523" s="76"/>
      <c r="J523" s="76"/>
      <c r="K523" s="75"/>
      <c r="L523" s="161"/>
      <c r="M523" s="77"/>
      <c r="N523" s="76"/>
      <c r="O523" s="78"/>
      <c r="P523" s="83"/>
      <c r="Q523" s="84"/>
      <c r="R523" s="76"/>
      <c r="S523" s="75"/>
      <c r="T523" s="79"/>
      <c r="U523" s="86"/>
      <c r="V523" s="87"/>
      <c r="W523" s="172" t="str">
        <f>IF(OR(T523="他官署で調達手続きを実施のため",AG523=契約状況コード表!G$5),"－",IF(V523&lt;&gt;"",ROUNDDOWN(V523/T523,3),(IFERROR(ROUNDDOWN(U523/T523,3),"－"))))</f>
        <v>－</v>
      </c>
      <c r="X523" s="79"/>
      <c r="Y523" s="79"/>
      <c r="Z523" s="82"/>
      <c r="AA523" s="80"/>
      <c r="AB523" s="81"/>
      <c r="AC523" s="82"/>
      <c r="AD523" s="82"/>
      <c r="AE523" s="82"/>
      <c r="AF523" s="82"/>
      <c r="AG523" s="80"/>
      <c r="AH523" s="76"/>
      <c r="AI523" s="76"/>
      <c r="AJ523" s="76"/>
      <c r="AK523" s="36"/>
      <c r="AL523" s="36"/>
      <c r="AM523" s="200"/>
      <c r="AN523" s="200"/>
      <c r="AO523" s="200"/>
      <c r="AP523" s="200"/>
      <c r="AQ523" s="161"/>
      <c r="AR523" s="75"/>
      <c r="AS523" s="36"/>
      <c r="AT523" s="36"/>
      <c r="AU523" s="36"/>
      <c r="AV523" s="36"/>
      <c r="AW523" s="36"/>
      <c r="AX523" s="36"/>
      <c r="AY523" s="36"/>
      <c r="AZ523" s="36"/>
      <c r="BA523" s="104"/>
      <c r="BB523" s="113"/>
      <c r="BC523" s="114" t="str">
        <f>IF(AND(OR(K523=契約状況コード表!D$5,K523=契約状況コード表!D$6),OR(AG523=契約状況コード表!G$5,AG523=契約状況コード表!G$6)),"年間支払金額(全官署)",IF(OR(AG523=契約状況コード表!G$5,AG523=契約状況コード表!G$6),"年間支払金額",IF(AND(OR(COUNTIF(AI523,"*すべて*"),COUNTIF(AI523,"*全て*")),S523="●",OR(K523=契約状況コード表!D$5,K523=契約状況コード表!D$6)),"年間支払金額(全官署、契約相手方ごと)",IF(AND(OR(COUNTIF(AI523,"*すべて*"),COUNTIF(AI523,"*全て*")),S523="●"),"年間支払金額(契約相手方ごと)",IF(AND(OR(K523=契約状況コード表!D$5,K523=契約状況コード表!D$6),AG523=契約状況コード表!G$7),"契約総額(全官署)",IF(AND(K523=契約状況コード表!D$7,AG523=契約状況コード表!G$7),"契約総額(自官署のみ)",IF(K523=契約状況コード表!D$7,"年間支払金額(自官署のみ)",IF(AG523=契約状況コード表!G$7,"契約総額",IF(AND(COUNTIF(BJ523,"&lt;&gt;*単価*"),OR(K523=契約状況コード表!D$5,K523=契約状況コード表!D$6)),"全官署予定価格",IF(AND(COUNTIF(BJ523,"*単価*"),OR(K523=契約状況コード表!D$5,K523=契約状況コード表!D$6)),"全官署支払金額",IF(AND(COUNTIF(BJ523,"&lt;&gt;*単価*"),COUNTIF(BJ523,"*変更契約*")),"変更後予定価格",IF(COUNTIF(BJ523,"*単価*"),"年間支払金額","予定価格"))))))))))))</f>
        <v>予定価格</v>
      </c>
      <c r="BD523" s="114" t="str">
        <f>IF(AND(BI523=契約状況コード表!M$5,T523&gt;契約状況コード表!N$5),"○",IF(AND(BI523=契約状況コード表!M$6,T523&gt;=契約状況コード表!N$6),"○",IF(AND(BI523=契約状況コード表!M$7,T523&gt;=契約状況コード表!N$7),"○",IF(AND(BI523=契約状況コード表!M$8,T523&gt;=契約状況コード表!N$8),"○",IF(AND(BI523=契約状況コード表!M$9,T523&gt;=契約状況コード表!N$9),"○",IF(AND(BI523=契約状況コード表!M$10,T523&gt;=契約状況コード表!N$10),"○",IF(AND(BI523=契約状況コード表!M$11,T523&gt;=契約状況コード表!N$11),"○",IF(AND(BI523=契約状況コード表!M$12,T523&gt;=契約状況コード表!N$12),"○",IF(AND(BI523=契約状況コード表!M$13,T523&gt;=契約状況コード表!N$13),"○",IF(T523="他官署で調達手続き入札を実施のため","○","×"))))))))))</f>
        <v>×</v>
      </c>
      <c r="BE523" s="114" t="str">
        <f>IF(AND(BI523=契約状況コード表!M$5,Y523&gt;契約状況コード表!N$5),"○",IF(AND(BI523=契約状況コード表!M$6,Y523&gt;=契約状況コード表!N$6),"○",IF(AND(BI523=契約状況コード表!M$7,Y523&gt;=契約状況コード表!N$7),"○",IF(AND(BI523=契約状況コード表!M$8,Y523&gt;=契約状況コード表!N$8),"○",IF(AND(BI523=契約状況コード表!M$9,Y523&gt;=契約状況コード表!N$9),"○",IF(AND(BI523=契約状況コード表!M$10,Y523&gt;=契約状況コード表!N$10),"○",IF(AND(BI523=契約状況コード表!M$11,Y523&gt;=契約状況コード表!N$11),"○",IF(AND(BI523=契約状況コード表!M$12,Y523&gt;=契約状況コード表!N$12),"○",IF(AND(BI523=契約状況コード表!M$13,Y523&gt;=契約状況コード表!N$13),"○","×")))))))))</f>
        <v>×</v>
      </c>
      <c r="BF523" s="114" t="str">
        <f t="shared" si="74"/>
        <v>×</v>
      </c>
      <c r="BG523" s="114" t="str">
        <f t="shared" si="75"/>
        <v>×</v>
      </c>
      <c r="BH523" s="115" t="str">
        <f t="shared" si="76"/>
        <v/>
      </c>
      <c r="BI523" s="170">
        <f t="shared" si="77"/>
        <v>0</v>
      </c>
      <c r="BJ523" s="36" t="str">
        <f>IF(AG523=契約状況コード表!G$5,"",IF(AND(K523&lt;&gt;"",ISTEXT(U523)),"分担契約/単価契約",IF(ISTEXT(U523),"単価契約",IF(K523&lt;&gt;"","分担契約",""))))</f>
        <v/>
      </c>
      <c r="BK523" s="171"/>
      <c r="BL523" s="118" t="str">
        <f>IF(COUNTIF(T523,"**"),"",IF(AND(T523&gt;=契約状況コード表!P$5,OR(H523=契約状況コード表!M$5,H523=契約状況コード表!M$6)),1,IF(AND(T523&gt;=契約状況コード表!P$13,H523&lt;&gt;契約状況コード表!M$5,H523&lt;&gt;契約状況コード表!M$6),1,"")))</f>
        <v/>
      </c>
      <c r="BM523" s="155" t="str">
        <f t="shared" si="78"/>
        <v>○</v>
      </c>
      <c r="BN523" s="118" t="b">
        <f t="shared" si="79"/>
        <v>1</v>
      </c>
      <c r="BO523" s="118" t="b">
        <f t="shared" si="80"/>
        <v>1</v>
      </c>
    </row>
    <row r="524" spans="1:67" ht="60.6" customHeight="1">
      <c r="A524" s="101">
        <f t="shared" si="72"/>
        <v>519</v>
      </c>
      <c r="B524" s="101" t="str">
        <f t="shared" si="73"/>
        <v/>
      </c>
      <c r="C524" s="101" t="str">
        <f>IF(B524&lt;&gt;1,"",COUNTIF($B$6:B524,1))</f>
        <v/>
      </c>
      <c r="D524" s="101" t="str">
        <f>IF(B524&lt;&gt;2,"",COUNTIF($B$6:B524,2))</f>
        <v/>
      </c>
      <c r="E524" s="101" t="str">
        <f>IF(B524&lt;&gt;3,"",COUNTIF($B$6:B524,3))</f>
        <v/>
      </c>
      <c r="F524" s="101" t="str">
        <f>IF(B524&lt;&gt;4,"",COUNTIF($B$6:B524,4))</f>
        <v/>
      </c>
      <c r="G524" s="75"/>
      <c r="H524" s="36"/>
      <c r="I524" s="76"/>
      <c r="J524" s="76"/>
      <c r="K524" s="75"/>
      <c r="L524" s="161"/>
      <c r="M524" s="77"/>
      <c r="N524" s="76"/>
      <c r="O524" s="78"/>
      <c r="P524" s="83"/>
      <c r="Q524" s="84"/>
      <c r="R524" s="76"/>
      <c r="S524" s="75"/>
      <c r="T524" s="79"/>
      <c r="U524" s="86"/>
      <c r="V524" s="87"/>
      <c r="W524" s="172" t="str">
        <f>IF(OR(T524="他官署で調達手続きを実施のため",AG524=契約状況コード表!G$5),"－",IF(V524&lt;&gt;"",ROUNDDOWN(V524/T524,3),(IFERROR(ROUNDDOWN(U524/T524,3),"－"))))</f>
        <v>－</v>
      </c>
      <c r="X524" s="79"/>
      <c r="Y524" s="79"/>
      <c r="Z524" s="82"/>
      <c r="AA524" s="80"/>
      <c r="AB524" s="81"/>
      <c r="AC524" s="82"/>
      <c r="AD524" s="82"/>
      <c r="AE524" s="82"/>
      <c r="AF524" s="82"/>
      <c r="AG524" s="80"/>
      <c r="AH524" s="76"/>
      <c r="AI524" s="76"/>
      <c r="AJ524" s="76"/>
      <c r="AK524" s="36"/>
      <c r="AL524" s="36"/>
      <c r="AM524" s="200"/>
      <c r="AN524" s="200"/>
      <c r="AO524" s="200"/>
      <c r="AP524" s="200"/>
      <c r="AQ524" s="161"/>
      <c r="AR524" s="75"/>
      <c r="AS524" s="36"/>
      <c r="AT524" s="36"/>
      <c r="AU524" s="36"/>
      <c r="AV524" s="36"/>
      <c r="AW524" s="36"/>
      <c r="AX524" s="36"/>
      <c r="AY524" s="36"/>
      <c r="AZ524" s="36"/>
      <c r="BA524" s="104"/>
      <c r="BB524" s="113"/>
      <c r="BC524" s="114" t="str">
        <f>IF(AND(OR(K524=契約状況コード表!D$5,K524=契約状況コード表!D$6),OR(AG524=契約状況コード表!G$5,AG524=契約状況コード表!G$6)),"年間支払金額(全官署)",IF(OR(AG524=契約状況コード表!G$5,AG524=契約状況コード表!G$6),"年間支払金額",IF(AND(OR(COUNTIF(AI524,"*すべて*"),COUNTIF(AI524,"*全て*")),S524="●",OR(K524=契約状況コード表!D$5,K524=契約状況コード表!D$6)),"年間支払金額(全官署、契約相手方ごと)",IF(AND(OR(COUNTIF(AI524,"*すべて*"),COUNTIF(AI524,"*全て*")),S524="●"),"年間支払金額(契約相手方ごと)",IF(AND(OR(K524=契約状況コード表!D$5,K524=契約状況コード表!D$6),AG524=契約状況コード表!G$7),"契約総額(全官署)",IF(AND(K524=契約状況コード表!D$7,AG524=契約状況コード表!G$7),"契約総額(自官署のみ)",IF(K524=契約状況コード表!D$7,"年間支払金額(自官署のみ)",IF(AG524=契約状況コード表!G$7,"契約総額",IF(AND(COUNTIF(BJ524,"&lt;&gt;*単価*"),OR(K524=契約状況コード表!D$5,K524=契約状況コード表!D$6)),"全官署予定価格",IF(AND(COUNTIF(BJ524,"*単価*"),OR(K524=契約状況コード表!D$5,K524=契約状況コード表!D$6)),"全官署支払金額",IF(AND(COUNTIF(BJ524,"&lt;&gt;*単価*"),COUNTIF(BJ524,"*変更契約*")),"変更後予定価格",IF(COUNTIF(BJ524,"*単価*"),"年間支払金額","予定価格"))))))))))))</f>
        <v>予定価格</v>
      </c>
      <c r="BD524" s="114" t="str">
        <f>IF(AND(BI524=契約状況コード表!M$5,T524&gt;契約状況コード表!N$5),"○",IF(AND(BI524=契約状況コード表!M$6,T524&gt;=契約状況コード表!N$6),"○",IF(AND(BI524=契約状況コード表!M$7,T524&gt;=契約状況コード表!N$7),"○",IF(AND(BI524=契約状況コード表!M$8,T524&gt;=契約状況コード表!N$8),"○",IF(AND(BI524=契約状況コード表!M$9,T524&gt;=契約状況コード表!N$9),"○",IF(AND(BI524=契約状況コード表!M$10,T524&gt;=契約状況コード表!N$10),"○",IF(AND(BI524=契約状況コード表!M$11,T524&gt;=契約状況コード表!N$11),"○",IF(AND(BI524=契約状況コード表!M$12,T524&gt;=契約状況コード表!N$12),"○",IF(AND(BI524=契約状況コード表!M$13,T524&gt;=契約状況コード表!N$13),"○",IF(T524="他官署で調達手続き入札を実施のため","○","×"))))))))))</f>
        <v>×</v>
      </c>
      <c r="BE524" s="114" t="str">
        <f>IF(AND(BI524=契約状況コード表!M$5,Y524&gt;契約状況コード表!N$5),"○",IF(AND(BI524=契約状況コード表!M$6,Y524&gt;=契約状況コード表!N$6),"○",IF(AND(BI524=契約状況コード表!M$7,Y524&gt;=契約状況コード表!N$7),"○",IF(AND(BI524=契約状況コード表!M$8,Y524&gt;=契約状況コード表!N$8),"○",IF(AND(BI524=契約状況コード表!M$9,Y524&gt;=契約状況コード表!N$9),"○",IF(AND(BI524=契約状況コード表!M$10,Y524&gt;=契約状況コード表!N$10),"○",IF(AND(BI524=契約状況コード表!M$11,Y524&gt;=契約状況コード表!N$11),"○",IF(AND(BI524=契約状況コード表!M$12,Y524&gt;=契約状況コード表!N$12),"○",IF(AND(BI524=契約状況コード表!M$13,Y524&gt;=契約状況コード表!N$13),"○","×")))))))))</f>
        <v>×</v>
      </c>
      <c r="BF524" s="114" t="str">
        <f t="shared" si="74"/>
        <v>×</v>
      </c>
      <c r="BG524" s="114" t="str">
        <f t="shared" si="75"/>
        <v>×</v>
      </c>
      <c r="BH524" s="115" t="str">
        <f t="shared" si="76"/>
        <v/>
      </c>
      <c r="BI524" s="170">
        <f t="shared" si="77"/>
        <v>0</v>
      </c>
      <c r="BJ524" s="36" t="str">
        <f>IF(AG524=契約状況コード表!G$5,"",IF(AND(K524&lt;&gt;"",ISTEXT(U524)),"分担契約/単価契約",IF(ISTEXT(U524),"単価契約",IF(K524&lt;&gt;"","分担契約",""))))</f>
        <v/>
      </c>
      <c r="BK524" s="171"/>
      <c r="BL524" s="118" t="str">
        <f>IF(COUNTIF(T524,"**"),"",IF(AND(T524&gt;=契約状況コード表!P$5,OR(H524=契約状況コード表!M$5,H524=契約状況コード表!M$6)),1,IF(AND(T524&gt;=契約状況コード表!P$13,H524&lt;&gt;契約状況コード表!M$5,H524&lt;&gt;契約状況コード表!M$6),1,"")))</f>
        <v/>
      </c>
      <c r="BM524" s="155" t="str">
        <f t="shared" si="78"/>
        <v>○</v>
      </c>
      <c r="BN524" s="118" t="b">
        <f t="shared" si="79"/>
        <v>1</v>
      </c>
      <c r="BO524" s="118" t="b">
        <f t="shared" si="80"/>
        <v>1</v>
      </c>
    </row>
    <row r="525" spans="1:67" ht="60.6" customHeight="1">
      <c r="A525" s="101">
        <f t="shared" si="72"/>
        <v>520</v>
      </c>
      <c r="B525" s="101" t="str">
        <f t="shared" si="73"/>
        <v/>
      </c>
      <c r="C525" s="101" t="str">
        <f>IF(B525&lt;&gt;1,"",COUNTIF($B$6:B525,1))</f>
        <v/>
      </c>
      <c r="D525" s="101" t="str">
        <f>IF(B525&lt;&gt;2,"",COUNTIF($B$6:B525,2))</f>
        <v/>
      </c>
      <c r="E525" s="101" t="str">
        <f>IF(B525&lt;&gt;3,"",COUNTIF($B$6:B525,3))</f>
        <v/>
      </c>
      <c r="F525" s="101" t="str">
        <f>IF(B525&lt;&gt;4,"",COUNTIF($B$6:B525,4))</f>
        <v/>
      </c>
      <c r="G525" s="75"/>
      <c r="H525" s="36"/>
      <c r="I525" s="76"/>
      <c r="J525" s="76"/>
      <c r="K525" s="75"/>
      <c r="L525" s="161"/>
      <c r="M525" s="77"/>
      <c r="N525" s="76"/>
      <c r="O525" s="78"/>
      <c r="P525" s="83"/>
      <c r="Q525" s="84"/>
      <c r="R525" s="76"/>
      <c r="S525" s="75"/>
      <c r="T525" s="79"/>
      <c r="U525" s="86"/>
      <c r="V525" s="87"/>
      <c r="W525" s="172" t="str">
        <f>IF(OR(T525="他官署で調達手続きを実施のため",AG525=契約状況コード表!G$5),"－",IF(V525&lt;&gt;"",ROUNDDOWN(V525/T525,3),(IFERROR(ROUNDDOWN(U525/T525,3),"－"))))</f>
        <v>－</v>
      </c>
      <c r="X525" s="79"/>
      <c r="Y525" s="79"/>
      <c r="Z525" s="82"/>
      <c r="AA525" s="80"/>
      <c r="AB525" s="81"/>
      <c r="AC525" s="82"/>
      <c r="AD525" s="82"/>
      <c r="AE525" s="82"/>
      <c r="AF525" s="82"/>
      <c r="AG525" s="80"/>
      <c r="AH525" s="76"/>
      <c r="AI525" s="76"/>
      <c r="AJ525" s="76"/>
      <c r="AK525" s="36"/>
      <c r="AL525" s="36"/>
      <c r="AM525" s="200"/>
      <c r="AN525" s="200"/>
      <c r="AO525" s="200"/>
      <c r="AP525" s="200"/>
      <c r="AQ525" s="161"/>
      <c r="AR525" s="75"/>
      <c r="AS525" s="36"/>
      <c r="AT525" s="36"/>
      <c r="AU525" s="36"/>
      <c r="AV525" s="36"/>
      <c r="AW525" s="36"/>
      <c r="AX525" s="36"/>
      <c r="AY525" s="36"/>
      <c r="AZ525" s="36"/>
      <c r="BA525" s="108"/>
      <c r="BB525" s="113"/>
      <c r="BC525" s="114" t="str">
        <f>IF(AND(OR(K525=契約状況コード表!D$5,K525=契約状況コード表!D$6),OR(AG525=契約状況コード表!G$5,AG525=契約状況コード表!G$6)),"年間支払金額(全官署)",IF(OR(AG525=契約状況コード表!G$5,AG525=契約状況コード表!G$6),"年間支払金額",IF(AND(OR(COUNTIF(AI525,"*すべて*"),COUNTIF(AI525,"*全て*")),S525="●",OR(K525=契約状況コード表!D$5,K525=契約状況コード表!D$6)),"年間支払金額(全官署、契約相手方ごと)",IF(AND(OR(COUNTIF(AI525,"*すべて*"),COUNTIF(AI525,"*全て*")),S525="●"),"年間支払金額(契約相手方ごと)",IF(AND(OR(K525=契約状況コード表!D$5,K525=契約状況コード表!D$6),AG525=契約状況コード表!G$7),"契約総額(全官署)",IF(AND(K525=契約状況コード表!D$7,AG525=契約状況コード表!G$7),"契約総額(自官署のみ)",IF(K525=契約状況コード表!D$7,"年間支払金額(自官署のみ)",IF(AG525=契約状況コード表!G$7,"契約総額",IF(AND(COUNTIF(BJ525,"&lt;&gt;*単価*"),OR(K525=契約状況コード表!D$5,K525=契約状況コード表!D$6)),"全官署予定価格",IF(AND(COUNTIF(BJ525,"*単価*"),OR(K525=契約状況コード表!D$5,K525=契約状況コード表!D$6)),"全官署支払金額",IF(AND(COUNTIF(BJ525,"&lt;&gt;*単価*"),COUNTIF(BJ525,"*変更契約*")),"変更後予定価格",IF(COUNTIF(BJ525,"*単価*"),"年間支払金額","予定価格"))))))))))))</f>
        <v>予定価格</v>
      </c>
      <c r="BD525" s="114" t="str">
        <f>IF(AND(BI525=契約状況コード表!M$5,T525&gt;契約状況コード表!N$5),"○",IF(AND(BI525=契約状況コード表!M$6,T525&gt;=契約状況コード表!N$6),"○",IF(AND(BI525=契約状況コード表!M$7,T525&gt;=契約状況コード表!N$7),"○",IF(AND(BI525=契約状況コード表!M$8,T525&gt;=契約状況コード表!N$8),"○",IF(AND(BI525=契約状況コード表!M$9,T525&gt;=契約状況コード表!N$9),"○",IF(AND(BI525=契約状況コード表!M$10,T525&gt;=契約状況コード表!N$10),"○",IF(AND(BI525=契約状況コード表!M$11,T525&gt;=契約状況コード表!N$11),"○",IF(AND(BI525=契約状況コード表!M$12,T525&gt;=契約状況コード表!N$12),"○",IF(AND(BI525=契約状況コード表!M$13,T525&gt;=契約状況コード表!N$13),"○",IF(T525="他官署で調達手続き入札を実施のため","○","×"))))))))))</f>
        <v>×</v>
      </c>
      <c r="BE525" s="114" t="str">
        <f>IF(AND(BI525=契約状況コード表!M$5,Y525&gt;契約状況コード表!N$5),"○",IF(AND(BI525=契約状況コード表!M$6,Y525&gt;=契約状況コード表!N$6),"○",IF(AND(BI525=契約状況コード表!M$7,Y525&gt;=契約状況コード表!N$7),"○",IF(AND(BI525=契約状況コード表!M$8,Y525&gt;=契約状況コード表!N$8),"○",IF(AND(BI525=契約状況コード表!M$9,Y525&gt;=契約状況コード表!N$9),"○",IF(AND(BI525=契約状況コード表!M$10,Y525&gt;=契約状況コード表!N$10),"○",IF(AND(BI525=契約状況コード表!M$11,Y525&gt;=契約状況コード表!N$11),"○",IF(AND(BI525=契約状況コード表!M$12,Y525&gt;=契約状況コード表!N$12),"○",IF(AND(BI525=契約状況コード表!M$13,Y525&gt;=契約状況コード表!N$13),"○","×")))))))))</f>
        <v>×</v>
      </c>
      <c r="BF525" s="114" t="str">
        <f t="shared" si="74"/>
        <v>×</v>
      </c>
      <c r="BG525" s="114" t="str">
        <f t="shared" si="75"/>
        <v>×</v>
      </c>
      <c r="BH525" s="115" t="str">
        <f t="shared" si="76"/>
        <v/>
      </c>
      <c r="BI525" s="170">
        <f t="shared" si="77"/>
        <v>0</v>
      </c>
      <c r="BJ525" s="36" t="str">
        <f>IF(AG525=契約状況コード表!G$5,"",IF(AND(K525&lt;&gt;"",ISTEXT(U525)),"分担契約/単価契約",IF(ISTEXT(U525),"単価契約",IF(K525&lt;&gt;"","分担契約",""))))</f>
        <v/>
      </c>
      <c r="BK525" s="171"/>
      <c r="BL525" s="118" t="str">
        <f>IF(COUNTIF(T525,"**"),"",IF(AND(T525&gt;=契約状況コード表!P$5,OR(H525=契約状況コード表!M$5,H525=契約状況コード表!M$6)),1,IF(AND(T525&gt;=契約状況コード表!P$13,H525&lt;&gt;契約状況コード表!M$5,H525&lt;&gt;契約状況コード表!M$6),1,"")))</f>
        <v/>
      </c>
      <c r="BM525" s="155" t="str">
        <f t="shared" si="78"/>
        <v>○</v>
      </c>
      <c r="BN525" s="118" t="b">
        <f t="shared" si="79"/>
        <v>1</v>
      </c>
      <c r="BO525" s="118" t="b">
        <f t="shared" si="80"/>
        <v>1</v>
      </c>
    </row>
    <row r="526" spans="1:67" ht="60.6" customHeight="1">
      <c r="A526" s="101">
        <f t="shared" si="72"/>
        <v>521</v>
      </c>
      <c r="B526" s="101" t="str">
        <f t="shared" si="73"/>
        <v/>
      </c>
      <c r="C526" s="101" t="str">
        <f>IF(B526&lt;&gt;1,"",COUNTIF($B$6:B526,1))</f>
        <v/>
      </c>
      <c r="D526" s="101" t="str">
        <f>IF(B526&lt;&gt;2,"",COUNTIF($B$6:B526,2))</f>
        <v/>
      </c>
      <c r="E526" s="101" t="str">
        <f>IF(B526&lt;&gt;3,"",COUNTIF($B$6:B526,3))</f>
        <v/>
      </c>
      <c r="F526" s="101" t="str">
        <f>IF(B526&lt;&gt;4,"",COUNTIF($B$6:B526,4))</f>
        <v/>
      </c>
      <c r="G526" s="75"/>
      <c r="H526" s="36"/>
      <c r="I526" s="76"/>
      <c r="J526" s="76"/>
      <c r="K526" s="75"/>
      <c r="L526" s="161"/>
      <c r="M526" s="77"/>
      <c r="N526" s="76"/>
      <c r="O526" s="78"/>
      <c r="P526" s="83"/>
      <c r="Q526" s="84"/>
      <c r="R526" s="76"/>
      <c r="S526" s="75"/>
      <c r="T526" s="79"/>
      <c r="U526" s="86"/>
      <c r="V526" s="87"/>
      <c r="W526" s="172" t="str">
        <f>IF(OR(T526="他官署で調達手続きを実施のため",AG526=契約状況コード表!G$5),"－",IF(V526&lt;&gt;"",ROUNDDOWN(V526/T526,3),(IFERROR(ROUNDDOWN(U526/T526,3),"－"))))</f>
        <v>－</v>
      </c>
      <c r="X526" s="79"/>
      <c r="Y526" s="79"/>
      <c r="Z526" s="82"/>
      <c r="AA526" s="80"/>
      <c r="AB526" s="81"/>
      <c r="AC526" s="82"/>
      <c r="AD526" s="82"/>
      <c r="AE526" s="82"/>
      <c r="AF526" s="82"/>
      <c r="AG526" s="80"/>
      <c r="AH526" s="76"/>
      <c r="AI526" s="76"/>
      <c r="AJ526" s="76"/>
      <c r="AK526" s="36"/>
      <c r="AL526" s="36"/>
      <c r="AM526" s="200"/>
      <c r="AN526" s="200"/>
      <c r="AO526" s="200"/>
      <c r="AP526" s="200"/>
      <c r="AQ526" s="161"/>
      <c r="AR526" s="75"/>
      <c r="AS526" s="36"/>
      <c r="AT526" s="36"/>
      <c r="AU526" s="36"/>
      <c r="AV526" s="36"/>
      <c r="AW526" s="36"/>
      <c r="AX526" s="36"/>
      <c r="AY526" s="36"/>
      <c r="AZ526" s="36"/>
      <c r="BA526" s="104"/>
      <c r="BB526" s="113"/>
      <c r="BC526" s="114" t="str">
        <f>IF(AND(OR(K526=契約状況コード表!D$5,K526=契約状況コード表!D$6),OR(AG526=契約状況コード表!G$5,AG526=契約状況コード表!G$6)),"年間支払金額(全官署)",IF(OR(AG526=契約状況コード表!G$5,AG526=契約状況コード表!G$6),"年間支払金額",IF(AND(OR(COUNTIF(AI526,"*すべて*"),COUNTIF(AI526,"*全て*")),S526="●",OR(K526=契約状況コード表!D$5,K526=契約状況コード表!D$6)),"年間支払金額(全官署、契約相手方ごと)",IF(AND(OR(COUNTIF(AI526,"*すべて*"),COUNTIF(AI526,"*全て*")),S526="●"),"年間支払金額(契約相手方ごと)",IF(AND(OR(K526=契約状況コード表!D$5,K526=契約状況コード表!D$6),AG526=契約状況コード表!G$7),"契約総額(全官署)",IF(AND(K526=契約状況コード表!D$7,AG526=契約状況コード表!G$7),"契約総額(自官署のみ)",IF(K526=契約状況コード表!D$7,"年間支払金額(自官署のみ)",IF(AG526=契約状況コード表!G$7,"契約総額",IF(AND(COUNTIF(BJ526,"&lt;&gt;*単価*"),OR(K526=契約状況コード表!D$5,K526=契約状況コード表!D$6)),"全官署予定価格",IF(AND(COUNTIF(BJ526,"*単価*"),OR(K526=契約状況コード表!D$5,K526=契約状況コード表!D$6)),"全官署支払金額",IF(AND(COUNTIF(BJ526,"&lt;&gt;*単価*"),COUNTIF(BJ526,"*変更契約*")),"変更後予定価格",IF(COUNTIF(BJ526,"*単価*"),"年間支払金額","予定価格"))))))))))))</f>
        <v>予定価格</v>
      </c>
      <c r="BD526" s="114" t="str">
        <f>IF(AND(BI526=契約状況コード表!M$5,T526&gt;契約状況コード表!N$5),"○",IF(AND(BI526=契約状況コード表!M$6,T526&gt;=契約状況コード表!N$6),"○",IF(AND(BI526=契約状況コード表!M$7,T526&gt;=契約状況コード表!N$7),"○",IF(AND(BI526=契約状況コード表!M$8,T526&gt;=契約状況コード表!N$8),"○",IF(AND(BI526=契約状況コード表!M$9,T526&gt;=契約状況コード表!N$9),"○",IF(AND(BI526=契約状況コード表!M$10,T526&gt;=契約状況コード表!N$10),"○",IF(AND(BI526=契約状況コード表!M$11,T526&gt;=契約状況コード表!N$11),"○",IF(AND(BI526=契約状況コード表!M$12,T526&gt;=契約状況コード表!N$12),"○",IF(AND(BI526=契約状況コード表!M$13,T526&gt;=契約状況コード表!N$13),"○",IF(T526="他官署で調達手続き入札を実施のため","○","×"))))))))))</f>
        <v>×</v>
      </c>
      <c r="BE526" s="114" t="str">
        <f>IF(AND(BI526=契約状況コード表!M$5,Y526&gt;契約状況コード表!N$5),"○",IF(AND(BI526=契約状況コード表!M$6,Y526&gt;=契約状況コード表!N$6),"○",IF(AND(BI526=契約状況コード表!M$7,Y526&gt;=契約状況コード表!N$7),"○",IF(AND(BI526=契約状況コード表!M$8,Y526&gt;=契約状況コード表!N$8),"○",IF(AND(BI526=契約状況コード表!M$9,Y526&gt;=契約状況コード表!N$9),"○",IF(AND(BI526=契約状況コード表!M$10,Y526&gt;=契約状況コード表!N$10),"○",IF(AND(BI526=契約状況コード表!M$11,Y526&gt;=契約状況コード表!N$11),"○",IF(AND(BI526=契約状況コード表!M$12,Y526&gt;=契約状況コード表!N$12),"○",IF(AND(BI526=契約状況コード表!M$13,Y526&gt;=契約状況コード表!N$13),"○","×")))))))))</f>
        <v>×</v>
      </c>
      <c r="BF526" s="114" t="str">
        <f t="shared" si="74"/>
        <v>×</v>
      </c>
      <c r="BG526" s="114" t="str">
        <f t="shared" si="75"/>
        <v>×</v>
      </c>
      <c r="BH526" s="115" t="str">
        <f t="shared" si="76"/>
        <v/>
      </c>
      <c r="BI526" s="170">
        <f t="shared" si="77"/>
        <v>0</v>
      </c>
      <c r="BJ526" s="36" t="str">
        <f>IF(AG526=契約状況コード表!G$5,"",IF(AND(K526&lt;&gt;"",ISTEXT(U526)),"分担契約/単価契約",IF(ISTEXT(U526),"単価契約",IF(K526&lt;&gt;"","分担契約",""))))</f>
        <v/>
      </c>
      <c r="BK526" s="171"/>
      <c r="BL526" s="118" t="str">
        <f>IF(COUNTIF(T526,"**"),"",IF(AND(T526&gt;=契約状況コード表!P$5,OR(H526=契約状況コード表!M$5,H526=契約状況コード表!M$6)),1,IF(AND(T526&gt;=契約状況コード表!P$13,H526&lt;&gt;契約状況コード表!M$5,H526&lt;&gt;契約状況コード表!M$6),1,"")))</f>
        <v/>
      </c>
      <c r="BM526" s="155" t="str">
        <f t="shared" si="78"/>
        <v>○</v>
      </c>
      <c r="BN526" s="118" t="b">
        <f t="shared" si="79"/>
        <v>1</v>
      </c>
      <c r="BO526" s="118" t="b">
        <f t="shared" si="80"/>
        <v>1</v>
      </c>
    </row>
    <row r="527" spans="1:67" ht="60.6" customHeight="1">
      <c r="A527" s="101">
        <f t="shared" si="72"/>
        <v>522</v>
      </c>
      <c r="B527" s="101" t="str">
        <f t="shared" si="73"/>
        <v/>
      </c>
      <c r="C527" s="101" t="str">
        <f>IF(B527&lt;&gt;1,"",COUNTIF($B$6:B527,1))</f>
        <v/>
      </c>
      <c r="D527" s="101" t="str">
        <f>IF(B527&lt;&gt;2,"",COUNTIF($B$6:B527,2))</f>
        <v/>
      </c>
      <c r="E527" s="101" t="str">
        <f>IF(B527&lt;&gt;3,"",COUNTIF($B$6:B527,3))</f>
        <v/>
      </c>
      <c r="F527" s="101" t="str">
        <f>IF(B527&lt;&gt;4,"",COUNTIF($B$6:B527,4))</f>
        <v/>
      </c>
      <c r="G527" s="75"/>
      <c r="H527" s="36"/>
      <c r="I527" s="76"/>
      <c r="J527" s="76"/>
      <c r="K527" s="75"/>
      <c r="L527" s="161"/>
      <c r="M527" s="77"/>
      <c r="N527" s="76"/>
      <c r="O527" s="78"/>
      <c r="P527" s="83"/>
      <c r="Q527" s="84"/>
      <c r="R527" s="76"/>
      <c r="S527" s="75"/>
      <c r="T527" s="79"/>
      <c r="U527" s="86"/>
      <c r="V527" s="87"/>
      <c r="W527" s="172" t="str">
        <f>IF(OR(T527="他官署で調達手続きを実施のため",AG527=契約状況コード表!G$5),"－",IF(V527&lt;&gt;"",ROUNDDOWN(V527/T527,3),(IFERROR(ROUNDDOWN(U527/T527,3),"－"))))</f>
        <v>－</v>
      </c>
      <c r="X527" s="79"/>
      <c r="Y527" s="79"/>
      <c r="Z527" s="82"/>
      <c r="AA527" s="80"/>
      <c r="AB527" s="81"/>
      <c r="AC527" s="82"/>
      <c r="AD527" s="82"/>
      <c r="AE527" s="82"/>
      <c r="AF527" s="82"/>
      <c r="AG527" s="80"/>
      <c r="AH527" s="76"/>
      <c r="AI527" s="76"/>
      <c r="AJ527" s="76"/>
      <c r="AK527" s="36"/>
      <c r="AL527" s="36"/>
      <c r="AM527" s="200"/>
      <c r="AN527" s="200"/>
      <c r="AO527" s="200"/>
      <c r="AP527" s="200"/>
      <c r="AQ527" s="161"/>
      <c r="AR527" s="75"/>
      <c r="AS527" s="36"/>
      <c r="AT527" s="36"/>
      <c r="AU527" s="36"/>
      <c r="AV527" s="36"/>
      <c r="AW527" s="36"/>
      <c r="AX527" s="36"/>
      <c r="AY527" s="36"/>
      <c r="AZ527" s="36"/>
      <c r="BA527" s="104"/>
      <c r="BB527" s="113"/>
      <c r="BC527" s="114" t="str">
        <f>IF(AND(OR(K527=契約状況コード表!D$5,K527=契約状況コード表!D$6),OR(AG527=契約状況コード表!G$5,AG527=契約状況コード表!G$6)),"年間支払金額(全官署)",IF(OR(AG527=契約状況コード表!G$5,AG527=契約状況コード表!G$6),"年間支払金額",IF(AND(OR(COUNTIF(AI527,"*すべて*"),COUNTIF(AI527,"*全て*")),S527="●",OR(K527=契約状況コード表!D$5,K527=契約状況コード表!D$6)),"年間支払金額(全官署、契約相手方ごと)",IF(AND(OR(COUNTIF(AI527,"*すべて*"),COUNTIF(AI527,"*全て*")),S527="●"),"年間支払金額(契約相手方ごと)",IF(AND(OR(K527=契約状況コード表!D$5,K527=契約状況コード表!D$6),AG527=契約状況コード表!G$7),"契約総額(全官署)",IF(AND(K527=契約状況コード表!D$7,AG527=契約状況コード表!G$7),"契約総額(自官署のみ)",IF(K527=契約状況コード表!D$7,"年間支払金額(自官署のみ)",IF(AG527=契約状況コード表!G$7,"契約総額",IF(AND(COUNTIF(BJ527,"&lt;&gt;*単価*"),OR(K527=契約状況コード表!D$5,K527=契約状況コード表!D$6)),"全官署予定価格",IF(AND(COUNTIF(BJ527,"*単価*"),OR(K527=契約状況コード表!D$5,K527=契約状況コード表!D$6)),"全官署支払金額",IF(AND(COUNTIF(BJ527,"&lt;&gt;*単価*"),COUNTIF(BJ527,"*変更契約*")),"変更後予定価格",IF(COUNTIF(BJ527,"*単価*"),"年間支払金額","予定価格"))))))))))))</f>
        <v>予定価格</v>
      </c>
      <c r="BD527" s="114" t="str">
        <f>IF(AND(BI527=契約状況コード表!M$5,T527&gt;契約状況コード表!N$5),"○",IF(AND(BI527=契約状況コード表!M$6,T527&gt;=契約状況コード表!N$6),"○",IF(AND(BI527=契約状況コード表!M$7,T527&gt;=契約状況コード表!N$7),"○",IF(AND(BI527=契約状況コード表!M$8,T527&gt;=契約状況コード表!N$8),"○",IF(AND(BI527=契約状況コード表!M$9,T527&gt;=契約状況コード表!N$9),"○",IF(AND(BI527=契約状況コード表!M$10,T527&gt;=契約状況コード表!N$10),"○",IF(AND(BI527=契約状況コード表!M$11,T527&gt;=契約状況コード表!N$11),"○",IF(AND(BI527=契約状況コード表!M$12,T527&gt;=契約状況コード表!N$12),"○",IF(AND(BI527=契約状況コード表!M$13,T527&gt;=契約状況コード表!N$13),"○",IF(T527="他官署で調達手続き入札を実施のため","○","×"))))))))))</f>
        <v>×</v>
      </c>
      <c r="BE527" s="114" t="str">
        <f>IF(AND(BI527=契約状況コード表!M$5,Y527&gt;契約状況コード表!N$5),"○",IF(AND(BI527=契約状況コード表!M$6,Y527&gt;=契約状況コード表!N$6),"○",IF(AND(BI527=契約状況コード表!M$7,Y527&gt;=契約状況コード表!N$7),"○",IF(AND(BI527=契約状況コード表!M$8,Y527&gt;=契約状況コード表!N$8),"○",IF(AND(BI527=契約状況コード表!M$9,Y527&gt;=契約状況コード表!N$9),"○",IF(AND(BI527=契約状況コード表!M$10,Y527&gt;=契約状況コード表!N$10),"○",IF(AND(BI527=契約状況コード表!M$11,Y527&gt;=契約状況コード表!N$11),"○",IF(AND(BI527=契約状況コード表!M$12,Y527&gt;=契約状況コード表!N$12),"○",IF(AND(BI527=契約状況コード表!M$13,Y527&gt;=契約状況コード表!N$13),"○","×")))))))))</f>
        <v>×</v>
      </c>
      <c r="BF527" s="114" t="str">
        <f t="shared" si="74"/>
        <v>×</v>
      </c>
      <c r="BG527" s="114" t="str">
        <f t="shared" si="75"/>
        <v>×</v>
      </c>
      <c r="BH527" s="115" t="str">
        <f t="shared" si="76"/>
        <v/>
      </c>
      <c r="BI527" s="170">
        <f t="shared" si="77"/>
        <v>0</v>
      </c>
      <c r="BJ527" s="36" t="str">
        <f>IF(AG527=契約状況コード表!G$5,"",IF(AND(K527&lt;&gt;"",ISTEXT(U527)),"分担契約/単価契約",IF(ISTEXT(U527),"単価契約",IF(K527&lt;&gt;"","分担契約",""))))</f>
        <v/>
      </c>
      <c r="BK527" s="171"/>
      <c r="BL527" s="118" t="str">
        <f>IF(COUNTIF(T527,"**"),"",IF(AND(T527&gt;=契約状況コード表!P$5,OR(H527=契約状況コード表!M$5,H527=契約状況コード表!M$6)),1,IF(AND(T527&gt;=契約状況コード表!P$13,H527&lt;&gt;契約状況コード表!M$5,H527&lt;&gt;契約状況コード表!M$6),1,"")))</f>
        <v/>
      </c>
      <c r="BM527" s="155" t="str">
        <f t="shared" si="78"/>
        <v>○</v>
      </c>
      <c r="BN527" s="118" t="b">
        <f t="shared" si="79"/>
        <v>1</v>
      </c>
      <c r="BO527" s="118" t="b">
        <f t="shared" si="80"/>
        <v>1</v>
      </c>
    </row>
    <row r="528" spans="1:67" ht="60.6" customHeight="1">
      <c r="A528" s="101">
        <f t="shared" ref="A528:A591" si="81">ROW()-5</f>
        <v>523</v>
      </c>
      <c r="B528" s="101" t="str">
        <f t="shared" ref="B528:B591" si="82">IF(AND(COUNTIF(H528,"*工事*"),COUNTIF(R528,"*入札*")),1,IF(AND(COUNTIF(H528,"*工事*"),COUNTIF(R528,"*随意契約*")),2,IF(AND(R528&lt;&gt;"*工事*",COUNTIF(R528,"*入札*")),3,IF(AND(H528&lt;&gt;"*工事*",COUNTIF(R528,"*随意契約*")),4,""))))</f>
        <v/>
      </c>
      <c r="C528" s="101" t="str">
        <f>IF(B528&lt;&gt;1,"",COUNTIF($B$6:B528,1))</f>
        <v/>
      </c>
      <c r="D528" s="101" t="str">
        <f>IF(B528&lt;&gt;2,"",COUNTIF($B$6:B528,2))</f>
        <v/>
      </c>
      <c r="E528" s="101" t="str">
        <f>IF(B528&lt;&gt;3,"",COUNTIF($B$6:B528,3))</f>
        <v/>
      </c>
      <c r="F528" s="101" t="str">
        <f>IF(B528&lt;&gt;4,"",COUNTIF($B$6:B528,4))</f>
        <v/>
      </c>
      <c r="G528" s="75"/>
      <c r="H528" s="36"/>
      <c r="I528" s="76"/>
      <c r="J528" s="76"/>
      <c r="K528" s="75"/>
      <c r="L528" s="161"/>
      <c r="M528" s="77"/>
      <c r="N528" s="76"/>
      <c r="O528" s="78"/>
      <c r="P528" s="83"/>
      <c r="Q528" s="84"/>
      <c r="R528" s="76"/>
      <c r="S528" s="75"/>
      <c r="T528" s="85"/>
      <c r="U528" s="154"/>
      <c r="V528" s="87"/>
      <c r="W528" s="172" t="str">
        <f>IF(OR(T528="他官署で調達手続きを実施のため",AG528=契約状況コード表!G$5),"－",IF(V528&lt;&gt;"",ROUNDDOWN(V528/T528,3),(IFERROR(ROUNDDOWN(U528/T528,3),"－"))))</f>
        <v>－</v>
      </c>
      <c r="X528" s="85"/>
      <c r="Y528" s="85"/>
      <c r="Z528" s="82"/>
      <c r="AA528" s="80"/>
      <c r="AB528" s="81"/>
      <c r="AC528" s="82"/>
      <c r="AD528" s="82"/>
      <c r="AE528" s="82"/>
      <c r="AF528" s="82"/>
      <c r="AG528" s="80"/>
      <c r="AH528" s="76"/>
      <c r="AI528" s="76"/>
      <c r="AJ528" s="76"/>
      <c r="AK528" s="36"/>
      <c r="AL528" s="36"/>
      <c r="AM528" s="200"/>
      <c r="AN528" s="200"/>
      <c r="AO528" s="200"/>
      <c r="AP528" s="200"/>
      <c r="AQ528" s="161"/>
      <c r="AR528" s="75"/>
      <c r="AS528" s="36"/>
      <c r="AT528" s="36"/>
      <c r="AU528" s="36"/>
      <c r="AV528" s="36"/>
      <c r="AW528" s="36"/>
      <c r="AX528" s="36"/>
      <c r="AY528" s="36"/>
      <c r="AZ528" s="36"/>
      <c r="BA528" s="104"/>
      <c r="BB528" s="113"/>
      <c r="BC528" s="114" t="str">
        <f>IF(AND(OR(K528=契約状況コード表!D$5,K528=契約状況コード表!D$6),OR(AG528=契約状況コード表!G$5,AG528=契約状況コード表!G$6)),"年間支払金額(全官署)",IF(OR(AG528=契約状況コード表!G$5,AG528=契約状況コード表!G$6),"年間支払金額",IF(AND(OR(COUNTIF(AI528,"*すべて*"),COUNTIF(AI528,"*全て*")),S528="●",OR(K528=契約状況コード表!D$5,K528=契約状況コード表!D$6)),"年間支払金額(全官署、契約相手方ごと)",IF(AND(OR(COUNTIF(AI528,"*すべて*"),COUNTIF(AI528,"*全て*")),S528="●"),"年間支払金額(契約相手方ごと)",IF(AND(OR(K528=契約状況コード表!D$5,K528=契約状況コード表!D$6),AG528=契約状況コード表!G$7),"契約総額(全官署)",IF(AND(K528=契約状況コード表!D$7,AG528=契約状況コード表!G$7),"契約総額(自官署のみ)",IF(K528=契約状況コード表!D$7,"年間支払金額(自官署のみ)",IF(AG528=契約状況コード表!G$7,"契約総額",IF(AND(COUNTIF(BJ528,"&lt;&gt;*単価*"),OR(K528=契約状況コード表!D$5,K528=契約状況コード表!D$6)),"全官署予定価格",IF(AND(COUNTIF(BJ528,"*単価*"),OR(K528=契約状況コード表!D$5,K528=契約状況コード表!D$6)),"全官署支払金額",IF(AND(COUNTIF(BJ528,"&lt;&gt;*単価*"),COUNTIF(BJ528,"*変更契約*")),"変更後予定価格",IF(COUNTIF(BJ528,"*単価*"),"年間支払金額","予定価格"))))))))))))</f>
        <v>予定価格</v>
      </c>
      <c r="BD528" s="114" t="str">
        <f>IF(AND(BI528=契約状況コード表!M$5,T528&gt;契約状況コード表!N$5),"○",IF(AND(BI528=契約状況コード表!M$6,T528&gt;=契約状況コード表!N$6),"○",IF(AND(BI528=契約状況コード表!M$7,T528&gt;=契約状況コード表!N$7),"○",IF(AND(BI528=契約状況コード表!M$8,T528&gt;=契約状況コード表!N$8),"○",IF(AND(BI528=契約状況コード表!M$9,T528&gt;=契約状況コード表!N$9),"○",IF(AND(BI528=契約状況コード表!M$10,T528&gt;=契約状況コード表!N$10),"○",IF(AND(BI528=契約状況コード表!M$11,T528&gt;=契約状況コード表!N$11),"○",IF(AND(BI528=契約状況コード表!M$12,T528&gt;=契約状況コード表!N$12),"○",IF(AND(BI528=契約状況コード表!M$13,T528&gt;=契約状況コード表!N$13),"○",IF(T528="他官署で調達手続き入札を実施のため","○","×"))))))))))</f>
        <v>×</v>
      </c>
      <c r="BE528" s="114" t="str">
        <f>IF(AND(BI528=契約状況コード表!M$5,Y528&gt;契約状況コード表!N$5),"○",IF(AND(BI528=契約状況コード表!M$6,Y528&gt;=契約状況コード表!N$6),"○",IF(AND(BI528=契約状況コード表!M$7,Y528&gt;=契約状況コード表!N$7),"○",IF(AND(BI528=契約状況コード表!M$8,Y528&gt;=契約状況コード表!N$8),"○",IF(AND(BI528=契約状況コード表!M$9,Y528&gt;=契約状況コード表!N$9),"○",IF(AND(BI528=契約状況コード表!M$10,Y528&gt;=契約状況コード表!N$10),"○",IF(AND(BI528=契約状況コード表!M$11,Y528&gt;=契約状況コード表!N$11),"○",IF(AND(BI528=契約状況コード表!M$12,Y528&gt;=契約状況コード表!N$12),"○",IF(AND(BI528=契約状況コード表!M$13,Y528&gt;=契約状況コード表!N$13),"○","×")))))))))</f>
        <v>×</v>
      </c>
      <c r="BF528" s="114" t="str">
        <f t="shared" si="74"/>
        <v>×</v>
      </c>
      <c r="BG528" s="114" t="str">
        <f t="shared" si="75"/>
        <v>×</v>
      </c>
      <c r="BH528" s="115" t="str">
        <f t="shared" si="76"/>
        <v/>
      </c>
      <c r="BI528" s="170">
        <f t="shared" si="77"/>
        <v>0</v>
      </c>
      <c r="BJ528" s="36" t="str">
        <f>IF(AG528=契約状況コード表!G$5,"",IF(AND(K528&lt;&gt;"",ISTEXT(U528)),"分担契約/単価契約",IF(ISTEXT(U528),"単価契約",IF(K528&lt;&gt;"","分担契約",""))))</f>
        <v/>
      </c>
      <c r="BK528" s="171"/>
      <c r="BL528" s="118" t="str">
        <f>IF(COUNTIF(T528,"**"),"",IF(AND(T528&gt;=契約状況コード表!P$5,OR(H528=契約状況コード表!M$5,H528=契約状況コード表!M$6)),1,IF(AND(T528&gt;=契約状況コード表!P$13,H528&lt;&gt;契約状況コード表!M$5,H528&lt;&gt;契約状況コード表!M$6),1,"")))</f>
        <v/>
      </c>
      <c r="BM528" s="155" t="str">
        <f t="shared" si="78"/>
        <v>○</v>
      </c>
      <c r="BN528" s="118" t="b">
        <f t="shared" si="79"/>
        <v>1</v>
      </c>
      <c r="BO528" s="118" t="b">
        <f t="shared" si="80"/>
        <v>1</v>
      </c>
    </row>
    <row r="529" spans="1:67" ht="60.6" customHeight="1">
      <c r="A529" s="101">
        <f t="shared" si="81"/>
        <v>524</v>
      </c>
      <c r="B529" s="101" t="str">
        <f t="shared" si="82"/>
        <v/>
      </c>
      <c r="C529" s="101" t="str">
        <f>IF(B529&lt;&gt;1,"",COUNTIF($B$6:B529,1))</f>
        <v/>
      </c>
      <c r="D529" s="101" t="str">
        <f>IF(B529&lt;&gt;2,"",COUNTIF($B$6:B529,2))</f>
        <v/>
      </c>
      <c r="E529" s="101" t="str">
        <f>IF(B529&lt;&gt;3,"",COUNTIF($B$6:B529,3))</f>
        <v/>
      </c>
      <c r="F529" s="101" t="str">
        <f>IF(B529&lt;&gt;4,"",COUNTIF($B$6:B529,4))</f>
        <v/>
      </c>
      <c r="G529" s="75"/>
      <c r="H529" s="36"/>
      <c r="I529" s="76"/>
      <c r="J529" s="76"/>
      <c r="K529" s="75"/>
      <c r="L529" s="161"/>
      <c r="M529" s="77"/>
      <c r="N529" s="76"/>
      <c r="O529" s="78"/>
      <c r="P529" s="83"/>
      <c r="Q529" s="84"/>
      <c r="R529" s="76"/>
      <c r="S529" s="75"/>
      <c r="T529" s="79"/>
      <c r="U529" s="86"/>
      <c r="V529" s="87"/>
      <c r="W529" s="172" t="str">
        <f>IF(OR(T529="他官署で調達手続きを実施のため",AG529=契約状況コード表!G$5),"－",IF(V529&lt;&gt;"",ROUNDDOWN(V529/T529,3),(IFERROR(ROUNDDOWN(U529/T529,3),"－"))))</f>
        <v>－</v>
      </c>
      <c r="X529" s="79"/>
      <c r="Y529" s="79"/>
      <c r="Z529" s="82"/>
      <c r="AA529" s="80"/>
      <c r="AB529" s="81"/>
      <c r="AC529" s="82"/>
      <c r="AD529" s="82"/>
      <c r="AE529" s="82"/>
      <c r="AF529" s="82"/>
      <c r="AG529" s="80"/>
      <c r="AH529" s="76"/>
      <c r="AI529" s="76"/>
      <c r="AJ529" s="76"/>
      <c r="AK529" s="36"/>
      <c r="AL529" s="36"/>
      <c r="AM529" s="200"/>
      <c r="AN529" s="200"/>
      <c r="AO529" s="200"/>
      <c r="AP529" s="200"/>
      <c r="AQ529" s="161"/>
      <c r="AR529" s="75"/>
      <c r="AS529" s="36"/>
      <c r="AT529" s="36"/>
      <c r="AU529" s="36"/>
      <c r="AV529" s="36"/>
      <c r="AW529" s="36"/>
      <c r="AX529" s="36"/>
      <c r="AY529" s="36"/>
      <c r="AZ529" s="36"/>
      <c r="BA529" s="104"/>
      <c r="BB529" s="113"/>
      <c r="BC529" s="114" t="str">
        <f>IF(AND(OR(K529=契約状況コード表!D$5,K529=契約状況コード表!D$6),OR(AG529=契約状況コード表!G$5,AG529=契約状況コード表!G$6)),"年間支払金額(全官署)",IF(OR(AG529=契約状況コード表!G$5,AG529=契約状況コード表!G$6),"年間支払金額",IF(AND(OR(COUNTIF(AI529,"*すべて*"),COUNTIF(AI529,"*全て*")),S529="●",OR(K529=契約状況コード表!D$5,K529=契約状況コード表!D$6)),"年間支払金額(全官署、契約相手方ごと)",IF(AND(OR(COUNTIF(AI529,"*すべて*"),COUNTIF(AI529,"*全て*")),S529="●"),"年間支払金額(契約相手方ごと)",IF(AND(OR(K529=契約状況コード表!D$5,K529=契約状況コード表!D$6),AG529=契約状況コード表!G$7),"契約総額(全官署)",IF(AND(K529=契約状況コード表!D$7,AG529=契約状況コード表!G$7),"契約総額(自官署のみ)",IF(K529=契約状況コード表!D$7,"年間支払金額(自官署のみ)",IF(AG529=契約状況コード表!G$7,"契約総額",IF(AND(COUNTIF(BJ529,"&lt;&gt;*単価*"),OR(K529=契約状況コード表!D$5,K529=契約状況コード表!D$6)),"全官署予定価格",IF(AND(COUNTIF(BJ529,"*単価*"),OR(K529=契約状況コード表!D$5,K529=契約状況コード表!D$6)),"全官署支払金額",IF(AND(COUNTIF(BJ529,"&lt;&gt;*単価*"),COUNTIF(BJ529,"*変更契約*")),"変更後予定価格",IF(COUNTIF(BJ529,"*単価*"),"年間支払金額","予定価格"))))))))))))</f>
        <v>予定価格</v>
      </c>
      <c r="BD529" s="114" t="str">
        <f>IF(AND(BI529=契約状況コード表!M$5,T529&gt;契約状況コード表!N$5),"○",IF(AND(BI529=契約状況コード表!M$6,T529&gt;=契約状況コード表!N$6),"○",IF(AND(BI529=契約状況コード表!M$7,T529&gt;=契約状況コード表!N$7),"○",IF(AND(BI529=契約状況コード表!M$8,T529&gt;=契約状況コード表!N$8),"○",IF(AND(BI529=契約状況コード表!M$9,T529&gt;=契約状況コード表!N$9),"○",IF(AND(BI529=契約状況コード表!M$10,T529&gt;=契約状況コード表!N$10),"○",IF(AND(BI529=契約状況コード表!M$11,T529&gt;=契約状況コード表!N$11),"○",IF(AND(BI529=契約状況コード表!M$12,T529&gt;=契約状況コード表!N$12),"○",IF(AND(BI529=契約状況コード表!M$13,T529&gt;=契約状況コード表!N$13),"○",IF(T529="他官署で調達手続き入札を実施のため","○","×"))))))))))</f>
        <v>×</v>
      </c>
      <c r="BE529" s="114" t="str">
        <f>IF(AND(BI529=契約状況コード表!M$5,Y529&gt;契約状況コード表!N$5),"○",IF(AND(BI529=契約状況コード表!M$6,Y529&gt;=契約状況コード表!N$6),"○",IF(AND(BI529=契約状況コード表!M$7,Y529&gt;=契約状況コード表!N$7),"○",IF(AND(BI529=契約状況コード表!M$8,Y529&gt;=契約状況コード表!N$8),"○",IF(AND(BI529=契約状況コード表!M$9,Y529&gt;=契約状況コード表!N$9),"○",IF(AND(BI529=契約状況コード表!M$10,Y529&gt;=契約状況コード表!N$10),"○",IF(AND(BI529=契約状況コード表!M$11,Y529&gt;=契約状況コード表!N$11),"○",IF(AND(BI529=契約状況コード表!M$12,Y529&gt;=契約状況コード表!N$12),"○",IF(AND(BI529=契約状況コード表!M$13,Y529&gt;=契約状況コード表!N$13),"○","×")))))))))</f>
        <v>×</v>
      </c>
      <c r="BF529" s="114" t="str">
        <f t="shared" si="74"/>
        <v>×</v>
      </c>
      <c r="BG529" s="114" t="str">
        <f t="shared" si="75"/>
        <v>×</v>
      </c>
      <c r="BH529" s="115" t="str">
        <f t="shared" si="76"/>
        <v/>
      </c>
      <c r="BI529" s="170">
        <f t="shared" si="77"/>
        <v>0</v>
      </c>
      <c r="BJ529" s="36" t="str">
        <f>IF(AG529=契約状況コード表!G$5,"",IF(AND(K529&lt;&gt;"",ISTEXT(U529)),"分担契約/単価契約",IF(ISTEXT(U529),"単価契約",IF(K529&lt;&gt;"","分担契約",""))))</f>
        <v/>
      </c>
      <c r="BK529" s="171"/>
      <c r="BL529" s="118" t="str">
        <f>IF(COUNTIF(T529,"**"),"",IF(AND(T529&gt;=契約状況コード表!P$5,OR(H529=契約状況コード表!M$5,H529=契約状況コード表!M$6)),1,IF(AND(T529&gt;=契約状況コード表!P$13,H529&lt;&gt;契約状況コード表!M$5,H529&lt;&gt;契約状況コード表!M$6),1,"")))</f>
        <v/>
      </c>
      <c r="BM529" s="155" t="str">
        <f t="shared" si="78"/>
        <v>○</v>
      </c>
      <c r="BN529" s="118" t="b">
        <f t="shared" si="79"/>
        <v>1</v>
      </c>
      <c r="BO529" s="118" t="b">
        <f t="shared" si="80"/>
        <v>1</v>
      </c>
    </row>
    <row r="530" spans="1:67" ht="60.6" customHeight="1">
      <c r="A530" s="101">
        <f t="shared" si="81"/>
        <v>525</v>
      </c>
      <c r="B530" s="101" t="str">
        <f t="shared" si="82"/>
        <v/>
      </c>
      <c r="C530" s="101" t="str">
        <f>IF(B530&lt;&gt;1,"",COUNTIF($B$6:B530,1))</f>
        <v/>
      </c>
      <c r="D530" s="101" t="str">
        <f>IF(B530&lt;&gt;2,"",COUNTIF($B$6:B530,2))</f>
        <v/>
      </c>
      <c r="E530" s="101" t="str">
        <f>IF(B530&lt;&gt;3,"",COUNTIF($B$6:B530,3))</f>
        <v/>
      </c>
      <c r="F530" s="101" t="str">
        <f>IF(B530&lt;&gt;4,"",COUNTIF($B$6:B530,4))</f>
        <v/>
      </c>
      <c r="G530" s="75"/>
      <c r="H530" s="36"/>
      <c r="I530" s="76"/>
      <c r="J530" s="76"/>
      <c r="K530" s="75"/>
      <c r="L530" s="161"/>
      <c r="M530" s="77"/>
      <c r="N530" s="76"/>
      <c r="O530" s="78"/>
      <c r="P530" s="83"/>
      <c r="Q530" s="84"/>
      <c r="R530" s="76"/>
      <c r="S530" s="75"/>
      <c r="T530" s="79"/>
      <c r="U530" s="86"/>
      <c r="V530" s="87"/>
      <c r="W530" s="172" t="str">
        <f>IF(OR(T530="他官署で調達手続きを実施のため",AG530=契約状況コード表!G$5),"－",IF(V530&lt;&gt;"",ROUNDDOWN(V530/T530,3),(IFERROR(ROUNDDOWN(U530/T530,3),"－"))))</f>
        <v>－</v>
      </c>
      <c r="X530" s="79"/>
      <c r="Y530" s="79"/>
      <c r="Z530" s="82"/>
      <c r="AA530" s="80"/>
      <c r="AB530" s="81"/>
      <c r="AC530" s="82"/>
      <c r="AD530" s="82"/>
      <c r="AE530" s="82"/>
      <c r="AF530" s="82"/>
      <c r="AG530" s="80"/>
      <c r="AH530" s="76"/>
      <c r="AI530" s="76"/>
      <c r="AJ530" s="76"/>
      <c r="AK530" s="36"/>
      <c r="AL530" s="36"/>
      <c r="AM530" s="200"/>
      <c r="AN530" s="200"/>
      <c r="AO530" s="200"/>
      <c r="AP530" s="200"/>
      <c r="AQ530" s="161"/>
      <c r="AR530" s="75"/>
      <c r="AS530" s="36"/>
      <c r="AT530" s="36"/>
      <c r="AU530" s="36"/>
      <c r="AV530" s="36"/>
      <c r="AW530" s="36"/>
      <c r="AX530" s="36"/>
      <c r="AY530" s="36"/>
      <c r="AZ530" s="36"/>
      <c r="BA530" s="104"/>
      <c r="BB530" s="113"/>
      <c r="BC530" s="114" t="str">
        <f>IF(AND(OR(K530=契約状況コード表!D$5,K530=契約状況コード表!D$6),OR(AG530=契約状況コード表!G$5,AG530=契約状況コード表!G$6)),"年間支払金額(全官署)",IF(OR(AG530=契約状況コード表!G$5,AG530=契約状況コード表!G$6),"年間支払金額",IF(AND(OR(COUNTIF(AI530,"*すべて*"),COUNTIF(AI530,"*全て*")),S530="●",OR(K530=契約状況コード表!D$5,K530=契約状況コード表!D$6)),"年間支払金額(全官署、契約相手方ごと)",IF(AND(OR(COUNTIF(AI530,"*すべて*"),COUNTIF(AI530,"*全て*")),S530="●"),"年間支払金額(契約相手方ごと)",IF(AND(OR(K530=契約状況コード表!D$5,K530=契約状況コード表!D$6),AG530=契約状況コード表!G$7),"契約総額(全官署)",IF(AND(K530=契約状況コード表!D$7,AG530=契約状況コード表!G$7),"契約総額(自官署のみ)",IF(K530=契約状況コード表!D$7,"年間支払金額(自官署のみ)",IF(AG530=契約状況コード表!G$7,"契約総額",IF(AND(COUNTIF(BJ530,"&lt;&gt;*単価*"),OR(K530=契約状況コード表!D$5,K530=契約状況コード表!D$6)),"全官署予定価格",IF(AND(COUNTIF(BJ530,"*単価*"),OR(K530=契約状況コード表!D$5,K530=契約状況コード表!D$6)),"全官署支払金額",IF(AND(COUNTIF(BJ530,"&lt;&gt;*単価*"),COUNTIF(BJ530,"*変更契約*")),"変更後予定価格",IF(COUNTIF(BJ530,"*単価*"),"年間支払金額","予定価格"))))))))))))</f>
        <v>予定価格</v>
      </c>
      <c r="BD530" s="114" t="str">
        <f>IF(AND(BI530=契約状況コード表!M$5,T530&gt;契約状況コード表!N$5),"○",IF(AND(BI530=契約状況コード表!M$6,T530&gt;=契約状況コード表!N$6),"○",IF(AND(BI530=契約状況コード表!M$7,T530&gt;=契約状況コード表!N$7),"○",IF(AND(BI530=契約状況コード表!M$8,T530&gt;=契約状況コード表!N$8),"○",IF(AND(BI530=契約状況コード表!M$9,T530&gt;=契約状況コード表!N$9),"○",IF(AND(BI530=契約状況コード表!M$10,T530&gt;=契約状況コード表!N$10),"○",IF(AND(BI530=契約状況コード表!M$11,T530&gt;=契約状況コード表!N$11),"○",IF(AND(BI530=契約状況コード表!M$12,T530&gt;=契約状況コード表!N$12),"○",IF(AND(BI530=契約状況コード表!M$13,T530&gt;=契約状況コード表!N$13),"○",IF(T530="他官署で調達手続き入札を実施のため","○","×"))))))))))</f>
        <v>×</v>
      </c>
      <c r="BE530" s="114" t="str">
        <f>IF(AND(BI530=契約状況コード表!M$5,Y530&gt;契約状況コード表!N$5),"○",IF(AND(BI530=契約状況コード表!M$6,Y530&gt;=契約状況コード表!N$6),"○",IF(AND(BI530=契約状況コード表!M$7,Y530&gt;=契約状況コード表!N$7),"○",IF(AND(BI530=契約状況コード表!M$8,Y530&gt;=契約状況コード表!N$8),"○",IF(AND(BI530=契約状況コード表!M$9,Y530&gt;=契約状況コード表!N$9),"○",IF(AND(BI530=契約状況コード表!M$10,Y530&gt;=契約状況コード表!N$10),"○",IF(AND(BI530=契約状況コード表!M$11,Y530&gt;=契約状況コード表!N$11),"○",IF(AND(BI530=契約状況コード表!M$12,Y530&gt;=契約状況コード表!N$12),"○",IF(AND(BI530=契約状況コード表!M$13,Y530&gt;=契約状況コード表!N$13),"○","×")))))))))</f>
        <v>×</v>
      </c>
      <c r="BF530" s="114" t="str">
        <f t="shared" si="74"/>
        <v>×</v>
      </c>
      <c r="BG530" s="114" t="str">
        <f t="shared" si="75"/>
        <v>×</v>
      </c>
      <c r="BH530" s="115" t="str">
        <f t="shared" si="76"/>
        <v/>
      </c>
      <c r="BI530" s="170">
        <f t="shared" si="77"/>
        <v>0</v>
      </c>
      <c r="BJ530" s="36" t="str">
        <f>IF(AG530=契約状況コード表!G$5,"",IF(AND(K530&lt;&gt;"",ISTEXT(U530)),"分担契約/単価契約",IF(ISTEXT(U530),"単価契約",IF(K530&lt;&gt;"","分担契約",""))))</f>
        <v/>
      </c>
      <c r="BK530" s="171"/>
      <c r="BL530" s="118" t="str">
        <f>IF(COUNTIF(T530,"**"),"",IF(AND(T530&gt;=契約状況コード表!P$5,OR(H530=契約状況コード表!M$5,H530=契約状況コード表!M$6)),1,IF(AND(T530&gt;=契約状況コード表!P$13,H530&lt;&gt;契約状況コード表!M$5,H530&lt;&gt;契約状況コード表!M$6),1,"")))</f>
        <v/>
      </c>
      <c r="BM530" s="155" t="str">
        <f t="shared" si="78"/>
        <v>○</v>
      </c>
      <c r="BN530" s="118" t="b">
        <f t="shared" si="79"/>
        <v>1</v>
      </c>
      <c r="BO530" s="118" t="b">
        <f t="shared" si="80"/>
        <v>1</v>
      </c>
    </row>
    <row r="531" spans="1:67" ht="60.6" customHeight="1">
      <c r="A531" s="101">
        <f t="shared" si="81"/>
        <v>526</v>
      </c>
      <c r="B531" s="101" t="str">
        <f t="shared" si="82"/>
        <v/>
      </c>
      <c r="C531" s="101" t="str">
        <f>IF(B531&lt;&gt;1,"",COUNTIF($B$6:B531,1))</f>
        <v/>
      </c>
      <c r="D531" s="101" t="str">
        <f>IF(B531&lt;&gt;2,"",COUNTIF($B$6:B531,2))</f>
        <v/>
      </c>
      <c r="E531" s="101" t="str">
        <f>IF(B531&lt;&gt;3,"",COUNTIF($B$6:B531,3))</f>
        <v/>
      </c>
      <c r="F531" s="101" t="str">
        <f>IF(B531&lt;&gt;4,"",COUNTIF($B$6:B531,4))</f>
        <v/>
      </c>
      <c r="G531" s="75"/>
      <c r="H531" s="36"/>
      <c r="I531" s="76"/>
      <c r="J531" s="76"/>
      <c r="K531" s="75"/>
      <c r="L531" s="161"/>
      <c r="M531" s="77"/>
      <c r="N531" s="76"/>
      <c r="O531" s="78"/>
      <c r="P531" s="83"/>
      <c r="Q531" s="84"/>
      <c r="R531" s="76"/>
      <c r="S531" s="75"/>
      <c r="T531" s="79"/>
      <c r="U531" s="86"/>
      <c r="V531" s="87"/>
      <c r="W531" s="172" t="str">
        <f>IF(OR(T531="他官署で調達手続きを実施のため",AG531=契約状況コード表!G$5),"－",IF(V531&lt;&gt;"",ROUNDDOWN(V531/T531,3),(IFERROR(ROUNDDOWN(U531/T531,3),"－"))))</f>
        <v>－</v>
      </c>
      <c r="X531" s="79"/>
      <c r="Y531" s="79"/>
      <c r="Z531" s="82"/>
      <c r="AA531" s="80"/>
      <c r="AB531" s="81"/>
      <c r="AC531" s="82"/>
      <c r="AD531" s="82"/>
      <c r="AE531" s="82"/>
      <c r="AF531" s="82"/>
      <c r="AG531" s="80"/>
      <c r="AH531" s="76"/>
      <c r="AI531" s="76"/>
      <c r="AJ531" s="76"/>
      <c r="AK531" s="36"/>
      <c r="AL531" s="36"/>
      <c r="AM531" s="200"/>
      <c r="AN531" s="200"/>
      <c r="AO531" s="200"/>
      <c r="AP531" s="200"/>
      <c r="AQ531" s="161"/>
      <c r="AR531" s="75"/>
      <c r="AS531" s="36"/>
      <c r="AT531" s="36"/>
      <c r="AU531" s="36"/>
      <c r="AV531" s="36"/>
      <c r="AW531" s="36"/>
      <c r="AX531" s="36"/>
      <c r="AY531" s="36"/>
      <c r="AZ531" s="36"/>
      <c r="BA531" s="104"/>
      <c r="BB531" s="113"/>
      <c r="BC531" s="114" t="str">
        <f>IF(AND(OR(K531=契約状況コード表!D$5,K531=契約状況コード表!D$6),OR(AG531=契約状況コード表!G$5,AG531=契約状況コード表!G$6)),"年間支払金額(全官署)",IF(OR(AG531=契約状況コード表!G$5,AG531=契約状況コード表!G$6),"年間支払金額",IF(AND(OR(COUNTIF(AI531,"*すべて*"),COUNTIF(AI531,"*全て*")),S531="●",OR(K531=契約状況コード表!D$5,K531=契約状況コード表!D$6)),"年間支払金額(全官署、契約相手方ごと)",IF(AND(OR(COUNTIF(AI531,"*すべて*"),COUNTIF(AI531,"*全て*")),S531="●"),"年間支払金額(契約相手方ごと)",IF(AND(OR(K531=契約状況コード表!D$5,K531=契約状況コード表!D$6),AG531=契約状況コード表!G$7),"契約総額(全官署)",IF(AND(K531=契約状況コード表!D$7,AG531=契約状況コード表!G$7),"契約総額(自官署のみ)",IF(K531=契約状況コード表!D$7,"年間支払金額(自官署のみ)",IF(AG531=契約状況コード表!G$7,"契約総額",IF(AND(COUNTIF(BJ531,"&lt;&gt;*単価*"),OR(K531=契約状況コード表!D$5,K531=契約状況コード表!D$6)),"全官署予定価格",IF(AND(COUNTIF(BJ531,"*単価*"),OR(K531=契約状況コード表!D$5,K531=契約状況コード表!D$6)),"全官署支払金額",IF(AND(COUNTIF(BJ531,"&lt;&gt;*単価*"),COUNTIF(BJ531,"*変更契約*")),"変更後予定価格",IF(COUNTIF(BJ531,"*単価*"),"年間支払金額","予定価格"))))))))))))</f>
        <v>予定価格</v>
      </c>
      <c r="BD531" s="114" t="str">
        <f>IF(AND(BI531=契約状況コード表!M$5,T531&gt;契約状況コード表!N$5),"○",IF(AND(BI531=契約状況コード表!M$6,T531&gt;=契約状況コード表!N$6),"○",IF(AND(BI531=契約状況コード表!M$7,T531&gt;=契約状況コード表!N$7),"○",IF(AND(BI531=契約状況コード表!M$8,T531&gt;=契約状況コード表!N$8),"○",IF(AND(BI531=契約状況コード表!M$9,T531&gt;=契約状況コード表!N$9),"○",IF(AND(BI531=契約状況コード表!M$10,T531&gt;=契約状況コード表!N$10),"○",IF(AND(BI531=契約状況コード表!M$11,T531&gt;=契約状況コード表!N$11),"○",IF(AND(BI531=契約状況コード表!M$12,T531&gt;=契約状況コード表!N$12),"○",IF(AND(BI531=契約状況コード表!M$13,T531&gt;=契約状況コード表!N$13),"○",IF(T531="他官署で調達手続き入札を実施のため","○","×"))))))))))</f>
        <v>×</v>
      </c>
      <c r="BE531" s="114" t="str">
        <f>IF(AND(BI531=契約状況コード表!M$5,Y531&gt;契約状況コード表!N$5),"○",IF(AND(BI531=契約状況コード表!M$6,Y531&gt;=契約状況コード表!N$6),"○",IF(AND(BI531=契約状況コード表!M$7,Y531&gt;=契約状況コード表!N$7),"○",IF(AND(BI531=契約状況コード表!M$8,Y531&gt;=契約状況コード表!N$8),"○",IF(AND(BI531=契約状況コード表!M$9,Y531&gt;=契約状況コード表!N$9),"○",IF(AND(BI531=契約状況コード表!M$10,Y531&gt;=契約状況コード表!N$10),"○",IF(AND(BI531=契約状況コード表!M$11,Y531&gt;=契約状況コード表!N$11),"○",IF(AND(BI531=契約状況コード表!M$12,Y531&gt;=契約状況コード表!N$12),"○",IF(AND(BI531=契約状況コード表!M$13,Y531&gt;=契約状況コード表!N$13),"○","×")))))))))</f>
        <v>×</v>
      </c>
      <c r="BF531" s="114" t="str">
        <f t="shared" si="74"/>
        <v>×</v>
      </c>
      <c r="BG531" s="114" t="str">
        <f t="shared" si="75"/>
        <v>×</v>
      </c>
      <c r="BH531" s="115" t="str">
        <f t="shared" si="76"/>
        <v/>
      </c>
      <c r="BI531" s="170">
        <f t="shared" si="77"/>
        <v>0</v>
      </c>
      <c r="BJ531" s="36" t="str">
        <f>IF(AG531=契約状況コード表!G$5,"",IF(AND(K531&lt;&gt;"",ISTEXT(U531)),"分担契約/単価契約",IF(ISTEXT(U531),"単価契約",IF(K531&lt;&gt;"","分担契約",""))))</f>
        <v/>
      </c>
      <c r="BK531" s="171"/>
      <c r="BL531" s="118" t="str">
        <f>IF(COUNTIF(T531,"**"),"",IF(AND(T531&gt;=契約状況コード表!P$5,OR(H531=契約状況コード表!M$5,H531=契約状況コード表!M$6)),1,IF(AND(T531&gt;=契約状況コード表!P$13,H531&lt;&gt;契約状況コード表!M$5,H531&lt;&gt;契約状況コード表!M$6),1,"")))</f>
        <v/>
      </c>
      <c r="BM531" s="155" t="str">
        <f t="shared" si="78"/>
        <v>○</v>
      </c>
      <c r="BN531" s="118" t="b">
        <f t="shared" si="79"/>
        <v>1</v>
      </c>
      <c r="BO531" s="118" t="b">
        <f t="shared" si="80"/>
        <v>1</v>
      </c>
    </row>
    <row r="532" spans="1:67" ht="60.6" customHeight="1">
      <c r="A532" s="101">
        <f t="shared" si="81"/>
        <v>527</v>
      </c>
      <c r="B532" s="101" t="str">
        <f t="shared" si="82"/>
        <v/>
      </c>
      <c r="C532" s="101" t="str">
        <f>IF(B532&lt;&gt;1,"",COUNTIF($B$6:B532,1))</f>
        <v/>
      </c>
      <c r="D532" s="101" t="str">
        <f>IF(B532&lt;&gt;2,"",COUNTIF($B$6:B532,2))</f>
        <v/>
      </c>
      <c r="E532" s="101" t="str">
        <f>IF(B532&lt;&gt;3,"",COUNTIF($B$6:B532,3))</f>
        <v/>
      </c>
      <c r="F532" s="101" t="str">
        <f>IF(B532&lt;&gt;4,"",COUNTIF($B$6:B532,4))</f>
        <v/>
      </c>
      <c r="G532" s="75"/>
      <c r="H532" s="36"/>
      <c r="I532" s="76"/>
      <c r="J532" s="76"/>
      <c r="K532" s="75"/>
      <c r="L532" s="161"/>
      <c r="M532" s="77"/>
      <c r="N532" s="76"/>
      <c r="O532" s="78"/>
      <c r="P532" s="83"/>
      <c r="Q532" s="84"/>
      <c r="R532" s="76"/>
      <c r="S532" s="75"/>
      <c r="T532" s="79"/>
      <c r="U532" s="86"/>
      <c r="V532" s="87"/>
      <c r="W532" s="172" t="str">
        <f>IF(OR(T532="他官署で調達手続きを実施のため",AG532=契約状況コード表!G$5),"－",IF(V532&lt;&gt;"",ROUNDDOWN(V532/T532,3),(IFERROR(ROUNDDOWN(U532/T532,3),"－"))))</f>
        <v>－</v>
      </c>
      <c r="X532" s="79"/>
      <c r="Y532" s="79"/>
      <c r="Z532" s="82"/>
      <c r="AA532" s="80"/>
      <c r="AB532" s="81"/>
      <c r="AC532" s="82"/>
      <c r="AD532" s="82"/>
      <c r="AE532" s="82"/>
      <c r="AF532" s="82"/>
      <c r="AG532" s="80"/>
      <c r="AH532" s="76"/>
      <c r="AI532" s="76"/>
      <c r="AJ532" s="76"/>
      <c r="AK532" s="36"/>
      <c r="AL532" s="36"/>
      <c r="AM532" s="200"/>
      <c r="AN532" s="200"/>
      <c r="AO532" s="200"/>
      <c r="AP532" s="200"/>
      <c r="AQ532" s="161"/>
      <c r="AR532" s="75"/>
      <c r="AS532" s="36"/>
      <c r="AT532" s="36"/>
      <c r="AU532" s="36"/>
      <c r="AV532" s="36"/>
      <c r="AW532" s="36"/>
      <c r="AX532" s="36"/>
      <c r="AY532" s="36"/>
      <c r="AZ532" s="36"/>
      <c r="BA532" s="108"/>
      <c r="BB532" s="113"/>
      <c r="BC532" s="114" t="str">
        <f>IF(AND(OR(K532=契約状況コード表!D$5,K532=契約状況コード表!D$6),OR(AG532=契約状況コード表!G$5,AG532=契約状況コード表!G$6)),"年間支払金額(全官署)",IF(OR(AG532=契約状況コード表!G$5,AG532=契約状況コード表!G$6),"年間支払金額",IF(AND(OR(COUNTIF(AI532,"*すべて*"),COUNTIF(AI532,"*全て*")),S532="●",OR(K532=契約状況コード表!D$5,K532=契約状況コード表!D$6)),"年間支払金額(全官署、契約相手方ごと)",IF(AND(OR(COUNTIF(AI532,"*すべて*"),COUNTIF(AI532,"*全て*")),S532="●"),"年間支払金額(契約相手方ごと)",IF(AND(OR(K532=契約状況コード表!D$5,K532=契約状況コード表!D$6),AG532=契約状況コード表!G$7),"契約総額(全官署)",IF(AND(K532=契約状況コード表!D$7,AG532=契約状況コード表!G$7),"契約総額(自官署のみ)",IF(K532=契約状況コード表!D$7,"年間支払金額(自官署のみ)",IF(AG532=契約状況コード表!G$7,"契約総額",IF(AND(COUNTIF(BJ532,"&lt;&gt;*単価*"),OR(K532=契約状況コード表!D$5,K532=契約状況コード表!D$6)),"全官署予定価格",IF(AND(COUNTIF(BJ532,"*単価*"),OR(K532=契約状況コード表!D$5,K532=契約状況コード表!D$6)),"全官署支払金額",IF(AND(COUNTIF(BJ532,"&lt;&gt;*単価*"),COUNTIF(BJ532,"*変更契約*")),"変更後予定価格",IF(COUNTIF(BJ532,"*単価*"),"年間支払金額","予定価格"))))))))))))</f>
        <v>予定価格</v>
      </c>
      <c r="BD532" s="114" t="str">
        <f>IF(AND(BI532=契約状況コード表!M$5,T532&gt;契約状況コード表!N$5),"○",IF(AND(BI532=契約状況コード表!M$6,T532&gt;=契約状況コード表!N$6),"○",IF(AND(BI532=契約状況コード表!M$7,T532&gt;=契約状況コード表!N$7),"○",IF(AND(BI532=契約状況コード表!M$8,T532&gt;=契約状況コード表!N$8),"○",IF(AND(BI532=契約状況コード表!M$9,T532&gt;=契約状況コード表!N$9),"○",IF(AND(BI532=契約状況コード表!M$10,T532&gt;=契約状況コード表!N$10),"○",IF(AND(BI532=契約状況コード表!M$11,T532&gt;=契約状況コード表!N$11),"○",IF(AND(BI532=契約状況コード表!M$12,T532&gt;=契約状況コード表!N$12),"○",IF(AND(BI532=契約状況コード表!M$13,T532&gt;=契約状況コード表!N$13),"○",IF(T532="他官署で調達手続き入札を実施のため","○","×"))))))))))</f>
        <v>×</v>
      </c>
      <c r="BE532" s="114" t="str">
        <f>IF(AND(BI532=契約状況コード表!M$5,Y532&gt;契約状況コード表!N$5),"○",IF(AND(BI532=契約状況コード表!M$6,Y532&gt;=契約状況コード表!N$6),"○",IF(AND(BI532=契約状況コード表!M$7,Y532&gt;=契約状況コード表!N$7),"○",IF(AND(BI532=契約状況コード表!M$8,Y532&gt;=契約状況コード表!N$8),"○",IF(AND(BI532=契約状況コード表!M$9,Y532&gt;=契約状況コード表!N$9),"○",IF(AND(BI532=契約状況コード表!M$10,Y532&gt;=契約状況コード表!N$10),"○",IF(AND(BI532=契約状況コード表!M$11,Y532&gt;=契約状況コード表!N$11),"○",IF(AND(BI532=契約状況コード表!M$12,Y532&gt;=契約状況コード表!N$12),"○",IF(AND(BI532=契約状況コード表!M$13,Y532&gt;=契約状況コード表!N$13),"○","×")))))))))</f>
        <v>×</v>
      </c>
      <c r="BF532" s="114" t="str">
        <f t="shared" si="74"/>
        <v>×</v>
      </c>
      <c r="BG532" s="114" t="str">
        <f t="shared" si="75"/>
        <v>×</v>
      </c>
      <c r="BH532" s="115" t="str">
        <f t="shared" si="76"/>
        <v/>
      </c>
      <c r="BI532" s="170">
        <f t="shared" si="77"/>
        <v>0</v>
      </c>
      <c r="BJ532" s="36" t="str">
        <f>IF(AG532=契約状況コード表!G$5,"",IF(AND(K532&lt;&gt;"",ISTEXT(U532)),"分担契約/単価契約",IF(ISTEXT(U532),"単価契約",IF(K532&lt;&gt;"","分担契約",""))))</f>
        <v/>
      </c>
      <c r="BK532" s="171"/>
      <c r="BL532" s="118" t="str">
        <f>IF(COUNTIF(T532,"**"),"",IF(AND(T532&gt;=契約状況コード表!P$5,OR(H532=契約状況コード表!M$5,H532=契約状況コード表!M$6)),1,IF(AND(T532&gt;=契約状況コード表!P$13,H532&lt;&gt;契約状況コード表!M$5,H532&lt;&gt;契約状況コード表!M$6),1,"")))</f>
        <v/>
      </c>
      <c r="BM532" s="155" t="str">
        <f t="shared" si="78"/>
        <v>○</v>
      </c>
      <c r="BN532" s="118" t="b">
        <f t="shared" si="79"/>
        <v>1</v>
      </c>
      <c r="BO532" s="118" t="b">
        <f t="shared" si="80"/>
        <v>1</v>
      </c>
    </row>
    <row r="533" spans="1:67" ht="60.6" customHeight="1">
      <c r="A533" s="101">
        <f t="shared" si="81"/>
        <v>528</v>
      </c>
      <c r="B533" s="101" t="str">
        <f t="shared" si="82"/>
        <v/>
      </c>
      <c r="C533" s="101" t="str">
        <f>IF(B533&lt;&gt;1,"",COUNTIF($B$6:B533,1))</f>
        <v/>
      </c>
      <c r="D533" s="101" t="str">
        <f>IF(B533&lt;&gt;2,"",COUNTIF($B$6:B533,2))</f>
        <v/>
      </c>
      <c r="E533" s="101" t="str">
        <f>IF(B533&lt;&gt;3,"",COUNTIF($B$6:B533,3))</f>
        <v/>
      </c>
      <c r="F533" s="101" t="str">
        <f>IF(B533&lt;&gt;4,"",COUNTIF($B$6:B533,4))</f>
        <v/>
      </c>
      <c r="G533" s="75"/>
      <c r="H533" s="36"/>
      <c r="I533" s="76"/>
      <c r="J533" s="76"/>
      <c r="K533" s="75"/>
      <c r="L533" s="161"/>
      <c r="M533" s="77"/>
      <c r="N533" s="76"/>
      <c r="O533" s="78"/>
      <c r="P533" s="83"/>
      <c r="Q533" s="84"/>
      <c r="R533" s="76"/>
      <c r="S533" s="75"/>
      <c r="T533" s="79"/>
      <c r="U533" s="86"/>
      <c r="V533" s="87"/>
      <c r="W533" s="172" t="str">
        <f>IF(OR(T533="他官署で調達手続きを実施のため",AG533=契約状況コード表!G$5),"－",IF(V533&lt;&gt;"",ROUNDDOWN(V533/T533,3),(IFERROR(ROUNDDOWN(U533/T533,3),"－"))))</f>
        <v>－</v>
      </c>
      <c r="X533" s="79"/>
      <c r="Y533" s="79"/>
      <c r="Z533" s="82"/>
      <c r="AA533" s="80"/>
      <c r="AB533" s="81"/>
      <c r="AC533" s="82"/>
      <c r="AD533" s="82"/>
      <c r="AE533" s="82"/>
      <c r="AF533" s="82"/>
      <c r="AG533" s="80"/>
      <c r="AH533" s="76"/>
      <c r="AI533" s="76"/>
      <c r="AJ533" s="76"/>
      <c r="AK533" s="36"/>
      <c r="AL533" s="36"/>
      <c r="AM533" s="200"/>
      <c r="AN533" s="200"/>
      <c r="AO533" s="200"/>
      <c r="AP533" s="200"/>
      <c r="AQ533" s="161"/>
      <c r="AR533" s="75"/>
      <c r="AS533" s="36"/>
      <c r="AT533" s="36"/>
      <c r="AU533" s="36"/>
      <c r="AV533" s="36"/>
      <c r="AW533" s="36"/>
      <c r="AX533" s="36"/>
      <c r="AY533" s="36"/>
      <c r="AZ533" s="36"/>
      <c r="BA533" s="104"/>
      <c r="BB533" s="113"/>
      <c r="BC533" s="114" t="str">
        <f>IF(AND(OR(K533=契約状況コード表!D$5,K533=契約状況コード表!D$6),OR(AG533=契約状況コード表!G$5,AG533=契約状況コード表!G$6)),"年間支払金額(全官署)",IF(OR(AG533=契約状況コード表!G$5,AG533=契約状況コード表!G$6),"年間支払金額",IF(AND(OR(COUNTIF(AI533,"*すべて*"),COUNTIF(AI533,"*全て*")),S533="●",OR(K533=契約状況コード表!D$5,K533=契約状況コード表!D$6)),"年間支払金額(全官署、契約相手方ごと)",IF(AND(OR(COUNTIF(AI533,"*すべて*"),COUNTIF(AI533,"*全て*")),S533="●"),"年間支払金額(契約相手方ごと)",IF(AND(OR(K533=契約状況コード表!D$5,K533=契約状況コード表!D$6),AG533=契約状況コード表!G$7),"契約総額(全官署)",IF(AND(K533=契約状況コード表!D$7,AG533=契約状況コード表!G$7),"契約総額(自官署のみ)",IF(K533=契約状況コード表!D$7,"年間支払金額(自官署のみ)",IF(AG533=契約状況コード表!G$7,"契約総額",IF(AND(COUNTIF(BJ533,"&lt;&gt;*単価*"),OR(K533=契約状況コード表!D$5,K533=契約状況コード表!D$6)),"全官署予定価格",IF(AND(COUNTIF(BJ533,"*単価*"),OR(K533=契約状況コード表!D$5,K533=契約状況コード表!D$6)),"全官署支払金額",IF(AND(COUNTIF(BJ533,"&lt;&gt;*単価*"),COUNTIF(BJ533,"*変更契約*")),"変更後予定価格",IF(COUNTIF(BJ533,"*単価*"),"年間支払金額","予定価格"))))))))))))</f>
        <v>予定価格</v>
      </c>
      <c r="BD533" s="114" t="str">
        <f>IF(AND(BI533=契約状況コード表!M$5,T533&gt;契約状況コード表!N$5),"○",IF(AND(BI533=契約状況コード表!M$6,T533&gt;=契約状況コード表!N$6),"○",IF(AND(BI533=契約状況コード表!M$7,T533&gt;=契約状況コード表!N$7),"○",IF(AND(BI533=契約状況コード表!M$8,T533&gt;=契約状況コード表!N$8),"○",IF(AND(BI533=契約状況コード表!M$9,T533&gt;=契約状況コード表!N$9),"○",IF(AND(BI533=契約状況コード表!M$10,T533&gt;=契約状況コード表!N$10),"○",IF(AND(BI533=契約状況コード表!M$11,T533&gt;=契約状況コード表!N$11),"○",IF(AND(BI533=契約状況コード表!M$12,T533&gt;=契約状況コード表!N$12),"○",IF(AND(BI533=契約状況コード表!M$13,T533&gt;=契約状況コード表!N$13),"○",IF(T533="他官署で調達手続き入札を実施のため","○","×"))))))))))</f>
        <v>×</v>
      </c>
      <c r="BE533" s="114" t="str">
        <f>IF(AND(BI533=契約状況コード表!M$5,Y533&gt;契約状況コード表!N$5),"○",IF(AND(BI533=契約状況コード表!M$6,Y533&gt;=契約状況コード表!N$6),"○",IF(AND(BI533=契約状況コード表!M$7,Y533&gt;=契約状況コード表!N$7),"○",IF(AND(BI533=契約状況コード表!M$8,Y533&gt;=契約状況コード表!N$8),"○",IF(AND(BI533=契約状況コード表!M$9,Y533&gt;=契約状況コード表!N$9),"○",IF(AND(BI533=契約状況コード表!M$10,Y533&gt;=契約状況コード表!N$10),"○",IF(AND(BI533=契約状況コード表!M$11,Y533&gt;=契約状況コード表!N$11),"○",IF(AND(BI533=契約状況コード表!M$12,Y533&gt;=契約状況コード表!N$12),"○",IF(AND(BI533=契約状況コード表!M$13,Y533&gt;=契約状況コード表!N$13),"○","×")))))))))</f>
        <v>×</v>
      </c>
      <c r="BF533" s="114" t="str">
        <f t="shared" si="74"/>
        <v>×</v>
      </c>
      <c r="BG533" s="114" t="str">
        <f t="shared" si="75"/>
        <v>×</v>
      </c>
      <c r="BH533" s="115" t="str">
        <f t="shared" si="76"/>
        <v/>
      </c>
      <c r="BI533" s="170">
        <f t="shared" si="77"/>
        <v>0</v>
      </c>
      <c r="BJ533" s="36" t="str">
        <f>IF(AG533=契約状況コード表!G$5,"",IF(AND(K533&lt;&gt;"",ISTEXT(U533)),"分担契約/単価契約",IF(ISTEXT(U533),"単価契約",IF(K533&lt;&gt;"","分担契約",""))))</f>
        <v/>
      </c>
      <c r="BK533" s="171"/>
      <c r="BL533" s="118" t="str">
        <f>IF(COUNTIF(T533,"**"),"",IF(AND(T533&gt;=契約状況コード表!P$5,OR(H533=契約状況コード表!M$5,H533=契約状況コード表!M$6)),1,IF(AND(T533&gt;=契約状況コード表!P$13,H533&lt;&gt;契約状況コード表!M$5,H533&lt;&gt;契約状況コード表!M$6),1,"")))</f>
        <v/>
      </c>
      <c r="BM533" s="155" t="str">
        <f t="shared" si="78"/>
        <v>○</v>
      </c>
      <c r="BN533" s="118" t="b">
        <f t="shared" si="79"/>
        <v>1</v>
      </c>
      <c r="BO533" s="118" t="b">
        <f t="shared" si="80"/>
        <v>1</v>
      </c>
    </row>
    <row r="534" spans="1:67" ht="60.6" customHeight="1">
      <c r="A534" s="101">
        <f t="shared" si="81"/>
        <v>529</v>
      </c>
      <c r="B534" s="101" t="str">
        <f t="shared" si="82"/>
        <v/>
      </c>
      <c r="C534" s="101" t="str">
        <f>IF(B534&lt;&gt;1,"",COUNTIF($B$6:B534,1))</f>
        <v/>
      </c>
      <c r="D534" s="101" t="str">
        <f>IF(B534&lt;&gt;2,"",COUNTIF($B$6:B534,2))</f>
        <v/>
      </c>
      <c r="E534" s="101" t="str">
        <f>IF(B534&lt;&gt;3,"",COUNTIF($B$6:B534,3))</f>
        <v/>
      </c>
      <c r="F534" s="101" t="str">
        <f>IF(B534&lt;&gt;4,"",COUNTIF($B$6:B534,4))</f>
        <v/>
      </c>
      <c r="G534" s="75"/>
      <c r="H534" s="36"/>
      <c r="I534" s="76"/>
      <c r="J534" s="76"/>
      <c r="K534" s="75"/>
      <c r="L534" s="161"/>
      <c r="M534" s="77"/>
      <c r="N534" s="76"/>
      <c r="O534" s="78"/>
      <c r="P534" s="83"/>
      <c r="Q534" s="84"/>
      <c r="R534" s="76"/>
      <c r="S534" s="75"/>
      <c r="T534" s="79"/>
      <c r="U534" s="86"/>
      <c r="V534" s="87"/>
      <c r="W534" s="172" t="str">
        <f>IF(OR(T534="他官署で調達手続きを実施のため",AG534=契約状況コード表!G$5),"－",IF(V534&lt;&gt;"",ROUNDDOWN(V534/T534,3),(IFERROR(ROUNDDOWN(U534/T534,3),"－"))))</f>
        <v>－</v>
      </c>
      <c r="X534" s="79"/>
      <c r="Y534" s="79"/>
      <c r="Z534" s="82"/>
      <c r="AA534" s="80"/>
      <c r="AB534" s="81"/>
      <c r="AC534" s="82"/>
      <c r="AD534" s="82"/>
      <c r="AE534" s="82"/>
      <c r="AF534" s="82"/>
      <c r="AG534" s="80"/>
      <c r="AH534" s="76"/>
      <c r="AI534" s="76"/>
      <c r="AJ534" s="76"/>
      <c r="AK534" s="36"/>
      <c r="AL534" s="36"/>
      <c r="AM534" s="200"/>
      <c r="AN534" s="200"/>
      <c r="AO534" s="200"/>
      <c r="AP534" s="200"/>
      <c r="AQ534" s="161"/>
      <c r="AR534" s="75"/>
      <c r="AS534" s="36"/>
      <c r="AT534" s="36"/>
      <c r="AU534" s="36"/>
      <c r="AV534" s="36"/>
      <c r="AW534" s="36"/>
      <c r="AX534" s="36"/>
      <c r="AY534" s="36"/>
      <c r="AZ534" s="36"/>
      <c r="BA534" s="104"/>
      <c r="BB534" s="113"/>
      <c r="BC534" s="114" t="str">
        <f>IF(AND(OR(K534=契約状況コード表!D$5,K534=契約状況コード表!D$6),OR(AG534=契約状況コード表!G$5,AG534=契約状況コード表!G$6)),"年間支払金額(全官署)",IF(OR(AG534=契約状況コード表!G$5,AG534=契約状況コード表!G$6),"年間支払金額",IF(AND(OR(COUNTIF(AI534,"*すべて*"),COUNTIF(AI534,"*全て*")),S534="●",OR(K534=契約状況コード表!D$5,K534=契約状況コード表!D$6)),"年間支払金額(全官署、契約相手方ごと)",IF(AND(OR(COUNTIF(AI534,"*すべて*"),COUNTIF(AI534,"*全て*")),S534="●"),"年間支払金額(契約相手方ごと)",IF(AND(OR(K534=契約状況コード表!D$5,K534=契約状況コード表!D$6),AG534=契約状況コード表!G$7),"契約総額(全官署)",IF(AND(K534=契約状況コード表!D$7,AG534=契約状況コード表!G$7),"契約総額(自官署のみ)",IF(K534=契約状況コード表!D$7,"年間支払金額(自官署のみ)",IF(AG534=契約状況コード表!G$7,"契約総額",IF(AND(COUNTIF(BJ534,"&lt;&gt;*単価*"),OR(K534=契約状況コード表!D$5,K534=契約状況コード表!D$6)),"全官署予定価格",IF(AND(COUNTIF(BJ534,"*単価*"),OR(K534=契約状況コード表!D$5,K534=契約状況コード表!D$6)),"全官署支払金額",IF(AND(COUNTIF(BJ534,"&lt;&gt;*単価*"),COUNTIF(BJ534,"*変更契約*")),"変更後予定価格",IF(COUNTIF(BJ534,"*単価*"),"年間支払金額","予定価格"))))))))))))</f>
        <v>予定価格</v>
      </c>
      <c r="BD534" s="114" t="str">
        <f>IF(AND(BI534=契約状況コード表!M$5,T534&gt;契約状況コード表!N$5),"○",IF(AND(BI534=契約状況コード表!M$6,T534&gt;=契約状況コード表!N$6),"○",IF(AND(BI534=契約状況コード表!M$7,T534&gt;=契約状況コード表!N$7),"○",IF(AND(BI534=契約状況コード表!M$8,T534&gt;=契約状況コード表!N$8),"○",IF(AND(BI534=契約状況コード表!M$9,T534&gt;=契約状況コード表!N$9),"○",IF(AND(BI534=契約状況コード表!M$10,T534&gt;=契約状況コード表!N$10),"○",IF(AND(BI534=契約状況コード表!M$11,T534&gt;=契約状況コード表!N$11),"○",IF(AND(BI534=契約状況コード表!M$12,T534&gt;=契約状況コード表!N$12),"○",IF(AND(BI534=契約状況コード表!M$13,T534&gt;=契約状況コード表!N$13),"○",IF(T534="他官署で調達手続き入札を実施のため","○","×"))))))))))</f>
        <v>×</v>
      </c>
      <c r="BE534" s="114" t="str">
        <f>IF(AND(BI534=契約状況コード表!M$5,Y534&gt;契約状況コード表!N$5),"○",IF(AND(BI534=契約状況コード表!M$6,Y534&gt;=契約状況コード表!N$6),"○",IF(AND(BI534=契約状況コード表!M$7,Y534&gt;=契約状況コード表!N$7),"○",IF(AND(BI534=契約状況コード表!M$8,Y534&gt;=契約状況コード表!N$8),"○",IF(AND(BI534=契約状況コード表!M$9,Y534&gt;=契約状況コード表!N$9),"○",IF(AND(BI534=契約状況コード表!M$10,Y534&gt;=契約状況コード表!N$10),"○",IF(AND(BI534=契約状況コード表!M$11,Y534&gt;=契約状況コード表!N$11),"○",IF(AND(BI534=契約状況コード表!M$12,Y534&gt;=契約状況コード表!N$12),"○",IF(AND(BI534=契約状況コード表!M$13,Y534&gt;=契約状況コード表!N$13),"○","×")))))))))</f>
        <v>×</v>
      </c>
      <c r="BF534" s="114" t="str">
        <f t="shared" si="74"/>
        <v>×</v>
      </c>
      <c r="BG534" s="114" t="str">
        <f t="shared" si="75"/>
        <v>×</v>
      </c>
      <c r="BH534" s="115" t="str">
        <f t="shared" si="76"/>
        <v/>
      </c>
      <c r="BI534" s="170">
        <f t="shared" si="77"/>
        <v>0</v>
      </c>
      <c r="BJ534" s="36" t="str">
        <f>IF(AG534=契約状況コード表!G$5,"",IF(AND(K534&lt;&gt;"",ISTEXT(U534)),"分担契約/単価契約",IF(ISTEXT(U534),"単価契約",IF(K534&lt;&gt;"","分担契約",""))))</f>
        <v/>
      </c>
      <c r="BK534" s="171"/>
      <c r="BL534" s="118" t="str">
        <f>IF(COUNTIF(T534,"**"),"",IF(AND(T534&gt;=契約状況コード表!P$5,OR(H534=契約状況コード表!M$5,H534=契約状況コード表!M$6)),1,IF(AND(T534&gt;=契約状況コード表!P$13,H534&lt;&gt;契約状況コード表!M$5,H534&lt;&gt;契約状況コード表!M$6),1,"")))</f>
        <v/>
      </c>
      <c r="BM534" s="155" t="str">
        <f t="shared" si="78"/>
        <v>○</v>
      </c>
      <c r="BN534" s="118" t="b">
        <f t="shared" si="79"/>
        <v>1</v>
      </c>
      <c r="BO534" s="118" t="b">
        <f t="shared" si="80"/>
        <v>1</v>
      </c>
    </row>
    <row r="535" spans="1:67" ht="60.6" customHeight="1">
      <c r="A535" s="101">
        <f t="shared" si="81"/>
        <v>530</v>
      </c>
      <c r="B535" s="101" t="str">
        <f t="shared" si="82"/>
        <v/>
      </c>
      <c r="C535" s="101" t="str">
        <f>IF(B535&lt;&gt;1,"",COUNTIF($B$6:B535,1))</f>
        <v/>
      </c>
      <c r="D535" s="101" t="str">
        <f>IF(B535&lt;&gt;2,"",COUNTIF($B$6:B535,2))</f>
        <v/>
      </c>
      <c r="E535" s="101" t="str">
        <f>IF(B535&lt;&gt;3,"",COUNTIF($B$6:B535,3))</f>
        <v/>
      </c>
      <c r="F535" s="101" t="str">
        <f>IF(B535&lt;&gt;4,"",COUNTIF($B$6:B535,4))</f>
        <v/>
      </c>
      <c r="G535" s="75"/>
      <c r="H535" s="36"/>
      <c r="I535" s="76"/>
      <c r="J535" s="76"/>
      <c r="K535" s="75"/>
      <c r="L535" s="161"/>
      <c r="M535" s="77"/>
      <c r="N535" s="76"/>
      <c r="O535" s="78"/>
      <c r="P535" s="83"/>
      <c r="Q535" s="84"/>
      <c r="R535" s="76"/>
      <c r="S535" s="75"/>
      <c r="T535" s="85"/>
      <c r="U535" s="154"/>
      <c r="V535" s="87"/>
      <c r="W535" s="172" t="str">
        <f>IF(OR(T535="他官署で調達手続きを実施のため",AG535=契約状況コード表!G$5),"－",IF(V535&lt;&gt;"",ROUNDDOWN(V535/T535,3),(IFERROR(ROUNDDOWN(U535/T535,3),"－"))))</f>
        <v>－</v>
      </c>
      <c r="X535" s="85"/>
      <c r="Y535" s="85"/>
      <c r="Z535" s="82"/>
      <c r="AA535" s="80"/>
      <c r="AB535" s="81"/>
      <c r="AC535" s="82"/>
      <c r="AD535" s="82"/>
      <c r="AE535" s="82"/>
      <c r="AF535" s="82"/>
      <c r="AG535" s="80"/>
      <c r="AH535" s="76"/>
      <c r="AI535" s="76"/>
      <c r="AJ535" s="76"/>
      <c r="AK535" s="36"/>
      <c r="AL535" s="36"/>
      <c r="AM535" s="200"/>
      <c r="AN535" s="200"/>
      <c r="AO535" s="200"/>
      <c r="AP535" s="200"/>
      <c r="AQ535" s="161"/>
      <c r="AR535" s="75"/>
      <c r="AS535" s="36"/>
      <c r="AT535" s="36"/>
      <c r="AU535" s="36"/>
      <c r="AV535" s="36"/>
      <c r="AW535" s="36"/>
      <c r="AX535" s="36"/>
      <c r="AY535" s="36"/>
      <c r="AZ535" s="36"/>
      <c r="BA535" s="104"/>
      <c r="BB535" s="113"/>
      <c r="BC535" s="114" t="str">
        <f>IF(AND(OR(K535=契約状況コード表!D$5,K535=契約状況コード表!D$6),OR(AG535=契約状況コード表!G$5,AG535=契約状況コード表!G$6)),"年間支払金額(全官署)",IF(OR(AG535=契約状況コード表!G$5,AG535=契約状況コード表!G$6),"年間支払金額",IF(AND(OR(COUNTIF(AI535,"*すべて*"),COUNTIF(AI535,"*全て*")),S535="●",OR(K535=契約状況コード表!D$5,K535=契約状況コード表!D$6)),"年間支払金額(全官署、契約相手方ごと)",IF(AND(OR(COUNTIF(AI535,"*すべて*"),COUNTIF(AI535,"*全て*")),S535="●"),"年間支払金額(契約相手方ごと)",IF(AND(OR(K535=契約状況コード表!D$5,K535=契約状況コード表!D$6),AG535=契約状況コード表!G$7),"契約総額(全官署)",IF(AND(K535=契約状況コード表!D$7,AG535=契約状況コード表!G$7),"契約総額(自官署のみ)",IF(K535=契約状況コード表!D$7,"年間支払金額(自官署のみ)",IF(AG535=契約状況コード表!G$7,"契約総額",IF(AND(COUNTIF(BJ535,"&lt;&gt;*単価*"),OR(K535=契約状況コード表!D$5,K535=契約状況コード表!D$6)),"全官署予定価格",IF(AND(COUNTIF(BJ535,"*単価*"),OR(K535=契約状況コード表!D$5,K535=契約状況コード表!D$6)),"全官署支払金額",IF(AND(COUNTIF(BJ535,"&lt;&gt;*単価*"),COUNTIF(BJ535,"*変更契約*")),"変更後予定価格",IF(COUNTIF(BJ535,"*単価*"),"年間支払金額","予定価格"))))))))))))</f>
        <v>予定価格</v>
      </c>
      <c r="BD535" s="114" t="str">
        <f>IF(AND(BI535=契約状況コード表!M$5,T535&gt;契約状況コード表!N$5),"○",IF(AND(BI535=契約状況コード表!M$6,T535&gt;=契約状況コード表!N$6),"○",IF(AND(BI535=契約状況コード表!M$7,T535&gt;=契約状況コード表!N$7),"○",IF(AND(BI535=契約状況コード表!M$8,T535&gt;=契約状況コード表!N$8),"○",IF(AND(BI535=契約状況コード表!M$9,T535&gt;=契約状況コード表!N$9),"○",IF(AND(BI535=契約状況コード表!M$10,T535&gt;=契約状況コード表!N$10),"○",IF(AND(BI535=契約状況コード表!M$11,T535&gt;=契約状況コード表!N$11),"○",IF(AND(BI535=契約状況コード表!M$12,T535&gt;=契約状況コード表!N$12),"○",IF(AND(BI535=契約状況コード表!M$13,T535&gt;=契約状況コード表!N$13),"○",IF(T535="他官署で調達手続き入札を実施のため","○","×"))))))))))</f>
        <v>×</v>
      </c>
      <c r="BE535" s="114" t="str">
        <f>IF(AND(BI535=契約状況コード表!M$5,Y535&gt;契約状況コード表!N$5),"○",IF(AND(BI535=契約状況コード表!M$6,Y535&gt;=契約状況コード表!N$6),"○",IF(AND(BI535=契約状況コード表!M$7,Y535&gt;=契約状況コード表!N$7),"○",IF(AND(BI535=契約状況コード表!M$8,Y535&gt;=契約状況コード表!N$8),"○",IF(AND(BI535=契約状況コード表!M$9,Y535&gt;=契約状況コード表!N$9),"○",IF(AND(BI535=契約状況コード表!M$10,Y535&gt;=契約状況コード表!N$10),"○",IF(AND(BI535=契約状況コード表!M$11,Y535&gt;=契約状況コード表!N$11),"○",IF(AND(BI535=契約状況コード表!M$12,Y535&gt;=契約状況コード表!N$12),"○",IF(AND(BI535=契約状況コード表!M$13,Y535&gt;=契約状況コード表!N$13),"○","×")))))))))</f>
        <v>×</v>
      </c>
      <c r="BF535" s="114" t="str">
        <f t="shared" si="74"/>
        <v>×</v>
      </c>
      <c r="BG535" s="114" t="str">
        <f t="shared" si="75"/>
        <v>×</v>
      </c>
      <c r="BH535" s="115" t="str">
        <f t="shared" si="76"/>
        <v/>
      </c>
      <c r="BI535" s="170">
        <f t="shared" si="77"/>
        <v>0</v>
      </c>
      <c r="BJ535" s="36" t="str">
        <f>IF(AG535=契約状況コード表!G$5,"",IF(AND(K535&lt;&gt;"",ISTEXT(U535)),"分担契約/単価契約",IF(ISTEXT(U535),"単価契約",IF(K535&lt;&gt;"","分担契約",""))))</f>
        <v/>
      </c>
      <c r="BK535" s="171"/>
      <c r="BL535" s="118" t="str">
        <f>IF(COUNTIF(T535,"**"),"",IF(AND(T535&gt;=契約状況コード表!P$5,OR(H535=契約状況コード表!M$5,H535=契約状況コード表!M$6)),1,IF(AND(T535&gt;=契約状況コード表!P$13,H535&lt;&gt;契約状況コード表!M$5,H535&lt;&gt;契約状況コード表!M$6),1,"")))</f>
        <v/>
      </c>
      <c r="BM535" s="155" t="str">
        <f t="shared" si="78"/>
        <v>○</v>
      </c>
      <c r="BN535" s="118" t="b">
        <f t="shared" si="79"/>
        <v>1</v>
      </c>
      <c r="BO535" s="118" t="b">
        <f t="shared" si="80"/>
        <v>1</v>
      </c>
    </row>
    <row r="536" spans="1:67" ht="60.6" customHeight="1">
      <c r="A536" s="101">
        <f t="shared" si="81"/>
        <v>531</v>
      </c>
      <c r="B536" s="101" t="str">
        <f t="shared" si="82"/>
        <v/>
      </c>
      <c r="C536" s="101" t="str">
        <f>IF(B536&lt;&gt;1,"",COUNTIF($B$6:B536,1))</f>
        <v/>
      </c>
      <c r="D536" s="101" t="str">
        <f>IF(B536&lt;&gt;2,"",COUNTIF($B$6:B536,2))</f>
        <v/>
      </c>
      <c r="E536" s="101" t="str">
        <f>IF(B536&lt;&gt;3,"",COUNTIF($B$6:B536,3))</f>
        <v/>
      </c>
      <c r="F536" s="101" t="str">
        <f>IF(B536&lt;&gt;4,"",COUNTIF($B$6:B536,4))</f>
        <v/>
      </c>
      <c r="G536" s="75"/>
      <c r="H536" s="36"/>
      <c r="I536" s="76"/>
      <c r="J536" s="76"/>
      <c r="K536" s="75"/>
      <c r="L536" s="161"/>
      <c r="M536" s="77"/>
      <c r="N536" s="76"/>
      <c r="O536" s="78"/>
      <c r="P536" s="83"/>
      <c r="Q536" s="84"/>
      <c r="R536" s="76"/>
      <c r="S536" s="75"/>
      <c r="T536" s="79"/>
      <c r="U536" s="86"/>
      <c r="V536" s="87"/>
      <c r="W536" s="172" t="str">
        <f>IF(OR(T536="他官署で調達手続きを実施のため",AG536=契約状況コード表!G$5),"－",IF(V536&lt;&gt;"",ROUNDDOWN(V536/T536,3),(IFERROR(ROUNDDOWN(U536/T536,3),"－"))))</f>
        <v>－</v>
      </c>
      <c r="X536" s="79"/>
      <c r="Y536" s="79"/>
      <c r="Z536" s="82"/>
      <c r="AA536" s="80"/>
      <c r="AB536" s="81"/>
      <c r="AC536" s="82"/>
      <c r="AD536" s="82"/>
      <c r="AE536" s="82"/>
      <c r="AF536" s="82"/>
      <c r="AG536" s="80"/>
      <c r="AH536" s="76"/>
      <c r="AI536" s="76"/>
      <c r="AJ536" s="76"/>
      <c r="AK536" s="36"/>
      <c r="AL536" s="36"/>
      <c r="AM536" s="200"/>
      <c r="AN536" s="200"/>
      <c r="AO536" s="200"/>
      <c r="AP536" s="200"/>
      <c r="AQ536" s="161"/>
      <c r="AR536" s="75"/>
      <c r="AS536" s="36"/>
      <c r="AT536" s="36"/>
      <c r="AU536" s="36"/>
      <c r="AV536" s="36"/>
      <c r="AW536" s="36"/>
      <c r="AX536" s="36"/>
      <c r="AY536" s="36"/>
      <c r="AZ536" s="36"/>
      <c r="BA536" s="104"/>
      <c r="BB536" s="113"/>
      <c r="BC536" s="114" t="str">
        <f>IF(AND(OR(K536=契約状況コード表!D$5,K536=契約状況コード表!D$6),OR(AG536=契約状況コード表!G$5,AG536=契約状況コード表!G$6)),"年間支払金額(全官署)",IF(OR(AG536=契約状況コード表!G$5,AG536=契約状況コード表!G$6),"年間支払金額",IF(AND(OR(COUNTIF(AI536,"*すべて*"),COUNTIF(AI536,"*全て*")),S536="●",OR(K536=契約状況コード表!D$5,K536=契約状況コード表!D$6)),"年間支払金額(全官署、契約相手方ごと)",IF(AND(OR(COUNTIF(AI536,"*すべて*"),COUNTIF(AI536,"*全て*")),S536="●"),"年間支払金額(契約相手方ごと)",IF(AND(OR(K536=契約状況コード表!D$5,K536=契約状況コード表!D$6),AG536=契約状況コード表!G$7),"契約総額(全官署)",IF(AND(K536=契約状況コード表!D$7,AG536=契約状況コード表!G$7),"契約総額(自官署のみ)",IF(K536=契約状況コード表!D$7,"年間支払金額(自官署のみ)",IF(AG536=契約状況コード表!G$7,"契約総額",IF(AND(COUNTIF(BJ536,"&lt;&gt;*単価*"),OR(K536=契約状況コード表!D$5,K536=契約状況コード表!D$6)),"全官署予定価格",IF(AND(COUNTIF(BJ536,"*単価*"),OR(K536=契約状況コード表!D$5,K536=契約状況コード表!D$6)),"全官署支払金額",IF(AND(COUNTIF(BJ536,"&lt;&gt;*単価*"),COUNTIF(BJ536,"*変更契約*")),"変更後予定価格",IF(COUNTIF(BJ536,"*単価*"),"年間支払金額","予定価格"))))))))))))</f>
        <v>予定価格</v>
      </c>
      <c r="BD536" s="114" t="str">
        <f>IF(AND(BI536=契約状況コード表!M$5,T536&gt;契約状況コード表!N$5),"○",IF(AND(BI536=契約状況コード表!M$6,T536&gt;=契約状況コード表!N$6),"○",IF(AND(BI536=契約状況コード表!M$7,T536&gt;=契約状況コード表!N$7),"○",IF(AND(BI536=契約状況コード表!M$8,T536&gt;=契約状況コード表!N$8),"○",IF(AND(BI536=契約状況コード表!M$9,T536&gt;=契約状況コード表!N$9),"○",IF(AND(BI536=契約状況コード表!M$10,T536&gt;=契約状況コード表!N$10),"○",IF(AND(BI536=契約状況コード表!M$11,T536&gt;=契約状況コード表!N$11),"○",IF(AND(BI536=契約状況コード表!M$12,T536&gt;=契約状況コード表!N$12),"○",IF(AND(BI536=契約状況コード表!M$13,T536&gt;=契約状況コード表!N$13),"○",IF(T536="他官署で調達手続き入札を実施のため","○","×"))))))))))</f>
        <v>×</v>
      </c>
      <c r="BE536" s="114" t="str">
        <f>IF(AND(BI536=契約状況コード表!M$5,Y536&gt;契約状況コード表!N$5),"○",IF(AND(BI536=契約状況コード表!M$6,Y536&gt;=契約状況コード表!N$6),"○",IF(AND(BI536=契約状況コード表!M$7,Y536&gt;=契約状況コード表!N$7),"○",IF(AND(BI536=契約状況コード表!M$8,Y536&gt;=契約状況コード表!N$8),"○",IF(AND(BI536=契約状況コード表!M$9,Y536&gt;=契約状況コード表!N$9),"○",IF(AND(BI536=契約状況コード表!M$10,Y536&gt;=契約状況コード表!N$10),"○",IF(AND(BI536=契約状況コード表!M$11,Y536&gt;=契約状況コード表!N$11),"○",IF(AND(BI536=契約状況コード表!M$12,Y536&gt;=契約状況コード表!N$12),"○",IF(AND(BI536=契約状況コード表!M$13,Y536&gt;=契約状況コード表!N$13),"○","×")))))))))</f>
        <v>×</v>
      </c>
      <c r="BF536" s="114" t="str">
        <f t="shared" si="74"/>
        <v>×</v>
      </c>
      <c r="BG536" s="114" t="str">
        <f t="shared" si="75"/>
        <v>×</v>
      </c>
      <c r="BH536" s="115" t="str">
        <f t="shared" si="76"/>
        <v/>
      </c>
      <c r="BI536" s="170">
        <f t="shared" si="77"/>
        <v>0</v>
      </c>
      <c r="BJ536" s="36" t="str">
        <f>IF(AG536=契約状況コード表!G$5,"",IF(AND(K536&lt;&gt;"",ISTEXT(U536)),"分担契約/単価契約",IF(ISTEXT(U536),"単価契約",IF(K536&lt;&gt;"","分担契約",""))))</f>
        <v/>
      </c>
      <c r="BK536" s="171"/>
      <c r="BL536" s="118" t="str">
        <f>IF(COUNTIF(T536,"**"),"",IF(AND(T536&gt;=契約状況コード表!P$5,OR(H536=契約状況コード表!M$5,H536=契約状況コード表!M$6)),1,IF(AND(T536&gt;=契約状況コード表!P$13,H536&lt;&gt;契約状況コード表!M$5,H536&lt;&gt;契約状況コード表!M$6),1,"")))</f>
        <v/>
      </c>
      <c r="BM536" s="155" t="str">
        <f t="shared" si="78"/>
        <v>○</v>
      </c>
      <c r="BN536" s="118" t="b">
        <f t="shared" si="79"/>
        <v>1</v>
      </c>
      <c r="BO536" s="118" t="b">
        <f t="shared" si="80"/>
        <v>1</v>
      </c>
    </row>
    <row r="537" spans="1:67" ht="60.6" customHeight="1">
      <c r="A537" s="101">
        <f t="shared" si="81"/>
        <v>532</v>
      </c>
      <c r="B537" s="101" t="str">
        <f t="shared" si="82"/>
        <v/>
      </c>
      <c r="C537" s="101" t="str">
        <f>IF(B537&lt;&gt;1,"",COUNTIF($B$6:B537,1))</f>
        <v/>
      </c>
      <c r="D537" s="101" t="str">
        <f>IF(B537&lt;&gt;2,"",COUNTIF($B$6:B537,2))</f>
        <v/>
      </c>
      <c r="E537" s="101" t="str">
        <f>IF(B537&lt;&gt;3,"",COUNTIF($B$6:B537,3))</f>
        <v/>
      </c>
      <c r="F537" s="101" t="str">
        <f>IF(B537&lt;&gt;4,"",COUNTIF($B$6:B537,4))</f>
        <v/>
      </c>
      <c r="G537" s="75"/>
      <c r="H537" s="36"/>
      <c r="I537" s="76"/>
      <c r="J537" s="76"/>
      <c r="K537" s="75"/>
      <c r="L537" s="161"/>
      <c r="M537" s="77"/>
      <c r="N537" s="76"/>
      <c r="O537" s="78"/>
      <c r="P537" s="83"/>
      <c r="Q537" s="84"/>
      <c r="R537" s="76"/>
      <c r="S537" s="75"/>
      <c r="T537" s="79"/>
      <c r="U537" s="86"/>
      <c r="V537" s="87"/>
      <c r="W537" s="172" t="str">
        <f>IF(OR(T537="他官署で調達手続きを実施のため",AG537=契約状況コード表!G$5),"－",IF(V537&lt;&gt;"",ROUNDDOWN(V537/T537,3),(IFERROR(ROUNDDOWN(U537/T537,3),"－"))))</f>
        <v>－</v>
      </c>
      <c r="X537" s="79"/>
      <c r="Y537" s="79"/>
      <c r="Z537" s="82"/>
      <c r="AA537" s="80"/>
      <c r="AB537" s="81"/>
      <c r="AC537" s="82"/>
      <c r="AD537" s="82"/>
      <c r="AE537" s="82"/>
      <c r="AF537" s="82"/>
      <c r="AG537" s="80"/>
      <c r="AH537" s="76"/>
      <c r="AI537" s="76"/>
      <c r="AJ537" s="76"/>
      <c r="AK537" s="36"/>
      <c r="AL537" s="36"/>
      <c r="AM537" s="200"/>
      <c r="AN537" s="200"/>
      <c r="AO537" s="200"/>
      <c r="AP537" s="200"/>
      <c r="AQ537" s="161"/>
      <c r="AR537" s="75"/>
      <c r="AS537" s="36"/>
      <c r="AT537" s="36"/>
      <c r="AU537" s="36"/>
      <c r="AV537" s="36"/>
      <c r="AW537" s="36"/>
      <c r="AX537" s="36"/>
      <c r="AY537" s="36"/>
      <c r="AZ537" s="36"/>
      <c r="BA537" s="104"/>
      <c r="BB537" s="113"/>
      <c r="BC537" s="114" t="str">
        <f>IF(AND(OR(K537=契約状況コード表!D$5,K537=契約状況コード表!D$6),OR(AG537=契約状況コード表!G$5,AG537=契約状況コード表!G$6)),"年間支払金額(全官署)",IF(OR(AG537=契約状況コード表!G$5,AG537=契約状況コード表!G$6),"年間支払金額",IF(AND(OR(COUNTIF(AI537,"*すべて*"),COUNTIF(AI537,"*全て*")),S537="●",OR(K537=契約状況コード表!D$5,K537=契約状況コード表!D$6)),"年間支払金額(全官署、契約相手方ごと)",IF(AND(OR(COUNTIF(AI537,"*すべて*"),COUNTIF(AI537,"*全て*")),S537="●"),"年間支払金額(契約相手方ごと)",IF(AND(OR(K537=契約状況コード表!D$5,K537=契約状況コード表!D$6),AG537=契約状況コード表!G$7),"契約総額(全官署)",IF(AND(K537=契約状況コード表!D$7,AG537=契約状況コード表!G$7),"契約総額(自官署のみ)",IF(K537=契約状況コード表!D$7,"年間支払金額(自官署のみ)",IF(AG537=契約状況コード表!G$7,"契約総額",IF(AND(COUNTIF(BJ537,"&lt;&gt;*単価*"),OR(K537=契約状況コード表!D$5,K537=契約状況コード表!D$6)),"全官署予定価格",IF(AND(COUNTIF(BJ537,"*単価*"),OR(K537=契約状況コード表!D$5,K537=契約状況コード表!D$6)),"全官署支払金額",IF(AND(COUNTIF(BJ537,"&lt;&gt;*単価*"),COUNTIF(BJ537,"*変更契約*")),"変更後予定価格",IF(COUNTIF(BJ537,"*単価*"),"年間支払金額","予定価格"))))))))))))</f>
        <v>予定価格</v>
      </c>
      <c r="BD537" s="114" t="str">
        <f>IF(AND(BI537=契約状況コード表!M$5,T537&gt;契約状況コード表!N$5),"○",IF(AND(BI537=契約状況コード表!M$6,T537&gt;=契約状況コード表!N$6),"○",IF(AND(BI537=契約状況コード表!M$7,T537&gt;=契約状況コード表!N$7),"○",IF(AND(BI537=契約状況コード表!M$8,T537&gt;=契約状況コード表!N$8),"○",IF(AND(BI537=契約状況コード表!M$9,T537&gt;=契約状況コード表!N$9),"○",IF(AND(BI537=契約状況コード表!M$10,T537&gt;=契約状況コード表!N$10),"○",IF(AND(BI537=契約状況コード表!M$11,T537&gt;=契約状況コード表!N$11),"○",IF(AND(BI537=契約状況コード表!M$12,T537&gt;=契約状況コード表!N$12),"○",IF(AND(BI537=契約状況コード表!M$13,T537&gt;=契約状況コード表!N$13),"○",IF(T537="他官署で調達手続き入札を実施のため","○","×"))))))))))</f>
        <v>×</v>
      </c>
      <c r="BE537" s="114" t="str">
        <f>IF(AND(BI537=契約状況コード表!M$5,Y537&gt;契約状況コード表!N$5),"○",IF(AND(BI537=契約状況コード表!M$6,Y537&gt;=契約状況コード表!N$6),"○",IF(AND(BI537=契約状況コード表!M$7,Y537&gt;=契約状況コード表!N$7),"○",IF(AND(BI537=契約状況コード表!M$8,Y537&gt;=契約状況コード表!N$8),"○",IF(AND(BI537=契約状況コード表!M$9,Y537&gt;=契約状況コード表!N$9),"○",IF(AND(BI537=契約状況コード表!M$10,Y537&gt;=契約状況コード表!N$10),"○",IF(AND(BI537=契約状況コード表!M$11,Y537&gt;=契約状況コード表!N$11),"○",IF(AND(BI537=契約状況コード表!M$12,Y537&gt;=契約状況コード表!N$12),"○",IF(AND(BI537=契約状況コード表!M$13,Y537&gt;=契約状況コード表!N$13),"○","×")))))))))</f>
        <v>×</v>
      </c>
      <c r="BF537" s="114" t="str">
        <f t="shared" si="74"/>
        <v>×</v>
      </c>
      <c r="BG537" s="114" t="str">
        <f t="shared" si="75"/>
        <v>×</v>
      </c>
      <c r="BH537" s="115" t="str">
        <f t="shared" si="76"/>
        <v/>
      </c>
      <c r="BI537" s="170">
        <f t="shared" si="77"/>
        <v>0</v>
      </c>
      <c r="BJ537" s="36" t="str">
        <f>IF(AG537=契約状況コード表!G$5,"",IF(AND(K537&lt;&gt;"",ISTEXT(U537)),"分担契約/単価契約",IF(ISTEXT(U537),"単価契約",IF(K537&lt;&gt;"","分担契約",""))))</f>
        <v/>
      </c>
      <c r="BK537" s="171"/>
      <c r="BL537" s="118" t="str">
        <f>IF(COUNTIF(T537,"**"),"",IF(AND(T537&gt;=契約状況コード表!P$5,OR(H537=契約状況コード表!M$5,H537=契約状況コード表!M$6)),1,IF(AND(T537&gt;=契約状況コード表!P$13,H537&lt;&gt;契約状況コード表!M$5,H537&lt;&gt;契約状況コード表!M$6),1,"")))</f>
        <v/>
      </c>
      <c r="BM537" s="155" t="str">
        <f t="shared" si="78"/>
        <v>○</v>
      </c>
      <c r="BN537" s="118" t="b">
        <f t="shared" si="79"/>
        <v>1</v>
      </c>
      <c r="BO537" s="118" t="b">
        <f t="shared" si="80"/>
        <v>1</v>
      </c>
    </row>
    <row r="538" spans="1:67" ht="60.6" customHeight="1">
      <c r="A538" s="101">
        <f t="shared" si="81"/>
        <v>533</v>
      </c>
      <c r="B538" s="101" t="str">
        <f t="shared" si="82"/>
        <v/>
      </c>
      <c r="C538" s="101" t="str">
        <f>IF(B538&lt;&gt;1,"",COUNTIF($B$6:B538,1))</f>
        <v/>
      </c>
      <c r="D538" s="101" t="str">
        <f>IF(B538&lt;&gt;2,"",COUNTIF($B$6:B538,2))</f>
        <v/>
      </c>
      <c r="E538" s="101" t="str">
        <f>IF(B538&lt;&gt;3,"",COUNTIF($B$6:B538,3))</f>
        <v/>
      </c>
      <c r="F538" s="101" t="str">
        <f>IF(B538&lt;&gt;4,"",COUNTIF($B$6:B538,4))</f>
        <v/>
      </c>
      <c r="G538" s="75"/>
      <c r="H538" s="36"/>
      <c r="I538" s="76"/>
      <c r="J538" s="76"/>
      <c r="K538" s="75"/>
      <c r="L538" s="161"/>
      <c r="M538" s="77"/>
      <c r="N538" s="76"/>
      <c r="O538" s="78"/>
      <c r="P538" s="83"/>
      <c r="Q538" s="84"/>
      <c r="R538" s="76"/>
      <c r="S538" s="75"/>
      <c r="T538" s="79"/>
      <c r="U538" s="86"/>
      <c r="V538" s="87"/>
      <c r="W538" s="172" t="str">
        <f>IF(OR(T538="他官署で調達手続きを実施のため",AG538=契約状況コード表!G$5),"－",IF(V538&lt;&gt;"",ROUNDDOWN(V538/T538,3),(IFERROR(ROUNDDOWN(U538/T538,3),"－"))))</f>
        <v>－</v>
      </c>
      <c r="X538" s="79"/>
      <c r="Y538" s="79"/>
      <c r="Z538" s="82"/>
      <c r="AA538" s="80"/>
      <c r="AB538" s="81"/>
      <c r="AC538" s="82"/>
      <c r="AD538" s="82"/>
      <c r="AE538" s="82"/>
      <c r="AF538" s="82"/>
      <c r="AG538" s="80"/>
      <c r="AH538" s="76"/>
      <c r="AI538" s="76"/>
      <c r="AJ538" s="76"/>
      <c r="AK538" s="36"/>
      <c r="AL538" s="36"/>
      <c r="AM538" s="200"/>
      <c r="AN538" s="200"/>
      <c r="AO538" s="200"/>
      <c r="AP538" s="200"/>
      <c r="AQ538" s="161"/>
      <c r="AR538" s="75"/>
      <c r="AS538" s="36"/>
      <c r="AT538" s="36"/>
      <c r="AU538" s="36"/>
      <c r="AV538" s="36"/>
      <c r="AW538" s="36"/>
      <c r="AX538" s="36"/>
      <c r="AY538" s="36"/>
      <c r="AZ538" s="36"/>
      <c r="BA538" s="104"/>
      <c r="BB538" s="113"/>
      <c r="BC538" s="114" t="str">
        <f>IF(AND(OR(K538=契約状況コード表!D$5,K538=契約状況コード表!D$6),OR(AG538=契約状況コード表!G$5,AG538=契約状況コード表!G$6)),"年間支払金額(全官署)",IF(OR(AG538=契約状況コード表!G$5,AG538=契約状況コード表!G$6),"年間支払金額",IF(AND(OR(COUNTIF(AI538,"*すべて*"),COUNTIF(AI538,"*全て*")),S538="●",OR(K538=契約状況コード表!D$5,K538=契約状況コード表!D$6)),"年間支払金額(全官署、契約相手方ごと)",IF(AND(OR(COUNTIF(AI538,"*すべて*"),COUNTIF(AI538,"*全て*")),S538="●"),"年間支払金額(契約相手方ごと)",IF(AND(OR(K538=契約状況コード表!D$5,K538=契約状況コード表!D$6),AG538=契約状況コード表!G$7),"契約総額(全官署)",IF(AND(K538=契約状況コード表!D$7,AG538=契約状況コード表!G$7),"契約総額(自官署のみ)",IF(K538=契約状況コード表!D$7,"年間支払金額(自官署のみ)",IF(AG538=契約状況コード表!G$7,"契約総額",IF(AND(COUNTIF(BJ538,"&lt;&gt;*単価*"),OR(K538=契約状況コード表!D$5,K538=契約状況コード表!D$6)),"全官署予定価格",IF(AND(COUNTIF(BJ538,"*単価*"),OR(K538=契約状況コード表!D$5,K538=契約状況コード表!D$6)),"全官署支払金額",IF(AND(COUNTIF(BJ538,"&lt;&gt;*単価*"),COUNTIF(BJ538,"*変更契約*")),"変更後予定価格",IF(COUNTIF(BJ538,"*単価*"),"年間支払金額","予定価格"))))))))))))</f>
        <v>予定価格</v>
      </c>
      <c r="BD538" s="114" t="str">
        <f>IF(AND(BI538=契約状況コード表!M$5,T538&gt;契約状況コード表!N$5),"○",IF(AND(BI538=契約状況コード表!M$6,T538&gt;=契約状況コード表!N$6),"○",IF(AND(BI538=契約状況コード表!M$7,T538&gt;=契約状況コード表!N$7),"○",IF(AND(BI538=契約状況コード表!M$8,T538&gt;=契約状況コード表!N$8),"○",IF(AND(BI538=契約状況コード表!M$9,T538&gt;=契約状況コード表!N$9),"○",IF(AND(BI538=契約状況コード表!M$10,T538&gt;=契約状況コード表!N$10),"○",IF(AND(BI538=契約状況コード表!M$11,T538&gt;=契約状況コード表!N$11),"○",IF(AND(BI538=契約状況コード表!M$12,T538&gt;=契約状況コード表!N$12),"○",IF(AND(BI538=契約状況コード表!M$13,T538&gt;=契約状況コード表!N$13),"○",IF(T538="他官署で調達手続き入札を実施のため","○","×"))))))))))</f>
        <v>×</v>
      </c>
      <c r="BE538" s="114" t="str">
        <f>IF(AND(BI538=契約状況コード表!M$5,Y538&gt;契約状況コード表!N$5),"○",IF(AND(BI538=契約状況コード表!M$6,Y538&gt;=契約状況コード表!N$6),"○",IF(AND(BI538=契約状況コード表!M$7,Y538&gt;=契約状況コード表!N$7),"○",IF(AND(BI538=契約状況コード表!M$8,Y538&gt;=契約状況コード表!N$8),"○",IF(AND(BI538=契約状況コード表!M$9,Y538&gt;=契約状況コード表!N$9),"○",IF(AND(BI538=契約状況コード表!M$10,Y538&gt;=契約状況コード表!N$10),"○",IF(AND(BI538=契約状況コード表!M$11,Y538&gt;=契約状況コード表!N$11),"○",IF(AND(BI538=契約状況コード表!M$12,Y538&gt;=契約状況コード表!N$12),"○",IF(AND(BI538=契約状況コード表!M$13,Y538&gt;=契約状況コード表!N$13),"○","×")))))))))</f>
        <v>×</v>
      </c>
      <c r="BF538" s="114" t="str">
        <f t="shared" si="74"/>
        <v>×</v>
      </c>
      <c r="BG538" s="114" t="str">
        <f t="shared" si="75"/>
        <v>×</v>
      </c>
      <c r="BH538" s="115" t="str">
        <f t="shared" si="76"/>
        <v/>
      </c>
      <c r="BI538" s="170">
        <f t="shared" si="77"/>
        <v>0</v>
      </c>
      <c r="BJ538" s="36" t="str">
        <f>IF(AG538=契約状況コード表!G$5,"",IF(AND(K538&lt;&gt;"",ISTEXT(U538)),"分担契約/単価契約",IF(ISTEXT(U538),"単価契約",IF(K538&lt;&gt;"","分担契約",""))))</f>
        <v/>
      </c>
      <c r="BK538" s="171"/>
      <c r="BL538" s="118" t="str">
        <f>IF(COUNTIF(T538,"**"),"",IF(AND(T538&gt;=契約状況コード表!P$5,OR(H538=契約状況コード表!M$5,H538=契約状況コード表!M$6)),1,IF(AND(T538&gt;=契約状況コード表!P$13,H538&lt;&gt;契約状況コード表!M$5,H538&lt;&gt;契約状況コード表!M$6),1,"")))</f>
        <v/>
      </c>
      <c r="BM538" s="155" t="str">
        <f t="shared" si="78"/>
        <v>○</v>
      </c>
      <c r="BN538" s="118" t="b">
        <f t="shared" si="79"/>
        <v>1</v>
      </c>
      <c r="BO538" s="118" t="b">
        <f t="shared" si="80"/>
        <v>1</v>
      </c>
    </row>
    <row r="539" spans="1:67" ht="60.6" customHeight="1">
      <c r="A539" s="101">
        <f t="shared" si="81"/>
        <v>534</v>
      </c>
      <c r="B539" s="101" t="str">
        <f t="shared" si="82"/>
        <v/>
      </c>
      <c r="C539" s="101" t="str">
        <f>IF(B539&lt;&gt;1,"",COUNTIF($B$6:B539,1))</f>
        <v/>
      </c>
      <c r="D539" s="101" t="str">
        <f>IF(B539&lt;&gt;2,"",COUNTIF($B$6:B539,2))</f>
        <v/>
      </c>
      <c r="E539" s="101" t="str">
        <f>IF(B539&lt;&gt;3,"",COUNTIF($B$6:B539,3))</f>
        <v/>
      </c>
      <c r="F539" s="101" t="str">
        <f>IF(B539&lt;&gt;4,"",COUNTIF($B$6:B539,4))</f>
        <v/>
      </c>
      <c r="G539" s="75"/>
      <c r="H539" s="36"/>
      <c r="I539" s="76"/>
      <c r="J539" s="76"/>
      <c r="K539" s="75"/>
      <c r="L539" s="161"/>
      <c r="M539" s="77"/>
      <c r="N539" s="76"/>
      <c r="O539" s="78"/>
      <c r="P539" s="83"/>
      <c r="Q539" s="84"/>
      <c r="R539" s="76"/>
      <c r="S539" s="75"/>
      <c r="T539" s="79"/>
      <c r="U539" s="86"/>
      <c r="V539" s="87"/>
      <c r="W539" s="172" t="str">
        <f>IF(OR(T539="他官署で調達手続きを実施のため",AG539=契約状況コード表!G$5),"－",IF(V539&lt;&gt;"",ROUNDDOWN(V539/T539,3),(IFERROR(ROUNDDOWN(U539/T539,3),"－"))))</f>
        <v>－</v>
      </c>
      <c r="X539" s="79"/>
      <c r="Y539" s="79"/>
      <c r="Z539" s="82"/>
      <c r="AA539" s="80"/>
      <c r="AB539" s="81"/>
      <c r="AC539" s="82"/>
      <c r="AD539" s="82"/>
      <c r="AE539" s="82"/>
      <c r="AF539" s="82"/>
      <c r="AG539" s="80"/>
      <c r="AH539" s="76"/>
      <c r="AI539" s="76"/>
      <c r="AJ539" s="76"/>
      <c r="AK539" s="36"/>
      <c r="AL539" s="36"/>
      <c r="AM539" s="200"/>
      <c r="AN539" s="200"/>
      <c r="AO539" s="200"/>
      <c r="AP539" s="200"/>
      <c r="AQ539" s="161"/>
      <c r="AR539" s="75"/>
      <c r="AS539" s="36"/>
      <c r="AT539" s="36"/>
      <c r="AU539" s="36"/>
      <c r="AV539" s="36"/>
      <c r="AW539" s="36"/>
      <c r="AX539" s="36"/>
      <c r="AY539" s="36"/>
      <c r="AZ539" s="36"/>
      <c r="BA539" s="108"/>
      <c r="BB539" s="113"/>
      <c r="BC539" s="114" t="str">
        <f>IF(AND(OR(K539=契約状況コード表!D$5,K539=契約状況コード表!D$6),OR(AG539=契約状況コード表!G$5,AG539=契約状況コード表!G$6)),"年間支払金額(全官署)",IF(OR(AG539=契約状況コード表!G$5,AG539=契約状況コード表!G$6),"年間支払金額",IF(AND(OR(COUNTIF(AI539,"*すべて*"),COUNTIF(AI539,"*全て*")),S539="●",OR(K539=契約状況コード表!D$5,K539=契約状況コード表!D$6)),"年間支払金額(全官署、契約相手方ごと)",IF(AND(OR(COUNTIF(AI539,"*すべて*"),COUNTIF(AI539,"*全て*")),S539="●"),"年間支払金額(契約相手方ごと)",IF(AND(OR(K539=契約状況コード表!D$5,K539=契約状況コード表!D$6),AG539=契約状況コード表!G$7),"契約総額(全官署)",IF(AND(K539=契約状況コード表!D$7,AG539=契約状況コード表!G$7),"契約総額(自官署のみ)",IF(K539=契約状況コード表!D$7,"年間支払金額(自官署のみ)",IF(AG539=契約状況コード表!G$7,"契約総額",IF(AND(COUNTIF(BJ539,"&lt;&gt;*単価*"),OR(K539=契約状況コード表!D$5,K539=契約状況コード表!D$6)),"全官署予定価格",IF(AND(COUNTIF(BJ539,"*単価*"),OR(K539=契約状況コード表!D$5,K539=契約状況コード表!D$6)),"全官署支払金額",IF(AND(COUNTIF(BJ539,"&lt;&gt;*単価*"),COUNTIF(BJ539,"*変更契約*")),"変更後予定価格",IF(COUNTIF(BJ539,"*単価*"),"年間支払金額","予定価格"))))))))))))</f>
        <v>予定価格</v>
      </c>
      <c r="BD539" s="114" t="str">
        <f>IF(AND(BI539=契約状況コード表!M$5,T539&gt;契約状況コード表!N$5),"○",IF(AND(BI539=契約状況コード表!M$6,T539&gt;=契約状況コード表!N$6),"○",IF(AND(BI539=契約状況コード表!M$7,T539&gt;=契約状況コード表!N$7),"○",IF(AND(BI539=契約状況コード表!M$8,T539&gt;=契約状況コード表!N$8),"○",IF(AND(BI539=契約状況コード表!M$9,T539&gt;=契約状況コード表!N$9),"○",IF(AND(BI539=契約状況コード表!M$10,T539&gt;=契約状況コード表!N$10),"○",IF(AND(BI539=契約状況コード表!M$11,T539&gt;=契約状況コード表!N$11),"○",IF(AND(BI539=契約状況コード表!M$12,T539&gt;=契約状況コード表!N$12),"○",IF(AND(BI539=契約状況コード表!M$13,T539&gt;=契約状況コード表!N$13),"○",IF(T539="他官署で調達手続き入札を実施のため","○","×"))))))))))</f>
        <v>×</v>
      </c>
      <c r="BE539" s="114" t="str">
        <f>IF(AND(BI539=契約状況コード表!M$5,Y539&gt;契約状況コード表!N$5),"○",IF(AND(BI539=契約状況コード表!M$6,Y539&gt;=契約状況コード表!N$6),"○",IF(AND(BI539=契約状況コード表!M$7,Y539&gt;=契約状況コード表!N$7),"○",IF(AND(BI539=契約状況コード表!M$8,Y539&gt;=契約状況コード表!N$8),"○",IF(AND(BI539=契約状況コード表!M$9,Y539&gt;=契約状況コード表!N$9),"○",IF(AND(BI539=契約状況コード表!M$10,Y539&gt;=契約状況コード表!N$10),"○",IF(AND(BI539=契約状況コード表!M$11,Y539&gt;=契約状況コード表!N$11),"○",IF(AND(BI539=契約状況コード表!M$12,Y539&gt;=契約状況コード表!N$12),"○",IF(AND(BI539=契約状況コード表!M$13,Y539&gt;=契約状況コード表!N$13),"○","×")))))))))</f>
        <v>×</v>
      </c>
      <c r="BF539" s="114" t="str">
        <f t="shared" si="74"/>
        <v>×</v>
      </c>
      <c r="BG539" s="114" t="str">
        <f t="shared" si="75"/>
        <v>×</v>
      </c>
      <c r="BH539" s="115" t="str">
        <f t="shared" si="76"/>
        <v/>
      </c>
      <c r="BI539" s="170">
        <f t="shared" si="77"/>
        <v>0</v>
      </c>
      <c r="BJ539" s="36" t="str">
        <f>IF(AG539=契約状況コード表!G$5,"",IF(AND(K539&lt;&gt;"",ISTEXT(U539)),"分担契約/単価契約",IF(ISTEXT(U539),"単価契約",IF(K539&lt;&gt;"","分担契約",""))))</f>
        <v/>
      </c>
      <c r="BK539" s="171"/>
      <c r="BL539" s="118" t="str">
        <f>IF(COUNTIF(T539,"**"),"",IF(AND(T539&gt;=契約状況コード表!P$5,OR(H539=契約状況コード表!M$5,H539=契約状況コード表!M$6)),1,IF(AND(T539&gt;=契約状況コード表!P$13,H539&lt;&gt;契約状況コード表!M$5,H539&lt;&gt;契約状況コード表!M$6),1,"")))</f>
        <v/>
      </c>
      <c r="BM539" s="155" t="str">
        <f t="shared" si="78"/>
        <v>○</v>
      </c>
      <c r="BN539" s="118" t="b">
        <f t="shared" si="79"/>
        <v>1</v>
      </c>
      <c r="BO539" s="118" t="b">
        <f t="shared" si="80"/>
        <v>1</v>
      </c>
    </row>
    <row r="540" spans="1:67" ht="60.6" customHeight="1">
      <c r="A540" s="101">
        <f t="shared" si="81"/>
        <v>535</v>
      </c>
      <c r="B540" s="101" t="str">
        <f t="shared" si="82"/>
        <v/>
      </c>
      <c r="C540" s="101" t="str">
        <f>IF(B540&lt;&gt;1,"",COUNTIF($B$6:B540,1))</f>
        <v/>
      </c>
      <c r="D540" s="101" t="str">
        <f>IF(B540&lt;&gt;2,"",COUNTIF($B$6:B540,2))</f>
        <v/>
      </c>
      <c r="E540" s="101" t="str">
        <f>IF(B540&lt;&gt;3,"",COUNTIF($B$6:B540,3))</f>
        <v/>
      </c>
      <c r="F540" s="101" t="str">
        <f>IF(B540&lt;&gt;4,"",COUNTIF($B$6:B540,4))</f>
        <v/>
      </c>
      <c r="G540" s="75"/>
      <c r="H540" s="36"/>
      <c r="I540" s="76"/>
      <c r="J540" s="76"/>
      <c r="K540" s="75"/>
      <c r="L540" s="161"/>
      <c r="M540" s="77"/>
      <c r="N540" s="76"/>
      <c r="O540" s="78"/>
      <c r="P540" s="83"/>
      <c r="Q540" s="84"/>
      <c r="R540" s="76"/>
      <c r="S540" s="75"/>
      <c r="T540" s="79"/>
      <c r="U540" s="86"/>
      <c r="V540" s="87"/>
      <c r="W540" s="172" t="str">
        <f>IF(OR(T540="他官署で調達手続きを実施のため",AG540=契約状況コード表!G$5),"－",IF(V540&lt;&gt;"",ROUNDDOWN(V540/T540,3),(IFERROR(ROUNDDOWN(U540/T540,3),"－"))))</f>
        <v>－</v>
      </c>
      <c r="X540" s="79"/>
      <c r="Y540" s="79"/>
      <c r="Z540" s="82"/>
      <c r="AA540" s="80"/>
      <c r="AB540" s="81"/>
      <c r="AC540" s="82"/>
      <c r="AD540" s="82"/>
      <c r="AE540" s="82"/>
      <c r="AF540" s="82"/>
      <c r="AG540" s="80"/>
      <c r="AH540" s="76"/>
      <c r="AI540" s="76"/>
      <c r="AJ540" s="76"/>
      <c r="AK540" s="36"/>
      <c r="AL540" s="36"/>
      <c r="AM540" s="200"/>
      <c r="AN540" s="200"/>
      <c r="AO540" s="200"/>
      <c r="AP540" s="200"/>
      <c r="AQ540" s="161"/>
      <c r="AR540" s="75"/>
      <c r="AS540" s="36"/>
      <c r="AT540" s="36"/>
      <c r="AU540" s="36"/>
      <c r="AV540" s="36"/>
      <c r="AW540" s="36"/>
      <c r="AX540" s="36"/>
      <c r="AY540" s="36"/>
      <c r="AZ540" s="36"/>
      <c r="BA540" s="104"/>
      <c r="BB540" s="113"/>
      <c r="BC540" s="114" t="str">
        <f>IF(AND(OR(K540=契約状況コード表!D$5,K540=契約状況コード表!D$6),OR(AG540=契約状況コード表!G$5,AG540=契約状況コード表!G$6)),"年間支払金額(全官署)",IF(OR(AG540=契約状況コード表!G$5,AG540=契約状況コード表!G$6),"年間支払金額",IF(AND(OR(COUNTIF(AI540,"*すべて*"),COUNTIF(AI540,"*全て*")),S540="●",OR(K540=契約状況コード表!D$5,K540=契約状況コード表!D$6)),"年間支払金額(全官署、契約相手方ごと)",IF(AND(OR(COUNTIF(AI540,"*すべて*"),COUNTIF(AI540,"*全て*")),S540="●"),"年間支払金額(契約相手方ごと)",IF(AND(OR(K540=契約状況コード表!D$5,K540=契約状況コード表!D$6),AG540=契約状況コード表!G$7),"契約総額(全官署)",IF(AND(K540=契約状況コード表!D$7,AG540=契約状況コード表!G$7),"契約総額(自官署のみ)",IF(K540=契約状況コード表!D$7,"年間支払金額(自官署のみ)",IF(AG540=契約状況コード表!G$7,"契約総額",IF(AND(COUNTIF(BJ540,"&lt;&gt;*単価*"),OR(K540=契約状況コード表!D$5,K540=契約状況コード表!D$6)),"全官署予定価格",IF(AND(COUNTIF(BJ540,"*単価*"),OR(K540=契約状況コード表!D$5,K540=契約状況コード表!D$6)),"全官署支払金額",IF(AND(COUNTIF(BJ540,"&lt;&gt;*単価*"),COUNTIF(BJ540,"*変更契約*")),"変更後予定価格",IF(COUNTIF(BJ540,"*単価*"),"年間支払金額","予定価格"))))))))))))</f>
        <v>予定価格</v>
      </c>
      <c r="BD540" s="114" t="str">
        <f>IF(AND(BI540=契約状況コード表!M$5,T540&gt;契約状況コード表!N$5),"○",IF(AND(BI540=契約状況コード表!M$6,T540&gt;=契約状況コード表!N$6),"○",IF(AND(BI540=契約状況コード表!M$7,T540&gt;=契約状況コード表!N$7),"○",IF(AND(BI540=契約状況コード表!M$8,T540&gt;=契約状況コード表!N$8),"○",IF(AND(BI540=契約状況コード表!M$9,T540&gt;=契約状況コード表!N$9),"○",IF(AND(BI540=契約状況コード表!M$10,T540&gt;=契約状況コード表!N$10),"○",IF(AND(BI540=契約状況コード表!M$11,T540&gt;=契約状況コード表!N$11),"○",IF(AND(BI540=契約状況コード表!M$12,T540&gt;=契約状況コード表!N$12),"○",IF(AND(BI540=契約状況コード表!M$13,T540&gt;=契約状況コード表!N$13),"○",IF(T540="他官署で調達手続き入札を実施のため","○","×"))))))))))</f>
        <v>×</v>
      </c>
      <c r="BE540" s="114" t="str">
        <f>IF(AND(BI540=契約状況コード表!M$5,Y540&gt;契約状況コード表!N$5),"○",IF(AND(BI540=契約状況コード表!M$6,Y540&gt;=契約状況コード表!N$6),"○",IF(AND(BI540=契約状況コード表!M$7,Y540&gt;=契約状況コード表!N$7),"○",IF(AND(BI540=契約状況コード表!M$8,Y540&gt;=契約状況コード表!N$8),"○",IF(AND(BI540=契約状況コード表!M$9,Y540&gt;=契約状況コード表!N$9),"○",IF(AND(BI540=契約状況コード表!M$10,Y540&gt;=契約状況コード表!N$10),"○",IF(AND(BI540=契約状況コード表!M$11,Y540&gt;=契約状況コード表!N$11),"○",IF(AND(BI540=契約状況コード表!M$12,Y540&gt;=契約状況コード表!N$12),"○",IF(AND(BI540=契約状況コード表!M$13,Y540&gt;=契約状況コード表!N$13),"○","×")))))))))</f>
        <v>×</v>
      </c>
      <c r="BF540" s="114" t="str">
        <f t="shared" si="74"/>
        <v>×</v>
      </c>
      <c r="BG540" s="114" t="str">
        <f t="shared" si="75"/>
        <v>×</v>
      </c>
      <c r="BH540" s="115" t="str">
        <f t="shared" si="76"/>
        <v/>
      </c>
      <c r="BI540" s="170">
        <f t="shared" si="77"/>
        <v>0</v>
      </c>
      <c r="BJ540" s="36" t="str">
        <f>IF(AG540=契約状況コード表!G$5,"",IF(AND(K540&lt;&gt;"",ISTEXT(U540)),"分担契約/単価契約",IF(ISTEXT(U540),"単価契約",IF(K540&lt;&gt;"","分担契約",""))))</f>
        <v/>
      </c>
      <c r="BK540" s="171"/>
      <c r="BL540" s="118" t="str">
        <f>IF(COUNTIF(T540,"**"),"",IF(AND(T540&gt;=契約状況コード表!P$5,OR(H540=契約状況コード表!M$5,H540=契約状況コード表!M$6)),1,IF(AND(T540&gt;=契約状況コード表!P$13,H540&lt;&gt;契約状況コード表!M$5,H540&lt;&gt;契約状況コード表!M$6),1,"")))</f>
        <v/>
      </c>
      <c r="BM540" s="155" t="str">
        <f t="shared" si="78"/>
        <v>○</v>
      </c>
      <c r="BN540" s="118" t="b">
        <f t="shared" si="79"/>
        <v>1</v>
      </c>
      <c r="BO540" s="118" t="b">
        <f t="shared" si="80"/>
        <v>1</v>
      </c>
    </row>
    <row r="541" spans="1:67" ht="60.6" customHeight="1">
      <c r="A541" s="101">
        <f t="shared" si="81"/>
        <v>536</v>
      </c>
      <c r="B541" s="101" t="str">
        <f t="shared" si="82"/>
        <v/>
      </c>
      <c r="C541" s="101" t="str">
        <f>IF(B541&lt;&gt;1,"",COUNTIF($B$6:B541,1))</f>
        <v/>
      </c>
      <c r="D541" s="101" t="str">
        <f>IF(B541&lt;&gt;2,"",COUNTIF($B$6:B541,2))</f>
        <v/>
      </c>
      <c r="E541" s="101" t="str">
        <f>IF(B541&lt;&gt;3,"",COUNTIF($B$6:B541,3))</f>
        <v/>
      </c>
      <c r="F541" s="101" t="str">
        <f>IF(B541&lt;&gt;4,"",COUNTIF($B$6:B541,4))</f>
        <v/>
      </c>
      <c r="G541" s="75"/>
      <c r="H541" s="36"/>
      <c r="I541" s="76"/>
      <c r="J541" s="76"/>
      <c r="K541" s="75"/>
      <c r="L541" s="161"/>
      <c r="M541" s="77"/>
      <c r="N541" s="76"/>
      <c r="O541" s="78"/>
      <c r="P541" s="83"/>
      <c r="Q541" s="84"/>
      <c r="R541" s="76"/>
      <c r="S541" s="75"/>
      <c r="T541" s="79"/>
      <c r="U541" s="86"/>
      <c r="V541" s="87"/>
      <c r="W541" s="172" t="str">
        <f>IF(OR(T541="他官署で調達手続きを実施のため",AG541=契約状況コード表!G$5),"－",IF(V541&lt;&gt;"",ROUNDDOWN(V541/T541,3),(IFERROR(ROUNDDOWN(U541/T541,3),"－"))))</f>
        <v>－</v>
      </c>
      <c r="X541" s="79"/>
      <c r="Y541" s="79"/>
      <c r="Z541" s="82"/>
      <c r="AA541" s="80"/>
      <c r="AB541" s="81"/>
      <c r="AC541" s="82"/>
      <c r="AD541" s="82"/>
      <c r="AE541" s="82"/>
      <c r="AF541" s="82"/>
      <c r="AG541" s="80"/>
      <c r="AH541" s="76"/>
      <c r="AI541" s="76"/>
      <c r="AJ541" s="76"/>
      <c r="AK541" s="36"/>
      <c r="AL541" s="36"/>
      <c r="AM541" s="200"/>
      <c r="AN541" s="200"/>
      <c r="AO541" s="200"/>
      <c r="AP541" s="200"/>
      <c r="AQ541" s="161"/>
      <c r="AR541" s="75"/>
      <c r="AS541" s="36"/>
      <c r="AT541" s="36"/>
      <c r="AU541" s="36"/>
      <c r="AV541" s="36"/>
      <c r="AW541" s="36"/>
      <c r="AX541" s="36"/>
      <c r="AY541" s="36"/>
      <c r="AZ541" s="36"/>
      <c r="BA541" s="104"/>
      <c r="BB541" s="113"/>
      <c r="BC541" s="114" t="str">
        <f>IF(AND(OR(K541=契約状況コード表!D$5,K541=契約状況コード表!D$6),OR(AG541=契約状況コード表!G$5,AG541=契約状況コード表!G$6)),"年間支払金額(全官署)",IF(OR(AG541=契約状況コード表!G$5,AG541=契約状況コード表!G$6),"年間支払金額",IF(AND(OR(COUNTIF(AI541,"*すべて*"),COUNTIF(AI541,"*全て*")),S541="●",OR(K541=契約状況コード表!D$5,K541=契約状況コード表!D$6)),"年間支払金額(全官署、契約相手方ごと)",IF(AND(OR(COUNTIF(AI541,"*すべて*"),COUNTIF(AI541,"*全て*")),S541="●"),"年間支払金額(契約相手方ごと)",IF(AND(OR(K541=契約状況コード表!D$5,K541=契約状況コード表!D$6),AG541=契約状況コード表!G$7),"契約総額(全官署)",IF(AND(K541=契約状況コード表!D$7,AG541=契約状況コード表!G$7),"契約総額(自官署のみ)",IF(K541=契約状況コード表!D$7,"年間支払金額(自官署のみ)",IF(AG541=契約状況コード表!G$7,"契約総額",IF(AND(COUNTIF(BJ541,"&lt;&gt;*単価*"),OR(K541=契約状況コード表!D$5,K541=契約状況コード表!D$6)),"全官署予定価格",IF(AND(COUNTIF(BJ541,"*単価*"),OR(K541=契約状況コード表!D$5,K541=契約状況コード表!D$6)),"全官署支払金額",IF(AND(COUNTIF(BJ541,"&lt;&gt;*単価*"),COUNTIF(BJ541,"*変更契約*")),"変更後予定価格",IF(COUNTIF(BJ541,"*単価*"),"年間支払金額","予定価格"))))))))))))</f>
        <v>予定価格</v>
      </c>
      <c r="BD541" s="114" t="str">
        <f>IF(AND(BI541=契約状況コード表!M$5,T541&gt;契約状況コード表!N$5),"○",IF(AND(BI541=契約状況コード表!M$6,T541&gt;=契約状況コード表!N$6),"○",IF(AND(BI541=契約状況コード表!M$7,T541&gt;=契約状況コード表!N$7),"○",IF(AND(BI541=契約状況コード表!M$8,T541&gt;=契約状況コード表!N$8),"○",IF(AND(BI541=契約状況コード表!M$9,T541&gt;=契約状況コード表!N$9),"○",IF(AND(BI541=契約状況コード表!M$10,T541&gt;=契約状況コード表!N$10),"○",IF(AND(BI541=契約状況コード表!M$11,T541&gt;=契約状況コード表!N$11),"○",IF(AND(BI541=契約状況コード表!M$12,T541&gt;=契約状況コード表!N$12),"○",IF(AND(BI541=契約状況コード表!M$13,T541&gt;=契約状況コード表!N$13),"○",IF(T541="他官署で調達手続き入札を実施のため","○","×"))))))))))</f>
        <v>×</v>
      </c>
      <c r="BE541" s="114" t="str">
        <f>IF(AND(BI541=契約状況コード表!M$5,Y541&gt;契約状況コード表!N$5),"○",IF(AND(BI541=契約状況コード表!M$6,Y541&gt;=契約状況コード表!N$6),"○",IF(AND(BI541=契約状況コード表!M$7,Y541&gt;=契約状況コード表!N$7),"○",IF(AND(BI541=契約状況コード表!M$8,Y541&gt;=契約状況コード表!N$8),"○",IF(AND(BI541=契約状況コード表!M$9,Y541&gt;=契約状況コード表!N$9),"○",IF(AND(BI541=契約状況コード表!M$10,Y541&gt;=契約状況コード表!N$10),"○",IF(AND(BI541=契約状況コード表!M$11,Y541&gt;=契約状況コード表!N$11),"○",IF(AND(BI541=契約状況コード表!M$12,Y541&gt;=契約状況コード表!N$12),"○",IF(AND(BI541=契約状況コード表!M$13,Y541&gt;=契約状況コード表!N$13),"○","×")))))))))</f>
        <v>×</v>
      </c>
      <c r="BF541" s="114" t="str">
        <f t="shared" si="74"/>
        <v>×</v>
      </c>
      <c r="BG541" s="114" t="str">
        <f t="shared" si="75"/>
        <v>×</v>
      </c>
      <c r="BH541" s="115" t="str">
        <f t="shared" si="76"/>
        <v/>
      </c>
      <c r="BI541" s="170">
        <f t="shared" si="77"/>
        <v>0</v>
      </c>
      <c r="BJ541" s="36" t="str">
        <f>IF(AG541=契約状況コード表!G$5,"",IF(AND(K541&lt;&gt;"",ISTEXT(U541)),"分担契約/単価契約",IF(ISTEXT(U541),"単価契約",IF(K541&lt;&gt;"","分担契約",""))))</f>
        <v/>
      </c>
      <c r="BK541" s="171"/>
      <c r="BL541" s="118" t="str">
        <f>IF(COUNTIF(T541,"**"),"",IF(AND(T541&gt;=契約状況コード表!P$5,OR(H541=契約状況コード表!M$5,H541=契約状況コード表!M$6)),1,IF(AND(T541&gt;=契約状況コード表!P$13,H541&lt;&gt;契約状況コード表!M$5,H541&lt;&gt;契約状況コード表!M$6),1,"")))</f>
        <v/>
      </c>
      <c r="BM541" s="155" t="str">
        <f t="shared" si="78"/>
        <v>○</v>
      </c>
      <c r="BN541" s="118" t="b">
        <f t="shared" si="79"/>
        <v>1</v>
      </c>
      <c r="BO541" s="118" t="b">
        <f t="shared" si="80"/>
        <v>1</v>
      </c>
    </row>
    <row r="542" spans="1:67" ht="60.6" customHeight="1">
      <c r="A542" s="101">
        <f t="shared" si="81"/>
        <v>537</v>
      </c>
      <c r="B542" s="101" t="str">
        <f t="shared" si="82"/>
        <v/>
      </c>
      <c r="C542" s="101" t="str">
        <f>IF(B542&lt;&gt;1,"",COUNTIF($B$6:B542,1))</f>
        <v/>
      </c>
      <c r="D542" s="101" t="str">
        <f>IF(B542&lt;&gt;2,"",COUNTIF($B$6:B542,2))</f>
        <v/>
      </c>
      <c r="E542" s="101" t="str">
        <f>IF(B542&lt;&gt;3,"",COUNTIF($B$6:B542,3))</f>
        <v/>
      </c>
      <c r="F542" s="101" t="str">
        <f>IF(B542&lt;&gt;4,"",COUNTIF($B$6:B542,4))</f>
        <v/>
      </c>
      <c r="G542" s="75"/>
      <c r="H542" s="36"/>
      <c r="I542" s="76"/>
      <c r="J542" s="76"/>
      <c r="K542" s="75"/>
      <c r="L542" s="161"/>
      <c r="M542" s="77"/>
      <c r="N542" s="76"/>
      <c r="O542" s="78"/>
      <c r="P542" s="83"/>
      <c r="Q542" s="84"/>
      <c r="R542" s="76"/>
      <c r="S542" s="75"/>
      <c r="T542" s="85"/>
      <c r="U542" s="154"/>
      <c r="V542" s="87"/>
      <c r="W542" s="172" t="str">
        <f>IF(OR(T542="他官署で調達手続きを実施のため",AG542=契約状況コード表!G$5),"－",IF(V542&lt;&gt;"",ROUNDDOWN(V542/T542,3),(IFERROR(ROUNDDOWN(U542/T542,3),"－"))))</f>
        <v>－</v>
      </c>
      <c r="X542" s="85"/>
      <c r="Y542" s="85"/>
      <c r="Z542" s="82"/>
      <c r="AA542" s="80"/>
      <c r="AB542" s="81"/>
      <c r="AC542" s="82"/>
      <c r="AD542" s="82"/>
      <c r="AE542" s="82"/>
      <c r="AF542" s="82"/>
      <c r="AG542" s="80"/>
      <c r="AH542" s="76"/>
      <c r="AI542" s="76"/>
      <c r="AJ542" s="76"/>
      <c r="AK542" s="36"/>
      <c r="AL542" s="36"/>
      <c r="AM542" s="200"/>
      <c r="AN542" s="200"/>
      <c r="AO542" s="200"/>
      <c r="AP542" s="200"/>
      <c r="AQ542" s="161"/>
      <c r="AR542" s="75"/>
      <c r="AS542" s="36"/>
      <c r="AT542" s="36"/>
      <c r="AU542" s="36"/>
      <c r="AV542" s="36"/>
      <c r="AW542" s="36"/>
      <c r="AX542" s="36"/>
      <c r="AY542" s="36"/>
      <c r="AZ542" s="36"/>
      <c r="BA542" s="104"/>
      <c r="BB542" s="113"/>
      <c r="BC542" s="114" t="str">
        <f>IF(AND(OR(K542=契約状況コード表!D$5,K542=契約状況コード表!D$6),OR(AG542=契約状況コード表!G$5,AG542=契約状況コード表!G$6)),"年間支払金額(全官署)",IF(OR(AG542=契約状況コード表!G$5,AG542=契約状況コード表!G$6),"年間支払金額",IF(AND(OR(COUNTIF(AI542,"*すべて*"),COUNTIF(AI542,"*全て*")),S542="●",OR(K542=契約状況コード表!D$5,K542=契約状況コード表!D$6)),"年間支払金額(全官署、契約相手方ごと)",IF(AND(OR(COUNTIF(AI542,"*すべて*"),COUNTIF(AI542,"*全て*")),S542="●"),"年間支払金額(契約相手方ごと)",IF(AND(OR(K542=契約状況コード表!D$5,K542=契約状況コード表!D$6),AG542=契約状況コード表!G$7),"契約総額(全官署)",IF(AND(K542=契約状況コード表!D$7,AG542=契約状況コード表!G$7),"契約総額(自官署のみ)",IF(K542=契約状況コード表!D$7,"年間支払金額(自官署のみ)",IF(AG542=契約状況コード表!G$7,"契約総額",IF(AND(COUNTIF(BJ542,"&lt;&gt;*単価*"),OR(K542=契約状況コード表!D$5,K542=契約状況コード表!D$6)),"全官署予定価格",IF(AND(COUNTIF(BJ542,"*単価*"),OR(K542=契約状況コード表!D$5,K542=契約状況コード表!D$6)),"全官署支払金額",IF(AND(COUNTIF(BJ542,"&lt;&gt;*単価*"),COUNTIF(BJ542,"*変更契約*")),"変更後予定価格",IF(COUNTIF(BJ542,"*単価*"),"年間支払金額","予定価格"))))))))))))</f>
        <v>予定価格</v>
      </c>
      <c r="BD542" s="114" t="str">
        <f>IF(AND(BI542=契約状況コード表!M$5,T542&gt;契約状況コード表!N$5),"○",IF(AND(BI542=契約状況コード表!M$6,T542&gt;=契約状況コード表!N$6),"○",IF(AND(BI542=契約状況コード表!M$7,T542&gt;=契約状況コード表!N$7),"○",IF(AND(BI542=契約状況コード表!M$8,T542&gt;=契約状況コード表!N$8),"○",IF(AND(BI542=契約状況コード表!M$9,T542&gt;=契約状況コード表!N$9),"○",IF(AND(BI542=契約状況コード表!M$10,T542&gt;=契約状況コード表!N$10),"○",IF(AND(BI542=契約状況コード表!M$11,T542&gt;=契約状況コード表!N$11),"○",IF(AND(BI542=契約状況コード表!M$12,T542&gt;=契約状況コード表!N$12),"○",IF(AND(BI542=契約状況コード表!M$13,T542&gt;=契約状況コード表!N$13),"○",IF(T542="他官署で調達手続き入札を実施のため","○","×"))))))))))</f>
        <v>×</v>
      </c>
      <c r="BE542" s="114" t="str">
        <f>IF(AND(BI542=契約状況コード表!M$5,Y542&gt;契約状況コード表!N$5),"○",IF(AND(BI542=契約状況コード表!M$6,Y542&gt;=契約状況コード表!N$6),"○",IF(AND(BI542=契約状況コード表!M$7,Y542&gt;=契約状況コード表!N$7),"○",IF(AND(BI542=契約状況コード表!M$8,Y542&gt;=契約状況コード表!N$8),"○",IF(AND(BI542=契約状況コード表!M$9,Y542&gt;=契約状況コード表!N$9),"○",IF(AND(BI542=契約状況コード表!M$10,Y542&gt;=契約状況コード表!N$10),"○",IF(AND(BI542=契約状況コード表!M$11,Y542&gt;=契約状況コード表!N$11),"○",IF(AND(BI542=契約状況コード表!M$12,Y542&gt;=契約状況コード表!N$12),"○",IF(AND(BI542=契約状況コード表!M$13,Y542&gt;=契約状況コード表!N$13),"○","×")))))))))</f>
        <v>×</v>
      </c>
      <c r="BF542" s="114" t="str">
        <f t="shared" si="74"/>
        <v>×</v>
      </c>
      <c r="BG542" s="114" t="str">
        <f t="shared" si="75"/>
        <v>×</v>
      </c>
      <c r="BH542" s="115" t="str">
        <f t="shared" si="76"/>
        <v/>
      </c>
      <c r="BI542" s="170">
        <f t="shared" si="77"/>
        <v>0</v>
      </c>
      <c r="BJ542" s="36" t="str">
        <f>IF(AG542=契約状況コード表!G$5,"",IF(AND(K542&lt;&gt;"",ISTEXT(U542)),"分担契約/単価契約",IF(ISTEXT(U542),"単価契約",IF(K542&lt;&gt;"","分担契約",""))))</f>
        <v/>
      </c>
      <c r="BK542" s="171"/>
      <c r="BL542" s="118" t="str">
        <f>IF(COUNTIF(T542,"**"),"",IF(AND(T542&gt;=契約状況コード表!P$5,OR(H542=契約状況コード表!M$5,H542=契約状況コード表!M$6)),1,IF(AND(T542&gt;=契約状況コード表!P$13,H542&lt;&gt;契約状況コード表!M$5,H542&lt;&gt;契約状況コード表!M$6),1,"")))</f>
        <v/>
      </c>
      <c r="BM542" s="155" t="str">
        <f t="shared" si="78"/>
        <v>○</v>
      </c>
      <c r="BN542" s="118" t="b">
        <f t="shared" si="79"/>
        <v>1</v>
      </c>
      <c r="BO542" s="118" t="b">
        <f t="shared" si="80"/>
        <v>1</v>
      </c>
    </row>
    <row r="543" spans="1:67" ht="60.6" customHeight="1">
      <c r="A543" s="101">
        <f t="shared" si="81"/>
        <v>538</v>
      </c>
      <c r="B543" s="101" t="str">
        <f t="shared" si="82"/>
        <v/>
      </c>
      <c r="C543" s="101" t="str">
        <f>IF(B543&lt;&gt;1,"",COUNTIF($B$6:B543,1))</f>
        <v/>
      </c>
      <c r="D543" s="101" t="str">
        <f>IF(B543&lt;&gt;2,"",COUNTIF($B$6:B543,2))</f>
        <v/>
      </c>
      <c r="E543" s="101" t="str">
        <f>IF(B543&lt;&gt;3,"",COUNTIF($B$6:B543,3))</f>
        <v/>
      </c>
      <c r="F543" s="101" t="str">
        <f>IF(B543&lt;&gt;4,"",COUNTIF($B$6:B543,4))</f>
        <v/>
      </c>
      <c r="G543" s="75"/>
      <c r="H543" s="36"/>
      <c r="I543" s="76"/>
      <c r="J543" s="76"/>
      <c r="K543" s="75"/>
      <c r="L543" s="161"/>
      <c r="M543" s="77"/>
      <c r="N543" s="76"/>
      <c r="O543" s="78"/>
      <c r="P543" s="83"/>
      <c r="Q543" s="84"/>
      <c r="R543" s="76"/>
      <c r="S543" s="75"/>
      <c r="T543" s="79"/>
      <c r="U543" s="86"/>
      <c r="V543" s="87"/>
      <c r="W543" s="172" t="str">
        <f>IF(OR(T543="他官署で調達手続きを実施のため",AG543=契約状況コード表!G$5),"－",IF(V543&lt;&gt;"",ROUNDDOWN(V543/T543,3),(IFERROR(ROUNDDOWN(U543/T543,3),"－"))))</f>
        <v>－</v>
      </c>
      <c r="X543" s="79"/>
      <c r="Y543" s="79"/>
      <c r="Z543" s="82"/>
      <c r="AA543" s="80"/>
      <c r="AB543" s="81"/>
      <c r="AC543" s="82"/>
      <c r="AD543" s="82"/>
      <c r="AE543" s="82"/>
      <c r="AF543" s="82"/>
      <c r="AG543" s="80"/>
      <c r="AH543" s="76"/>
      <c r="AI543" s="76"/>
      <c r="AJ543" s="76"/>
      <c r="AK543" s="36"/>
      <c r="AL543" s="36"/>
      <c r="AM543" s="200"/>
      <c r="AN543" s="200"/>
      <c r="AO543" s="200"/>
      <c r="AP543" s="200"/>
      <c r="AQ543" s="161"/>
      <c r="AR543" s="75"/>
      <c r="AS543" s="36"/>
      <c r="AT543" s="36"/>
      <c r="AU543" s="36"/>
      <c r="AV543" s="36"/>
      <c r="AW543" s="36"/>
      <c r="AX543" s="36"/>
      <c r="AY543" s="36"/>
      <c r="AZ543" s="36"/>
      <c r="BA543" s="104"/>
      <c r="BB543" s="113"/>
      <c r="BC543" s="114" t="str">
        <f>IF(AND(OR(K543=契約状況コード表!D$5,K543=契約状況コード表!D$6),OR(AG543=契約状況コード表!G$5,AG543=契約状況コード表!G$6)),"年間支払金額(全官署)",IF(OR(AG543=契約状況コード表!G$5,AG543=契約状況コード表!G$6),"年間支払金額",IF(AND(OR(COUNTIF(AI543,"*すべて*"),COUNTIF(AI543,"*全て*")),S543="●",OR(K543=契約状況コード表!D$5,K543=契約状況コード表!D$6)),"年間支払金額(全官署、契約相手方ごと)",IF(AND(OR(COUNTIF(AI543,"*すべて*"),COUNTIF(AI543,"*全て*")),S543="●"),"年間支払金額(契約相手方ごと)",IF(AND(OR(K543=契約状況コード表!D$5,K543=契約状況コード表!D$6),AG543=契約状況コード表!G$7),"契約総額(全官署)",IF(AND(K543=契約状況コード表!D$7,AG543=契約状況コード表!G$7),"契約総額(自官署のみ)",IF(K543=契約状況コード表!D$7,"年間支払金額(自官署のみ)",IF(AG543=契約状況コード表!G$7,"契約総額",IF(AND(COUNTIF(BJ543,"&lt;&gt;*単価*"),OR(K543=契約状況コード表!D$5,K543=契約状況コード表!D$6)),"全官署予定価格",IF(AND(COUNTIF(BJ543,"*単価*"),OR(K543=契約状況コード表!D$5,K543=契約状況コード表!D$6)),"全官署支払金額",IF(AND(COUNTIF(BJ543,"&lt;&gt;*単価*"),COUNTIF(BJ543,"*変更契約*")),"変更後予定価格",IF(COUNTIF(BJ543,"*単価*"),"年間支払金額","予定価格"))))))))))))</f>
        <v>予定価格</v>
      </c>
      <c r="BD543" s="114" t="str">
        <f>IF(AND(BI543=契約状況コード表!M$5,T543&gt;契約状況コード表!N$5),"○",IF(AND(BI543=契約状況コード表!M$6,T543&gt;=契約状況コード表!N$6),"○",IF(AND(BI543=契約状況コード表!M$7,T543&gt;=契約状況コード表!N$7),"○",IF(AND(BI543=契約状況コード表!M$8,T543&gt;=契約状況コード表!N$8),"○",IF(AND(BI543=契約状況コード表!M$9,T543&gt;=契約状況コード表!N$9),"○",IF(AND(BI543=契約状況コード表!M$10,T543&gt;=契約状況コード表!N$10),"○",IF(AND(BI543=契約状況コード表!M$11,T543&gt;=契約状況コード表!N$11),"○",IF(AND(BI543=契約状況コード表!M$12,T543&gt;=契約状況コード表!N$12),"○",IF(AND(BI543=契約状況コード表!M$13,T543&gt;=契約状況コード表!N$13),"○",IF(T543="他官署で調達手続き入札を実施のため","○","×"))))))))))</f>
        <v>×</v>
      </c>
      <c r="BE543" s="114" t="str">
        <f>IF(AND(BI543=契約状況コード表!M$5,Y543&gt;契約状況コード表!N$5),"○",IF(AND(BI543=契約状況コード表!M$6,Y543&gt;=契約状況コード表!N$6),"○",IF(AND(BI543=契約状況コード表!M$7,Y543&gt;=契約状況コード表!N$7),"○",IF(AND(BI543=契約状況コード表!M$8,Y543&gt;=契約状況コード表!N$8),"○",IF(AND(BI543=契約状況コード表!M$9,Y543&gt;=契約状況コード表!N$9),"○",IF(AND(BI543=契約状況コード表!M$10,Y543&gt;=契約状況コード表!N$10),"○",IF(AND(BI543=契約状況コード表!M$11,Y543&gt;=契約状況コード表!N$11),"○",IF(AND(BI543=契約状況コード表!M$12,Y543&gt;=契約状況コード表!N$12),"○",IF(AND(BI543=契約状況コード表!M$13,Y543&gt;=契約状況コード表!N$13),"○","×")))))))))</f>
        <v>×</v>
      </c>
      <c r="BF543" s="114" t="str">
        <f t="shared" si="74"/>
        <v>×</v>
      </c>
      <c r="BG543" s="114" t="str">
        <f t="shared" si="75"/>
        <v>×</v>
      </c>
      <c r="BH543" s="115" t="str">
        <f t="shared" si="76"/>
        <v/>
      </c>
      <c r="BI543" s="170">
        <f t="shared" si="77"/>
        <v>0</v>
      </c>
      <c r="BJ543" s="36" t="str">
        <f>IF(AG543=契約状況コード表!G$5,"",IF(AND(K543&lt;&gt;"",ISTEXT(U543)),"分担契約/単価契約",IF(ISTEXT(U543),"単価契約",IF(K543&lt;&gt;"","分担契約",""))))</f>
        <v/>
      </c>
      <c r="BK543" s="171"/>
      <c r="BL543" s="118" t="str">
        <f>IF(COUNTIF(T543,"**"),"",IF(AND(T543&gt;=契約状況コード表!P$5,OR(H543=契約状況コード表!M$5,H543=契約状況コード表!M$6)),1,IF(AND(T543&gt;=契約状況コード表!P$13,H543&lt;&gt;契約状況コード表!M$5,H543&lt;&gt;契約状況コード表!M$6),1,"")))</f>
        <v/>
      </c>
      <c r="BM543" s="155" t="str">
        <f t="shared" si="78"/>
        <v>○</v>
      </c>
      <c r="BN543" s="118" t="b">
        <f t="shared" si="79"/>
        <v>1</v>
      </c>
      <c r="BO543" s="118" t="b">
        <f t="shared" si="80"/>
        <v>1</v>
      </c>
    </row>
    <row r="544" spans="1:67" ht="60.6" customHeight="1">
      <c r="A544" s="101">
        <f t="shared" si="81"/>
        <v>539</v>
      </c>
      <c r="B544" s="101" t="str">
        <f t="shared" si="82"/>
        <v/>
      </c>
      <c r="C544" s="101" t="str">
        <f>IF(B544&lt;&gt;1,"",COUNTIF($B$6:B544,1))</f>
        <v/>
      </c>
      <c r="D544" s="101" t="str">
        <f>IF(B544&lt;&gt;2,"",COUNTIF($B$6:B544,2))</f>
        <v/>
      </c>
      <c r="E544" s="101" t="str">
        <f>IF(B544&lt;&gt;3,"",COUNTIF($B$6:B544,3))</f>
        <v/>
      </c>
      <c r="F544" s="101" t="str">
        <f>IF(B544&lt;&gt;4,"",COUNTIF($B$6:B544,4))</f>
        <v/>
      </c>
      <c r="G544" s="75"/>
      <c r="H544" s="36"/>
      <c r="I544" s="76"/>
      <c r="J544" s="76"/>
      <c r="K544" s="75"/>
      <c r="L544" s="161"/>
      <c r="M544" s="77"/>
      <c r="N544" s="76"/>
      <c r="O544" s="78"/>
      <c r="P544" s="83"/>
      <c r="Q544" s="84"/>
      <c r="R544" s="76"/>
      <c r="S544" s="75"/>
      <c r="T544" s="79"/>
      <c r="U544" s="86"/>
      <c r="V544" s="87"/>
      <c r="W544" s="172" t="str">
        <f>IF(OR(T544="他官署で調達手続きを実施のため",AG544=契約状況コード表!G$5),"－",IF(V544&lt;&gt;"",ROUNDDOWN(V544/T544,3),(IFERROR(ROUNDDOWN(U544/T544,3),"－"))))</f>
        <v>－</v>
      </c>
      <c r="X544" s="79"/>
      <c r="Y544" s="79"/>
      <c r="Z544" s="82"/>
      <c r="AA544" s="80"/>
      <c r="AB544" s="81"/>
      <c r="AC544" s="82"/>
      <c r="AD544" s="82"/>
      <c r="AE544" s="82"/>
      <c r="AF544" s="82"/>
      <c r="AG544" s="80"/>
      <c r="AH544" s="76"/>
      <c r="AI544" s="76"/>
      <c r="AJ544" s="76"/>
      <c r="AK544" s="36"/>
      <c r="AL544" s="36"/>
      <c r="AM544" s="200"/>
      <c r="AN544" s="200"/>
      <c r="AO544" s="200"/>
      <c r="AP544" s="200"/>
      <c r="AQ544" s="161"/>
      <c r="AR544" s="75"/>
      <c r="AS544" s="36"/>
      <c r="AT544" s="36"/>
      <c r="AU544" s="36"/>
      <c r="AV544" s="36"/>
      <c r="AW544" s="36"/>
      <c r="AX544" s="36"/>
      <c r="AY544" s="36"/>
      <c r="AZ544" s="36"/>
      <c r="BA544" s="104"/>
      <c r="BB544" s="113"/>
      <c r="BC544" s="114" t="str">
        <f>IF(AND(OR(K544=契約状況コード表!D$5,K544=契約状況コード表!D$6),OR(AG544=契約状況コード表!G$5,AG544=契約状況コード表!G$6)),"年間支払金額(全官署)",IF(OR(AG544=契約状況コード表!G$5,AG544=契約状況コード表!G$6),"年間支払金額",IF(AND(OR(COUNTIF(AI544,"*すべて*"),COUNTIF(AI544,"*全て*")),S544="●",OR(K544=契約状況コード表!D$5,K544=契約状況コード表!D$6)),"年間支払金額(全官署、契約相手方ごと)",IF(AND(OR(COUNTIF(AI544,"*すべて*"),COUNTIF(AI544,"*全て*")),S544="●"),"年間支払金額(契約相手方ごと)",IF(AND(OR(K544=契約状況コード表!D$5,K544=契約状況コード表!D$6),AG544=契約状況コード表!G$7),"契約総額(全官署)",IF(AND(K544=契約状況コード表!D$7,AG544=契約状況コード表!G$7),"契約総額(自官署のみ)",IF(K544=契約状況コード表!D$7,"年間支払金額(自官署のみ)",IF(AG544=契約状況コード表!G$7,"契約総額",IF(AND(COUNTIF(BJ544,"&lt;&gt;*単価*"),OR(K544=契約状況コード表!D$5,K544=契約状況コード表!D$6)),"全官署予定価格",IF(AND(COUNTIF(BJ544,"*単価*"),OR(K544=契約状況コード表!D$5,K544=契約状況コード表!D$6)),"全官署支払金額",IF(AND(COUNTIF(BJ544,"&lt;&gt;*単価*"),COUNTIF(BJ544,"*変更契約*")),"変更後予定価格",IF(COUNTIF(BJ544,"*単価*"),"年間支払金額","予定価格"))))))))))))</f>
        <v>予定価格</v>
      </c>
      <c r="BD544" s="114" t="str">
        <f>IF(AND(BI544=契約状況コード表!M$5,T544&gt;契約状況コード表!N$5),"○",IF(AND(BI544=契約状況コード表!M$6,T544&gt;=契約状況コード表!N$6),"○",IF(AND(BI544=契約状況コード表!M$7,T544&gt;=契約状況コード表!N$7),"○",IF(AND(BI544=契約状況コード表!M$8,T544&gt;=契約状況コード表!N$8),"○",IF(AND(BI544=契約状況コード表!M$9,T544&gt;=契約状況コード表!N$9),"○",IF(AND(BI544=契約状況コード表!M$10,T544&gt;=契約状況コード表!N$10),"○",IF(AND(BI544=契約状況コード表!M$11,T544&gt;=契約状況コード表!N$11),"○",IF(AND(BI544=契約状況コード表!M$12,T544&gt;=契約状況コード表!N$12),"○",IF(AND(BI544=契約状況コード表!M$13,T544&gt;=契約状況コード表!N$13),"○",IF(T544="他官署で調達手続き入札を実施のため","○","×"))))))))))</f>
        <v>×</v>
      </c>
      <c r="BE544" s="114" t="str">
        <f>IF(AND(BI544=契約状況コード表!M$5,Y544&gt;契約状況コード表!N$5),"○",IF(AND(BI544=契約状況コード表!M$6,Y544&gt;=契約状況コード表!N$6),"○",IF(AND(BI544=契約状況コード表!M$7,Y544&gt;=契約状況コード表!N$7),"○",IF(AND(BI544=契約状況コード表!M$8,Y544&gt;=契約状況コード表!N$8),"○",IF(AND(BI544=契約状況コード表!M$9,Y544&gt;=契約状況コード表!N$9),"○",IF(AND(BI544=契約状況コード表!M$10,Y544&gt;=契約状況コード表!N$10),"○",IF(AND(BI544=契約状況コード表!M$11,Y544&gt;=契約状況コード表!N$11),"○",IF(AND(BI544=契約状況コード表!M$12,Y544&gt;=契約状況コード表!N$12),"○",IF(AND(BI544=契約状況コード表!M$13,Y544&gt;=契約状況コード表!N$13),"○","×")))))))))</f>
        <v>×</v>
      </c>
      <c r="BF544" s="114" t="str">
        <f t="shared" si="74"/>
        <v>×</v>
      </c>
      <c r="BG544" s="114" t="str">
        <f t="shared" si="75"/>
        <v>×</v>
      </c>
      <c r="BH544" s="115" t="str">
        <f t="shared" si="76"/>
        <v/>
      </c>
      <c r="BI544" s="170">
        <f t="shared" si="77"/>
        <v>0</v>
      </c>
      <c r="BJ544" s="36" t="str">
        <f>IF(AG544=契約状況コード表!G$5,"",IF(AND(K544&lt;&gt;"",ISTEXT(U544)),"分担契約/単価契約",IF(ISTEXT(U544),"単価契約",IF(K544&lt;&gt;"","分担契約",""))))</f>
        <v/>
      </c>
      <c r="BK544" s="171"/>
      <c r="BL544" s="118" t="str">
        <f>IF(COUNTIF(T544,"**"),"",IF(AND(T544&gt;=契約状況コード表!P$5,OR(H544=契約状況コード表!M$5,H544=契約状況コード表!M$6)),1,IF(AND(T544&gt;=契約状況コード表!P$13,H544&lt;&gt;契約状況コード表!M$5,H544&lt;&gt;契約状況コード表!M$6),1,"")))</f>
        <v/>
      </c>
      <c r="BM544" s="155" t="str">
        <f t="shared" si="78"/>
        <v>○</v>
      </c>
      <c r="BN544" s="118" t="b">
        <f t="shared" si="79"/>
        <v>1</v>
      </c>
      <c r="BO544" s="118" t="b">
        <f t="shared" si="80"/>
        <v>1</v>
      </c>
    </row>
    <row r="545" spans="1:67" ht="60.6" customHeight="1">
      <c r="A545" s="101">
        <f t="shared" si="81"/>
        <v>540</v>
      </c>
      <c r="B545" s="101" t="str">
        <f t="shared" si="82"/>
        <v/>
      </c>
      <c r="C545" s="101" t="str">
        <f>IF(B545&lt;&gt;1,"",COUNTIF($B$6:B545,1))</f>
        <v/>
      </c>
      <c r="D545" s="101" t="str">
        <f>IF(B545&lt;&gt;2,"",COUNTIF($B$6:B545,2))</f>
        <v/>
      </c>
      <c r="E545" s="101" t="str">
        <f>IF(B545&lt;&gt;3,"",COUNTIF($B$6:B545,3))</f>
        <v/>
      </c>
      <c r="F545" s="101" t="str">
        <f>IF(B545&lt;&gt;4,"",COUNTIF($B$6:B545,4))</f>
        <v/>
      </c>
      <c r="G545" s="75"/>
      <c r="H545" s="36"/>
      <c r="I545" s="76"/>
      <c r="J545" s="76"/>
      <c r="K545" s="75"/>
      <c r="L545" s="161"/>
      <c r="M545" s="77"/>
      <c r="N545" s="76"/>
      <c r="O545" s="78"/>
      <c r="P545" s="83"/>
      <c r="Q545" s="84"/>
      <c r="R545" s="76"/>
      <c r="S545" s="75"/>
      <c r="T545" s="79"/>
      <c r="U545" s="86"/>
      <c r="V545" s="87"/>
      <c r="W545" s="172" t="str">
        <f>IF(OR(T545="他官署で調達手続きを実施のため",AG545=契約状況コード表!G$5),"－",IF(V545&lt;&gt;"",ROUNDDOWN(V545/T545,3),(IFERROR(ROUNDDOWN(U545/T545,3),"－"))))</f>
        <v>－</v>
      </c>
      <c r="X545" s="79"/>
      <c r="Y545" s="79"/>
      <c r="Z545" s="82"/>
      <c r="AA545" s="80"/>
      <c r="AB545" s="81"/>
      <c r="AC545" s="82"/>
      <c r="AD545" s="82"/>
      <c r="AE545" s="82"/>
      <c r="AF545" s="82"/>
      <c r="AG545" s="80"/>
      <c r="AH545" s="76"/>
      <c r="AI545" s="76"/>
      <c r="AJ545" s="76"/>
      <c r="AK545" s="36"/>
      <c r="AL545" s="36"/>
      <c r="AM545" s="200"/>
      <c r="AN545" s="200"/>
      <c r="AO545" s="200"/>
      <c r="AP545" s="200"/>
      <c r="AQ545" s="161"/>
      <c r="AR545" s="75"/>
      <c r="AS545" s="36"/>
      <c r="AT545" s="36"/>
      <c r="AU545" s="36"/>
      <c r="AV545" s="36"/>
      <c r="AW545" s="36"/>
      <c r="AX545" s="36"/>
      <c r="AY545" s="36"/>
      <c r="AZ545" s="36"/>
      <c r="BA545" s="104"/>
      <c r="BB545" s="113"/>
      <c r="BC545" s="114" t="str">
        <f>IF(AND(OR(K545=契約状況コード表!D$5,K545=契約状況コード表!D$6),OR(AG545=契約状況コード表!G$5,AG545=契約状況コード表!G$6)),"年間支払金額(全官署)",IF(OR(AG545=契約状況コード表!G$5,AG545=契約状況コード表!G$6),"年間支払金額",IF(AND(OR(COUNTIF(AI545,"*すべて*"),COUNTIF(AI545,"*全て*")),S545="●",OR(K545=契約状況コード表!D$5,K545=契約状況コード表!D$6)),"年間支払金額(全官署、契約相手方ごと)",IF(AND(OR(COUNTIF(AI545,"*すべて*"),COUNTIF(AI545,"*全て*")),S545="●"),"年間支払金額(契約相手方ごと)",IF(AND(OR(K545=契約状況コード表!D$5,K545=契約状況コード表!D$6),AG545=契約状況コード表!G$7),"契約総額(全官署)",IF(AND(K545=契約状況コード表!D$7,AG545=契約状況コード表!G$7),"契約総額(自官署のみ)",IF(K545=契約状況コード表!D$7,"年間支払金額(自官署のみ)",IF(AG545=契約状況コード表!G$7,"契約総額",IF(AND(COUNTIF(BJ545,"&lt;&gt;*単価*"),OR(K545=契約状況コード表!D$5,K545=契約状況コード表!D$6)),"全官署予定価格",IF(AND(COUNTIF(BJ545,"*単価*"),OR(K545=契約状況コード表!D$5,K545=契約状況コード表!D$6)),"全官署支払金額",IF(AND(COUNTIF(BJ545,"&lt;&gt;*単価*"),COUNTIF(BJ545,"*変更契約*")),"変更後予定価格",IF(COUNTIF(BJ545,"*単価*"),"年間支払金額","予定価格"))))))))))))</f>
        <v>予定価格</v>
      </c>
      <c r="BD545" s="114" t="str">
        <f>IF(AND(BI545=契約状況コード表!M$5,T545&gt;契約状況コード表!N$5),"○",IF(AND(BI545=契約状況コード表!M$6,T545&gt;=契約状況コード表!N$6),"○",IF(AND(BI545=契約状況コード表!M$7,T545&gt;=契約状況コード表!N$7),"○",IF(AND(BI545=契約状況コード表!M$8,T545&gt;=契約状況コード表!N$8),"○",IF(AND(BI545=契約状況コード表!M$9,T545&gt;=契約状況コード表!N$9),"○",IF(AND(BI545=契約状況コード表!M$10,T545&gt;=契約状況コード表!N$10),"○",IF(AND(BI545=契約状況コード表!M$11,T545&gt;=契約状況コード表!N$11),"○",IF(AND(BI545=契約状況コード表!M$12,T545&gt;=契約状況コード表!N$12),"○",IF(AND(BI545=契約状況コード表!M$13,T545&gt;=契約状況コード表!N$13),"○",IF(T545="他官署で調達手続き入札を実施のため","○","×"))))))))))</f>
        <v>×</v>
      </c>
      <c r="BE545" s="114" t="str">
        <f>IF(AND(BI545=契約状況コード表!M$5,Y545&gt;契約状況コード表!N$5),"○",IF(AND(BI545=契約状況コード表!M$6,Y545&gt;=契約状況コード表!N$6),"○",IF(AND(BI545=契約状況コード表!M$7,Y545&gt;=契約状況コード表!N$7),"○",IF(AND(BI545=契約状況コード表!M$8,Y545&gt;=契約状況コード表!N$8),"○",IF(AND(BI545=契約状況コード表!M$9,Y545&gt;=契約状況コード表!N$9),"○",IF(AND(BI545=契約状況コード表!M$10,Y545&gt;=契約状況コード表!N$10),"○",IF(AND(BI545=契約状況コード表!M$11,Y545&gt;=契約状況コード表!N$11),"○",IF(AND(BI545=契約状況コード表!M$12,Y545&gt;=契約状況コード表!N$12),"○",IF(AND(BI545=契約状況コード表!M$13,Y545&gt;=契約状況コード表!N$13),"○","×")))))))))</f>
        <v>×</v>
      </c>
      <c r="BF545" s="114" t="str">
        <f t="shared" si="74"/>
        <v>×</v>
      </c>
      <c r="BG545" s="114" t="str">
        <f t="shared" si="75"/>
        <v>×</v>
      </c>
      <c r="BH545" s="115" t="str">
        <f t="shared" si="76"/>
        <v/>
      </c>
      <c r="BI545" s="170">
        <f t="shared" si="77"/>
        <v>0</v>
      </c>
      <c r="BJ545" s="36" t="str">
        <f>IF(AG545=契約状況コード表!G$5,"",IF(AND(K545&lt;&gt;"",ISTEXT(U545)),"分担契約/単価契約",IF(ISTEXT(U545),"単価契約",IF(K545&lt;&gt;"","分担契約",""))))</f>
        <v/>
      </c>
      <c r="BK545" s="171"/>
      <c r="BL545" s="118" t="str">
        <f>IF(COUNTIF(T545,"**"),"",IF(AND(T545&gt;=契約状況コード表!P$5,OR(H545=契約状況コード表!M$5,H545=契約状況コード表!M$6)),1,IF(AND(T545&gt;=契約状況コード表!P$13,H545&lt;&gt;契約状況コード表!M$5,H545&lt;&gt;契約状況コード表!M$6),1,"")))</f>
        <v/>
      </c>
      <c r="BM545" s="155" t="str">
        <f t="shared" si="78"/>
        <v>○</v>
      </c>
      <c r="BN545" s="118" t="b">
        <f t="shared" si="79"/>
        <v>1</v>
      </c>
      <c r="BO545" s="118" t="b">
        <f t="shared" si="80"/>
        <v>1</v>
      </c>
    </row>
    <row r="546" spans="1:67" ht="60.6" customHeight="1">
      <c r="A546" s="101">
        <f t="shared" si="81"/>
        <v>541</v>
      </c>
      <c r="B546" s="101" t="str">
        <f t="shared" si="82"/>
        <v/>
      </c>
      <c r="C546" s="101" t="str">
        <f>IF(B546&lt;&gt;1,"",COUNTIF($B$6:B546,1))</f>
        <v/>
      </c>
      <c r="D546" s="101" t="str">
        <f>IF(B546&lt;&gt;2,"",COUNTIF($B$6:B546,2))</f>
        <v/>
      </c>
      <c r="E546" s="101" t="str">
        <f>IF(B546&lt;&gt;3,"",COUNTIF($B$6:B546,3))</f>
        <v/>
      </c>
      <c r="F546" s="101" t="str">
        <f>IF(B546&lt;&gt;4,"",COUNTIF($B$6:B546,4))</f>
        <v/>
      </c>
      <c r="G546" s="75"/>
      <c r="H546" s="36"/>
      <c r="I546" s="76"/>
      <c r="J546" s="76"/>
      <c r="K546" s="75"/>
      <c r="L546" s="161"/>
      <c r="M546" s="77"/>
      <c r="N546" s="76"/>
      <c r="O546" s="78"/>
      <c r="P546" s="83"/>
      <c r="Q546" s="84"/>
      <c r="R546" s="76"/>
      <c r="S546" s="75"/>
      <c r="T546" s="79"/>
      <c r="U546" s="86"/>
      <c r="V546" s="87"/>
      <c r="W546" s="172" t="str">
        <f>IF(OR(T546="他官署で調達手続きを実施のため",AG546=契約状況コード表!G$5),"－",IF(V546&lt;&gt;"",ROUNDDOWN(V546/T546,3),(IFERROR(ROUNDDOWN(U546/T546,3),"－"))))</f>
        <v>－</v>
      </c>
      <c r="X546" s="79"/>
      <c r="Y546" s="79"/>
      <c r="Z546" s="82"/>
      <c r="AA546" s="80"/>
      <c r="AB546" s="81"/>
      <c r="AC546" s="82"/>
      <c r="AD546" s="82"/>
      <c r="AE546" s="82"/>
      <c r="AF546" s="82"/>
      <c r="AG546" s="80"/>
      <c r="AH546" s="76"/>
      <c r="AI546" s="76"/>
      <c r="AJ546" s="76"/>
      <c r="AK546" s="36"/>
      <c r="AL546" s="36"/>
      <c r="AM546" s="200"/>
      <c r="AN546" s="200"/>
      <c r="AO546" s="200"/>
      <c r="AP546" s="200"/>
      <c r="AQ546" s="161"/>
      <c r="AR546" s="75"/>
      <c r="AS546" s="36"/>
      <c r="AT546" s="36"/>
      <c r="AU546" s="36"/>
      <c r="AV546" s="36"/>
      <c r="AW546" s="36"/>
      <c r="AX546" s="36"/>
      <c r="AY546" s="36"/>
      <c r="AZ546" s="36"/>
      <c r="BA546" s="108"/>
      <c r="BB546" s="113"/>
      <c r="BC546" s="114" t="str">
        <f>IF(AND(OR(K546=契約状況コード表!D$5,K546=契約状況コード表!D$6),OR(AG546=契約状況コード表!G$5,AG546=契約状況コード表!G$6)),"年間支払金額(全官署)",IF(OR(AG546=契約状況コード表!G$5,AG546=契約状況コード表!G$6),"年間支払金額",IF(AND(OR(COUNTIF(AI546,"*すべて*"),COUNTIF(AI546,"*全て*")),S546="●",OR(K546=契約状況コード表!D$5,K546=契約状況コード表!D$6)),"年間支払金額(全官署、契約相手方ごと)",IF(AND(OR(COUNTIF(AI546,"*すべて*"),COUNTIF(AI546,"*全て*")),S546="●"),"年間支払金額(契約相手方ごと)",IF(AND(OR(K546=契約状況コード表!D$5,K546=契約状況コード表!D$6),AG546=契約状況コード表!G$7),"契約総額(全官署)",IF(AND(K546=契約状況コード表!D$7,AG546=契約状況コード表!G$7),"契約総額(自官署のみ)",IF(K546=契約状況コード表!D$7,"年間支払金額(自官署のみ)",IF(AG546=契約状況コード表!G$7,"契約総額",IF(AND(COUNTIF(BJ546,"&lt;&gt;*単価*"),OR(K546=契約状況コード表!D$5,K546=契約状況コード表!D$6)),"全官署予定価格",IF(AND(COUNTIF(BJ546,"*単価*"),OR(K546=契約状況コード表!D$5,K546=契約状況コード表!D$6)),"全官署支払金額",IF(AND(COUNTIF(BJ546,"&lt;&gt;*単価*"),COUNTIF(BJ546,"*変更契約*")),"変更後予定価格",IF(COUNTIF(BJ546,"*単価*"),"年間支払金額","予定価格"))))))))))))</f>
        <v>予定価格</v>
      </c>
      <c r="BD546" s="114" t="str">
        <f>IF(AND(BI546=契約状況コード表!M$5,T546&gt;契約状況コード表!N$5),"○",IF(AND(BI546=契約状況コード表!M$6,T546&gt;=契約状況コード表!N$6),"○",IF(AND(BI546=契約状況コード表!M$7,T546&gt;=契約状況コード表!N$7),"○",IF(AND(BI546=契約状況コード表!M$8,T546&gt;=契約状況コード表!N$8),"○",IF(AND(BI546=契約状況コード表!M$9,T546&gt;=契約状況コード表!N$9),"○",IF(AND(BI546=契約状況コード表!M$10,T546&gt;=契約状況コード表!N$10),"○",IF(AND(BI546=契約状況コード表!M$11,T546&gt;=契約状況コード表!N$11),"○",IF(AND(BI546=契約状況コード表!M$12,T546&gt;=契約状況コード表!N$12),"○",IF(AND(BI546=契約状況コード表!M$13,T546&gt;=契約状況コード表!N$13),"○",IF(T546="他官署で調達手続き入札を実施のため","○","×"))))))))))</f>
        <v>×</v>
      </c>
      <c r="BE546" s="114" t="str">
        <f>IF(AND(BI546=契約状況コード表!M$5,Y546&gt;契約状況コード表!N$5),"○",IF(AND(BI546=契約状況コード表!M$6,Y546&gt;=契約状況コード表!N$6),"○",IF(AND(BI546=契約状況コード表!M$7,Y546&gt;=契約状況コード表!N$7),"○",IF(AND(BI546=契約状況コード表!M$8,Y546&gt;=契約状況コード表!N$8),"○",IF(AND(BI546=契約状況コード表!M$9,Y546&gt;=契約状況コード表!N$9),"○",IF(AND(BI546=契約状況コード表!M$10,Y546&gt;=契約状況コード表!N$10),"○",IF(AND(BI546=契約状況コード表!M$11,Y546&gt;=契約状況コード表!N$11),"○",IF(AND(BI546=契約状況コード表!M$12,Y546&gt;=契約状況コード表!N$12),"○",IF(AND(BI546=契約状況コード表!M$13,Y546&gt;=契約状況コード表!N$13),"○","×")))))))))</f>
        <v>×</v>
      </c>
      <c r="BF546" s="114" t="str">
        <f t="shared" si="74"/>
        <v>×</v>
      </c>
      <c r="BG546" s="114" t="str">
        <f t="shared" si="75"/>
        <v>×</v>
      </c>
      <c r="BH546" s="115" t="str">
        <f t="shared" si="76"/>
        <v/>
      </c>
      <c r="BI546" s="170">
        <f t="shared" si="77"/>
        <v>0</v>
      </c>
      <c r="BJ546" s="36" t="str">
        <f>IF(AG546=契約状況コード表!G$5,"",IF(AND(K546&lt;&gt;"",ISTEXT(U546)),"分担契約/単価契約",IF(ISTEXT(U546),"単価契約",IF(K546&lt;&gt;"","分担契約",""))))</f>
        <v/>
      </c>
      <c r="BK546" s="171"/>
      <c r="BL546" s="118" t="str">
        <f>IF(COUNTIF(T546,"**"),"",IF(AND(T546&gt;=契約状況コード表!P$5,OR(H546=契約状況コード表!M$5,H546=契約状況コード表!M$6)),1,IF(AND(T546&gt;=契約状況コード表!P$13,H546&lt;&gt;契約状況コード表!M$5,H546&lt;&gt;契約状況コード表!M$6),1,"")))</f>
        <v/>
      </c>
      <c r="BM546" s="155" t="str">
        <f t="shared" si="78"/>
        <v>○</v>
      </c>
      <c r="BN546" s="118" t="b">
        <f t="shared" si="79"/>
        <v>1</v>
      </c>
      <c r="BO546" s="118" t="b">
        <f t="shared" si="80"/>
        <v>1</v>
      </c>
    </row>
    <row r="547" spans="1:67" ht="60.6" customHeight="1">
      <c r="A547" s="101">
        <f t="shared" si="81"/>
        <v>542</v>
      </c>
      <c r="B547" s="101" t="str">
        <f t="shared" si="82"/>
        <v/>
      </c>
      <c r="C547" s="101" t="str">
        <f>IF(B547&lt;&gt;1,"",COUNTIF($B$6:B547,1))</f>
        <v/>
      </c>
      <c r="D547" s="101" t="str">
        <f>IF(B547&lt;&gt;2,"",COUNTIF($B$6:B547,2))</f>
        <v/>
      </c>
      <c r="E547" s="101" t="str">
        <f>IF(B547&lt;&gt;3,"",COUNTIF($B$6:B547,3))</f>
        <v/>
      </c>
      <c r="F547" s="101" t="str">
        <f>IF(B547&lt;&gt;4,"",COUNTIF($B$6:B547,4))</f>
        <v/>
      </c>
      <c r="G547" s="75"/>
      <c r="H547" s="36"/>
      <c r="I547" s="76"/>
      <c r="J547" s="76"/>
      <c r="K547" s="75"/>
      <c r="L547" s="161"/>
      <c r="M547" s="77"/>
      <c r="N547" s="76"/>
      <c r="O547" s="78"/>
      <c r="P547" s="83"/>
      <c r="Q547" s="84"/>
      <c r="R547" s="76"/>
      <c r="S547" s="75"/>
      <c r="T547" s="79"/>
      <c r="U547" s="86"/>
      <c r="V547" s="87"/>
      <c r="W547" s="172" t="str">
        <f>IF(OR(T547="他官署で調達手続きを実施のため",AG547=契約状況コード表!G$5),"－",IF(V547&lt;&gt;"",ROUNDDOWN(V547/T547,3),(IFERROR(ROUNDDOWN(U547/T547,3),"－"))))</f>
        <v>－</v>
      </c>
      <c r="X547" s="79"/>
      <c r="Y547" s="79"/>
      <c r="Z547" s="82"/>
      <c r="AA547" s="80"/>
      <c r="AB547" s="81"/>
      <c r="AC547" s="82"/>
      <c r="AD547" s="82"/>
      <c r="AE547" s="82"/>
      <c r="AF547" s="82"/>
      <c r="AG547" s="80"/>
      <c r="AH547" s="76"/>
      <c r="AI547" s="76"/>
      <c r="AJ547" s="76"/>
      <c r="AK547" s="36"/>
      <c r="AL547" s="36"/>
      <c r="AM547" s="200"/>
      <c r="AN547" s="200"/>
      <c r="AO547" s="200"/>
      <c r="AP547" s="200"/>
      <c r="AQ547" s="161"/>
      <c r="AR547" s="75"/>
      <c r="AS547" s="36"/>
      <c r="AT547" s="36"/>
      <c r="AU547" s="36"/>
      <c r="AV547" s="36"/>
      <c r="AW547" s="36"/>
      <c r="AX547" s="36"/>
      <c r="AY547" s="36"/>
      <c r="AZ547" s="36"/>
      <c r="BA547" s="104"/>
      <c r="BB547" s="113"/>
      <c r="BC547" s="114" t="str">
        <f>IF(AND(OR(K547=契約状況コード表!D$5,K547=契約状況コード表!D$6),OR(AG547=契約状況コード表!G$5,AG547=契約状況コード表!G$6)),"年間支払金額(全官署)",IF(OR(AG547=契約状況コード表!G$5,AG547=契約状況コード表!G$6),"年間支払金額",IF(AND(OR(COUNTIF(AI547,"*すべて*"),COUNTIF(AI547,"*全て*")),S547="●",OR(K547=契約状況コード表!D$5,K547=契約状況コード表!D$6)),"年間支払金額(全官署、契約相手方ごと)",IF(AND(OR(COUNTIF(AI547,"*すべて*"),COUNTIF(AI547,"*全て*")),S547="●"),"年間支払金額(契約相手方ごと)",IF(AND(OR(K547=契約状況コード表!D$5,K547=契約状況コード表!D$6),AG547=契約状況コード表!G$7),"契約総額(全官署)",IF(AND(K547=契約状況コード表!D$7,AG547=契約状況コード表!G$7),"契約総額(自官署のみ)",IF(K547=契約状況コード表!D$7,"年間支払金額(自官署のみ)",IF(AG547=契約状況コード表!G$7,"契約総額",IF(AND(COUNTIF(BJ547,"&lt;&gt;*単価*"),OR(K547=契約状況コード表!D$5,K547=契約状況コード表!D$6)),"全官署予定価格",IF(AND(COUNTIF(BJ547,"*単価*"),OR(K547=契約状況コード表!D$5,K547=契約状況コード表!D$6)),"全官署支払金額",IF(AND(COUNTIF(BJ547,"&lt;&gt;*単価*"),COUNTIF(BJ547,"*変更契約*")),"変更後予定価格",IF(COUNTIF(BJ547,"*単価*"),"年間支払金額","予定価格"))))))))))))</f>
        <v>予定価格</v>
      </c>
      <c r="BD547" s="114" t="str">
        <f>IF(AND(BI547=契約状況コード表!M$5,T547&gt;契約状況コード表!N$5),"○",IF(AND(BI547=契約状況コード表!M$6,T547&gt;=契約状況コード表!N$6),"○",IF(AND(BI547=契約状況コード表!M$7,T547&gt;=契約状況コード表!N$7),"○",IF(AND(BI547=契約状況コード表!M$8,T547&gt;=契約状況コード表!N$8),"○",IF(AND(BI547=契約状況コード表!M$9,T547&gt;=契約状況コード表!N$9),"○",IF(AND(BI547=契約状況コード表!M$10,T547&gt;=契約状況コード表!N$10),"○",IF(AND(BI547=契約状況コード表!M$11,T547&gt;=契約状況コード表!N$11),"○",IF(AND(BI547=契約状況コード表!M$12,T547&gt;=契約状況コード表!N$12),"○",IF(AND(BI547=契約状況コード表!M$13,T547&gt;=契約状況コード表!N$13),"○",IF(T547="他官署で調達手続き入札を実施のため","○","×"))))))))))</f>
        <v>×</v>
      </c>
      <c r="BE547" s="114" t="str">
        <f>IF(AND(BI547=契約状況コード表!M$5,Y547&gt;契約状況コード表!N$5),"○",IF(AND(BI547=契約状況コード表!M$6,Y547&gt;=契約状況コード表!N$6),"○",IF(AND(BI547=契約状況コード表!M$7,Y547&gt;=契約状況コード表!N$7),"○",IF(AND(BI547=契約状況コード表!M$8,Y547&gt;=契約状況コード表!N$8),"○",IF(AND(BI547=契約状況コード表!M$9,Y547&gt;=契約状況コード表!N$9),"○",IF(AND(BI547=契約状況コード表!M$10,Y547&gt;=契約状況コード表!N$10),"○",IF(AND(BI547=契約状況コード表!M$11,Y547&gt;=契約状況コード表!N$11),"○",IF(AND(BI547=契約状況コード表!M$12,Y547&gt;=契約状況コード表!N$12),"○",IF(AND(BI547=契約状況コード表!M$13,Y547&gt;=契約状況コード表!N$13),"○","×")))))))))</f>
        <v>×</v>
      </c>
      <c r="BF547" s="114" t="str">
        <f t="shared" si="74"/>
        <v>×</v>
      </c>
      <c r="BG547" s="114" t="str">
        <f t="shared" si="75"/>
        <v>×</v>
      </c>
      <c r="BH547" s="115" t="str">
        <f t="shared" si="76"/>
        <v/>
      </c>
      <c r="BI547" s="170">
        <f t="shared" si="77"/>
        <v>0</v>
      </c>
      <c r="BJ547" s="36" t="str">
        <f>IF(AG547=契約状況コード表!G$5,"",IF(AND(K547&lt;&gt;"",ISTEXT(U547)),"分担契約/単価契約",IF(ISTEXT(U547),"単価契約",IF(K547&lt;&gt;"","分担契約",""))))</f>
        <v/>
      </c>
      <c r="BK547" s="171"/>
      <c r="BL547" s="118" t="str">
        <f>IF(COUNTIF(T547,"**"),"",IF(AND(T547&gt;=契約状況コード表!P$5,OR(H547=契約状況コード表!M$5,H547=契約状況コード表!M$6)),1,IF(AND(T547&gt;=契約状況コード表!P$13,H547&lt;&gt;契約状況コード表!M$5,H547&lt;&gt;契約状況コード表!M$6),1,"")))</f>
        <v/>
      </c>
      <c r="BM547" s="155" t="str">
        <f t="shared" si="78"/>
        <v>○</v>
      </c>
      <c r="BN547" s="118" t="b">
        <f t="shared" si="79"/>
        <v>1</v>
      </c>
      <c r="BO547" s="118" t="b">
        <f t="shared" si="80"/>
        <v>1</v>
      </c>
    </row>
    <row r="548" spans="1:67" ht="60.6" customHeight="1">
      <c r="A548" s="101">
        <f t="shared" si="81"/>
        <v>543</v>
      </c>
      <c r="B548" s="101" t="str">
        <f t="shared" si="82"/>
        <v/>
      </c>
      <c r="C548" s="101" t="str">
        <f>IF(B548&lt;&gt;1,"",COUNTIF($B$6:B548,1))</f>
        <v/>
      </c>
      <c r="D548" s="101" t="str">
        <f>IF(B548&lt;&gt;2,"",COUNTIF($B$6:B548,2))</f>
        <v/>
      </c>
      <c r="E548" s="101" t="str">
        <f>IF(B548&lt;&gt;3,"",COUNTIF($B$6:B548,3))</f>
        <v/>
      </c>
      <c r="F548" s="101" t="str">
        <f>IF(B548&lt;&gt;4,"",COUNTIF($B$6:B548,4))</f>
        <v/>
      </c>
      <c r="G548" s="75"/>
      <c r="H548" s="36"/>
      <c r="I548" s="76"/>
      <c r="J548" s="76"/>
      <c r="K548" s="75"/>
      <c r="L548" s="161"/>
      <c r="M548" s="77"/>
      <c r="N548" s="76"/>
      <c r="O548" s="78"/>
      <c r="P548" s="83"/>
      <c r="Q548" s="84"/>
      <c r="R548" s="76"/>
      <c r="S548" s="75"/>
      <c r="T548" s="79"/>
      <c r="U548" s="86"/>
      <c r="V548" s="87"/>
      <c r="W548" s="172" t="str">
        <f>IF(OR(T548="他官署で調達手続きを実施のため",AG548=契約状況コード表!G$5),"－",IF(V548&lt;&gt;"",ROUNDDOWN(V548/T548,3),(IFERROR(ROUNDDOWN(U548/T548,3),"－"))))</f>
        <v>－</v>
      </c>
      <c r="X548" s="79"/>
      <c r="Y548" s="79"/>
      <c r="Z548" s="82"/>
      <c r="AA548" s="80"/>
      <c r="AB548" s="81"/>
      <c r="AC548" s="82"/>
      <c r="AD548" s="82"/>
      <c r="AE548" s="82"/>
      <c r="AF548" s="82"/>
      <c r="AG548" s="80"/>
      <c r="AH548" s="76"/>
      <c r="AI548" s="76"/>
      <c r="AJ548" s="76"/>
      <c r="AK548" s="36"/>
      <c r="AL548" s="36"/>
      <c r="AM548" s="200"/>
      <c r="AN548" s="200"/>
      <c r="AO548" s="200"/>
      <c r="AP548" s="200"/>
      <c r="AQ548" s="161"/>
      <c r="AR548" s="75"/>
      <c r="AS548" s="36"/>
      <c r="AT548" s="36"/>
      <c r="AU548" s="36"/>
      <c r="AV548" s="36"/>
      <c r="AW548" s="36"/>
      <c r="AX548" s="36"/>
      <c r="AY548" s="36"/>
      <c r="AZ548" s="36"/>
      <c r="BA548" s="104"/>
      <c r="BB548" s="113"/>
      <c r="BC548" s="114" t="str">
        <f>IF(AND(OR(K548=契約状況コード表!D$5,K548=契約状況コード表!D$6),OR(AG548=契約状況コード表!G$5,AG548=契約状況コード表!G$6)),"年間支払金額(全官署)",IF(OR(AG548=契約状況コード表!G$5,AG548=契約状況コード表!G$6),"年間支払金額",IF(AND(OR(COUNTIF(AI548,"*すべて*"),COUNTIF(AI548,"*全て*")),S548="●",OR(K548=契約状況コード表!D$5,K548=契約状況コード表!D$6)),"年間支払金額(全官署、契約相手方ごと)",IF(AND(OR(COUNTIF(AI548,"*すべて*"),COUNTIF(AI548,"*全て*")),S548="●"),"年間支払金額(契約相手方ごと)",IF(AND(OR(K548=契約状況コード表!D$5,K548=契約状況コード表!D$6),AG548=契約状況コード表!G$7),"契約総額(全官署)",IF(AND(K548=契約状況コード表!D$7,AG548=契約状況コード表!G$7),"契約総額(自官署のみ)",IF(K548=契約状況コード表!D$7,"年間支払金額(自官署のみ)",IF(AG548=契約状況コード表!G$7,"契約総額",IF(AND(COUNTIF(BJ548,"&lt;&gt;*単価*"),OR(K548=契約状況コード表!D$5,K548=契約状況コード表!D$6)),"全官署予定価格",IF(AND(COUNTIF(BJ548,"*単価*"),OR(K548=契約状況コード表!D$5,K548=契約状況コード表!D$6)),"全官署支払金額",IF(AND(COUNTIF(BJ548,"&lt;&gt;*単価*"),COUNTIF(BJ548,"*変更契約*")),"変更後予定価格",IF(COUNTIF(BJ548,"*単価*"),"年間支払金額","予定価格"))))))))))))</f>
        <v>予定価格</v>
      </c>
      <c r="BD548" s="114" t="str">
        <f>IF(AND(BI548=契約状況コード表!M$5,T548&gt;契約状況コード表!N$5),"○",IF(AND(BI548=契約状況コード表!M$6,T548&gt;=契約状況コード表!N$6),"○",IF(AND(BI548=契約状況コード表!M$7,T548&gt;=契約状況コード表!N$7),"○",IF(AND(BI548=契約状況コード表!M$8,T548&gt;=契約状況コード表!N$8),"○",IF(AND(BI548=契約状況コード表!M$9,T548&gt;=契約状況コード表!N$9),"○",IF(AND(BI548=契約状況コード表!M$10,T548&gt;=契約状況コード表!N$10),"○",IF(AND(BI548=契約状況コード表!M$11,T548&gt;=契約状況コード表!N$11),"○",IF(AND(BI548=契約状況コード表!M$12,T548&gt;=契約状況コード表!N$12),"○",IF(AND(BI548=契約状況コード表!M$13,T548&gt;=契約状況コード表!N$13),"○",IF(T548="他官署で調達手続き入札を実施のため","○","×"))))))))))</f>
        <v>×</v>
      </c>
      <c r="BE548" s="114" t="str">
        <f>IF(AND(BI548=契約状況コード表!M$5,Y548&gt;契約状況コード表!N$5),"○",IF(AND(BI548=契約状況コード表!M$6,Y548&gt;=契約状況コード表!N$6),"○",IF(AND(BI548=契約状況コード表!M$7,Y548&gt;=契約状況コード表!N$7),"○",IF(AND(BI548=契約状況コード表!M$8,Y548&gt;=契約状況コード表!N$8),"○",IF(AND(BI548=契約状況コード表!M$9,Y548&gt;=契約状況コード表!N$9),"○",IF(AND(BI548=契約状況コード表!M$10,Y548&gt;=契約状況コード表!N$10),"○",IF(AND(BI548=契約状況コード表!M$11,Y548&gt;=契約状況コード表!N$11),"○",IF(AND(BI548=契約状況コード表!M$12,Y548&gt;=契約状況コード表!N$12),"○",IF(AND(BI548=契約状況コード表!M$13,Y548&gt;=契約状況コード表!N$13),"○","×")))))))))</f>
        <v>×</v>
      </c>
      <c r="BF548" s="114" t="str">
        <f t="shared" si="74"/>
        <v>×</v>
      </c>
      <c r="BG548" s="114" t="str">
        <f t="shared" si="75"/>
        <v>×</v>
      </c>
      <c r="BH548" s="115" t="str">
        <f t="shared" si="76"/>
        <v/>
      </c>
      <c r="BI548" s="170">
        <f t="shared" si="77"/>
        <v>0</v>
      </c>
      <c r="BJ548" s="36" t="str">
        <f>IF(AG548=契約状況コード表!G$5,"",IF(AND(K548&lt;&gt;"",ISTEXT(U548)),"分担契約/単価契約",IF(ISTEXT(U548),"単価契約",IF(K548&lt;&gt;"","分担契約",""))))</f>
        <v/>
      </c>
      <c r="BK548" s="171"/>
      <c r="BL548" s="118" t="str">
        <f>IF(COUNTIF(T548,"**"),"",IF(AND(T548&gt;=契約状況コード表!P$5,OR(H548=契約状況コード表!M$5,H548=契約状況コード表!M$6)),1,IF(AND(T548&gt;=契約状況コード表!P$13,H548&lt;&gt;契約状況コード表!M$5,H548&lt;&gt;契約状況コード表!M$6),1,"")))</f>
        <v/>
      </c>
      <c r="BM548" s="155" t="str">
        <f t="shared" si="78"/>
        <v>○</v>
      </c>
      <c r="BN548" s="118" t="b">
        <f t="shared" si="79"/>
        <v>1</v>
      </c>
      <c r="BO548" s="118" t="b">
        <f t="shared" si="80"/>
        <v>1</v>
      </c>
    </row>
    <row r="549" spans="1:67" ht="60.6" customHeight="1">
      <c r="A549" s="101">
        <f t="shared" si="81"/>
        <v>544</v>
      </c>
      <c r="B549" s="101" t="str">
        <f t="shared" si="82"/>
        <v/>
      </c>
      <c r="C549" s="101" t="str">
        <f>IF(B549&lt;&gt;1,"",COUNTIF($B$6:B549,1))</f>
        <v/>
      </c>
      <c r="D549" s="101" t="str">
        <f>IF(B549&lt;&gt;2,"",COUNTIF($B$6:B549,2))</f>
        <v/>
      </c>
      <c r="E549" s="101" t="str">
        <f>IF(B549&lt;&gt;3,"",COUNTIF($B$6:B549,3))</f>
        <v/>
      </c>
      <c r="F549" s="101" t="str">
        <f>IF(B549&lt;&gt;4,"",COUNTIF($B$6:B549,4))</f>
        <v/>
      </c>
      <c r="G549" s="75"/>
      <c r="H549" s="36"/>
      <c r="I549" s="76"/>
      <c r="J549" s="76"/>
      <c r="K549" s="75"/>
      <c r="L549" s="161"/>
      <c r="M549" s="77"/>
      <c r="N549" s="76"/>
      <c r="O549" s="78"/>
      <c r="P549" s="83"/>
      <c r="Q549" s="84"/>
      <c r="R549" s="76"/>
      <c r="S549" s="75"/>
      <c r="T549" s="85"/>
      <c r="U549" s="154"/>
      <c r="V549" s="87"/>
      <c r="W549" s="172" t="str">
        <f>IF(OR(T549="他官署で調達手続きを実施のため",AG549=契約状況コード表!G$5),"－",IF(V549&lt;&gt;"",ROUNDDOWN(V549/T549,3),(IFERROR(ROUNDDOWN(U549/T549,3),"－"))))</f>
        <v>－</v>
      </c>
      <c r="X549" s="85"/>
      <c r="Y549" s="85"/>
      <c r="Z549" s="82"/>
      <c r="AA549" s="80"/>
      <c r="AB549" s="81"/>
      <c r="AC549" s="82"/>
      <c r="AD549" s="82"/>
      <c r="AE549" s="82"/>
      <c r="AF549" s="82"/>
      <c r="AG549" s="80"/>
      <c r="AH549" s="76"/>
      <c r="AI549" s="76"/>
      <c r="AJ549" s="76"/>
      <c r="AK549" s="36"/>
      <c r="AL549" s="36"/>
      <c r="AM549" s="200"/>
      <c r="AN549" s="200"/>
      <c r="AO549" s="200"/>
      <c r="AP549" s="200"/>
      <c r="AQ549" s="161"/>
      <c r="AR549" s="75"/>
      <c r="AS549" s="36"/>
      <c r="AT549" s="36"/>
      <c r="AU549" s="36"/>
      <c r="AV549" s="36"/>
      <c r="AW549" s="36"/>
      <c r="AX549" s="36"/>
      <c r="AY549" s="36"/>
      <c r="AZ549" s="36"/>
      <c r="BA549" s="104"/>
      <c r="BB549" s="113"/>
      <c r="BC549" s="114" t="str">
        <f>IF(AND(OR(K549=契約状況コード表!D$5,K549=契約状況コード表!D$6),OR(AG549=契約状況コード表!G$5,AG549=契約状況コード表!G$6)),"年間支払金額(全官署)",IF(OR(AG549=契約状況コード表!G$5,AG549=契約状況コード表!G$6),"年間支払金額",IF(AND(OR(COUNTIF(AI549,"*すべて*"),COUNTIF(AI549,"*全て*")),S549="●",OR(K549=契約状況コード表!D$5,K549=契約状況コード表!D$6)),"年間支払金額(全官署、契約相手方ごと)",IF(AND(OR(COUNTIF(AI549,"*すべて*"),COUNTIF(AI549,"*全て*")),S549="●"),"年間支払金額(契約相手方ごと)",IF(AND(OR(K549=契約状況コード表!D$5,K549=契約状況コード表!D$6),AG549=契約状況コード表!G$7),"契約総額(全官署)",IF(AND(K549=契約状況コード表!D$7,AG549=契約状況コード表!G$7),"契約総額(自官署のみ)",IF(K549=契約状況コード表!D$7,"年間支払金額(自官署のみ)",IF(AG549=契約状況コード表!G$7,"契約総額",IF(AND(COUNTIF(BJ549,"&lt;&gt;*単価*"),OR(K549=契約状況コード表!D$5,K549=契約状況コード表!D$6)),"全官署予定価格",IF(AND(COUNTIF(BJ549,"*単価*"),OR(K549=契約状況コード表!D$5,K549=契約状況コード表!D$6)),"全官署支払金額",IF(AND(COUNTIF(BJ549,"&lt;&gt;*単価*"),COUNTIF(BJ549,"*変更契約*")),"変更後予定価格",IF(COUNTIF(BJ549,"*単価*"),"年間支払金額","予定価格"))))))))))))</f>
        <v>予定価格</v>
      </c>
      <c r="BD549" s="114" t="str">
        <f>IF(AND(BI549=契約状況コード表!M$5,T549&gt;契約状況コード表!N$5),"○",IF(AND(BI549=契約状況コード表!M$6,T549&gt;=契約状況コード表!N$6),"○",IF(AND(BI549=契約状況コード表!M$7,T549&gt;=契約状況コード表!N$7),"○",IF(AND(BI549=契約状況コード表!M$8,T549&gt;=契約状況コード表!N$8),"○",IF(AND(BI549=契約状況コード表!M$9,T549&gt;=契約状況コード表!N$9),"○",IF(AND(BI549=契約状況コード表!M$10,T549&gt;=契約状況コード表!N$10),"○",IF(AND(BI549=契約状況コード表!M$11,T549&gt;=契約状況コード表!N$11),"○",IF(AND(BI549=契約状況コード表!M$12,T549&gt;=契約状況コード表!N$12),"○",IF(AND(BI549=契約状況コード表!M$13,T549&gt;=契約状況コード表!N$13),"○",IF(T549="他官署で調達手続き入札を実施のため","○","×"))))))))))</f>
        <v>×</v>
      </c>
      <c r="BE549" s="114" t="str">
        <f>IF(AND(BI549=契約状況コード表!M$5,Y549&gt;契約状況コード表!N$5),"○",IF(AND(BI549=契約状況コード表!M$6,Y549&gt;=契約状況コード表!N$6),"○",IF(AND(BI549=契約状況コード表!M$7,Y549&gt;=契約状況コード表!N$7),"○",IF(AND(BI549=契約状況コード表!M$8,Y549&gt;=契約状況コード表!N$8),"○",IF(AND(BI549=契約状況コード表!M$9,Y549&gt;=契約状況コード表!N$9),"○",IF(AND(BI549=契約状況コード表!M$10,Y549&gt;=契約状況コード表!N$10),"○",IF(AND(BI549=契約状況コード表!M$11,Y549&gt;=契約状況コード表!N$11),"○",IF(AND(BI549=契約状況コード表!M$12,Y549&gt;=契約状況コード表!N$12),"○",IF(AND(BI549=契約状況コード表!M$13,Y549&gt;=契約状況コード表!N$13),"○","×")))))))))</f>
        <v>×</v>
      </c>
      <c r="BF549" s="114" t="str">
        <f t="shared" si="74"/>
        <v>×</v>
      </c>
      <c r="BG549" s="114" t="str">
        <f t="shared" si="75"/>
        <v>×</v>
      </c>
      <c r="BH549" s="115" t="str">
        <f t="shared" si="76"/>
        <v/>
      </c>
      <c r="BI549" s="170">
        <f t="shared" si="77"/>
        <v>0</v>
      </c>
      <c r="BJ549" s="36" t="str">
        <f>IF(AG549=契約状況コード表!G$5,"",IF(AND(K549&lt;&gt;"",ISTEXT(U549)),"分担契約/単価契約",IF(ISTEXT(U549),"単価契約",IF(K549&lt;&gt;"","分担契約",""))))</f>
        <v/>
      </c>
      <c r="BK549" s="171"/>
      <c r="BL549" s="118" t="str">
        <f>IF(COUNTIF(T549,"**"),"",IF(AND(T549&gt;=契約状況コード表!P$5,OR(H549=契約状況コード表!M$5,H549=契約状況コード表!M$6)),1,IF(AND(T549&gt;=契約状況コード表!P$13,H549&lt;&gt;契約状況コード表!M$5,H549&lt;&gt;契約状況コード表!M$6),1,"")))</f>
        <v/>
      </c>
      <c r="BM549" s="155" t="str">
        <f t="shared" si="78"/>
        <v>○</v>
      </c>
      <c r="BN549" s="118" t="b">
        <f t="shared" si="79"/>
        <v>1</v>
      </c>
      <c r="BO549" s="118" t="b">
        <f t="shared" si="80"/>
        <v>1</v>
      </c>
    </row>
    <row r="550" spans="1:67" ht="60.6" customHeight="1">
      <c r="A550" s="101">
        <f t="shared" si="81"/>
        <v>545</v>
      </c>
      <c r="B550" s="101" t="str">
        <f t="shared" si="82"/>
        <v/>
      </c>
      <c r="C550" s="101" t="str">
        <f>IF(B550&lt;&gt;1,"",COUNTIF($B$6:B550,1))</f>
        <v/>
      </c>
      <c r="D550" s="101" t="str">
        <f>IF(B550&lt;&gt;2,"",COUNTIF($B$6:B550,2))</f>
        <v/>
      </c>
      <c r="E550" s="101" t="str">
        <f>IF(B550&lt;&gt;3,"",COUNTIF($B$6:B550,3))</f>
        <v/>
      </c>
      <c r="F550" s="101" t="str">
        <f>IF(B550&lt;&gt;4,"",COUNTIF($B$6:B550,4))</f>
        <v/>
      </c>
      <c r="G550" s="75"/>
      <c r="H550" s="36"/>
      <c r="I550" s="76"/>
      <c r="J550" s="76"/>
      <c r="K550" s="75"/>
      <c r="L550" s="161"/>
      <c r="M550" s="77"/>
      <c r="N550" s="76"/>
      <c r="O550" s="78"/>
      <c r="P550" s="83"/>
      <c r="Q550" s="84"/>
      <c r="R550" s="76"/>
      <c r="S550" s="75"/>
      <c r="T550" s="79"/>
      <c r="U550" s="86"/>
      <c r="V550" s="87"/>
      <c r="W550" s="172" t="str">
        <f>IF(OR(T550="他官署で調達手続きを実施のため",AG550=契約状況コード表!G$5),"－",IF(V550&lt;&gt;"",ROUNDDOWN(V550/T550,3),(IFERROR(ROUNDDOWN(U550/T550,3),"－"))))</f>
        <v>－</v>
      </c>
      <c r="X550" s="79"/>
      <c r="Y550" s="79"/>
      <c r="Z550" s="82"/>
      <c r="AA550" s="80"/>
      <c r="AB550" s="81"/>
      <c r="AC550" s="82"/>
      <c r="AD550" s="82"/>
      <c r="AE550" s="82"/>
      <c r="AF550" s="82"/>
      <c r="AG550" s="80"/>
      <c r="AH550" s="76"/>
      <c r="AI550" s="76"/>
      <c r="AJ550" s="76"/>
      <c r="AK550" s="36"/>
      <c r="AL550" s="36"/>
      <c r="AM550" s="200"/>
      <c r="AN550" s="200"/>
      <c r="AO550" s="200"/>
      <c r="AP550" s="200"/>
      <c r="AQ550" s="161"/>
      <c r="AR550" s="75"/>
      <c r="AS550" s="36"/>
      <c r="AT550" s="36"/>
      <c r="AU550" s="36"/>
      <c r="AV550" s="36"/>
      <c r="AW550" s="36"/>
      <c r="AX550" s="36"/>
      <c r="AY550" s="36"/>
      <c r="AZ550" s="36"/>
      <c r="BA550" s="104"/>
      <c r="BB550" s="113"/>
      <c r="BC550" s="114" t="str">
        <f>IF(AND(OR(K550=契約状況コード表!D$5,K550=契約状況コード表!D$6),OR(AG550=契約状況コード表!G$5,AG550=契約状況コード表!G$6)),"年間支払金額(全官署)",IF(OR(AG550=契約状況コード表!G$5,AG550=契約状況コード表!G$6),"年間支払金額",IF(AND(OR(COUNTIF(AI550,"*すべて*"),COUNTIF(AI550,"*全て*")),S550="●",OR(K550=契約状況コード表!D$5,K550=契約状況コード表!D$6)),"年間支払金額(全官署、契約相手方ごと)",IF(AND(OR(COUNTIF(AI550,"*すべて*"),COUNTIF(AI550,"*全て*")),S550="●"),"年間支払金額(契約相手方ごと)",IF(AND(OR(K550=契約状況コード表!D$5,K550=契約状況コード表!D$6),AG550=契約状況コード表!G$7),"契約総額(全官署)",IF(AND(K550=契約状況コード表!D$7,AG550=契約状況コード表!G$7),"契約総額(自官署のみ)",IF(K550=契約状況コード表!D$7,"年間支払金額(自官署のみ)",IF(AG550=契約状況コード表!G$7,"契約総額",IF(AND(COUNTIF(BJ550,"&lt;&gt;*単価*"),OR(K550=契約状況コード表!D$5,K550=契約状況コード表!D$6)),"全官署予定価格",IF(AND(COUNTIF(BJ550,"*単価*"),OR(K550=契約状況コード表!D$5,K550=契約状況コード表!D$6)),"全官署支払金額",IF(AND(COUNTIF(BJ550,"&lt;&gt;*単価*"),COUNTIF(BJ550,"*変更契約*")),"変更後予定価格",IF(COUNTIF(BJ550,"*単価*"),"年間支払金額","予定価格"))))))))))))</f>
        <v>予定価格</v>
      </c>
      <c r="BD550" s="114" t="str">
        <f>IF(AND(BI550=契約状況コード表!M$5,T550&gt;契約状況コード表!N$5),"○",IF(AND(BI550=契約状況コード表!M$6,T550&gt;=契約状況コード表!N$6),"○",IF(AND(BI550=契約状況コード表!M$7,T550&gt;=契約状況コード表!N$7),"○",IF(AND(BI550=契約状況コード表!M$8,T550&gt;=契約状況コード表!N$8),"○",IF(AND(BI550=契約状況コード表!M$9,T550&gt;=契約状況コード表!N$9),"○",IF(AND(BI550=契約状況コード表!M$10,T550&gt;=契約状況コード表!N$10),"○",IF(AND(BI550=契約状況コード表!M$11,T550&gt;=契約状況コード表!N$11),"○",IF(AND(BI550=契約状況コード表!M$12,T550&gt;=契約状況コード表!N$12),"○",IF(AND(BI550=契約状況コード表!M$13,T550&gt;=契約状況コード表!N$13),"○",IF(T550="他官署で調達手続き入札を実施のため","○","×"))))))))))</f>
        <v>×</v>
      </c>
      <c r="BE550" s="114" t="str">
        <f>IF(AND(BI550=契約状況コード表!M$5,Y550&gt;契約状況コード表!N$5),"○",IF(AND(BI550=契約状況コード表!M$6,Y550&gt;=契約状況コード表!N$6),"○",IF(AND(BI550=契約状況コード表!M$7,Y550&gt;=契約状況コード表!N$7),"○",IF(AND(BI550=契約状況コード表!M$8,Y550&gt;=契約状況コード表!N$8),"○",IF(AND(BI550=契約状況コード表!M$9,Y550&gt;=契約状況コード表!N$9),"○",IF(AND(BI550=契約状況コード表!M$10,Y550&gt;=契約状況コード表!N$10),"○",IF(AND(BI550=契約状況コード表!M$11,Y550&gt;=契約状況コード表!N$11),"○",IF(AND(BI550=契約状況コード表!M$12,Y550&gt;=契約状況コード表!N$12),"○",IF(AND(BI550=契約状況コード表!M$13,Y550&gt;=契約状況コード表!N$13),"○","×")))))))))</f>
        <v>×</v>
      </c>
      <c r="BF550" s="114" t="str">
        <f t="shared" si="74"/>
        <v>×</v>
      </c>
      <c r="BG550" s="114" t="str">
        <f t="shared" si="75"/>
        <v>×</v>
      </c>
      <c r="BH550" s="115" t="str">
        <f t="shared" si="76"/>
        <v/>
      </c>
      <c r="BI550" s="170">
        <f t="shared" si="77"/>
        <v>0</v>
      </c>
      <c r="BJ550" s="36" t="str">
        <f>IF(AG550=契約状況コード表!G$5,"",IF(AND(K550&lt;&gt;"",ISTEXT(U550)),"分担契約/単価契約",IF(ISTEXT(U550),"単価契約",IF(K550&lt;&gt;"","分担契約",""))))</f>
        <v/>
      </c>
      <c r="BK550" s="171"/>
      <c r="BL550" s="118" t="str">
        <f>IF(COUNTIF(T550,"**"),"",IF(AND(T550&gt;=契約状況コード表!P$5,OR(H550=契約状況コード表!M$5,H550=契約状況コード表!M$6)),1,IF(AND(T550&gt;=契約状況コード表!P$13,H550&lt;&gt;契約状況コード表!M$5,H550&lt;&gt;契約状況コード表!M$6),1,"")))</f>
        <v/>
      </c>
      <c r="BM550" s="155" t="str">
        <f t="shared" si="78"/>
        <v>○</v>
      </c>
      <c r="BN550" s="118" t="b">
        <f t="shared" si="79"/>
        <v>1</v>
      </c>
      <c r="BO550" s="118" t="b">
        <f t="shared" si="80"/>
        <v>1</v>
      </c>
    </row>
    <row r="551" spans="1:67" ht="60.6" customHeight="1">
      <c r="A551" s="101">
        <f t="shared" si="81"/>
        <v>546</v>
      </c>
      <c r="B551" s="101" t="str">
        <f t="shared" si="82"/>
        <v/>
      </c>
      <c r="C551" s="101" t="str">
        <f>IF(B551&lt;&gt;1,"",COUNTIF($B$6:B551,1))</f>
        <v/>
      </c>
      <c r="D551" s="101" t="str">
        <f>IF(B551&lt;&gt;2,"",COUNTIF($B$6:B551,2))</f>
        <v/>
      </c>
      <c r="E551" s="101" t="str">
        <f>IF(B551&lt;&gt;3,"",COUNTIF($B$6:B551,3))</f>
        <v/>
      </c>
      <c r="F551" s="101" t="str">
        <f>IF(B551&lt;&gt;4,"",COUNTIF($B$6:B551,4))</f>
        <v/>
      </c>
      <c r="G551" s="75"/>
      <c r="H551" s="36"/>
      <c r="I551" s="76"/>
      <c r="J551" s="76"/>
      <c r="K551" s="75"/>
      <c r="L551" s="161"/>
      <c r="M551" s="77"/>
      <c r="N551" s="76"/>
      <c r="O551" s="78"/>
      <c r="P551" s="83"/>
      <c r="Q551" s="84"/>
      <c r="R551" s="76"/>
      <c r="S551" s="75"/>
      <c r="T551" s="79"/>
      <c r="U551" s="86"/>
      <c r="V551" s="87"/>
      <c r="W551" s="172" t="str">
        <f>IF(OR(T551="他官署で調達手続きを実施のため",AG551=契約状況コード表!G$5),"－",IF(V551&lt;&gt;"",ROUNDDOWN(V551/T551,3),(IFERROR(ROUNDDOWN(U551/T551,3),"－"))))</f>
        <v>－</v>
      </c>
      <c r="X551" s="79"/>
      <c r="Y551" s="79"/>
      <c r="Z551" s="82"/>
      <c r="AA551" s="80"/>
      <c r="AB551" s="81"/>
      <c r="AC551" s="82"/>
      <c r="AD551" s="82"/>
      <c r="AE551" s="82"/>
      <c r="AF551" s="82"/>
      <c r="AG551" s="80"/>
      <c r="AH551" s="76"/>
      <c r="AI551" s="76"/>
      <c r="AJ551" s="76"/>
      <c r="AK551" s="36"/>
      <c r="AL551" s="36"/>
      <c r="AM551" s="200"/>
      <c r="AN551" s="200"/>
      <c r="AO551" s="200"/>
      <c r="AP551" s="200"/>
      <c r="AQ551" s="161"/>
      <c r="AR551" s="75"/>
      <c r="AS551" s="36"/>
      <c r="AT551" s="36"/>
      <c r="AU551" s="36"/>
      <c r="AV551" s="36"/>
      <c r="AW551" s="36"/>
      <c r="AX551" s="36"/>
      <c r="AY551" s="36"/>
      <c r="AZ551" s="36"/>
      <c r="BA551" s="104"/>
      <c r="BB551" s="113"/>
      <c r="BC551" s="114" t="str">
        <f>IF(AND(OR(K551=契約状況コード表!D$5,K551=契約状況コード表!D$6),OR(AG551=契約状況コード表!G$5,AG551=契約状況コード表!G$6)),"年間支払金額(全官署)",IF(OR(AG551=契約状況コード表!G$5,AG551=契約状況コード表!G$6),"年間支払金額",IF(AND(OR(COUNTIF(AI551,"*すべて*"),COUNTIF(AI551,"*全て*")),S551="●",OR(K551=契約状況コード表!D$5,K551=契約状況コード表!D$6)),"年間支払金額(全官署、契約相手方ごと)",IF(AND(OR(COUNTIF(AI551,"*すべて*"),COUNTIF(AI551,"*全て*")),S551="●"),"年間支払金額(契約相手方ごと)",IF(AND(OR(K551=契約状況コード表!D$5,K551=契約状況コード表!D$6),AG551=契約状況コード表!G$7),"契約総額(全官署)",IF(AND(K551=契約状況コード表!D$7,AG551=契約状況コード表!G$7),"契約総額(自官署のみ)",IF(K551=契約状況コード表!D$7,"年間支払金額(自官署のみ)",IF(AG551=契約状況コード表!G$7,"契約総額",IF(AND(COUNTIF(BJ551,"&lt;&gt;*単価*"),OR(K551=契約状況コード表!D$5,K551=契約状況コード表!D$6)),"全官署予定価格",IF(AND(COUNTIF(BJ551,"*単価*"),OR(K551=契約状況コード表!D$5,K551=契約状況コード表!D$6)),"全官署支払金額",IF(AND(COUNTIF(BJ551,"&lt;&gt;*単価*"),COUNTIF(BJ551,"*変更契約*")),"変更後予定価格",IF(COUNTIF(BJ551,"*単価*"),"年間支払金額","予定価格"))))))))))))</f>
        <v>予定価格</v>
      </c>
      <c r="BD551" s="114" t="str">
        <f>IF(AND(BI551=契約状況コード表!M$5,T551&gt;契約状況コード表!N$5),"○",IF(AND(BI551=契約状況コード表!M$6,T551&gt;=契約状況コード表!N$6),"○",IF(AND(BI551=契約状況コード表!M$7,T551&gt;=契約状況コード表!N$7),"○",IF(AND(BI551=契約状況コード表!M$8,T551&gt;=契約状況コード表!N$8),"○",IF(AND(BI551=契約状況コード表!M$9,T551&gt;=契約状況コード表!N$9),"○",IF(AND(BI551=契約状況コード表!M$10,T551&gt;=契約状況コード表!N$10),"○",IF(AND(BI551=契約状況コード表!M$11,T551&gt;=契約状況コード表!N$11),"○",IF(AND(BI551=契約状況コード表!M$12,T551&gt;=契約状況コード表!N$12),"○",IF(AND(BI551=契約状況コード表!M$13,T551&gt;=契約状況コード表!N$13),"○",IF(T551="他官署で調達手続き入札を実施のため","○","×"))))))))))</f>
        <v>×</v>
      </c>
      <c r="BE551" s="114" t="str">
        <f>IF(AND(BI551=契約状況コード表!M$5,Y551&gt;契約状況コード表!N$5),"○",IF(AND(BI551=契約状況コード表!M$6,Y551&gt;=契約状況コード表!N$6),"○",IF(AND(BI551=契約状況コード表!M$7,Y551&gt;=契約状況コード表!N$7),"○",IF(AND(BI551=契約状況コード表!M$8,Y551&gt;=契約状況コード表!N$8),"○",IF(AND(BI551=契約状況コード表!M$9,Y551&gt;=契約状況コード表!N$9),"○",IF(AND(BI551=契約状況コード表!M$10,Y551&gt;=契約状況コード表!N$10),"○",IF(AND(BI551=契約状況コード表!M$11,Y551&gt;=契約状況コード表!N$11),"○",IF(AND(BI551=契約状況コード表!M$12,Y551&gt;=契約状況コード表!N$12),"○",IF(AND(BI551=契約状況コード表!M$13,Y551&gt;=契約状況コード表!N$13),"○","×")))))))))</f>
        <v>×</v>
      </c>
      <c r="BF551" s="114" t="str">
        <f t="shared" si="74"/>
        <v>×</v>
      </c>
      <c r="BG551" s="114" t="str">
        <f t="shared" si="75"/>
        <v>×</v>
      </c>
      <c r="BH551" s="115" t="str">
        <f t="shared" si="76"/>
        <v/>
      </c>
      <c r="BI551" s="170">
        <f t="shared" si="77"/>
        <v>0</v>
      </c>
      <c r="BJ551" s="36" t="str">
        <f>IF(AG551=契約状況コード表!G$5,"",IF(AND(K551&lt;&gt;"",ISTEXT(U551)),"分担契約/単価契約",IF(ISTEXT(U551),"単価契約",IF(K551&lt;&gt;"","分担契約",""))))</f>
        <v/>
      </c>
      <c r="BK551" s="171"/>
      <c r="BL551" s="118" t="str">
        <f>IF(COUNTIF(T551,"**"),"",IF(AND(T551&gt;=契約状況コード表!P$5,OR(H551=契約状況コード表!M$5,H551=契約状況コード表!M$6)),1,IF(AND(T551&gt;=契約状況コード表!P$13,H551&lt;&gt;契約状況コード表!M$5,H551&lt;&gt;契約状況コード表!M$6),1,"")))</f>
        <v/>
      </c>
      <c r="BM551" s="155" t="str">
        <f t="shared" si="78"/>
        <v>○</v>
      </c>
      <c r="BN551" s="118" t="b">
        <f t="shared" si="79"/>
        <v>1</v>
      </c>
      <c r="BO551" s="118" t="b">
        <f t="shared" si="80"/>
        <v>1</v>
      </c>
    </row>
    <row r="552" spans="1:67" ht="60.6" customHeight="1">
      <c r="A552" s="101">
        <f t="shared" si="81"/>
        <v>547</v>
      </c>
      <c r="B552" s="101" t="str">
        <f t="shared" si="82"/>
        <v/>
      </c>
      <c r="C552" s="101" t="str">
        <f>IF(B552&lt;&gt;1,"",COUNTIF($B$6:B552,1))</f>
        <v/>
      </c>
      <c r="D552" s="101" t="str">
        <f>IF(B552&lt;&gt;2,"",COUNTIF($B$6:B552,2))</f>
        <v/>
      </c>
      <c r="E552" s="101" t="str">
        <f>IF(B552&lt;&gt;3,"",COUNTIF($B$6:B552,3))</f>
        <v/>
      </c>
      <c r="F552" s="101" t="str">
        <f>IF(B552&lt;&gt;4,"",COUNTIF($B$6:B552,4))</f>
        <v/>
      </c>
      <c r="G552" s="75"/>
      <c r="H552" s="36"/>
      <c r="I552" s="76"/>
      <c r="J552" s="76"/>
      <c r="K552" s="75"/>
      <c r="L552" s="161"/>
      <c r="M552" s="77"/>
      <c r="N552" s="76"/>
      <c r="O552" s="78"/>
      <c r="P552" s="83"/>
      <c r="Q552" s="84"/>
      <c r="R552" s="76"/>
      <c r="S552" s="75"/>
      <c r="T552" s="79"/>
      <c r="U552" s="86"/>
      <c r="V552" s="87"/>
      <c r="W552" s="172" t="str">
        <f>IF(OR(T552="他官署で調達手続きを実施のため",AG552=契約状況コード表!G$5),"－",IF(V552&lt;&gt;"",ROUNDDOWN(V552/T552,3),(IFERROR(ROUNDDOWN(U552/T552,3),"－"))))</f>
        <v>－</v>
      </c>
      <c r="X552" s="79"/>
      <c r="Y552" s="79"/>
      <c r="Z552" s="82"/>
      <c r="AA552" s="80"/>
      <c r="AB552" s="81"/>
      <c r="AC552" s="82"/>
      <c r="AD552" s="82"/>
      <c r="AE552" s="82"/>
      <c r="AF552" s="82"/>
      <c r="AG552" s="80"/>
      <c r="AH552" s="76"/>
      <c r="AI552" s="76"/>
      <c r="AJ552" s="76"/>
      <c r="AK552" s="36"/>
      <c r="AL552" s="36"/>
      <c r="AM552" s="200"/>
      <c r="AN552" s="200"/>
      <c r="AO552" s="200"/>
      <c r="AP552" s="200"/>
      <c r="AQ552" s="161"/>
      <c r="AR552" s="75"/>
      <c r="AS552" s="36"/>
      <c r="AT552" s="36"/>
      <c r="AU552" s="36"/>
      <c r="AV552" s="36"/>
      <c r="AW552" s="36"/>
      <c r="AX552" s="36"/>
      <c r="AY552" s="36"/>
      <c r="AZ552" s="36"/>
      <c r="BA552" s="104"/>
      <c r="BB552" s="113"/>
      <c r="BC552" s="114" t="str">
        <f>IF(AND(OR(K552=契約状況コード表!D$5,K552=契約状況コード表!D$6),OR(AG552=契約状況コード表!G$5,AG552=契約状況コード表!G$6)),"年間支払金額(全官署)",IF(OR(AG552=契約状況コード表!G$5,AG552=契約状況コード表!G$6),"年間支払金額",IF(AND(OR(COUNTIF(AI552,"*すべて*"),COUNTIF(AI552,"*全て*")),S552="●",OR(K552=契約状況コード表!D$5,K552=契約状況コード表!D$6)),"年間支払金額(全官署、契約相手方ごと)",IF(AND(OR(COUNTIF(AI552,"*すべて*"),COUNTIF(AI552,"*全て*")),S552="●"),"年間支払金額(契約相手方ごと)",IF(AND(OR(K552=契約状況コード表!D$5,K552=契約状況コード表!D$6),AG552=契約状況コード表!G$7),"契約総額(全官署)",IF(AND(K552=契約状況コード表!D$7,AG552=契約状況コード表!G$7),"契約総額(自官署のみ)",IF(K552=契約状況コード表!D$7,"年間支払金額(自官署のみ)",IF(AG552=契約状況コード表!G$7,"契約総額",IF(AND(COUNTIF(BJ552,"&lt;&gt;*単価*"),OR(K552=契約状況コード表!D$5,K552=契約状況コード表!D$6)),"全官署予定価格",IF(AND(COUNTIF(BJ552,"*単価*"),OR(K552=契約状況コード表!D$5,K552=契約状況コード表!D$6)),"全官署支払金額",IF(AND(COUNTIF(BJ552,"&lt;&gt;*単価*"),COUNTIF(BJ552,"*変更契約*")),"変更後予定価格",IF(COUNTIF(BJ552,"*単価*"),"年間支払金額","予定価格"))))))))))))</f>
        <v>予定価格</v>
      </c>
      <c r="BD552" s="114" t="str">
        <f>IF(AND(BI552=契約状況コード表!M$5,T552&gt;契約状況コード表!N$5),"○",IF(AND(BI552=契約状況コード表!M$6,T552&gt;=契約状況コード表!N$6),"○",IF(AND(BI552=契約状況コード表!M$7,T552&gt;=契約状況コード表!N$7),"○",IF(AND(BI552=契約状況コード表!M$8,T552&gt;=契約状況コード表!N$8),"○",IF(AND(BI552=契約状況コード表!M$9,T552&gt;=契約状況コード表!N$9),"○",IF(AND(BI552=契約状況コード表!M$10,T552&gt;=契約状況コード表!N$10),"○",IF(AND(BI552=契約状況コード表!M$11,T552&gt;=契約状況コード表!N$11),"○",IF(AND(BI552=契約状況コード表!M$12,T552&gt;=契約状況コード表!N$12),"○",IF(AND(BI552=契約状況コード表!M$13,T552&gt;=契約状況コード表!N$13),"○",IF(T552="他官署で調達手続き入札を実施のため","○","×"))))))))))</f>
        <v>×</v>
      </c>
      <c r="BE552" s="114" t="str">
        <f>IF(AND(BI552=契約状況コード表!M$5,Y552&gt;契約状況コード表!N$5),"○",IF(AND(BI552=契約状況コード表!M$6,Y552&gt;=契約状況コード表!N$6),"○",IF(AND(BI552=契約状況コード表!M$7,Y552&gt;=契約状況コード表!N$7),"○",IF(AND(BI552=契約状況コード表!M$8,Y552&gt;=契約状況コード表!N$8),"○",IF(AND(BI552=契約状況コード表!M$9,Y552&gt;=契約状況コード表!N$9),"○",IF(AND(BI552=契約状況コード表!M$10,Y552&gt;=契約状況コード表!N$10),"○",IF(AND(BI552=契約状況コード表!M$11,Y552&gt;=契約状況コード表!N$11),"○",IF(AND(BI552=契約状況コード表!M$12,Y552&gt;=契約状況コード表!N$12),"○",IF(AND(BI552=契約状況コード表!M$13,Y552&gt;=契約状況コード表!N$13),"○","×")))))))))</f>
        <v>×</v>
      </c>
      <c r="BF552" s="114" t="str">
        <f t="shared" si="74"/>
        <v>×</v>
      </c>
      <c r="BG552" s="114" t="str">
        <f t="shared" si="75"/>
        <v>×</v>
      </c>
      <c r="BH552" s="115" t="str">
        <f t="shared" si="76"/>
        <v/>
      </c>
      <c r="BI552" s="170">
        <f t="shared" si="77"/>
        <v>0</v>
      </c>
      <c r="BJ552" s="36" t="str">
        <f>IF(AG552=契約状況コード表!G$5,"",IF(AND(K552&lt;&gt;"",ISTEXT(U552)),"分担契約/単価契約",IF(ISTEXT(U552),"単価契約",IF(K552&lt;&gt;"","分担契約",""))))</f>
        <v/>
      </c>
      <c r="BK552" s="171"/>
      <c r="BL552" s="118" t="str">
        <f>IF(COUNTIF(T552,"**"),"",IF(AND(T552&gt;=契約状況コード表!P$5,OR(H552=契約状況コード表!M$5,H552=契約状況コード表!M$6)),1,IF(AND(T552&gt;=契約状況コード表!P$13,H552&lt;&gt;契約状況コード表!M$5,H552&lt;&gt;契約状況コード表!M$6),1,"")))</f>
        <v/>
      </c>
      <c r="BM552" s="155" t="str">
        <f t="shared" si="78"/>
        <v>○</v>
      </c>
      <c r="BN552" s="118" t="b">
        <f t="shared" si="79"/>
        <v>1</v>
      </c>
      <c r="BO552" s="118" t="b">
        <f t="shared" si="80"/>
        <v>1</v>
      </c>
    </row>
    <row r="553" spans="1:67" ht="60.6" customHeight="1">
      <c r="A553" s="101">
        <f t="shared" si="81"/>
        <v>548</v>
      </c>
      <c r="B553" s="101" t="str">
        <f t="shared" si="82"/>
        <v/>
      </c>
      <c r="C553" s="101" t="str">
        <f>IF(B553&lt;&gt;1,"",COUNTIF($B$6:B553,1))</f>
        <v/>
      </c>
      <c r="D553" s="101" t="str">
        <f>IF(B553&lt;&gt;2,"",COUNTIF($B$6:B553,2))</f>
        <v/>
      </c>
      <c r="E553" s="101" t="str">
        <f>IF(B553&lt;&gt;3,"",COUNTIF($B$6:B553,3))</f>
        <v/>
      </c>
      <c r="F553" s="101" t="str">
        <f>IF(B553&lt;&gt;4,"",COUNTIF($B$6:B553,4))</f>
        <v/>
      </c>
      <c r="G553" s="75"/>
      <c r="H553" s="36"/>
      <c r="I553" s="76"/>
      <c r="J553" s="76"/>
      <c r="K553" s="75"/>
      <c r="L553" s="161"/>
      <c r="M553" s="77"/>
      <c r="N553" s="76"/>
      <c r="O553" s="78"/>
      <c r="P553" s="83"/>
      <c r="Q553" s="84"/>
      <c r="R553" s="76"/>
      <c r="S553" s="75"/>
      <c r="T553" s="79"/>
      <c r="U553" s="86"/>
      <c r="V553" s="87"/>
      <c r="W553" s="172" t="str">
        <f>IF(OR(T553="他官署で調達手続きを実施のため",AG553=契約状況コード表!G$5),"－",IF(V553&lt;&gt;"",ROUNDDOWN(V553/T553,3),(IFERROR(ROUNDDOWN(U553/T553,3),"－"))))</f>
        <v>－</v>
      </c>
      <c r="X553" s="79"/>
      <c r="Y553" s="79"/>
      <c r="Z553" s="82"/>
      <c r="AA553" s="80"/>
      <c r="AB553" s="81"/>
      <c r="AC553" s="82"/>
      <c r="AD553" s="82"/>
      <c r="AE553" s="82"/>
      <c r="AF553" s="82"/>
      <c r="AG553" s="80"/>
      <c r="AH553" s="76"/>
      <c r="AI553" s="76"/>
      <c r="AJ553" s="76"/>
      <c r="AK553" s="36"/>
      <c r="AL553" s="36"/>
      <c r="AM553" s="200"/>
      <c r="AN553" s="200"/>
      <c r="AO553" s="200"/>
      <c r="AP553" s="200"/>
      <c r="AQ553" s="161"/>
      <c r="AR553" s="75"/>
      <c r="AS553" s="36"/>
      <c r="AT553" s="36"/>
      <c r="AU553" s="36"/>
      <c r="AV553" s="36"/>
      <c r="AW553" s="36"/>
      <c r="AX553" s="36"/>
      <c r="AY553" s="36"/>
      <c r="AZ553" s="36"/>
      <c r="BA553" s="108"/>
      <c r="BB553" s="113"/>
      <c r="BC553" s="114" t="str">
        <f>IF(AND(OR(K553=契約状況コード表!D$5,K553=契約状況コード表!D$6),OR(AG553=契約状況コード表!G$5,AG553=契約状況コード表!G$6)),"年間支払金額(全官署)",IF(OR(AG553=契約状況コード表!G$5,AG553=契約状況コード表!G$6),"年間支払金額",IF(AND(OR(COUNTIF(AI553,"*すべて*"),COUNTIF(AI553,"*全て*")),S553="●",OR(K553=契約状況コード表!D$5,K553=契約状況コード表!D$6)),"年間支払金額(全官署、契約相手方ごと)",IF(AND(OR(COUNTIF(AI553,"*すべて*"),COUNTIF(AI553,"*全て*")),S553="●"),"年間支払金額(契約相手方ごと)",IF(AND(OR(K553=契約状況コード表!D$5,K553=契約状況コード表!D$6),AG553=契約状況コード表!G$7),"契約総額(全官署)",IF(AND(K553=契約状況コード表!D$7,AG553=契約状況コード表!G$7),"契約総額(自官署のみ)",IF(K553=契約状況コード表!D$7,"年間支払金額(自官署のみ)",IF(AG553=契約状況コード表!G$7,"契約総額",IF(AND(COUNTIF(BJ553,"&lt;&gt;*単価*"),OR(K553=契約状況コード表!D$5,K553=契約状況コード表!D$6)),"全官署予定価格",IF(AND(COUNTIF(BJ553,"*単価*"),OR(K553=契約状況コード表!D$5,K553=契約状況コード表!D$6)),"全官署支払金額",IF(AND(COUNTIF(BJ553,"&lt;&gt;*単価*"),COUNTIF(BJ553,"*変更契約*")),"変更後予定価格",IF(COUNTIF(BJ553,"*単価*"),"年間支払金額","予定価格"))))))))))))</f>
        <v>予定価格</v>
      </c>
      <c r="BD553" s="114" t="str">
        <f>IF(AND(BI553=契約状況コード表!M$5,T553&gt;契約状況コード表!N$5),"○",IF(AND(BI553=契約状況コード表!M$6,T553&gt;=契約状況コード表!N$6),"○",IF(AND(BI553=契約状況コード表!M$7,T553&gt;=契約状況コード表!N$7),"○",IF(AND(BI553=契約状況コード表!M$8,T553&gt;=契約状況コード表!N$8),"○",IF(AND(BI553=契約状況コード表!M$9,T553&gt;=契約状況コード表!N$9),"○",IF(AND(BI553=契約状況コード表!M$10,T553&gt;=契約状況コード表!N$10),"○",IF(AND(BI553=契約状況コード表!M$11,T553&gt;=契約状況コード表!N$11),"○",IF(AND(BI553=契約状況コード表!M$12,T553&gt;=契約状況コード表!N$12),"○",IF(AND(BI553=契約状況コード表!M$13,T553&gt;=契約状況コード表!N$13),"○",IF(T553="他官署で調達手続き入札を実施のため","○","×"))))))))))</f>
        <v>×</v>
      </c>
      <c r="BE553" s="114" t="str">
        <f>IF(AND(BI553=契約状況コード表!M$5,Y553&gt;契約状況コード表!N$5),"○",IF(AND(BI553=契約状況コード表!M$6,Y553&gt;=契約状況コード表!N$6),"○",IF(AND(BI553=契約状況コード表!M$7,Y553&gt;=契約状況コード表!N$7),"○",IF(AND(BI553=契約状況コード表!M$8,Y553&gt;=契約状況コード表!N$8),"○",IF(AND(BI553=契約状況コード表!M$9,Y553&gt;=契約状況コード表!N$9),"○",IF(AND(BI553=契約状況コード表!M$10,Y553&gt;=契約状況コード表!N$10),"○",IF(AND(BI553=契約状況コード表!M$11,Y553&gt;=契約状況コード表!N$11),"○",IF(AND(BI553=契約状況コード表!M$12,Y553&gt;=契約状況コード表!N$12),"○",IF(AND(BI553=契約状況コード表!M$13,Y553&gt;=契約状況コード表!N$13),"○","×")))))))))</f>
        <v>×</v>
      </c>
      <c r="BF553" s="114" t="str">
        <f t="shared" si="74"/>
        <v>×</v>
      </c>
      <c r="BG553" s="114" t="str">
        <f t="shared" si="75"/>
        <v>×</v>
      </c>
      <c r="BH553" s="115" t="str">
        <f t="shared" si="76"/>
        <v/>
      </c>
      <c r="BI553" s="170">
        <f t="shared" si="77"/>
        <v>0</v>
      </c>
      <c r="BJ553" s="36" t="str">
        <f>IF(AG553=契約状況コード表!G$5,"",IF(AND(K553&lt;&gt;"",ISTEXT(U553)),"分担契約/単価契約",IF(ISTEXT(U553),"単価契約",IF(K553&lt;&gt;"","分担契約",""))))</f>
        <v/>
      </c>
      <c r="BK553" s="171"/>
      <c r="BL553" s="118" t="str">
        <f>IF(COUNTIF(T553,"**"),"",IF(AND(T553&gt;=契約状況コード表!P$5,OR(H553=契約状況コード表!M$5,H553=契約状況コード表!M$6)),1,IF(AND(T553&gt;=契約状況コード表!P$13,H553&lt;&gt;契約状況コード表!M$5,H553&lt;&gt;契約状況コード表!M$6),1,"")))</f>
        <v/>
      </c>
      <c r="BM553" s="155" t="str">
        <f t="shared" si="78"/>
        <v>○</v>
      </c>
      <c r="BN553" s="118" t="b">
        <f t="shared" si="79"/>
        <v>1</v>
      </c>
      <c r="BO553" s="118" t="b">
        <f t="shared" si="80"/>
        <v>1</v>
      </c>
    </row>
    <row r="554" spans="1:67" ht="60.6" customHeight="1">
      <c r="A554" s="101">
        <f t="shared" si="81"/>
        <v>549</v>
      </c>
      <c r="B554" s="101" t="str">
        <f t="shared" si="82"/>
        <v/>
      </c>
      <c r="C554" s="101" t="str">
        <f>IF(B554&lt;&gt;1,"",COUNTIF($B$6:B554,1))</f>
        <v/>
      </c>
      <c r="D554" s="101" t="str">
        <f>IF(B554&lt;&gt;2,"",COUNTIF($B$6:B554,2))</f>
        <v/>
      </c>
      <c r="E554" s="101" t="str">
        <f>IF(B554&lt;&gt;3,"",COUNTIF($B$6:B554,3))</f>
        <v/>
      </c>
      <c r="F554" s="101" t="str">
        <f>IF(B554&lt;&gt;4,"",COUNTIF($B$6:B554,4))</f>
        <v/>
      </c>
      <c r="G554" s="75"/>
      <c r="H554" s="36"/>
      <c r="I554" s="76"/>
      <c r="J554" s="76"/>
      <c r="K554" s="75"/>
      <c r="L554" s="161"/>
      <c r="M554" s="77"/>
      <c r="N554" s="76"/>
      <c r="O554" s="78"/>
      <c r="P554" s="83"/>
      <c r="Q554" s="84"/>
      <c r="R554" s="76"/>
      <c r="S554" s="75"/>
      <c r="T554" s="79"/>
      <c r="U554" s="86"/>
      <c r="V554" s="87"/>
      <c r="W554" s="172" t="str">
        <f>IF(OR(T554="他官署で調達手続きを実施のため",AG554=契約状況コード表!G$5),"－",IF(V554&lt;&gt;"",ROUNDDOWN(V554/T554,3),(IFERROR(ROUNDDOWN(U554/T554,3),"－"))))</f>
        <v>－</v>
      </c>
      <c r="X554" s="79"/>
      <c r="Y554" s="79"/>
      <c r="Z554" s="82"/>
      <c r="AA554" s="80"/>
      <c r="AB554" s="81"/>
      <c r="AC554" s="82"/>
      <c r="AD554" s="82"/>
      <c r="AE554" s="82"/>
      <c r="AF554" s="82"/>
      <c r="AG554" s="80"/>
      <c r="AH554" s="76"/>
      <c r="AI554" s="76"/>
      <c r="AJ554" s="76"/>
      <c r="AK554" s="36"/>
      <c r="AL554" s="36"/>
      <c r="AM554" s="200"/>
      <c r="AN554" s="200"/>
      <c r="AO554" s="200"/>
      <c r="AP554" s="200"/>
      <c r="AQ554" s="161"/>
      <c r="AR554" s="75"/>
      <c r="AS554" s="36"/>
      <c r="AT554" s="36"/>
      <c r="AU554" s="36"/>
      <c r="AV554" s="36"/>
      <c r="AW554" s="36"/>
      <c r="AX554" s="36"/>
      <c r="AY554" s="36"/>
      <c r="AZ554" s="36"/>
      <c r="BA554" s="104"/>
      <c r="BB554" s="113"/>
      <c r="BC554" s="114" t="str">
        <f>IF(AND(OR(K554=契約状況コード表!D$5,K554=契約状況コード表!D$6),OR(AG554=契約状況コード表!G$5,AG554=契約状況コード表!G$6)),"年間支払金額(全官署)",IF(OR(AG554=契約状況コード表!G$5,AG554=契約状況コード表!G$6),"年間支払金額",IF(AND(OR(COUNTIF(AI554,"*すべて*"),COUNTIF(AI554,"*全て*")),S554="●",OR(K554=契約状況コード表!D$5,K554=契約状況コード表!D$6)),"年間支払金額(全官署、契約相手方ごと)",IF(AND(OR(COUNTIF(AI554,"*すべて*"),COUNTIF(AI554,"*全て*")),S554="●"),"年間支払金額(契約相手方ごと)",IF(AND(OR(K554=契約状況コード表!D$5,K554=契約状況コード表!D$6),AG554=契約状況コード表!G$7),"契約総額(全官署)",IF(AND(K554=契約状況コード表!D$7,AG554=契約状況コード表!G$7),"契約総額(自官署のみ)",IF(K554=契約状況コード表!D$7,"年間支払金額(自官署のみ)",IF(AG554=契約状況コード表!G$7,"契約総額",IF(AND(COUNTIF(BJ554,"&lt;&gt;*単価*"),OR(K554=契約状況コード表!D$5,K554=契約状況コード表!D$6)),"全官署予定価格",IF(AND(COUNTIF(BJ554,"*単価*"),OR(K554=契約状況コード表!D$5,K554=契約状況コード表!D$6)),"全官署支払金額",IF(AND(COUNTIF(BJ554,"&lt;&gt;*単価*"),COUNTIF(BJ554,"*変更契約*")),"変更後予定価格",IF(COUNTIF(BJ554,"*単価*"),"年間支払金額","予定価格"))))))))))))</f>
        <v>予定価格</v>
      </c>
      <c r="BD554" s="114" t="str">
        <f>IF(AND(BI554=契約状況コード表!M$5,T554&gt;契約状況コード表!N$5),"○",IF(AND(BI554=契約状況コード表!M$6,T554&gt;=契約状況コード表!N$6),"○",IF(AND(BI554=契約状況コード表!M$7,T554&gt;=契約状況コード表!N$7),"○",IF(AND(BI554=契約状況コード表!M$8,T554&gt;=契約状況コード表!N$8),"○",IF(AND(BI554=契約状況コード表!M$9,T554&gt;=契約状況コード表!N$9),"○",IF(AND(BI554=契約状況コード表!M$10,T554&gt;=契約状況コード表!N$10),"○",IF(AND(BI554=契約状況コード表!M$11,T554&gt;=契約状況コード表!N$11),"○",IF(AND(BI554=契約状況コード表!M$12,T554&gt;=契約状況コード表!N$12),"○",IF(AND(BI554=契約状況コード表!M$13,T554&gt;=契約状況コード表!N$13),"○",IF(T554="他官署で調達手続き入札を実施のため","○","×"))))))))))</f>
        <v>×</v>
      </c>
      <c r="BE554" s="114" t="str">
        <f>IF(AND(BI554=契約状況コード表!M$5,Y554&gt;契約状況コード表!N$5),"○",IF(AND(BI554=契約状況コード表!M$6,Y554&gt;=契約状況コード表!N$6),"○",IF(AND(BI554=契約状況コード表!M$7,Y554&gt;=契約状況コード表!N$7),"○",IF(AND(BI554=契約状況コード表!M$8,Y554&gt;=契約状況コード表!N$8),"○",IF(AND(BI554=契約状況コード表!M$9,Y554&gt;=契約状況コード表!N$9),"○",IF(AND(BI554=契約状況コード表!M$10,Y554&gt;=契約状況コード表!N$10),"○",IF(AND(BI554=契約状況コード表!M$11,Y554&gt;=契約状況コード表!N$11),"○",IF(AND(BI554=契約状況コード表!M$12,Y554&gt;=契約状況コード表!N$12),"○",IF(AND(BI554=契約状況コード表!M$13,Y554&gt;=契約状況コード表!N$13),"○","×")))))))))</f>
        <v>×</v>
      </c>
      <c r="BF554" s="114" t="str">
        <f t="shared" si="74"/>
        <v>×</v>
      </c>
      <c r="BG554" s="114" t="str">
        <f t="shared" si="75"/>
        <v>×</v>
      </c>
      <c r="BH554" s="115" t="str">
        <f t="shared" si="76"/>
        <v/>
      </c>
      <c r="BI554" s="170">
        <f t="shared" si="77"/>
        <v>0</v>
      </c>
      <c r="BJ554" s="36" t="str">
        <f>IF(AG554=契約状況コード表!G$5,"",IF(AND(K554&lt;&gt;"",ISTEXT(U554)),"分担契約/単価契約",IF(ISTEXT(U554),"単価契約",IF(K554&lt;&gt;"","分担契約",""))))</f>
        <v/>
      </c>
      <c r="BK554" s="171"/>
      <c r="BL554" s="118" t="str">
        <f>IF(COUNTIF(T554,"**"),"",IF(AND(T554&gt;=契約状況コード表!P$5,OR(H554=契約状況コード表!M$5,H554=契約状況コード表!M$6)),1,IF(AND(T554&gt;=契約状況コード表!P$13,H554&lt;&gt;契約状況コード表!M$5,H554&lt;&gt;契約状況コード表!M$6),1,"")))</f>
        <v/>
      </c>
      <c r="BM554" s="155" t="str">
        <f t="shared" si="78"/>
        <v>○</v>
      </c>
      <c r="BN554" s="118" t="b">
        <f t="shared" si="79"/>
        <v>1</v>
      </c>
      <c r="BO554" s="118" t="b">
        <f t="shared" si="80"/>
        <v>1</v>
      </c>
    </row>
    <row r="555" spans="1:67" ht="60.6" customHeight="1">
      <c r="A555" s="101">
        <f t="shared" si="81"/>
        <v>550</v>
      </c>
      <c r="B555" s="101" t="str">
        <f t="shared" si="82"/>
        <v/>
      </c>
      <c r="C555" s="101" t="str">
        <f>IF(B555&lt;&gt;1,"",COUNTIF($B$6:B555,1))</f>
        <v/>
      </c>
      <c r="D555" s="101" t="str">
        <f>IF(B555&lt;&gt;2,"",COUNTIF($B$6:B555,2))</f>
        <v/>
      </c>
      <c r="E555" s="101" t="str">
        <f>IF(B555&lt;&gt;3,"",COUNTIF($B$6:B555,3))</f>
        <v/>
      </c>
      <c r="F555" s="101" t="str">
        <f>IF(B555&lt;&gt;4,"",COUNTIF($B$6:B555,4))</f>
        <v/>
      </c>
      <c r="G555" s="75"/>
      <c r="H555" s="36"/>
      <c r="I555" s="76"/>
      <c r="J555" s="76"/>
      <c r="K555" s="75"/>
      <c r="L555" s="161"/>
      <c r="M555" s="77"/>
      <c r="N555" s="76"/>
      <c r="O555" s="78"/>
      <c r="P555" s="83"/>
      <c r="Q555" s="84"/>
      <c r="R555" s="76"/>
      <c r="S555" s="75"/>
      <c r="T555" s="79"/>
      <c r="U555" s="86"/>
      <c r="V555" s="87"/>
      <c r="W555" s="172" t="str">
        <f>IF(OR(T555="他官署で調達手続きを実施のため",AG555=契約状況コード表!G$5),"－",IF(V555&lt;&gt;"",ROUNDDOWN(V555/T555,3),(IFERROR(ROUNDDOWN(U555/T555,3),"－"))))</f>
        <v>－</v>
      </c>
      <c r="X555" s="79"/>
      <c r="Y555" s="79"/>
      <c r="Z555" s="82"/>
      <c r="AA555" s="80"/>
      <c r="AB555" s="81"/>
      <c r="AC555" s="82"/>
      <c r="AD555" s="82"/>
      <c r="AE555" s="82"/>
      <c r="AF555" s="82"/>
      <c r="AG555" s="80"/>
      <c r="AH555" s="76"/>
      <c r="AI555" s="76"/>
      <c r="AJ555" s="76"/>
      <c r="AK555" s="36"/>
      <c r="AL555" s="36"/>
      <c r="AM555" s="200"/>
      <c r="AN555" s="200"/>
      <c r="AO555" s="200"/>
      <c r="AP555" s="200"/>
      <c r="AQ555" s="161"/>
      <c r="AR555" s="75"/>
      <c r="AS555" s="36"/>
      <c r="AT555" s="36"/>
      <c r="AU555" s="36"/>
      <c r="AV555" s="36"/>
      <c r="AW555" s="36"/>
      <c r="AX555" s="36"/>
      <c r="AY555" s="36"/>
      <c r="AZ555" s="36"/>
      <c r="BA555" s="104"/>
      <c r="BB555" s="113"/>
      <c r="BC555" s="114" t="str">
        <f>IF(AND(OR(K555=契約状況コード表!D$5,K555=契約状況コード表!D$6),OR(AG555=契約状況コード表!G$5,AG555=契約状況コード表!G$6)),"年間支払金額(全官署)",IF(OR(AG555=契約状況コード表!G$5,AG555=契約状況コード表!G$6),"年間支払金額",IF(AND(OR(COUNTIF(AI555,"*すべて*"),COUNTIF(AI555,"*全て*")),S555="●",OR(K555=契約状況コード表!D$5,K555=契約状況コード表!D$6)),"年間支払金額(全官署、契約相手方ごと)",IF(AND(OR(COUNTIF(AI555,"*すべて*"),COUNTIF(AI555,"*全て*")),S555="●"),"年間支払金額(契約相手方ごと)",IF(AND(OR(K555=契約状況コード表!D$5,K555=契約状況コード表!D$6),AG555=契約状況コード表!G$7),"契約総額(全官署)",IF(AND(K555=契約状況コード表!D$7,AG555=契約状況コード表!G$7),"契約総額(自官署のみ)",IF(K555=契約状況コード表!D$7,"年間支払金額(自官署のみ)",IF(AG555=契約状況コード表!G$7,"契約総額",IF(AND(COUNTIF(BJ555,"&lt;&gt;*単価*"),OR(K555=契約状況コード表!D$5,K555=契約状況コード表!D$6)),"全官署予定価格",IF(AND(COUNTIF(BJ555,"*単価*"),OR(K555=契約状況コード表!D$5,K555=契約状況コード表!D$6)),"全官署支払金額",IF(AND(COUNTIF(BJ555,"&lt;&gt;*単価*"),COUNTIF(BJ555,"*変更契約*")),"変更後予定価格",IF(COUNTIF(BJ555,"*単価*"),"年間支払金額","予定価格"))))))))))))</f>
        <v>予定価格</v>
      </c>
      <c r="BD555" s="114" t="str">
        <f>IF(AND(BI555=契約状況コード表!M$5,T555&gt;契約状況コード表!N$5),"○",IF(AND(BI555=契約状況コード表!M$6,T555&gt;=契約状況コード表!N$6),"○",IF(AND(BI555=契約状況コード表!M$7,T555&gt;=契約状況コード表!N$7),"○",IF(AND(BI555=契約状況コード表!M$8,T555&gt;=契約状況コード表!N$8),"○",IF(AND(BI555=契約状況コード表!M$9,T555&gt;=契約状況コード表!N$9),"○",IF(AND(BI555=契約状況コード表!M$10,T555&gt;=契約状況コード表!N$10),"○",IF(AND(BI555=契約状況コード表!M$11,T555&gt;=契約状況コード表!N$11),"○",IF(AND(BI555=契約状況コード表!M$12,T555&gt;=契約状況コード表!N$12),"○",IF(AND(BI555=契約状況コード表!M$13,T555&gt;=契約状況コード表!N$13),"○",IF(T555="他官署で調達手続き入札を実施のため","○","×"))))))))))</f>
        <v>×</v>
      </c>
      <c r="BE555" s="114" t="str">
        <f>IF(AND(BI555=契約状況コード表!M$5,Y555&gt;契約状況コード表!N$5),"○",IF(AND(BI555=契約状況コード表!M$6,Y555&gt;=契約状況コード表!N$6),"○",IF(AND(BI555=契約状況コード表!M$7,Y555&gt;=契約状況コード表!N$7),"○",IF(AND(BI555=契約状況コード表!M$8,Y555&gt;=契約状況コード表!N$8),"○",IF(AND(BI555=契約状況コード表!M$9,Y555&gt;=契約状況コード表!N$9),"○",IF(AND(BI555=契約状況コード表!M$10,Y555&gt;=契約状況コード表!N$10),"○",IF(AND(BI555=契約状況コード表!M$11,Y555&gt;=契約状況コード表!N$11),"○",IF(AND(BI555=契約状況コード表!M$12,Y555&gt;=契約状況コード表!N$12),"○",IF(AND(BI555=契約状況コード表!M$13,Y555&gt;=契約状況コード表!N$13),"○","×")))))))))</f>
        <v>×</v>
      </c>
      <c r="BF555" s="114" t="str">
        <f t="shared" si="74"/>
        <v>×</v>
      </c>
      <c r="BG555" s="114" t="str">
        <f t="shared" si="75"/>
        <v>×</v>
      </c>
      <c r="BH555" s="115" t="str">
        <f t="shared" si="76"/>
        <v/>
      </c>
      <c r="BI555" s="170">
        <f t="shared" si="77"/>
        <v>0</v>
      </c>
      <c r="BJ555" s="36" t="str">
        <f>IF(AG555=契約状況コード表!G$5,"",IF(AND(K555&lt;&gt;"",ISTEXT(U555)),"分担契約/単価契約",IF(ISTEXT(U555),"単価契約",IF(K555&lt;&gt;"","分担契約",""))))</f>
        <v/>
      </c>
      <c r="BK555" s="171"/>
      <c r="BL555" s="118" t="str">
        <f>IF(COUNTIF(T555,"**"),"",IF(AND(T555&gt;=契約状況コード表!P$5,OR(H555=契約状況コード表!M$5,H555=契約状況コード表!M$6)),1,IF(AND(T555&gt;=契約状況コード表!P$13,H555&lt;&gt;契約状況コード表!M$5,H555&lt;&gt;契約状況コード表!M$6),1,"")))</f>
        <v/>
      </c>
      <c r="BM555" s="155" t="str">
        <f t="shared" si="78"/>
        <v>○</v>
      </c>
      <c r="BN555" s="118" t="b">
        <f t="shared" si="79"/>
        <v>1</v>
      </c>
      <c r="BO555" s="118" t="b">
        <f t="shared" si="80"/>
        <v>1</v>
      </c>
    </row>
    <row r="556" spans="1:67" ht="60.6" customHeight="1">
      <c r="A556" s="101">
        <f t="shared" si="81"/>
        <v>551</v>
      </c>
      <c r="B556" s="101" t="str">
        <f t="shared" si="82"/>
        <v/>
      </c>
      <c r="C556" s="101" t="str">
        <f>IF(B556&lt;&gt;1,"",COUNTIF($B$6:B556,1))</f>
        <v/>
      </c>
      <c r="D556" s="101" t="str">
        <f>IF(B556&lt;&gt;2,"",COUNTIF($B$6:B556,2))</f>
        <v/>
      </c>
      <c r="E556" s="101" t="str">
        <f>IF(B556&lt;&gt;3,"",COUNTIF($B$6:B556,3))</f>
        <v/>
      </c>
      <c r="F556" s="101" t="str">
        <f>IF(B556&lt;&gt;4,"",COUNTIF($B$6:B556,4))</f>
        <v/>
      </c>
      <c r="G556" s="75"/>
      <c r="H556" s="36"/>
      <c r="I556" s="76"/>
      <c r="J556" s="76"/>
      <c r="K556" s="75"/>
      <c r="L556" s="161"/>
      <c r="M556" s="77"/>
      <c r="N556" s="76"/>
      <c r="O556" s="78"/>
      <c r="P556" s="83"/>
      <c r="Q556" s="84"/>
      <c r="R556" s="76"/>
      <c r="S556" s="75"/>
      <c r="T556" s="85"/>
      <c r="U556" s="154"/>
      <c r="V556" s="87"/>
      <c r="W556" s="172" t="str">
        <f>IF(OR(T556="他官署で調達手続きを実施のため",AG556=契約状況コード表!G$5),"－",IF(V556&lt;&gt;"",ROUNDDOWN(V556/T556,3),(IFERROR(ROUNDDOWN(U556/T556,3),"－"))))</f>
        <v>－</v>
      </c>
      <c r="X556" s="85"/>
      <c r="Y556" s="85"/>
      <c r="Z556" s="82"/>
      <c r="AA556" s="80"/>
      <c r="AB556" s="81"/>
      <c r="AC556" s="82"/>
      <c r="AD556" s="82"/>
      <c r="AE556" s="82"/>
      <c r="AF556" s="82"/>
      <c r="AG556" s="80"/>
      <c r="AH556" s="76"/>
      <c r="AI556" s="76"/>
      <c r="AJ556" s="76"/>
      <c r="AK556" s="36"/>
      <c r="AL556" s="36"/>
      <c r="AM556" s="200"/>
      <c r="AN556" s="200"/>
      <c r="AO556" s="200"/>
      <c r="AP556" s="200"/>
      <c r="AQ556" s="161"/>
      <c r="AR556" s="75"/>
      <c r="AS556" s="36"/>
      <c r="AT556" s="36"/>
      <c r="AU556" s="36"/>
      <c r="AV556" s="36"/>
      <c r="AW556" s="36"/>
      <c r="AX556" s="36"/>
      <c r="AY556" s="36"/>
      <c r="AZ556" s="36"/>
      <c r="BA556" s="104"/>
      <c r="BB556" s="113"/>
      <c r="BC556" s="114" t="str">
        <f>IF(AND(OR(K556=契約状況コード表!D$5,K556=契約状況コード表!D$6),OR(AG556=契約状況コード表!G$5,AG556=契約状況コード表!G$6)),"年間支払金額(全官署)",IF(OR(AG556=契約状況コード表!G$5,AG556=契約状況コード表!G$6),"年間支払金額",IF(AND(OR(COUNTIF(AI556,"*すべて*"),COUNTIF(AI556,"*全て*")),S556="●",OR(K556=契約状況コード表!D$5,K556=契約状況コード表!D$6)),"年間支払金額(全官署、契約相手方ごと)",IF(AND(OR(COUNTIF(AI556,"*すべて*"),COUNTIF(AI556,"*全て*")),S556="●"),"年間支払金額(契約相手方ごと)",IF(AND(OR(K556=契約状況コード表!D$5,K556=契約状況コード表!D$6),AG556=契約状況コード表!G$7),"契約総額(全官署)",IF(AND(K556=契約状況コード表!D$7,AG556=契約状況コード表!G$7),"契約総額(自官署のみ)",IF(K556=契約状況コード表!D$7,"年間支払金額(自官署のみ)",IF(AG556=契約状況コード表!G$7,"契約総額",IF(AND(COUNTIF(BJ556,"&lt;&gt;*単価*"),OR(K556=契約状況コード表!D$5,K556=契約状況コード表!D$6)),"全官署予定価格",IF(AND(COUNTIF(BJ556,"*単価*"),OR(K556=契約状況コード表!D$5,K556=契約状況コード表!D$6)),"全官署支払金額",IF(AND(COUNTIF(BJ556,"&lt;&gt;*単価*"),COUNTIF(BJ556,"*変更契約*")),"変更後予定価格",IF(COUNTIF(BJ556,"*単価*"),"年間支払金額","予定価格"))))))))))))</f>
        <v>予定価格</v>
      </c>
      <c r="BD556" s="114" t="str">
        <f>IF(AND(BI556=契約状況コード表!M$5,T556&gt;契約状況コード表!N$5),"○",IF(AND(BI556=契約状況コード表!M$6,T556&gt;=契約状況コード表!N$6),"○",IF(AND(BI556=契約状況コード表!M$7,T556&gt;=契約状況コード表!N$7),"○",IF(AND(BI556=契約状況コード表!M$8,T556&gt;=契約状況コード表!N$8),"○",IF(AND(BI556=契約状況コード表!M$9,T556&gt;=契約状況コード表!N$9),"○",IF(AND(BI556=契約状況コード表!M$10,T556&gt;=契約状況コード表!N$10),"○",IF(AND(BI556=契約状況コード表!M$11,T556&gt;=契約状況コード表!N$11),"○",IF(AND(BI556=契約状況コード表!M$12,T556&gt;=契約状況コード表!N$12),"○",IF(AND(BI556=契約状況コード表!M$13,T556&gt;=契約状況コード表!N$13),"○",IF(T556="他官署で調達手続き入札を実施のため","○","×"))))))))))</f>
        <v>×</v>
      </c>
      <c r="BE556" s="114" t="str">
        <f>IF(AND(BI556=契約状況コード表!M$5,Y556&gt;契約状況コード表!N$5),"○",IF(AND(BI556=契約状況コード表!M$6,Y556&gt;=契約状況コード表!N$6),"○",IF(AND(BI556=契約状況コード表!M$7,Y556&gt;=契約状況コード表!N$7),"○",IF(AND(BI556=契約状況コード表!M$8,Y556&gt;=契約状況コード表!N$8),"○",IF(AND(BI556=契約状況コード表!M$9,Y556&gt;=契約状況コード表!N$9),"○",IF(AND(BI556=契約状況コード表!M$10,Y556&gt;=契約状況コード表!N$10),"○",IF(AND(BI556=契約状況コード表!M$11,Y556&gt;=契約状況コード表!N$11),"○",IF(AND(BI556=契約状況コード表!M$12,Y556&gt;=契約状況コード表!N$12),"○",IF(AND(BI556=契約状況コード表!M$13,Y556&gt;=契約状況コード表!N$13),"○","×")))))))))</f>
        <v>×</v>
      </c>
      <c r="BF556" s="114" t="str">
        <f t="shared" si="74"/>
        <v>×</v>
      </c>
      <c r="BG556" s="114" t="str">
        <f t="shared" si="75"/>
        <v>×</v>
      </c>
      <c r="BH556" s="115" t="str">
        <f t="shared" si="76"/>
        <v/>
      </c>
      <c r="BI556" s="170">
        <f t="shared" si="77"/>
        <v>0</v>
      </c>
      <c r="BJ556" s="36" t="str">
        <f>IF(AG556=契約状況コード表!G$5,"",IF(AND(K556&lt;&gt;"",ISTEXT(U556)),"分担契約/単価契約",IF(ISTEXT(U556),"単価契約",IF(K556&lt;&gt;"","分担契約",""))))</f>
        <v/>
      </c>
      <c r="BK556" s="171"/>
      <c r="BL556" s="118" t="str">
        <f>IF(COUNTIF(T556,"**"),"",IF(AND(T556&gt;=契約状況コード表!P$5,OR(H556=契約状況コード表!M$5,H556=契約状況コード表!M$6)),1,IF(AND(T556&gt;=契約状況コード表!P$13,H556&lt;&gt;契約状況コード表!M$5,H556&lt;&gt;契約状況コード表!M$6),1,"")))</f>
        <v/>
      </c>
      <c r="BM556" s="155" t="str">
        <f t="shared" si="78"/>
        <v>○</v>
      </c>
      <c r="BN556" s="118" t="b">
        <f t="shared" si="79"/>
        <v>1</v>
      </c>
      <c r="BO556" s="118" t="b">
        <f t="shared" si="80"/>
        <v>1</v>
      </c>
    </row>
    <row r="557" spans="1:67" ht="60.6" customHeight="1">
      <c r="A557" s="101">
        <f t="shared" si="81"/>
        <v>552</v>
      </c>
      <c r="B557" s="101" t="str">
        <f t="shared" si="82"/>
        <v/>
      </c>
      <c r="C557" s="101" t="str">
        <f>IF(B557&lt;&gt;1,"",COUNTIF($B$6:B557,1))</f>
        <v/>
      </c>
      <c r="D557" s="101" t="str">
        <f>IF(B557&lt;&gt;2,"",COUNTIF($B$6:B557,2))</f>
        <v/>
      </c>
      <c r="E557" s="101" t="str">
        <f>IF(B557&lt;&gt;3,"",COUNTIF($B$6:B557,3))</f>
        <v/>
      </c>
      <c r="F557" s="101" t="str">
        <f>IF(B557&lt;&gt;4,"",COUNTIF($B$6:B557,4))</f>
        <v/>
      </c>
      <c r="G557" s="75"/>
      <c r="H557" s="36"/>
      <c r="I557" s="76"/>
      <c r="J557" s="76"/>
      <c r="K557" s="75"/>
      <c r="L557" s="161"/>
      <c r="M557" s="77"/>
      <c r="N557" s="76"/>
      <c r="O557" s="78"/>
      <c r="P557" s="83"/>
      <c r="Q557" s="84"/>
      <c r="R557" s="76"/>
      <c r="S557" s="75"/>
      <c r="T557" s="79"/>
      <c r="U557" s="86"/>
      <c r="V557" s="87"/>
      <c r="W557" s="172" t="str">
        <f>IF(OR(T557="他官署で調達手続きを実施のため",AG557=契約状況コード表!G$5),"－",IF(V557&lt;&gt;"",ROUNDDOWN(V557/T557,3),(IFERROR(ROUNDDOWN(U557/T557,3),"－"))))</f>
        <v>－</v>
      </c>
      <c r="X557" s="79"/>
      <c r="Y557" s="79"/>
      <c r="Z557" s="82"/>
      <c r="AA557" s="80"/>
      <c r="AB557" s="81"/>
      <c r="AC557" s="82"/>
      <c r="AD557" s="82"/>
      <c r="AE557" s="82"/>
      <c r="AF557" s="82"/>
      <c r="AG557" s="80"/>
      <c r="AH557" s="76"/>
      <c r="AI557" s="76"/>
      <c r="AJ557" s="76"/>
      <c r="AK557" s="36"/>
      <c r="AL557" s="36"/>
      <c r="AM557" s="200"/>
      <c r="AN557" s="200"/>
      <c r="AO557" s="200"/>
      <c r="AP557" s="200"/>
      <c r="AQ557" s="161"/>
      <c r="AR557" s="75"/>
      <c r="AS557" s="36"/>
      <c r="AT557" s="36"/>
      <c r="AU557" s="36"/>
      <c r="AV557" s="36"/>
      <c r="AW557" s="36"/>
      <c r="AX557" s="36"/>
      <c r="AY557" s="36"/>
      <c r="AZ557" s="36"/>
      <c r="BA557" s="104"/>
      <c r="BB557" s="113"/>
      <c r="BC557" s="114" t="str">
        <f>IF(AND(OR(K557=契約状況コード表!D$5,K557=契約状況コード表!D$6),OR(AG557=契約状況コード表!G$5,AG557=契約状況コード表!G$6)),"年間支払金額(全官署)",IF(OR(AG557=契約状況コード表!G$5,AG557=契約状況コード表!G$6),"年間支払金額",IF(AND(OR(COUNTIF(AI557,"*すべて*"),COUNTIF(AI557,"*全て*")),S557="●",OR(K557=契約状況コード表!D$5,K557=契約状況コード表!D$6)),"年間支払金額(全官署、契約相手方ごと)",IF(AND(OR(COUNTIF(AI557,"*すべて*"),COUNTIF(AI557,"*全て*")),S557="●"),"年間支払金額(契約相手方ごと)",IF(AND(OR(K557=契約状況コード表!D$5,K557=契約状況コード表!D$6),AG557=契約状況コード表!G$7),"契約総額(全官署)",IF(AND(K557=契約状況コード表!D$7,AG557=契約状況コード表!G$7),"契約総額(自官署のみ)",IF(K557=契約状況コード表!D$7,"年間支払金額(自官署のみ)",IF(AG557=契約状況コード表!G$7,"契約総額",IF(AND(COUNTIF(BJ557,"&lt;&gt;*単価*"),OR(K557=契約状況コード表!D$5,K557=契約状況コード表!D$6)),"全官署予定価格",IF(AND(COUNTIF(BJ557,"*単価*"),OR(K557=契約状況コード表!D$5,K557=契約状況コード表!D$6)),"全官署支払金額",IF(AND(COUNTIF(BJ557,"&lt;&gt;*単価*"),COUNTIF(BJ557,"*変更契約*")),"変更後予定価格",IF(COUNTIF(BJ557,"*単価*"),"年間支払金額","予定価格"))))))))))))</f>
        <v>予定価格</v>
      </c>
      <c r="BD557" s="114" t="str">
        <f>IF(AND(BI557=契約状況コード表!M$5,T557&gt;契約状況コード表!N$5),"○",IF(AND(BI557=契約状況コード表!M$6,T557&gt;=契約状況コード表!N$6),"○",IF(AND(BI557=契約状況コード表!M$7,T557&gt;=契約状況コード表!N$7),"○",IF(AND(BI557=契約状況コード表!M$8,T557&gt;=契約状況コード表!N$8),"○",IF(AND(BI557=契約状況コード表!M$9,T557&gt;=契約状況コード表!N$9),"○",IF(AND(BI557=契約状況コード表!M$10,T557&gt;=契約状況コード表!N$10),"○",IF(AND(BI557=契約状況コード表!M$11,T557&gt;=契約状況コード表!N$11),"○",IF(AND(BI557=契約状況コード表!M$12,T557&gt;=契約状況コード表!N$12),"○",IF(AND(BI557=契約状況コード表!M$13,T557&gt;=契約状況コード表!N$13),"○",IF(T557="他官署で調達手続き入札を実施のため","○","×"))))))))))</f>
        <v>×</v>
      </c>
      <c r="BE557" s="114" t="str">
        <f>IF(AND(BI557=契約状況コード表!M$5,Y557&gt;契約状況コード表!N$5),"○",IF(AND(BI557=契約状況コード表!M$6,Y557&gt;=契約状況コード表!N$6),"○",IF(AND(BI557=契約状況コード表!M$7,Y557&gt;=契約状況コード表!N$7),"○",IF(AND(BI557=契約状況コード表!M$8,Y557&gt;=契約状況コード表!N$8),"○",IF(AND(BI557=契約状況コード表!M$9,Y557&gt;=契約状況コード表!N$9),"○",IF(AND(BI557=契約状況コード表!M$10,Y557&gt;=契約状況コード表!N$10),"○",IF(AND(BI557=契約状況コード表!M$11,Y557&gt;=契約状況コード表!N$11),"○",IF(AND(BI557=契約状況コード表!M$12,Y557&gt;=契約状況コード表!N$12),"○",IF(AND(BI557=契約状況コード表!M$13,Y557&gt;=契約状況コード表!N$13),"○","×")))))))))</f>
        <v>×</v>
      </c>
      <c r="BF557" s="114" t="str">
        <f t="shared" si="74"/>
        <v>×</v>
      </c>
      <c r="BG557" s="114" t="str">
        <f t="shared" si="75"/>
        <v>×</v>
      </c>
      <c r="BH557" s="115" t="str">
        <f t="shared" si="76"/>
        <v/>
      </c>
      <c r="BI557" s="170">
        <f t="shared" si="77"/>
        <v>0</v>
      </c>
      <c r="BJ557" s="36" t="str">
        <f>IF(AG557=契約状況コード表!G$5,"",IF(AND(K557&lt;&gt;"",ISTEXT(U557)),"分担契約/単価契約",IF(ISTEXT(U557),"単価契約",IF(K557&lt;&gt;"","分担契約",""))))</f>
        <v/>
      </c>
      <c r="BK557" s="171"/>
      <c r="BL557" s="118" t="str">
        <f>IF(COUNTIF(T557,"**"),"",IF(AND(T557&gt;=契約状況コード表!P$5,OR(H557=契約状況コード表!M$5,H557=契約状況コード表!M$6)),1,IF(AND(T557&gt;=契約状況コード表!P$13,H557&lt;&gt;契約状況コード表!M$5,H557&lt;&gt;契約状況コード表!M$6),1,"")))</f>
        <v/>
      </c>
      <c r="BM557" s="155" t="str">
        <f t="shared" si="78"/>
        <v>○</v>
      </c>
      <c r="BN557" s="118" t="b">
        <f t="shared" si="79"/>
        <v>1</v>
      </c>
      <c r="BO557" s="118" t="b">
        <f t="shared" si="80"/>
        <v>1</v>
      </c>
    </row>
    <row r="558" spans="1:67" ht="60.6" customHeight="1">
      <c r="A558" s="101">
        <f t="shared" si="81"/>
        <v>553</v>
      </c>
      <c r="B558" s="101" t="str">
        <f t="shared" si="82"/>
        <v/>
      </c>
      <c r="C558" s="101" t="str">
        <f>IF(B558&lt;&gt;1,"",COUNTIF($B$6:B558,1))</f>
        <v/>
      </c>
      <c r="D558" s="101" t="str">
        <f>IF(B558&lt;&gt;2,"",COUNTIF($B$6:B558,2))</f>
        <v/>
      </c>
      <c r="E558" s="101" t="str">
        <f>IF(B558&lt;&gt;3,"",COUNTIF($B$6:B558,3))</f>
        <v/>
      </c>
      <c r="F558" s="101" t="str">
        <f>IF(B558&lt;&gt;4,"",COUNTIF($B$6:B558,4))</f>
        <v/>
      </c>
      <c r="G558" s="75"/>
      <c r="H558" s="36"/>
      <c r="I558" s="76"/>
      <c r="J558" s="76"/>
      <c r="K558" s="75"/>
      <c r="L558" s="161"/>
      <c r="M558" s="77"/>
      <c r="N558" s="76"/>
      <c r="O558" s="78"/>
      <c r="P558" s="83"/>
      <c r="Q558" s="84"/>
      <c r="R558" s="76"/>
      <c r="S558" s="75"/>
      <c r="T558" s="79"/>
      <c r="U558" s="86"/>
      <c r="V558" s="87"/>
      <c r="W558" s="172" t="str">
        <f>IF(OR(T558="他官署で調達手続きを実施のため",AG558=契約状況コード表!G$5),"－",IF(V558&lt;&gt;"",ROUNDDOWN(V558/T558,3),(IFERROR(ROUNDDOWN(U558/T558,3),"－"))))</f>
        <v>－</v>
      </c>
      <c r="X558" s="79"/>
      <c r="Y558" s="79"/>
      <c r="Z558" s="82"/>
      <c r="AA558" s="80"/>
      <c r="AB558" s="81"/>
      <c r="AC558" s="82"/>
      <c r="AD558" s="82"/>
      <c r="AE558" s="82"/>
      <c r="AF558" s="82"/>
      <c r="AG558" s="80"/>
      <c r="AH558" s="76"/>
      <c r="AI558" s="76"/>
      <c r="AJ558" s="76"/>
      <c r="AK558" s="36"/>
      <c r="AL558" s="36"/>
      <c r="AM558" s="200"/>
      <c r="AN558" s="200"/>
      <c r="AO558" s="200"/>
      <c r="AP558" s="200"/>
      <c r="AQ558" s="161"/>
      <c r="AR558" s="75"/>
      <c r="AS558" s="36"/>
      <c r="AT558" s="36"/>
      <c r="AU558" s="36"/>
      <c r="AV558" s="36"/>
      <c r="AW558" s="36"/>
      <c r="AX558" s="36"/>
      <c r="AY558" s="36"/>
      <c r="AZ558" s="36"/>
      <c r="BA558" s="104"/>
      <c r="BB558" s="113"/>
      <c r="BC558" s="114" t="str">
        <f>IF(AND(OR(K558=契約状況コード表!D$5,K558=契約状況コード表!D$6),OR(AG558=契約状況コード表!G$5,AG558=契約状況コード表!G$6)),"年間支払金額(全官署)",IF(OR(AG558=契約状況コード表!G$5,AG558=契約状況コード表!G$6),"年間支払金額",IF(AND(OR(COUNTIF(AI558,"*すべて*"),COUNTIF(AI558,"*全て*")),S558="●",OR(K558=契約状況コード表!D$5,K558=契約状況コード表!D$6)),"年間支払金額(全官署、契約相手方ごと)",IF(AND(OR(COUNTIF(AI558,"*すべて*"),COUNTIF(AI558,"*全て*")),S558="●"),"年間支払金額(契約相手方ごと)",IF(AND(OR(K558=契約状況コード表!D$5,K558=契約状況コード表!D$6),AG558=契約状況コード表!G$7),"契約総額(全官署)",IF(AND(K558=契約状況コード表!D$7,AG558=契約状況コード表!G$7),"契約総額(自官署のみ)",IF(K558=契約状況コード表!D$7,"年間支払金額(自官署のみ)",IF(AG558=契約状況コード表!G$7,"契約総額",IF(AND(COUNTIF(BJ558,"&lt;&gt;*単価*"),OR(K558=契約状況コード表!D$5,K558=契約状況コード表!D$6)),"全官署予定価格",IF(AND(COUNTIF(BJ558,"*単価*"),OR(K558=契約状況コード表!D$5,K558=契約状況コード表!D$6)),"全官署支払金額",IF(AND(COUNTIF(BJ558,"&lt;&gt;*単価*"),COUNTIF(BJ558,"*変更契約*")),"変更後予定価格",IF(COUNTIF(BJ558,"*単価*"),"年間支払金額","予定価格"))))))))))))</f>
        <v>予定価格</v>
      </c>
      <c r="BD558" s="114" t="str">
        <f>IF(AND(BI558=契約状況コード表!M$5,T558&gt;契約状況コード表!N$5),"○",IF(AND(BI558=契約状況コード表!M$6,T558&gt;=契約状況コード表!N$6),"○",IF(AND(BI558=契約状況コード表!M$7,T558&gt;=契約状況コード表!N$7),"○",IF(AND(BI558=契約状況コード表!M$8,T558&gt;=契約状況コード表!N$8),"○",IF(AND(BI558=契約状況コード表!M$9,T558&gt;=契約状況コード表!N$9),"○",IF(AND(BI558=契約状況コード表!M$10,T558&gt;=契約状況コード表!N$10),"○",IF(AND(BI558=契約状況コード表!M$11,T558&gt;=契約状況コード表!N$11),"○",IF(AND(BI558=契約状況コード表!M$12,T558&gt;=契約状況コード表!N$12),"○",IF(AND(BI558=契約状況コード表!M$13,T558&gt;=契約状況コード表!N$13),"○",IF(T558="他官署で調達手続き入札を実施のため","○","×"))))))))))</f>
        <v>×</v>
      </c>
      <c r="BE558" s="114" t="str">
        <f>IF(AND(BI558=契約状況コード表!M$5,Y558&gt;契約状況コード表!N$5),"○",IF(AND(BI558=契約状況コード表!M$6,Y558&gt;=契約状況コード表!N$6),"○",IF(AND(BI558=契約状況コード表!M$7,Y558&gt;=契約状況コード表!N$7),"○",IF(AND(BI558=契約状況コード表!M$8,Y558&gt;=契約状況コード表!N$8),"○",IF(AND(BI558=契約状況コード表!M$9,Y558&gt;=契約状況コード表!N$9),"○",IF(AND(BI558=契約状況コード表!M$10,Y558&gt;=契約状況コード表!N$10),"○",IF(AND(BI558=契約状況コード表!M$11,Y558&gt;=契約状況コード表!N$11),"○",IF(AND(BI558=契約状況コード表!M$12,Y558&gt;=契約状況コード表!N$12),"○",IF(AND(BI558=契約状況コード表!M$13,Y558&gt;=契約状況コード表!N$13),"○","×")))))))))</f>
        <v>×</v>
      </c>
      <c r="BF558" s="114" t="str">
        <f t="shared" si="74"/>
        <v>×</v>
      </c>
      <c r="BG558" s="114" t="str">
        <f t="shared" si="75"/>
        <v>×</v>
      </c>
      <c r="BH558" s="115" t="str">
        <f t="shared" si="76"/>
        <v/>
      </c>
      <c r="BI558" s="170">
        <f t="shared" si="77"/>
        <v>0</v>
      </c>
      <c r="BJ558" s="36" t="str">
        <f>IF(AG558=契約状況コード表!G$5,"",IF(AND(K558&lt;&gt;"",ISTEXT(U558)),"分担契約/単価契約",IF(ISTEXT(U558),"単価契約",IF(K558&lt;&gt;"","分担契約",""))))</f>
        <v/>
      </c>
      <c r="BK558" s="171"/>
      <c r="BL558" s="118" t="str">
        <f>IF(COUNTIF(T558,"**"),"",IF(AND(T558&gt;=契約状況コード表!P$5,OR(H558=契約状況コード表!M$5,H558=契約状況コード表!M$6)),1,IF(AND(T558&gt;=契約状況コード表!P$13,H558&lt;&gt;契約状況コード表!M$5,H558&lt;&gt;契約状況コード表!M$6),1,"")))</f>
        <v/>
      </c>
      <c r="BM558" s="155" t="str">
        <f t="shared" si="78"/>
        <v>○</v>
      </c>
      <c r="BN558" s="118" t="b">
        <f t="shared" si="79"/>
        <v>1</v>
      </c>
      <c r="BO558" s="118" t="b">
        <f t="shared" si="80"/>
        <v>1</v>
      </c>
    </row>
    <row r="559" spans="1:67" ht="60.6" customHeight="1">
      <c r="A559" s="101">
        <f t="shared" si="81"/>
        <v>554</v>
      </c>
      <c r="B559" s="101" t="str">
        <f t="shared" si="82"/>
        <v/>
      </c>
      <c r="C559" s="101" t="str">
        <f>IF(B559&lt;&gt;1,"",COUNTIF($B$6:B559,1))</f>
        <v/>
      </c>
      <c r="D559" s="101" t="str">
        <f>IF(B559&lt;&gt;2,"",COUNTIF($B$6:B559,2))</f>
        <v/>
      </c>
      <c r="E559" s="101" t="str">
        <f>IF(B559&lt;&gt;3,"",COUNTIF($B$6:B559,3))</f>
        <v/>
      </c>
      <c r="F559" s="101" t="str">
        <f>IF(B559&lt;&gt;4,"",COUNTIF($B$6:B559,4))</f>
        <v/>
      </c>
      <c r="G559" s="75"/>
      <c r="H559" s="36"/>
      <c r="I559" s="76"/>
      <c r="J559" s="76"/>
      <c r="K559" s="75"/>
      <c r="L559" s="161"/>
      <c r="M559" s="77"/>
      <c r="N559" s="76"/>
      <c r="O559" s="78"/>
      <c r="P559" s="83"/>
      <c r="Q559" s="84"/>
      <c r="R559" s="76"/>
      <c r="S559" s="75"/>
      <c r="T559" s="79"/>
      <c r="U559" s="86"/>
      <c r="V559" s="87"/>
      <c r="W559" s="172" t="str">
        <f>IF(OR(T559="他官署で調達手続きを実施のため",AG559=契約状況コード表!G$5),"－",IF(V559&lt;&gt;"",ROUNDDOWN(V559/T559,3),(IFERROR(ROUNDDOWN(U559/T559,3),"－"))))</f>
        <v>－</v>
      </c>
      <c r="X559" s="79"/>
      <c r="Y559" s="79"/>
      <c r="Z559" s="82"/>
      <c r="AA559" s="80"/>
      <c r="AB559" s="81"/>
      <c r="AC559" s="82"/>
      <c r="AD559" s="82"/>
      <c r="AE559" s="82"/>
      <c r="AF559" s="82"/>
      <c r="AG559" s="80"/>
      <c r="AH559" s="76"/>
      <c r="AI559" s="76"/>
      <c r="AJ559" s="76"/>
      <c r="AK559" s="36"/>
      <c r="AL559" s="36"/>
      <c r="AM559" s="200"/>
      <c r="AN559" s="200"/>
      <c r="AO559" s="200"/>
      <c r="AP559" s="200"/>
      <c r="AQ559" s="161"/>
      <c r="AR559" s="75"/>
      <c r="AS559" s="36"/>
      <c r="AT559" s="36"/>
      <c r="AU559" s="36"/>
      <c r="AV559" s="36"/>
      <c r="AW559" s="36"/>
      <c r="AX559" s="36"/>
      <c r="AY559" s="36"/>
      <c r="AZ559" s="36"/>
      <c r="BA559" s="104"/>
      <c r="BB559" s="113"/>
      <c r="BC559" s="114" t="str">
        <f>IF(AND(OR(K559=契約状況コード表!D$5,K559=契約状況コード表!D$6),OR(AG559=契約状況コード表!G$5,AG559=契約状況コード表!G$6)),"年間支払金額(全官署)",IF(OR(AG559=契約状況コード表!G$5,AG559=契約状況コード表!G$6),"年間支払金額",IF(AND(OR(COUNTIF(AI559,"*すべて*"),COUNTIF(AI559,"*全て*")),S559="●",OR(K559=契約状況コード表!D$5,K559=契約状況コード表!D$6)),"年間支払金額(全官署、契約相手方ごと)",IF(AND(OR(COUNTIF(AI559,"*すべて*"),COUNTIF(AI559,"*全て*")),S559="●"),"年間支払金額(契約相手方ごと)",IF(AND(OR(K559=契約状況コード表!D$5,K559=契約状況コード表!D$6),AG559=契約状況コード表!G$7),"契約総額(全官署)",IF(AND(K559=契約状況コード表!D$7,AG559=契約状況コード表!G$7),"契約総額(自官署のみ)",IF(K559=契約状況コード表!D$7,"年間支払金額(自官署のみ)",IF(AG559=契約状況コード表!G$7,"契約総額",IF(AND(COUNTIF(BJ559,"&lt;&gt;*単価*"),OR(K559=契約状況コード表!D$5,K559=契約状況コード表!D$6)),"全官署予定価格",IF(AND(COUNTIF(BJ559,"*単価*"),OR(K559=契約状況コード表!D$5,K559=契約状況コード表!D$6)),"全官署支払金額",IF(AND(COUNTIF(BJ559,"&lt;&gt;*単価*"),COUNTIF(BJ559,"*変更契約*")),"変更後予定価格",IF(COUNTIF(BJ559,"*単価*"),"年間支払金額","予定価格"))))))))))))</f>
        <v>予定価格</v>
      </c>
      <c r="BD559" s="114" t="str">
        <f>IF(AND(BI559=契約状況コード表!M$5,T559&gt;契約状況コード表!N$5),"○",IF(AND(BI559=契約状況コード表!M$6,T559&gt;=契約状況コード表!N$6),"○",IF(AND(BI559=契約状況コード表!M$7,T559&gt;=契約状況コード表!N$7),"○",IF(AND(BI559=契約状況コード表!M$8,T559&gt;=契約状況コード表!N$8),"○",IF(AND(BI559=契約状況コード表!M$9,T559&gt;=契約状況コード表!N$9),"○",IF(AND(BI559=契約状況コード表!M$10,T559&gt;=契約状況コード表!N$10),"○",IF(AND(BI559=契約状況コード表!M$11,T559&gt;=契約状況コード表!N$11),"○",IF(AND(BI559=契約状況コード表!M$12,T559&gt;=契約状況コード表!N$12),"○",IF(AND(BI559=契約状況コード表!M$13,T559&gt;=契約状況コード表!N$13),"○",IF(T559="他官署で調達手続き入札を実施のため","○","×"))))))))))</f>
        <v>×</v>
      </c>
      <c r="BE559" s="114" t="str">
        <f>IF(AND(BI559=契約状況コード表!M$5,Y559&gt;契約状況コード表!N$5),"○",IF(AND(BI559=契約状況コード表!M$6,Y559&gt;=契約状況コード表!N$6),"○",IF(AND(BI559=契約状況コード表!M$7,Y559&gt;=契約状況コード表!N$7),"○",IF(AND(BI559=契約状況コード表!M$8,Y559&gt;=契約状況コード表!N$8),"○",IF(AND(BI559=契約状況コード表!M$9,Y559&gt;=契約状況コード表!N$9),"○",IF(AND(BI559=契約状況コード表!M$10,Y559&gt;=契約状況コード表!N$10),"○",IF(AND(BI559=契約状況コード表!M$11,Y559&gt;=契約状況コード表!N$11),"○",IF(AND(BI559=契約状況コード表!M$12,Y559&gt;=契約状況コード表!N$12),"○",IF(AND(BI559=契約状況コード表!M$13,Y559&gt;=契約状況コード表!N$13),"○","×")))))))))</f>
        <v>×</v>
      </c>
      <c r="BF559" s="114" t="str">
        <f t="shared" si="74"/>
        <v>×</v>
      </c>
      <c r="BG559" s="114" t="str">
        <f t="shared" si="75"/>
        <v>×</v>
      </c>
      <c r="BH559" s="115" t="str">
        <f t="shared" si="76"/>
        <v/>
      </c>
      <c r="BI559" s="170">
        <f t="shared" si="77"/>
        <v>0</v>
      </c>
      <c r="BJ559" s="36" t="str">
        <f>IF(AG559=契約状況コード表!G$5,"",IF(AND(K559&lt;&gt;"",ISTEXT(U559)),"分担契約/単価契約",IF(ISTEXT(U559),"単価契約",IF(K559&lt;&gt;"","分担契約",""))))</f>
        <v/>
      </c>
      <c r="BK559" s="171"/>
      <c r="BL559" s="118" t="str">
        <f>IF(COUNTIF(T559,"**"),"",IF(AND(T559&gt;=契約状況コード表!P$5,OR(H559=契約状況コード表!M$5,H559=契約状況コード表!M$6)),1,IF(AND(T559&gt;=契約状況コード表!P$13,H559&lt;&gt;契約状況コード表!M$5,H559&lt;&gt;契約状況コード表!M$6),1,"")))</f>
        <v/>
      </c>
      <c r="BM559" s="155" t="str">
        <f t="shared" si="78"/>
        <v>○</v>
      </c>
      <c r="BN559" s="118" t="b">
        <f t="shared" si="79"/>
        <v>1</v>
      </c>
      <c r="BO559" s="118" t="b">
        <f t="shared" si="80"/>
        <v>1</v>
      </c>
    </row>
    <row r="560" spans="1:67" ht="60.6" customHeight="1">
      <c r="A560" s="101">
        <f t="shared" si="81"/>
        <v>555</v>
      </c>
      <c r="B560" s="101" t="str">
        <f t="shared" si="82"/>
        <v/>
      </c>
      <c r="C560" s="101" t="str">
        <f>IF(B560&lt;&gt;1,"",COUNTIF($B$6:B560,1))</f>
        <v/>
      </c>
      <c r="D560" s="101" t="str">
        <f>IF(B560&lt;&gt;2,"",COUNTIF($B$6:B560,2))</f>
        <v/>
      </c>
      <c r="E560" s="101" t="str">
        <f>IF(B560&lt;&gt;3,"",COUNTIF($B$6:B560,3))</f>
        <v/>
      </c>
      <c r="F560" s="101" t="str">
        <f>IF(B560&lt;&gt;4,"",COUNTIF($B$6:B560,4))</f>
        <v/>
      </c>
      <c r="G560" s="75"/>
      <c r="H560" s="36"/>
      <c r="I560" s="76"/>
      <c r="J560" s="76"/>
      <c r="K560" s="75"/>
      <c r="L560" s="161"/>
      <c r="M560" s="77"/>
      <c r="N560" s="76"/>
      <c r="O560" s="78"/>
      <c r="P560" s="83"/>
      <c r="Q560" s="84"/>
      <c r="R560" s="76"/>
      <c r="S560" s="75"/>
      <c r="T560" s="79"/>
      <c r="U560" s="86"/>
      <c r="V560" s="87"/>
      <c r="W560" s="172" t="str">
        <f>IF(OR(T560="他官署で調達手続きを実施のため",AG560=契約状況コード表!G$5),"－",IF(V560&lt;&gt;"",ROUNDDOWN(V560/T560,3),(IFERROR(ROUNDDOWN(U560/T560,3),"－"))))</f>
        <v>－</v>
      </c>
      <c r="X560" s="79"/>
      <c r="Y560" s="79"/>
      <c r="Z560" s="82"/>
      <c r="AA560" s="80"/>
      <c r="AB560" s="81"/>
      <c r="AC560" s="82"/>
      <c r="AD560" s="82"/>
      <c r="AE560" s="82"/>
      <c r="AF560" s="82"/>
      <c r="AG560" s="80"/>
      <c r="AH560" s="76"/>
      <c r="AI560" s="76"/>
      <c r="AJ560" s="76"/>
      <c r="AK560" s="36"/>
      <c r="AL560" s="36"/>
      <c r="AM560" s="200"/>
      <c r="AN560" s="200"/>
      <c r="AO560" s="200"/>
      <c r="AP560" s="200"/>
      <c r="AQ560" s="161"/>
      <c r="AR560" s="75"/>
      <c r="AS560" s="36"/>
      <c r="AT560" s="36"/>
      <c r="AU560" s="36"/>
      <c r="AV560" s="36"/>
      <c r="AW560" s="36"/>
      <c r="AX560" s="36"/>
      <c r="AY560" s="36"/>
      <c r="AZ560" s="36"/>
      <c r="BA560" s="108"/>
      <c r="BB560" s="113"/>
      <c r="BC560" s="114" t="str">
        <f>IF(AND(OR(K560=契約状況コード表!D$5,K560=契約状況コード表!D$6),OR(AG560=契約状況コード表!G$5,AG560=契約状況コード表!G$6)),"年間支払金額(全官署)",IF(OR(AG560=契約状況コード表!G$5,AG560=契約状況コード表!G$6),"年間支払金額",IF(AND(OR(COUNTIF(AI560,"*すべて*"),COUNTIF(AI560,"*全て*")),S560="●",OR(K560=契約状況コード表!D$5,K560=契約状況コード表!D$6)),"年間支払金額(全官署、契約相手方ごと)",IF(AND(OR(COUNTIF(AI560,"*すべて*"),COUNTIF(AI560,"*全て*")),S560="●"),"年間支払金額(契約相手方ごと)",IF(AND(OR(K560=契約状況コード表!D$5,K560=契約状況コード表!D$6),AG560=契約状況コード表!G$7),"契約総額(全官署)",IF(AND(K560=契約状況コード表!D$7,AG560=契約状況コード表!G$7),"契約総額(自官署のみ)",IF(K560=契約状況コード表!D$7,"年間支払金額(自官署のみ)",IF(AG560=契約状況コード表!G$7,"契約総額",IF(AND(COUNTIF(BJ560,"&lt;&gt;*単価*"),OR(K560=契約状況コード表!D$5,K560=契約状況コード表!D$6)),"全官署予定価格",IF(AND(COUNTIF(BJ560,"*単価*"),OR(K560=契約状況コード表!D$5,K560=契約状況コード表!D$6)),"全官署支払金額",IF(AND(COUNTIF(BJ560,"&lt;&gt;*単価*"),COUNTIF(BJ560,"*変更契約*")),"変更後予定価格",IF(COUNTIF(BJ560,"*単価*"),"年間支払金額","予定価格"))))))))))))</f>
        <v>予定価格</v>
      </c>
      <c r="BD560" s="114" t="str">
        <f>IF(AND(BI560=契約状況コード表!M$5,T560&gt;契約状況コード表!N$5),"○",IF(AND(BI560=契約状況コード表!M$6,T560&gt;=契約状況コード表!N$6),"○",IF(AND(BI560=契約状況コード表!M$7,T560&gt;=契約状況コード表!N$7),"○",IF(AND(BI560=契約状況コード表!M$8,T560&gt;=契約状況コード表!N$8),"○",IF(AND(BI560=契約状況コード表!M$9,T560&gt;=契約状況コード表!N$9),"○",IF(AND(BI560=契約状況コード表!M$10,T560&gt;=契約状況コード表!N$10),"○",IF(AND(BI560=契約状況コード表!M$11,T560&gt;=契約状況コード表!N$11),"○",IF(AND(BI560=契約状況コード表!M$12,T560&gt;=契約状況コード表!N$12),"○",IF(AND(BI560=契約状況コード表!M$13,T560&gt;=契約状況コード表!N$13),"○",IF(T560="他官署で調達手続き入札を実施のため","○","×"))))))))))</f>
        <v>×</v>
      </c>
      <c r="BE560" s="114" t="str">
        <f>IF(AND(BI560=契約状況コード表!M$5,Y560&gt;契約状況コード表!N$5),"○",IF(AND(BI560=契約状況コード表!M$6,Y560&gt;=契約状況コード表!N$6),"○",IF(AND(BI560=契約状況コード表!M$7,Y560&gt;=契約状況コード表!N$7),"○",IF(AND(BI560=契約状況コード表!M$8,Y560&gt;=契約状況コード表!N$8),"○",IF(AND(BI560=契約状況コード表!M$9,Y560&gt;=契約状況コード表!N$9),"○",IF(AND(BI560=契約状況コード表!M$10,Y560&gt;=契約状況コード表!N$10),"○",IF(AND(BI560=契約状況コード表!M$11,Y560&gt;=契約状況コード表!N$11),"○",IF(AND(BI560=契約状況コード表!M$12,Y560&gt;=契約状況コード表!N$12),"○",IF(AND(BI560=契約状況コード表!M$13,Y560&gt;=契約状況コード表!N$13),"○","×")))))))))</f>
        <v>×</v>
      </c>
      <c r="BF560" s="114" t="str">
        <f t="shared" si="74"/>
        <v>×</v>
      </c>
      <c r="BG560" s="114" t="str">
        <f t="shared" si="75"/>
        <v>×</v>
      </c>
      <c r="BH560" s="115" t="str">
        <f t="shared" si="76"/>
        <v/>
      </c>
      <c r="BI560" s="170">
        <f t="shared" si="77"/>
        <v>0</v>
      </c>
      <c r="BJ560" s="36" t="str">
        <f>IF(AG560=契約状況コード表!G$5,"",IF(AND(K560&lt;&gt;"",ISTEXT(U560)),"分担契約/単価契約",IF(ISTEXT(U560),"単価契約",IF(K560&lt;&gt;"","分担契約",""))))</f>
        <v/>
      </c>
      <c r="BK560" s="171"/>
      <c r="BL560" s="118" t="str">
        <f>IF(COUNTIF(T560,"**"),"",IF(AND(T560&gt;=契約状況コード表!P$5,OR(H560=契約状況コード表!M$5,H560=契約状況コード表!M$6)),1,IF(AND(T560&gt;=契約状況コード表!P$13,H560&lt;&gt;契約状況コード表!M$5,H560&lt;&gt;契約状況コード表!M$6),1,"")))</f>
        <v/>
      </c>
      <c r="BM560" s="155" t="str">
        <f t="shared" si="78"/>
        <v>○</v>
      </c>
      <c r="BN560" s="118" t="b">
        <f t="shared" si="79"/>
        <v>1</v>
      </c>
      <c r="BO560" s="118" t="b">
        <f t="shared" si="80"/>
        <v>1</v>
      </c>
    </row>
    <row r="561" spans="1:67" ht="60.6" customHeight="1">
      <c r="A561" s="101">
        <f t="shared" si="81"/>
        <v>556</v>
      </c>
      <c r="B561" s="101" t="str">
        <f t="shared" si="82"/>
        <v/>
      </c>
      <c r="C561" s="101" t="str">
        <f>IF(B561&lt;&gt;1,"",COUNTIF($B$6:B561,1))</f>
        <v/>
      </c>
      <c r="D561" s="101" t="str">
        <f>IF(B561&lt;&gt;2,"",COUNTIF($B$6:B561,2))</f>
        <v/>
      </c>
      <c r="E561" s="101" t="str">
        <f>IF(B561&lt;&gt;3,"",COUNTIF($B$6:B561,3))</f>
        <v/>
      </c>
      <c r="F561" s="101" t="str">
        <f>IF(B561&lt;&gt;4,"",COUNTIF($B$6:B561,4))</f>
        <v/>
      </c>
      <c r="G561" s="75"/>
      <c r="H561" s="36"/>
      <c r="I561" s="76"/>
      <c r="J561" s="76"/>
      <c r="K561" s="75"/>
      <c r="L561" s="161"/>
      <c r="M561" s="77"/>
      <c r="N561" s="76"/>
      <c r="O561" s="78"/>
      <c r="P561" s="83"/>
      <c r="Q561" s="84"/>
      <c r="R561" s="76"/>
      <c r="S561" s="75"/>
      <c r="T561" s="79"/>
      <c r="U561" s="86"/>
      <c r="V561" s="87"/>
      <c r="W561" s="172" t="str">
        <f>IF(OR(T561="他官署で調達手続きを実施のため",AG561=契約状況コード表!G$5),"－",IF(V561&lt;&gt;"",ROUNDDOWN(V561/T561,3),(IFERROR(ROUNDDOWN(U561/T561,3),"－"))))</f>
        <v>－</v>
      </c>
      <c r="X561" s="79"/>
      <c r="Y561" s="79"/>
      <c r="Z561" s="82"/>
      <c r="AA561" s="80"/>
      <c r="AB561" s="81"/>
      <c r="AC561" s="82"/>
      <c r="AD561" s="82"/>
      <c r="AE561" s="82"/>
      <c r="AF561" s="82"/>
      <c r="AG561" s="80"/>
      <c r="AH561" s="76"/>
      <c r="AI561" s="76"/>
      <c r="AJ561" s="76"/>
      <c r="AK561" s="36"/>
      <c r="AL561" s="36"/>
      <c r="AM561" s="200"/>
      <c r="AN561" s="200"/>
      <c r="AO561" s="200"/>
      <c r="AP561" s="200"/>
      <c r="AQ561" s="161"/>
      <c r="AR561" s="75"/>
      <c r="AS561" s="36"/>
      <c r="AT561" s="36"/>
      <c r="AU561" s="36"/>
      <c r="AV561" s="36"/>
      <c r="AW561" s="36"/>
      <c r="AX561" s="36"/>
      <c r="AY561" s="36"/>
      <c r="AZ561" s="36"/>
      <c r="BA561" s="104"/>
      <c r="BB561" s="113"/>
      <c r="BC561" s="114" t="str">
        <f>IF(AND(OR(K561=契約状況コード表!D$5,K561=契約状況コード表!D$6),OR(AG561=契約状況コード表!G$5,AG561=契約状況コード表!G$6)),"年間支払金額(全官署)",IF(OR(AG561=契約状況コード表!G$5,AG561=契約状況コード表!G$6),"年間支払金額",IF(AND(OR(COUNTIF(AI561,"*すべて*"),COUNTIF(AI561,"*全て*")),S561="●",OR(K561=契約状況コード表!D$5,K561=契約状況コード表!D$6)),"年間支払金額(全官署、契約相手方ごと)",IF(AND(OR(COUNTIF(AI561,"*すべて*"),COUNTIF(AI561,"*全て*")),S561="●"),"年間支払金額(契約相手方ごと)",IF(AND(OR(K561=契約状況コード表!D$5,K561=契約状況コード表!D$6),AG561=契約状況コード表!G$7),"契約総額(全官署)",IF(AND(K561=契約状況コード表!D$7,AG561=契約状況コード表!G$7),"契約総額(自官署のみ)",IF(K561=契約状況コード表!D$7,"年間支払金額(自官署のみ)",IF(AG561=契約状況コード表!G$7,"契約総額",IF(AND(COUNTIF(BJ561,"&lt;&gt;*単価*"),OR(K561=契約状況コード表!D$5,K561=契約状況コード表!D$6)),"全官署予定価格",IF(AND(COUNTIF(BJ561,"*単価*"),OR(K561=契約状況コード表!D$5,K561=契約状況コード表!D$6)),"全官署支払金額",IF(AND(COUNTIF(BJ561,"&lt;&gt;*単価*"),COUNTIF(BJ561,"*変更契約*")),"変更後予定価格",IF(COUNTIF(BJ561,"*単価*"),"年間支払金額","予定価格"))))))))))))</f>
        <v>予定価格</v>
      </c>
      <c r="BD561" s="114" t="str">
        <f>IF(AND(BI561=契約状況コード表!M$5,T561&gt;契約状況コード表!N$5),"○",IF(AND(BI561=契約状況コード表!M$6,T561&gt;=契約状況コード表!N$6),"○",IF(AND(BI561=契約状況コード表!M$7,T561&gt;=契約状況コード表!N$7),"○",IF(AND(BI561=契約状況コード表!M$8,T561&gt;=契約状況コード表!N$8),"○",IF(AND(BI561=契約状況コード表!M$9,T561&gt;=契約状況コード表!N$9),"○",IF(AND(BI561=契約状況コード表!M$10,T561&gt;=契約状況コード表!N$10),"○",IF(AND(BI561=契約状況コード表!M$11,T561&gt;=契約状況コード表!N$11),"○",IF(AND(BI561=契約状況コード表!M$12,T561&gt;=契約状況コード表!N$12),"○",IF(AND(BI561=契約状況コード表!M$13,T561&gt;=契約状況コード表!N$13),"○",IF(T561="他官署で調達手続き入札を実施のため","○","×"))))))))))</f>
        <v>×</v>
      </c>
      <c r="BE561" s="114" t="str">
        <f>IF(AND(BI561=契約状況コード表!M$5,Y561&gt;契約状況コード表!N$5),"○",IF(AND(BI561=契約状況コード表!M$6,Y561&gt;=契約状況コード表!N$6),"○",IF(AND(BI561=契約状況コード表!M$7,Y561&gt;=契約状況コード表!N$7),"○",IF(AND(BI561=契約状況コード表!M$8,Y561&gt;=契約状況コード表!N$8),"○",IF(AND(BI561=契約状況コード表!M$9,Y561&gt;=契約状況コード表!N$9),"○",IF(AND(BI561=契約状況コード表!M$10,Y561&gt;=契約状況コード表!N$10),"○",IF(AND(BI561=契約状況コード表!M$11,Y561&gt;=契約状況コード表!N$11),"○",IF(AND(BI561=契約状況コード表!M$12,Y561&gt;=契約状況コード表!N$12),"○",IF(AND(BI561=契約状況コード表!M$13,Y561&gt;=契約状況コード表!N$13),"○","×")))))))))</f>
        <v>×</v>
      </c>
      <c r="BF561" s="114" t="str">
        <f t="shared" si="74"/>
        <v>×</v>
      </c>
      <c r="BG561" s="114" t="str">
        <f t="shared" si="75"/>
        <v>×</v>
      </c>
      <c r="BH561" s="115" t="str">
        <f t="shared" si="76"/>
        <v/>
      </c>
      <c r="BI561" s="170">
        <f t="shared" si="77"/>
        <v>0</v>
      </c>
      <c r="BJ561" s="36" t="str">
        <f>IF(AG561=契約状況コード表!G$5,"",IF(AND(K561&lt;&gt;"",ISTEXT(U561)),"分担契約/単価契約",IF(ISTEXT(U561),"単価契約",IF(K561&lt;&gt;"","分担契約",""))))</f>
        <v/>
      </c>
      <c r="BK561" s="171"/>
      <c r="BL561" s="118" t="str">
        <f>IF(COUNTIF(T561,"**"),"",IF(AND(T561&gt;=契約状況コード表!P$5,OR(H561=契約状況コード表!M$5,H561=契約状況コード表!M$6)),1,IF(AND(T561&gt;=契約状況コード表!P$13,H561&lt;&gt;契約状況コード表!M$5,H561&lt;&gt;契約状況コード表!M$6),1,"")))</f>
        <v/>
      </c>
      <c r="BM561" s="155" t="str">
        <f t="shared" si="78"/>
        <v>○</v>
      </c>
      <c r="BN561" s="118" t="b">
        <f t="shared" si="79"/>
        <v>1</v>
      </c>
      <c r="BO561" s="118" t="b">
        <f t="shared" si="80"/>
        <v>1</v>
      </c>
    </row>
    <row r="562" spans="1:67" ht="60.6" customHeight="1">
      <c r="A562" s="101">
        <f t="shared" si="81"/>
        <v>557</v>
      </c>
      <c r="B562" s="101" t="str">
        <f t="shared" si="82"/>
        <v/>
      </c>
      <c r="C562" s="101" t="str">
        <f>IF(B562&lt;&gt;1,"",COUNTIF($B$6:B562,1))</f>
        <v/>
      </c>
      <c r="D562" s="101" t="str">
        <f>IF(B562&lt;&gt;2,"",COUNTIF($B$6:B562,2))</f>
        <v/>
      </c>
      <c r="E562" s="101" t="str">
        <f>IF(B562&lt;&gt;3,"",COUNTIF($B$6:B562,3))</f>
        <v/>
      </c>
      <c r="F562" s="101" t="str">
        <f>IF(B562&lt;&gt;4,"",COUNTIF($B$6:B562,4))</f>
        <v/>
      </c>
      <c r="G562" s="75"/>
      <c r="H562" s="36"/>
      <c r="I562" s="76"/>
      <c r="J562" s="76"/>
      <c r="K562" s="75"/>
      <c r="L562" s="161"/>
      <c r="M562" s="77"/>
      <c r="N562" s="76"/>
      <c r="O562" s="78"/>
      <c r="P562" s="83"/>
      <c r="Q562" s="84"/>
      <c r="R562" s="76"/>
      <c r="S562" s="75"/>
      <c r="T562" s="79"/>
      <c r="U562" s="86"/>
      <c r="V562" s="87"/>
      <c r="W562" s="172" t="str">
        <f>IF(OR(T562="他官署で調達手続きを実施のため",AG562=契約状況コード表!G$5),"－",IF(V562&lt;&gt;"",ROUNDDOWN(V562/T562,3),(IFERROR(ROUNDDOWN(U562/T562,3),"－"))))</f>
        <v>－</v>
      </c>
      <c r="X562" s="79"/>
      <c r="Y562" s="79"/>
      <c r="Z562" s="82"/>
      <c r="AA562" s="80"/>
      <c r="AB562" s="81"/>
      <c r="AC562" s="82"/>
      <c r="AD562" s="82"/>
      <c r="AE562" s="82"/>
      <c r="AF562" s="82"/>
      <c r="AG562" s="80"/>
      <c r="AH562" s="76"/>
      <c r="AI562" s="76"/>
      <c r="AJ562" s="76"/>
      <c r="AK562" s="36"/>
      <c r="AL562" s="36"/>
      <c r="AM562" s="200"/>
      <c r="AN562" s="200"/>
      <c r="AO562" s="200"/>
      <c r="AP562" s="200"/>
      <c r="AQ562" s="161"/>
      <c r="AR562" s="75"/>
      <c r="AS562" s="36"/>
      <c r="AT562" s="36"/>
      <c r="AU562" s="36"/>
      <c r="AV562" s="36"/>
      <c r="AW562" s="36"/>
      <c r="AX562" s="36"/>
      <c r="AY562" s="36"/>
      <c r="AZ562" s="36"/>
      <c r="BA562" s="104"/>
      <c r="BB562" s="113"/>
      <c r="BC562" s="114" t="str">
        <f>IF(AND(OR(K562=契約状況コード表!D$5,K562=契約状況コード表!D$6),OR(AG562=契約状況コード表!G$5,AG562=契約状況コード表!G$6)),"年間支払金額(全官署)",IF(OR(AG562=契約状況コード表!G$5,AG562=契約状況コード表!G$6),"年間支払金額",IF(AND(OR(COUNTIF(AI562,"*すべて*"),COUNTIF(AI562,"*全て*")),S562="●",OR(K562=契約状況コード表!D$5,K562=契約状況コード表!D$6)),"年間支払金額(全官署、契約相手方ごと)",IF(AND(OR(COUNTIF(AI562,"*すべて*"),COUNTIF(AI562,"*全て*")),S562="●"),"年間支払金額(契約相手方ごと)",IF(AND(OR(K562=契約状況コード表!D$5,K562=契約状況コード表!D$6),AG562=契約状況コード表!G$7),"契約総額(全官署)",IF(AND(K562=契約状況コード表!D$7,AG562=契約状況コード表!G$7),"契約総額(自官署のみ)",IF(K562=契約状況コード表!D$7,"年間支払金額(自官署のみ)",IF(AG562=契約状況コード表!G$7,"契約総額",IF(AND(COUNTIF(BJ562,"&lt;&gt;*単価*"),OR(K562=契約状況コード表!D$5,K562=契約状況コード表!D$6)),"全官署予定価格",IF(AND(COUNTIF(BJ562,"*単価*"),OR(K562=契約状況コード表!D$5,K562=契約状況コード表!D$6)),"全官署支払金額",IF(AND(COUNTIF(BJ562,"&lt;&gt;*単価*"),COUNTIF(BJ562,"*変更契約*")),"変更後予定価格",IF(COUNTIF(BJ562,"*単価*"),"年間支払金額","予定価格"))))))))))))</f>
        <v>予定価格</v>
      </c>
      <c r="BD562" s="114" t="str">
        <f>IF(AND(BI562=契約状況コード表!M$5,T562&gt;契約状況コード表!N$5),"○",IF(AND(BI562=契約状況コード表!M$6,T562&gt;=契約状況コード表!N$6),"○",IF(AND(BI562=契約状況コード表!M$7,T562&gt;=契約状況コード表!N$7),"○",IF(AND(BI562=契約状況コード表!M$8,T562&gt;=契約状況コード表!N$8),"○",IF(AND(BI562=契約状況コード表!M$9,T562&gt;=契約状況コード表!N$9),"○",IF(AND(BI562=契約状況コード表!M$10,T562&gt;=契約状況コード表!N$10),"○",IF(AND(BI562=契約状況コード表!M$11,T562&gt;=契約状況コード表!N$11),"○",IF(AND(BI562=契約状況コード表!M$12,T562&gt;=契約状況コード表!N$12),"○",IF(AND(BI562=契約状況コード表!M$13,T562&gt;=契約状況コード表!N$13),"○",IF(T562="他官署で調達手続き入札を実施のため","○","×"))))))))))</f>
        <v>×</v>
      </c>
      <c r="BE562" s="114" t="str">
        <f>IF(AND(BI562=契約状況コード表!M$5,Y562&gt;契約状況コード表!N$5),"○",IF(AND(BI562=契約状況コード表!M$6,Y562&gt;=契約状況コード表!N$6),"○",IF(AND(BI562=契約状況コード表!M$7,Y562&gt;=契約状況コード表!N$7),"○",IF(AND(BI562=契約状況コード表!M$8,Y562&gt;=契約状況コード表!N$8),"○",IF(AND(BI562=契約状況コード表!M$9,Y562&gt;=契約状況コード表!N$9),"○",IF(AND(BI562=契約状況コード表!M$10,Y562&gt;=契約状況コード表!N$10),"○",IF(AND(BI562=契約状況コード表!M$11,Y562&gt;=契約状況コード表!N$11),"○",IF(AND(BI562=契約状況コード表!M$12,Y562&gt;=契約状況コード表!N$12),"○",IF(AND(BI562=契約状況コード表!M$13,Y562&gt;=契約状況コード表!N$13),"○","×")))))))))</f>
        <v>×</v>
      </c>
      <c r="BF562" s="114" t="str">
        <f t="shared" si="74"/>
        <v>×</v>
      </c>
      <c r="BG562" s="114" t="str">
        <f t="shared" si="75"/>
        <v>×</v>
      </c>
      <c r="BH562" s="115" t="str">
        <f t="shared" si="76"/>
        <v/>
      </c>
      <c r="BI562" s="170">
        <f t="shared" si="77"/>
        <v>0</v>
      </c>
      <c r="BJ562" s="36" t="str">
        <f>IF(AG562=契約状況コード表!G$5,"",IF(AND(K562&lt;&gt;"",ISTEXT(U562)),"分担契約/単価契約",IF(ISTEXT(U562),"単価契約",IF(K562&lt;&gt;"","分担契約",""))))</f>
        <v/>
      </c>
      <c r="BK562" s="171"/>
      <c r="BL562" s="118" t="str">
        <f>IF(COUNTIF(T562,"**"),"",IF(AND(T562&gt;=契約状況コード表!P$5,OR(H562=契約状況コード表!M$5,H562=契約状況コード表!M$6)),1,IF(AND(T562&gt;=契約状況コード表!P$13,H562&lt;&gt;契約状況コード表!M$5,H562&lt;&gt;契約状況コード表!M$6),1,"")))</f>
        <v/>
      </c>
      <c r="BM562" s="155" t="str">
        <f t="shared" si="78"/>
        <v>○</v>
      </c>
      <c r="BN562" s="118" t="b">
        <f t="shared" si="79"/>
        <v>1</v>
      </c>
      <c r="BO562" s="118" t="b">
        <f t="shared" si="80"/>
        <v>1</v>
      </c>
    </row>
    <row r="563" spans="1:67" ht="60.6" customHeight="1">
      <c r="A563" s="101">
        <f t="shared" si="81"/>
        <v>558</v>
      </c>
      <c r="B563" s="101" t="str">
        <f t="shared" si="82"/>
        <v/>
      </c>
      <c r="C563" s="101" t="str">
        <f>IF(B563&lt;&gt;1,"",COUNTIF($B$6:B563,1))</f>
        <v/>
      </c>
      <c r="D563" s="101" t="str">
        <f>IF(B563&lt;&gt;2,"",COUNTIF($B$6:B563,2))</f>
        <v/>
      </c>
      <c r="E563" s="101" t="str">
        <f>IF(B563&lt;&gt;3,"",COUNTIF($B$6:B563,3))</f>
        <v/>
      </c>
      <c r="F563" s="101" t="str">
        <f>IF(B563&lt;&gt;4,"",COUNTIF($B$6:B563,4))</f>
        <v/>
      </c>
      <c r="G563" s="75"/>
      <c r="H563" s="36"/>
      <c r="I563" s="76"/>
      <c r="J563" s="76"/>
      <c r="K563" s="75"/>
      <c r="L563" s="161"/>
      <c r="M563" s="77"/>
      <c r="N563" s="76"/>
      <c r="O563" s="78"/>
      <c r="P563" s="83"/>
      <c r="Q563" s="84"/>
      <c r="R563" s="76"/>
      <c r="S563" s="75"/>
      <c r="T563" s="85"/>
      <c r="U563" s="154"/>
      <c r="V563" s="87"/>
      <c r="W563" s="172" t="str">
        <f>IF(OR(T563="他官署で調達手続きを実施のため",AG563=契約状況コード表!G$5),"－",IF(V563&lt;&gt;"",ROUNDDOWN(V563/T563,3),(IFERROR(ROUNDDOWN(U563/T563,3),"－"))))</f>
        <v>－</v>
      </c>
      <c r="X563" s="85"/>
      <c r="Y563" s="85"/>
      <c r="Z563" s="82"/>
      <c r="AA563" s="80"/>
      <c r="AB563" s="81"/>
      <c r="AC563" s="82"/>
      <c r="AD563" s="82"/>
      <c r="AE563" s="82"/>
      <c r="AF563" s="82"/>
      <c r="AG563" s="80"/>
      <c r="AH563" s="76"/>
      <c r="AI563" s="76"/>
      <c r="AJ563" s="76"/>
      <c r="AK563" s="36"/>
      <c r="AL563" s="36"/>
      <c r="AM563" s="200"/>
      <c r="AN563" s="200"/>
      <c r="AO563" s="200"/>
      <c r="AP563" s="200"/>
      <c r="AQ563" s="161"/>
      <c r="AR563" s="75"/>
      <c r="AS563" s="36"/>
      <c r="AT563" s="36"/>
      <c r="AU563" s="36"/>
      <c r="AV563" s="36"/>
      <c r="AW563" s="36"/>
      <c r="AX563" s="36"/>
      <c r="AY563" s="36"/>
      <c r="AZ563" s="36"/>
      <c r="BA563" s="104"/>
      <c r="BB563" s="113"/>
      <c r="BC563" s="114" t="str">
        <f>IF(AND(OR(K563=契約状況コード表!D$5,K563=契約状況コード表!D$6),OR(AG563=契約状況コード表!G$5,AG563=契約状況コード表!G$6)),"年間支払金額(全官署)",IF(OR(AG563=契約状況コード表!G$5,AG563=契約状況コード表!G$6),"年間支払金額",IF(AND(OR(COUNTIF(AI563,"*すべて*"),COUNTIF(AI563,"*全て*")),S563="●",OR(K563=契約状況コード表!D$5,K563=契約状況コード表!D$6)),"年間支払金額(全官署、契約相手方ごと)",IF(AND(OR(COUNTIF(AI563,"*すべて*"),COUNTIF(AI563,"*全て*")),S563="●"),"年間支払金額(契約相手方ごと)",IF(AND(OR(K563=契約状況コード表!D$5,K563=契約状況コード表!D$6),AG563=契約状況コード表!G$7),"契約総額(全官署)",IF(AND(K563=契約状況コード表!D$7,AG563=契約状況コード表!G$7),"契約総額(自官署のみ)",IF(K563=契約状況コード表!D$7,"年間支払金額(自官署のみ)",IF(AG563=契約状況コード表!G$7,"契約総額",IF(AND(COUNTIF(BJ563,"&lt;&gt;*単価*"),OR(K563=契約状況コード表!D$5,K563=契約状況コード表!D$6)),"全官署予定価格",IF(AND(COUNTIF(BJ563,"*単価*"),OR(K563=契約状況コード表!D$5,K563=契約状況コード表!D$6)),"全官署支払金額",IF(AND(COUNTIF(BJ563,"&lt;&gt;*単価*"),COUNTIF(BJ563,"*変更契約*")),"変更後予定価格",IF(COUNTIF(BJ563,"*単価*"),"年間支払金額","予定価格"))))))))))))</f>
        <v>予定価格</v>
      </c>
      <c r="BD563" s="114" t="str">
        <f>IF(AND(BI563=契約状況コード表!M$5,T563&gt;契約状況コード表!N$5),"○",IF(AND(BI563=契約状況コード表!M$6,T563&gt;=契約状況コード表!N$6),"○",IF(AND(BI563=契約状況コード表!M$7,T563&gt;=契約状況コード表!N$7),"○",IF(AND(BI563=契約状況コード表!M$8,T563&gt;=契約状況コード表!N$8),"○",IF(AND(BI563=契約状況コード表!M$9,T563&gt;=契約状況コード表!N$9),"○",IF(AND(BI563=契約状況コード表!M$10,T563&gt;=契約状況コード表!N$10),"○",IF(AND(BI563=契約状況コード表!M$11,T563&gt;=契約状況コード表!N$11),"○",IF(AND(BI563=契約状況コード表!M$12,T563&gt;=契約状況コード表!N$12),"○",IF(AND(BI563=契約状況コード表!M$13,T563&gt;=契約状況コード表!N$13),"○",IF(T563="他官署で調達手続き入札を実施のため","○","×"))))))))))</f>
        <v>×</v>
      </c>
      <c r="BE563" s="114" t="str">
        <f>IF(AND(BI563=契約状況コード表!M$5,Y563&gt;契約状況コード表!N$5),"○",IF(AND(BI563=契約状況コード表!M$6,Y563&gt;=契約状況コード表!N$6),"○",IF(AND(BI563=契約状況コード表!M$7,Y563&gt;=契約状況コード表!N$7),"○",IF(AND(BI563=契約状況コード表!M$8,Y563&gt;=契約状況コード表!N$8),"○",IF(AND(BI563=契約状況コード表!M$9,Y563&gt;=契約状況コード表!N$9),"○",IF(AND(BI563=契約状況コード表!M$10,Y563&gt;=契約状況コード表!N$10),"○",IF(AND(BI563=契約状況コード表!M$11,Y563&gt;=契約状況コード表!N$11),"○",IF(AND(BI563=契約状況コード表!M$12,Y563&gt;=契約状況コード表!N$12),"○",IF(AND(BI563=契約状況コード表!M$13,Y563&gt;=契約状況コード表!N$13),"○","×")))))))))</f>
        <v>×</v>
      </c>
      <c r="BF563" s="114" t="str">
        <f t="shared" si="74"/>
        <v>×</v>
      </c>
      <c r="BG563" s="114" t="str">
        <f t="shared" si="75"/>
        <v>×</v>
      </c>
      <c r="BH563" s="115" t="str">
        <f t="shared" si="76"/>
        <v/>
      </c>
      <c r="BI563" s="170">
        <f t="shared" si="77"/>
        <v>0</v>
      </c>
      <c r="BJ563" s="36" t="str">
        <f>IF(AG563=契約状況コード表!G$5,"",IF(AND(K563&lt;&gt;"",ISTEXT(U563)),"分担契約/単価契約",IF(ISTEXT(U563),"単価契約",IF(K563&lt;&gt;"","分担契約",""))))</f>
        <v/>
      </c>
      <c r="BK563" s="171"/>
      <c r="BL563" s="118" t="str">
        <f>IF(COUNTIF(T563,"**"),"",IF(AND(T563&gt;=契約状況コード表!P$5,OR(H563=契約状況コード表!M$5,H563=契約状況コード表!M$6)),1,IF(AND(T563&gt;=契約状況コード表!P$13,H563&lt;&gt;契約状況コード表!M$5,H563&lt;&gt;契約状況コード表!M$6),1,"")))</f>
        <v/>
      </c>
      <c r="BM563" s="155" t="str">
        <f t="shared" si="78"/>
        <v>○</v>
      </c>
      <c r="BN563" s="118" t="b">
        <f t="shared" si="79"/>
        <v>1</v>
      </c>
      <c r="BO563" s="118" t="b">
        <f t="shared" si="80"/>
        <v>1</v>
      </c>
    </row>
    <row r="564" spans="1:67" ht="60.6" customHeight="1">
      <c r="A564" s="101">
        <f t="shared" si="81"/>
        <v>559</v>
      </c>
      <c r="B564" s="101" t="str">
        <f t="shared" si="82"/>
        <v/>
      </c>
      <c r="C564" s="101" t="str">
        <f>IF(B564&lt;&gt;1,"",COUNTIF($B$6:B564,1))</f>
        <v/>
      </c>
      <c r="D564" s="101" t="str">
        <f>IF(B564&lt;&gt;2,"",COUNTIF($B$6:B564,2))</f>
        <v/>
      </c>
      <c r="E564" s="101" t="str">
        <f>IF(B564&lt;&gt;3,"",COUNTIF($B$6:B564,3))</f>
        <v/>
      </c>
      <c r="F564" s="101" t="str">
        <f>IF(B564&lt;&gt;4,"",COUNTIF($B$6:B564,4))</f>
        <v/>
      </c>
      <c r="G564" s="75"/>
      <c r="H564" s="36"/>
      <c r="I564" s="76"/>
      <c r="J564" s="76"/>
      <c r="K564" s="75"/>
      <c r="L564" s="161"/>
      <c r="M564" s="77"/>
      <c r="N564" s="76"/>
      <c r="O564" s="78"/>
      <c r="P564" s="83"/>
      <c r="Q564" s="84"/>
      <c r="R564" s="76"/>
      <c r="S564" s="75"/>
      <c r="T564" s="79"/>
      <c r="U564" s="86"/>
      <c r="V564" s="87"/>
      <c r="W564" s="172" t="str">
        <f>IF(OR(T564="他官署で調達手続きを実施のため",AG564=契約状況コード表!G$5),"－",IF(V564&lt;&gt;"",ROUNDDOWN(V564/T564,3),(IFERROR(ROUNDDOWN(U564/T564,3),"－"))))</f>
        <v>－</v>
      </c>
      <c r="X564" s="79"/>
      <c r="Y564" s="79"/>
      <c r="Z564" s="82"/>
      <c r="AA564" s="80"/>
      <c r="AB564" s="81"/>
      <c r="AC564" s="82"/>
      <c r="AD564" s="82"/>
      <c r="AE564" s="82"/>
      <c r="AF564" s="82"/>
      <c r="AG564" s="80"/>
      <c r="AH564" s="76"/>
      <c r="AI564" s="76"/>
      <c r="AJ564" s="76"/>
      <c r="AK564" s="36"/>
      <c r="AL564" s="36"/>
      <c r="AM564" s="200"/>
      <c r="AN564" s="200"/>
      <c r="AO564" s="200"/>
      <c r="AP564" s="200"/>
      <c r="AQ564" s="161"/>
      <c r="AR564" s="75"/>
      <c r="AS564" s="36"/>
      <c r="AT564" s="36"/>
      <c r="AU564" s="36"/>
      <c r="AV564" s="36"/>
      <c r="AW564" s="36"/>
      <c r="AX564" s="36"/>
      <c r="AY564" s="36"/>
      <c r="AZ564" s="36"/>
      <c r="BA564" s="104"/>
      <c r="BB564" s="113"/>
      <c r="BC564" s="114" t="str">
        <f>IF(AND(OR(K564=契約状況コード表!D$5,K564=契約状況コード表!D$6),OR(AG564=契約状況コード表!G$5,AG564=契約状況コード表!G$6)),"年間支払金額(全官署)",IF(OR(AG564=契約状況コード表!G$5,AG564=契約状況コード表!G$6),"年間支払金額",IF(AND(OR(COUNTIF(AI564,"*すべて*"),COUNTIF(AI564,"*全て*")),S564="●",OR(K564=契約状況コード表!D$5,K564=契約状況コード表!D$6)),"年間支払金額(全官署、契約相手方ごと)",IF(AND(OR(COUNTIF(AI564,"*すべて*"),COUNTIF(AI564,"*全て*")),S564="●"),"年間支払金額(契約相手方ごと)",IF(AND(OR(K564=契約状況コード表!D$5,K564=契約状況コード表!D$6),AG564=契約状況コード表!G$7),"契約総額(全官署)",IF(AND(K564=契約状況コード表!D$7,AG564=契約状況コード表!G$7),"契約総額(自官署のみ)",IF(K564=契約状況コード表!D$7,"年間支払金額(自官署のみ)",IF(AG564=契約状況コード表!G$7,"契約総額",IF(AND(COUNTIF(BJ564,"&lt;&gt;*単価*"),OR(K564=契約状況コード表!D$5,K564=契約状況コード表!D$6)),"全官署予定価格",IF(AND(COUNTIF(BJ564,"*単価*"),OR(K564=契約状況コード表!D$5,K564=契約状況コード表!D$6)),"全官署支払金額",IF(AND(COUNTIF(BJ564,"&lt;&gt;*単価*"),COUNTIF(BJ564,"*変更契約*")),"変更後予定価格",IF(COUNTIF(BJ564,"*単価*"),"年間支払金額","予定価格"))))))))))))</f>
        <v>予定価格</v>
      </c>
      <c r="BD564" s="114" t="str">
        <f>IF(AND(BI564=契約状況コード表!M$5,T564&gt;契約状況コード表!N$5),"○",IF(AND(BI564=契約状況コード表!M$6,T564&gt;=契約状況コード表!N$6),"○",IF(AND(BI564=契約状況コード表!M$7,T564&gt;=契約状況コード表!N$7),"○",IF(AND(BI564=契約状況コード表!M$8,T564&gt;=契約状況コード表!N$8),"○",IF(AND(BI564=契約状況コード表!M$9,T564&gt;=契約状況コード表!N$9),"○",IF(AND(BI564=契約状況コード表!M$10,T564&gt;=契約状況コード表!N$10),"○",IF(AND(BI564=契約状況コード表!M$11,T564&gt;=契約状況コード表!N$11),"○",IF(AND(BI564=契約状況コード表!M$12,T564&gt;=契約状況コード表!N$12),"○",IF(AND(BI564=契約状況コード表!M$13,T564&gt;=契約状況コード表!N$13),"○",IF(T564="他官署で調達手続き入札を実施のため","○","×"))))))))))</f>
        <v>×</v>
      </c>
      <c r="BE564" s="114" t="str">
        <f>IF(AND(BI564=契約状況コード表!M$5,Y564&gt;契約状況コード表!N$5),"○",IF(AND(BI564=契約状況コード表!M$6,Y564&gt;=契約状況コード表!N$6),"○",IF(AND(BI564=契約状況コード表!M$7,Y564&gt;=契約状況コード表!N$7),"○",IF(AND(BI564=契約状況コード表!M$8,Y564&gt;=契約状況コード表!N$8),"○",IF(AND(BI564=契約状況コード表!M$9,Y564&gt;=契約状況コード表!N$9),"○",IF(AND(BI564=契約状況コード表!M$10,Y564&gt;=契約状況コード表!N$10),"○",IF(AND(BI564=契約状況コード表!M$11,Y564&gt;=契約状況コード表!N$11),"○",IF(AND(BI564=契約状況コード表!M$12,Y564&gt;=契約状況コード表!N$12),"○",IF(AND(BI564=契約状況コード表!M$13,Y564&gt;=契約状況コード表!N$13),"○","×")))))))))</f>
        <v>×</v>
      </c>
      <c r="BF564" s="114" t="str">
        <f t="shared" si="74"/>
        <v>×</v>
      </c>
      <c r="BG564" s="114" t="str">
        <f t="shared" si="75"/>
        <v>×</v>
      </c>
      <c r="BH564" s="115" t="str">
        <f t="shared" si="76"/>
        <v/>
      </c>
      <c r="BI564" s="170">
        <f t="shared" si="77"/>
        <v>0</v>
      </c>
      <c r="BJ564" s="36" t="str">
        <f>IF(AG564=契約状況コード表!G$5,"",IF(AND(K564&lt;&gt;"",ISTEXT(U564)),"分担契約/単価契約",IF(ISTEXT(U564),"単価契約",IF(K564&lt;&gt;"","分担契約",""))))</f>
        <v/>
      </c>
      <c r="BK564" s="171"/>
      <c r="BL564" s="118" t="str">
        <f>IF(COUNTIF(T564,"**"),"",IF(AND(T564&gt;=契約状況コード表!P$5,OR(H564=契約状況コード表!M$5,H564=契約状況コード表!M$6)),1,IF(AND(T564&gt;=契約状況コード表!P$13,H564&lt;&gt;契約状況コード表!M$5,H564&lt;&gt;契約状況コード表!M$6),1,"")))</f>
        <v/>
      </c>
      <c r="BM564" s="155" t="str">
        <f t="shared" si="78"/>
        <v>○</v>
      </c>
      <c r="BN564" s="118" t="b">
        <f t="shared" si="79"/>
        <v>1</v>
      </c>
      <c r="BO564" s="118" t="b">
        <f t="shared" si="80"/>
        <v>1</v>
      </c>
    </row>
    <row r="565" spans="1:67" ht="60.6" customHeight="1">
      <c r="A565" s="101">
        <f t="shared" si="81"/>
        <v>560</v>
      </c>
      <c r="B565" s="101" t="str">
        <f t="shared" si="82"/>
        <v/>
      </c>
      <c r="C565" s="101" t="str">
        <f>IF(B565&lt;&gt;1,"",COUNTIF($B$6:B565,1))</f>
        <v/>
      </c>
      <c r="D565" s="101" t="str">
        <f>IF(B565&lt;&gt;2,"",COUNTIF($B$6:B565,2))</f>
        <v/>
      </c>
      <c r="E565" s="101" t="str">
        <f>IF(B565&lt;&gt;3,"",COUNTIF($B$6:B565,3))</f>
        <v/>
      </c>
      <c r="F565" s="101" t="str">
        <f>IF(B565&lt;&gt;4,"",COUNTIF($B$6:B565,4))</f>
        <v/>
      </c>
      <c r="G565" s="75"/>
      <c r="H565" s="36"/>
      <c r="I565" s="76"/>
      <c r="J565" s="76"/>
      <c r="K565" s="75"/>
      <c r="L565" s="161"/>
      <c r="M565" s="77"/>
      <c r="N565" s="76"/>
      <c r="O565" s="78"/>
      <c r="P565" s="83"/>
      <c r="Q565" s="84"/>
      <c r="R565" s="76"/>
      <c r="S565" s="75"/>
      <c r="T565" s="79"/>
      <c r="U565" s="86"/>
      <c r="V565" s="87"/>
      <c r="W565" s="172" t="str">
        <f>IF(OR(T565="他官署で調達手続きを実施のため",AG565=契約状況コード表!G$5),"－",IF(V565&lt;&gt;"",ROUNDDOWN(V565/T565,3),(IFERROR(ROUNDDOWN(U565/T565,3),"－"))))</f>
        <v>－</v>
      </c>
      <c r="X565" s="79"/>
      <c r="Y565" s="79"/>
      <c r="Z565" s="82"/>
      <c r="AA565" s="80"/>
      <c r="AB565" s="81"/>
      <c r="AC565" s="82"/>
      <c r="AD565" s="82"/>
      <c r="AE565" s="82"/>
      <c r="AF565" s="82"/>
      <c r="AG565" s="80"/>
      <c r="AH565" s="76"/>
      <c r="AI565" s="76"/>
      <c r="AJ565" s="76"/>
      <c r="AK565" s="36"/>
      <c r="AL565" s="36"/>
      <c r="AM565" s="200"/>
      <c r="AN565" s="200"/>
      <c r="AO565" s="200"/>
      <c r="AP565" s="200"/>
      <c r="AQ565" s="161"/>
      <c r="AR565" s="75"/>
      <c r="AS565" s="36"/>
      <c r="AT565" s="36"/>
      <c r="AU565" s="36"/>
      <c r="AV565" s="36"/>
      <c r="AW565" s="36"/>
      <c r="AX565" s="36"/>
      <c r="AY565" s="36"/>
      <c r="AZ565" s="36"/>
      <c r="BA565" s="104"/>
      <c r="BB565" s="113"/>
      <c r="BC565" s="114" t="str">
        <f>IF(AND(OR(K565=契約状況コード表!D$5,K565=契約状況コード表!D$6),OR(AG565=契約状況コード表!G$5,AG565=契約状況コード表!G$6)),"年間支払金額(全官署)",IF(OR(AG565=契約状況コード表!G$5,AG565=契約状況コード表!G$6),"年間支払金額",IF(AND(OR(COUNTIF(AI565,"*すべて*"),COUNTIF(AI565,"*全て*")),S565="●",OR(K565=契約状況コード表!D$5,K565=契約状況コード表!D$6)),"年間支払金額(全官署、契約相手方ごと)",IF(AND(OR(COUNTIF(AI565,"*すべて*"),COUNTIF(AI565,"*全て*")),S565="●"),"年間支払金額(契約相手方ごと)",IF(AND(OR(K565=契約状況コード表!D$5,K565=契約状況コード表!D$6),AG565=契約状況コード表!G$7),"契約総額(全官署)",IF(AND(K565=契約状況コード表!D$7,AG565=契約状況コード表!G$7),"契約総額(自官署のみ)",IF(K565=契約状況コード表!D$7,"年間支払金額(自官署のみ)",IF(AG565=契約状況コード表!G$7,"契約総額",IF(AND(COUNTIF(BJ565,"&lt;&gt;*単価*"),OR(K565=契約状況コード表!D$5,K565=契約状況コード表!D$6)),"全官署予定価格",IF(AND(COUNTIF(BJ565,"*単価*"),OR(K565=契約状況コード表!D$5,K565=契約状況コード表!D$6)),"全官署支払金額",IF(AND(COUNTIF(BJ565,"&lt;&gt;*単価*"),COUNTIF(BJ565,"*変更契約*")),"変更後予定価格",IF(COUNTIF(BJ565,"*単価*"),"年間支払金額","予定価格"))))))))))))</f>
        <v>予定価格</v>
      </c>
      <c r="BD565" s="114" t="str">
        <f>IF(AND(BI565=契約状況コード表!M$5,T565&gt;契約状況コード表!N$5),"○",IF(AND(BI565=契約状況コード表!M$6,T565&gt;=契約状況コード表!N$6),"○",IF(AND(BI565=契約状況コード表!M$7,T565&gt;=契約状況コード表!N$7),"○",IF(AND(BI565=契約状況コード表!M$8,T565&gt;=契約状況コード表!N$8),"○",IF(AND(BI565=契約状況コード表!M$9,T565&gt;=契約状況コード表!N$9),"○",IF(AND(BI565=契約状況コード表!M$10,T565&gt;=契約状況コード表!N$10),"○",IF(AND(BI565=契約状況コード表!M$11,T565&gt;=契約状況コード表!N$11),"○",IF(AND(BI565=契約状況コード表!M$12,T565&gt;=契約状況コード表!N$12),"○",IF(AND(BI565=契約状況コード表!M$13,T565&gt;=契約状況コード表!N$13),"○",IF(T565="他官署で調達手続き入札を実施のため","○","×"))))))))))</f>
        <v>×</v>
      </c>
      <c r="BE565" s="114" t="str">
        <f>IF(AND(BI565=契約状況コード表!M$5,Y565&gt;契約状況コード表!N$5),"○",IF(AND(BI565=契約状況コード表!M$6,Y565&gt;=契約状況コード表!N$6),"○",IF(AND(BI565=契約状況コード表!M$7,Y565&gt;=契約状況コード表!N$7),"○",IF(AND(BI565=契約状況コード表!M$8,Y565&gt;=契約状況コード表!N$8),"○",IF(AND(BI565=契約状況コード表!M$9,Y565&gt;=契約状況コード表!N$9),"○",IF(AND(BI565=契約状況コード表!M$10,Y565&gt;=契約状況コード表!N$10),"○",IF(AND(BI565=契約状況コード表!M$11,Y565&gt;=契約状況コード表!N$11),"○",IF(AND(BI565=契約状況コード表!M$12,Y565&gt;=契約状況コード表!N$12),"○",IF(AND(BI565=契約状況コード表!M$13,Y565&gt;=契約状況コード表!N$13),"○","×")))))))))</f>
        <v>×</v>
      </c>
      <c r="BF565" s="114" t="str">
        <f t="shared" si="74"/>
        <v>×</v>
      </c>
      <c r="BG565" s="114" t="str">
        <f t="shared" si="75"/>
        <v>×</v>
      </c>
      <c r="BH565" s="115" t="str">
        <f t="shared" si="76"/>
        <v/>
      </c>
      <c r="BI565" s="170">
        <f t="shared" si="77"/>
        <v>0</v>
      </c>
      <c r="BJ565" s="36" t="str">
        <f>IF(AG565=契約状況コード表!G$5,"",IF(AND(K565&lt;&gt;"",ISTEXT(U565)),"分担契約/単価契約",IF(ISTEXT(U565),"単価契約",IF(K565&lt;&gt;"","分担契約",""))))</f>
        <v/>
      </c>
      <c r="BK565" s="171"/>
      <c r="BL565" s="118" t="str">
        <f>IF(COUNTIF(T565,"**"),"",IF(AND(T565&gt;=契約状況コード表!P$5,OR(H565=契約状況コード表!M$5,H565=契約状況コード表!M$6)),1,IF(AND(T565&gt;=契約状況コード表!P$13,H565&lt;&gt;契約状況コード表!M$5,H565&lt;&gt;契約状況コード表!M$6),1,"")))</f>
        <v/>
      </c>
      <c r="BM565" s="155" t="str">
        <f t="shared" si="78"/>
        <v>○</v>
      </c>
      <c r="BN565" s="118" t="b">
        <f t="shared" si="79"/>
        <v>1</v>
      </c>
      <c r="BO565" s="118" t="b">
        <f t="shared" si="80"/>
        <v>1</v>
      </c>
    </row>
    <row r="566" spans="1:67" ht="60.6" customHeight="1">
      <c r="A566" s="101">
        <f t="shared" si="81"/>
        <v>561</v>
      </c>
      <c r="B566" s="101" t="str">
        <f t="shared" si="82"/>
        <v/>
      </c>
      <c r="C566" s="101" t="str">
        <f>IF(B566&lt;&gt;1,"",COUNTIF($B$6:B566,1))</f>
        <v/>
      </c>
      <c r="D566" s="101" t="str">
        <f>IF(B566&lt;&gt;2,"",COUNTIF($B$6:B566,2))</f>
        <v/>
      </c>
      <c r="E566" s="101" t="str">
        <f>IF(B566&lt;&gt;3,"",COUNTIF($B$6:B566,3))</f>
        <v/>
      </c>
      <c r="F566" s="101" t="str">
        <f>IF(B566&lt;&gt;4,"",COUNTIF($B$6:B566,4))</f>
        <v/>
      </c>
      <c r="G566" s="75"/>
      <c r="H566" s="36"/>
      <c r="I566" s="76"/>
      <c r="J566" s="76"/>
      <c r="K566" s="75"/>
      <c r="L566" s="161"/>
      <c r="M566" s="77"/>
      <c r="N566" s="76"/>
      <c r="O566" s="78"/>
      <c r="P566" s="83"/>
      <c r="Q566" s="84"/>
      <c r="R566" s="76"/>
      <c r="S566" s="75"/>
      <c r="T566" s="79"/>
      <c r="U566" s="86"/>
      <c r="V566" s="87"/>
      <c r="W566" s="172" t="str">
        <f>IF(OR(T566="他官署で調達手続きを実施のため",AG566=契約状況コード表!G$5),"－",IF(V566&lt;&gt;"",ROUNDDOWN(V566/T566,3),(IFERROR(ROUNDDOWN(U566/T566,3),"－"))))</f>
        <v>－</v>
      </c>
      <c r="X566" s="79"/>
      <c r="Y566" s="79"/>
      <c r="Z566" s="82"/>
      <c r="AA566" s="80"/>
      <c r="AB566" s="81"/>
      <c r="AC566" s="82"/>
      <c r="AD566" s="82"/>
      <c r="AE566" s="82"/>
      <c r="AF566" s="82"/>
      <c r="AG566" s="80"/>
      <c r="AH566" s="76"/>
      <c r="AI566" s="76"/>
      <c r="AJ566" s="76"/>
      <c r="AK566" s="36"/>
      <c r="AL566" s="36"/>
      <c r="AM566" s="200"/>
      <c r="AN566" s="200"/>
      <c r="AO566" s="200"/>
      <c r="AP566" s="200"/>
      <c r="AQ566" s="161"/>
      <c r="AR566" s="75"/>
      <c r="AS566" s="36"/>
      <c r="AT566" s="36"/>
      <c r="AU566" s="36"/>
      <c r="AV566" s="36"/>
      <c r="AW566" s="36"/>
      <c r="AX566" s="36"/>
      <c r="AY566" s="36"/>
      <c r="AZ566" s="36"/>
      <c r="BA566" s="104"/>
      <c r="BB566" s="113"/>
      <c r="BC566" s="114" t="str">
        <f>IF(AND(OR(K566=契約状況コード表!D$5,K566=契約状況コード表!D$6),OR(AG566=契約状況コード表!G$5,AG566=契約状況コード表!G$6)),"年間支払金額(全官署)",IF(OR(AG566=契約状況コード表!G$5,AG566=契約状況コード表!G$6),"年間支払金額",IF(AND(OR(COUNTIF(AI566,"*すべて*"),COUNTIF(AI566,"*全て*")),S566="●",OR(K566=契約状況コード表!D$5,K566=契約状況コード表!D$6)),"年間支払金額(全官署、契約相手方ごと)",IF(AND(OR(COUNTIF(AI566,"*すべて*"),COUNTIF(AI566,"*全て*")),S566="●"),"年間支払金額(契約相手方ごと)",IF(AND(OR(K566=契約状況コード表!D$5,K566=契約状況コード表!D$6),AG566=契約状況コード表!G$7),"契約総額(全官署)",IF(AND(K566=契約状況コード表!D$7,AG566=契約状況コード表!G$7),"契約総額(自官署のみ)",IF(K566=契約状況コード表!D$7,"年間支払金額(自官署のみ)",IF(AG566=契約状況コード表!G$7,"契約総額",IF(AND(COUNTIF(BJ566,"&lt;&gt;*単価*"),OR(K566=契約状況コード表!D$5,K566=契約状況コード表!D$6)),"全官署予定価格",IF(AND(COUNTIF(BJ566,"*単価*"),OR(K566=契約状況コード表!D$5,K566=契約状況コード表!D$6)),"全官署支払金額",IF(AND(COUNTIF(BJ566,"&lt;&gt;*単価*"),COUNTIF(BJ566,"*変更契約*")),"変更後予定価格",IF(COUNTIF(BJ566,"*単価*"),"年間支払金額","予定価格"))))))))))))</f>
        <v>予定価格</v>
      </c>
      <c r="BD566" s="114" t="str">
        <f>IF(AND(BI566=契約状況コード表!M$5,T566&gt;契約状況コード表!N$5),"○",IF(AND(BI566=契約状況コード表!M$6,T566&gt;=契約状況コード表!N$6),"○",IF(AND(BI566=契約状況コード表!M$7,T566&gt;=契約状況コード表!N$7),"○",IF(AND(BI566=契約状況コード表!M$8,T566&gt;=契約状況コード表!N$8),"○",IF(AND(BI566=契約状況コード表!M$9,T566&gt;=契約状況コード表!N$9),"○",IF(AND(BI566=契約状況コード表!M$10,T566&gt;=契約状況コード表!N$10),"○",IF(AND(BI566=契約状況コード表!M$11,T566&gt;=契約状況コード表!N$11),"○",IF(AND(BI566=契約状況コード表!M$12,T566&gt;=契約状況コード表!N$12),"○",IF(AND(BI566=契約状況コード表!M$13,T566&gt;=契約状況コード表!N$13),"○",IF(T566="他官署で調達手続き入札を実施のため","○","×"))))))))))</f>
        <v>×</v>
      </c>
      <c r="BE566" s="114" t="str">
        <f>IF(AND(BI566=契約状況コード表!M$5,Y566&gt;契約状況コード表!N$5),"○",IF(AND(BI566=契約状況コード表!M$6,Y566&gt;=契約状況コード表!N$6),"○",IF(AND(BI566=契約状況コード表!M$7,Y566&gt;=契約状況コード表!N$7),"○",IF(AND(BI566=契約状況コード表!M$8,Y566&gt;=契約状況コード表!N$8),"○",IF(AND(BI566=契約状況コード表!M$9,Y566&gt;=契約状況コード表!N$9),"○",IF(AND(BI566=契約状況コード表!M$10,Y566&gt;=契約状況コード表!N$10),"○",IF(AND(BI566=契約状況コード表!M$11,Y566&gt;=契約状況コード表!N$11),"○",IF(AND(BI566=契約状況コード表!M$12,Y566&gt;=契約状況コード表!N$12),"○",IF(AND(BI566=契約状況コード表!M$13,Y566&gt;=契約状況コード表!N$13),"○","×")))))))))</f>
        <v>×</v>
      </c>
      <c r="BF566" s="114" t="str">
        <f t="shared" si="74"/>
        <v>×</v>
      </c>
      <c r="BG566" s="114" t="str">
        <f t="shared" si="75"/>
        <v>×</v>
      </c>
      <c r="BH566" s="115" t="str">
        <f t="shared" si="76"/>
        <v/>
      </c>
      <c r="BI566" s="170">
        <f t="shared" si="77"/>
        <v>0</v>
      </c>
      <c r="BJ566" s="36" t="str">
        <f>IF(AG566=契約状況コード表!G$5,"",IF(AND(K566&lt;&gt;"",ISTEXT(U566)),"分担契約/単価契約",IF(ISTEXT(U566),"単価契約",IF(K566&lt;&gt;"","分担契約",""))))</f>
        <v/>
      </c>
      <c r="BK566" s="171"/>
      <c r="BL566" s="118" t="str">
        <f>IF(COUNTIF(T566,"**"),"",IF(AND(T566&gt;=契約状況コード表!P$5,OR(H566=契約状況コード表!M$5,H566=契約状況コード表!M$6)),1,IF(AND(T566&gt;=契約状況コード表!P$13,H566&lt;&gt;契約状況コード表!M$5,H566&lt;&gt;契約状況コード表!M$6),1,"")))</f>
        <v/>
      </c>
      <c r="BM566" s="155" t="str">
        <f t="shared" si="78"/>
        <v>○</v>
      </c>
      <c r="BN566" s="118" t="b">
        <f t="shared" si="79"/>
        <v>1</v>
      </c>
      <c r="BO566" s="118" t="b">
        <f t="shared" si="80"/>
        <v>1</v>
      </c>
    </row>
    <row r="567" spans="1:67" ht="60.6" customHeight="1">
      <c r="A567" s="101">
        <f t="shared" si="81"/>
        <v>562</v>
      </c>
      <c r="B567" s="101" t="str">
        <f t="shared" si="82"/>
        <v/>
      </c>
      <c r="C567" s="101" t="str">
        <f>IF(B567&lt;&gt;1,"",COUNTIF($B$6:B567,1))</f>
        <v/>
      </c>
      <c r="D567" s="101" t="str">
        <f>IF(B567&lt;&gt;2,"",COUNTIF($B$6:B567,2))</f>
        <v/>
      </c>
      <c r="E567" s="101" t="str">
        <f>IF(B567&lt;&gt;3,"",COUNTIF($B$6:B567,3))</f>
        <v/>
      </c>
      <c r="F567" s="101" t="str">
        <f>IF(B567&lt;&gt;4,"",COUNTIF($B$6:B567,4))</f>
        <v/>
      </c>
      <c r="G567" s="75"/>
      <c r="H567" s="36"/>
      <c r="I567" s="76"/>
      <c r="J567" s="76"/>
      <c r="K567" s="75"/>
      <c r="L567" s="161"/>
      <c r="M567" s="77"/>
      <c r="N567" s="76"/>
      <c r="O567" s="78"/>
      <c r="P567" s="83"/>
      <c r="Q567" s="84"/>
      <c r="R567" s="76"/>
      <c r="S567" s="75"/>
      <c r="T567" s="79"/>
      <c r="U567" s="86"/>
      <c r="V567" s="87"/>
      <c r="W567" s="172" t="str">
        <f>IF(OR(T567="他官署で調達手続きを実施のため",AG567=契約状況コード表!G$5),"－",IF(V567&lt;&gt;"",ROUNDDOWN(V567/T567,3),(IFERROR(ROUNDDOWN(U567/T567,3),"－"))))</f>
        <v>－</v>
      </c>
      <c r="X567" s="79"/>
      <c r="Y567" s="79"/>
      <c r="Z567" s="82"/>
      <c r="AA567" s="80"/>
      <c r="AB567" s="81"/>
      <c r="AC567" s="82"/>
      <c r="AD567" s="82"/>
      <c r="AE567" s="82"/>
      <c r="AF567" s="82"/>
      <c r="AG567" s="80"/>
      <c r="AH567" s="76"/>
      <c r="AI567" s="76"/>
      <c r="AJ567" s="76"/>
      <c r="AK567" s="36"/>
      <c r="AL567" s="36"/>
      <c r="AM567" s="200"/>
      <c r="AN567" s="200"/>
      <c r="AO567" s="200"/>
      <c r="AP567" s="200"/>
      <c r="AQ567" s="161"/>
      <c r="AR567" s="75"/>
      <c r="AS567" s="36"/>
      <c r="AT567" s="36"/>
      <c r="AU567" s="36"/>
      <c r="AV567" s="36"/>
      <c r="AW567" s="36"/>
      <c r="AX567" s="36"/>
      <c r="AY567" s="36"/>
      <c r="AZ567" s="36"/>
      <c r="BA567" s="108"/>
      <c r="BB567" s="113"/>
      <c r="BC567" s="114" t="str">
        <f>IF(AND(OR(K567=契約状況コード表!D$5,K567=契約状況コード表!D$6),OR(AG567=契約状況コード表!G$5,AG567=契約状況コード表!G$6)),"年間支払金額(全官署)",IF(OR(AG567=契約状況コード表!G$5,AG567=契約状況コード表!G$6),"年間支払金額",IF(AND(OR(COUNTIF(AI567,"*すべて*"),COUNTIF(AI567,"*全て*")),S567="●",OR(K567=契約状況コード表!D$5,K567=契約状況コード表!D$6)),"年間支払金額(全官署、契約相手方ごと)",IF(AND(OR(COUNTIF(AI567,"*すべて*"),COUNTIF(AI567,"*全て*")),S567="●"),"年間支払金額(契約相手方ごと)",IF(AND(OR(K567=契約状況コード表!D$5,K567=契約状況コード表!D$6),AG567=契約状況コード表!G$7),"契約総額(全官署)",IF(AND(K567=契約状況コード表!D$7,AG567=契約状況コード表!G$7),"契約総額(自官署のみ)",IF(K567=契約状況コード表!D$7,"年間支払金額(自官署のみ)",IF(AG567=契約状況コード表!G$7,"契約総額",IF(AND(COUNTIF(BJ567,"&lt;&gt;*単価*"),OR(K567=契約状況コード表!D$5,K567=契約状況コード表!D$6)),"全官署予定価格",IF(AND(COUNTIF(BJ567,"*単価*"),OR(K567=契約状況コード表!D$5,K567=契約状況コード表!D$6)),"全官署支払金額",IF(AND(COUNTIF(BJ567,"&lt;&gt;*単価*"),COUNTIF(BJ567,"*変更契約*")),"変更後予定価格",IF(COUNTIF(BJ567,"*単価*"),"年間支払金額","予定価格"))))))))))))</f>
        <v>予定価格</v>
      </c>
      <c r="BD567" s="114" t="str">
        <f>IF(AND(BI567=契約状況コード表!M$5,T567&gt;契約状況コード表!N$5),"○",IF(AND(BI567=契約状況コード表!M$6,T567&gt;=契約状況コード表!N$6),"○",IF(AND(BI567=契約状況コード表!M$7,T567&gt;=契約状況コード表!N$7),"○",IF(AND(BI567=契約状況コード表!M$8,T567&gt;=契約状況コード表!N$8),"○",IF(AND(BI567=契約状況コード表!M$9,T567&gt;=契約状況コード表!N$9),"○",IF(AND(BI567=契約状況コード表!M$10,T567&gt;=契約状況コード表!N$10),"○",IF(AND(BI567=契約状況コード表!M$11,T567&gt;=契約状況コード表!N$11),"○",IF(AND(BI567=契約状況コード表!M$12,T567&gt;=契約状況コード表!N$12),"○",IF(AND(BI567=契約状況コード表!M$13,T567&gt;=契約状況コード表!N$13),"○",IF(T567="他官署で調達手続き入札を実施のため","○","×"))))))))))</f>
        <v>×</v>
      </c>
      <c r="BE567" s="114" t="str">
        <f>IF(AND(BI567=契約状況コード表!M$5,Y567&gt;契約状況コード表!N$5),"○",IF(AND(BI567=契約状況コード表!M$6,Y567&gt;=契約状況コード表!N$6),"○",IF(AND(BI567=契約状況コード表!M$7,Y567&gt;=契約状況コード表!N$7),"○",IF(AND(BI567=契約状況コード表!M$8,Y567&gt;=契約状況コード表!N$8),"○",IF(AND(BI567=契約状況コード表!M$9,Y567&gt;=契約状況コード表!N$9),"○",IF(AND(BI567=契約状況コード表!M$10,Y567&gt;=契約状況コード表!N$10),"○",IF(AND(BI567=契約状況コード表!M$11,Y567&gt;=契約状況コード表!N$11),"○",IF(AND(BI567=契約状況コード表!M$12,Y567&gt;=契約状況コード表!N$12),"○",IF(AND(BI567=契約状況コード表!M$13,Y567&gt;=契約状況コード表!N$13),"○","×")))))))))</f>
        <v>×</v>
      </c>
      <c r="BF567" s="114" t="str">
        <f t="shared" si="74"/>
        <v>×</v>
      </c>
      <c r="BG567" s="114" t="str">
        <f t="shared" si="75"/>
        <v>×</v>
      </c>
      <c r="BH567" s="115" t="str">
        <f t="shared" si="76"/>
        <v/>
      </c>
      <c r="BI567" s="170">
        <f t="shared" si="77"/>
        <v>0</v>
      </c>
      <c r="BJ567" s="36" t="str">
        <f>IF(AG567=契約状況コード表!G$5,"",IF(AND(K567&lt;&gt;"",ISTEXT(U567)),"分担契約/単価契約",IF(ISTEXT(U567),"単価契約",IF(K567&lt;&gt;"","分担契約",""))))</f>
        <v/>
      </c>
      <c r="BK567" s="171"/>
      <c r="BL567" s="118" t="str">
        <f>IF(COUNTIF(T567,"**"),"",IF(AND(T567&gt;=契約状況コード表!P$5,OR(H567=契約状況コード表!M$5,H567=契約状況コード表!M$6)),1,IF(AND(T567&gt;=契約状況コード表!P$13,H567&lt;&gt;契約状況コード表!M$5,H567&lt;&gt;契約状況コード表!M$6),1,"")))</f>
        <v/>
      </c>
      <c r="BM567" s="155" t="str">
        <f t="shared" si="78"/>
        <v>○</v>
      </c>
      <c r="BN567" s="118" t="b">
        <f t="shared" si="79"/>
        <v>1</v>
      </c>
      <c r="BO567" s="118" t="b">
        <f t="shared" si="80"/>
        <v>1</v>
      </c>
    </row>
    <row r="568" spans="1:67" ht="60.6" customHeight="1">
      <c r="A568" s="101">
        <f t="shared" si="81"/>
        <v>563</v>
      </c>
      <c r="B568" s="101" t="str">
        <f t="shared" si="82"/>
        <v/>
      </c>
      <c r="C568" s="101" t="str">
        <f>IF(B568&lt;&gt;1,"",COUNTIF($B$6:B568,1))</f>
        <v/>
      </c>
      <c r="D568" s="101" t="str">
        <f>IF(B568&lt;&gt;2,"",COUNTIF($B$6:B568,2))</f>
        <v/>
      </c>
      <c r="E568" s="101" t="str">
        <f>IF(B568&lt;&gt;3,"",COUNTIF($B$6:B568,3))</f>
        <v/>
      </c>
      <c r="F568" s="101" t="str">
        <f>IF(B568&lt;&gt;4,"",COUNTIF($B$6:B568,4))</f>
        <v/>
      </c>
      <c r="G568" s="75"/>
      <c r="H568" s="36"/>
      <c r="I568" s="76"/>
      <c r="J568" s="76"/>
      <c r="K568" s="75"/>
      <c r="L568" s="161"/>
      <c r="M568" s="77"/>
      <c r="N568" s="76"/>
      <c r="O568" s="78"/>
      <c r="P568" s="83"/>
      <c r="Q568" s="84"/>
      <c r="R568" s="76"/>
      <c r="S568" s="75"/>
      <c r="T568" s="79"/>
      <c r="U568" s="86"/>
      <c r="V568" s="87"/>
      <c r="W568" s="172" t="str">
        <f>IF(OR(T568="他官署で調達手続きを実施のため",AG568=契約状況コード表!G$5),"－",IF(V568&lt;&gt;"",ROUNDDOWN(V568/T568,3),(IFERROR(ROUNDDOWN(U568/T568,3),"－"))))</f>
        <v>－</v>
      </c>
      <c r="X568" s="79"/>
      <c r="Y568" s="79"/>
      <c r="Z568" s="82"/>
      <c r="AA568" s="80"/>
      <c r="AB568" s="81"/>
      <c r="AC568" s="82"/>
      <c r="AD568" s="82"/>
      <c r="AE568" s="82"/>
      <c r="AF568" s="82"/>
      <c r="AG568" s="80"/>
      <c r="AH568" s="76"/>
      <c r="AI568" s="76"/>
      <c r="AJ568" s="76"/>
      <c r="AK568" s="36"/>
      <c r="AL568" s="36"/>
      <c r="AM568" s="200"/>
      <c r="AN568" s="200"/>
      <c r="AO568" s="200"/>
      <c r="AP568" s="200"/>
      <c r="AQ568" s="161"/>
      <c r="AR568" s="75"/>
      <c r="AS568" s="36"/>
      <c r="AT568" s="36"/>
      <c r="AU568" s="36"/>
      <c r="AV568" s="36"/>
      <c r="AW568" s="36"/>
      <c r="AX568" s="36"/>
      <c r="AY568" s="36"/>
      <c r="AZ568" s="36"/>
      <c r="BA568" s="104"/>
      <c r="BB568" s="113"/>
      <c r="BC568" s="114" t="str">
        <f>IF(AND(OR(K568=契約状況コード表!D$5,K568=契約状況コード表!D$6),OR(AG568=契約状況コード表!G$5,AG568=契約状況コード表!G$6)),"年間支払金額(全官署)",IF(OR(AG568=契約状況コード表!G$5,AG568=契約状況コード表!G$6),"年間支払金額",IF(AND(OR(COUNTIF(AI568,"*すべて*"),COUNTIF(AI568,"*全て*")),S568="●",OR(K568=契約状況コード表!D$5,K568=契約状況コード表!D$6)),"年間支払金額(全官署、契約相手方ごと)",IF(AND(OR(COUNTIF(AI568,"*すべて*"),COUNTIF(AI568,"*全て*")),S568="●"),"年間支払金額(契約相手方ごと)",IF(AND(OR(K568=契約状況コード表!D$5,K568=契約状況コード表!D$6),AG568=契約状況コード表!G$7),"契約総額(全官署)",IF(AND(K568=契約状況コード表!D$7,AG568=契約状況コード表!G$7),"契約総額(自官署のみ)",IF(K568=契約状況コード表!D$7,"年間支払金額(自官署のみ)",IF(AG568=契約状況コード表!G$7,"契約総額",IF(AND(COUNTIF(BJ568,"&lt;&gt;*単価*"),OR(K568=契約状況コード表!D$5,K568=契約状況コード表!D$6)),"全官署予定価格",IF(AND(COUNTIF(BJ568,"*単価*"),OR(K568=契約状況コード表!D$5,K568=契約状況コード表!D$6)),"全官署支払金額",IF(AND(COUNTIF(BJ568,"&lt;&gt;*単価*"),COUNTIF(BJ568,"*変更契約*")),"変更後予定価格",IF(COUNTIF(BJ568,"*単価*"),"年間支払金額","予定価格"))))))))))))</f>
        <v>予定価格</v>
      </c>
      <c r="BD568" s="114" t="str">
        <f>IF(AND(BI568=契約状況コード表!M$5,T568&gt;契約状況コード表!N$5),"○",IF(AND(BI568=契約状況コード表!M$6,T568&gt;=契約状況コード表!N$6),"○",IF(AND(BI568=契約状況コード表!M$7,T568&gt;=契約状況コード表!N$7),"○",IF(AND(BI568=契約状況コード表!M$8,T568&gt;=契約状況コード表!N$8),"○",IF(AND(BI568=契約状況コード表!M$9,T568&gt;=契約状況コード表!N$9),"○",IF(AND(BI568=契約状況コード表!M$10,T568&gt;=契約状況コード表!N$10),"○",IF(AND(BI568=契約状況コード表!M$11,T568&gt;=契約状況コード表!N$11),"○",IF(AND(BI568=契約状況コード表!M$12,T568&gt;=契約状況コード表!N$12),"○",IF(AND(BI568=契約状況コード表!M$13,T568&gt;=契約状況コード表!N$13),"○",IF(T568="他官署で調達手続き入札を実施のため","○","×"))))))))))</f>
        <v>×</v>
      </c>
      <c r="BE568" s="114" t="str">
        <f>IF(AND(BI568=契約状況コード表!M$5,Y568&gt;契約状況コード表!N$5),"○",IF(AND(BI568=契約状況コード表!M$6,Y568&gt;=契約状況コード表!N$6),"○",IF(AND(BI568=契約状況コード表!M$7,Y568&gt;=契約状況コード表!N$7),"○",IF(AND(BI568=契約状況コード表!M$8,Y568&gt;=契約状況コード表!N$8),"○",IF(AND(BI568=契約状況コード表!M$9,Y568&gt;=契約状況コード表!N$9),"○",IF(AND(BI568=契約状況コード表!M$10,Y568&gt;=契約状況コード表!N$10),"○",IF(AND(BI568=契約状況コード表!M$11,Y568&gt;=契約状況コード表!N$11),"○",IF(AND(BI568=契約状況コード表!M$12,Y568&gt;=契約状況コード表!N$12),"○",IF(AND(BI568=契約状況コード表!M$13,Y568&gt;=契約状況コード表!N$13),"○","×")))))))))</f>
        <v>×</v>
      </c>
      <c r="BF568" s="114" t="str">
        <f t="shared" si="74"/>
        <v>×</v>
      </c>
      <c r="BG568" s="114" t="str">
        <f t="shared" si="75"/>
        <v>×</v>
      </c>
      <c r="BH568" s="115" t="str">
        <f t="shared" si="76"/>
        <v/>
      </c>
      <c r="BI568" s="170">
        <f t="shared" si="77"/>
        <v>0</v>
      </c>
      <c r="BJ568" s="36" t="str">
        <f>IF(AG568=契約状況コード表!G$5,"",IF(AND(K568&lt;&gt;"",ISTEXT(U568)),"分担契約/単価契約",IF(ISTEXT(U568),"単価契約",IF(K568&lt;&gt;"","分担契約",""))))</f>
        <v/>
      </c>
      <c r="BK568" s="171"/>
      <c r="BL568" s="118" t="str">
        <f>IF(COUNTIF(T568,"**"),"",IF(AND(T568&gt;=契約状況コード表!P$5,OR(H568=契約状況コード表!M$5,H568=契約状況コード表!M$6)),1,IF(AND(T568&gt;=契約状況コード表!P$13,H568&lt;&gt;契約状況コード表!M$5,H568&lt;&gt;契約状況コード表!M$6),1,"")))</f>
        <v/>
      </c>
      <c r="BM568" s="155" t="str">
        <f t="shared" si="78"/>
        <v>○</v>
      </c>
      <c r="BN568" s="118" t="b">
        <f t="shared" si="79"/>
        <v>1</v>
      </c>
      <c r="BO568" s="118" t="b">
        <f t="shared" si="80"/>
        <v>1</v>
      </c>
    </row>
    <row r="569" spans="1:67" ht="60.6" customHeight="1">
      <c r="A569" s="101">
        <f t="shared" si="81"/>
        <v>564</v>
      </c>
      <c r="B569" s="101" t="str">
        <f t="shared" si="82"/>
        <v/>
      </c>
      <c r="C569" s="101" t="str">
        <f>IF(B569&lt;&gt;1,"",COUNTIF($B$6:B569,1))</f>
        <v/>
      </c>
      <c r="D569" s="101" t="str">
        <f>IF(B569&lt;&gt;2,"",COUNTIF($B$6:B569,2))</f>
        <v/>
      </c>
      <c r="E569" s="101" t="str">
        <f>IF(B569&lt;&gt;3,"",COUNTIF($B$6:B569,3))</f>
        <v/>
      </c>
      <c r="F569" s="101" t="str">
        <f>IF(B569&lt;&gt;4,"",COUNTIF($B$6:B569,4))</f>
        <v/>
      </c>
      <c r="G569" s="75"/>
      <c r="H569" s="36"/>
      <c r="I569" s="76"/>
      <c r="J569" s="76"/>
      <c r="K569" s="75"/>
      <c r="L569" s="161"/>
      <c r="M569" s="77"/>
      <c r="N569" s="76"/>
      <c r="O569" s="78"/>
      <c r="P569" s="83"/>
      <c r="Q569" s="84"/>
      <c r="R569" s="76"/>
      <c r="S569" s="75"/>
      <c r="T569" s="79"/>
      <c r="U569" s="86"/>
      <c r="V569" s="87"/>
      <c r="W569" s="172" t="str">
        <f>IF(OR(T569="他官署で調達手続きを実施のため",AG569=契約状況コード表!G$5),"－",IF(V569&lt;&gt;"",ROUNDDOWN(V569/T569,3),(IFERROR(ROUNDDOWN(U569/T569,3),"－"))))</f>
        <v>－</v>
      </c>
      <c r="X569" s="79"/>
      <c r="Y569" s="79"/>
      <c r="Z569" s="82"/>
      <c r="AA569" s="80"/>
      <c r="AB569" s="81"/>
      <c r="AC569" s="82"/>
      <c r="AD569" s="82"/>
      <c r="AE569" s="82"/>
      <c r="AF569" s="82"/>
      <c r="AG569" s="80"/>
      <c r="AH569" s="76"/>
      <c r="AI569" s="76"/>
      <c r="AJ569" s="76"/>
      <c r="AK569" s="36"/>
      <c r="AL569" s="36"/>
      <c r="AM569" s="200"/>
      <c r="AN569" s="200"/>
      <c r="AO569" s="200"/>
      <c r="AP569" s="200"/>
      <c r="AQ569" s="161"/>
      <c r="AR569" s="75"/>
      <c r="AS569" s="36"/>
      <c r="AT569" s="36"/>
      <c r="AU569" s="36"/>
      <c r="AV569" s="36"/>
      <c r="AW569" s="36"/>
      <c r="AX569" s="36"/>
      <c r="AY569" s="36"/>
      <c r="AZ569" s="36"/>
      <c r="BA569" s="104"/>
      <c r="BB569" s="113"/>
      <c r="BC569" s="114" t="str">
        <f>IF(AND(OR(K569=契約状況コード表!D$5,K569=契約状況コード表!D$6),OR(AG569=契約状況コード表!G$5,AG569=契約状況コード表!G$6)),"年間支払金額(全官署)",IF(OR(AG569=契約状況コード表!G$5,AG569=契約状況コード表!G$6),"年間支払金額",IF(AND(OR(COUNTIF(AI569,"*すべて*"),COUNTIF(AI569,"*全て*")),S569="●",OR(K569=契約状況コード表!D$5,K569=契約状況コード表!D$6)),"年間支払金額(全官署、契約相手方ごと)",IF(AND(OR(COUNTIF(AI569,"*すべて*"),COUNTIF(AI569,"*全て*")),S569="●"),"年間支払金額(契約相手方ごと)",IF(AND(OR(K569=契約状況コード表!D$5,K569=契約状況コード表!D$6),AG569=契約状況コード表!G$7),"契約総額(全官署)",IF(AND(K569=契約状況コード表!D$7,AG569=契約状況コード表!G$7),"契約総額(自官署のみ)",IF(K569=契約状況コード表!D$7,"年間支払金額(自官署のみ)",IF(AG569=契約状況コード表!G$7,"契約総額",IF(AND(COUNTIF(BJ569,"&lt;&gt;*単価*"),OR(K569=契約状況コード表!D$5,K569=契約状況コード表!D$6)),"全官署予定価格",IF(AND(COUNTIF(BJ569,"*単価*"),OR(K569=契約状況コード表!D$5,K569=契約状況コード表!D$6)),"全官署支払金額",IF(AND(COUNTIF(BJ569,"&lt;&gt;*単価*"),COUNTIF(BJ569,"*変更契約*")),"変更後予定価格",IF(COUNTIF(BJ569,"*単価*"),"年間支払金額","予定価格"))))))))))))</f>
        <v>予定価格</v>
      </c>
      <c r="BD569" s="114" t="str">
        <f>IF(AND(BI569=契約状況コード表!M$5,T569&gt;契約状況コード表!N$5),"○",IF(AND(BI569=契約状況コード表!M$6,T569&gt;=契約状況コード表!N$6),"○",IF(AND(BI569=契約状況コード表!M$7,T569&gt;=契約状況コード表!N$7),"○",IF(AND(BI569=契約状況コード表!M$8,T569&gt;=契約状況コード表!N$8),"○",IF(AND(BI569=契約状況コード表!M$9,T569&gt;=契約状況コード表!N$9),"○",IF(AND(BI569=契約状況コード表!M$10,T569&gt;=契約状況コード表!N$10),"○",IF(AND(BI569=契約状況コード表!M$11,T569&gt;=契約状況コード表!N$11),"○",IF(AND(BI569=契約状況コード表!M$12,T569&gt;=契約状況コード表!N$12),"○",IF(AND(BI569=契約状況コード表!M$13,T569&gt;=契約状況コード表!N$13),"○",IF(T569="他官署で調達手続き入札を実施のため","○","×"))))))))))</f>
        <v>×</v>
      </c>
      <c r="BE569" s="114" t="str">
        <f>IF(AND(BI569=契約状況コード表!M$5,Y569&gt;契約状況コード表!N$5),"○",IF(AND(BI569=契約状況コード表!M$6,Y569&gt;=契約状況コード表!N$6),"○",IF(AND(BI569=契約状況コード表!M$7,Y569&gt;=契約状況コード表!N$7),"○",IF(AND(BI569=契約状況コード表!M$8,Y569&gt;=契約状況コード表!N$8),"○",IF(AND(BI569=契約状況コード表!M$9,Y569&gt;=契約状況コード表!N$9),"○",IF(AND(BI569=契約状況コード表!M$10,Y569&gt;=契約状況コード表!N$10),"○",IF(AND(BI569=契約状況コード表!M$11,Y569&gt;=契約状況コード表!N$11),"○",IF(AND(BI569=契約状況コード表!M$12,Y569&gt;=契約状況コード表!N$12),"○",IF(AND(BI569=契約状況コード表!M$13,Y569&gt;=契約状況コード表!N$13),"○","×")))))))))</f>
        <v>×</v>
      </c>
      <c r="BF569" s="114" t="str">
        <f t="shared" si="74"/>
        <v>×</v>
      </c>
      <c r="BG569" s="114" t="str">
        <f t="shared" si="75"/>
        <v>×</v>
      </c>
      <c r="BH569" s="115" t="str">
        <f t="shared" si="76"/>
        <v/>
      </c>
      <c r="BI569" s="170">
        <f t="shared" si="77"/>
        <v>0</v>
      </c>
      <c r="BJ569" s="36" t="str">
        <f>IF(AG569=契約状況コード表!G$5,"",IF(AND(K569&lt;&gt;"",ISTEXT(U569)),"分担契約/単価契約",IF(ISTEXT(U569),"単価契約",IF(K569&lt;&gt;"","分担契約",""))))</f>
        <v/>
      </c>
      <c r="BK569" s="171"/>
      <c r="BL569" s="118" t="str">
        <f>IF(COUNTIF(T569,"**"),"",IF(AND(T569&gt;=契約状況コード表!P$5,OR(H569=契約状況コード表!M$5,H569=契約状況コード表!M$6)),1,IF(AND(T569&gt;=契約状況コード表!P$13,H569&lt;&gt;契約状況コード表!M$5,H569&lt;&gt;契約状況コード表!M$6),1,"")))</f>
        <v/>
      </c>
      <c r="BM569" s="155" t="str">
        <f t="shared" si="78"/>
        <v>○</v>
      </c>
      <c r="BN569" s="118" t="b">
        <f t="shared" si="79"/>
        <v>1</v>
      </c>
      <c r="BO569" s="118" t="b">
        <f t="shared" si="80"/>
        <v>1</v>
      </c>
    </row>
    <row r="570" spans="1:67" ht="60.6" customHeight="1">
      <c r="A570" s="101">
        <f t="shared" si="81"/>
        <v>565</v>
      </c>
      <c r="B570" s="101" t="str">
        <f t="shared" si="82"/>
        <v/>
      </c>
      <c r="C570" s="101" t="str">
        <f>IF(B570&lt;&gt;1,"",COUNTIF($B$6:B570,1))</f>
        <v/>
      </c>
      <c r="D570" s="101" t="str">
        <f>IF(B570&lt;&gt;2,"",COUNTIF($B$6:B570,2))</f>
        <v/>
      </c>
      <c r="E570" s="101" t="str">
        <f>IF(B570&lt;&gt;3,"",COUNTIF($B$6:B570,3))</f>
        <v/>
      </c>
      <c r="F570" s="101" t="str">
        <f>IF(B570&lt;&gt;4,"",COUNTIF($B$6:B570,4))</f>
        <v/>
      </c>
      <c r="G570" s="75"/>
      <c r="H570" s="36"/>
      <c r="I570" s="76"/>
      <c r="J570" s="76"/>
      <c r="K570" s="75"/>
      <c r="L570" s="161"/>
      <c r="M570" s="77"/>
      <c r="N570" s="76"/>
      <c r="O570" s="78"/>
      <c r="P570" s="83"/>
      <c r="Q570" s="84"/>
      <c r="R570" s="76"/>
      <c r="S570" s="75"/>
      <c r="T570" s="85"/>
      <c r="U570" s="154"/>
      <c r="V570" s="87"/>
      <c r="W570" s="172" t="str">
        <f>IF(OR(T570="他官署で調達手続きを実施のため",AG570=契約状況コード表!G$5),"－",IF(V570&lt;&gt;"",ROUNDDOWN(V570/T570,3),(IFERROR(ROUNDDOWN(U570/T570,3),"－"))))</f>
        <v>－</v>
      </c>
      <c r="X570" s="85"/>
      <c r="Y570" s="85"/>
      <c r="Z570" s="82"/>
      <c r="AA570" s="80"/>
      <c r="AB570" s="81"/>
      <c r="AC570" s="82"/>
      <c r="AD570" s="82"/>
      <c r="AE570" s="82"/>
      <c r="AF570" s="82"/>
      <c r="AG570" s="80"/>
      <c r="AH570" s="76"/>
      <c r="AI570" s="76"/>
      <c r="AJ570" s="76"/>
      <c r="AK570" s="36"/>
      <c r="AL570" s="36"/>
      <c r="AM570" s="200"/>
      <c r="AN570" s="200"/>
      <c r="AO570" s="200"/>
      <c r="AP570" s="200"/>
      <c r="AQ570" s="161"/>
      <c r="AR570" s="75"/>
      <c r="AS570" s="36"/>
      <c r="AT570" s="36"/>
      <c r="AU570" s="36"/>
      <c r="AV570" s="36"/>
      <c r="AW570" s="36"/>
      <c r="AX570" s="36"/>
      <c r="AY570" s="36"/>
      <c r="AZ570" s="36"/>
      <c r="BA570" s="104"/>
      <c r="BB570" s="113"/>
      <c r="BC570" s="114" t="str">
        <f>IF(AND(OR(K570=契約状況コード表!D$5,K570=契約状況コード表!D$6),OR(AG570=契約状況コード表!G$5,AG570=契約状況コード表!G$6)),"年間支払金額(全官署)",IF(OR(AG570=契約状況コード表!G$5,AG570=契約状況コード表!G$6),"年間支払金額",IF(AND(OR(COUNTIF(AI570,"*すべて*"),COUNTIF(AI570,"*全て*")),S570="●",OR(K570=契約状況コード表!D$5,K570=契約状況コード表!D$6)),"年間支払金額(全官署、契約相手方ごと)",IF(AND(OR(COUNTIF(AI570,"*すべて*"),COUNTIF(AI570,"*全て*")),S570="●"),"年間支払金額(契約相手方ごと)",IF(AND(OR(K570=契約状況コード表!D$5,K570=契約状況コード表!D$6),AG570=契約状況コード表!G$7),"契約総額(全官署)",IF(AND(K570=契約状況コード表!D$7,AG570=契約状況コード表!G$7),"契約総額(自官署のみ)",IF(K570=契約状況コード表!D$7,"年間支払金額(自官署のみ)",IF(AG570=契約状況コード表!G$7,"契約総額",IF(AND(COUNTIF(BJ570,"&lt;&gt;*単価*"),OR(K570=契約状況コード表!D$5,K570=契約状況コード表!D$6)),"全官署予定価格",IF(AND(COUNTIF(BJ570,"*単価*"),OR(K570=契約状況コード表!D$5,K570=契約状況コード表!D$6)),"全官署支払金額",IF(AND(COUNTIF(BJ570,"&lt;&gt;*単価*"),COUNTIF(BJ570,"*変更契約*")),"変更後予定価格",IF(COUNTIF(BJ570,"*単価*"),"年間支払金額","予定価格"))))))))))))</f>
        <v>予定価格</v>
      </c>
      <c r="BD570" s="114" t="str">
        <f>IF(AND(BI570=契約状況コード表!M$5,T570&gt;契約状況コード表!N$5),"○",IF(AND(BI570=契約状況コード表!M$6,T570&gt;=契約状況コード表!N$6),"○",IF(AND(BI570=契約状況コード表!M$7,T570&gt;=契約状況コード表!N$7),"○",IF(AND(BI570=契約状況コード表!M$8,T570&gt;=契約状況コード表!N$8),"○",IF(AND(BI570=契約状況コード表!M$9,T570&gt;=契約状況コード表!N$9),"○",IF(AND(BI570=契約状況コード表!M$10,T570&gt;=契約状況コード表!N$10),"○",IF(AND(BI570=契約状況コード表!M$11,T570&gt;=契約状況コード表!N$11),"○",IF(AND(BI570=契約状況コード表!M$12,T570&gt;=契約状況コード表!N$12),"○",IF(AND(BI570=契約状況コード表!M$13,T570&gt;=契約状況コード表!N$13),"○",IF(T570="他官署で調達手続き入札を実施のため","○","×"))))))))))</f>
        <v>×</v>
      </c>
      <c r="BE570" s="114" t="str">
        <f>IF(AND(BI570=契約状況コード表!M$5,Y570&gt;契約状況コード表!N$5),"○",IF(AND(BI570=契約状況コード表!M$6,Y570&gt;=契約状況コード表!N$6),"○",IF(AND(BI570=契約状況コード表!M$7,Y570&gt;=契約状況コード表!N$7),"○",IF(AND(BI570=契約状況コード表!M$8,Y570&gt;=契約状況コード表!N$8),"○",IF(AND(BI570=契約状況コード表!M$9,Y570&gt;=契約状況コード表!N$9),"○",IF(AND(BI570=契約状況コード表!M$10,Y570&gt;=契約状況コード表!N$10),"○",IF(AND(BI570=契約状況コード表!M$11,Y570&gt;=契約状況コード表!N$11),"○",IF(AND(BI570=契約状況コード表!M$12,Y570&gt;=契約状況コード表!N$12),"○",IF(AND(BI570=契約状況コード表!M$13,Y570&gt;=契約状況コード表!N$13),"○","×")))))))))</f>
        <v>×</v>
      </c>
      <c r="BF570" s="114" t="str">
        <f t="shared" si="74"/>
        <v>×</v>
      </c>
      <c r="BG570" s="114" t="str">
        <f t="shared" si="75"/>
        <v>×</v>
      </c>
      <c r="BH570" s="115" t="str">
        <f t="shared" si="76"/>
        <v/>
      </c>
      <c r="BI570" s="170">
        <f t="shared" si="77"/>
        <v>0</v>
      </c>
      <c r="BJ570" s="36" t="str">
        <f>IF(AG570=契約状況コード表!G$5,"",IF(AND(K570&lt;&gt;"",ISTEXT(U570)),"分担契約/単価契約",IF(ISTEXT(U570),"単価契約",IF(K570&lt;&gt;"","分担契約",""))))</f>
        <v/>
      </c>
      <c r="BK570" s="171"/>
      <c r="BL570" s="118" t="str">
        <f>IF(COUNTIF(T570,"**"),"",IF(AND(T570&gt;=契約状況コード表!P$5,OR(H570=契約状況コード表!M$5,H570=契約状況コード表!M$6)),1,IF(AND(T570&gt;=契約状況コード表!P$13,H570&lt;&gt;契約状況コード表!M$5,H570&lt;&gt;契約状況コード表!M$6),1,"")))</f>
        <v/>
      </c>
      <c r="BM570" s="155" t="str">
        <f t="shared" si="78"/>
        <v>○</v>
      </c>
      <c r="BN570" s="118" t="b">
        <f t="shared" si="79"/>
        <v>1</v>
      </c>
      <c r="BO570" s="118" t="b">
        <f t="shared" si="80"/>
        <v>1</v>
      </c>
    </row>
    <row r="571" spans="1:67" ht="60.6" customHeight="1">
      <c r="A571" s="101">
        <f t="shared" si="81"/>
        <v>566</v>
      </c>
      <c r="B571" s="101" t="str">
        <f t="shared" si="82"/>
        <v/>
      </c>
      <c r="C571" s="101" t="str">
        <f>IF(B571&lt;&gt;1,"",COUNTIF($B$6:B571,1))</f>
        <v/>
      </c>
      <c r="D571" s="101" t="str">
        <f>IF(B571&lt;&gt;2,"",COUNTIF($B$6:B571,2))</f>
        <v/>
      </c>
      <c r="E571" s="101" t="str">
        <f>IF(B571&lt;&gt;3,"",COUNTIF($B$6:B571,3))</f>
        <v/>
      </c>
      <c r="F571" s="101" t="str">
        <f>IF(B571&lt;&gt;4,"",COUNTIF($B$6:B571,4))</f>
        <v/>
      </c>
      <c r="G571" s="75"/>
      <c r="H571" s="36"/>
      <c r="I571" s="76"/>
      <c r="J571" s="76"/>
      <c r="K571" s="75"/>
      <c r="L571" s="161"/>
      <c r="M571" s="77"/>
      <c r="N571" s="76"/>
      <c r="O571" s="78"/>
      <c r="P571" s="83"/>
      <c r="Q571" s="84"/>
      <c r="R571" s="76"/>
      <c r="S571" s="75"/>
      <c r="T571" s="79"/>
      <c r="U571" s="86"/>
      <c r="V571" s="87"/>
      <c r="W571" s="172" t="str">
        <f>IF(OR(T571="他官署で調達手続きを実施のため",AG571=契約状況コード表!G$5),"－",IF(V571&lt;&gt;"",ROUNDDOWN(V571/T571,3),(IFERROR(ROUNDDOWN(U571/T571,3),"－"))))</f>
        <v>－</v>
      </c>
      <c r="X571" s="79"/>
      <c r="Y571" s="79"/>
      <c r="Z571" s="82"/>
      <c r="AA571" s="80"/>
      <c r="AB571" s="81"/>
      <c r="AC571" s="82"/>
      <c r="AD571" s="82"/>
      <c r="AE571" s="82"/>
      <c r="AF571" s="82"/>
      <c r="AG571" s="80"/>
      <c r="AH571" s="76"/>
      <c r="AI571" s="76"/>
      <c r="AJ571" s="76"/>
      <c r="AK571" s="36"/>
      <c r="AL571" s="36"/>
      <c r="AM571" s="200"/>
      <c r="AN571" s="200"/>
      <c r="AO571" s="200"/>
      <c r="AP571" s="200"/>
      <c r="AQ571" s="161"/>
      <c r="AR571" s="75"/>
      <c r="AS571" s="36"/>
      <c r="AT571" s="36"/>
      <c r="AU571" s="36"/>
      <c r="AV571" s="36"/>
      <c r="AW571" s="36"/>
      <c r="AX571" s="36"/>
      <c r="AY571" s="36"/>
      <c r="AZ571" s="36"/>
      <c r="BA571" s="104"/>
      <c r="BB571" s="113"/>
      <c r="BC571" s="114" t="str">
        <f>IF(AND(OR(K571=契約状況コード表!D$5,K571=契約状況コード表!D$6),OR(AG571=契約状況コード表!G$5,AG571=契約状況コード表!G$6)),"年間支払金額(全官署)",IF(OR(AG571=契約状況コード表!G$5,AG571=契約状況コード表!G$6),"年間支払金額",IF(AND(OR(COUNTIF(AI571,"*すべて*"),COUNTIF(AI571,"*全て*")),S571="●",OR(K571=契約状況コード表!D$5,K571=契約状況コード表!D$6)),"年間支払金額(全官署、契約相手方ごと)",IF(AND(OR(COUNTIF(AI571,"*すべて*"),COUNTIF(AI571,"*全て*")),S571="●"),"年間支払金額(契約相手方ごと)",IF(AND(OR(K571=契約状況コード表!D$5,K571=契約状況コード表!D$6),AG571=契約状況コード表!G$7),"契約総額(全官署)",IF(AND(K571=契約状況コード表!D$7,AG571=契約状況コード表!G$7),"契約総額(自官署のみ)",IF(K571=契約状況コード表!D$7,"年間支払金額(自官署のみ)",IF(AG571=契約状況コード表!G$7,"契約総額",IF(AND(COUNTIF(BJ571,"&lt;&gt;*単価*"),OR(K571=契約状況コード表!D$5,K571=契約状況コード表!D$6)),"全官署予定価格",IF(AND(COUNTIF(BJ571,"*単価*"),OR(K571=契約状況コード表!D$5,K571=契約状況コード表!D$6)),"全官署支払金額",IF(AND(COUNTIF(BJ571,"&lt;&gt;*単価*"),COUNTIF(BJ571,"*変更契約*")),"変更後予定価格",IF(COUNTIF(BJ571,"*単価*"),"年間支払金額","予定価格"))))))))))))</f>
        <v>予定価格</v>
      </c>
      <c r="BD571" s="114" t="str">
        <f>IF(AND(BI571=契約状況コード表!M$5,T571&gt;契約状況コード表!N$5),"○",IF(AND(BI571=契約状況コード表!M$6,T571&gt;=契約状況コード表!N$6),"○",IF(AND(BI571=契約状況コード表!M$7,T571&gt;=契約状況コード表!N$7),"○",IF(AND(BI571=契約状況コード表!M$8,T571&gt;=契約状況コード表!N$8),"○",IF(AND(BI571=契約状況コード表!M$9,T571&gt;=契約状況コード表!N$9),"○",IF(AND(BI571=契約状況コード表!M$10,T571&gt;=契約状況コード表!N$10),"○",IF(AND(BI571=契約状況コード表!M$11,T571&gt;=契約状況コード表!N$11),"○",IF(AND(BI571=契約状況コード表!M$12,T571&gt;=契約状況コード表!N$12),"○",IF(AND(BI571=契約状況コード表!M$13,T571&gt;=契約状況コード表!N$13),"○",IF(T571="他官署で調達手続き入札を実施のため","○","×"))))))))))</f>
        <v>×</v>
      </c>
      <c r="BE571" s="114" t="str">
        <f>IF(AND(BI571=契約状況コード表!M$5,Y571&gt;契約状況コード表!N$5),"○",IF(AND(BI571=契約状況コード表!M$6,Y571&gt;=契約状況コード表!N$6),"○",IF(AND(BI571=契約状況コード表!M$7,Y571&gt;=契約状況コード表!N$7),"○",IF(AND(BI571=契約状況コード表!M$8,Y571&gt;=契約状況コード表!N$8),"○",IF(AND(BI571=契約状況コード表!M$9,Y571&gt;=契約状況コード表!N$9),"○",IF(AND(BI571=契約状況コード表!M$10,Y571&gt;=契約状況コード表!N$10),"○",IF(AND(BI571=契約状況コード表!M$11,Y571&gt;=契約状況コード表!N$11),"○",IF(AND(BI571=契約状況コード表!M$12,Y571&gt;=契約状況コード表!N$12),"○",IF(AND(BI571=契約状況コード表!M$13,Y571&gt;=契約状況コード表!N$13),"○","×")))))))))</f>
        <v>×</v>
      </c>
      <c r="BF571" s="114" t="str">
        <f t="shared" si="74"/>
        <v>×</v>
      </c>
      <c r="BG571" s="114" t="str">
        <f t="shared" si="75"/>
        <v>×</v>
      </c>
      <c r="BH571" s="115" t="str">
        <f t="shared" si="76"/>
        <v/>
      </c>
      <c r="BI571" s="170">
        <f t="shared" si="77"/>
        <v>0</v>
      </c>
      <c r="BJ571" s="36" t="str">
        <f>IF(AG571=契約状況コード表!G$5,"",IF(AND(K571&lt;&gt;"",ISTEXT(U571)),"分担契約/単価契約",IF(ISTEXT(U571),"単価契約",IF(K571&lt;&gt;"","分担契約",""))))</f>
        <v/>
      </c>
      <c r="BK571" s="171"/>
      <c r="BL571" s="118" t="str">
        <f>IF(COUNTIF(T571,"**"),"",IF(AND(T571&gt;=契約状況コード表!P$5,OR(H571=契約状況コード表!M$5,H571=契約状況コード表!M$6)),1,IF(AND(T571&gt;=契約状況コード表!P$13,H571&lt;&gt;契約状況コード表!M$5,H571&lt;&gt;契約状況コード表!M$6),1,"")))</f>
        <v/>
      </c>
      <c r="BM571" s="155" t="str">
        <f t="shared" si="78"/>
        <v>○</v>
      </c>
      <c r="BN571" s="118" t="b">
        <f t="shared" si="79"/>
        <v>1</v>
      </c>
      <c r="BO571" s="118" t="b">
        <f t="shared" si="80"/>
        <v>1</v>
      </c>
    </row>
    <row r="572" spans="1:67" ht="60.6" customHeight="1">
      <c r="A572" s="101">
        <f t="shared" si="81"/>
        <v>567</v>
      </c>
      <c r="B572" s="101" t="str">
        <f t="shared" si="82"/>
        <v/>
      </c>
      <c r="C572" s="101" t="str">
        <f>IF(B572&lt;&gt;1,"",COUNTIF($B$6:B572,1))</f>
        <v/>
      </c>
      <c r="D572" s="101" t="str">
        <f>IF(B572&lt;&gt;2,"",COUNTIF($B$6:B572,2))</f>
        <v/>
      </c>
      <c r="E572" s="101" t="str">
        <f>IF(B572&lt;&gt;3,"",COUNTIF($B$6:B572,3))</f>
        <v/>
      </c>
      <c r="F572" s="101" t="str">
        <f>IF(B572&lt;&gt;4,"",COUNTIF($B$6:B572,4))</f>
        <v/>
      </c>
      <c r="G572" s="75"/>
      <c r="H572" s="36"/>
      <c r="I572" s="76"/>
      <c r="J572" s="76"/>
      <c r="K572" s="75"/>
      <c r="L572" s="161"/>
      <c r="M572" s="77"/>
      <c r="N572" s="76"/>
      <c r="O572" s="78"/>
      <c r="P572" s="83"/>
      <c r="Q572" s="84"/>
      <c r="R572" s="76"/>
      <c r="S572" s="75"/>
      <c r="T572" s="79"/>
      <c r="U572" s="86"/>
      <c r="V572" s="87"/>
      <c r="W572" s="172" t="str">
        <f>IF(OR(T572="他官署で調達手続きを実施のため",AG572=契約状況コード表!G$5),"－",IF(V572&lt;&gt;"",ROUNDDOWN(V572/T572,3),(IFERROR(ROUNDDOWN(U572/T572,3),"－"))))</f>
        <v>－</v>
      </c>
      <c r="X572" s="79"/>
      <c r="Y572" s="79"/>
      <c r="Z572" s="82"/>
      <c r="AA572" s="80"/>
      <c r="AB572" s="81"/>
      <c r="AC572" s="82"/>
      <c r="AD572" s="82"/>
      <c r="AE572" s="82"/>
      <c r="AF572" s="82"/>
      <c r="AG572" s="80"/>
      <c r="AH572" s="76"/>
      <c r="AI572" s="76"/>
      <c r="AJ572" s="76"/>
      <c r="AK572" s="36"/>
      <c r="AL572" s="36"/>
      <c r="AM572" s="200"/>
      <c r="AN572" s="200"/>
      <c r="AO572" s="200"/>
      <c r="AP572" s="200"/>
      <c r="AQ572" s="161"/>
      <c r="AR572" s="75"/>
      <c r="AS572" s="36"/>
      <c r="AT572" s="36"/>
      <c r="AU572" s="36"/>
      <c r="AV572" s="36"/>
      <c r="AW572" s="36"/>
      <c r="AX572" s="36"/>
      <c r="AY572" s="36"/>
      <c r="AZ572" s="36"/>
      <c r="BA572" s="104"/>
      <c r="BB572" s="113"/>
      <c r="BC572" s="114" t="str">
        <f>IF(AND(OR(K572=契約状況コード表!D$5,K572=契約状況コード表!D$6),OR(AG572=契約状況コード表!G$5,AG572=契約状況コード表!G$6)),"年間支払金額(全官署)",IF(OR(AG572=契約状況コード表!G$5,AG572=契約状況コード表!G$6),"年間支払金額",IF(AND(OR(COUNTIF(AI572,"*すべて*"),COUNTIF(AI572,"*全て*")),S572="●",OR(K572=契約状況コード表!D$5,K572=契約状況コード表!D$6)),"年間支払金額(全官署、契約相手方ごと)",IF(AND(OR(COUNTIF(AI572,"*すべて*"),COUNTIF(AI572,"*全て*")),S572="●"),"年間支払金額(契約相手方ごと)",IF(AND(OR(K572=契約状況コード表!D$5,K572=契約状況コード表!D$6),AG572=契約状況コード表!G$7),"契約総額(全官署)",IF(AND(K572=契約状況コード表!D$7,AG572=契約状況コード表!G$7),"契約総額(自官署のみ)",IF(K572=契約状況コード表!D$7,"年間支払金額(自官署のみ)",IF(AG572=契約状況コード表!G$7,"契約総額",IF(AND(COUNTIF(BJ572,"&lt;&gt;*単価*"),OR(K572=契約状況コード表!D$5,K572=契約状況コード表!D$6)),"全官署予定価格",IF(AND(COUNTIF(BJ572,"*単価*"),OR(K572=契約状況コード表!D$5,K572=契約状況コード表!D$6)),"全官署支払金額",IF(AND(COUNTIF(BJ572,"&lt;&gt;*単価*"),COUNTIF(BJ572,"*変更契約*")),"変更後予定価格",IF(COUNTIF(BJ572,"*単価*"),"年間支払金額","予定価格"))))))))))))</f>
        <v>予定価格</v>
      </c>
      <c r="BD572" s="114" t="str">
        <f>IF(AND(BI572=契約状況コード表!M$5,T572&gt;契約状況コード表!N$5),"○",IF(AND(BI572=契約状況コード表!M$6,T572&gt;=契約状況コード表!N$6),"○",IF(AND(BI572=契約状況コード表!M$7,T572&gt;=契約状況コード表!N$7),"○",IF(AND(BI572=契約状況コード表!M$8,T572&gt;=契約状況コード表!N$8),"○",IF(AND(BI572=契約状況コード表!M$9,T572&gt;=契約状況コード表!N$9),"○",IF(AND(BI572=契約状況コード表!M$10,T572&gt;=契約状況コード表!N$10),"○",IF(AND(BI572=契約状況コード表!M$11,T572&gt;=契約状況コード表!N$11),"○",IF(AND(BI572=契約状況コード表!M$12,T572&gt;=契約状況コード表!N$12),"○",IF(AND(BI572=契約状況コード表!M$13,T572&gt;=契約状況コード表!N$13),"○",IF(T572="他官署で調達手続き入札を実施のため","○","×"))))))))))</f>
        <v>×</v>
      </c>
      <c r="BE572" s="114" t="str">
        <f>IF(AND(BI572=契約状況コード表!M$5,Y572&gt;契約状況コード表!N$5),"○",IF(AND(BI572=契約状況コード表!M$6,Y572&gt;=契約状況コード表!N$6),"○",IF(AND(BI572=契約状況コード表!M$7,Y572&gt;=契約状況コード表!N$7),"○",IF(AND(BI572=契約状況コード表!M$8,Y572&gt;=契約状況コード表!N$8),"○",IF(AND(BI572=契約状況コード表!M$9,Y572&gt;=契約状況コード表!N$9),"○",IF(AND(BI572=契約状況コード表!M$10,Y572&gt;=契約状況コード表!N$10),"○",IF(AND(BI572=契約状況コード表!M$11,Y572&gt;=契約状況コード表!N$11),"○",IF(AND(BI572=契約状況コード表!M$12,Y572&gt;=契約状況コード表!N$12),"○",IF(AND(BI572=契約状況コード表!M$13,Y572&gt;=契約状況コード表!N$13),"○","×")))))))))</f>
        <v>×</v>
      </c>
      <c r="BF572" s="114" t="str">
        <f t="shared" si="74"/>
        <v>×</v>
      </c>
      <c r="BG572" s="114" t="str">
        <f t="shared" si="75"/>
        <v>×</v>
      </c>
      <c r="BH572" s="115" t="str">
        <f t="shared" si="76"/>
        <v/>
      </c>
      <c r="BI572" s="170">
        <f t="shared" si="77"/>
        <v>0</v>
      </c>
      <c r="BJ572" s="36" t="str">
        <f>IF(AG572=契約状況コード表!G$5,"",IF(AND(K572&lt;&gt;"",ISTEXT(U572)),"分担契約/単価契約",IF(ISTEXT(U572),"単価契約",IF(K572&lt;&gt;"","分担契約",""))))</f>
        <v/>
      </c>
      <c r="BK572" s="171"/>
      <c r="BL572" s="118" t="str">
        <f>IF(COUNTIF(T572,"**"),"",IF(AND(T572&gt;=契約状況コード表!P$5,OR(H572=契約状況コード表!M$5,H572=契約状況コード表!M$6)),1,IF(AND(T572&gt;=契約状況コード表!P$13,H572&lt;&gt;契約状況コード表!M$5,H572&lt;&gt;契約状況コード表!M$6),1,"")))</f>
        <v/>
      </c>
      <c r="BM572" s="155" t="str">
        <f t="shared" si="78"/>
        <v>○</v>
      </c>
      <c r="BN572" s="118" t="b">
        <f t="shared" si="79"/>
        <v>1</v>
      </c>
      <c r="BO572" s="118" t="b">
        <f t="shared" si="80"/>
        <v>1</v>
      </c>
    </row>
    <row r="573" spans="1:67" ht="60.6" customHeight="1">
      <c r="A573" s="101">
        <f t="shared" si="81"/>
        <v>568</v>
      </c>
      <c r="B573" s="101" t="str">
        <f t="shared" si="82"/>
        <v/>
      </c>
      <c r="C573" s="101" t="str">
        <f>IF(B573&lt;&gt;1,"",COUNTIF($B$6:B573,1))</f>
        <v/>
      </c>
      <c r="D573" s="101" t="str">
        <f>IF(B573&lt;&gt;2,"",COUNTIF($B$6:B573,2))</f>
        <v/>
      </c>
      <c r="E573" s="101" t="str">
        <f>IF(B573&lt;&gt;3,"",COUNTIF($B$6:B573,3))</f>
        <v/>
      </c>
      <c r="F573" s="101" t="str">
        <f>IF(B573&lt;&gt;4,"",COUNTIF($B$6:B573,4))</f>
        <v/>
      </c>
      <c r="G573" s="75"/>
      <c r="H573" s="36"/>
      <c r="I573" s="76"/>
      <c r="J573" s="76"/>
      <c r="K573" s="75"/>
      <c r="L573" s="161"/>
      <c r="M573" s="77"/>
      <c r="N573" s="76"/>
      <c r="O573" s="78"/>
      <c r="P573" s="83"/>
      <c r="Q573" s="84"/>
      <c r="R573" s="76"/>
      <c r="S573" s="75"/>
      <c r="T573" s="79"/>
      <c r="U573" s="86"/>
      <c r="V573" s="87"/>
      <c r="W573" s="172" t="str">
        <f>IF(OR(T573="他官署で調達手続きを実施のため",AG573=契約状況コード表!G$5),"－",IF(V573&lt;&gt;"",ROUNDDOWN(V573/T573,3),(IFERROR(ROUNDDOWN(U573/T573,3),"－"))))</f>
        <v>－</v>
      </c>
      <c r="X573" s="79"/>
      <c r="Y573" s="79"/>
      <c r="Z573" s="82"/>
      <c r="AA573" s="80"/>
      <c r="AB573" s="81"/>
      <c r="AC573" s="82"/>
      <c r="AD573" s="82"/>
      <c r="AE573" s="82"/>
      <c r="AF573" s="82"/>
      <c r="AG573" s="80"/>
      <c r="AH573" s="76"/>
      <c r="AI573" s="76"/>
      <c r="AJ573" s="76"/>
      <c r="AK573" s="36"/>
      <c r="AL573" s="36"/>
      <c r="AM573" s="200"/>
      <c r="AN573" s="200"/>
      <c r="AO573" s="200"/>
      <c r="AP573" s="200"/>
      <c r="AQ573" s="161"/>
      <c r="AR573" s="75"/>
      <c r="AS573" s="36"/>
      <c r="AT573" s="36"/>
      <c r="AU573" s="36"/>
      <c r="AV573" s="36"/>
      <c r="AW573" s="36"/>
      <c r="AX573" s="36"/>
      <c r="AY573" s="36"/>
      <c r="AZ573" s="36"/>
      <c r="BA573" s="104"/>
      <c r="BB573" s="113"/>
      <c r="BC573" s="114" t="str">
        <f>IF(AND(OR(K573=契約状況コード表!D$5,K573=契約状況コード表!D$6),OR(AG573=契約状況コード表!G$5,AG573=契約状況コード表!G$6)),"年間支払金額(全官署)",IF(OR(AG573=契約状況コード表!G$5,AG573=契約状況コード表!G$6),"年間支払金額",IF(AND(OR(COUNTIF(AI573,"*すべて*"),COUNTIF(AI573,"*全て*")),S573="●",OR(K573=契約状況コード表!D$5,K573=契約状況コード表!D$6)),"年間支払金額(全官署、契約相手方ごと)",IF(AND(OR(COUNTIF(AI573,"*すべて*"),COUNTIF(AI573,"*全て*")),S573="●"),"年間支払金額(契約相手方ごと)",IF(AND(OR(K573=契約状況コード表!D$5,K573=契約状況コード表!D$6),AG573=契約状況コード表!G$7),"契約総額(全官署)",IF(AND(K573=契約状況コード表!D$7,AG573=契約状況コード表!G$7),"契約総額(自官署のみ)",IF(K573=契約状況コード表!D$7,"年間支払金額(自官署のみ)",IF(AG573=契約状況コード表!G$7,"契約総額",IF(AND(COUNTIF(BJ573,"&lt;&gt;*単価*"),OR(K573=契約状況コード表!D$5,K573=契約状況コード表!D$6)),"全官署予定価格",IF(AND(COUNTIF(BJ573,"*単価*"),OR(K573=契約状況コード表!D$5,K573=契約状況コード表!D$6)),"全官署支払金額",IF(AND(COUNTIF(BJ573,"&lt;&gt;*単価*"),COUNTIF(BJ573,"*変更契約*")),"変更後予定価格",IF(COUNTIF(BJ573,"*単価*"),"年間支払金額","予定価格"))))))))))))</f>
        <v>予定価格</v>
      </c>
      <c r="BD573" s="114" t="str">
        <f>IF(AND(BI573=契約状況コード表!M$5,T573&gt;契約状況コード表!N$5),"○",IF(AND(BI573=契約状況コード表!M$6,T573&gt;=契約状況コード表!N$6),"○",IF(AND(BI573=契約状況コード表!M$7,T573&gt;=契約状況コード表!N$7),"○",IF(AND(BI573=契約状況コード表!M$8,T573&gt;=契約状況コード表!N$8),"○",IF(AND(BI573=契約状況コード表!M$9,T573&gt;=契約状況コード表!N$9),"○",IF(AND(BI573=契約状況コード表!M$10,T573&gt;=契約状況コード表!N$10),"○",IF(AND(BI573=契約状況コード表!M$11,T573&gt;=契約状況コード表!N$11),"○",IF(AND(BI573=契約状況コード表!M$12,T573&gt;=契約状況コード表!N$12),"○",IF(AND(BI573=契約状況コード表!M$13,T573&gt;=契約状況コード表!N$13),"○",IF(T573="他官署で調達手続き入札を実施のため","○","×"))))))))))</f>
        <v>×</v>
      </c>
      <c r="BE573" s="114" t="str">
        <f>IF(AND(BI573=契約状況コード表!M$5,Y573&gt;契約状況コード表!N$5),"○",IF(AND(BI573=契約状況コード表!M$6,Y573&gt;=契約状況コード表!N$6),"○",IF(AND(BI573=契約状況コード表!M$7,Y573&gt;=契約状況コード表!N$7),"○",IF(AND(BI573=契約状況コード表!M$8,Y573&gt;=契約状況コード表!N$8),"○",IF(AND(BI573=契約状況コード表!M$9,Y573&gt;=契約状況コード表!N$9),"○",IF(AND(BI573=契約状況コード表!M$10,Y573&gt;=契約状況コード表!N$10),"○",IF(AND(BI573=契約状況コード表!M$11,Y573&gt;=契約状況コード表!N$11),"○",IF(AND(BI573=契約状況コード表!M$12,Y573&gt;=契約状況コード表!N$12),"○",IF(AND(BI573=契約状況コード表!M$13,Y573&gt;=契約状況コード表!N$13),"○","×")))))))))</f>
        <v>×</v>
      </c>
      <c r="BF573" s="114" t="str">
        <f t="shared" si="74"/>
        <v>×</v>
      </c>
      <c r="BG573" s="114" t="str">
        <f t="shared" si="75"/>
        <v>×</v>
      </c>
      <c r="BH573" s="115" t="str">
        <f t="shared" si="76"/>
        <v/>
      </c>
      <c r="BI573" s="170">
        <f t="shared" si="77"/>
        <v>0</v>
      </c>
      <c r="BJ573" s="36" t="str">
        <f>IF(AG573=契約状況コード表!G$5,"",IF(AND(K573&lt;&gt;"",ISTEXT(U573)),"分担契約/単価契約",IF(ISTEXT(U573),"単価契約",IF(K573&lt;&gt;"","分担契約",""))))</f>
        <v/>
      </c>
      <c r="BK573" s="171"/>
      <c r="BL573" s="118" t="str">
        <f>IF(COUNTIF(T573,"**"),"",IF(AND(T573&gt;=契約状況コード表!P$5,OR(H573=契約状況コード表!M$5,H573=契約状況コード表!M$6)),1,IF(AND(T573&gt;=契約状況コード表!P$13,H573&lt;&gt;契約状況コード表!M$5,H573&lt;&gt;契約状況コード表!M$6),1,"")))</f>
        <v/>
      </c>
      <c r="BM573" s="155" t="str">
        <f t="shared" si="78"/>
        <v>○</v>
      </c>
      <c r="BN573" s="118" t="b">
        <f t="shared" si="79"/>
        <v>1</v>
      </c>
      <c r="BO573" s="118" t="b">
        <f t="shared" si="80"/>
        <v>1</v>
      </c>
    </row>
    <row r="574" spans="1:67" ht="60.6" customHeight="1">
      <c r="A574" s="101">
        <f t="shared" si="81"/>
        <v>569</v>
      </c>
      <c r="B574" s="101" t="str">
        <f t="shared" si="82"/>
        <v/>
      </c>
      <c r="C574" s="101" t="str">
        <f>IF(B574&lt;&gt;1,"",COUNTIF($B$6:B574,1))</f>
        <v/>
      </c>
      <c r="D574" s="101" t="str">
        <f>IF(B574&lt;&gt;2,"",COUNTIF($B$6:B574,2))</f>
        <v/>
      </c>
      <c r="E574" s="101" t="str">
        <f>IF(B574&lt;&gt;3,"",COUNTIF($B$6:B574,3))</f>
        <v/>
      </c>
      <c r="F574" s="101" t="str">
        <f>IF(B574&lt;&gt;4,"",COUNTIF($B$6:B574,4))</f>
        <v/>
      </c>
      <c r="G574" s="75"/>
      <c r="H574" s="36"/>
      <c r="I574" s="76"/>
      <c r="J574" s="76"/>
      <c r="K574" s="75"/>
      <c r="L574" s="161"/>
      <c r="M574" s="77"/>
      <c r="N574" s="76"/>
      <c r="O574" s="78"/>
      <c r="P574" s="83"/>
      <c r="Q574" s="84"/>
      <c r="R574" s="76"/>
      <c r="S574" s="75"/>
      <c r="T574" s="79"/>
      <c r="U574" s="86"/>
      <c r="V574" s="87"/>
      <c r="W574" s="172" t="str">
        <f>IF(OR(T574="他官署で調達手続きを実施のため",AG574=契約状況コード表!G$5),"－",IF(V574&lt;&gt;"",ROUNDDOWN(V574/T574,3),(IFERROR(ROUNDDOWN(U574/T574,3),"－"))))</f>
        <v>－</v>
      </c>
      <c r="X574" s="79"/>
      <c r="Y574" s="79"/>
      <c r="Z574" s="82"/>
      <c r="AA574" s="80"/>
      <c r="AB574" s="81"/>
      <c r="AC574" s="82"/>
      <c r="AD574" s="82"/>
      <c r="AE574" s="82"/>
      <c r="AF574" s="82"/>
      <c r="AG574" s="80"/>
      <c r="AH574" s="76"/>
      <c r="AI574" s="76"/>
      <c r="AJ574" s="76"/>
      <c r="AK574" s="36"/>
      <c r="AL574" s="36"/>
      <c r="AM574" s="200"/>
      <c r="AN574" s="200"/>
      <c r="AO574" s="200"/>
      <c r="AP574" s="200"/>
      <c r="AQ574" s="161"/>
      <c r="AR574" s="75"/>
      <c r="AS574" s="36"/>
      <c r="AT574" s="36"/>
      <c r="AU574" s="36"/>
      <c r="AV574" s="36"/>
      <c r="AW574" s="36"/>
      <c r="AX574" s="36"/>
      <c r="AY574" s="36"/>
      <c r="AZ574" s="36"/>
      <c r="BA574" s="108"/>
      <c r="BB574" s="113"/>
      <c r="BC574" s="114" t="str">
        <f>IF(AND(OR(K574=契約状況コード表!D$5,K574=契約状況コード表!D$6),OR(AG574=契約状況コード表!G$5,AG574=契約状況コード表!G$6)),"年間支払金額(全官署)",IF(OR(AG574=契約状況コード表!G$5,AG574=契約状況コード表!G$6),"年間支払金額",IF(AND(OR(COUNTIF(AI574,"*すべて*"),COUNTIF(AI574,"*全て*")),S574="●",OR(K574=契約状況コード表!D$5,K574=契約状況コード表!D$6)),"年間支払金額(全官署、契約相手方ごと)",IF(AND(OR(COUNTIF(AI574,"*すべて*"),COUNTIF(AI574,"*全て*")),S574="●"),"年間支払金額(契約相手方ごと)",IF(AND(OR(K574=契約状況コード表!D$5,K574=契約状況コード表!D$6),AG574=契約状況コード表!G$7),"契約総額(全官署)",IF(AND(K574=契約状況コード表!D$7,AG574=契約状況コード表!G$7),"契約総額(自官署のみ)",IF(K574=契約状況コード表!D$7,"年間支払金額(自官署のみ)",IF(AG574=契約状況コード表!G$7,"契約総額",IF(AND(COUNTIF(BJ574,"&lt;&gt;*単価*"),OR(K574=契約状況コード表!D$5,K574=契約状況コード表!D$6)),"全官署予定価格",IF(AND(COUNTIF(BJ574,"*単価*"),OR(K574=契約状況コード表!D$5,K574=契約状況コード表!D$6)),"全官署支払金額",IF(AND(COUNTIF(BJ574,"&lt;&gt;*単価*"),COUNTIF(BJ574,"*変更契約*")),"変更後予定価格",IF(COUNTIF(BJ574,"*単価*"),"年間支払金額","予定価格"))))))))))))</f>
        <v>予定価格</v>
      </c>
      <c r="BD574" s="114" t="str">
        <f>IF(AND(BI574=契約状況コード表!M$5,T574&gt;契約状況コード表!N$5),"○",IF(AND(BI574=契約状況コード表!M$6,T574&gt;=契約状況コード表!N$6),"○",IF(AND(BI574=契約状況コード表!M$7,T574&gt;=契約状況コード表!N$7),"○",IF(AND(BI574=契約状況コード表!M$8,T574&gt;=契約状況コード表!N$8),"○",IF(AND(BI574=契約状況コード表!M$9,T574&gt;=契約状況コード表!N$9),"○",IF(AND(BI574=契約状況コード表!M$10,T574&gt;=契約状況コード表!N$10),"○",IF(AND(BI574=契約状況コード表!M$11,T574&gt;=契約状況コード表!N$11),"○",IF(AND(BI574=契約状況コード表!M$12,T574&gt;=契約状況コード表!N$12),"○",IF(AND(BI574=契約状況コード表!M$13,T574&gt;=契約状況コード表!N$13),"○",IF(T574="他官署で調達手続き入札を実施のため","○","×"))))))))))</f>
        <v>×</v>
      </c>
      <c r="BE574" s="114" t="str">
        <f>IF(AND(BI574=契約状況コード表!M$5,Y574&gt;契約状況コード表!N$5),"○",IF(AND(BI574=契約状況コード表!M$6,Y574&gt;=契約状況コード表!N$6),"○",IF(AND(BI574=契約状況コード表!M$7,Y574&gt;=契約状況コード表!N$7),"○",IF(AND(BI574=契約状況コード表!M$8,Y574&gt;=契約状況コード表!N$8),"○",IF(AND(BI574=契約状況コード表!M$9,Y574&gt;=契約状況コード表!N$9),"○",IF(AND(BI574=契約状況コード表!M$10,Y574&gt;=契約状況コード表!N$10),"○",IF(AND(BI574=契約状況コード表!M$11,Y574&gt;=契約状況コード表!N$11),"○",IF(AND(BI574=契約状況コード表!M$12,Y574&gt;=契約状況コード表!N$12),"○",IF(AND(BI574=契約状況コード表!M$13,Y574&gt;=契約状況コード表!N$13),"○","×")))))))))</f>
        <v>×</v>
      </c>
      <c r="BF574" s="114" t="str">
        <f t="shared" si="74"/>
        <v>×</v>
      </c>
      <c r="BG574" s="114" t="str">
        <f t="shared" si="75"/>
        <v>×</v>
      </c>
      <c r="BH574" s="115" t="str">
        <f t="shared" si="76"/>
        <v/>
      </c>
      <c r="BI574" s="170">
        <f t="shared" si="77"/>
        <v>0</v>
      </c>
      <c r="BJ574" s="36" t="str">
        <f>IF(AG574=契約状況コード表!G$5,"",IF(AND(K574&lt;&gt;"",ISTEXT(U574)),"分担契約/単価契約",IF(ISTEXT(U574),"単価契約",IF(K574&lt;&gt;"","分担契約",""))))</f>
        <v/>
      </c>
      <c r="BK574" s="171"/>
      <c r="BL574" s="118" t="str">
        <f>IF(COUNTIF(T574,"**"),"",IF(AND(T574&gt;=契約状況コード表!P$5,OR(H574=契約状況コード表!M$5,H574=契約状況コード表!M$6)),1,IF(AND(T574&gt;=契約状況コード表!P$13,H574&lt;&gt;契約状況コード表!M$5,H574&lt;&gt;契約状況コード表!M$6),1,"")))</f>
        <v/>
      </c>
      <c r="BM574" s="155" t="str">
        <f t="shared" si="78"/>
        <v>○</v>
      </c>
      <c r="BN574" s="118" t="b">
        <f t="shared" si="79"/>
        <v>1</v>
      </c>
      <c r="BO574" s="118" t="b">
        <f t="shared" si="80"/>
        <v>1</v>
      </c>
    </row>
    <row r="575" spans="1:67" ht="60.6" customHeight="1">
      <c r="A575" s="101">
        <f t="shared" si="81"/>
        <v>570</v>
      </c>
      <c r="B575" s="101" t="str">
        <f t="shared" si="82"/>
        <v/>
      </c>
      <c r="C575" s="101" t="str">
        <f>IF(B575&lt;&gt;1,"",COUNTIF($B$6:B575,1))</f>
        <v/>
      </c>
      <c r="D575" s="101" t="str">
        <f>IF(B575&lt;&gt;2,"",COUNTIF($B$6:B575,2))</f>
        <v/>
      </c>
      <c r="E575" s="101" t="str">
        <f>IF(B575&lt;&gt;3,"",COUNTIF($B$6:B575,3))</f>
        <v/>
      </c>
      <c r="F575" s="101" t="str">
        <f>IF(B575&lt;&gt;4,"",COUNTIF($B$6:B575,4))</f>
        <v/>
      </c>
      <c r="G575" s="75"/>
      <c r="H575" s="36"/>
      <c r="I575" s="76"/>
      <c r="J575" s="76"/>
      <c r="K575" s="75"/>
      <c r="L575" s="161"/>
      <c r="M575" s="77"/>
      <c r="N575" s="76"/>
      <c r="O575" s="78"/>
      <c r="P575" s="83"/>
      <c r="Q575" s="84"/>
      <c r="R575" s="76"/>
      <c r="S575" s="75"/>
      <c r="T575" s="79"/>
      <c r="U575" s="86"/>
      <c r="V575" s="87"/>
      <c r="W575" s="172" t="str">
        <f>IF(OR(T575="他官署で調達手続きを実施のため",AG575=契約状況コード表!G$5),"－",IF(V575&lt;&gt;"",ROUNDDOWN(V575/T575,3),(IFERROR(ROUNDDOWN(U575/T575,3),"－"))))</f>
        <v>－</v>
      </c>
      <c r="X575" s="79"/>
      <c r="Y575" s="79"/>
      <c r="Z575" s="82"/>
      <c r="AA575" s="80"/>
      <c r="AB575" s="81"/>
      <c r="AC575" s="82"/>
      <c r="AD575" s="82"/>
      <c r="AE575" s="82"/>
      <c r="AF575" s="82"/>
      <c r="AG575" s="80"/>
      <c r="AH575" s="76"/>
      <c r="AI575" s="76"/>
      <c r="AJ575" s="76"/>
      <c r="AK575" s="36"/>
      <c r="AL575" s="36"/>
      <c r="AM575" s="200"/>
      <c r="AN575" s="200"/>
      <c r="AO575" s="200"/>
      <c r="AP575" s="200"/>
      <c r="AQ575" s="161"/>
      <c r="AR575" s="75"/>
      <c r="AS575" s="36"/>
      <c r="AT575" s="36"/>
      <c r="AU575" s="36"/>
      <c r="AV575" s="36"/>
      <c r="AW575" s="36"/>
      <c r="AX575" s="36"/>
      <c r="AY575" s="36"/>
      <c r="AZ575" s="36"/>
      <c r="BA575" s="104"/>
      <c r="BB575" s="113"/>
      <c r="BC575" s="114" t="str">
        <f>IF(AND(OR(K575=契約状況コード表!D$5,K575=契約状況コード表!D$6),OR(AG575=契約状況コード表!G$5,AG575=契約状況コード表!G$6)),"年間支払金額(全官署)",IF(OR(AG575=契約状況コード表!G$5,AG575=契約状況コード表!G$6),"年間支払金額",IF(AND(OR(COUNTIF(AI575,"*すべて*"),COUNTIF(AI575,"*全て*")),S575="●",OR(K575=契約状況コード表!D$5,K575=契約状況コード表!D$6)),"年間支払金額(全官署、契約相手方ごと)",IF(AND(OR(COUNTIF(AI575,"*すべて*"),COUNTIF(AI575,"*全て*")),S575="●"),"年間支払金額(契約相手方ごと)",IF(AND(OR(K575=契約状況コード表!D$5,K575=契約状況コード表!D$6),AG575=契約状況コード表!G$7),"契約総額(全官署)",IF(AND(K575=契約状況コード表!D$7,AG575=契約状況コード表!G$7),"契約総額(自官署のみ)",IF(K575=契約状況コード表!D$7,"年間支払金額(自官署のみ)",IF(AG575=契約状況コード表!G$7,"契約総額",IF(AND(COUNTIF(BJ575,"&lt;&gt;*単価*"),OR(K575=契約状況コード表!D$5,K575=契約状況コード表!D$6)),"全官署予定価格",IF(AND(COUNTIF(BJ575,"*単価*"),OR(K575=契約状況コード表!D$5,K575=契約状況コード表!D$6)),"全官署支払金額",IF(AND(COUNTIF(BJ575,"&lt;&gt;*単価*"),COUNTIF(BJ575,"*変更契約*")),"変更後予定価格",IF(COUNTIF(BJ575,"*単価*"),"年間支払金額","予定価格"))))))))))))</f>
        <v>予定価格</v>
      </c>
      <c r="BD575" s="114" t="str">
        <f>IF(AND(BI575=契約状況コード表!M$5,T575&gt;契約状況コード表!N$5),"○",IF(AND(BI575=契約状況コード表!M$6,T575&gt;=契約状況コード表!N$6),"○",IF(AND(BI575=契約状況コード表!M$7,T575&gt;=契約状況コード表!N$7),"○",IF(AND(BI575=契約状況コード表!M$8,T575&gt;=契約状況コード表!N$8),"○",IF(AND(BI575=契約状況コード表!M$9,T575&gt;=契約状況コード表!N$9),"○",IF(AND(BI575=契約状況コード表!M$10,T575&gt;=契約状況コード表!N$10),"○",IF(AND(BI575=契約状況コード表!M$11,T575&gt;=契約状況コード表!N$11),"○",IF(AND(BI575=契約状況コード表!M$12,T575&gt;=契約状況コード表!N$12),"○",IF(AND(BI575=契約状況コード表!M$13,T575&gt;=契約状況コード表!N$13),"○",IF(T575="他官署で調達手続き入札を実施のため","○","×"))))))))))</f>
        <v>×</v>
      </c>
      <c r="BE575" s="114" t="str">
        <f>IF(AND(BI575=契約状況コード表!M$5,Y575&gt;契約状況コード表!N$5),"○",IF(AND(BI575=契約状況コード表!M$6,Y575&gt;=契約状況コード表!N$6),"○",IF(AND(BI575=契約状況コード表!M$7,Y575&gt;=契約状況コード表!N$7),"○",IF(AND(BI575=契約状況コード表!M$8,Y575&gt;=契約状況コード表!N$8),"○",IF(AND(BI575=契約状況コード表!M$9,Y575&gt;=契約状況コード表!N$9),"○",IF(AND(BI575=契約状況コード表!M$10,Y575&gt;=契約状況コード表!N$10),"○",IF(AND(BI575=契約状況コード表!M$11,Y575&gt;=契約状況コード表!N$11),"○",IF(AND(BI575=契約状況コード表!M$12,Y575&gt;=契約状況コード表!N$12),"○",IF(AND(BI575=契約状況コード表!M$13,Y575&gt;=契約状況コード表!N$13),"○","×")))))))))</f>
        <v>×</v>
      </c>
      <c r="BF575" s="114" t="str">
        <f t="shared" si="74"/>
        <v>×</v>
      </c>
      <c r="BG575" s="114" t="str">
        <f t="shared" si="75"/>
        <v>×</v>
      </c>
      <c r="BH575" s="115" t="str">
        <f t="shared" si="76"/>
        <v/>
      </c>
      <c r="BI575" s="170">
        <f t="shared" si="77"/>
        <v>0</v>
      </c>
      <c r="BJ575" s="36" t="str">
        <f>IF(AG575=契約状況コード表!G$5,"",IF(AND(K575&lt;&gt;"",ISTEXT(U575)),"分担契約/単価契約",IF(ISTEXT(U575),"単価契約",IF(K575&lt;&gt;"","分担契約",""))))</f>
        <v/>
      </c>
      <c r="BK575" s="171"/>
      <c r="BL575" s="118" t="str">
        <f>IF(COUNTIF(T575,"**"),"",IF(AND(T575&gt;=契約状況コード表!P$5,OR(H575=契約状況コード表!M$5,H575=契約状況コード表!M$6)),1,IF(AND(T575&gt;=契約状況コード表!P$13,H575&lt;&gt;契約状況コード表!M$5,H575&lt;&gt;契約状況コード表!M$6),1,"")))</f>
        <v/>
      </c>
      <c r="BM575" s="155" t="str">
        <f t="shared" si="78"/>
        <v>○</v>
      </c>
      <c r="BN575" s="118" t="b">
        <f t="shared" si="79"/>
        <v>1</v>
      </c>
      <c r="BO575" s="118" t="b">
        <f t="shared" si="80"/>
        <v>1</v>
      </c>
    </row>
    <row r="576" spans="1:67" ht="60.6" customHeight="1">
      <c r="A576" s="101">
        <f t="shared" si="81"/>
        <v>571</v>
      </c>
      <c r="B576" s="101" t="str">
        <f t="shared" si="82"/>
        <v/>
      </c>
      <c r="C576" s="101" t="str">
        <f>IF(B576&lt;&gt;1,"",COUNTIF($B$6:B576,1))</f>
        <v/>
      </c>
      <c r="D576" s="101" t="str">
        <f>IF(B576&lt;&gt;2,"",COUNTIF($B$6:B576,2))</f>
        <v/>
      </c>
      <c r="E576" s="101" t="str">
        <f>IF(B576&lt;&gt;3,"",COUNTIF($B$6:B576,3))</f>
        <v/>
      </c>
      <c r="F576" s="101" t="str">
        <f>IF(B576&lt;&gt;4,"",COUNTIF($B$6:B576,4))</f>
        <v/>
      </c>
      <c r="G576" s="75"/>
      <c r="H576" s="36"/>
      <c r="I576" s="76"/>
      <c r="J576" s="76"/>
      <c r="K576" s="75"/>
      <c r="L576" s="161"/>
      <c r="M576" s="77"/>
      <c r="N576" s="76"/>
      <c r="O576" s="78"/>
      <c r="P576" s="83"/>
      <c r="Q576" s="84"/>
      <c r="R576" s="76"/>
      <c r="S576" s="75"/>
      <c r="T576" s="79"/>
      <c r="U576" s="86"/>
      <c r="V576" s="87"/>
      <c r="W576" s="172" t="str">
        <f>IF(OR(T576="他官署で調達手続きを実施のため",AG576=契約状況コード表!G$5),"－",IF(V576&lt;&gt;"",ROUNDDOWN(V576/T576,3),(IFERROR(ROUNDDOWN(U576/T576,3),"－"))))</f>
        <v>－</v>
      </c>
      <c r="X576" s="79"/>
      <c r="Y576" s="79"/>
      <c r="Z576" s="82"/>
      <c r="AA576" s="80"/>
      <c r="AB576" s="81"/>
      <c r="AC576" s="82"/>
      <c r="AD576" s="82"/>
      <c r="AE576" s="82"/>
      <c r="AF576" s="82"/>
      <c r="AG576" s="80"/>
      <c r="AH576" s="76"/>
      <c r="AI576" s="76"/>
      <c r="AJ576" s="76"/>
      <c r="AK576" s="36"/>
      <c r="AL576" s="36"/>
      <c r="AM576" s="200"/>
      <c r="AN576" s="200"/>
      <c r="AO576" s="200"/>
      <c r="AP576" s="200"/>
      <c r="AQ576" s="161"/>
      <c r="AR576" s="75"/>
      <c r="AS576" s="36"/>
      <c r="AT576" s="36"/>
      <c r="AU576" s="36"/>
      <c r="AV576" s="36"/>
      <c r="AW576" s="36"/>
      <c r="AX576" s="36"/>
      <c r="AY576" s="36"/>
      <c r="AZ576" s="36"/>
      <c r="BA576" s="104"/>
      <c r="BB576" s="113"/>
      <c r="BC576" s="114" t="str">
        <f>IF(AND(OR(K576=契約状況コード表!D$5,K576=契約状況コード表!D$6),OR(AG576=契約状況コード表!G$5,AG576=契約状況コード表!G$6)),"年間支払金額(全官署)",IF(OR(AG576=契約状況コード表!G$5,AG576=契約状況コード表!G$6),"年間支払金額",IF(AND(OR(COUNTIF(AI576,"*すべて*"),COUNTIF(AI576,"*全て*")),S576="●",OR(K576=契約状況コード表!D$5,K576=契約状況コード表!D$6)),"年間支払金額(全官署、契約相手方ごと)",IF(AND(OR(COUNTIF(AI576,"*すべて*"),COUNTIF(AI576,"*全て*")),S576="●"),"年間支払金額(契約相手方ごと)",IF(AND(OR(K576=契約状況コード表!D$5,K576=契約状況コード表!D$6),AG576=契約状況コード表!G$7),"契約総額(全官署)",IF(AND(K576=契約状況コード表!D$7,AG576=契約状況コード表!G$7),"契約総額(自官署のみ)",IF(K576=契約状況コード表!D$7,"年間支払金額(自官署のみ)",IF(AG576=契約状況コード表!G$7,"契約総額",IF(AND(COUNTIF(BJ576,"&lt;&gt;*単価*"),OR(K576=契約状況コード表!D$5,K576=契約状況コード表!D$6)),"全官署予定価格",IF(AND(COUNTIF(BJ576,"*単価*"),OR(K576=契約状況コード表!D$5,K576=契約状況コード表!D$6)),"全官署支払金額",IF(AND(COUNTIF(BJ576,"&lt;&gt;*単価*"),COUNTIF(BJ576,"*変更契約*")),"変更後予定価格",IF(COUNTIF(BJ576,"*単価*"),"年間支払金額","予定価格"))))))))))))</f>
        <v>予定価格</v>
      </c>
      <c r="BD576" s="114" t="str">
        <f>IF(AND(BI576=契約状況コード表!M$5,T576&gt;契約状況コード表!N$5),"○",IF(AND(BI576=契約状況コード表!M$6,T576&gt;=契約状況コード表!N$6),"○",IF(AND(BI576=契約状況コード表!M$7,T576&gt;=契約状況コード表!N$7),"○",IF(AND(BI576=契約状況コード表!M$8,T576&gt;=契約状況コード表!N$8),"○",IF(AND(BI576=契約状況コード表!M$9,T576&gt;=契約状況コード表!N$9),"○",IF(AND(BI576=契約状況コード表!M$10,T576&gt;=契約状況コード表!N$10),"○",IF(AND(BI576=契約状況コード表!M$11,T576&gt;=契約状況コード表!N$11),"○",IF(AND(BI576=契約状況コード表!M$12,T576&gt;=契約状況コード表!N$12),"○",IF(AND(BI576=契約状況コード表!M$13,T576&gt;=契約状況コード表!N$13),"○",IF(T576="他官署で調達手続き入札を実施のため","○","×"))))))))))</f>
        <v>×</v>
      </c>
      <c r="BE576" s="114" t="str">
        <f>IF(AND(BI576=契約状況コード表!M$5,Y576&gt;契約状況コード表!N$5),"○",IF(AND(BI576=契約状況コード表!M$6,Y576&gt;=契約状況コード表!N$6),"○",IF(AND(BI576=契約状況コード表!M$7,Y576&gt;=契約状況コード表!N$7),"○",IF(AND(BI576=契約状況コード表!M$8,Y576&gt;=契約状況コード表!N$8),"○",IF(AND(BI576=契約状況コード表!M$9,Y576&gt;=契約状況コード表!N$9),"○",IF(AND(BI576=契約状況コード表!M$10,Y576&gt;=契約状況コード表!N$10),"○",IF(AND(BI576=契約状況コード表!M$11,Y576&gt;=契約状況コード表!N$11),"○",IF(AND(BI576=契約状況コード表!M$12,Y576&gt;=契約状況コード表!N$12),"○",IF(AND(BI576=契約状況コード表!M$13,Y576&gt;=契約状況コード表!N$13),"○","×")))))))))</f>
        <v>×</v>
      </c>
      <c r="BF576" s="114" t="str">
        <f t="shared" si="74"/>
        <v>×</v>
      </c>
      <c r="BG576" s="114" t="str">
        <f t="shared" si="75"/>
        <v>×</v>
      </c>
      <c r="BH576" s="115" t="str">
        <f t="shared" si="76"/>
        <v/>
      </c>
      <c r="BI576" s="170">
        <f t="shared" si="77"/>
        <v>0</v>
      </c>
      <c r="BJ576" s="36" t="str">
        <f>IF(AG576=契約状況コード表!G$5,"",IF(AND(K576&lt;&gt;"",ISTEXT(U576)),"分担契約/単価契約",IF(ISTEXT(U576),"単価契約",IF(K576&lt;&gt;"","分担契約",""))))</f>
        <v/>
      </c>
      <c r="BK576" s="171"/>
      <c r="BL576" s="118" t="str">
        <f>IF(COUNTIF(T576,"**"),"",IF(AND(T576&gt;=契約状況コード表!P$5,OR(H576=契約状況コード表!M$5,H576=契約状況コード表!M$6)),1,IF(AND(T576&gt;=契約状況コード表!P$13,H576&lt;&gt;契約状況コード表!M$5,H576&lt;&gt;契約状況コード表!M$6),1,"")))</f>
        <v/>
      </c>
      <c r="BM576" s="155" t="str">
        <f t="shared" si="78"/>
        <v>○</v>
      </c>
      <c r="BN576" s="118" t="b">
        <f t="shared" si="79"/>
        <v>1</v>
      </c>
      <c r="BO576" s="118" t="b">
        <f t="shared" si="80"/>
        <v>1</v>
      </c>
    </row>
    <row r="577" spans="1:67" ht="60.6" customHeight="1">
      <c r="A577" s="101">
        <f t="shared" si="81"/>
        <v>572</v>
      </c>
      <c r="B577" s="101" t="str">
        <f t="shared" si="82"/>
        <v/>
      </c>
      <c r="C577" s="101" t="str">
        <f>IF(B577&lt;&gt;1,"",COUNTIF($B$6:B577,1))</f>
        <v/>
      </c>
      <c r="D577" s="101" t="str">
        <f>IF(B577&lt;&gt;2,"",COUNTIF($B$6:B577,2))</f>
        <v/>
      </c>
      <c r="E577" s="101" t="str">
        <f>IF(B577&lt;&gt;3,"",COUNTIF($B$6:B577,3))</f>
        <v/>
      </c>
      <c r="F577" s="101" t="str">
        <f>IF(B577&lt;&gt;4,"",COUNTIF($B$6:B577,4))</f>
        <v/>
      </c>
      <c r="G577" s="75"/>
      <c r="H577" s="36"/>
      <c r="I577" s="76"/>
      <c r="J577" s="76"/>
      <c r="K577" s="75"/>
      <c r="L577" s="161"/>
      <c r="M577" s="77"/>
      <c r="N577" s="76"/>
      <c r="O577" s="78"/>
      <c r="P577" s="83"/>
      <c r="Q577" s="84"/>
      <c r="R577" s="76"/>
      <c r="S577" s="75"/>
      <c r="T577" s="85"/>
      <c r="U577" s="154"/>
      <c r="V577" s="87"/>
      <c r="W577" s="172" t="str">
        <f>IF(OR(T577="他官署で調達手続きを実施のため",AG577=契約状況コード表!G$5),"－",IF(V577&lt;&gt;"",ROUNDDOWN(V577/T577,3),(IFERROR(ROUNDDOWN(U577/T577,3),"－"))))</f>
        <v>－</v>
      </c>
      <c r="X577" s="85"/>
      <c r="Y577" s="85"/>
      <c r="Z577" s="82"/>
      <c r="AA577" s="80"/>
      <c r="AB577" s="81"/>
      <c r="AC577" s="82"/>
      <c r="AD577" s="82"/>
      <c r="AE577" s="82"/>
      <c r="AF577" s="82"/>
      <c r="AG577" s="80"/>
      <c r="AH577" s="76"/>
      <c r="AI577" s="76"/>
      <c r="AJ577" s="76"/>
      <c r="AK577" s="36"/>
      <c r="AL577" s="36"/>
      <c r="AM577" s="200"/>
      <c r="AN577" s="200"/>
      <c r="AO577" s="200"/>
      <c r="AP577" s="200"/>
      <c r="AQ577" s="161"/>
      <c r="AR577" s="75"/>
      <c r="AS577" s="36"/>
      <c r="AT577" s="36"/>
      <c r="AU577" s="36"/>
      <c r="AV577" s="36"/>
      <c r="AW577" s="36"/>
      <c r="AX577" s="36"/>
      <c r="AY577" s="36"/>
      <c r="AZ577" s="36"/>
      <c r="BA577" s="104"/>
      <c r="BB577" s="113"/>
      <c r="BC577" s="114" t="str">
        <f>IF(AND(OR(K577=契約状況コード表!D$5,K577=契約状況コード表!D$6),OR(AG577=契約状況コード表!G$5,AG577=契約状況コード表!G$6)),"年間支払金額(全官署)",IF(OR(AG577=契約状況コード表!G$5,AG577=契約状況コード表!G$6),"年間支払金額",IF(AND(OR(COUNTIF(AI577,"*すべて*"),COUNTIF(AI577,"*全て*")),S577="●",OR(K577=契約状況コード表!D$5,K577=契約状況コード表!D$6)),"年間支払金額(全官署、契約相手方ごと)",IF(AND(OR(COUNTIF(AI577,"*すべて*"),COUNTIF(AI577,"*全て*")),S577="●"),"年間支払金額(契約相手方ごと)",IF(AND(OR(K577=契約状況コード表!D$5,K577=契約状況コード表!D$6),AG577=契約状況コード表!G$7),"契約総額(全官署)",IF(AND(K577=契約状況コード表!D$7,AG577=契約状況コード表!G$7),"契約総額(自官署のみ)",IF(K577=契約状況コード表!D$7,"年間支払金額(自官署のみ)",IF(AG577=契約状況コード表!G$7,"契約総額",IF(AND(COUNTIF(BJ577,"&lt;&gt;*単価*"),OR(K577=契約状況コード表!D$5,K577=契約状況コード表!D$6)),"全官署予定価格",IF(AND(COUNTIF(BJ577,"*単価*"),OR(K577=契約状況コード表!D$5,K577=契約状況コード表!D$6)),"全官署支払金額",IF(AND(COUNTIF(BJ577,"&lt;&gt;*単価*"),COUNTIF(BJ577,"*変更契約*")),"変更後予定価格",IF(COUNTIF(BJ577,"*単価*"),"年間支払金額","予定価格"))))))))))))</f>
        <v>予定価格</v>
      </c>
      <c r="BD577" s="114" t="str">
        <f>IF(AND(BI577=契約状況コード表!M$5,T577&gt;契約状況コード表!N$5),"○",IF(AND(BI577=契約状況コード表!M$6,T577&gt;=契約状況コード表!N$6),"○",IF(AND(BI577=契約状況コード表!M$7,T577&gt;=契約状況コード表!N$7),"○",IF(AND(BI577=契約状況コード表!M$8,T577&gt;=契約状況コード表!N$8),"○",IF(AND(BI577=契約状況コード表!M$9,T577&gt;=契約状況コード表!N$9),"○",IF(AND(BI577=契約状況コード表!M$10,T577&gt;=契約状況コード表!N$10),"○",IF(AND(BI577=契約状況コード表!M$11,T577&gt;=契約状況コード表!N$11),"○",IF(AND(BI577=契約状況コード表!M$12,T577&gt;=契約状況コード表!N$12),"○",IF(AND(BI577=契約状況コード表!M$13,T577&gt;=契約状況コード表!N$13),"○",IF(T577="他官署で調達手続き入札を実施のため","○","×"))))))))))</f>
        <v>×</v>
      </c>
      <c r="BE577" s="114" t="str">
        <f>IF(AND(BI577=契約状況コード表!M$5,Y577&gt;契約状況コード表!N$5),"○",IF(AND(BI577=契約状況コード表!M$6,Y577&gt;=契約状況コード表!N$6),"○",IF(AND(BI577=契約状況コード表!M$7,Y577&gt;=契約状況コード表!N$7),"○",IF(AND(BI577=契約状況コード表!M$8,Y577&gt;=契約状況コード表!N$8),"○",IF(AND(BI577=契約状況コード表!M$9,Y577&gt;=契約状況コード表!N$9),"○",IF(AND(BI577=契約状況コード表!M$10,Y577&gt;=契約状況コード表!N$10),"○",IF(AND(BI577=契約状況コード表!M$11,Y577&gt;=契約状況コード表!N$11),"○",IF(AND(BI577=契約状況コード表!M$12,Y577&gt;=契約状況コード表!N$12),"○",IF(AND(BI577=契約状況コード表!M$13,Y577&gt;=契約状況コード表!N$13),"○","×")))))))))</f>
        <v>×</v>
      </c>
      <c r="BF577" s="114" t="str">
        <f t="shared" si="74"/>
        <v>×</v>
      </c>
      <c r="BG577" s="114" t="str">
        <f t="shared" si="75"/>
        <v>×</v>
      </c>
      <c r="BH577" s="115" t="str">
        <f t="shared" si="76"/>
        <v/>
      </c>
      <c r="BI577" s="170">
        <f t="shared" si="77"/>
        <v>0</v>
      </c>
      <c r="BJ577" s="36" t="str">
        <f>IF(AG577=契約状況コード表!G$5,"",IF(AND(K577&lt;&gt;"",ISTEXT(U577)),"分担契約/単価契約",IF(ISTEXT(U577),"単価契約",IF(K577&lt;&gt;"","分担契約",""))))</f>
        <v/>
      </c>
      <c r="BK577" s="171"/>
      <c r="BL577" s="118" t="str">
        <f>IF(COUNTIF(T577,"**"),"",IF(AND(T577&gt;=契約状況コード表!P$5,OR(H577=契約状況コード表!M$5,H577=契約状況コード表!M$6)),1,IF(AND(T577&gt;=契約状況コード表!P$13,H577&lt;&gt;契約状況コード表!M$5,H577&lt;&gt;契約状況コード表!M$6),1,"")))</f>
        <v/>
      </c>
      <c r="BM577" s="155" t="str">
        <f t="shared" si="78"/>
        <v>○</v>
      </c>
      <c r="BN577" s="118" t="b">
        <f t="shared" si="79"/>
        <v>1</v>
      </c>
      <c r="BO577" s="118" t="b">
        <f t="shared" si="80"/>
        <v>1</v>
      </c>
    </row>
    <row r="578" spans="1:67" ht="60.6" customHeight="1">
      <c r="A578" s="101">
        <f t="shared" si="81"/>
        <v>573</v>
      </c>
      <c r="B578" s="101" t="str">
        <f t="shared" si="82"/>
        <v/>
      </c>
      <c r="C578" s="101" t="str">
        <f>IF(B578&lt;&gt;1,"",COUNTIF($B$6:B578,1))</f>
        <v/>
      </c>
      <c r="D578" s="101" t="str">
        <f>IF(B578&lt;&gt;2,"",COUNTIF($B$6:B578,2))</f>
        <v/>
      </c>
      <c r="E578" s="101" t="str">
        <f>IF(B578&lt;&gt;3,"",COUNTIF($B$6:B578,3))</f>
        <v/>
      </c>
      <c r="F578" s="101" t="str">
        <f>IF(B578&lt;&gt;4,"",COUNTIF($B$6:B578,4))</f>
        <v/>
      </c>
      <c r="G578" s="75"/>
      <c r="H578" s="36"/>
      <c r="I578" s="76"/>
      <c r="J578" s="76"/>
      <c r="K578" s="75"/>
      <c r="L578" s="161"/>
      <c r="M578" s="77"/>
      <c r="N578" s="76"/>
      <c r="O578" s="78"/>
      <c r="P578" s="83"/>
      <c r="Q578" s="84"/>
      <c r="R578" s="76"/>
      <c r="S578" s="75"/>
      <c r="T578" s="79"/>
      <c r="U578" s="86"/>
      <c r="V578" s="87"/>
      <c r="W578" s="172" t="str">
        <f>IF(OR(T578="他官署で調達手続きを実施のため",AG578=契約状況コード表!G$5),"－",IF(V578&lt;&gt;"",ROUNDDOWN(V578/T578,3),(IFERROR(ROUNDDOWN(U578/T578,3),"－"))))</f>
        <v>－</v>
      </c>
      <c r="X578" s="79"/>
      <c r="Y578" s="79"/>
      <c r="Z578" s="82"/>
      <c r="AA578" s="80"/>
      <c r="AB578" s="81"/>
      <c r="AC578" s="82"/>
      <c r="AD578" s="82"/>
      <c r="AE578" s="82"/>
      <c r="AF578" s="82"/>
      <c r="AG578" s="80"/>
      <c r="AH578" s="76"/>
      <c r="AI578" s="76"/>
      <c r="AJ578" s="76"/>
      <c r="AK578" s="36"/>
      <c r="AL578" s="36"/>
      <c r="AM578" s="200"/>
      <c r="AN578" s="200"/>
      <c r="AO578" s="200"/>
      <c r="AP578" s="200"/>
      <c r="AQ578" s="161"/>
      <c r="AR578" s="75"/>
      <c r="AS578" s="36"/>
      <c r="AT578" s="36"/>
      <c r="AU578" s="36"/>
      <c r="AV578" s="36"/>
      <c r="AW578" s="36"/>
      <c r="AX578" s="36"/>
      <c r="AY578" s="36"/>
      <c r="AZ578" s="36"/>
      <c r="BA578" s="104"/>
      <c r="BB578" s="113"/>
      <c r="BC578" s="114" t="str">
        <f>IF(AND(OR(K578=契約状況コード表!D$5,K578=契約状況コード表!D$6),OR(AG578=契約状況コード表!G$5,AG578=契約状況コード表!G$6)),"年間支払金額(全官署)",IF(OR(AG578=契約状況コード表!G$5,AG578=契約状況コード表!G$6),"年間支払金額",IF(AND(OR(COUNTIF(AI578,"*すべて*"),COUNTIF(AI578,"*全て*")),S578="●",OR(K578=契約状況コード表!D$5,K578=契約状況コード表!D$6)),"年間支払金額(全官署、契約相手方ごと)",IF(AND(OR(COUNTIF(AI578,"*すべて*"),COUNTIF(AI578,"*全て*")),S578="●"),"年間支払金額(契約相手方ごと)",IF(AND(OR(K578=契約状況コード表!D$5,K578=契約状況コード表!D$6),AG578=契約状況コード表!G$7),"契約総額(全官署)",IF(AND(K578=契約状況コード表!D$7,AG578=契約状況コード表!G$7),"契約総額(自官署のみ)",IF(K578=契約状況コード表!D$7,"年間支払金額(自官署のみ)",IF(AG578=契約状況コード表!G$7,"契約総額",IF(AND(COUNTIF(BJ578,"&lt;&gt;*単価*"),OR(K578=契約状況コード表!D$5,K578=契約状況コード表!D$6)),"全官署予定価格",IF(AND(COUNTIF(BJ578,"*単価*"),OR(K578=契約状況コード表!D$5,K578=契約状況コード表!D$6)),"全官署支払金額",IF(AND(COUNTIF(BJ578,"&lt;&gt;*単価*"),COUNTIF(BJ578,"*変更契約*")),"変更後予定価格",IF(COUNTIF(BJ578,"*単価*"),"年間支払金額","予定価格"))))))))))))</f>
        <v>予定価格</v>
      </c>
      <c r="BD578" s="114" t="str">
        <f>IF(AND(BI578=契約状況コード表!M$5,T578&gt;契約状況コード表!N$5),"○",IF(AND(BI578=契約状況コード表!M$6,T578&gt;=契約状況コード表!N$6),"○",IF(AND(BI578=契約状況コード表!M$7,T578&gt;=契約状況コード表!N$7),"○",IF(AND(BI578=契約状況コード表!M$8,T578&gt;=契約状況コード表!N$8),"○",IF(AND(BI578=契約状況コード表!M$9,T578&gt;=契約状況コード表!N$9),"○",IF(AND(BI578=契約状況コード表!M$10,T578&gt;=契約状況コード表!N$10),"○",IF(AND(BI578=契約状況コード表!M$11,T578&gt;=契約状況コード表!N$11),"○",IF(AND(BI578=契約状況コード表!M$12,T578&gt;=契約状況コード表!N$12),"○",IF(AND(BI578=契約状況コード表!M$13,T578&gt;=契約状況コード表!N$13),"○",IF(T578="他官署で調達手続き入札を実施のため","○","×"))))))))))</f>
        <v>×</v>
      </c>
      <c r="BE578" s="114" t="str">
        <f>IF(AND(BI578=契約状況コード表!M$5,Y578&gt;契約状況コード表!N$5),"○",IF(AND(BI578=契約状況コード表!M$6,Y578&gt;=契約状況コード表!N$6),"○",IF(AND(BI578=契約状況コード表!M$7,Y578&gt;=契約状況コード表!N$7),"○",IF(AND(BI578=契約状況コード表!M$8,Y578&gt;=契約状況コード表!N$8),"○",IF(AND(BI578=契約状況コード表!M$9,Y578&gt;=契約状況コード表!N$9),"○",IF(AND(BI578=契約状況コード表!M$10,Y578&gt;=契約状況コード表!N$10),"○",IF(AND(BI578=契約状況コード表!M$11,Y578&gt;=契約状況コード表!N$11),"○",IF(AND(BI578=契約状況コード表!M$12,Y578&gt;=契約状況コード表!N$12),"○",IF(AND(BI578=契約状況コード表!M$13,Y578&gt;=契約状況コード表!N$13),"○","×")))))))))</f>
        <v>×</v>
      </c>
      <c r="BF578" s="114" t="str">
        <f t="shared" si="74"/>
        <v>×</v>
      </c>
      <c r="BG578" s="114" t="str">
        <f t="shared" si="75"/>
        <v>×</v>
      </c>
      <c r="BH578" s="115" t="str">
        <f t="shared" si="76"/>
        <v/>
      </c>
      <c r="BI578" s="170">
        <f t="shared" si="77"/>
        <v>0</v>
      </c>
      <c r="BJ578" s="36" t="str">
        <f>IF(AG578=契約状況コード表!G$5,"",IF(AND(K578&lt;&gt;"",ISTEXT(U578)),"分担契約/単価契約",IF(ISTEXT(U578),"単価契約",IF(K578&lt;&gt;"","分担契約",""))))</f>
        <v/>
      </c>
      <c r="BK578" s="171"/>
      <c r="BL578" s="118" t="str">
        <f>IF(COUNTIF(T578,"**"),"",IF(AND(T578&gt;=契約状況コード表!P$5,OR(H578=契約状況コード表!M$5,H578=契約状況コード表!M$6)),1,IF(AND(T578&gt;=契約状況コード表!P$13,H578&lt;&gt;契約状況コード表!M$5,H578&lt;&gt;契約状況コード表!M$6),1,"")))</f>
        <v/>
      </c>
      <c r="BM578" s="155" t="str">
        <f t="shared" si="78"/>
        <v>○</v>
      </c>
      <c r="BN578" s="118" t="b">
        <f t="shared" si="79"/>
        <v>1</v>
      </c>
      <c r="BO578" s="118" t="b">
        <f t="shared" si="80"/>
        <v>1</v>
      </c>
    </row>
    <row r="579" spans="1:67" ht="60.6" customHeight="1">
      <c r="A579" s="101">
        <f t="shared" si="81"/>
        <v>574</v>
      </c>
      <c r="B579" s="101" t="str">
        <f t="shared" si="82"/>
        <v/>
      </c>
      <c r="C579" s="101" t="str">
        <f>IF(B579&lt;&gt;1,"",COUNTIF($B$6:B579,1))</f>
        <v/>
      </c>
      <c r="D579" s="101" t="str">
        <f>IF(B579&lt;&gt;2,"",COUNTIF($B$6:B579,2))</f>
        <v/>
      </c>
      <c r="E579" s="101" t="str">
        <f>IF(B579&lt;&gt;3,"",COUNTIF($B$6:B579,3))</f>
        <v/>
      </c>
      <c r="F579" s="101" t="str">
        <f>IF(B579&lt;&gt;4,"",COUNTIF($B$6:B579,4))</f>
        <v/>
      </c>
      <c r="G579" s="75"/>
      <c r="H579" s="36"/>
      <c r="I579" s="76"/>
      <c r="J579" s="76"/>
      <c r="K579" s="75"/>
      <c r="L579" s="161"/>
      <c r="M579" s="77"/>
      <c r="N579" s="76"/>
      <c r="O579" s="78"/>
      <c r="P579" s="83"/>
      <c r="Q579" s="84"/>
      <c r="R579" s="76"/>
      <c r="S579" s="75"/>
      <c r="T579" s="79"/>
      <c r="U579" s="86"/>
      <c r="V579" s="87"/>
      <c r="W579" s="172" t="str">
        <f>IF(OR(T579="他官署で調達手続きを実施のため",AG579=契約状況コード表!G$5),"－",IF(V579&lt;&gt;"",ROUNDDOWN(V579/T579,3),(IFERROR(ROUNDDOWN(U579/T579,3),"－"))))</f>
        <v>－</v>
      </c>
      <c r="X579" s="79"/>
      <c r="Y579" s="79"/>
      <c r="Z579" s="82"/>
      <c r="AA579" s="80"/>
      <c r="AB579" s="81"/>
      <c r="AC579" s="82"/>
      <c r="AD579" s="82"/>
      <c r="AE579" s="82"/>
      <c r="AF579" s="82"/>
      <c r="AG579" s="80"/>
      <c r="AH579" s="76"/>
      <c r="AI579" s="76"/>
      <c r="AJ579" s="76"/>
      <c r="AK579" s="36"/>
      <c r="AL579" s="36"/>
      <c r="AM579" s="200"/>
      <c r="AN579" s="200"/>
      <c r="AO579" s="200"/>
      <c r="AP579" s="200"/>
      <c r="AQ579" s="161"/>
      <c r="AR579" s="75"/>
      <c r="AS579" s="36"/>
      <c r="AT579" s="36"/>
      <c r="AU579" s="36"/>
      <c r="AV579" s="36"/>
      <c r="AW579" s="36"/>
      <c r="AX579" s="36"/>
      <c r="AY579" s="36"/>
      <c r="AZ579" s="36"/>
      <c r="BA579" s="104"/>
      <c r="BB579" s="113"/>
      <c r="BC579" s="114" t="str">
        <f>IF(AND(OR(K579=契約状況コード表!D$5,K579=契約状況コード表!D$6),OR(AG579=契約状況コード表!G$5,AG579=契約状況コード表!G$6)),"年間支払金額(全官署)",IF(OR(AG579=契約状況コード表!G$5,AG579=契約状況コード表!G$6),"年間支払金額",IF(AND(OR(COUNTIF(AI579,"*すべて*"),COUNTIF(AI579,"*全て*")),S579="●",OR(K579=契約状況コード表!D$5,K579=契約状況コード表!D$6)),"年間支払金額(全官署、契約相手方ごと)",IF(AND(OR(COUNTIF(AI579,"*すべて*"),COUNTIF(AI579,"*全て*")),S579="●"),"年間支払金額(契約相手方ごと)",IF(AND(OR(K579=契約状況コード表!D$5,K579=契約状況コード表!D$6),AG579=契約状況コード表!G$7),"契約総額(全官署)",IF(AND(K579=契約状況コード表!D$7,AG579=契約状況コード表!G$7),"契約総額(自官署のみ)",IF(K579=契約状況コード表!D$7,"年間支払金額(自官署のみ)",IF(AG579=契約状況コード表!G$7,"契約総額",IF(AND(COUNTIF(BJ579,"&lt;&gt;*単価*"),OR(K579=契約状況コード表!D$5,K579=契約状況コード表!D$6)),"全官署予定価格",IF(AND(COUNTIF(BJ579,"*単価*"),OR(K579=契約状況コード表!D$5,K579=契約状況コード表!D$6)),"全官署支払金額",IF(AND(COUNTIF(BJ579,"&lt;&gt;*単価*"),COUNTIF(BJ579,"*変更契約*")),"変更後予定価格",IF(COUNTIF(BJ579,"*単価*"),"年間支払金額","予定価格"))))))))))))</f>
        <v>予定価格</v>
      </c>
      <c r="BD579" s="114" t="str">
        <f>IF(AND(BI579=契約状況コード表!M$5,T579&gt;契約状況コード表!N$5),"○",IF(AND(BI579=契約状況コード表!M$6,T579&gt;=契約状況コード表!N$6),"○",IF(AND(BI579=契約状況コード表!M$7,T579&gt;=契約状況コード表!N$7),"○",IF(AND(BI579=契約状況コード表!M$8,T579&gt;=契約状況コード表!N$8),"○",IF(AND(BI579=契約状況コード表!M$9,T579&gt;=契約状況コード表!N$9),"○",IF(AND(BI579=契約状況コード表!M$10,T579&gt;=契約状況コード表!N$10),"○",IF(AND(BI579=契約状況コード表!M$11,T579&gt;=契約状況コード表!N$11),"○",IF(AND(BI579=契約状況コード表!M$12,T579&gt;=契約状況コード表!N$12),"○",IF(AND(BI579=契約状況コード表!M$13,T579&gt;=契約状況コード表!N$13),"○",IF(T579="他官署で調達手続き入札を実施のため","○","×"))))))))))</f>
        <v>×</v>
      </c>
      <c r="BE579" s="114" t="str">
        <f>IF(AND(BI579=契約状況コード表!M$5,Y579&gt;契約状況コード表!N$5),"○",IF(AND(BI579=契約状況コード表!M$6,Y579&gt;=契約状況コード表!N$6),"○",IF(AND(BI579=契約状況コード表!M$7,Y579&gt;=契約状況コード表!N$7),"○",IF(AND(BI579=契約状況コード表!M$8,Y579&gt;=契約状況コード表!N$8),"○",IF(AND(BI579=契約状況コード表!M$9,Y579&gt;=契約状況コード表!N$9),"○",IF(AND(BI579=契約状況コード表!M$10,Y579&gt;=契約状況コード表!N$10),"○",IF(AND(BI579=契約状況コード表!M$11,Y579&gt;=契約状況コード表!N$11),"○",IF(AND(BI579=契約状況コード表!M$12,Y579&gt;=契約状況コード表!N$12),"○",IF(AND(BI579=契約状況コード表!M$13,Y579&gt;=契約状況コード表!N$13),"○","×")))))))))</f>
        <v>×</v>
      </c>
      <c r="BF579" s="114" t="str">
        <f t="shared" si="74"/>
        <v>×</v>
      </c>
      <c r="BG579" s="114" t="str">
        <f t="shared" si="75"/>
        <v>×</v>
      </c>
      <c r="BH579" s="115" t="str">
        <f t="shared" si="76"/>
        <v/>
      </c>
      <c r="BI579" s="170">
        <f t="shared" si="77"/>
        <v>0</v>
      </c>
      <c r="BJ579" s="36" t="str">
        <f>IF(AG579=契約状況コード表!G$5,"",IF(AND(K579&lt;&gt;"",ISTEXT(U579)),"分担契約/単価契約",IF(ISTEXT(U579),"単価契約",IF(K579&lt;&gt;"","分担契約",""))))</f>
        <v/>
      </c>
      <c r="BK579" s="171"/>
      <c r="BL579" s="118" t="str">
        <f>IF(COUNTIF(T579,"**"),"",IF(AND(T579&gt;=契約状況コード表!P$5,OR(H579=契約状況コード表!M$5,H579=契約状況コード表!M$6)),1,IF(AND(T579&gt;=契約状況コード表!P$13,H579&lt;&gt;契約状況コード表!M$5,H579&lt;&gt;契約状況コード表!M$6),1,"")))</f>
        <v/>
      </c>
      <c r="BM579" s="155" t="str">
        <f t="shared" si="78"/>
        <v>○</v>
      </c>
      <c r="BN579" s="118" t="b">
        <f t="shared" si="79"/>
        <v>1</v>
      </c>
      <c r="BO579" s="118" t="b">
        <f t="shared" si="80"/>
        <v>1</v>
      </c>
    </row>
    <row r="580" spans="1:67" ht="60.6" customHeight="1">
      <c r="A580" s="101">
        <f t="shared" si="81"/>
        <v>575</v>
      </c>
      <c r="B580" s="101" t="str">
        <f t="shared" si="82"/>
        <v/>
      </c>
      <c r="C580" s="101" t="str">
        <f>IF(B580&lt;&gt;1,"",COUNTIF($B$6:B580,1))</f>
        <v/>
      </c>
      <c r="D580" s="101" t="str">
        <f>IF(B580&lt;&gt;2,"",COUNTIF($B$6:B580,2))</f>
        <v/>
      </c>
      <c r="E580" s="101" t="str">
        <f>IF(B580&lt;&gt;3,"",COUNTIF($B$6:B580,3))</f>
        <v/>
      </c>
      <c r="F580" s="101" t="str">
        <f>IF(B580&lt;&gt;4,"",COUNTIF($B$6:B580,4))</f>
        <v/>
      </c>
      <c r="G580" s="75"/>
      <c r="H580" s="36"/>
      <c r="I580" s="76"/>
      <c r="J580" s="76"/>
      <c r="K580" s="75"/>
      <c r="L580" s="161"/>
      <c r="M580" s="77"/>
      <c r="N580" s="76"/>
      <c r="O580" s="78"/>
      <c r="P580" s="83"/>
      <c r="Q580" s="84"/>
      <c r="R580" s="76"/>
      <c r="S580" s="75"/>
      <c r="T580" s="79"/>
      <c r="U580" s="86"/>
      <c r="V580" s="87"/>
      <c r="W580" s="172" t="str">
        <f>IF(OR(T580="他官署で調達手続きを実施のため",AG580=契約状況コード表!G$5),"－",IF(V580&lt;&gt;"",ROUNDDOWN(V580/T580,3),(IFERROR(ROUNDDOWN(U580/T580,3),"－"))))</f>
        <v>－</v>
      </c>
      <c r="X580" s="79"/>
      <c r="Y580" s="79"/>
      <c r="Z580" s="82"/>
      <c r="AA580" s="80"/>
      <c r="AB580" s="81"/>
      <c r="AC580" s="82"/>
      <c r="AD580" s="82"/>
      <c r="AE580" s="82"/>
      <c r="AF580" s="82"/>
      <c r="AG580" s="80"/>
      <c r="AH580" s="76"/>
      <c r="AI580" s="76"/>
      <c r="AJ580" s="76"/>
      <c r="AK580" s="36"/>
      <c r="AL580" s="36"/>
      <c r="AM580" s="200"/>
      <c r="AN580" s="200"/>
      <c r="AO580" s="200"/>
      <c r="AP580" s="200"/>
      <c r="AQ580" s="161"/>
      <c r="AR580" s="75"/>
      <c r="AS580" s="36"/>
      <c r="AT580" s="36"/>
      <c r="AU580" s="36"/>
      <c r="AV580" s="36"/>
      <c r="AW580" s="36"/>
      <c r="AX580" s="36"/>
      <c r="AY580" s="36"/>
      <c r="AZ580" s="36"/>
      <c r="BA580" s="104"/>
      <c r="BB580" s="113"/>
      <c r="BC580" s="114" t="str">
        <f>IF(AND(OR(K580=契約状況コード表!D$5,K580=契約状況コード表!D$6),OR(AG580=契約状況コード表!G$5,AG580=契約状況コード表!G$6)),"年間支払金額(全官署)",IF(OR(AG580=契約状況コード表!G$5,AG580=契約状況コード表!G$6),"年間支払金額",IF(AND(OR(COUNTIF(AI580,"*すべて*"),COUNTIF(AI580,"*全て*")),S580="●",OR(K580=契約状況コード表!D$5,K580=契約状況コード表!D$6)),"年間支払金額(全官署、契約相手方ごと)",IF(AND(OR(COUNTIF(AI580,"*すべて*"),COUNTIF(AI580,"*全て*")),S580="●"),"年間支払金額(契約相手方ごと)",IF(AND(OR(K580=契約状況コード表!D$5,K580=契約状況コード表!D$6),AG580=契約状況コード表!G$7),"契約総額(全官署)",IF(AND(K580=契約状況コード表!D$7,AG580=契約状況コード表!G$7),"契約総額(自官署のみ)",IF(K580=契約状況コード表!D$7,"年間支払金額(自官署のみ)",IF(AG580=契約状況コード表!G$7,"契約総額",IF(AND(COUNTIF(BJ580,"&lt;&gt;*単価*"),OR(K580=契約状況コード表!D$5,K580=契約状況コード表!D$6)),"全官署予定価格",IF(AND(COUNTIF(BJ580,"*単価*"),OR(K580=契約状況コード表!D$5,K580=契約状況コード表!D$6)),"全官署支払金額",IF(AND(COUNTIF(BJ580,"&lt;&gt;*単価*"),COUNTIF(BJ580,"*変更契約*")),"変更後予定価格",IF(COUNTIF(BJ580,"*単価*"),"年間支払金額","予定価格"))))))))))))</f>
        <v>予定価格</v>
      </c>
      <c r="BD580" s="114" t="str">
        <f>IF(AND(BI580=契約状況コード表!M$5,T580&gt;契約状況コード表!N$5),"○",IF(AND(BI580=契約状況コード表!M$6,T580&gt;=契約状況コード表!N$6),"○",IF(AND(BI580=契約状況コード表!M$7,T580&gt;=契約状況コード表!N$7),"○",IF(AND(BI580=契約状況コード表!M$8,T580&gt;=契約状況コード表!N$8),"○",IF(AND(BI580=契約状況コード表!M$9,T580&gt;=契約状況コード表!N$9),"○",IF(AND(BI580=契約状況コード表!M$10,T580&gt;=契約状況コード表!N$10),"○",IF(AND(BI580=契約状況コード表!M$11,T580&gt;=契約状況コード表!N$11),"○",IF(AND(BI580=契約状況コード表!M$12,T580&gt;=契約状況コード表!N$12),"○",IF(AND(BI580=契約状況コード表!M$13,T580&gt;=契約状況コード表!N$13),"○",IF(T580="他官署で調達手続き入札を実施のため","○","×"))))))))))</f>
        <v>×</v>
      </c>
      <c r="BE580" s="114" t="str">
        <f>IF(AND(BI580=契約状況コード表!M$5,Y580&gt;契約状況コード表!N$5),"○",IF(AND(BI580=契約状況コード表!M$6,Y580&gt;=契約状況コード表!N$6),"○",IF(AND(BI580=契約状況コード表!M$7,Y580&gt;=契約状況コード表!N$7),"○",IF(AND(BI580=契約状況コード表!M$8,Y580&gt;=契約状況コード表!N$8),"○",IF(AND(BI580=契約状況コード表!M$9,Y580&gt;=契約状況コード表!N$9),"○",IF(AND(BI580=契約状況コード表!M$10,Y580&gt;=契約状況コード表!N$10),"○",IF(AND(BI580=契約状況コード表!M$11,Y580&gt;=契約状況コード表!N$11),"○",IF(AND(BI580=契約状況コード表!M$12,Y580&gt;=契約状況コード表!N$12),"○",IF(AND(BI580=契約状況コード表!M$13,Y580&gt;=契約状況コード表!N$13),"○","×")))))))))</f>
        <v>×</v>
      </c>
      <c r="BF580" s="114" t="str">
        <f t="shared" si="74"/>
        <v>×</v>
      </c>
      <c r="BG580" s="114" t="str">
        <f t="shared" si="75"/>
        <v>×</v>
      </c>
      <c r="BH580" s="115" t="str">
        <f t="shared" si="76"/>
        <v/>
      </c>
      <c r="BI580" s="170">
        <f t="shared" si="77"/>
        <v>0</v>
      </c>
      <c r="BJ580" s="36" t="str">
        <f>IF(AG580=契約状況コード表!G$5,"",IF(AND(K580&lt;&gt;"",ISTEXT(U580)),"分担契約/単価契約",IF(ISTEXT(U580),"単価契約",IF(K580&lt;&gt;"","分担契約",""))))</f>
        <v/>
      </c>
      <c r="BK580" s="171"/>
      <c r="BL580" s="118" t="str">
        <f>IF(COUNTIF(T580,"**"),"",IF(AND(T580&gt;=契約状況コード表!P$5,OR(H580=契約状況コード表!M$5,H580=契約状況コード表!M$6)),1,IF(AND(T580&gt;=契約状況コード表!P$13,H580&lt;&gt;契約状況コード表!M$5,H580&lt;&gt;契約状況コード表!M$6),1,"")))</f>
        <v/>
      </c>
      <c r="BM580" s="155" t="str">
        <f t="shared" si="78"/>
        <v>○</v>
      </c>
      <c r="BN580" s="118" t="b">
        <f t="shared" si="79"/>
        <v>1</v>
      </c>
      <c r="BO580" s="118" t="b">
        <f t="shared" si="80"/>
        <v>1</v>
      </c>
    </row>
    <row r="581" spans="1:67" ht="60.6" customHeight="1">
      <c r="A581" s="101">
        <f t="shared" si="81"/>
        <v>576</v>
      </c>
      <c r="B581" s="101" t="str">
        <f t="shared" si="82"/>
        <v/>
      </c>
      <c r="C581" s="101" t="str">
        <f>IF(B581&lt;&gt;1,"",COUNTIF($B$6:B581,1))</f>
        <v/>
      </c>
      <c r="D581" s="101" t="str">
        <f>IF(B581&lt;&gt;2,"",COUNTIF($B$6:B581,2))</f>
        <v/>
      </c>
      <c r="E581" s="101" t="str">
        <f>IF(B581&lt;&gt;3,"",COUNTIF($B$6:B581,3))</f>
        <v/>
      </c>
      <c r="F581" s="101" t="str">
        <f>IF(B581&lt;&gt;4,"",COUNTIF($B$6:B581,4))</f>
        <v/>
      </c>
      <c r="G581" s="75"/>
      <c r="H581" s="36"/>
      <c r="I581" s="76"/>
      <c r="J581" s="76"/>
      <c r="K581" s="75"/>
      <c r="L581" s="161"/>
      <c r="M581" s="77"/>
      <c r="N581" s="76"/>
      <c r="O581" s="78"/>
      <c r="P581" s="83"/>
      <c r="Q581" s="84"/>
      <c r="R581" s="76"/>
      <c r="S581" s="75"/>
      <c r="T581" s="79"/>
      <c r="U581" s="86"/>
      <c r="V581" s="87"/>
      <c r="W581" s="172" t="str">
        <f>IF(OR(T581="他官署で調達手続きを実施のため",AG581=契約状況コード表!G$5),"－",IF(V581&lt;&gt;"",ROUNDDOWN(V581/T581,3),(IFERROR(ROUNDDOWN(U581/T581,3),"－"))))</f>
        <v>－</v>
      </c>
      <c r="X581" s="79"/>
      <c r="Y581" s="79"/>
      <c r="Z581" s="82"/>
      <c r="AA581" s="80"/>
      <c r="AB581" s="81"/>
      <c r="AC581" s="82"/>
      <c r="AD581" s="82"/>
      <c r="AE581" s="82"/>
      <c r="AF581" s="82"/>
      <c r="AG581" s="80"/>
      <c r="AH581" s="76"/>
      <c r="AI581" s="76"/>
      <c r="AJ581" s="76"/>
      <c r="AK581" s="36"/>
      <c r="AL581" s="36"/>
      <c r="AM581" s="200"/>
      <c r="AN581" s="200"/>
      <c r="AO581" s="200"/>
      <c r="AP581" s="200"/>
      <c r="AQ581" s="161"/>
      <c r="AR581" s="75"/>
      <c r="AS581" s="36"/>
      <c r="AT581" s="36"/>
      <c r="AU581" s="36"/>
      <c r="AV581" s="36"/>
      <c r="AW581" s="36"/>
      <c r="AX581" s="36"/>
      <c r="AY581" s="36"/>
      <c r="AZ581" s="36"/>
      <c r="BA581" s="108"/>
      <c r="BB581" s="113"/>
      <c r="BC581" s="114" t="str">
        <f>IF(AND(OR(K581=契約状況コード表!D$5,K581=契約状況コード表!D$6),OR(AG581=契約状況コード表!G$5,AG581=契約状況コード表!G$6)),"年間支払金額(全官署)",IF(OR(AG581=契約状況コード表!G$5,AG581=契約状況コード表!G$6),"年間支払金額",IF(AND(OR(COUNTIF(AI581,"*すべて*"),COUNTIF(AI581,"*全て*")),S581="●",OR(K581=契約状況コード表!D$5,K581=契約状況コード表!D$6)),"年間支払金額(全官署、契約相手方ごと)",IF(AND(OR(COUNTIF(AI581,"*すべて*"),COUNTIF(AI581,"*全て*")),S581="●"),"年間支払金額(契約相手方ごと)",IF(AND(OR(K581=契約状況コード表!D$5,K581=契約状況コード表!D$6),AG581=契約状況コード表!G$7),"契約総額(全官署)",IF(AND(K581=契約状況コード表!D$7,AG581=契約状況コード表!G$7),"契約総額(自官署のみ)",IF(K581=契約状況コード表!D$7,"年間支払金額(自官署のみ)",IF(AG581=契約状況コード表!G$7,"契約総額",IF(AND(COUNTIF(BJ581,"&lt;&gt;*単価*"),OR(K581=契約状況コード表!D$5,K581=契約状況コード表!D$6)),"全官署予定価格",IF(AND(COUNTIF(BJ581,"*単価*"),OR(K581=契約状況コード表!D$5,K581=契約状況コード表!D$6)),"全官署支払金額",IF(AND(COUNTIF(BJ581,"&lt;&gt;*単価*"),COUNTIF(BJ581,"*変更契約*")),"変更後予定価格",IF(COUNTIF(BJ581,"*単価*"),"年間支払金額","予定価格"))))))))))))</f>
        <v>予定価格</v>
      </c>
      <c r="BD581" s="114" t="str">
        <f>IF(AND(BI581=契約状況コード表!M$5,T581&gt;契約状況コード表!N$5),"○",IF(AND(BI581=契約状況コード表!M$6,T581&gt;=契約状況コード表!N$6),"○",IF(AND(BI581=契約状況コード表!M$7,T581&gt;=契約状況コード表!N$7),"○",IF(AND(BI581=契約状況コード表!M$8,T581&gt;=契約状況コード表!N$8),"○",IF(AND(BI581=契約状況コード表!M$9,T581&gt;=契約状況コード表!N$9),"○",IF(AND(BI581=契約状況コード表!M$10,T581&gt;=契約状況コード表!N$10),"○",IF(AND(BI581=契約状況コード表!M$11,T581&gt;=契約状況コード表!N$11),"○",IF(AND(BI581=契約状況コード表!M$12,T581&gt;=契約状況コード表!N$12),"○",IF(AND(BI581=契約状況コード表!M$13,T581&gt;=契約状況コード表!N$13),"○",IF(T581="他官署で調達手続き入札を実施のため","○","×"))))))))))</f>
        <v>×</v>
      </c>
      <c r="BE581" s="114" t="str">
        <f>IF(AND(BI581=契約状況コード表!M$5,Y581&gt;契約状況コード表!N$5),"○",IF(AND(BI581=契約状況コード表!M$6,Y581&gt;=契約状況コード表!N$6),"○",IF(AND(BI581=契約状況コード表!M$7,Y581&gt;=契約状況コード表!N$7),"○",IF(AND(BI581=契約状況コード表!M$8,Y581&gt;=契約状況コード表!N$8),"○",IF(AND(BI581=契約状況コード表!M$9,Y581&gt;=契約状況コード表!N$9),"○",IF(AND(BI581=契約状況コード表!M$10,Y581&gt;=契約状況コード表!N$10),"○",IF(AND(BI581=契約状況コード表!M$11,Y581&gt;=契約状況コード表!N$11),"○",IF(AND(BI581=契約状況コード表!M$12,Y581&gt;=契約状況コード表!N$12),"○",IF(AND(BI581=契約状況コード表!M$13,Y581&gt;=契約状況コード表!N$13),"○","×")))))))))</f>
        <v>×</v>
      </c>
      <c r="BF581" s="114" t="str">
        <f t="shared" si="74"/>
        <v>×</v>
      </c>
      <c r="BG581" s="114" t="str">
        <f t="shared" si="75"/>
        <v>×</v>
      </c>
      <c r="BH581" s="115" t="str">
        <f t="shared" si="76"/>
        <v/>
      </c>
      <c r="BI581" s="170">
        <f t="shared" si="77"/>
        <v>0</v>
      </c>
      <c r="BJ581" s="36" t="str">
        <f>IF(AG581=契約状況コード表!G$5,"",IF(AND(K581&lt;&gt;"",ISTEXT(U581)),"分担契約/単価契約",IF(ISTEXT(U581),"単価契約",IF(K581&lt;&gt;"","分担契約",""))))</f>
        <v/>
      </c>
      <c r="BK581" s="171"/>
      <c r="BL581" s="118" t="str">
        <f>IF(COUNTIF(T581,"**"),"",IF(AND(T581&gt;=契約状況コード表!P$5,OR(H581=契約状況コード表!M$5,H581=契約状況コード表!M$6)),1,IF(AND(T581&gt;=契約状況コード表!P$13,H581&lt;&gt;契約状況コード表!M$5,H581&lt;&gt;契約状況コード表!M$6),1,"")))</f>
        <v/>
      </c>
      <c r="BM581" s="155" t="str">
        <f t="shared" si="78"/>
        <v>○</v>
      </c>
      <c r="BN581" s="118" t="b">
        <f t="shared" si="79"/>
        <v>1</v>
      </c>
      <c r="BO581" s="118" t="b">
        <f t="shared" si="80"/>
        <v>1</v>
      </c>
    </row>
    <row r="582" spans="1:67" ht="60.6" customHeight="1">
      <c r="A582" s="101">
        <f t="shared" si="81"/>
        <v>577</v>
      </c>
      <c r="B582" s="101" t="str">
        <f t="shared" si="82"/>
        <v/>
      </c>
      <c r="C582" s="101" t="str">
        <f>IF(B582&lt;&gt;1,"",COUNTIF($B$6:B582,1))</f>
        <v/>
      </c>
      <c r="D582" s="101" t="str">
        <f>IF(B582&lt;&gt;2,"",COUNTIF($B$6:B582,2))</f>
        <v/>
      </c>
      <c r="E582" s="101" t="str">
        <f>IF(B582&lt;&gt;3,"",COUNTIF($B$6:B582,3))</f>
        <v/>
      </c>
      <c r="F582" s="101" t="str">
        <f>IF(B582&lt;&gt;4,"",COUNTIF($B$6:B582,4))</f>
        <v/>
      </c>
      <c r="G582" s="75"/>
      <c r="H582" s="36"/>
      <c r="I582" s="76"/>
      <c r="J582" s="76"/>
      <c r="K582" s="75"/>
      <c r="L582" s="161"/>
      <c r="M582" s="77"/>
      <c r="N582" s="76"/>
      <c r="O582" s="78"/>
      <c r="P582" s="83"/>
      <c r="Q582" s="84"/>
      <c r="R582" s="76"/>
      <c r="S582" s="75"/>
      <c r="T582" s="79"/>
      <c r="U582" s="86"/>
      <c r="V582" s="87"/>
      <c r="W582" s="172" t="str">
        <f>IF(OR(T582="他官署で調達手続きを実施のため",AG582=契約状況コード表!G$5),"－",IF(V582&lt;&gt;"",ROUNDDOWN(V582/T582,3),(IFERROR(ROUNDDOWN(U582/T582,3),"－"))))</f>
        <v>－</v>
      </c>
      <c r="X582" s="79"/>
      <c r="Y582" s="79"/>
      <c r="Z582" s="82"/>
      <c r="AA582" s="80"/>
      <c r="AB582" s="81"/>
      <c r="AC582" s="82"/>
      <c r="AD582" s="82"/>
      <c r="AE582" s="82"/>
      <c r="AF582" s="82"/>
      <c r="AG582" s="80"/>
      <c r="AH582" s="76"/>
      <c r="AI582" s="76"/>
      <c r="AJ582" s="76"/>
      <c r="AK582" s="36"/>
      <c r="AL582" s="36"/>
      <c r="AM582" s="200"/>
      <c r="AN582" s="200"/>
      <c r="AO582" s="200"/>
      <c r="AP582" s="200"/>
      <c r="AQ582" s="161"/>
      <c r="AR582" s="75"/>
      <c r="AS582" s="36"/>
      <c r="AT582" s="36"/>
      <c r="AU582" s="36"/>
      <c r="AV582" s="36"/>
      <c r="AW582" s="36"/>
      <c r="AX582" s="36"/>
      <c r="AY582" s="36"/>
      <c r="AZ582" s="36"/>
      <c r="BA582" s="104"/>
      <c r="BB582" s="113"/>
      <c r="BC582" s="114" t="str">
        <f>IF(AND(OR(K582=契約状況コード表!D$5,K582=契約状況コード表!D$6),OR(AG582=契約状況コード表!G$5,AG582=契約状況コード表!G$6)),"年間支払金額(全官署)",IF(OR(AG582=契約状況コード表!G$5,AG582=契約状況コード表!G$6),"年間支払金額",IF(AND(OR(COUNTIF(AI582,"*すべて*"),COUNTIF(AI582,"*全て*")),S582="●",OR(K582=契約状況コード表!D$5,K582=契約状況コード表!D$6)),"年間支払金額(全官署、契約相手方ごと)",IF(AND(OR(COUNTIF(AI582,"*すべて*"),COUNTIF(AI582,"*全て*")),S582="●"),"年間支払金額(契約相手方ごと)",IF(AND(OR(K582=契約状況コード表!D$5,K582=契約状況コード表!D$6),AG582=契約状況コード表!G$7),"契約総額(全官署)",IF(AND(K582=契約状況コード表!D$7,AG582=契約状況コード表!G$7),"契約総額(自官署のみ)",IF(K582=契約状況コード表!D$7,"年間支払金額(自官署のみ)",IF(AG582=契約状況コード表!G$7,"契約総額",IF(AND(COUNTIF(BJ582,"&lt;&gt;*単価*"),OR(K582=契約状況コード表!D$5,K582=契約状況コード表!D$6)),"全官署予定価格",IF(AND(COUNTIF(BJ582,"*単価*"),OR(K582=契約状況コード表!D$5,K582=契約状況コード表!D$6)),"全官署支払金額",IF(AND(COUNTIF(BJ582,"&lt;&gt;*単価*"),COUNTIF(BJ582,"*変更契約*")),"変更後予定価格",IF(COUNTIF(BJ582,"*単価*"),"年間支払金額","予定価格"))))))))))))</f>
        <v>予定価格</v>
      </c>
      <c r="BD582" s="114" t="str">
        <f>IF(AND(BI582=契約状況コード表!M$5,T582&gt;契約状況コード表!N$5),"○",IF(AND(BI582=契約状況コード表!M$6,T582&gt;=契約状況コード表!N$6),"○",IF(AND(BI582=契約状況コード表!M$7,T582&gt;=契約状況コード表!N$7),"○",IF(AND(BI582=契約状況コード表!M$8,T582&gt;=契約状況コード表!N$8),"○",IF(AND(BI582=契約状況コード表!M$9,T582&gt;=契約状況コード表!N$9),"○",IF(AND(BI582=契約状況コード表!M$10,T582&gt;=契約状況コード表!N$10),"○",IF(AND(BI582=契約状況コード表!M$11,T582&gt;=契約状況コード表!N$11),"○",IF(AND(BI582=契約状況コード表!M$12,T582&gt;=契約状況コード表!N$12),"○",IF(AND(BI582=契約状況コード表!M$13,T582&gt;=契約状況コード表!N$13),"○",IF(T582="他官署で調達手続き入札を実施のため","○","×"))))))))))</f>
        <v>×</v>
      </c>
      <c r="BE582" s="114" t="str">
        <f>IF(AND(BI582=契約状況コード表!M$5,Y582&gt;契約状況コード表!N$5),"○",IF(AND(BI582=契約状況コード表!M$6,Y582&gt;=契約状況コード表!N$6),"○",IF(AND(BI582=契約状況コード表!M$7,Y582&gt;=契約状況コード表!N$7),"○",IF(AND(BI582=契約状況コード表!M$8,Y582&gt;=契約状況コード表!N$8),"○",IF(AND(BI582=契約状況コード表!M$9,Y582&gt;=契約状況コード表!N$9),"○",IF(AND(BI582=契約状況コード表!M$10,Y582&gt;=契約状況コード表!N$10),"○",IF(AND(BI582=契約状況コード表!M$11,Y582&gt;=契約状況コード表!N$11),"○",IF(AND(BI582=契約状況コード表!M$12,Y582&gt;=契約状況コード表!N$12),"○",IF(AND(BI582=契約状況コード表!M$13,Y582&gt;=契約状況コード表!N$13),"○","×")))))))))</f>
        <v>×</v>
      </c>
      <c r="BF582" s="114" t="str">
        <f t="shared" ref="BF582:BF645" si="83">IF(AND(L582="×",BG582="○"),"×",BG582)</f>
        <v>×</v>
      </c>
      <c r="BG582" s="114" t="str">
        <f t="shared" ref="BG582:BG645" si="84">IF(BB582&lt;&gt;"",BB582,IF(COUNTIF(BC582,"*予定価格*"),BD582,BE582))</f>
        <v>×</v>
      </c>
      <c r="BH582" s="115" t="str">
        <f t="shared" ref="BH582:BH645" si="85">IF(BG582="○",X582,"")</f>
        <v/>
      </c>
      <c r="BI582" s="170">
        <f t="shared" ref="BI582:BI645" si="86">IF(H582="③情報システム",IF(COUNTIF(I582,"*借入*")+COUNTIF(I582,"*賃貸*")+COUNTIF(I582,"*リース*"),"⑨物品等賃借",IF(COUNTIF(I582,"*購入*")+COUNTIF(DM582,"*調達*"),"⑦物品等購入",IF(COUNTIF(I582,"*製造*"),"⑧物品等製造","⑩役務"))),H582)</f>
        <v>0</v>
      </c>
      <c r="BJ582" s="36" t="str">
        <f>IF(AG582=契約状況コード表!G$5,"",IF(AND(K582&lt;&gt;"",ISTEXT(U582)),"分担契約/単価契約",IF(ISTEXT(U582),"単価契約",IF(K582&lt;&gt;"","分担契約",""))))</f>
        <v/>
      </c>
      <c r="BK582" s="171"/>
      <c r="BL582" s="118" t="str">
        <f>IF(COUNTIF(T582,"**"),"",IF(AND(T582&gt;=契約状況コード表!P$5,OR(H582=契約状況コード表!M$5,H582=契約状況コード表!M$6)),1,IF(AND(T582&gt;=契約状況コード表!P$13,H582&lt;&gt;契約状況コード表!M$5,H582&lt;&gt;契約状況コード表!M$6),1,"")))</f>
        <v/>
      </c>
      <c r="BM582" s="155" t="str">
        <f t="shared" ref="BM582:BM645" si="87">IF(LEN(O582)=0,"○",IF(LEN(O582)=1,"○",IF(LEN(O582)=13,"○",IF(LEN(O582)=27,"○",IF(LEN(O582)=41,"○","×")))))</f>
        <v>○</v>
      </c>
      <c r="BN582" s="118" t="b">
        <f t="shared" ref="BN582:BN645" si="88">_xlfn.ISFORMULA(BI582)</f>
        <v>1</v>
      </c>
      <c r="BO582" s="118" t="b">
        <f t="shared" ref="BO582:BO645" si="89">_xlfn.ISFORMULA(BJ582)</f>
        <v>1</v>
      </c>
    </row>
    <row r="583" spans="1:67" ht="60.6" customHeight="1">
      <c r="A583" s="101">
        <f t="shared" si="81"/>
        <v>578</v>
      </c>
      <c r="B583" s="101" t="str">
        <f t="shared" si="82"/>
        <v/>
      </c>
      <c r="C583" s="101" t="str">
        <f>IF(B583&lt;&gt;1,"",COUNTIF($B$6:B583,1))</f>
        <v/>
      </c>
      <c r="D583" s="101" t="str">
        <f>IF(B583&lt;&gt;2,"",COUNTIF($B$6:B583,2))</f>
        <v/>
      </c>
      <c r="E583" s="101" t="str">
        <f>IF(B583&lt;&gt;3,"",COUNTIF($B$6:B583,3))</f>
        <v/>
      </c>
      <c r="F583" s="101" t="str">
        <f>IF(B583&lt;&gt;4,"",COUNTIF($B$6:B583,4))</f>
        <v/>
      </c>
      <c r="G583" s="75"/>
      <c r="H583" s="36"/>
      <c r="I583" s="76"/>
      <c r="J583" s="76"/>
      <c r="K583" s="75"/>
      <c r="L583" s="161"/>
      <c r="M583" s="77"/>
      <c r="N583" s="76"/>
      <c r="O583" s="78"/>
      <c r="P583" s="83"/>
      <c r="Q583" s="84"/>
      <c r="R583" s="76"/>
      <c r="S583" s="75"/>
      <c r="T583" s="79"/>
      <c r="U583" s="86"/>
      <c r="V583" s="87"/>
      <c r="W583" s="172" t="str">
        <f>IF(OR(T583="他官署で調達手続きを実施のため",AG583=契約状況コード表!G$5),"－",IF(V583&lt;&gt;"",ROUNDDOWN(V583/T583,3),(IFERROR(ROUNDDOWN(U583/T583,3),"－"))))</f>
        <v>－</v>
      </c>
      <c r="X583" s="79"/>
      <c r="Y583" s="79"/>
      <c r="Z583" s="82"/>
      <c r="AA583" s="80"/>
      <c r="AB583" s="81"/>
      <c r="AC583" s="82"/>
      <c r="AD583" s="82"/>
      <c r="AE583" s="82"/>
      <c r="AF583" s="82"/>
      <c r="AG583" s="80"/>
      <c r="AH583" s="76"/>
      <c r="AI583" s="76"/>
      <c r="AJ583" s="76"/>
      <c r="AK583" s="36"/>
      <c r="AL583" s="36"/>
      <c r="AM583" s="200"/>
      <c r="AN583" s="200"/>
      <c r="AO583" s="200"/>
      <c r="AP583" s="200"/>
      <c r="AQ583" s="161"/>
      <c r="AR583" s="75"/>
      <c r="AS583" s="36"/>
      <c r="AT583" s="36"/>
      <c r="AU583" s="36"/>
      <c r="AV583" s="36"/>
      <c r="AW583" s="36"/>
      <c r="AX583" s="36"/>
      <c r="AY583" s="36"/>
      <c r="AZ583" s="36"/>
      <c r="BA583" s="104"/>
      <c r="BB583" s="113"/>
      <c r="BC583" s="114" t="str">
        <f>IF(AND(OR(K583=契約状況コード表!D$5,K583=契約状況コード表!D$6),OR(AG583=契約状況コード表!G$5,AG583=契約状況コード表!G$6)),"年間支払金額(全官署)",IF(OR(AG583=契約状況コード表!G$5,AG583=契約状況コード表!G$6),"年間支払金額",IF(AND(OR(COUNTIF(AI583,"*すべて*"),COUNTIF(AI583,"*全て*")),S583="●",OR(K583=契約状況コード表!D$5,K583=契約状況コード表!D$6)),"年間支払金額(全官署、契約相手方ごと)",IF(AND(OR(COUNTIF(AI583,"*すべて*"),COUNTIF(AI583,"*全て*")),S583="●"),"年間支払金額(契約相手方ごと)",IF(AND(OR(K583=契約状況コード表!D$5,K583=契約状況コード表!D$6),AG583=契約状況コード表!G$7),"契約総額(全官署)",IF(AND(K583=契約状況コード表!D$7,AG583=契約状況コード表!G$7),"契約総額(自官署のみ)",IF(K583=契約状況コード表!D$7,"年間支払金額(自官署のみ)",IF(AG583=契約状況コード表!G$7,"契約総額",IF(AND(COUNTIF(BJ583,"&lt;&gt;*単価*"),OR(K583=契約状況コード表!D$5,K583=契約状況コード表!D$6)),"全官署予定価格",IF(AND(COUNTIF(BJ583,"*単価*"),OR(K583=契約状況コード表!D$5,K583=契約状況コード表!D$6)),"全官署支払金額",IF(AND(COUNTIF(BJ583,"&lt;&gt;*単価*"),COUNTIF(BJ583,"*変更契約*")),"変更後予定価格",IF(COUNTIF(BJ583,"*単価*"),"年間支払金額","予定価格"))))))))))))</f>
        <v>予定価格</v>
      </c>
      <c r="BD583" s="114" t="str">
        <f>IF(AND(BI583=契約状況コード表!M$5,T583&gt;契約状況コード表!N$5),"○",IF(AND(BI583=契約状況コード表!M$6,T583&gt;=契約状況コード表!N$6),"○",IF(AND(BI583=契約状況コード表!M$7,T583&gt;=契約状況コード表!N$7),"○",IF(AND(BI583=契約状況コード表!M$8,T583&gt;=契約状況コード表!N$8),"○",IF(AND(BI583=契約状況コード表!M$9,T583&gt;=契約状況コード表!N$9),"○",IF(AND(BI583=契約状況コード表!M$10,T583&gt;=契約状況コード表!N$10),"○",IF(AND(BI583=契約状況コード表!M$11,T583&gt;=契約状況コード表!N$11),"○",IF(AND(BI583=契約状況コード表!M$12,T583&gt;=契約状況コード表!N$12),"○",IF(AND(BI583=契約状況コード表!M$13,T583&gt;=契約状況コード表!N$13),"○",IF(T583="他官署で調達手続き入札を実施のため","○","×"))))))))))</f>
        <v>×</v>
      </c>
      <c r="BE583" s="114" t="str">
        <f>IF(AND(BI583=契約状況コード表!M$5,Y583&gt;契約状況コード表!N$5),"○",IF(AND(BI583=契約状況コード表!M$6,Y583&gt;=契約状況コード表!N$6),"○",IF(AND(BI583=契約状況コード表!M$7,Y583&gt;=契約状況コード表!N$7),"○",IF(AND(BI583=契約状況コード表!M$8,Y583&gt;=契約状況コード表!N$8),"○",IF(AND(BI583=契約状況コード表!M$9,Y583&gt;=契約状況コード表!N$9),"○",IF(AND(BI583=契約状況コード表!M$10,Y583&gt;=契約状況コード表!N$10),"○",IF(AND(BI583=契約状況コード表!M$11,Y583&gt;=契約状況コード表!N$11),"○",IF(AND(BI583=契約状況コード表!M$12,Y583&gt;=契約状況コード表!N$12),"○",IF(AND(BI583=契約状況コード表!M$13,Y583&gt;=契約状況コード表!N$13),"○","×")))))))))</f>
        <v>×</v>
      </c>
      <c r="BF583" s="114" t="str">
        <f t="shared" si="83"/>
        <v>×</v>
      </c>
      <c r="BG583" s="114" t="str">
        <f t="shared" si="84"/>
        <v>×</v>
      </c>
      <c r="BH583" s="115" t="str">
        <f t="shared" si="85"/>
        <v/>
      </c>
      <c r="BI583" s="170">
        <f t="shared" si="86"/>
        <v>0</v>
      </c>
      <c r="BJ583" s="36" t="str">
        <f>IF(AG583=契約状況コード表!G$5,"",IF(AND(K583&lt;&gt;"",ISTEXT(U583)),"分担契約/単価契約",IF(ISTEXT(U583),"単価契約",IF(K583&lt;&gt;"","分担契約",""))))</f>
        <v/>
      </c>
      <c r="BK583" s="171"/>
      <c r="BL583" s="118" t="str">
        <f>IF(COUNTIF(T583,"**"),"",IF(AND(T583&gt;=契約状況コード表!P$5,OR(H583=契約状況コード表!M$5,H583=契約状況コード表!M$6)),1,IF(AND(T583&gt;=契約状況コード表!P$13,H583&lt;&gt;契約状況コード表!M$5,H583&lt;&gt;契約状況コード表!M$6),1,"")))</f>
        <v/>
      </c>
      <c r="BM583" s="155" t="str">
        <f t="shared" si="87"/>
        <v>○</v>
      </c>
      <c r="BN583" s="118" t="b">
        <f t="shared" si="88"/>
        <v>1</v>
      </c>
      <c r="BO583" s="118" t="b">
        <f t="shared" si="89"/>
        <v>1</v>
      </c>
    </row>
    <row r="584" spans="1:67" ht="60.6" customHeight="1">
      <c r="A584" s="101">
        <f t="shared" si="81"/>
        <v>579</v>
      </c>
      <c r="B584" s="101" t="str">
        <f t="shared" si="82"/>
        <v/>
      </c>
      <c r="C584" s="101" t="str">
        <f>IF(B584&lt;&gt;1,"",COUNTIF($B$6:B584,1))</f>
        <v/>
      </c>
      <c r="D584" s="101" t="str">
        <f>IF(B584&lt;&gt;2,"",COUNTIF($B$6:B584,2))</f>
        <v/>
      </c>
      <c r="E584" s="101" t="str">
        <f>IF(B584&lt;&gt;3,"",COUNTIF($B$6:B584,3))</f>
        <v/>
      </c>
      <c r="F584" s="101" t="str">
        <f>IF(B584&lt;&gt;4,"",COUNTIF($B$6:B584,4))</f>
        <v/>
      </c>
      <c r="G584" s="75"/>
      <c r="H584" s="36"/>
      <c r="I584" s="76"/>
      <c r="J584" s="76"/>
      <c r="K584" s="75"/>
      <c r="L584" s="161"/>
      <c r="M584" s="77"/>
      <c r="N584" s="76"/>
      <c r="O584" s="78"/>
      <c r="P584" s="83"/>
      <c r="Q584" s="84"/>
      <c r="R584" s="76"/>
      <c r="S584" s="75"/>
      <c r="T584" s="85"/>
      <c r="U584" s="154"/>
      <c r="V584" s="87"/>
      <c r="W584" s="172" t="str">
        <f>IF(OR(T584="他官署で調達手続きを実施のため",AG584=契約状況コード表!G$5),"－",IF(V584&lt;&gt;"",ROUNDDOWN(V584/T584,3),(IFERROR(ROUNDDOWN(U584/T584,3),"－"))))</f>
        <v>－</v>
      </c>
      <c r="X584" s="85"/>
      <c r="Y584" s="85"/>
      <c r="Z584" s="82"/>
      <c r="AA584" s="80"/>
      <c r="AB584" s="81"/>
      <c r="AC584" s="82"/>
      <c r="AD584" s="82"/>
      <c r="AE584" s="82"/>
      <c r="AF584" s="82"/>
      <c r="AG584" s="80"/>
      <c r="AH584" s="76"/>
      <c r="AI584" s="76"/>
      <c r="AJ584" s="76"/>
      <c r="AK584" s="36"/>
      <c r="AL584" s="36"/>
      <c r="AM584" s="200"/>
      <c r="AN584" s="200"/>
      <c r="AO584" s="200"/>
      <c r="AP584" s="200"/>
      <c r="AQ584" s="161"/>
      <c r="AR584" s="75"/>
      <c r="AS584" s="36"/>
      <c r="AT584" s="36"/>
      <c r="AU584" s="36"/>
      <c r="AV584" s="36"/>
      <c r="AW584" s="36"/>
      <c r="AX584" s="36"/>
      <c r="AY584" s="36"/>
      <c r="AZ584" s="36"/>
      <c r="BA584" s="104"/>
      <c r="BB584" s="113"/>
      <c r="BC584" s="114" t="str">
        <f>IF(AND(OR(K584=契約状況コード表!D$5,K584=契約状況コード表!D$6),OR(AG584=契約状況コード表!G$5,AG584=契約状況コード表!G$6)),"年間支払金額(全官署)",IF(OR(AG584=契約状況コード表!G$5,AG584=契約状況コード表!G$6),"年間支払金額",IF(AND(OR(COUNTIF(AI584,"*すべて*"),COUNTIF(AI584,"*全て*")),S584="●",OR(K584=契約状況コード表!D$5,K584=契約状況コード表!D$6)),"年間支払金額(全官署、契約相手方ごと)",IF(AND(OR(COUNTIF(AI584,"*すべて*"),COUNTIF(AI584,"*全て*")),S584="●"),"年間支払金額(契約相手方ごと)",IF(AND(OR(K584=契約状況コード表!D$5,K584=契約状況コード表!D$6),AG584=契約状況コード表!G$7),"契約総額(全官署)",IF(AND(K584=契約状況コード表!D$7,AG584=契約状況コード表!G$7),"契約総額(自官署のみ)",IF(K584=契約状況コード表!D$7,"年間支払金額(自官署のみ)",IF(AG584=契約状況コード表!G$7,"契約総額",IF(AND(COUNTIF(BJ584,"&lt;&gt;*単価*"),OR(K584=契約状況コード表!D$5,K584=契約状況コード表!D$6)),"全官署予定価格",IF(AND(COUNTIF(BJ584,"*単価*"),OR(K584=契約状況コード表!D$5,K584=契約状況コード表!D$6)),"全官署支払金額",IF(AND(COUNTIF(BJ584,"&lt;&gt;*単価*"),COUNTIF(BJ584,"*変更契約*")),"変更後予定価格",IF(COUNTIF(BJ584,"*単価*"),"年間支払金額","予定価格"))))))))))))</f>
        <v>予定価格</v>
      </c>
      <c r="BD584" s="114" t="str">
        <f>IF(AND(BI584=契約状況コード表!M$5,T584&gt;契約状況コード表!N$5),"○",IF(AND(BI584=契約状況コード表!M$6,T584&gt;=契約状況コード表!N$6),"○",IF(AND(BI584=契約状況コード表!M$7,T584&gt;=契約状況コード表!N$7),"○",IF(AND(BI584=契約状況コード表!M$8,T584&gt;=契約状況コード表!N$8),"○",IF(AND(BI584=契約状況コード表!M$9,T584&gt;=契約状況コード表!N$9),"○",IF(AND(BI584=契約状況コード表!M$10,T584&gt;=契約状況コード表!N$10),"○",IF(AND(BI584=契約状況コード表!M$11,T584&gt;=契約状況コード表!N$11),"○",IF(AND(BI584=契約状況コード表!M$12,T584&gt;=契約状況コード表!N$12),"○",IF(AND(BI584=契約状況コード表!M$13,T584&gt;=契約状況コード表!N$13),"○",IF(T584="他官署で調達手続き入札を実施のため","○","×"))))))))))</f>
        <v>×</v>
      </c>
      <c r="BE584" s="114" t="str">
        <f>IF(AND(BI584=契約状況コード表!M$5,Y584&gt;契約状況コード表!N$5),"○",IF(AND(BI584=契約状況コード表!M$6,Y584&gt;=契約状況コード表!N$6),"○",IF(AND(BI584=契約状況コード表!M$7,Y584&gt;=契約状況コード表!N$7),"○",IF(AND(BI584=契約状況コード表!M$8,Y584&gt;=契約状況コード表!N$8),"○",IF(AND(BI584=契約状況コード表!M$9,Y584&gt;=契約状況コード表!N$9),"○",IF(AND(BI584=契約状況コード表!M$10,Y584&gt;=契約状況コード表!N$10),"○",IF(AND(BI584=契約状況コード表!M$11,Y584&gt;=契約状況コード表!N$11),"○",IF(AND(BI584=契約状況コード表!M$12,Y584&gt;=契約状況コード表!N$12),"○",IF(AND(BI584=契約状況コード表!M$13,Y584&gt;=契約状況コード表!N$13),"○","×")))))))))</f>
        <v>×</v>
      </c>
      <c r="BF584" s="114" t="str">
        <f t="shared" si="83"/>
        <v>×</v>
      </c>
      <c r="BG584" s="114" t="str">
        <f t="shared" si="84"/>
        <v>×</v>
      </c>
      <c r="BH584" s="115" t="str">
        <f t="shared" si="85"/>
        <v/>
      </c>
      <c r="BI584" s="170">
        <f t="shared" si="86"/>
        <v>0</v>
      </c>
      <c r="BJ584" s="36" t="str">
        <f>IF(AG584=契約状況コード表!G$5,"",IF(AND(K584&lt;&gt;"",ISTEXT(U584)),"分担契約/単価契約",IF(ISTEXT(U584),"単価契約",IF(K584&lt;&gt;"","分担契約",""))))</f>
        <v/>
      </c>
      <c r="BK584" s="171"/>
      <c r="BL584" s="118" t="str">
        <f>IF(COUNTIF(T584,"**"),"",IF(AND(T584&gt;=契約状況コード表!P$5,OR(H584=契約状況コード表!M$5,H584=契約状況コード表!M$6)),1,IF(AND(T584&gt;=契約状況コード表!P$13,H584&lt;&gt;契約状況コード表!M$5,H584&lt;&gt;契約状況コード表!M$6),1,"")))</f>
        <v/>
      </c>
      <c r="BM584" s="155" t="str">
        <f t="shared" si="87"/>
        <v>○</v>
      </c>
      <c r="BN584" s="118" t="b">
        <f t="shared" si="88"/>
        <v>1</v>
      </c>
      <c r="BO584" s="118" t="b">
        <f t="shared" si="89"/>
        <v>1</v>
      </c>
    </row>
    <row r="585" spans="1:67" ht="60.6" customHeight="1">
      <c r="A585" s="101">
        <f t="shared" si="81"/>
        <v>580</v>
      </c>
      <c r="B585" s="101" t="str">
        <f t="shared" si="82"/>
        <v/>
      </c>
      <c r="C585" s="101" t="str">
        <f>IF(B585&lt;&gt;1,"",COUNTIF($B$6:B585,1))</f>
        <v/>
      </c>
      <c r="D585" s="101" t="str">
        <f>IF(B585&lt;&gt;2,"",COUNTIF($B$6:B585,2))</f>
        <v/>
      </c>
      <c r="E585" s="101" t="str">
        <f>IF(B585&lt;&gt;3,"",COUNTIF($B$6:B585,3))</f>
        <v/>
      </c>
      <c r="F585" s="101" t="str">
        <f>IF(B585&lt;&gt;4,"",COUNTIF($B$6:B585,4))</f>
        <v/>
      </c>
      <c r="G585" s="75"/>
      <c r="H585" s="36"/>
      <c r="I585" s="76"/>
      <c r="J585" s="76"/>
      <c r="K585" s="75"/>
      <c r="L585" s="161"/>
      <c r="M585" s="77"/>
      <c r="N585" s="76"/>
      <c r="O585" s="78"/>
      <c r="P585" s="83"/>
      <c r="Q585" s="84"/>
      <c r="R585" s="76"/>
      <c r="S585" s="75"/>
      <c r="T585" s="79"/>
      <c r="U585" s="86"/>
      <c r="V585" s="87"/>
      <c r="W585" s="172" t="str">
        <f>IF(OR(T585="他官署で調達手続きを実施のため",AG585=契約状況コード表!G$5),"－",IF(V585&lt;&gt;"",ROUNDDOWN(V585/T585,3),(IFERROR(ROUNDDOWN(U585/T585,3),"－"))))</f>
        <v>－</v>
      </c>
      <c r="X585" s="79"/>
      <c r="Y585" s="79"/>
      <c r="Z585" s="82"/>
      <c r="AA585" s="80"/>
      <c r="AB585" s="81"/>
      <c r="AC585" s="82"/>
      <c r="AD585" s="82"/>
      <c r="AE585" s="82"/>
      <c r="AF585" s="82"/>
      <c r="AG585" s="80"/>
      <c r="AH585" s="76"/>
      <c r="AI585" s="76"/>
      <c r="AJ585" s="76"/>
      <c r="AK585" s="36"/>
      <c r="AL585" s="36"/>
      <c r="AM585" s="200"/>
      <c r="AN585" s="200"/>
      <c r="AO585" s="200"/>
      <c r="AP585" s="200"/>
      <c r="AQ585" s="161"/>
      <c r="AR585" s="75"/>
      <c r="AS585" s="36"/>
      <c r="AT585" s="36"/>
      <c r="AU585" s="36"/>
      <c r="AV585" s="36"/>
      <c r="AW585" s="36"/>
      <c r="AX585" s="36"/>
      <c r="AY585" s="36"/>
      <c r="AZ585" s="36"/>
      <c r="BA585" s="104"/>
      <c r="BB585" s="113"/>
      <c r="BC585" s="114" t="str">
        <f>IF(AND(OR(K585=契約状況コード表!D$5,K585=契約状況コード表!D$6),OR(AG585=契約状況コード表!G$5,AG585=契約状況コード表!G$6)),"年間支払金額(全官署)",IF(OR(AG585=契約状況コード表!G$5,AG585=契約状況コード表!G$6),"年間支払金額",IF(AND(OR(COUNTIF(AI585,"*すべて*"),COUNTIF(AI585,"*全て*")),S585="●",OR(K585=契約状況コード表!D$5,K585=契約状況コード表!D$6)),"年間支払金額(全官署、契約相手方ごと)",IF(AND(OR(COUNTIF(AI585,"*すべて*"),COUNTIF(AI585,"*全て*")),S585="●"),"年間支払金額(契約相手方ごと)",IF(AND(OR(K585=契約状況コード表!D$5,K585=契約状況コード表!D$6),AG585=契約状況コード表!G$7),"契約総額(全官署)",IF(AND(K585=契約状況コード表!D$7,AG585=契約状況コード表!G$7),"契約総額(自官署のみ)",IF(K585=契約状況コード表!D$7,"年間支払金額(自官署のみ)",IF(AG585=契約状況コード表!G$7,"契約総額",IF(AND(COUNTIF(BJ585,"&lt;&gt;*単価*"),OR(K585=契約状況コード表!D$5,K585=契約状況コード表!D$6)),"全官署予定価格",IF(AND(COUNTIF(BJ585,"*単価*"),OR(K585=契約状況コード表!D$5,K585=契約状況コード表!D$6)),"全官署支払金額",IF(AND(COUNTIF(BJ585,"&lt;&gt;*単価*"),COUNTIF(BJ585,"*変更契約*")),"変更後予定価格",IF(COUNTIF(BJ585,"*単価*"),"年間支払金額","予定価格"))))))))))))</f>
        <v>予定価格</v>
      </c>
      <c r="BD585" s="114" t="str">
        <f>IF(AND(BI585=契約状況コード表!M$5,T585&gt;契約状況コード表!N$5),"○",IF(AND(BI585=契約状況コード表!M$6,T585&gt;=契約状況コード表!N$6),"○",IF(AND(BI585=契約状況コード表!M$7,T585&gt;=契約状況コード表!N$7),"○",IF(AND(BI585=契約状況コード表!M$8,T585&gt;=契約状況コード表!N$8),"○",IF(AND(BI585=契約状況コード表!M$9,T585&gt;=契約状況コード表!N$9),"○",IF(AND(BI585=契約状況コード表!M$10,T585&gt;=契約状況コード表!N$10),"○",IF(AND(BI585=契約状況コード表!M$11,T585&gt;=契約状況コード表!N$11),"○",IF(AND(BI585=契約状況コード表!M$12,T585&gt;=契約状況コード表!N$12),"○",IF(AND(BI585=契約状況コード表!M$13,T585&gt;=契約状況コード表!N$13),"○",IF(T585="他官署で調達手続き入札を実施のため","○","×"))))))))))</f>
        <v>×</v>
      </c>
      <c r="BE585" s="114" t="str">
        <f>IF(AND(BI585=契約状況コード表!M$5,Y585&gt;契約状況コード表!N$5),"○",IF(AND(BI585=契約状況コード表!M$6,Y585&gt;=契約状況コード表!N$6),"○",IF(AND(BI585=契約状況コード表!M$7,Y585&gt;=契約状況コード表!N$7),"○",IF(AND(BI585=契約状況コード表!M$8,Y585&gt;=契約状況コード表!N$8),"○",IF(AND(BI585=契約状況コード表!M$9,Y585&gt;=契約状況コード表!N$9),"○",IF(AND(BI585=契約状況コード表!M$10,Y585&gt;=契約状況コード表!N$10),"○",IF(AND(BI585=契約状況コード表!M$11,Y585&gt;=契約状況コード表!N$11),"○",IF(AND(BI585=契約状況コード表!M$12,Y585&gt;=契約状況コード表!N$12),"○",IF(AND(BI585=契約状況コード表!M$13,Y585&gt;=契約状況コード表!N$13),"○","×")))))))))</f>
        <v>×</v>
      </c>
      <c r="BF585" s="114" t="str">
        <f t="shared" si="83"/>
        <v>×</v>
      </c>
      <c r="BG585" s="114" t="str">
        <f t="shared" si="84"/>
        <v>×</v>
      </c>
      <c r="BH585" s="115" t="str">
        <f t="shared" si="85"/>
        <v/>
      </c>
      <c r="BI585" s="170">
        <f t="shared" si="86"/>
        <v>0</v>
      </c>
      <c r="BJ585" s="36" t="str">
        <f>IF(AG585=契約状況コード表!G$5,"",IF(AND(K585&lt;&gt;"",ISTEXT(U585)),"分担契約/単価契約",IF(ISTEXT(U585),"単価契約",IF(K585&lt;&gt;"","分担契約",""))))</f>
        <v/>
      </c>
      <c r="BK585" s="171"/>
      <c r="BL585" s="118" t="str">
        <f>IF(COUNTIF(T585,"**"),"",IF(AND(T585&gt;=契約状況コード表!P$5,OR(H585=契約状況コード表!M$5,H585=契約状況コード表!M$6)),1,IF(AND(T585&gt;=契約状況コード表!P$13,H585&lt;&gt;契約状況コード表!M$5,H585&lt;&gt;契約状況コード表!M$6),1,"")))</f>
        <v/>
      </c>
      <c r="BM585" s="155" t="str">
        <f t="shared" si="87"/>
        <v>○</v>
      </c>
      <c r="BN585" s="118" t="b">
        <f t="shared" si="88"/>
        <v>1</v>
      </c>
      <c r="BO585" s="118" t="b">
        <f t="shared" si="89"/>
        <v>1</v>
      </c>
    </row>
    <row r="586" spans="1:67" ht="60.6" customHeight="1">
      <c r="A586" s="101">
        <f t="shared" si="81"/>
        <v>581</v>
      </c>
      <c r="B586" s="101" t="str">
        <f t="shared" si="82"/>
        <v/>
      </c>
      <c r="C586" s="101" t="str">
        <f>IF(B586&lt;&gt;1,"",COUNTIF($B$6:B586,1))</f>
        <v/>
      </c>
      <c r="D586" s="101" t="str">
        <f>IF(B586&lt;&gt;2,"",COUNTIF($B$6:B586,2))</f>
        <v/>
      </c>
      <c r="E586" s="101" t="str">
        <f>IF(B586&lt;&gt;3,"",COUNTIF($B$6:B586,3))</f>
        <v/>
      </c>
      <c r="F586" s="101" t="str">
        <f>IF(B586&lt;&gt;4,"",COUNTIF($B$6:B586,4))</f>
        <v/>
      </c>
      <c r="G586" s="75"/>
      <c r="H586" s="36"/>
      <c r="I586" s="76"/>
      <c r="J586" s="76"/>
      <c r="K586" s="75"/>
      <c r="L586" s="161"/>
      <c r="M586" s="77"/>
      <c r="N586" s="76"/>
      <c r="O586" s="78"/>
      <c r="P586" s="83"/>
      <c r="Q586" s="84"/>
      <c r="R586" s="76"/>
      <c r="S586" s="75"/>
      <c r="T586" s="79"/>
      <c r="U586" s="86"/>
      <c r="V586" s="87"/>
      <c r="W586" s="172" t="str">
        <f>IF(OR(T586="他官署で調達手続きを実施のため",AG586=契約状況コード表!G$5),"－",IF(V586&lt;&gt;"",ROUNDDOWN(V586/T586,3),(IFERROR(ROUNDDOWN(U586/T586,3),"－"))))</f>
        <v>－</v>
      </c>
      <c r="X586" s="79"/>
      <c r="Y586" s="79"/>
      <c r="Z586" s="82"/>
      <c r="AA586" s="80"/>
      <c r="AB586" s="81"/>
      <c r="AC586" s="82"/>
      <c r="AD586" s="82"/>
      <c r="AE586" s="82"/>
      <c r="AF586" s="82"/>
      <c r="AG586" s="80"/>
      <c r="AH586" s="76"/>
      <c r="AI586" s="76"/>
      <c r="AJ586" s="76"/>
      <c r="AK586" s="36"/>
      <c r="AL586" s="36"/>
      <c r="AM586" s="200"/>
      <c r="AN586" s="200"/>
      <c r="AO586" s="200"/>
      <c r="AP586" s="200"/>
      <c r="AQ586" s="161"/>
      <c r="AR586" s="75"/>
      <c r="AS586" s="36"/>
      <c r="AT586" s="36"/>
      <c r="AU586" s="36"/>
      <c r="AV586" s="36"/>
      <c r="AW586" s="36"/>
      <c r="AX586" s="36"/>
      <c r="AY586" s="36"/>
      <c r="AZ586" s="36"/>
      <c r="BA586" s="104"/>
      <c r="BB586" s="113"/>
      <c r="BC586" s="114" t="str">
        <f>IF(AND(OR(K586=契約状況コード表!D$5,K586=契約状況コード表!D$6),OR(AG586=契約状況コード表!G$5,AG586=契約状況コード表!G$6)),"年間支払金額(全官署)",IF(OR(AG586=契約状況コード表!G$5,AG586=契約状況コード表!G$6),"年間支払金額",IF(AND(OR(COUNTIF(AI586,"*すべて*"),COUNTIF(AI586,"*全て*")),S586="●",OR(K586=契約状況コード表!D$5,K586=契約状況コード表!D$6)),"年間支払金額(全官署、契約相手方ごと)",IF(AND(OR(COUNTIF(AI586,"*すべて*"),COUNTIF(AI586,"*全て*")),S586="●"),"年間支払金額(契約相手方ごと)",IF(AND(OR(K586=契約状況コード表!D$5,K586=契約状況コード表!D$6),AG586=契約状況コード表!G$7),"契約総額(全官署)",IF(AND(K586=契約状況コード表!D$7,AG586=契約状況コード表!G$7),"契約総額(自官署のみ)",IF(K586=契約状況コード表!D$7,"年間支払金額(自官署のみ)",IF(AG586=契約状況コード表!G$7,"契約総額",IF(AND(COUNTIF(BJ586,"&lt;&gt;*単価*"),OR(K586=契約状況コード表!D$5,K586=契約状況コード表!D$6)),"全官署予定価格",IF(AND(COUNTIF(BJ586,"*単価*"),OR(K586=契約状況コード表!D$5,K586=契約状況コード表!D$6)),"全官署支払金額",IF(AND(COUNTIF(BJ586,"&lt;&gt;*単価*"),COUNTIF(BJ586,"*変更契約*")),"変更後予定価格",IF(COUNTIF(BJ586,"*単価*"),"年間支払金額","予定価格"))))))))))))</f>
        <v>予定価格</v>
      </c>
      <c r="BD586" s="114" t="str">
        <f>IF(AND(BI586=契約状況コード表!M$5,T586&gt;契約状況コード表!N$5),"○",IF(AND(BI586=契約状況コード表!M$6,T586&gt;=契約状況コード表!N$6),"○",IF(AND(BI586=契約状況コード表!M$7,T586&gt;=契約状況コード表!N$7),"○",IF(AND(BI586=契約状況コード表!M$8,T586&gt;=契約状況コード表!N$8),"○",IF(AND(BI586=契約状況コード表!M$9,T586&gt;=契約状況コード表!N$9),"○",IF(AND(BI586=契約状況コード表!M$10,T586&gt;=契約状況コード表!N$10),"○",IF(AND(BI586=契約状況コード表!M$11,T586&gt;=契約状況コード表!N$11),"○",IF(AND(BI586=契約状況コード表!M$12,T586&gt;=契約状況コード表!N$12),"○",IF(AND(BI586=契約状況コード表!M$13,T586&gt;=契約状況コード表!N$13),"○",IF(T586="他官署で調達手続き入札を実施のため","○","×"))))))))))</f>
        <v>×</v>
      </c>
      <c r="BE586" s="114" t="str">
        <f>IF(AND(BI586=契約状況コード表!M$5,Y586&gt;契約状況コード表!N$5),"○",IF(AND(BI586=契約状況コード表!M$6,Y586&gt;=契約状況コード表!N$6),"○",IF(AND(BI586=契約状況コード表!M$7,Y586&gt;=契約状況コード表!N$7),"○",IF(AND(BI586=契約状況コード表!M$8,Y586&gt;=契約状況コード表!N$8),"○",IF(AND(BI586=契約状況コード表!M$9,Y586&gt;=契約状況コード表!N$9),"○",IF(AND(BI586=契約状況コード表!M$10,Y586&gt;=契約状況コード表!N$10),"○",IF(AND(BI586=契約状況コード表!M$11,Y586&gt;=契約状況コード表!N$11),"○",IF(AND(BI586=契約状況コード表!M$12,Y586&gt;=契約状況コード表!N$12),"○",IF(AND(BI586=契約状況コード表!M$13,Y586&gt;=契約状況コード表!N$13),"○","×")))))))))</f>
        <v>×</v>
      </c>
      <c r="BF586" s="114" t="str">
        <f t="shared" si="83"/>
        <v>×</v>
      </c>
      <c r="BG586" s="114" t="str">
        <f t="shared" si="84"/>
        <v>×</v>
      </c>
      <c r="BH586" s="115" t="str">
        <f t="shared" si="85"/>
        <v/>
      </c>
      <c r="BI586" s="170">
        <f t="shared" si="86"/>
        <v>0</v>
      </c>
      <c r="BJ586" s="36" t="str">
        <f>IF(AG586=契約状況コード表!G$5,"",IF(AND(K586&lt;&gt;"",ISTEXT(U586)),"分担契約/単価契約",IF(ISTEXT(U586),"単価契約",IF(K586&lt;&gt;"","分担契約",""))))</f>
        <v/>
      </c>
      <c r="BK586" s="171"/>
      <c r="BL586" s="118" t="str">
        <f>IF(COUNTIF(T586,"**"),"",IF(AND(T586&gt;=契約状況コード表!P$5,OR(H586=契約状況コード表!M$5,H586=契約状況コード表!M$6)),1,IF(AND(T586&gt;=契約状況コード表!P$13,H586&lt;&gt;契約状況コード表!M$5,H586&lt;&gt;契約状況コード表!M$6),1,"")))</f>
        <v/>
      </c>
      <c r="BM586" s="155" t="str">
        <f t="shared" si="87"/>
        <v>○</v>
      </c>
      <c r="BN586" s="118" t="b">
        <f t="shared" si="88"/>
        <v>1</v>
      </c>
      <c r="BO586" s="118" t="b">
        <f t="shared" si="89"/>
        <v>1</v>
      </c>
    </row>
    <row r="587" spans="1:67" ht="60.6" customHeight="1">
      <c r="A587" s="101">
        <f t="shared" si="81"/>
        <v>582</v>
      </c>
      <c r="B587" s="101" t="str">
        <f t="shared" si="82"/>
        <v/>
      </c>
      <c r="C587" s="101" t="str">
        <f>IF(B587&lt;&gt;1,"",COUNTIF($B$6:B587,1))</f>
        <v/>
      </c>
      <c r="D587" s="101" t="str">
        <f>IF(B587&lt;&gt;2,"",COUNTIF($B$6:B587,2))</f>
        <v/>
      </c>
      <c r="E587" s="101" t="str">
        <f>IF(B587&lt;&gt;3,"",COUNTIF($B$6:B587,3))</f>
        <v/>
      </c>
      <c r="F587" s="101" t="str">
        <f>IF(B587&lt;&gt;4,"",COUNTIF($B$6:B587,4))</f>
        <v/>
      </c>
      <c r="G587" s="75"/>
      <c r="H587" s="36"/>
      <c r="I587" s="76"/>
      <c r="J587" s="76"/>
      <c r="K587" s="75"/>
      <c r="L587" s="161"/>
      <c r="M587" s="77"/>
      <c r="N587" s="76"/>
      <c r="O587" s="78"/>
      <c r="P587" s="83"/>
      <c r="Q587" s="84"/>
      <c r="R587" s="76"/>
      <c r="S587" s="75"/>
      <c r="T587" s="79"/>
      <c r="U587" s="86"/>
      <c r="V587" s="87"/>
      <c r="W587" s="172" t="str">
        <f>IF(OR(T587="他官署で調達手続きを実施のため",AG587=契約状況コード表!G$5),"－",IF(V587&lt;&gt;"",ROUNDDOWN(V587/T587,3),(IFERROR(ROUNDDOWN(U587/T587,3),"－"))))</f>
        <v>－</v>
      </c>
      <c r="X587" s="79"/>
      <c r="Y587" s="79"/>
      <c r="Z587" s="82"/>
      <c r="AA587" s="80"/>
      <c r="AB587" s="81"/>
      <c r="AC587" s="82"/>
      <c r="AD587" s="82"/>
      <c r="AE587" s="82"/>
      <c r="AF587" s="82"/>
      <c r="AG587" s="80"/>
      <c r="AH587" s="76"/>
      <c r="AI587" s="76"/>
      <c r="AJ587" s="76"/>
      <c r="AK587" s="36"/>
      <c r="AL587" s="36"/>
      <c r="AM587" s="200"/>
      <c r="AN587" s="200"/>
      <c r="AO587" s="200"/>
      <c r="AP587" s="200"/>
      <c r="AQ587" s="161"/>
      <c r="AR587" s="75"/>
      <c r="AS587" s="36"/>
      <c r="AT587" s="36"/>
      <c r="AU587" s="36"/>
      <c r="AV587" s="36"/>
      <c r="AW587" s="36"/>
      <c r="AX587" s="36"/>
      <c r="AY587" s="36"/>
      <c r="AZ587" s="36"/>
      <c r="BA587" s="104"/>
      <c r="BB587" s="113"/>
      <c r="BC587" s="114" t="str">
        <f>IF(AND(OR(K587=契約状況コード表!D$5,K587=契約状況コード表!D$6),OR(AG587=契約状況コード表!G$5,AG587=契約状況コード表!G$6)),"年間支払金額(全官署)",IF(OR(AG587=契約状況コード表!G$5,AG587=契約状況コード表!G$6),"年間支払金額",IF(AND(OR(COUNTIF(AI587,"*すべて*"),COUNTIF(AI587,"*全て*")),S587="●",OR(K587=契約状況コード表!D$5,K587=契約状況コード表!D$6)),"年間支払金額(全官署、契約相手方ごと)",IF(AND(OR(COUNTIF(AI587,"*すべて*"),COUNTIF(AI587,"*全て*")),S587="●"),"年間支払金額(契約相手方ごと)",IF(AND(OR(K587=契約状況コード表!D$5,K587=契約状況コード表!D$6),AG587=契約状況コード表!G$7),"契約総額(全官署)",IF(AND(K587=契約状況コード表!D$7,AG587=契約状況コード表!G$7),"契約総額(自官署のみ)",IF(K587=契約状況コード表!D$7,"年間支払金額(自官署のみ)",IF(AG587=契約状況コード表!G$7,"契約総額",IF(AND(COUNTIF(BJ587,"&lt;&gt;*単価*"),OR(K587=契約状況コード表!D$5,K587=契約状況コード表!D$6)),"全官署予定価格",IF(AND(COUNTIF(BJ587,"*単価*"),OR(K587=契約状況コード表!D$5,K587=契約状況コード表!D$6)),"全官署支払金額",IF(AND(COUNTIF(BJ587,"&lt;&gt;*単価*"),COUNTIF(BJ587,"*変更契約*")),"変更後予定価格",IF(COUNTIF(BJ587,"*単価*"),"年間支払金額","予定価格"))))))))))))</f>
        <v>予定価格</v>
      </c>
      <c r="BD587" s="114" t="str">
        <f>IF(AND(BI587=契約状況コード表!M$5,T587&gt;契約状況コード表!N$5),"○",IF(AND(BI587=契約状況コード表!M$6,T587&gt;=契約状況コード表!N$6),"○",IF(AND(BI587=契約状況コード表!M$7,T587&gt;=契約状況コード表!N$7),"○",IF(AND(BI587=契約状況コード表!M$8,T587&gt;=契約状況コード表!N$8),"○",IF(AND(BI587=契約状況コード表!M$9,T587&gt;=契約状況コード表!N$9),"○",IF(AND(BI587=契約状況コード表!M$10,T587&gt;=契約状況コード表!N$10),"○",IF(AND(BI587=契約状況コード表!M$11,T587&gt;=契約状況コード表!N$11),"○",IF(AND(BI587=契約状況コード表!M$12,T587&gt;=契約状況コード表!N$12),"○",IF(AND(BI587=契約状況コード表!M$13,T587&gt;=契約状況コード表!N$13),"○",IF(T587="他官署で調達手続き入札を実施のため","○","×"))))))))))</f>
        <v>×</v>
      </c>
      <c r="BE587" s="114" t="str">
        <f>IF(AND(BI587=契約状況コード表!M$5,Y587&gt;契約状況コード表!N$5),"○",IF(AND(BI587=契約状況コード表!M$6,Y587&gt;=契約状況コード表!N$6),"○",IF(AND(BI587=契約状況コード表!M$7,Y587&gt;=契約状況コード表!N$7),"○",IF(AND(BI587=契約状況コード表!M$8,Y587&gt;=契約状況コード表!N$8),"○",IF(AND(BI587=契約状況コード表!M$9,Y587&gt;=契約状況コード表!N$9),"○",IF(AND(BI587=契約状況コード表!M$10,Y587&gt;=契約状況コード表!N$10),"○",IF(AND(BI587=契約状況コード表!M$11,Y587&gt;=契約状況コード表!N$11),"○",IF(AND(BI587=契約状況コード表!M$12,Y587&gt;=契約状況コード表!N$12),"○",IF(AND(BI587=契約状況コード表!M$13,Y587&gt;=契約状況コード表!N$13),"○","×")))))))))</f>
        <v>×</v>
      </c>
      <c r="BF587" s="114" t="str">
        <f t="shared" si="83"/>
        <v>×</v>
      </c>
      <c r="BG587" s="114" t="str">
        <f t="shared" si="84"/>
        <v>×</v>
      </c>
      <c r="BH587" s="115" t="str">
        <f t="shared" si="85"/>
        <v/>
      </c>
      <c r="BI587" s="170">
        <f t="shared" si="86"/>
        <v>0</v>
      </c>
      <c r="BJ587" s="36" t="str">
        <f>IF(AG587=契約状況コード表!G$5,"",IF(AND(K587&lt;&gt;"",ISTEXT(U587)),"分担契約/単価契約",IF(ISTEXT(U587),"単価契約",IF(K587&lt;&gt;"","分担契約",""))))</f>
        <v/>
      </c>
      <c r="BK587" s="171"/>
      <c r="BL587" s="118" t="str">
        <f>IF(COUNTIF(T587,"**"),"",IF(AND(T587&gt;=契約状況コード表!P$5,OR(H587=契約状況コード表!M$5,H587=契約状況コード表!M$6)),1,IF(AND(T587&gt;=契約状況コード表!P$13,H587&lt;&gt;契約状況コード表!M$5,H587&lt;&gt;契約状況コード表!M$6),1,"")))</f>
        <v/>
      </c>
      <c r="BM587" s="155" t="str">
        <f t="shared" si="87"/>
        <v>○</v>
      </c>
      <c r="BN587" s="118" t="b">
        <f t="shared" si="88"/>
        <v>1</v>
      </c>
      <c r="BO587" s="118" t="b">
        <f t="shared" si="89"/>
        <v>1</v>
      </c>
    </row>
    <row r="588" spans="1:67" ht="60.6" customHeight="1">
      <c r="A588" s="101">
        <f t="shared" si="81"/>
        <v>583</v>
      </c>
      <c r="B588" s="101" t="str">
        <f t="shared" si="82"/>
        <v/>
      </c>
      <c r="C588" s="101" t="str">
        <f>IF(B588&lt;&gt;1,"",COUNTIF($B$6:B588,1))</f>
        <v/>
      </c>
      <c r="D588" s="101" t="str">
        <f>IF(B588&lt;&gt;2,"",COUNTIF($B$6:B588,2))</f>
        <v/>
      </c>
      <c r="E588" s="101" t="str">
        <f>IF(B588&lt;&gt;3,"",COUNTIF($B$6:B588,3))</f>
        <v/>
      </c>
      <c r="F588" s="101" t="str">
        <f>IF(B588&lt;&gt;4,"",COUNTIF($B$6:B588,4))</f>
        <v/>
      </c>
      <c r="G588" s="75"/>
      <c r="H588" s="36"/>
      <c r="I588" s="76"/>
      <c r="J588" s="76"/>
      <c r="K588" s="75"/>
      <c r="L588" s="161"/>
      <c r="M588" s="77"/>
      <c r="N588" s="76"/>
      <c r="O588" s="78"/>
      <c r="P588" s="83"/>
      <c r="Q588" s="84"/>
      <c r="R588" s="76"/>
      <c r="S588" s="75"/>
      <c r="T588" s="79"/>
      <c r="U588" s="86"/>
      <c r="V588" s="87"/>
      <c r="W588" s="172" t="str">
        <f>IF(OR(T588="他官署で調達手続きを実施のため",AG588=契約状況コード表!G$5),"－",IF(V588&lt;&gt;"",ROUNDDOWN(V588/T588,3),(IFERROR(ROUNDDOWN(U588/T588,3),"－"))))</f>
        <v>－</v>
      </c>
      <c r="X588" s="79"/>
      <c r="Y588" s="79"/>
      <c r="Z588" s="82"/>
      <c r="AA588" s="80"/>
      <c r="AB588" s="81"/>
      <c r="AC588" s="82"/>
      <c r="AD588" s="82"/>
      <c r="AE588" s="82"/>
      <c r="AF588" s="82"/>
      <c r="AG588" s="80"/>
      <c r="AH588" s="76"/>
      <c r="AI588" s="76"/>
      <c r="AJ588" s="76"/>
      <c r="AK588" s="36"/>
      <c r="AL588" s="36"/>
      <c r="AM588" s="200"/>
      <c r="AN588" s="200"/>
      <c r="AO588" s="200"/>
      <c r="AP588" s="200"/>
      <c r="AQ588" s="161"/>
      <c r="AR588" s="75"/>
      <c r="AS588" s="36"/>
      <c r="AT588" s="36"/>
      <c r="AU588" s="36"/>
      <c r="AV588" s="36"/>
      <c r="AW588" s="36"/>
      <c r="AX588" s="36"/>
      <c r="AY588" s="36"/>
      <c r="AZ588" s="36"/>
      <c r="BA588" s="108"/>
      <c r="BB588" s="113"/>
      <c r="BC588" s="114" t="str">
        <f>IF(AND(OR(K588=契約状況コード表!D$5,K588=契約状況コード表!D$6),OR(AG588=契約状況コード表!G$5,AG588=契約状況コード表!G$6)),"年間支払金額(全官署)",IF(OR(AG588=契約状況コード表!G$5,AG588=契約状況コード表!G$6),"年間支払金額",IF(AND(OR(COUNTIF(AI588,"*すべて*"),COUNTIF(AI588,"*全て*")),S588="●",OR(K588=契約状況コード表!D$5,K588=契約状況コード表!D$6)),"年間支払金額(全官署、契約相手方ごと)",IF(AND(OR(COUNTIF(AI588,"*すべて*"),COUNTIF(AI588,"*全て*")),S588="●"),"年間支払金額(契約相手方ごと)",IF(AND(OR(K588=契約状況コード表!D$5,K588=契約状況コード表!D$6),AG588=契約状況コード表!G$7),"契約総額(全官署)",IF(AND(K588=契約状況コード表!D$7,AG588=契約状況コード表!G$7),"契約総額(自官署のみ)",IF(K588=契約状況コード表!D$7,"年間支払金額(自官署のみ)",IF(AG588=契約状況コード表!G$7,"契約総額",IF(AND(COUNTIF(BJ588,"&lt;&gt;*単価*"),OR(K588=契約状況コード表!D$5,K588=契約状況コード表!D$6)),"全官署予定価格",IF(AND(COUNTIF(BJ588,"*単価*"),OR(K588=契約状況コード表!D$5,K588=契約状況コード表!D$6)),"全官署支払金額",IF(AND(COUNTIF(BJ588,"&lt;&gt;*単価*"),COUNTIF(BJ588,"*変更契約*")),"変更後予定価格",IF(COUNTIF(BJ588,"*単価*"),"年間支払金額","予定価格"))))))))))))</f>
        <v>予定価格</v>
      </c>
      <c r="BD588" s="114" t="str">
        <f>IF(AND(BI588=契約状況コード表!M$5,T588&gt;契約状況コード表!N$5),"○",IF(AND(BI588=契約状況コード表!M$6,T588&gt;=契約状況コード表!N$6),"○",IF(AND(BI588=契約状況コード表!M$7,T588&gt;=契約状況コード表!N$7),"○",IF(AND(BI588=契約状況コード表!M$8,T588&gt;=契約状況コード表!N$8),"○",IF(AND(BI588=契約状況コード表!M$9,T588&gt;=契約状況コード表!N$9),"○",IF(AND(BI588=契約状況コード表!M$10,T588&gt;=契約状況コード表!N$10),"○",IF(AND(BI588=契約状況コード表!M$11,T588&gt;=契約状況コード表!N$11),"○",IF(AND(BI588=契約状況コード表!M$12,T588&gt;=契約状況コード表!N$12),"○",IF(AND(BI588=契約状況コード表!M$13,T588&gt;=契約状況コード表!N$13),"○",IF(T588="他官署で調達手続き入札を実施のため","○","×"))))))))))</f>
        <v>×</v>
      </c>
      <c r="BE588" s="114" t="str">
        <f>IF(AND(BI588=契約状況コード表!M$5,Y588&gt;契約状況コード表!N$5),"○",IF(AND(BI588=契約状況コード表!M$6,Y588&gt;=契約状況コード表!N$6),"○",IF(AND(BI588=契約状況コード表!M$7,Y588&gt;=契約状況コード表!N$7),"○",IF(AND(BI588=契約状況コード表!M$8,Y588&gt;=契約状況コード表!N$8),"○",IF(AND(BI588=契約状況コード表!M$9,Y588&gt;=契約状況コード表!N$9),"○",IF(AND(BI588=契約状況コード表!M$10,Y588&gt;=契約状況コード表!N$10),"○",IF(AND(BI588=契約状況コード表!M$11,Y588&gt;=契約状況コード表!N$11),"○",IF(AND(BI588=契約状況コード表!M$12,Y588&gt;=契約状況コード表!N$12),"○",IF(AND(BI588=契約状況コード表!M$13,Y588&gt;=契約状況コード表!N$13),"○","×")))))))))</f>
        <v>×</v>
      </c>
      <c r="BF588" s="114" t="str">
        <f t="shared" si="83"/>
        <v>×</v>
      </c>
      <c r="BG588" s="114" t="str">
        <f t="shared" si="84"/>
        <v>×</v>
      </c>
      <c r="BH588" s="115" t="str">
        <f t="shared" si="85"/>
        <v/>
      </c>
      <c r="BI588" s="170">
        <f t="shared" si="86"/>
        <v>0</v>
      </c>
      <c r="BJ588" s="36" t="str">
        <f>IF(AG588=契約状況コード表!G$5,"",IF(AND(K588&lt;&gt;"",ISTEXT(U588)),"分担契約/単価契約",IF(ISTEXT(U588),"単価契約",IF(K588&lt;&gt;"","分担契約",""))))</f>
        <v/>
      </c>
      <c r="BK588" s="171"/>
      <c r="BL588" s="118" t="str">
        <f>IF(COUNTIF(T588,"**"),"",IF(AND(T588&gt;=契約状況コード表!P$5,OR(H588=契約状況コード表!M$5,H588=契約状況コード表!M$6)),1,IF(AND(T588&gt;=契約状況コード表!P$13,H588&lt;&gt;契約状況コード表!M$5,H588&lt;&gt;契約状況コード表!M$6),1,"")))</f>
        <v/>
      </c>
      <c r="BM588" s="155" t="str">
        <f t="shared" si="87"/>
        <v>○</v>
      </c>
      <c r="BN588" s="118" t="b">
        <f t="shared" si="88"/>
        <v>1</v>
      </c>
      <c r="BO588" s="118" t="b">
        <f t="shared" si="89"/>
        <v>1</v>
      </c>
    </row>
    <row r="589" spans="1:67" ht="60.6" customHeight="1">
      <c r="A589" s="101">
        <f t="shared" si="81"/>
        <v>584</v>
      </c>
      <c r="B589" s="101" t="str">
        <f t="shared" si="82"/>
        <v/>
      </c>
      <c r="C589" s="101" t="str">
        <f>IF(B589&lt;&gt;1,"",COUNTIF($B$6:B589,1))</f>
        <v/>
      </c>
      <c r="D589" s="101" t="str">
        <f>IF(B589&lt;&gt;2,"",COUNTIF($B$6:B589,2))</f>
        <v/>
      </c>
      <c r="E589" s="101" t="str">
        <f>IF(B589&lt;&gt;3,"",COUNTIF($B$6:B589,3))</f>
        <v/>
      </c>
      <c r="F589" s="101" t="str">
        <f>IF(B589&lt;&gt;4,"",COUNTIF($B$6:B589,4))</f>
        <v/>
      </c>
      <c r="G589" s="75"/>
      <c r="H589" s="36"/>
      <c r="I589" s="76"/>
      <c r="J589" s="76"/>
      <c r="K589" s="75"/>
      <c r="L589" s="161"/>
      <c r="M589" s="77"/>
      <c r="N589" s="76"/>
      <c r="O589" s="78"/>
      <c r="P589" s="83"/>
      <c r="Q589" s="84"/>
      <c r="R589" s="76"/>
      <c r="S589" s="75"/>
      <c r="T589" s="79"/>
      <c r="U589" s="86"/>
      <c r="V589" s="87"/>
      <c r="W589" s="172" t="str">
        <f>IF(OR(T589="他官署で調達手続きを実施のため",AG589=契約状況コード表!G$5),"－",IF(V589&lt;&gt;"",ROUNDDOWN(V589/T589,3),(IFERROR(ROUNDDOWN(U589/T589,3),"－"))))</f>
        <v>－</v>
      </c>
      <c r="X589" s="79"/>
      <c r="Y589" s="79"/>
      <c r="Z589" s="82"/>
      <c r="AA589" s="80"/>
      <c r="AB589" s="81"/>
      <c r="AC589" s="82"/>
      <c r="AD589" s="82"/>
      <c r="AE589" s="82"/>
      <c r="AF589" s="82"/>
      <c r="AG589" s="80"/>
      <c r="AH589" s="76"/>
      <c r="AI589" s="76"/>
      <c r="AJ589" s="76"/>
      <c r="AK589" s="36"/>
      <c r="AL589" s="36"/>
      <c r="AM589" s="200"/>
      <c r="AN589" s="200"/>
      <c r="AO589" s="200"/>
      <c r="AP589" s="200"/>
      <c r="AQ589" s="161"/>
      <c r="AR589" s="75"/>
      <c r="AS589" s="36"/>
      <c r="AT589" s="36"/>
      <c r="AU589" s="36"/>
      <c r="AV589" s="36"/>
      <c r="AW589" s="36"/>
      <c r="AX589" s="36"/>
      <c r="AY589" s="36"/>
      <c r="AZ589" s="36"/>
      <c r="BA589" s="104"/>
      <c r="BB589" s="113"/>
      <c r="BC589" s="114" t="str">
        <f>IF(AND(OR(K589=契約状況コード表!D$5,K589=契約状況コード表!D$6),OR(AG589=契約状況コード表!G$5,AG589=契約状況コード表!G$6)),"年間支払金額(全官署)",IF(OR(AG589=契約状況コード表!G$5,AG589=契約状況コード表!G$6),"年間支払金額",IF(AND(OR(COUNTIF(AI589,"*すべて*"),COUNTIF(AI589,"*全て*")),S589="●",OR(K589=契約状況コード表!D$5,K589=契約状況コード表!D$6)),"年間支払金額(全官署、契約相手方ごと)",IF(AND(OR(COUNTIF(AI589,"*すべて*"),COUNTIF(AI589,"*全て*")),S589="●"),"年間支払金額(契約相手方ごと)",IF(AND(OR(K589=契約状況コード表!D$5,K589=契約状況コード表!D$6),AG589=契約状況コード表!G$7),"契約総額(全官署)",IF(AND(K589=契約状況コード表!D$7,AG589=契約状況コード表!G$7),"契約総額(自官署のみ)",IF(K589=契約状況コード表!D$7,"年間支払金額(自官署のみ)",IF(AG589=契約状況コード表!G$7,"契約総額",IF(AND(COUNTIF(BJ589,"&lt;&gt;*単価*"),OR(K589=契約状況コード表!D$5,K589=契約状況コード表!D$6)),"全官署予定価格",IF(AND(COUNTIF(BJ589,"*単価*"),OR(K589=契約状況コード表!D$5,K589=契約状況コード表!D$6)),"全官署支払金額",IF(AND(COUNTIF(BJ589,"&lt;&gt;*単価*"),COUNTIF(BJ589,"*変更契約*")),"変更後予定価格",IF(COUNTIF(BJ589,"*単価*"),"年間支払金額","予定価格"))))))))))))</f>
        <v>予定価格</v>
      </c>
      <c r="BD589" s="114" t="str">
        <f>IF(AND(BI589=契約状況コード表!M$5,T589&gt;契約状況コード表!N$5),"○",IF(AND(BI589=契約状況コード表!M$6,T589&gt;=契約状況コード表!N$6),"○",IF(AND(BI589=契約状況コード表!M$7,T589&gt;=契約状況コード表!N$7),"○",IF(AND(BI589=契約状況コード表!M$8,T589&gt;=契約状況コード表!N$8),"○",IF(AND(BI589=契約状況コード表!M$9,T589&gt;=契約状況コード表!N$9),"○",IF(AND(BI589=契約状況コード表!M$10,T589&gt;=契約状況コード表!N$10),"○",IF(AND(BI589=契約状況コード表!M$11,T589&gt;=契約状況コード表!N$11),"○",IF(AND(BI589=契約状況コード表!M$12,T589&gt;=契約状況コード表!N$12),"○",IF(AND(BI589=契約状況コード表!M$13,T589&gt;=契約状況コード表!N$13),"○",IF(T589="他官署で調達手続き入札を実施のため","○","×"))))))))))</f>
        <v>×</v>
      </c>
      <c r="BE589" s="114" t="str">
        <f>IF(AND(BI589=契約状況コード表!M$5,Y589&gt;契約状況コード表!N$5),"○",IF(AND(BI589=契約状況コード表!M$6,Y589&gt;=契約状況コード表!N$6),"○",IF(AND(BI589=契約状況コード表!M$7,Y589&gt;=契約状況コード表!N$7),"○",IF(AND(BI589=契約状況コード表!M$8,Y589&gt;=契約状況コード表!N$8),"○",IF(AND(BI589=契約状況コード表!M$9,Y589&gt;=契約状況コード表!N$9),"○",IF(AND(BI589=契約状況コード表!M$10,Y589&gt;=契約状況コード表!N$10),"○",IF(AND(BI589=契約状況コード表!M$11,Y589&gt;=契約状況コード表!N$11),"○",IF(AND(BI589=契約状況コード表!M$12,Y589&gt;=契約状況コード表!N$12),"○",IF(AND(BI589=契約状況コード表!M$13,Y589&gt;=契約状況コード表!N$13),"○","×")))))))))</f>
        <v>×</v>
      </c>
      <c r="BF589" s="114" t="str">
        <f t="shared" si="83"/>
        <v>×</v>
      </c>
      <c r="BG589" s="114" t="str">
        <f t="shared" si="84"/>
        <v>×</v>
      </c>
      <c r="BH589" s="115" t="str">
        <f t="shared" si="85"/>
        <v/>
      </c>
      <c r="BI589" s="170">
        <f t="shared" si="86"/>
        <v>0</v>
      </c>
      <c r="BJ589" s="36" t="str">
        <f>IF(AG589=契約状況コード表!G$5,"",IF(AND(K589&lt;&gt;"",ISTEXT(U589)),"分担契約/単価契約",IF(ISTEXT(U589),"単価契約",IF(K589&lt;&gt;"","分担契約",""))))</f>
        <v/>
      </c>
      <c r="BK589" s="171"/>
      <c r="BL589" s="118" t="str">
        <f>IF(COUNTIF(T589,"**"),"",IF(AND(T589&gt;=契約状況コード表!P$5,OR(H589=契約状況コード表!M$5,H589=契約状況コード表!M$6)),1,IF(AND(T589&gt;=契約状況コード表!P$13,H589&lt;&gt;契約状況コード表!M$5,H589&lt;&gt;契約状況コード表!M$6),1,"")))</f>
        <v/>
      </c>
      <c r="BM589" s="155" t="str">
        <f t="shared" si="87"/>
        <v>○</v>
      </c>
      <c r="BN589" s="118" t="b">
        <f t="shared" si="88"/>
        <v>1</v>
      </c>
      <c r="BO589" s="118" t="b">
        <f t="shared" si="89"/>
        <v>1</v>
      </c>
    </row>
    <row r="590" spans="1:67" ht="60.6" customHeight="1">
      <c r="A590" s="101">
        <f t="shared" si="81"/>
        <v>585</v>
      </c>
      <c r="B590" s="101" t="str">
        <f t="shared" si="82"/>
        <v/>
      </c>
      <c r="C590" s="101" t="str">
        <f>IF(B590&lt;&gt;1,"",COUNTIF($B$6:B590,1))</f>
        <v/>
      </c>
      <c r="D590" s="101" t="str">
        <f>IF(B590&lt;&gt;2,"",COUNTIF($B$6:B590,2))</f>
        <v/>
      </c>
      <c r="E590" s="101" t="str">
        <f>IF(B590&lt;&gt;3,"",COUNTIF($B$6:B590,3))</f>
        <v/>
      </c>
      <c r="F590" s="101" t="str">
        <f>IF(B590&lt;&gt;4,"",COUNTIF($B$6:B590,4))</f>
        <v/>
      </c>
      <c r="G590" s="75"/>
      <c r="H590" s="36"/>
      <c r="I590" s="76"/>
      <c r="J590" s="76"/>
      <c r="K590" s="75"/>
      <c r="L590" s="161"/>
      <c r="M590" s="77"/>
      <c r="N590" s="76"/>
      <c r="O590" s="78"/>
      <c r="P590" s="83"/>
      <c r="Q590" s="84"/>
      <c r="R590" s="76"/>
      <c r="S590" s="75"/>
      <c r="T590" s="79"/>
      <c r="U590" s="86"/>
      <c r="V590" s="87"/>
      <c r="W590" s="172" t="str">
        <f>IF(OR(T590="他官署で調達手続きを実施のため",AG590=契約状況コード表!G$5),"－",IF(V590&lt;&gt;"",ROUNDDOWN(V590/T590,3),(IFERROR(ROUNDDOWN(U590/T590,3),"－"))))</f>
        <v>－</v>
      </c>
      <c r="X590" s="79"/>
      <c r="Y590" s="79"/>
      <c r="Z590" s="82"/>
      <c r="AA590" s="80"/>
      <c r="AB590" s="81"/>
      <c r="AC590" s="82"/>
      <c r="AD590" s="82"/>
      <c r="AE590" s="82"/>
      <c r="AF590" s="82"/>
      <c r="AG590" s="80"/>
      <c r="AH590" s="76"/>
      <c r="AI590" s="76"/>
      <c r="AJ590" s="76"/>
      <c r="AK590" s="36"/>
      <c r="AL590" s="36"/>
      <c r="AM590" s="200"/>
      <c r="AN590" s="200"/>
      <c r="AO590" s="200"/>
      <c r="AP590" s="200"/>
      <c r="AQ590" s="161"/>
      <c r="AR590" s="75"/>
      <c r="AS590" s="36"/>
      <c r="AT590" s="36"/>
      <c r="AU590" s="36"/>
      <c r="AV590" s="36"/>
      <c r="AW590" s="36"/>
      <c r="AX590" s="36"/>
      <c r="AY590" s="36"/>
      <c r="AZ590" s="36"/>
      <c r="BA590" s="104"/>
      <c r="BB590" s="113"/>
      <c r="BC590" s="114" t="str">
        <f>IF(AND(OR(K590=契約状況コード表!D$5,K590=契約状況コード表!D$6),OR(AG590=契約状況コード表!G$5,AG590=契約状況コード表!G$6)),"年間支払金額(全官署)",IF(OR(AG590=契約状況コード表!G$5,AG590=契約状況コード表!G$6),"年間支払金額",IF(AND(OR(COUNTIF(AI590,"*すべて*"),COUNTIF(AI590,"*全て*")),S590="●",OR(K590=契約状況コード表!D$5,K590=契約状況コード表!D$6)),"年間支払金額(全官署、契約相手方ごと)",IF(AND(OR(COUNTIF(AI590,"*すべて*"),COUNTIF(AI590,"*全て*")),S590="●"),"年間支払金額(契約相手方ごと)",IF(AND(OR(K590=契約状況コード表!D$5,K590=契約状況コード表!D$6),AG590=契約状況コード表!G$7),"契約総額(全官署)",IF(AND(K590=契約状況コード表!D$7,AG590=契約状況コード表!G$7),"契約総額(自官署のみ)",IF(K590=契約状況コード表!D$7,"年間支払金額(自官署のみ)",IF(AG590=契約状況コード表!G$7,"契約総額",IF(AND(COUNTIF(BJ590,"&lt;&gt;*単価*"),OR(K590=契約状況コード表!D$5,K590=契約状況コード表!D$6)),"全官署予定価格",IF(AND(COUNTIF(BJ590,"*単価*"),OR(K590=契約状況コード表!D$5,K590=契約状況コード表!D$6)),"全官署支払金額",IF(AND(COUNTIF(BJ590,"&lt;&gt;*単価*"),COUNTIF(BJ590,"*変更契約*")),"変更後予定価格",IF(COUNTIF(BJ590,"*単価*"),"年間支払金額","予定価格"))))))))))))</f>
        <v>予定価格</v>
      </c>
      <c r="BD590" s="114" t="str">
        <f>IF(AND(BI590=契約状況コード表!M$5,T590&gt;契約状況コード表!N$5),"○",IF(AND(BI590=契約状況コード表!M$6,T590&gt;=契約状況コード表!N$6),"○",IF(AND(BI590=契約状況コード表!M$7,T590&gt;=契約状況コード表!N$7),"○",IF(AND(BI590=契約状況コード表!M$8,T590&gt;=契約状況コード表!N$8),"○",IF(AND(BI590=契約状況コード表!M$9,T590&gt;=契約状況コード表!N$9),"○",IF(AND(BI590=契約状況コード表!M$10,T590&gt;=契約状況コード表!N$10),"○",IF(AND(BI590=契約状況コード表!M$11,T590&gt;=契約状況コード表!N$11),"○",IF(AND(BI590=契約状況コード表!M$12,T590&gt;=契約状況コード表!N$12),"○",IF(AND(BI590=契約状況コード表!M$13,T590&gt;=契約状況コード表!N$13),"○",IF(T590="他官署で調達手続き入札を実施のため","○","×"))))))))))</f>
        <v>×</v>
      </c>
      <c r="BE590" s="114" t="str">
        <f>IF(AND(BI590=契約状況コード表!M$5,Y590&gt;契約状況コード表!N$5),"○",IF(AND(BI590=契約状況コード表!M$6,Y590&gt;=契約状況コード表!N$6),"○",IF(AND(BI590=契約状況コード表!M$7,Y590&gt;=契約状況コード表!N$7),"○",IF(AND(BI590=契約状況コード表!M$8,Y590&gt;=契約状況コード表!N$8),"○",IF(AND(BI590=契約状況コード表!M$9,Y590&gt;=契約状況コード表!N$9),"○",IF(AND(BI590=契約状況コード表!M$10,Y590&gt;=契約状況コード表!N$10),"○",IF(AND(BI590=契約状況コード表!M$11,Y590&gt;=契約状況コード表!N$11),"○",IF(AND(BI590=契約状況コード表!M$12,Y590&gt;=契約状況コード表!N$12),"○",IF(AND(BI590=契約状況コード表!M$13,Y590&gt;=契約状況コード表!N$13),"○","×")))))))))</f>
        <v>×</v>
      </c>
      <c r="BF590" s="114" t="str">
        <f t="shared" si="83"/>
        <v>×</v>
      </c>
      <c r="BG590" s="114" t="str">
        <f t="shared" si="84"/>
        <v>×</v>
      </c>
      <c r="BH590" s="115" t="str">
        <f t="shared" si="85"/>
        <v/>
      </c>
      <c r="BI590" s="170">
        <f t="shared" si="86"/>
        <v>0</v>
      </c>
      <c r="BJ590" s="36" t="str">
        <f>IF(AG590=契約状況コード表!G$5,"",IF(AND(K590&lt;&gt;"",ISTEXT(U590)),"分担契約/単価契約",IF(ISTEXT(U590),"単価契約",IF(K590&lt;&gt;"","分担契約",""))))</f>
        <v/>
      </c>
      <c r="BK590" s="171"/>
      <c r="BL590" s="118" t="str">
        <f>IF(COUNTIF(T590,"**"),"",IF(AND(T590&gt;=契約状況コード表!P$5,OR(H590=契約状況コード表!M$5,H590=契約状況コード表!M$6)),1,IF(AND(T590&gt;=契約状況コード表!P$13,H590&lt;&gt;契約状況コード表!M$5,H590&lt;&gt;契約状況コード表!M$6),1,"")))</f>
        <v/>
      </c>
      <c r="BM590" s="155" t="str">
        <f t="shared" si="87"/>
        <v>○</v>
      </c>
      <c r="BN590" s="118" t="b">
        <f t="shared" si="88"/>
        <v>1</v>
      </c>
      <c r="BO590" s="118" t="b">
        <f t="shared" si="89"/>
        <v>1</v>
      </c>
    </row>
    <row r="591" spans="1:67" ht="60.6" customHeight="1">
      <c r="A591" s="101">
        <f t="shared" si="81"/>
        <v>586</v>
      </c>
      <c r="B591" s="101" t="str">
        <f t="shared" si="82"/>
        <v/>
      </c>
      <c r="C591" s="101" t="str">
        <f>IF(B591&lt;&gt;1,"",COUNTIF($B$6:B591,1))</f>
        <v/>
      </c>
      <c r="D591" s="101" t="str">
        <f>IF(B591&lt;&gt;2,"",COUNTIF($B$6:B591,2))</f>
        <v/>
      </c>
      <c r="E591" s="101" t="str">
        <f>IF(B591&lt;&gt;3,"",COUNTIF($B$6:B591,3))</f>
        <v/>
      </c>
      <c r="F591" s="101" t="str">
        <f>IF(B591&lt;&gt;4,"",COUNTIF($B$6:B591,4))</f>
        <v/>
      </c>
      <c r="G591" s="75"/>
      <c r="H591" s="36"/>
      <c r="I591" s="76"/>
      <c r="J591" s="76"/>
      <c r="K591" s="75"/>
      <c r="L591" s="161"/>
      <c r="M591" s="77"/>
      <c r="N591" s="76"/>
      <c r="O591" s="78"/>
      <c r="P591" s="83"/>
      <c r="Q591" s="84"/>
      <c r="R591" s="76"/>
      <c r="S591" s="75"/>
      <c r="T591" s="85"/>
      <c r="U591" s="154"/>
      <c r="V591" s="87"/>
      <c r="W591" s="172" t="str">
        <f>IF(OR(T591="他官署で調達手続きを実施のため",AG591=契約状況コード表!G$5),"－",IF(V591&lt;&gt;"",ROUNDDOWN(V591/T591,3),(IFERROR(ROUNDDOWN(U591/T591,3),"－"))))</f>
        <v>－</v>
      </c>
      <c r="X591" s="85"/>
      <c r="Y591" s="85"/>
      <c r="Z591" s="82"/>
      <c r="AA591" s="80"/>
      <c r="AB591" s="81"/>
      <c r="AC591" s="82"/>
      <c r="AD591" s="82"/>
      <c r="AE591" s="82"/>
      <c r="AF591" s="82"/>
      <c r="AG591" s="80"/>
      <c r="AH591" s="76"/>
      <c r="AI591" s="76"/>
      <c r="AJ591" s="76"/>
      <c r="AK591" s="36"/>
      <c r="AL591" s="36"/>
      <c r="AM591" s="200"/>
      <c r="AN591" s="200"/>
      <c r="AO591" s="200"/>
      <c r="AP591" s="200"/>
      <c r="AQ591" s="161"/>
      <c r="AR591" s="75"/>
      <c r="AS591" s="36"/>
      <c r="AT591" s="36"/>
      <c r="AU591" s="36"/>
      <c r="AV591" s="36"/>
      <c r="AW591" s="36"/>
      <c r="AX591" s="36"/>
      <c r="AY591" s="36"/>
      <c r="AZ591" s="36"/>
      <c r="BA591" s="104"/>
      <c r="BB591" s="113"/>
      <c r="BC591" s="114" t="str">
        <f>IF(AND(OR(K591=契約状況コード表!D$5,K591=契約状況コード表!D$6),OR(AG591=契約状況コード表!G$5,AG591=契約状況コード表!G$6)),"年間支払金額(全官署)",IF(OR(AG591=契約状況コード表!G$5,AG591=契約状況コード表!G$6),"年間支払金額",IF(AND(OR(COUNTIF(AI591,"*すべて*"),COUNTIF(AI591,"*全て*")),S591="●",OR(K591=契約状況コード表!D$5,K591=契約状況コード表!D$6)),"年間支払金額(全官署、契約相手方ごと)",IF(AND(OR(COUNTIF(AI591,"*すべて*"),COUNTIF(AI591,"*全て*")),S591="●"),"年間支払金額(契約相手方ごと)",IF(AND(OR(K591=契約状況コード表!D$5,K591=契約状況コード表!D$6),AG591=契約状況コード表!G$7),"契約総額(全官署)",IF(AND(K591=契約状況コード表!D$7,AG591=契約状況コード表!G$7),"契約総額(自官署のみ)",IF(K591=契約状況コード表!D$7,"年間支払金額(自官署のみ)",IF(AG591=契約状況コード表!G$7,"契約総額",IF(AND(COUNTIF(BJ591,"&lt;&gt;*単価*"),OR(K591=契約状況コード表!D$5,K591=契約状況コード表!D$6)),"全官署予定価格",IF(AND(COUNTIF(BJ591,"*単価*"),OR(K591=契約状況コード表!D$5,K591=契約状況コード表!D$6)),"全官署支払金額",IF(AND(COUNTIF(BJ591,"&lt;&gt;*単価*"),COUNTIF(BJ591,"*変更契約*")),"変更後予定価格",IF(COUNTIF(BJ591,"*単価*"),"年間支払金額","予定価格"))))))))))))</f>
        <v>予定価格</v>
      </c>
      <c r="BD591" s="114" t="str">
        <f>IF(AND(BI591=契約状況コード表!M$5,T591&gt;契約状況コード表!N$5),"○",IF(AND(BI591=契約状況コード表!M$6,T591&gt;=契約状況コード表!N$6),"○",IF(AND(BI591=契約状況コード表!M$7,T591&gt;=契約状況コード表!N$7),"○",IF(AND(BI591=契約状況コード表!M$8,T591&gt;=契約状況コード表!N$8),"○",IF(AND(BI591=契約状況コード表!M$9,T591&gt;=契約状況コード表!N$9),"○",IF(AND(BI591=契約状況コード表!M$10,T591&gt;=契約状況コード表!N$10),"○",IF(AND(BI591=契約状況コード表!M$11,T591&gt;=契約状況コード表!N$11),"○",IF(AND(BI591=契約状況コード表!M$12,T591&gt;=契約状況コード表!N$12),"○",IF(AND(BI591=契約状況コード表!M$13,T591&gt;=契約状況コード表!N$13),"○",IF(T591="他官署で調達手続き入札を実施のため","○","×"))))))))))</f>
        <v>×</v>
      </c>
      <c r="BE591" s="114" t="str">
        <f>IF(AND(BI591=契約状況コード表!M$5,Y591&gt;契約状況コード表!N$5),"○",IF(AND(BI591=契約状況コード表!M$6,Y591&gt;=契約状況コード表!N$6),"○",IF(AND(BI591=契約状況コード表!M$7,Y591&gt;=契約状況コード表!N$7),"○",IF(AND(BI591=契約状況コード表!M$8,Y591&gt;=契約状況コード表!N$8),"○",IF(AND(BI591=契約状況コード表!M$9,Y591&gt;=契約状況コード表!N$9),"○",IF(AND(BI591=契約状況コード表!M$10,Y591&gt;=契約状況コード表!N$10),"○",IF(AND(BI591=契約状況コード表!M$11,Y591&gt;=契約状況コード表!N$11),"○",IF(AND(BI591=契約状況コード表!M$12,Y591&gt;=契約状況コード表!N$12),"○",IF(AND(BI591=契約状況コード表!M$13,Y591&gt;=契約状況コード表!N$13),"○","×")))))))))</f>
        <v>×</v>
      </c>
      <c r="BF591" s="114" t="str">
        <f t="shared" si="83"/>
        <v>×</v>
      </c>
      <c r="BG591" s="114" t="str">
        <f t="shared" si="84"/>
        <v>×</v>
      </c>
      <c r="BH591" s="115" t="str">
        <f t="shared" si="85"/>
        <v/>
      </c>
      <c r="BI591" s="170">
        <f t="shared" si="86"/>
        <v>0</v>
      </c>
      <c r="BJ591" s="36" t="str">
        <f>IF(AG591=契約状況コード表!G$5,"",IF(AND(K591&lt;&gt;"",ISTEXT(U591)),"分担契約/単価契約",IF(ISTEXT(U591),"単価契約",IF(K591&lt;&gt;"","分担契約",""))))</f>
        <v/>
      </c>
      <c r="BK591" s="171"/>
      <c r="BL591" s="118" t="str">
        <f>IF(COUNTIF(T591,"**"),"",IF(AND(T591&gt;=契約状況コード表!P$5,OR(H591=契約状況コード表!M$5,H591=契約状況コード表!M$6)),1,IF(AND(T591&gt;=契約状況コード表!P$13,H591&lt;&gt;契約状況コード表!M$5,H591&lt;&gt;契約状況コード表!M$6),1,"")))</f>
        <v/>
      </c>
      <c r="BM591" s="155" t="str">
        <f t="shared" si="87"/>
        <v>○</v>
      </c>
      <c r="BN591" s="118" t="b">
        <f t="shared" si="88"/>
        <v>1</v>
      </c>
      <c r="BO591" s="118" t="b">
        <f t="shared" si="89"/>
        <v>1</v>
      </c>
    </row>
    <row r="592" spans="1:67" ht="60.6" customHeight="1">
      <c r="A592" s="101">
        <f t="shared" ref="A592:A655" si="90">ROW()-5</f>
        <v>587</v>
      </c>
      <c r="B592" s="101" t="str">
        <f t="shared" ref="B592:B655" si="91">IF(AND(COUNTIF(H592,"*工事*"),COUNTIF(R592,"*入札*")),1,IF(AND(COUNTIF(H592,"*工事*"),COUNTIF(R592,"*随意契約*")),2,IF(AND(R592&lt;&gt;"*工事*",COUNTIF(R592,"*入札*")),3,IF(AND(H592&lt;&gt;"*工事*",COUNTIF(R592,"*随意契約*")),4,""))))</f>
        <v/>
      </c>
      <c r="C592" s="101" t="str">
        <f>IF(B592&lt;&gt;1,"",COUNTIF($B$6:B592,1))</f>
        <v/>
      </c>
      <c r="D592" s="101" t="str">
        <f>IF(B592&lt;&gt;2,"",COUNTIF($B$6:B592,2))</f>
        <v/>
      </c>
      <c r="E592" s="101" t="str">
        <f>IF(B592&lt;&gt;3,"",COUNTIF($B$6:B592,3))</f>
        <v/>
      </c>
      <c r="F592" s="101" t="str">
        <f>IF(B592&lt;&gt;4,"",COUNTIF($B$6:B592,4))</f>
        <v/>
      </c>
      <c r="G592" s="75"/>
      <c r="H592" s="36"/>
      <c r="I592" s="76"/>
      <c r="J592" s="76"/>
      <c r="K592" s="75"/>
      <c r="L592" s="161"/>
      <c r="M592" s="77"/>
      <c r="N592" s="76"/>
      <c r="O592" s="78"/>
      <c r="P592" s="83"/>
      <c r="Q592" s="84"/>
      <c r="R592" s="76"/>
      <c r="S592" s="75"/>
      <c r="T592" s="79"/>
      <c r="U592" s="86"/>
      <c r="V592" s="87"/>
      <c r="W592" s="172" t="str">
        <f>IF(OR(T592="他官署で調達手続きを実施のため",AG592=契約状況コード表!G$5),"－",IF(V592&lt;&gt;"",ROUNDDOWN(V592/T592,3),(IFERROR(ROUNDDOWN(U592/T592,3),"－"))))</f>
        <v>－</v>
      </c>
      <c r="X592" s="79"/>
      <c r="Y592" s="79"/>
      <c r="Z592" s="82"/>
      <c r="AA592" s="80"/>
      <c r="AB592" s="81"/>
      <c r="AC592" s="82"/>
      <c r="AD592" s="82"/>
      <c r="AE592" s="82"/>
      <c r="AF592" s="82"/>
      <c r="AG592" s="80"/>
      <c r="AH592" s="76"/>
      <c r="AI592" s="76"/>
      <c r="AJ592" s="76"/>
      <c r="AK592" s="36"/>
      <c r="AL592" s="36"/>
      <c r="AM592" s="200"/>
      <c r="AN592" s="200"/>
      <c r="AO592" s="200"/>
      <c r="AP592" s="200"/>
      <c r="AQ592" s="161"/>
      <c r="AR592" s="75"/>
      <c r="AS592" s="36"/>
      <c r="AT592" s="36"/>
      <c r="AU592" s="36"/>
      <c r="AV592" s="36"/>
      <c r="AW592" s="36"/>
      <c r="AX592" s="36"/>
      <c r="AY592" s="36"/>
      <c r="AZ592" s="36"/>
      <c r="BA592" s="104"/>
      <c r="BB592" s="113"/>
      <c r="BC592" s="114" t="str">
        <f>IF(AND(OR(K592=契約状況コード表!D$5,K592=契約状況コード表!D$6),OR(AG592=契約状況コード表!G$5,AG592=契約状況コード表!G$6)),"年間支払金額(全官署)",IF(OR(AG592=契約状況コード表!G$5,AG592=契約状況コード表!G$6),"年間支払金額",IF(AND(OR(COUNTIF(AI592,"*すべて*"),COUNTIF(AI592,"*全て*")),S592="●",OR(K592=契約状況コード表!D$5,K592=契約状況コード表!D$6)),"年間支払金額(全官署、契約相手方ごと)",IF(AND(OR(COUNTIF(AI592,"*すべて*"),COUNTIF(AI592,"*全て*")),S592="●"),"年間支払金額(契約相手方ごと)",IF(AND(OR(K592=契約状況コード表!D$5,K592=契約状況コード表!D$6),AG592=契約状況コード表!G$7),"契約総額(全官署)",IF(AND(K592=契約状況コード表!D$7,AG592=契約状況コード表!G$7),"契約総額(自官署のみ)",IF(K592=契約状況コード表!D$7,"年間支払金額(自官署のみ)",IF(AG592=契約状況コード表!G$7,"契約総額",IF(AND(COUNTIF(BJ592,"&lt;&gt;*単価*"),OR(K592=契約状況コード表!D$5,K592=契約状況コード表!D$6)),"全官署予定価格",IF(AND(COUNTIF(BJ592,"*単価*"),OR(K592=契約状況コード表!D$5,K592=契約状況コード表!D$6)),"全官署支払金額",IF(AND(COUNTIF(BJ592,"&lt;&gt;*単価*"),COUNTIF(BJ592,"*変更契約*")),"変更後予定価格",IF(COUNTIF(BJ592,"*単価*"),"年間支払金額","予定価格"))))))))))))</f>
        <v>予定価格</v>
      </c>
      <c r="BD592" s="114" t="str">
        <f>IF(AND(BI592=契約状況コード表!M$5,T592&gt;契約状況コード表!N$5),"○",IF(AND(BI592=契約状況コード表!M$6,T592&gt;=契約状況コード表!N$6),"○",IF(AND(BI592=契約状況コード表!M$7,T592&gt;=契約状況コード表!N$7),"○",IF(AND(BI592=契約状況コード表!M$8,T592&gt;=契約状況コード表!N$8),"○",IF(AND(BI592=契約状況コード表!M$9,T592&gt;=契約状況コード表!N$9),"○",IF(AND(BI592=契約状況コード表!M$10,T592&gt;=契約状況コード表!N$10),"○",IF(AND(BI592=契約状況コード表!M$11,T592&gt;=契約状況コード表!N$11),"○",IF(AND(BI592=契約状況コード表!M$12,T592&gt;=契約状況コード表!N$12),"○",IF(AND(BI592=契約状況コード表!M$13,T592&gt;=契約状況コード表!N$13),"○",IF(T592="他官署で調達手続き入札を実施のため","○","×"))))))))))</f>
        <v>×</v>
      </c>
      <c r="BE592" s="114" t="str">
        <f>IF(AND(BI592=契約状況コード表!M$5,Y592&gt;契約状況コード表!N$5),"○",IF(AND(BI592=契約状況コード表!M$6,Y592&gt;=契約状況コード表!N$6),"○",IF(AND(BI592=契約状況コード表!M$7,Y592&gt;=契約状況コード表!N$7),"○",IF(AND(BI592=契約状況コード表!M$8,Y592&gt;=契約状況コード表!N$8),"○",IF(AND(BI592=契約状況コード表!M$9,Y592&gt;=契約状況コード表!N$9),"○",IF(AND(BI592=契約状況コード表!M$10,Y592&gt;=契約状況コード表!N$10),"○",IF(AND(BI592=契約状況コード表!M$11,Y592&gt;=契約状況コード表!N$11),"○",IF(AND(BI592=契約状況コード表!M$12,Y592&gt;=契約状況コード表!N$12),"○",IF(AND(BI592=契約状況コード表!M$13,Y592&gt;=契約状況コード表!N$13),"○","×")))))))))</f>
        <v>×</v>
      </c>
      <c r="BF592" s="114" t="str">
        <f t="shared" si="83"/>
        <v>×</v>
      </c>
      <c r="BG592" s="114" t="str">
        <f t="shared" si="84"/>
        <v>×</v>
      </c>
      <c r="BH592" s="115" t="str">
        <f t="shared" si="85"/>
        <v/>
      </c>
      <c r="BI592" s="170">
        <f t="shared" si="86"/>
        <v>0</v>
      </c>
      <c r="BJ592" s="36" t="str">
        <f>IF(AG592=契約状況コード表!G$5,"",IF(AND(K592&lt;&gt;"",ISTEXT(U592)),"分担契約/単価契約",IF(ISTEXT(U592),"単価契約",IF(K592&lt;&gt;"","分担契約",""))))</f>
        <v/>
      </c>
      <c r="BK592" s="171"/>
      <c r="BL592" s="118" t="str">
        <f>IF(COUNTIF(T592,"**"),"",IF(AND(T592&gt;=契約状況コード表!P$5,OR(H592=契約状況コード表!M$5,H592=契約状況コード表!M$6)),1,IF(AND(T592&gt;=契約状況コード表!P$13,H592&lt;&gt;契約状況コード表!M$5,H592&lt;&gt;契約状況コード表!M$6),1,"")))</f>
        <v/>
      </c>
      <c r="BM592" s="155" t="str">
        <f t="shared" si="87"/>
        <v>○</v>
      </c>
      <c r="BN592" s="118" t="b">
        <f t="shared" si="88"/>
        <v>1</v>
      </c>
      <c r="BO592" s="118" t="b">
        <f t="shared" si="89"/>
        <v>1</v>
      </c>
    </row>
    <row r="593" spans="1:67" ht="60.6" customHeight="1">
      <c r="A593" s="101">
        <f t="shared" si="90"/>
        <v>588</v>
      </c>
      <c r="B593" s="101" t="str">
        <f t="shared" si="91"/>
        <v/>
      </c>
      <c r="C593" s="101" t="str">
        <f>IF(B593&lt;&gt;1,"",COUNTIF($B$6:B593,1))</f>
        <v/>
      </c>
      <c r="D593" s="101" t="str">
        <f>IF(B593&lt;&gt;2,"",COUNTIF($B$6:B593,2))</f>
        <v/>
      </c>
      <c r="E593" s="101" t="str">
        <f>IF(B593&lt;&gt;3,"",COUNTIF($B$6:B593,3))</f>
        <v/>
      </c>
      <c r="F593" s="101" t="str">
        <f>IF(B593&lt;&gt;4,"",COUNTIF($B$6:B593,4))</f>
        <v/>
      </c>
      <c r="G593" s="75"/>
      <c r="H593" s="36"/>
      <c r="I593" s="76"/>
      <c r="J593" s="76"/>
      <c r="K593" s="75"/>
      <c r="L593" s="161"/>
      <c r="M593" s="77"/>
      <c r="N593" s="76"/>
      <c r="O593" s="78"/>
      <c r="P593" s="83"/>
      <c r="Q593" s="84"/>
      <c r="R593" s="76"/>
      <c r="S593" s="75"/>
      <c r="T593" s="79"/>
      <c r="U593" s="86"/>
      <c r="V593" s="87"/>
      <c r="W593" s="172" t="str">
        <f>IF(OR(T593="他官署で調達手続きを実施のため",AG593=契約状況コード表!G$5),"－",IF(V593&lt;&gt;"",ROUNDDOWN(V593/T593,3),(IFERROR(ROUNDDOWN(U593/T593,3),"－"))))</f>
        <v>－</v>
      </c>
      <c r="X593" s="79"/>
      <c r="Y593" s="79"/>
      <c r="Z593" s="82"/>
      <c r="AA593" s="80"/>
      <c r="AB593" s="81"/>
      <c r="AC593" s="82"/>
      <c r="AD593" s="82"/>
      <c r="AE593" s="82"/>
      <c r="AF593" s="82"/>
      <c r="AG593" s="80"/>
      <c r="AH593" s="76"/>
      <c r="AI593" s="76"/>
      <c r="AJ593" s="76"/>
      <c r="AK593" s="36"/>
      <c r="AL593" s="36"/>
      <c r="AM593" s="200"/>
      <c r="AN593" s="200"/>
      <c r="AO593" s="200"/>
      <c r="AP593" s="200"/>
      <c r="AQ593" s="161"/>
      <c r="AR593" s="75"/>
      <c r="AS593" s="36"/>
      <c r="AT593" s="36"/>
      <c r="AU593" s="36"/>
      <c r="AV593" s="36"/>
      <c r="AW593" s="36"/>
      <c r="AX593" s="36"/>
      <c r="AY593" s="36"/>
      <c r="AZ593" s="36"/>
      <c r="BA593" s="104"/>
      <c r="BB593" s="113"/>
      <c r="BC593" s="114" t="str">
        <f>IF(AND(OR(K593=契約状況コード表!D$5,K593=契約状況コード表!D$6),OR(AG593=契約状況コード表!G$5,AG593=契約状況コード表!G$6)),"年間支払金額(全官署)",IF(OR(AG593=契約状況コード表!G$5,AG593=契約状況コード表!G$6),"年間支払金額",IF(AND(OR(COUNTIF(AI593,"*すべて*"),COUNTIF(AI593,"*全て*")),S593="●",OR(K593=契約状況コード表!D$5,K593=契約状況コード表!D$6)),"年間支払金額(全官署、契約相手方ごと)",IF(AND(OR(COUNTIF(AI593,"*すべて*"),COUNTIF(AI593,"*全て*")),S593="●"),"年間支払金額(契約相手方ごと)",IF(AND(OR(K593=契約状況コード表!D$5,K593=契約状況コード表!D$6),AG593=契約状況コード表!G$7),"契約総額(全官署)",IF(AND(K593=契約状況コード表!D$7,AG593=契約状況コード表!G$7),"契約総額(自官署のみ)",IF(K593=契約状況コード表!D$7,"年間支払金額(自官署のみ)",IF(AG593=契約状況コード表!G$7,"契約総額",IF(AND(COUNTIF(BJ593,"&lt;&gt;*単価*"),OR(K593=契約状況コード表!D$5,K593=契約状況コード表!D$6)),"全官署予定価格",IF(AND(COUNTIF(BJ593,"*単価*"),OR(K593=契約状況コード表!D$5,K593=契約状況コード表!D$6)),"全官署支払金額",IF(AND(COUNTIF(BJ593,"&lt;&gt;*単価*"),COUNTIF(BJ593,"*変更契約*")),"変更後予定価格",IF(COUNTIF(BJ593,"*単価*"),"年間支払金額","予定価格"))))))))))))</f>
        <v>予定価格</v>
      </c>
      <c r="BD593" s="114" t="str">
        <f>IF(AND(BI593=契約状況コード表!M$5,T593&gt;契約状況コード表!N$5),"○",IF(AND(BI593=契約状況コード表!M$6,T593&gt;=契約状況コード表!N$6),"○",IF(AND(BI593=契約状況コード表!M$7,T593&gt;=契約状況コード表!N$7),"○",IF(AND(BI593=契約状況コード表!M$8,T593&gt;=契約状況コード表!N$8),"○",IF(AND(BI593=契約状況コード表!M$9,T593&gt;=契約状況コード表!N$9),"○",IF(AND(BI593=契約状況コード表!M$10,T593&gt;=契約状況コード表!N$10),"○",IF(AND(BI593=契約状況コード表!M$11,T593&gt;=契約状況コード表!N$11),"○",IF(AND(BI593=契約状況コード表!M$12,T593&gt;=契約状況コード表!N$12),"○",IF(AND(BI593=契約状況コード表!M$13,T593&gt;=契約状況コード表!N$13),"○",IF(T593="他官署で調達手続き入札を実施のため","○","×"))))))))))</f>
        <v>×</v>
      </c>
      <c r="BE593" s="114" t="str">
        <f>IF(AND(BI593=契約状況コード表!M$5,Y593&gt;契約状況コード表!N$5),"○",IF(AND(BI593=契約状況コード表!M$6,Y593&gt;=契約状況コード表!N$6),"○",IF(AND(BI593=契約状況コード表!M$7,Y593&gt;=契約状況コード表!N$7),"○",IF(AND(BI593=契約状況コード表!M$8,Y593&gt;=契約状況コード表!N$8),"○",IF(AND(BI593=契約状況コード表!M$9,Y593&gt;=契約状況コード表!N$9),"○",IF(AND(BI593=契約状況コード表!M$10,Y593&gt;=契約状況コード表!N$10),"○",IF(AND(BI593=契約状況コード表!M$11,Y593&gt;=契約状況コード表!N$11),"○",IF(AND(BI593=契約状況コード表!M$12,Y593&gt;=契約状況コード表!N$12),"○",IF(AND(BI593=契約状況コード表!M$13,Y593&gt;=契約状況コード表!N$13),"○","×")))))))))</f>
        <v>×</v>
      </c>
      <c r="BF593" s="114" t="str">
        <f t="shared" si="83"/>
        <v>×</v>
      </c>
      <c r="BG593" s="114" t="str">
        <f t="shared" si="84"/>
        <v>×</v>
      </c>
      <c r="BH593" s="115" t="str">
        <f t="shared" si="85"/>
        <v/>
      </c>
      <c r="BI593" s="170">
        <f t="shared" si="86"/>
        <v>0</v>
      </c>
      <c r="BJ593" s="36" t="str">
        <f>IF(AG593=契約状況コード表!G$5,"",IF(AND(K593&lt;&gt;"",ISTEXT(U593)),"分担契約/単価契約",IF(ISTEXT(U593),"単価契約",IF(K593&lt;&gt;"","分担契約",""))))</f>
        <v/>
      </c>
      <c r="BK593" s="171"/>
      <c r="BL593" s="118" t="str">
        <f>IF(COUNTIF(T593,"**"),"",IF(AND(T593&gt;=契約状況コード表!P$5,OR(H593=契約状況コード表!M$5,H593=契約状況コード表!M$6)),1,IF(AND(T593&gt;=契約状況コード表!P$13,H593&lt;&gt;契約状況コード表!M$5,H593&lt;&gt;契約状況コード表!M$6),1,"")))</f>
        <v/>
      </c>
      <c r="BM593" s="155" t="str">
        <f t="shared" si="87"/>
        <v>○</v>
      </c>
      <c r="BN593" s="118" t="b">
        <f t="shared" si="88"/>
        <v>1</v>
      </c>
      <c r="BO593" s="118" t="b">
        <f t="shared" si="89"/>
        <v>1</v>
      </c>
    </row>
    <row r="594" spans="1:67" ht="60.6" customHeight="1">
      <c r="A594" s="101">
        <f t="shared" si="90"/>
        <v>589</v>
      </c>
      <c r="B594" s="101" t="str">
        <f t="shared" si="91"/>
        <v/>
      </c>
      <c r="C594" s="101" t="str">
        <f>IF(B594&lt;&gt;1,"",COUNTIF($B$6:B594,1))</f>
        <v/>
      </c>
      <c r="D594" s="101" t="str">
        <f>IF(B594&lt;&gt;2,"",COUNTIF($B$6:B594,2))</f>
        <v/>
      </c>
      <c r="E594" s="101" t="str">
        <f>IF(B594&lt;&gt;3,"",COUNTIF($B$6:B594,3))</f>
        <v/>
      </c>
      <c r="F594" s="101" t="str">
        <f>IF(B594&lt;&gt;4,"",COUNTIF($B$6:B594,4))</f>
        <v/>
      </c>
      <c r="G594" s="75"/>
      <c r="H594" s="36"/>
      <c r="I594" s="76"/>
      <c r="J594" s="76"/>
      <c r="K594" s="75"/>
      <c r="L594" s="161"/>
      <c r="M594" s="77"/>
      <c r="N594" s="76"/>
      <c r="O594" s="78"/>
      <c r="P594" s="83"/>
      <c r="Q594" s="84"/>
      <c r="R594" s="76"/>
      <c r="S594" s="75"/>
      <c r="T594" s="79"/>
      <c r="U594" s="86"/>
      <c r="V594" s="87"/>
      <c r="W594" s="172" t="str">
        <f>IF(OR(T594="他官署で調達手続きを実施のため",AG594=契約状況コード表!G$5),"－",IF(V594&lt;&gt;"",ROUNDDOWN(V594/T594,3),(IFERROR(ROUNDDOWN(U594/T594,3),"－"))))</f>
        <v>－</v>
      </c>
      <c r="X594" s="79"/>
      <c r="Y594" s="79"/>
      <c r="Z594" s="82"/>
      <c r="AA594" s="80"/>
      <c r="AB594" s="81"/>
      <c r="AC594" s="82"/>
      <c r="AD594" s="82"/>
      <c r="AE594" s="82"/>
      <c r="AF594" s="82"/>
      <c r="AG594" s="80"/>
      <c r="AH594" s="76"/>
      <c r="AI594" s="76"/>
      <c r="AJ594" s="76"/>
      <c r="AK594" s="36"/>
      <c r="AL594" s="36"/>
      <c r="AM594" s="200"/>
      <c r="AN594" s="200"/>
      <c r="AO594" s="200"/>
      <c r="AP594" s="200"/>
      <c r="AQ594" s="161"/>
      <c r="AR594" s="75"/>
      <c r="AS594" s="36"/>
      <c r="AT594" s="36"/>
      <c r="AU594" s="36"/>
      <c r="AV594" s="36"/>
      <c r="AW594" s="36"/>
      <c r="AX594" s="36"/>
      <c r="AY594" s="36"/>
      <c r="AZ594" s="36"/>
      <c r="BA594" s="104"/>
      <c r="BB594" s="113"/>
      <c r="BC594" s="114" t="str">
        <f>IF(AND(OR(K594=契約状況コード表!D$5,K594=契約状況コード表!D$6),OR(AG594=契約状況コード表!G$5,AG594=契約状況コード表!G$6)),"年間支払金額(全官署)",IF(OR(AG594=契約状況コード表!G$5,AG594=契約状況コード表!G$6),"年間支払金額",IF(AND(OR(COUNTIF(AI594,"*すべて*"),COUNTIF(AI594,"*全て*")),S594="●",OR(K594=契約状況コード表!D$5,K594=契約状況コード表!D$6)),"年間支払金額(全官署、契約相手方ごと)",IF(AND(OR(COUNTIF(AI594,"*すべて*"),COUNTIF(AI594,"*全て*")),S594="●"),"年間支払金額(契約相手方ごと)",IF(AND(OR(K594=契約状況コード表!D$5,K594=契約状況コード表!D$6),AG594=契約状況コード表!G$7),"契約総額(全官署)",IF(AND(K594=契約状況コード表!D$7,AG594=契約状況コード表!G$7),"契約総額(自官署のみ)",IF(K594=契約状況コード表!D$7,"年間支払金額(自官署のみ)",IF(AG594=契約状況コード表!G$7,"契約総額",IF(AND(COUNTIF(BJ594,"&lt;&gt;*単価*"),OR(K594=契約状況コード表!D$5,K594=契約状況コード表!D$6)),"全官署予定価格",IF(AND(COUNTIF(BJ594,"*単価*"),OR(K594=契約状況コード表!D$5,K594=契約状況コード表!D$6)),"全官署支払金額",IF(AND(COUNTIF(BJ594,"&lt;&gt;*単価*"),COUNTIF(BJ594,"*変更契約*")),"変更後予定価格",IF(COUNTIF(BJ594,"*単価*"),"年間支払金額","予定価格"))))))))))))</f>
        <v>予定価格</v>
      </c>
      <c r="BD594" s="114" t="str">
        <f>IF(AND(BI594=契約状況コード表!M$5,T594&gt;契約状況コード表!N$5),"○",IF(AND(BI594=契約状況コード表!M$6,T594&gt;=契約状況コード表!N$6),"○",IF(AND(BI594=契約状況コード表!M$7,T594&gt;=契約状況コード表!N$7),"○",IF(AND(BI594=契約状況コード表!M$8,T594&gt;=契約状況コード表!N$8),"○",IF(AND(BI594=契約状況コード表!M$9,T594&gt;=契約状況コード表!N$9),"○",IF(AND(BI594=契約状況コード表!M$10,T594&gt;=契約状況コード表!N$10),"○",IF(AND(BI594=契約状況コード表!M$11,T594&gt;=契約状況コード表!N$11),"○",IF(AND(BI594=契約状況コード表!M$12,T594&gt;=契約状況コード表!N$12),"○",IF(AND(BI594=契約状況コード表!M$13,T594&gt;=契約状況コード表!N$13),"○",IF(T594="他官署で調達手続き入札を実施のため","○","×"))))))))))</f>
        <v>×</v>
      </c>
      <c r="BE594" s="114" t="str">
        <f>IF(AND(BI594=契約状況コード表!M$5,Y594&gt;契約状況コード表!N$5),"○",IF(AND(BI594=契約状況コード表!M$6,Y594&gt;=契約状況コード表!N$6),"○",IF(AND(BI594=契約状況コード表!M$7,Y594&gt;=契約状況コード表!N$7),"○",IF(AND(BI594=契約状況コード表!M$8,Y594&gt;=契約状況コード表!N$8),"○",IF(AND(BI594=契約状況コード表!M$9,Y594&gt;=契約状況コード表!N$9),"○",IF(AND(BI594=契約状況コード表!M$10,Y594&gt;=契約状況コード表!N$10),"○",IF(AND(BI594=契約状況コード表!M$11,Y594&gt;=契約状況コード表!N$11),"○",IF(AND(BI594=契約状況コード表!M$12,Y594&gt;=契約状況コード表!N$12),"○",IF(AND(BI594=契約状況コード表!M$13,Y594&gt;=契約状況コード表!N$13),"○","×")))))))))</f>
        <v>×</v>
      </c>
      <c r="BF594" s="114" t="str">
        <f t="shared" si="83"/>
        <v>×</v>
      </c>
      <c r="BG594" s="114" t="str">
        <f t="shared" si="84"/>
        <v>×</v>
      </c>
      <c r="BH594" s="115" t="str">
        <f t="shared" si="85"/>
        <v/>
      </c>
      <c r="BI594" s="170">
        <f t="shared" si="86"/>
        <v>0</v>
      </c>
      <c r="BJ594" s="36" t="str">
        <f>IF(AG594=契約状況コード表!G$5,"",IF(AND(K594&lt;&gt;"",ISTEXT(U594)),"分担契約/単価契約",IF(ISTEXT(U594),"単価契約",IF(K594&lt;&gt;"","分担契約",""))))</f>
        <v/>
      </c>
      <c r="BK594" s="171"/>
      <c r="BL594" s="118" t="str">
        <f>IF(COUNTIF(T594,"**"),"",IF(AND(T594&gt;=契約状況コード表!P$5,OR(H594=契約状況コード表!M$5,H594=契約状況コード表!M$6)),1,IF(AND(T594&gt;=契約状況コード表!P$13,H594&lt;&gt;契約状況コード表!M$5,H594&lt;&gt;契約状況コード表!M$6),1,"")))</f>
        <v/>
      </c>
      <c r="BM594" s="155" t="str">
        <f t="shared" si="87"/>
        <v>○</v>
      </c>
      <c r="BN594" s="118" t="b">
        <f t="shared" si="88"/>
        <v>1</v>
      </c>
      <c r="BO594" s="118" t="b">
        <f t="shared" si="89"/>
        <v>1</v>
      </c>
    </row>
    <row r="595" spans="1:67" ht="60.6" customHeight="1">
      <c r="A595" s="101">
        <f t="shared" si="90"/>
        <v>590</v>
      </c>
      <c r="B595" s="101" t="str">
        <f t="shared" si="91"/>
        <v/>
      </c>
      <c r="C595" s="101" t="str">
        <f>IF(B595&lt;&gt;1,"",COUNTIF($B$6:B595,1))</f>
        <v/>
      </c>
      <c r="D595" s="101" t="str">
        <f>IF(B595&lt;&gt;2,"",COUNTIF($B$6:B595,2))</f>
        <v/>
      </c>
      <c r="E595" s="101" t="str">
        <f>IF(B595&lt;&gt;3,"",COUNTIF($B$6:B595,3))</f>
        <v/>
      </c>
      <c r="F595" s="101" t="str">
        <f>IF(B595&lt;&gt;4,"",COUNTIF($B$6:B595,4))</f>
        <v/>
      </c>
      <c r="G595" s="75"/>
      <c r="H595" s="36"/>
      <c r="I595" s="76"/>
      <c r="J595" s="76"/>
      <c r="K595" s="75"/>
      <c r="L595" s="161"/>
      <c r="M595" s="77"/>
      <c r="N595" s="76"/>
      <c r="O595" s="78"/>
      <c r="P595" s="83"/>
      <c r="Q595" s="84"/>
      <c r="R595" s="76"/>
      <c r="S595" s="75"/>
      <c r="T595" s="79"/>
      <c r="U595" s="86"/>
      <c r="V595" s="87"/>
      <c r="W595" s="172" t="str">
        <f>IF(OR(T595="他官署で調達手続きを実施のため",AG595=契約状況コード表!G$5),"－",IF(V595&lt;&gt;"",ROUNDDOWN(V595/T595,3),(IFERROR(ROUNDDOWN(U595/T595,3),"－"))))</f>
        <v>－</v>
      </c>
      <c r="X595" s="79"/>
      <c r="Y595" s="79"/>
      <c r="Z595" s="82"/>
      <c r="AA595" s="80"/>
      <c r="AB595" s="81"/>
      <c r="AC595" s="82"/>
      <c r="AD595" s="82"/>
      <c r="AE595" s="82"/>
      <c r="AF595" s="82"/>
      <c r="AG595" s="80"/>
      <c r="AH595" s="76"/>
      <c r="AI595" s="76"/>
      <c r="AJ595" s="76"/>
      <c r="AK595" s="36"/>
      <c r="AL595" s="36"/>
      <c r="AM595" s="200"/>
      <c r="AN595" s="200"/>
      <c r="AO595" s="200"/>
      <c r="AP595" s="200"/>
      <c r="AQ595" s="161"/>
      <c r="AR595" s="75"/>
      <c r="AS595" s="36"/>
      <c r="AT595" s="36"/>
      <c r="AU595" s="36"/>
      <c r="AV595" s="36"/>
      <c r="AW595" s="36"/>
      <c r="AX595" s="36"/>
      <c r="AY595" s="36"/>
      <c r="AZ595" s="36"/>
      <c r="BA595" s="108"/>
      <c r="BB595" s="113"/>
      <c r="BC595" s="114" t="str">
        <f>IF(AND(OR(K595=契約状況コード表!D$5,K595=契約状況コード表!D$6),OR(AG595=契約状況コード表!G$5,AG595=契約状況コード表!G$6)),"年間支払金額(全官署)",IF(OR(AG595=契約状況コード表!G$5,AG595=契約状況コード表!G$6),"年間支払金額",IF(AND(OR(COUNTIF(AI595,"*すべて*"),COUNTIF(AI595,"*全て*")),S595="●",OR(K595=契約状況コード表!D$5,K595=契約状況コード表!D$6)),"年間支払金額(全官署、契約相手方ごと)",IF(AND(OR(COUNTIF(AI595,"*すべて*"),COUNTIF(AI595,"*全て*")),S595="●"),"年間支払金額(契約相手方ごと)",IF(AND(OR(K595=契約状況コード表!D$5,K595=契約状況コード表!D$6),AG595=契約状況コード表!G$7),"契約総額(全官署)",IF(AND(K595=契約状況コード表!D$7,AG595=契約状況コード表!G$7),"契約総額(自官署のみ)",IF(K595=契約状況コード表!D$7,"年間支払金額(自官署のみ)",IF(AG595=契約状況コード表!G$7,"契約総額",IF(AND(COUNTIF(BJ595,"&lt;&gt;*単価*"),OR(K595=契約状況コード表!D$5,K595=契約状況コード表!D$6)),"全官署予定価格",IF(AND(COUNTIF(BJ595,"*単価*"),OR(K595=契約状況コード表!D$5,K595=契約状況コード表!D$6)),"全官署支払金額",IF(AND(COUNTIF(BJ595,"&lt;&gt;*単価*"),COUNTIF(BJ595,"*変更契約*")),"変更後予定価格",IF(COUNTIF(BJ595,"*単価*"),"年間支払金額","予定価格"))))))))))))</f>
        <v>予定価格</v>
      </c>
      <c r="BD595" s="114" t="str">
        <f>IF(AND(BI595=契約状況コード表!M$5,T595&gt;契約状況コード表!N$5),"○",IF(AND(BI595=契約状況コード表!M$6,T595&gt;=契約状況コード表!N$6),"○",IF(AND(BI595=契約状況コード表!M$7,T595&gt;=契約状況コード表!N$7),"○",IF(AND(BI595=契約状況コード表!M$8,T595&gt;=契約状況コード表!N$8),"○",IF(AND(BI595=契約状況コード表!M$9,T595&gt;=契約状況コード表!N$9),"○",IF(AND(BI595=契約状況コード表!M$10,T595&gt;=契約状況コード表!N$10),"○",IF(AND(BI595=契約状況コード表!M$11,T595&gt;=契約状況コード表!N$11),"○",IF(AND(BI595=契約状況コード表!M$12,T595&gt;=契約状況コード表!N$12),"○",IF(AND(BI595=契約状況コード表!M$13,T595&gt;=契約状況コード表!N$13),"○",IF(T595="他官署で調達手続き入札を実施のため","○","×"))))))))))</f>
        <v>×</v>
      </c>
      <c r="BE595" s="114" t="str">
        <f>IF(AND(BI595=契約状況コード表!M$5,Y595&gt;契約状況コード表!N$5),"○",IF(AND(BI595=契約状況コード表!M$6,Y595&gt;=契約状況コード表!N$6),"○",IF(AND(BI595=契約状況コード表!M$7,Y595&gt;=契約状況コード表!N$7),"○",IF(AND(BI595=契約状況コード表!M$8,Y595&gt;=契約状況コード表!N$8),"○",IF(AND(BI595=契約状況コード表!M$9,Y595&gt;=契約状況コード表!N$9),"○",IF(AND(BI595=契約状況コード表!M$10,Y595&gt;=契約状況コード表!N$10),"○",IF(AND(BI595=契約状況コード表!M$11,Y595&gt;=契約状況コード表!N$11),"○",IF(AND(BI595=契約状況コード表!M$12,Y595&gt;=契約状況コード表!N$12),"○",IF(AND(BI595=契約状況コード表!M$13,Y595&gt;=契約状況コード表!N$13),"○","×")))))))))</f>
        <v>×</v>
      </c>
      <c r="BF595" s="114" t="str">
        <f t="shared" si="83"/>
        <v>×</v>
      </c>
      <c r="BG595" s="114" t="str">
        <f t="shared" si="84"/>
        <v>×</v>
      </c>
      <c r="BH595" s="115" t="str">
        <f t="shared" si="85"/>
        <v/>
      </c>
      <c r="BI595" s="170">
        <f t="shared" si="86"/>
        <v>0</v>
      </c>
      <c r="BJ595" s="36" t="str">
        <f>IF(AG595=契約状況コード表!G$5,"",IF(AND(K595&lt;&gt;"",ISTEXT(U595)),"分担契約/単価契約",IF(ISTEXT(U595),"単価契約",IF(K595&lt;&gt;"","分担契約",""))))</f>
        <v/>
      </c>
      <c r="BK595" s="171"/>
      <c r="BL595" s="118" t="str">
        <f>IF(COUNTIF(T595,"**"),"",IF(AND(T595&gt;=契約状況コード表!P$5,OR(H595=契約状況コード表!M$5,H595=契約状況コード表!M$6)),1,IF(AND(T595&gt;=契約状況コード表!P$13,H595&lt;&gt;契約状況コード表!M$5,H595&lt;&gt;契約状況コード表!M$6),1,"")))</f>
        <v/>
      </c>
      <c r="BM595" s="155" t="str">
        <f t="shared" si="87"/>
        <v>○</v>
      </c>
      <c r="BN595" s="118" t="b">
        <f t="shared" si="88"/>
        <v>1</v>
      </c>
      <c r="BO595" s="118" t="b">
        <f t="shared" si="89"/>
        <v>1</v>
      </c>
    </row>
    <row r="596" spans="1:67" ht="60.6" customHeight="1">
      <c r="A596" s="101">
        <f t="shared" si="90"/>
        <v>591</v>
      </c>
      <c r="B596" s="101" t="str">
        <f t="shared" si="91"/>
        <v/>
      </c>
      <c r="C596" s="101" t="str">
        <f>IF(B596&lt;&gt;1,"",COUNTIF($B$6:B596,1))</f>
        <v/>
      </c>
      <c r="D596" s="101" t="str">
        <f>IF(B596&lt;&gt;2,"",COUNTIF($B$6:B596,2))</f>
        <v/>
      </c>
      <c r="E596" s="101" t="str">
        <f>IF(B596&lt;&gt;3,"",COUNTIF($B$6:B596,3))</f>
        <v/>
      </c>
      <c r="F596" s="101" t="str">
        <f>IF(B596&lt;&gt;4,"",COUNTIF($B$6:B596,4))</f>
        <v/>
      </c>
      <c r="G596" s="75"/>
      <c r="H596" s="36"/>
      <c r="I596" s="76"/>
      <c r="J596" s="76"/>
      <c r="K596" s="75"/>
      <c r="L596" s="161"/>
      <c r="M596" s="77"/>
      <c r="N596" s="76"/>
      <c r="O596" s="78"/>
      <c r="P596" s="83"/>
      <c r="Q596" s="84"/>
      <c r="R596" s="76"/>
      <c r="S596" s="75"/>
      <c r="T596" s="79"/>
      <c r="U596" s="86"/>
      <c r="V596" s="87"/>
      <c r="W596" s="172" t="str">
        <f>IF(OR(T596="他官署で調達手続きを実施のため",AG596=契約状況コード表!G$5),"－",IF(V596&lt;&gt;"",ROUNDDOWN(V596/T596,3),(IFERROR(ROUNDDOWN(U596/T596,3),"－"))))</f>
        <v>－</v>
      </c>
      <c r="X596" s="79"/>
      <c r="Y596" s="79"/>
      <c r="Z596" s="82"/>
      <c r="AA596" s="80"/>
      <c r="AB596" s="81"/>
      <c r="AC596" s="82"/>
      <c r="AD596" s="82"/>
      <c r="AE596" s="82"/>
      <c r="AF596" s="82"/>
      <c r="AG596" s="80"/>
      <c r="AH596" s="76"/>
      <c r="AI596" s="76"/>
      <c r="AJ596" s="76"/>
      <c r="AK596" s="36"/>
      <c r="AL596" s="36"/>
      <c r="AM596" s="200"/>
      <c r="AN596" s="200"/>
      <c r="AO596" s="200"/>
      <c r="AP596" s="200"/>
      <c r="AQ596" s="161"/>
      <c r="AR596" s="75"/>
      <c r="AS596" s="36"/>
      <c r="AT596" s="36"/>
      <c r="AU596" s="36"/>
      <c r="AV596" s="36"/>
      <c r="AW596" s="36"/>
      <c r="AX596" s="36"/>
      <c r="AY596" s="36"/>
      <c r="AZ596" s="36"/>
      <c r="BA596" s="104"/>
      <c r="BB596" s="113"/>
      <c r="BC596" s="114" t="str">
        <f>IF(AND(OR(K596=契約状況コード表!D$5,K596=契約状況コード表!D$6),OR(AG596=契約状況コード表!G$5,AG596=契約状況コード表!G$6)),"年間支払金額(全官署)",IF(OR(AG596=契約状況コード表!G$5,AG596=契約状況コード表!G$6),"年間支払金額",IF(AND(OR(COUNTIF(AI596,"*すべて*"),COUNTIF(AI596,"*全て*")),S596="●",OR(K596=契約状況コード表!D$5,K596=契約状況コード表!D$6)),"年間支払金額(全官署、契約相手方ごと)",IF(AND(OR(COUNTIF(AI596,"*すべて*"),COUNTIF(AI596,"*全て*")),S596="●"),"年間支払金額(契約相手方ごと)",IF(AND(OR(K596=契約状況コード表!D$5,K596=契約状況コード表!D$6),AG596=契約状況コード表!G$7),"契約総額(全官署)",IF(AND(K596=契約状況コード表!D$7,AG596=契約状況コード表!G$7),"契約総額(自官署のみ)",IF(K596=契約状況コード表!D$7,"年間支払金額(自官署のみ)",IF(AG596=契約状況コード表!G$7,"契約総額",IF(AND(COUNTIF(BJ596,"&lt;&gt;*単価*"),OR(K596=契約状況コード表!D$5,K596=契約状況コード表!D$6)),"全官署予定価格",IF(AND(COUNTIF(BJ596,"*単価*"),OR(K596=契約状況コード表!D$5,K596=契約状況コード表!D$6)),"全官署支払金額",IF(AND(COUNTIF(BJ596,"&lt;&gt;*単価*"),COUNTIF(BJ596,"*変更契約*")),"変更後予定価格",IF(COUNTIF(BJ596,"*単価*"),"年間支払金額","予定価格"))))))))))))</f>
        <v>予定価格</v>
      </c>
      <c r="BD596" s="114" t="str">
        <f>IF(AND(BI596=契約状況コード表!M$5,T596&gt;契約状況コード表!N$5),"○",IF(AND(BI596=契約状況コード表!M$6,T596&gt;=契約状況コード表!N$6),"○",IF(AND(BI596=契約状況コード表!M$7,T596&gt;=契約状況コード表!N$7),"○",IF(AND(BI596=契約状況コード表!M$8,T596&gt;=契約状況コード表!N$8),"○",IF(AND(BI596=契約状況コード表!M$9,T596&gt;=契約状況コード表!N$9),"○",IF(AND(BI596=契約状況コード表!M$10,T596&gt;=契約状況コード表!N$10),"○",IF(AND(BI596=契約状況コード表!M$11,T596&gt;=契約状況コード表!N$11),"○",IF(AND(BI596=契約状況コード表!M$12,T596&gt;=契約状況コード表!N$12),"○",IF(AND(BI596=契約状況コード表!M$13,T596&gt;=契約状況コード表!N$13),"○",IF(T596="他官署で調達手続き入札を実施のため","○","×"))))))))))</f>
        <v>×</v>
      </c>
      <c r="BE596" s="114" t="str">
        <f>IF(AND(BI596=契約状況コード表!M$5,Y596&gt;契約状況コード表!N$5),"○",IF(AND(BI596=契約状況コード表!M$6,Y596&gt;=契約状況コード表!N$6),"○",IF(AND(BI596=契約状況コード表!M$7,Y596&gt;=契約状況コード表!N$7),"○",IF(AND(BI596=契約状況コード表!M$8,Y596&gt;=契約状況コード表!N$8),"○",IF(AND(BI596=契約状況コード表!M$9,Y596&gt;=契約状況コード表!N$9),"○",IF(AND(BI596=契約状況コード表!M$10,Y596&gt;=契約状況コード表!N$10),"○",IF(AND(BI596=契約状況コード表!M$11,Y596&gt;=契約状況コード表!N$11),"○",IF(AND(BI596=契約状況コード表!M$12,Y596&gt;=契約状況コード表!N$12),"○",IF(AND(BI596=契約状況コード表!M$13,Y596&gt;=契約状況コード表!N$13),"○","×")))))))))</f>
        <v>×</v>
      </c>
      <c r="BF596" s="114" t="str">
        <f t="shared" si="83"/>
        <v>×</v>
      </c>
      <c r="BG596" s="114" t="str">
        <f t="shared" si="84"/>
        <v>×</v>
      </c>
      <c r="BH596" s="115" t="str">
        <f t="shared" si="85"/>
        <v/>
      </c>
      <c r="BI596" s="170">
        <f t="shared" si="86"/>
        <v>0</v>
      </c>
      <c r="BJ596" s="36" t="str">
        <f>IF(AG596=契約状況コード表!G$5,"",IF(AND(K596&lt;&gt;"",ISTEXT(U596)),"分担契約/単価契約",IF(ISTEXT(U596),"単価契約",IF(K596&lt;&gt;"","分担契約",""))))</f>
        <v/>
      </c>
      <c r="BK596" s="171"/>
      <c r="BL596" s="118" t="str">
        <f>IF(COUNTIF(T596,"**"),"",IF(AND(T596&gt;=契約状況コード表!P$5,OR(H596=契約状況コード表!M$5,H596=契約状況コード表!M$6)),1,IF(AND(T596&gt;=契約状況コード表!P$13,H596&lt;&gt;契約状況コード表!M$5,H596&lt;&gt;契約状況コード表!M$6),1,"")))</f>
        <v/>
      </c>
      <c r="BM596" s="155" t="str">
        <f t="shared" si="87"/>
        <v>○</v>
      </c>
      <c r="BN596" s="118" t="b">
        <f t="shared" si="88"/>
        <v>1</v>
      </c>
      <c r="BO596" s="118" t="b">
        <f t="shared" si="89"/>
        <v>1</v>
      </c>
    </row>
    <row r="597" spans="1:67" ht="60.6" customHeight="1">
      <c r="A597" s="101">
        <f t="shared" si="90"/>
        <v>592</v>
      </c>
      <c r="B597" s="101" t="str">
        <f t="shared" si="91"/>
        <v/>
      </c>
      <c r="C597" s="101" t="str">
        <f>IF(B597&lt;&gt;1,"",COUNTIF($B$6:B597,1))</f>
        <v/>
      </c>
      <c r="D597" s="101" t="str">
        <f>IF(B597&lt;&gt;2,"",COUNTIF($B$6:B597,2))</f>
        <v/>
      </c>
      <c r="E597" s="101" t="str">
        <f>IF(B597&lt;&gt;3,"",COUNTIF($B$6:B597,3))</f>
        <v/>
      </c>
      <c r="F597" s="101" t="str">
        <f>IF(B597&lt;&gt;4,"",COUNTIF($B$6:B597,4))</f>
        <v/>
      </c>
      <c r="G597" s="75"/>
      <c r="H597" s="36"/>
      <c r="I597" s="76"/>
      <c r="J597" s="76"/>
      <c r="K597" s="75"/>
      <c r="L597" s="161"/>
      <c r="M597" s="77"/>
      <c r="N597" s="76"/>
      <c r="O597" s="78"/>
      <c r="P597" s="83"/>
      <c r="Q597" s="84"/>
      <c r="R597" s="76"/>
      <c r="S597" s="75"/>
      <c r="T597" s="79"/>
      <c r="U597" s="86"/>
      <c r="V597" s="87"/>
      <c r="W597" s="172" t="str">
        <f>IF(OR(T597="他官署で調達手続きを実施のため",AG597=契約状況コード表!G$5),"－",IF(V597&lt;&gt;"",ROUNDDOWN(V597/T597,3),(IFERROR(ROUNDDOWN(U597/T597,3),"－"))))</f>
        <v>－</v>
      </c>
      <c r="X597" s="79"/>
      <c r="Y597" s="79"/>
      <c r="Z597" s="82"/>
      <c r="AA597" s="80"/>
      <c r="AB597" s="81"/>
      <c r="AC597" s="82"/>
      <c r="AD597" s="82"/>
      <c r="AE597" s="82"/>
      <c r="AF597" s="82"/>
      <c r="AG597" s="80"/>
      <c r="AH597" s="76"/>
      <c r="AI597" s="76"/>
      <c r="AJ597" s="76"/>
      <c r="AK597" s="36"/>
      <c r="AL597" s="36"/>
      <c r="AM597" s="200"/>
      <c r="AN597" s="200"/>
      <c r="AO597" s="200"/>
      <c r="AP597" s="200"/>
      <c r="AQ597" s="161"/>
      <c r="AR597" s="75"/>
      <c r="AS597" s="36"/>
      <c r="AT597" s="36"/>
      <c r="AU597" s="36"/>
      <c r="AV597" s="36"/>
      <c r="AW597" s="36"/>
      <c r="AX597" s="36"/>
      <c r="AY597" s="36"/>
      <c r="AZ597" s="36"/>
      <c r="BA597" s="104"/>
      <c r="BB597" s="113"/>
      <c r="BC597" s="114" t="str">
        <f>IF(AND(OR(K597=契約状況コード表!D$5,K597=契約状況コード表!D$6),OR(AG597=契約状況コード表!G$5,AG597=契約状況コード表!G$6)),"年間支払金額(全官署)",IF(OR(AG597=契約状況コード表!G$5,AG597=契約状況コード表!G$6),"年間支払金額",IF(AND(OR(COUNTIF(AI597,"*すべて*"),COUNTIF(AI597,"*全て*")),S597="●",OR(K597=契約状況コード表!D$5,K597=契約状況コード表!D$6)),"年間支払金額(全官署、契約相手方ごと)",IF(AND(OR(COUNTIF(AI597,"*すべて*"),COUNTIF(AI597,"*全て*")),S597="●"),"年間支払金額(契約相手方ごと)",IF(AND(OR(K597=契約状況コード表!D$5,K597=契約状況コード表!D$6),AG597=契約状況コード表!G$7),"契約総額(全官署)",IF(AND(K597=契約状況コード表!D$7,AG597=契約状況コード表!G$7),"契約総額(自官署のみ)",IF(K597=契約状況コード表!D$7,"年間支払金額(自官署のみ)",IF(AG597=契約状況コード表!G$7,"契約総額",IF(AND(COUNTIF(BJ597,"&lt;&gt;*単価*"),OR(K597=契約状況コード表!D$5,K597=契約状況コード表!D$6)),"全官署予定価格",IF(AND(COUNTIF(BJ597,"*単価*"),OR(K597=契約状況コード表!D$5,K597=契約状況コード表!D$6)),"全官署支払金額",IF(AND(COUNTIF(BJ597,"&lt;&gt;*単価*"),COUNTIF(BJ597,"*変更契約*")),"変更後予定価格",IF(COUNTIF(BJ597,"*単価*"),"年間支払金額","予定価格"))))))))))))</f>
        <v>予定価格</v>
      </c>
      <c r="BD597" s="114" t="str">
        <f>IF(AND(BI597=契約状況コード表!M$5,T597&gt;契約状況コード表!N$5),"○",IF(AND(BI597=契約状況コード表!M$6,T597&gt;=契約状況コード表!N$6),"○",IF(AND(BI597=契約状況コード表!M$7,T597&gt;=契約状況コード表!N$7),"○",IF(AND(BI597=契約状況コード表!M$8,T597&gt;=契約状況コード表!N$8),"○",IF(AND(BI597=契約状況コード表!M$9,T597&gt;=契約状況コード表!N$9),"○",IF(AND(BI597=契約状況コード表!M$10,T597&gt;=契約状況コード表!N$10),"○",IF(AND(BI597=契約状況コード表!M$11,T597&gt;=契約状況コード表!N$11),"○",IF(AND(BI597=契約状況コード表!M$12,T597&gt;=契約状況コード表!N$12),"○",IF(AND(BI597=契約状況コード表!M$13,T597&gt;=契約状況コード表!N$13),"○",IF(T597="他官署で調達手続き入札を実施のため","○","×"))))))))))</f>
        <v>×</v>
      </c>
      <c r="BE597" s="114" t="str">
        <f>IF(AND(BI597=契約状況コード表!M$5,Y597&gt;契約状況コード表!N$5),"○",IF(AND(BI597=契約状況コード表!M$6,Y597&gt;=契約状況コード表!N$6),"○",IF(AND(BI597=契約状況コード表!M$7,Y597&gt;=契約状況コード表!N$7),"○",IF(AND(BI597=契約状況コード表!M$8,Y597&gt;=契約状況コード表!N$8),"○",IF(AND(BI597=契約状況コード表!M$9,Y597&gt;=契約状況コード表!N$9),"○",IF(AND(BI597=契約状況コード表!M$10,Y597&gt;=契約状況コード表!N$10),"○",IF(AND(BI597=契約状況コード表!M$11,Y597&gt;=契約状況コード表!N$11),"○",IF(AND(BI597=契約状況コード表!M$12,Y597&gt;=契約状況コード表!N$12),"○",IF(AND(BI597=契約状況コード表!M$13,Y597&gt;=契約状況コード表!N$13),"○","×")))))))))</f>
        <v>×</v>
      </c>
      <c r="BF597" s="114" t="str">
        <f t="shared" si="83"/>
        <v>×</v>
      </c>
      <c r="BG597" s="114" t="str">
        <f t="shared" si="84"/>
        <v>×</v>
      </c>
      <c r="BH597" s="115" t="str">
        <f t="shared" si="85"/>
        <v/>
      </c>
      <c r="BI597" s="170">
        <f t="shared" si="86"/>
        <v>0</v>
      </c>
      <c r="BJ597" s="36" t="str">
        <f>IF(AG597=契約状況コード表!G$5,"",IF(AND(K597&lt;&gt;"",ISTEXT(U597)),"分担契約/単価契約",IF(ISTEXT(U597),"単価契約",IF(K597&lt;&gt;"","分担契約",""))))</f>
        <v/>
      </c>
      <c r="BK597" s="171"/>
      <c r="BL597" s="118" t="str">
        <f>IF(COUNTIF(T597,"**"),"",IF(AND(T597&gt;=契約状況コード表!P$5,OR(H597=契約状況コード表!M$5,H597=契約状況コード表!M$6)),1,IF(AND(T597&gt;=契約状況コード表!P$13,H597&lt;&gt;契約状況コード表!M$5,H597&lt;&gt;契約状況コード表!M$6),1,"")))</f>
        <v/>
      </c>
      <c r="BM597" s="155" t="str">
        <f t="shared" si="87"/>
        <v>○</v>
      </c>
      <c r="BN597" s="118" t="b">
        <f t="shared" si="88"/>
        <v>1</v>
      </c>
      <c r="BO597" s="118" t="b">
        <f t="shared" si="89"/>
        <v>1</v>
      </c>
    </row>
    <row r="598" spans="1:67" ht="60.6" customHeight="1">
      <c r="A598" s="101">
        <f t="shared" si="90"/>
        <v>593</v>
      </c>
      <c r="B598" s="101" t="str">
        <f t="shared" si="91"/>
        <v/>
      </c>
      <c r="C598" s="101" t="str">
        <f>IF(B598&lt;&gt;1,"",COUNTIF($B$6:B598,1))</f>
        <v/>
      </c>
      <c r="D598" s="101" t="str">
        <f>IF(B598&lt;&gt;2,"",COUNTIF($B$6:B598,2))</f>
        <v/>
      </c>
      <c r="E598" s="101" t="str">
        <f>IF(B598&lt;&gt;3,"",COUNTIF($B$6:B598,3))</f>
        <v/>
      </c>
      <c r="F598" s="101" t="str">
        <f>IF(B598&lt;&gt;4,"",COUNTIF($B$6:B598,4))</f>
        <v/>
      </c>
      <c r="G598" s="75"/>
      <c r="H598" s="36"/>
      <c r="I598" s="76"/>
      <c r="J598" s="76"/>
      <c r="K598" s="75"/>
      <c r="L598" s="161"/>
      <c r="M598" s="77"/>
      <c r="N598" s="76"/>
      <c r="O598" s="78"/>
      <c r="P598" s="83"/>
      <c r="Q598" s="84"/>
      <c r="R598" s="76"/>
      <c r="S598" s="75"/>
      <c r="T598" s="85"/>
      <c r="U598" s="154"/>
      <c r="V598" s="87"/>
      <c r="W598" s="172" t="str">
        <f>IF(OR(T598="他官署で調達手続きを実施のため",AG598=契約状況コード表!G$5),"－",IF(V598&lt;&gt;"",ROUNDDOWN(V598/T598,3),(IFERROR(ROUNDDOWN(U598/T598,3),"－"))))</f>
        <v>－</v>
      </c>
      <c r="X598" s="85"/>
      <c r="Y598" s="85"/>
      <c r="Z598" s="82"/>
      <c r="AA598" s="80"/>
      <c r="AB598" s="81"/>
      <c r="AC598" s="82"/>
      <c r="AD598" s="82"/>
      <c r="AE598" s="82"/>
      <c r="AF598" s="82"/>
      <c r="AG598" s="80"/>
      <c r="AH598" s="76"/>
      <c r="AI598" s="76"/>
      <c r="AJ598" s="76"/>
      <c r="AK598" s="36"/>
      <c r="AL598" s="36"/>
      <c r="AM598" s="200"/>
      <c r="AN598" s="200"/>
      <c r="AO598" s="200"/>
      <c r="AP598" s="200"/>
      <c r="AQ598" s="161"/>
      <c r="AR598" s="75"/>
      <c r="AS598" s="36"/>
      <c r="AT598" s="36"/>
      <c r="AU598" s="36"/>
      <c r="AV598" s="36"/>
      <c r="AW598" s="36"/>
      <c r="AX598" s="36"/>
      <c r="AY598" s="36"/>
      <c r="AZ598" s="36"/>
      <c r="BA598" s="104"/>
      <c r="BB598" s="113"/>
      <c r="BC598" s="114" t="str">
        <f>IF(AND(OR(K598=契約状況コード表!D$5,K598=契約状況コード表!D$6),OR(AG598=契約状況コード表!G$5,AG598=契約状況コード表!G$6)),"年間支払金額(全官署)",IF(OR(AG598=契約状況コード表!G$5,AG598=契約状況コード表!G$6),"年間支払金額",IF(AND(OR(COUNTIF(AI598,"*すべて*"),COUNTIF(AI598,"*全て*")),S598="●",OR(K598=契約状況コード表!D$5,K598=契約状況コード表!D$6)),"年間支払金額(全官署、契約相手方ごと)",IF(AND(OR(COUNTIF(AI598,"*すべて*"),COUNTIF(AI598,"*全て*")),S598="●"),"年間支払金額(契約相手方ごと)",IF(AND(OR(K598=契約状況コード表!D$5,K598=契約状況コード表!D$6),AG598=契約状況コード表!G$7),"契約総額(全官署)",IF(AND(K598=契約状況コード表!D$7,AG598=契約状況コード表!G$7),"契約総額(自官署のみ)",IF(K598=契約状況コード表!D$7,"年間支払金額(自官署のみ)",IF(AG598=契約状況コード表!G$7,"契約総額",IF(AND(COUNTIF(BJ598,"&lt;&gt;*単価*"),OR(K598=契約状況コード表!D$5,K598=契約状況コード表!D$6)),"全官署予定価格",IF(AND(COUNTIF(BJ598,"*単価*"),OR(K598=契約状況コード表!D$5,K598=契約状況コード表!D$6)),"全官署支払金額",IF(AND(COUNTIF(BJ598,"&lt;&gt;*単価*"),COUNTIF(BJ598,"*変更契約*")),"変更後予定価格",IF(COUNTIF(BJ598,"*単価*"),"年間支払金額","予定価格"))))))))))))</f>
        <v>予定価格</v>
      </c>
      <c r="BD598" s="114" t="str">
        <f>IF(AND(BI598=契約状況コード表!M$5,T598&gt;契約状況コード表!N$5),"○",IF(AND(BI598=契約状況コード表!M$6,T598&gt;=契約状況コード表!N$6),"○",IF(AND(BI598=契約状況コード表!M$7,T598&gt;=契約状況コード表!N$7),"○",IF(AND(BI598=契約状況コード表!M$8,T598&gt;=契約状況コード表!N$8),"○",IF(AND(BI598=契約状況コード表!M$9,T598&gt;=契約状況コード表!N$9),"○",IF(AND(BI598=契約状況コード表!M$10,T598&gt;=契約状況コード表!N$10),"○",IF(AND(BI598=契約状況コード表!M$11,T598&gt;=契約状況コード表!N$11),"○",IF(AND(BI598=契約状況コード表!M$12,T598&gt;=契約状況コード表!N$12),"○",IF(AND(BI598=契約状況コード表!M$13,T598&gt;=契約状況コード表!N$13),"○",IF(T598="他官署で調達手続き入札を実施のため","○","×"))))))))))</f>
        <v>×</v>
      </c>
      <c r="BE598" s="114" t="str">
        <f>IF(AND(BI598=契約状況コード表!M$5,Y598&gt;契約状況コード表!N$5),"○",IF(AND(BI598=契約状況コード表!M$6,Y598&gt;=契約状況コード表!N$6),"○",IF(AND(BI598=契約状況コード表!M$7,Y598&gt;=契約状況コード表!N$7),"○",IF(AND(BI598=契約状況コード表!M$8,Y598&gt;=契約状況コード表!N$8),"○",IF(AND(BI598=契約状況コード表!M$9,Y598&gt;=契約状況コード表!N$9),"○",IF(AND(BI598=契約状況コード表!M$10,Y598&gt;=契約状況コード表!N$10),"○",IF(AND(BI598=契約状況コード表!M$11,Y598&gt;=契約状況コード表!N$11),"○",IF(AND(BI598=契約状況コード表!M$12,Y598&gt;=契約状況コード表!N$12),"○",IF(AND(BI598=契約状況コード表!M$13,Y598&gt;=契約状況コード表!N$13),"○","×")))))))))</f>
        <v>×</v>
      </c>
      <c r="BF598" s="114" t="str">
        <f t="shared" si="83"/>
        <v>×</v>
      </c>
      <c r="BG598" s="114" t="str">
        <f t="shared" si="84"/>
        <v>×</v>
      </c>
      <c r="BH598" s="115" t="str">
        <f t="shared" si="85"/>
        <v/>
      </c>
      <c r="BI598" s="170">
        <f t="shared" si="86"/>
        <v>0</v>
      </c>
      <c r="BJ598" s="36" t="str">
        <f>IF(AG598=契約状況コード表!G$5,"",IF(AND(K598&lt;&gt;"",ISTEXT(U598)),"分担契約/単価契約",IF(ISTEXT(U598),"単価契約",IF(K598&lt;&gt;"","分担契約",""))))</f>
        <v/>
      </c>
      <c r="BK598" s="171"/>
      <c r="BL598" s="118" t="str">
        <f>IF(COUNTIF(T598,"**"),"",IF(AND(T598&gt;=契約状況コード表!P$5,OR(H598=契約状況コード表!M$5,H598=契約状況コード表!M$6)),1,IF(AND(T598&gt;=契約状況コード表!P$13,H598&lt;&gt;契約状況コード表!M$5,H598&lt;&gt;契約状況コード表!M$6),1,"")))</f>
        <v/>
      </c>
      <c r="BM598" s="155" t="str">
        <f t="shared" si="87"/>
        <v>○</v>
      </c>
      <c r="BN598" s="118" t="b">
        <f t="shared" si="88"/>
        <v>1</v>
      </c>
      <c r="BO598" s="118" t="b">
        <f t="shared" si="89"/>
        <v>1</v>
      </c>
    </row>
    <row r="599" spans="1:67" ht="60.6" customHeight="1">
      <c r="A599" s="101">
        <f t="shared" si="90"/>
        <v>594</v>
      </c>
      <c r="B599" s="101" t="str">
        <f t="shared" si="91"/>
        <v/>
      </c>
      <c r="C599" s="101" t="str">
        <f>IF(B599&lt;&gt;1,"",COUNTIF($B$6:B599,1))</f>
        <v/>
      </c>
      <c r="D599" s="101" t="str">
        <f>IF(B599&lt;&gt;2,"",COUNTIF($B$6:B599,2))</f>
        <v/>
      </c>
      <c r="E599" s="101" t="str">
        <f>IF(B599&lt;&gt;3,"",COUNTIF($B$6:B599,3))</f>
        <v/>
      </c>
      <c r="F599" s="101" t="str">
        <f>IF(B599&lt;&gt;4,"",COUNTIF($B$6:B599,4))</f>
        <v/>
      </c>
      <c r="G599" s="75"/>
      <c r="H599" s="36"/>
      <c r="I599" s="76"/>
      <c r="J599" s="76"/>
      <c r="K599" s="75"/>
      <c r="L599" s="161"/>
      <c r="M599" s="77"/>
      <c r="N599" s="76"/>
      <c r="O599" s="78"/>
      <c r="P599" s="83"/>
      <c r="Q599" s="84"/>
      <c r="R599" s="76"/>
      <c r="S599" s="75"/>
      <c r="T599" s="79"/>
      <c r="U599" s="86"/>
      <c r="V599" s="87"/>
      <c r="W599" s="172" t="str">
        <f>IF(OR(T599="他官署で調達手続きを実施のため",AG599=契約状況コード表!G$5),"－",IF(V599&lt;&gt;"",ROUNDDOWN(V599/T599,3),(IFERROR(ROUNDDOWN(U599/T599,3),"－"))))</f>
        <v>－</v>
      </c>
      <c r="X599" s="79"/>
      <c r="Y599" s="79"/>
      <c r="Z599" s="82"/>
      <c r="AA599" s="80"/>
      <c r="AB599" s="81"/>
      <c r="AC599" s="82"/>
      <c r="AD599" s="82"/>
      <c r="AE599" s="82"/>
      <c r="AF599" s="82"/>
      <c r="AG599" s="80"/>
      <c r="AH599" s="76"/>
      <c r="AI599" s="76"/>
      <c r="AJ599" s="76"/>
      <c r="AK599" s="36"/>
      <c r="AL599" s="36"/>
      <c r="AM599" s="200"/>
      <c r="AN599" s="200"/>
      <c r="AO599" s="200"/>
      <c r="AP599" s="200"/>
      <c r="AQ599" s="161"/>
      <c r="AR599" s="75"/>
      <c r="AS599" s="36"/>
      <c r="AT599" s="36"/>
      <c r="AU599" s="36"/>
      <c r="AV599" s="36"/>
      <c r="AW599" s="36"/>
      <c r="AX599" s="36"/>
      <c r="AY599" s="36"/>
      <c r="AZ599" s="36"/>
      <c r="BA599" s="104"/>
      <c r="BB599" s="113"/>
      <c r="BC599" s="114" t="str">
        <f>IF(AND(OR(K599=契約状況コード表!D$5,K599=契約状況コード表!D$6),OR(AG599=契約状況コード表!G$5,AG599=契約状況コード表!G$6)),"年間支払金額(全官署)",IF(OR(AG599=契約状況コード表!G$5,AG599=契約状況コード表!G$6),"年間支払金額",IF(AND(OR(COUNTIF(AI599,"*すべて*"),COUNTIF(AI599,"*全て*")),S599="●",OR(K599=契約状況コード表!D$5,K599=契約状況コード表!D$6)),"年間支払金額(全官署、契約相手方ごと)",IF(AND(OR(COUNTIF(AI599,"*すべて*"),COUNTIF(AI599,"*全て*")),S599="●"),"年間支払金額(契約相手方ごと)",IF(AND(OR(K599=契約状況コード表!D$5,K599=契約状況コード表!D$6),AG599=契約状況コード表!G$7),"契約総額(全官署)",IF(AND(K599=契約状況コード表!D$7,AG599=契約状況コード表!G$7),"契約総額(自官署のみ)",IF(K599=契約状況コード表!D$7,"年間支払金額(自官署のみ)",IF(AG599=契約状況コード表!G$7,"契約総額",IF(AND(COUNTIF(BJ599,"&lt;&gt;*単価*"),OR(K599=契約状況コード表!D$5,K599=契約状況コード表!D$6)),"全官署予定価格",IF(AND(COUNTIF(BJ599,"*単価*"),OR(K599=契約状況コード表!D$5,K599=契約状況コード表!D$6)),"全官署支払金額",IF(AND(COUNTIF(BJ599,"&lt;&gt;*単価*"),COUNTIF(BJ599,"*変更契約*")),"変更後予定価格",IF(COUNTIF(BJ599,"*単価*"),"年間支払金額","予定価格"))))))))))))</f>
        <v>予定価格</v>
      </c>
      <c r="BD599" s="114" t="str">
        <f>IF(AND(BI599=契約状況コード表!M$5,T599&gt;契約状況コード表!N$5),"○",IF(AND(BI599=契約状況コード表!M$6,T599&gt;=契約状況コード表!N$6),"○",IF(AND(BI599=契約状況コード表!M$7,T599&gt;=契約状況コード表!N$7),"○",IF(AND(BI599=契約状況コード表!M$8,T599&gt;=契約状況コード表!N$8),"○",IF(AND(BI599=契約状況コード表!M$9,T599&gt;=契約状況コード表!N$9),"○",IF(AND(BI599=契約状況コード表!M$10,T599&gt;=契約状況コード表!N$10),"○",IF(AND(BI599=契約状況コード表!M$11,T599&gt;=契約状況コード表!N$11),"○",IF(AND(BI599=契約状況コード表!M$12,T599&gt;=契約状況コード表!N$12),"○",IF(AND(BI599=契約状況コード表!M$13,T599&gt;=契約状況コード表!N$13),"○",IF(T599="他官署で調達手続き入札を実施のため","○","×"))))))))))</f>
        <v>×</v>
      </c>
      <c r="BE599" s="114" t="str">
        <f>IF(AND(BI599=契約状況コード表!M$5,Y599&gt;契約状況コード表!N$5),"○",IF(AND(BI599=契約状況コード表!M$6,Y599&gt;=契約状況コード表!N$6),"○",IF(AND(BI599=契約状況コード表!M$7,Y599&gt;=契約状況コード表!N$7),"○",IF(AND(BI599=契約状況コード表!M$8,Y599&gt;=契約状況コード表!N$8),"○",IF(AND(BI599=契約状況コード表!M$9,Y599&gt;=契約状況コード表!N$9),"○",IF(AND(BI599=契約状況コード表!M$10,Y599&gt;=契約状況コード表!N$10),"○",IF(AND(BI599=契約状況コード表!M$11,Y599&gt;=契約状況コード表!N$11),"○",IF(AND(BI599=契約状況コード表!M$12,Y599&gt;=契約状況コード表!N$12),"○",IF(AND(BI599=契約状況コード表!M$13,Y599&gt;=契約状況コード表!N$13),"○","×")))))))))</f>
        <v>×</v>
      </c>
      <c r="BF599" s="114" t="str">
        <f t="shared" si="83"/>
        <v>×</v>
      </c>
      <c r="BG599" s="114" t="str">
        <f t="shared" si="84"/>
        <v>×</v>
      </c>
      <c r="BH599" s="115" t="str">
        <f t="shared" si="85"/>
        <v/>
      </c>
      <c r="BI599" s="170">
        <f t="shared" si="86"/>
        <v>0</v>
      </c>
      <c r="BJ599" s="36" t="str">
        <f>IF(AG599=契約状況コード表!G$5,"",IF(AND(K599&lt;&gt;"",ISTEXT(U599)),"分担契約/単価契約",IF(ISTEXT(U599),"単価契約",IF(K599&lt;&gt;"","分担契約",""))))</f>
        <v/>
      </c>
      <c r="BK599" s="171"/>
      <c r="BL599" s="118" t="str">
        <f>IF(COUNTIF(T599,"**"),"",IF(AND(T599&gt;=契約状況コード表!P$5,OR(H599=契約状況コード表!M$5,H599=契約状況コード表!M$6)),1,IF(AND(T599&gt;=契約状況コード表!P$13,H599&lt;&gt;契約状況コード表!M$5,H599&lt;&gt;契約状況コード表!M$6),1,"")))</f>
        <v/>
      </c>
      <c r="BM599" s="155" t="str">
        <f t="shared" si="87"/>
        <v>○</v>
      </c>
      <c r="BN599" s="118" t="b">
        <f t="shared" si="88"/>
        <v>1</v>
      </c>
      <c r="BO599" s="118" t="b">
        <f t="shared" si="89"/>
        <v>1</v>
      </c>
    </row>
    <row r="600" spans="1:67" ht="60.6" customHeight="1">
      <c r="A600" s="101">
        <f t="shared" si="90"/>
        <v>595</v>
      </c>
      <c r="B600" s="101" t="str">
        <f t="shared" si="91"/>
        <v/>
      </c>
      <c r="C600" s="101" t="str">
        <f>IF(B600&lt;&gt;1,"",COUNTIF($B$6:B600,1))</f>
        <v/>
      </c>
      <c r="D600" s="101" t="str">
        <f>IF(B600&lt;&gt;2,"",COUNTIF($B$6:B600,2))</f>
        <v/>
      </c>
      <c r="E600" s="101" t="str">
        <f>IF(B600&lt;&gt;3,"",COUNTIF($B$6:B600,3))</f>
        <v/>
      </c>
      <c r="F600" s="101" t="str">
        <f>IF(B600&lt;&gt;4,"",COUNTIF($B$6:B600,4))</f>
        <v/>
      </c>
      <c r="G600" s="75"/>
      <c r="H600" s="36"/>
      <c r="I600" s="76"/>
      <c r="J600" s="76"/>
      <c r="K600" s="75"/>
      <c r="L600" s="161"/>
      <c r="M600" s="77"/>
      <c r="N600" s="76"/>
      <c r="O600" s="78"/>
      <c r="P600" s="83"/>
      <c r="Q600" s="84"/>
      <c r="R600" s="76"/>
      <c r="S600" s="75"/>
      <c r="T600" s="79"/>
      <c r="U600" s="86"/>
      <c r="V600" s="87"/>
      <c r="W600" s="172" t="str">
        <f>IF(OR(T600="他官署で調達手続きを実施のため",AG600=契約状況コード表!G$5),"－",IF(V600&lt;&gt;"",ROUNDDOWN(V600/T600,3),(IFERROR(ROUNDDOWN(U600/T600,3),"－"))))</f>
        <v>－</v>
      </c>
      <c r="X600" s="79"/>
      <c r="Y600" s="79"/>
      <c r="Z600" s="82"/>
      <c r="AA600" s="80"/>
      <c r="AB600" s="81"/>
      <c r="AC600" s="82"/>
      <c r="AD600" s="82"/>
      <c r="AE600" s="82"/>
      <c r="AF600" s="82"/>
      <c r="AG600" s="80"/>
      <c r="AH600" s="76"/>
      <c r="AI600" s="76"/>
      <c r="AJ600" s="76"/>
      <c r="AK600" s="36"/>
      <c r="AL600" s="36"/>
      <c r="AM600" s="200"/>
      <c r="AN600" s="200"/>
      <c r="AO600" s="200"/>
      <c r="AP600" s="200"/>
      <c r="AQ600" s="161"/>
      <c r="AR600" s="75"/>
      <c r="AS600" s="36"/>
      <c r="AT600" s="36"/>
      <c r="AU600" s="36"/>
      <c r="AV600" s="36"/>
      <c r="AW600" s="36"/>
      <c r="AX600" s="36"/>
      <c r="AY600" s="36"/>
      <c r="AZ600" s="36"/>
      <c r="BA600" s="104"/>
      <c r="BB600" s="113"/>
      <c r="BC600" s="114" t="str">
        <f>IF(AND(OR(K600=契約状況コード表!D$5,K600=契約状況コード表!D$6),OR(AG600=契約状況コード表!G$5,AG600=契約状況コード表!G$6)),"年間支払金額(全官署)",IF(OR(AG600=契約状況コード表!G$5,AG600=契約状況コード表!G$6),"年間支払金額",IF(AND(OR(COUNTIF(AI600,"*すべて*"),COUNTIF(AI600,"*全て*")),S600="●",OR(K600=契約状況コード表!D$5,K600=契約状況コード表!D$6)),"年間支払金額(全官署、契約相手方ごと)",IF(AND(OR(COUNTIF(AI600,"*すべて*"),COUNTIF(AI600,"*全て*")),S600="●"),"年間支払金額(契約相手方ごと)",IF(AND(OR(K600=契約状況コード表!D$5,K600=契約状況コード表!D$6),AG600=契約状況コード表!G$7),"契約総額(全官署)",IF(AND(K600=契約状況コード表!D$7,AG600=契約状況コード表!G$7),"契約総額(自官署のみ)",IF(K600=契約状況コード表!D$7,"年間支払金額(自官署のみ)",IF(AG600=契約状況コード表!G$7,"契約総額",IF(AND(COUNTIF(BJ600,"&lt;&gt;*単価*"),OR(K600=契約状況コード表!D$5,K600=契約状況コード表!D$6)),"全官署予定価格",IF(AND(COUNTIF(BJ600,"*単価*"),OR(K600=契約状況コード表!D$5,K600=契約状況コード表!D$6)),"全官署支払金額",IF(AND(COUNTIF(BJ600,"&lt;&gt;*単価*"),COUNTIF(BJ600,"*変更契約*")),"変更後予定価格",IF(COUNTIF(BJ600,"*単価*"),"年間支払金額","予定価格"))))))))))))</f>
        <v>予定価格</v>
      </c>
      <c r="BD600" s="114" t="str">
        <f>IF(AND(BI600=契約状況コード表!M$5,T600&gt;契約状況コード表!N$5),"○",IF(AND(BI600=契約状況コード表!M$6,T600&gt;=契約状況コード表!N$6),"○",IF(AND(BI600=契約状況コード表!M$7,T600&gt;=契約状況コード表!N$7),"○",IF(AND(BI600=契約状況コード表!M$8,T600&gt;=契約状況コード表!N$8),"○",IF(AND(BI600=契約状況コード表!M$9,T600&gt;=契約状況コード表!N$9),"○",IF(AND(BI600=契約状況コード表!M$10,T600&gt;=契約状況コード表!N$10),"○",IF(AND(BI600=契約状況コード表!M$11,T600&gt;=契約状況コード表!N$11),"○",IF(AND(BI600=契約状況コード表!M$12,T600&gt;=契約状況コード表!N$12),"○",IF(AND(BI600=契約状況コード表!M$13,T600&gt;=契約状況コード表!N$13),"○",IF(T600="他官署で調達手続き入札を実施のため","○","×"))))))))))</f>
        <v>×</v>
      </c>
      <c r="BE600" s="114" t="str">
        <f>IF(AND(BI600=契約状況コード表!M$5,Y600&gt;契約状況コード表!N$5),"○",IF(AND(BI600=契約状況コード表!M$6,Y600&gt;=契約状況コード表!N$6),"○",IF(AND(BI600=契約状況コード表!M$7,Y600&gt;=契約状況コード表!N$7),"○",IF(AND(BI600=契約状況コード表!M$8,Y600&gt;=契約状況コード表!N$8),"○",IF(AND(BI600=契約状況コード表!M$9,Y600&gt;=契約状況コード表!N$9),"○",IF(AND(BI600=契約状況コード表!M$10,Y600&gt;=契約状況コード表!N$10),"○",IF(AND(BI600=契約状況コード表!M$11,Y600&gt;=契約状況コード表!N$11),"○",IF(AND(BI600=契約状況コード表!M$12,Y600&gt;=契約状況コード表!N$12),"○",IF(AND(BI600=契約状況コード表!M$13,Y600&gt;=契約状況コード表!N$13),"○","×")))))))))</f>
        <v>×</v>
      </c>
      <c r="BF600" s="114" t="str">
        <f t="shared" si="83"/>
        <v>×</v>
      </c>
      <c r="BG600" s="114" t="str">
        <f t="shared" si="84"/>
        <v>×</v>
      </c>
      <c r="BH600" s="115" t="str">
        <f t="shared" si="85"/>
        <v/>
      </c>
      <c r="BI600" s="170">
        <f t="shared" si="86"/>
        <v>0</v>
      </c>
      <c r="BJ600" s="36" t="str">
        <f>IF(AG600=契約状況コード表!G$5,"",IF(AND(K600&lt;&gt;"",ISTEXT(U600)),"分担契約/単価契約",IF(ISTEXT(U600),"単価契約",IF(K600&lt;&gt;"","分担契約",""))))</f>
        <v/>
      </c>
      <c r="BK600" s="171"/>
      <c r="BL600" s="118" t="str">
        <f>IF(COUNTIF(T600,"**"),"",IF(AND(T600&gt;=契約状況コード表!P$5,OR(H600=契約状況コード表!M$5,H600=契約状況コード表!M$6)),1,IF(AND(T600&gt;=契約状況コード表!P$13,H600&lt;&gt;契約状況コード表!M$5,H600&lt;&gt;契約状況コード表!M$6),1,"")))</f>
        <v/>
      </c>
      <c r="BM600" s="155" t="str">
        <f t="shared" si="87"/>
        <v>○</v>
      </c>
      <c r="BN600" s="118" t="b">
        <f t="shared" si="88"/>
        <v>1</v>
      </c>
      <c r="BO600" s="118" t="b">
        <f t="shared" si="89"/>
        <v>1</v>
      </c>
    </row>
    <row r="601" spans="1:67" ht="60.6" customHeight="1">
      <c r="A601" s="101">
        <f t="shared" si="90"/>
        <v>596</v>
      </c>
      <c r="B601" s="101" t="str">
        <f t="shared" si="91"/>
        <v/>
      </c>
      <c r="C601" s="101" t="str">
        <f>IF(B601&lt;&gt;1,"",COUNTIF($B$6:B601,1))</f>
        <v/>
      </c>
      <c r="D601" s="101" t="str">
        <f>IF(B601&lt;&gt;2,"",COUNTIF($B$6:B601,2))</f>
        <v/>
      </c>
      <c r="E601" s="101" t="str">
        <f>IF(B601&lt;&gt;3,"",COUNTIF($B$6:B601,3))</f>
        <v/>
      </c>
      <c r="F601" s="101" t="str">
        <f>IF(B601&lt;&gt;4,"",COUNTIF($B$6:B601,4))</f>
        <v/>
      </c>
      <c r="G601" s="75"/>
      <c r="H601" s="36"/>
      <c r="I601" s="76"/>
      <c r="J601" s="76"/>
      <c r="K601" s="75"/>
      <c r="L601" s="161"/>
      <c r="M601" s="77"/>
      <c r="N601" s="76"/>
      <c r="O601" s="78"/>
      <c r="P601" s="83"/>
      <c r="Q601" s="84"/>
      <c r="R601" s="76"/>
      <c r="S601" s="75"/>
      <c r="T601" s="79"/>
      <c r="U601" s="86"/>
      <c r="V601" s="87"/>
      <c r="W601" s="172" t="str">
        <f>IF(OR(T601="他官署で調達手続きを実施のため",AG601=契約状況コード表!G$5),"－",IF(V601&lt;&gt;"",ROUNDDOWN(V601/T601,3),(IFERROR(ROUNDDOWN(U601/T601,3),"－"))))</f>
        <v>－</v>
      </c>
      <c r="X601" s="79"/>
      <c r="Y601" s="79"/>
      <c r="Z601" s="82"/>
      <c r="AA601" s="80"/>
      <c r="AB601" s="81"/>
      <c r="AC601" s="82"/>
      <c r="AD601" s="82"/>
      <c r="AE601" s="82"/>
      <c r="AF601" s="82"/>
      <c r="AG601" s="80"/>
      <c r="AH601" s="76"/>
      <c r="AI601" s="76"/>
      <c r="AJ601" s="76"/>
      <c r="AK601" s="36"/>
      <c r="AL601" s="36"/>
      <c r="AM601" s="200"/>
      <c r="AN601" s="200"/>
      <c r="AO601" s="200"/>
      <c r="AP601" s="200"/>
      <c r="AQ601" s="161"/>
      <c r="AR601" s="75"/>
      <c r="AS601" s="36"/>
      <c r="AT601" s="36"/>
      <c r="AU601" s="36"/>
      <c r="AV601" s="36"/>
      <c r="AW601" s="36"/>
      <c r="AX601" s="36"/>
      <c r="AY601" s="36"/>
      <c r="AZ601" s="36"/>
      <c r="BA601" s="104"/>
      <c r="BB601" s="113"/>
      <c r="BC601" s="114" t="str">
        <f>IF(AND(OR(K601=契約状況コード表!D$5,K601=契約状況コード表!D$6),OR(AG601=契約状況コード表!G$5,AG601=契約状況コード表!G$6)),"年間支払金額(全官署)",IF(OR(AG601=契約状況コード表!G$5,AG601=契約状況コード表!G$6),"年間支払金額",IF(AND(OR(COUNTIF(AI601,"*すべて*"),COUNTIF(AI601,"*全て*")),S601="●",OR(K601=契約状況コード表!D$5,K601=契約状況コード表!D$6)),"年間支払金額(全官署、契約相手方ごと)",IF(AND(OR(COUNTIF(AI601,"*すべて*"),COUNTIF(AI601,"*全て*")),S601="●"),"年間支払金額(契約相手方ごと)",IF(AND(OR(K601=契約状況コード表!D$5,K601=契約状況コード表!D$6),AG601=契約状況コード表!G$7),"契約総額(全官署)",IF(AND(K601=契約状況コード表!D$7,AG601=契約状況コード表!G$7),"契約総額(自官署のみ)",IF(K601=契約状況コード表!D$7,"年間支払金額(自官署のみ)",IF(AG601=契約状況コード表!G$7,"契約総額",IF(AND(COUNTIF(BJ601,"&lt;&gt;*単価*"),OR(K601=契約状況コード表!D$5,K601=契約状況コード表!D$6)),"全官署予定価格",IF(AND(COUNTIF(BJ601,"*単価*"),OR(K601=契約状況コード表!D$5,K601=契約状況コード表!D$6)),"全官署支払金額",IF(AND(COUNTIF(BJ601,"&lt;&gt;*単価*"),COUNTIF(BJ601,"*変更契約*")),"変更後予定価格",IF(COUNTIF(BJ601,"*単価*"),"年間支払金額","予定価格"))))))))))))</f>
        <v>予定価格</v>
      </c>
      <c r="BD601" s="114" t="str">
        <f>IF(AND(BI601=契約状況コード表!M$5,T601&gt;契約状況コード表!N$5),"○",IF(AND(BI601=契約状況コード表!M$6,T601&gt;=契約状況コード表!N$6),"○",IF(AND(BI601=契約状況コード表!M$7,T601&gt;=契約状況コード表!N$7),"○",IF(AND(BI601=契約状況コード表!M$8,T601&gt;=契約状況コード表!N$8),"○",IF(AND(BI601=契約状況コード表!M$9,T601&gt;=契約状況コード表!N$9),"○",IF(AND(BI601=契約状況コード表!M$10,T601&gt;=契約状況コード表!N$10),"○",IF(AND(BI601=契約状況コード表!M$11,T601&gt;=契約状況コード表!N$11),"○",IF(AND(BI601=契約状況コード表!M$12,T601&gt;=契約状況コード表!N$12),"○",IF(AND(BI601=契約状況コード表!M$13,T601&gt;=契約状況コード表!N$13),"○",IF(T601="他官署で調達手続き入札を実施のため","○","×"))))))))))</f>
        <v>×</v>
      </c>
      <c r="BE601" s="114" t="str">
        <f>IF(AND(BI601=契約状況コード表!M$5,Y601&gt;契約状況コード表!N$5),"○",IF(AND(BI601=契約状況コード表!M$6,Y601&gt;=契約状況コード表!N$6),"○",IF(AND(BI601=契約状況コード表!M$7,Y601&gt;=契約状況コード表!N$7),"○",IF(AND(BI601=契約状況コード表!M$8,Y601&gt;=契約状況コード表!N$8),"○",IF(AND(BI601=契約状況コード表!M$9,Y601&gt;=契約状況コード表!N$9),"○",IF(AND(BI601=契約状況コード表!M$10,Y601&gt;=契約状況コード表!N$10),"○",IF(AND(BI601=契約状況コード表!M$11,Y601&gt;=契約状況コード表!N$11),"○",IF(AND(BI601=契約状況コード表!M$12,Y601&gt;=契約状況コード表!N$12),"○",IF(AND(BI601=契約状況コード表!M$13,Y601&gt;=契約状況コード表!N$13),"○","×")))))))))</f>
        <v>×</v>
      </c>
      <c r="BF601" s="114" t="str">
        <f t="shared" si="83"/>
        <v>×</v>
      </c>
      <c r="BG601" s="114" t="str">
        <f t="shared" si="84"/>
        <v>×</v>
      </c>
      <c r="BH601" s="115" t="str">
        <f t="shared" si="85"/>
        <v/>
      </c>
      <c r="BI601" s="170">
        <f t="shared" si="86"/>
        <v>0</v>
      </c>
      <c r="BJ601" s="36" t="str">
        <f>IF(AG601=契約状況コード表!G$5,"",IF(AND(K601&lt;&gt;"",ISTEXT(U601)),"分担契約/単価契約",IF(ISTEXT(U601),"単価契約",IF(K601&lt;&gt;"","分担契約",""))))</f>
        <v/>
      </c>
      <c r="BK601" s="171"/>
      <c r="BL601" s="118" t="str">
        <f>IF(COUNTIF(T601,"**"),"",IF(AND(T601&gt;=契約状況コード表!P$5,OR(H601=契約状況コード表!M$5,H601=契約状況コード表!M$6)),1,IF(AND(T601&gt;=契約状況コード表!P$13,H601&lt;&gt;契約状況コード表!M$5,H601&lt;&gt;契約状況コード表!M$6),1,"")))</f>
        <v/>
      </c>
      <c r="BM601" s="155" t="str">
        <f t="shared" si="87"/>
        <v>○</v>
      </c>
      <c r="BN601" s="118" t="b">
        <f t="shared" si="88"/>
        <v>1</v>
      </c>
      <c r="BO601" s="118" t="b">
        <f t="shared" si="89"/>
        <v>1</v>
      </c>
    </row>
    <row r="602" spans="1:67" ht="60.6" customHeight="1">
      <c r="A602" s="101">
        <f t="shared" si="90"/>
        <v>597</v>
      </c>
      <c r="B602" s="101" t="str">
        <f t="shared" si="91"/>
        <v/>
      </c>
      <c r="C602" s="101" t="str">
        <f>IF(B602&lt;&gt;1,"",COUNTIF($B$6:B602,1))</f>
        <v/>
      </c>
      <c r="D602" s="101" t="str">
        <f>IF(B602&lt;&gt;2,"",COUNTIF($B$6:B602,2))</f>
        <v/>
      </c>
      <c r="E602" s="101" t="str">
        <f>IF(B602&lt;&gt;3,"",COUNTIF($B$6:B602,3))</f>
        <v/>
      </c>
      <c r="F602" s="101" t="str">
        <f>IF(B602&lt;&gt;4,"",COUNTIF($B$6:B602,4))</f>
        <v/>
      </c>
      <c r="G602" s="75"/>
      <c r="H602" s="36"/>
      <c r="I602" s="76"/>
      <c r="J602" s="76"/>
      <c r="K602" s="75"/>
      <c r="L602" s="161"/>
      <c r="M602" s="77"/>
      <c r="N602" s="76"/>
      <c r="O602" s="78"/>
      <c r="P602" s="83"/>
      <c r="Q602" s="84"/>
      <c r="R602" s="76"/>
      <c r="S602" s="75"/>
      <c r="T602" s="79"/>
      <c r="U602" s="86"/>
      <c r="V602" s="87"/>
      <c r="W602" s="172" t="str">
        <f>IF(OR(T602="他官署で調達手続きを実施のため",AG602=契約状況コード表!G$5),"－",IF(V602&lt;&gt;"",ROUNDDOWN(V602/T602,3),(IFERROR(ROUNDDOWN(U602/T602,3),"－"))))</f>
        <v>－</v>
      </c>
      <c r="X602" s="79"/>
      <c r="Y602" s="79"/>
      <c r="Z602" s="82"/>
      <c r="AA602" s="80"/>
      <c r="AB602" s="81"/>
      <c r="AC602" s="82"/>
      <c r="AD602" s="82"/>
      <c r="AE602" s="82"/>
      <c r="AF602" s="82"/>
      <c r="AG602" s="80"/>
      <c r="AH602" s="76"/>
      <c r="AI602" s="76"/>
      <c r="AJ602" s="76"/>
      <c r="AK602" s="36"/>
      <c r="AL602" s="36"/>
      <c r="AM602" s="200"/>
      <c r="AN602" s="200"/>
      <c r="AO602" s="200"/>
      <c r="AP602" s="200"/>
      <c r="AQ602" s="161"/>
      <c r="AR602" s="75"/>
      <c r="AS602" s="36"/>
      <c r="AT602" s="36"/>
      <c r="AU602" s="36"/>
      <c r="AV602" s="36"/>
      <c r="AW602" s="36"/>
      <c r="AX602" s="36"/>
      <c r="AY602" s="36"/>
      <c r="AZ602" s="36"/>
      <c r="BA602" s="108"/>
      <c r="BB602" s="113"/>
      <c r="BC602" s="114" t="str">
        <f>IF(AND(OR(K602=契約状況コード表!D$5,K602=契約状況コード表!D$6),OR(AG602=契約状況コード表!G$5,AG602=契約状況コード表!G$6)),"年間支払金額(全官署)",IF(OR(AG602=契約状況コード表!G$5,AG602=契約状況コード表!G$6),"年間支払金額",IF(AND(OR(COUNTIF(AI602,"*すべて*"),COUNTIF(AI602,"*全て*")),S602="●",OR(K602=契約状況コード表!D$5,K602=契約状況コード表!D$6)),"年間支払金額(全官署、契約相手方ごと)",IF(AND(OR(COUNTIF(AI602,"*すべて*"),COUNTIF(AI602,"*全て*")),S602="●"),"年間支払金額(契約相手方ごと)",IF(AND(OR(K602=契約状況コード表!D$5,K602=契約状況コード表!D$6),AG602=契約状況コード表!G$7),"契約総額(全官署)",IF(AND(K602=契約状況コード表!D$7,AG602=契約状況コード表!G$7),"契約総額(自官署のみ)",IF(K602=契約状況コード表!D$7,"年間支払金額(自官署のみ)",IF(AG602=契約状況コード表!G$7,"契約総額",IF(AND(COUNTIF(BJ602,"&lt;&gt;*単価*"),OR(K602=契約状況コード表!D$5,K602=契約状況コード表!D$6)),"全官署予定価格",IF(AND(COUNTIF(BJ602,"*単価*"),OR(K602=契約状況コード表!D$5,K602=契約状況コード表!D$6)),"全官署支払金額",IF(AND(COUNTIF(BJ602,"&lt;&gt;*単価*"),COUNTIF(BJ602,"*変更契約*")),"変更後予定価格",IF(COUNTIF(BJ602,"*単価*"),"年間支払金額","予定価格"))))))))))))</f>
        <v>予定価格</v>
      </c>
      <c r="BD602" s="114" t="str">
        <f>IF(AND(BI602=契約状況コード表!M$5,T602&gt;契約状況コード表!N$5),"○",IF(AND(BI602=契約状況コード表!M$6,T602&gt;=契約状況コード表!N$6),"○",IF(AND(BI602=契約状況コード表!M$7,T602&gt;=契約状況コード表!N$7),"○",IF(AND(BI602=契約状況コード表!M$8,T602&gt;=契約状況コード表!N$8),"○",IF(AND(BI602=契約状況コード表!M$9,T602&gt;=契約状況コード表!N$9),"○",IF(AND(BI602=契約状況コード表!M$10,T602&gt;=契約状況コード表!N$10),"○",IF(AND(BI602=契約状況コード表!M$11,T602&gt;=契約状況コード表!N$11),"○",IF(AND(BI602=契約状況コード表!M$12,T602&gt;=契約状況コード表!N$12),"○",IF(AND(BI602=契約状況コード表!M$13,T602&gt;=契約状況コード表!N$13),"○",IF(T602="他官署で調達手続き入札を実施のため","○","×"))))))))))</f>
        <v>×</v>
      </c>
      <c r="BE602" s="114" t="str">
        <f>IF(AND(BI602=契約状況コード表!M$5,Y602&gt;契約状況コード表!N$5),"○",IF(AND(BI602=契約状況コード表!M$6,Y602&gt;=契約状況コード表!N$6),"○",IF(AND(BI602=契約状況コード表!M$7,Y602&gt;=契約状況コード表!N$7),"○",IF(AND(BI602=契約状況コード表!M$8,Y602&gt;=契約状況コード表!N$8),"○",IF(AND(BI602=契約状況コード表!M$9,Y602&gt;=契約状況コード表!N$9),"○",IF(AND(BI602=契約状況コード表!M$10,Y602&gt;=契約状況コード表!N$10),"○",IF(AND(BI602=契約状況コード表!M$11,Y602&gt;=契約状況コード表!N$11),"○",IF(AND(BI602=契約状況コード表!M$12,Y602&gt;=契約状況コード表!N$12),"○",IF(AND(BI602=契約状況コード表!M$13,Y602&gt;=契約状況コード表!N$13),"○","×")))))))))</f>
        <v>×</v>
      </c>
      <c r="BF602" s="114" t="str">
        <f t="shared" si="83"/>
        <v>×</v>
      </c>
      <c r="BG602" s="114" t="str">
        <f t="shared" si="84"/>
        <v>×</v>
      </c>
      <c r="BH602" s="115" t="str">
        <f t="shared" si="85"/>
        <v/>
      </c>
      <c r="BI602" s="170">
        <f t="shared" si="86"/>
        <v>0</v>
      </c>
      <c r="BJ602" s="36" t="str">
        <f>IF(AG602=契約状況コード表!G$5,"",IF(AND(K602&lt;&gt;"",ISTEXT(U602)),"分担契約/単価契約",IF(ISTEXT(U602),"単価契約",IF(K602&lt;&gt;"","分担契約",""))))</f>
        <v/>
      </c>
      <c r="BK602" s="171"/>
      <c r="BL602" s="118" t="str">
        <f>IF(COUNTIF(T602,"**"),"",IF(AND(T602&gt;=契約状況コード表!P$5,OR(H602=契約状況コード表!M$5,H602=契約状況コード表!M$6)),1,IF(AND(T602&gt;=契約状況コード表!P$13,H602&lt;&gt;契約状況コード表!M$5,H602&lt;&gt;契約状況コード表!M$6),1,"")))</f>
        <v/>
      </c>
      <c r="BM602" s="155" t="str">
        <f t="shared" si="87"/>
        <v>○</v>
      </c>
      <c r="BN602" s="118" t="b">
        <f t="shared" si="88"/>
        <v>1</v>
      </c>
      <c r="BO602" s="118" t="b">
        <f t="shared" si="89"/>
        <v>1</v>
      </c>
    </row>
    <row r="603" spans="1:67" ht="60.6" customHeight="1">
      <c r="A603" s="101">
        <f t="shared" si="90"/>
        <v>598</v>
      </c>
      <c r="B603" s="101" t="str">
        <f t="shared" si="91"/>
        <v/>
      </c>
      <c r="C603" s="101" t="str">
        <f>IF(B603&lt;&gt;1,"",COUNTIF($B$6:B603,1))</f>
        <v/>
      </c>
      <c r="D603" s="101" t="str">
        <f>IF(B603&lt;&gt;2,"",COUNTIF($B$6:B603,2))</f>
        <v/>
      </c>
      <c r="E603" s="101" t="str">
        <f>IF(B603&lt;&gt;3,"",COUNTIF($B$6:B603,3))</f>
        <v/>
      </c>
      <c r="F603" s="101" t="str">
        <f>IF(B603&lt;&gt;4,"",COUNTIF($B$6:B603,4))</f>
        <v/>
      </c>
      <c r="G603" s="75"/>
      <c r="H603" s="36"/>
      <c r="I603" s="76"/>
      <c r="J603" s="76"/>
      <c r="K603" s="75"/>
      <c r="L603" s="161"/>
      <c r="M603" s="77"/>
      <c r="N603" s="76"/>
      <c r="O603" s="78"/>
      <c r="P603" s="83"/>
      <c r="Q603" s="84"/>
      <c r="R603" s="76"/>
      <c r="S603" s="75"/>
      <c r="T603" s="79"/>
      <c r="U603" s="86"/>
      <c r="V603" s="87"/>
      <c r="W603" s="172" t="str">
        <f>IF(OR(T603="他官署で調達手続きを実施のため",AG603=契約状況コード表!G$5),"－",IF(V603&lt;&gt;"",ROUNDDOWN(V603/T603,3),(IFERROR(ROUNDDOWN(U603/T603,3),"－"))))</f>
        <v>－</v>
      </c>
      <c r="X603" s="79"/>
      <c r="Y603" s="79"/>
      <c r="Z603" s="82"/>
      <c r="AA603" s="80"/>
      <c r="AB603" s="81"/>
      <c r="AC603" s="82"/>
      <c r="AD603" s="82"/>
      <c r="AE603" s="82"/>
      <c r="AF603" s="82"/>
      <c r="AG603" s="80"/>
      <c r="AH603" s="76"/>
      <c r="AI603" s="76"/>
      <c r="AJ603" s="76"/>
      <c r="AK603" s="36"/>
      <c r="AL603" s="36"/>
      <c r="AM603" s="200"/>
      <c r="AN603" s="200"/>
      <c r="AO603" s="200"/>
      <c r="AP603" s="200"/>
      <c r="AQ603" s="161"/>
      <c r="AR603" s="75"/>
      <c r="AS603" s="36"/>
      <c r="AT603" s="36"/>
      <c r="AU603" s="36"/>
      <c r="AV603" s="36"/>
      <c r="AW603" s="36"/>
      <c r="AX603" s="36"/>
      <c r="AY603" s="36"/>
      <c r="AZ603" s="36"/>
      <c r="BA603" s="104"/>
      <c r="BB603" s="113"/>
      <c r="BC603" s="114" t="str">
        <f>IF(AND(OR(K603=契約状況コード表!D$5,K603=契約状況コード表!D$6),OR(AG603=契約状況コード表!G$5,AG603=契約状況コード表!G$6)),"年間支払金額(全官署)",IF(OR(AG603=契約状況コード表!G$5,AG603=契約状況コード表!G$6),"年間支払金額",IF(AND(OR(COUNTIF(AI603,"*すべて*"),COUNTIF(AI603,"*全て*")),S603="●",OR(K603=契約状況コード表!D$5,K603=契約状況コード表!D$6)),"年間支払金額(全官署、契約相手方ごと)",IF(AND(OR(COUNTIF(AI603,"*すべて*"),COUNTIF(AI603,"*全て*")),S603="●"),"年間支払金額(契約相手方ごと)",IF(AND(OR(K603=契約状況コード表!D$5,K603=契約状況コード表!D$6),AG603=契約状況コード表!G$7),"契約総額(全官署)",IF(AND(K603=契約状況コード表!D$7,AG603=契約状況コード表!G$7),"契約総額(自官署のみ)",IF(K603=契約状況コード表!D$7,"年間支払金額(自官署のみ)",IF(AG603=契約状況コード表!G$7,"契約総額",IF(AND(COUNTIF(BJ603,"&lt;&gt;*単価*"),OR(K603=契約状況コード表!D$5,K603=契約状況コード表!D$6)),"全官署予定価格",IF(AND(COUNTIF(BJ603,"*単価*"),OR(K603=契約状況コード表!D$5,K603=契約状況コード表!D$6)),"全官署支払金額",IF(AND(COUNTIF(BJ603,"&lt;&gt;*単価*"),COUNTIF(BJ603,"*変更契約*")),"変更後予定価格",IF(COUNTIF(BJ603,"*単価*"),"年間支払金額","予定価格"))))))))))))</f>
        <v>予定価格</v>
      </c>
      <c r="BD603" s="114" t="str">
        <f>IF(AND(BI603=契約状況コード表!M$5,T603&gt;契約状況コード表!N$5),"○",IF(AND(BI603=契約状況コード表!M$6,T603&gt;=契約状況コード表!N$6),"○",IF(AND(BI603=契約状況コード表!M$7,T603&gt;=契約状況コード表!N$7),"○",IF(AND(BI603=契約状況コード表!M$8,T603&gt;=契約状況コード表!N$8),"○",IF(AND(BI603=契約状況コード表!M$9,T603&gt;=契約状況コード表!N$9),"○",IF(AND(BI603=契約状況コード表!M$10,T603&gt;=契約状況コード表!N$10),"○",IF(AND(BI603=契約状況コード表!M$11,T603&gt;=契約状況コード表!N$11),"○",IF(AND(BI603=契約状況コード表!M$12,T603&gt;=契約状況コード表!N$12),"○",IF(AND(BI603=契約状況コード表!M$13,T603&gt;=契約状況コード表!N$13),"○",IF(T603="他官署で調達手続き入札を実施のため","○","×"))))))))))</f>
        <v>×</v>
      </c>
      <c r="BE603" s="114" t="str">
        <f>IF(AND(BI603=契約状況コード表!M$5,Y603&gt;契約状況コード表!N$5),"○",IF(AND(BI603=契約状況コード表!M$6,Y603&gt;=契約状況コード表!N$6),"○",IF(AND(BI603=契約状況コード表!M$7,Y603&gt;=契約状況コード表!N$7),"○",IF(AND(BI603=契約状況コード表!M$8,Y603&gt;=契約状況コード表!N$8),"○",IF(AND(BI603=契約状況コード表!M$9,Y603&gt;=契約状況コード表!N$9),"○",IF(AND(BI603=契約状況コード表!M$10,Y603&gt;=契約状況コード表!N$10),"○",IF(AND(BI603=契約状況コード表!M$11,Y603&gt;=契約状況コード表!N$11),"○",IF(AND(BI603=契約状況コード表!M$12,Y603&gt;=契約状況コード表!N$12),"○",IF(AND(BI603=契約状況コード表!M$13,Y603&gt;=契約状況コード表!N$13),"○","×")))))))))</f>
        <v>×</v>
      </c>
      <c r="BF603" s="114" t="str">
        <f t="shared" si="83"/>
        <v>×</v>
      </c>
      <c r="BG603" s="114" t="str">
        <f t="shared" si="84"/>
        <v>×</v>
      </c>
      <c r="BH603" s="115" t="str">
        <f t="shared" si="85"/>
        <v/>
      </c>
      <c r="BI603" s="170">
        <f t="shared" si="86"/>
        <v>0</v>
      </c>
      <c r="BJ603" s="36" t="str">
        <f>IF(AG603=契約状況コード表!G$5,"",IF(AND(K603&lt;&gt;"",ISTEXT(U603)),"分担契約/単価契約",IF(ISTEXT(U603),"単価契約",IF(K603&lt;&gt;"","分担契約",""))))</f>
        <v/>
      </c>
      <c r="BK603" s="171"/>
      <c r="BL603" s="118" t="str">
        <f>IF(COUNTIF(T603,"**"),"",IF(AND(T603&gt;=契約状況コード表!P$5,OR(H603=契約状況コード表!M$5,H603=契約状況コード表!M$6)),1,IF(AND(T603&gt;=契約状況コード表!P$13,H603&lt;&gt;契約状況コード表!M$5,H603&lt;&gt;契約状況コード表!M$6),1,"")))</f>
        <v/>
      </c>
      <c r="BM603" s="155" t="str">
        <f t="shared" si="87"/>
        <v>○</v>
      </c>
      <c r="BN603" s="118" t="b">
        <f t="shared" si="88"/>
        <v>1</v>
      </c>
      <c r="BO603" s="118" t="b">
        <f t="shared" si="89"/>
        <v>1</v>
      </c>
    </row>
    <row r="604" spans="1:67" ht="60.6" customHeight="1">
      <c r="A604" s="101">
        <f t="shared" si="90"/>
        <v>599</v>
      </c>
      <c r="B604" s="101" t="str">
        <f t="shared" si="91"/>
        <v/>
      </c>
      <c r="C604" s="101" t="str">
        <f>IF(B604&lt;&gt;1,"",COUNTIF($B$6:B604,1))</f>
        <v/>
      </c>
      <c r="D604" s="101" t="str">
        <f>IF(B604&lt;&gt;2,"",COUNTIF($B$6:B604,2))</f>
        <v/>
      </c>
      <c r="E604" s="101" t="str">
        <f>IF(B604&lt;&gt;3,"",COUNTIF($B$6:B604,3))</f>
        <v/>
      </c>
      <c r="F604" s="101" t="str">
        <f>IF(B604&lt;&gt;4,"",COUNTIF($B$6:B604,4))</f>
        <v/>
      </c>
      <c r="G604" s="75"/>
      <c r="H604" s="36"/>
      <c r="I604" s="76"/>
      <c r="J604" s="76"/>
      <c r="K604" s="75"/>
      <c r="L604" s="161"/>
      <c r="M604" s="77"/>
      <c r="N604" s="76"/>
      <c r="O604" s="78"/>
      <c r="P604" s="83"/>
      <c r="Q604" s="84"/>
      <c r="R604" s="76"/>
      <c r="S604" s="75"/>
      <c r="T604" s="79"/>
      <c r="U604" s="86"/>
      <c r="V604" s="87"/>
      <c r="W604" s="172" t="str">
        <f>IF(OR(T604="他官署で調達手続きを実施のため",AG604=契約状況コード表!G$5),"－",IF(V604&lt;&gt;"",ROUNDDOWN(V604/T604,3),(IFERROR(ROUNDDOWN(U604/T604,3),"－"))))</f>
        <v>－</v>
      </c>
      <c r="X604" s="79"/>
      <c r="Y604" s="79"/>
      <c r="Z604" s="82"/>
      <c r="AA604" s="80"/>
      <c r="AB604" s="81"/>
      <c r="AC604" s="82"/>
      <c r="AD604" s="82"/>
      <c r="AE604" s="82"/>
      <c r="AF604" s="82"/>
      <c r="AG604" s="80"/>
      <c r="AH604" s="76"/>
      <c r="AI604" s="76"/>
      <c r="AJ604" s="76"/>
      <c r="AK604" s="36"/>
      <c r="AL604" s="36"/>
      <c r="AM604" s="200"/>
      <c r="AN604" s="200"/>
      <c r="AO604" s="200"/>
      <c r="AP604" s="200"/>
      <c r="AQ604" s="161"/>
      <c r="AR604" s="75"/>
      <c r="AS604" s="36"/>
      <c r="AT604" s="36"/>
      <c r="AU604" s="36"/>
      <c r="AV604" s="36"/>
      <c r="AW604" s="36"/>
      <c r="AX604" s="36"/>
      <c r="AY604" s="36"/>
      <c r="AZ604" s="36"/>
      <c r="BA604" s="104"/>
      <c r="BB604" s="113"/>
      <c r="BC604" s="114" t="str">
        <f>IF(AND(OR(K604=契約状況コード表!D$5,K604=契約状況コード表!D$6),OR(AG604=契約状況コード表!G$5,AG604=契約状況コード表!G$6)),"年間支払金額(全官署)",IF(OR(AG604=契約状況コード表!G$5,AG604=契約状況コード表!G$6),"年間支払金額",IF(AND(OR(COUNTIF(AI604,"*すべて*"),COUNTIF(AI604,"*全て*")),S604="●",OR(K604=契約状況コード表!D$5,K604=契約状況コード表!D$6)),"年間支払金額(全官署、契約相手方ごと)",IF(AND(OR(COUNTIF(AI604,"*すべて*"),COUNTIF(AI604,"*全て*")),S604="●"),"年間支払金額(契約相手方ごと)",IF(AND(OR(K604=契約状況コード表!D$5,K604=契約状況コード表!D$6),AG604=契約状況コード表!G$7),"契約総額(全官署)",IF(AND(K604=契約状況コード表!D$7,AG604=契約状況コード表!G$7),"契約総額(自官署のみ)",IF(K604=契約状況コード表!D$7,"年間支払金額(自官署のみ)",IF(AG604=契約状況コード表!G$7,"契約総額",IF(AND(COUNTIF(BJ604,"&lt;&gt;*単価*"),OR(K604=契約状況コード表!D$5,K604=契約状況コード表!D$6)),"全官署予定価格",IF(AND(COUNTIF(BJ604,"*単価*"),OR(K604=契約状況コード表!D$5,K604=契約状況コード表!D$6)),"全官署支払金額",IF(AND(COUNTIF(BJ604,"&lt;&gt;*単価*"),COUNTIF(BJ604,"*変更契約*")),"変更後予定価格",IF(COUNTIF(BJ604,"*単価*"),"年間支払金額","予定価格"))))))))))))</f>
        <v>予定価格</v>
      </c>
      <c r="BD604" s="114" t="str">
        <f>IF(AND(BI604=契約状況コード表!M$5,T604&gt;契約状況コード表!N$5),"○",IF(AND(BI604=契約状況コード表!M$6,T604&gt;=契約状況コード表!N$6),"○",IF(AND(BI604=契約状況コード表!M$7,T604&gt;=契約状況コード表!N$7),"○",IF(AND(BI604=契約状況コード表!M$8,T604&gt;=契約状況コード表!N$8),"○",IF(AND(BI604=契約状況コード表!M$9,T604&gt;=契約状況コード表!N$9),"○",IF(AND(BI604=契約状況コード表!M$10,T604&gt;=契約状況コード表!N$10),"○",IF(AND(BI604=契約状況コード表!M$11,T604&gt;=契約状況コード表!N$11),"○",IF(AND(BI604=契約状況コード表!M$12,T604&gt;=契約状況コード表!N$12),"○",IF(AND(BI604=契約状況コード表!M$13,T604&gt;=契約状況コード表!N$13),"○",IF(T604="他官署で調達手続き入札を実施のため","○","×"))))))))))</f>
        <v>×</v>
      </c>
      <c r="BE604" s="114" t="str">
        <f>IF(AND(BI604=契約状況コード表!M$5,Y604&gt;契約状況コード表!N$5),"○",IF(AND(BI604=契約状況コード表!M$6,Y604&gt;=契約状況コード表!N$6),"○",IF(AND(BI604=契約状況コード表!M$7,Y604&gt;=契約状況コード表!N$7),"○",IF(AND(BI604=契約状況コード表!M$8,Y604&gt;=契約状況コード表!N$8),"○",IF(AND(BI604=契約状況コード表!M$9,Y604&gt;=契約状況コード表!N$9),"○",IF(AND(BI604=契約状況コード表!M$10,Y604&gt;=契約状況コード表!N$10),"○",IF(AND(BI604=契約状況コード表!M$11,Y604&gt;=契約状況コード表!N$11),"○",IF(AND(BI604=契約状況コード表!M$12,Y604&gt;=契約状況コード表!N$12),"○",IF(AND(BI604=契約状況コード表!M$13,Y604&gt;=契約状況コード表!N$13),"○","×")))))))))</f>
        <v>×</v>
      </c>
      <c r="BF604" s="114" t="str">
        <f t="shared" si="83"/>
        <v>×</v>
      </c>
      <c r="BG604" s="114" t="str">
        <f t="shared" si="84"/>
        <v>×</v>
      </c>
      <c r="BH604" s="115" t="str">
        <f t="shared" si="85"/>
        <v/>
      </c>
      <c r="BI604" s="170">
        <f t="shared" si="86"/>
        <v>0</v>
      </c>
      <c r="BJ604" s="36" t="str">
        <f>IF(AG604=契約状況コード表!G$5,"",IF(AND(K604&lt;&gt;"",ISTEXT(U604)),"分担契約/単価契約",IF(ISTEXT(U604),"単価契約",IF(K604&lt;&gt;"","分担契約",""))))</f>
        <v/>
      </c>
      <c r="BK604" s="171"/>
      <c r="BL604" s="118" t="str">
        <f>IF(COUNTIF(T604,"**"),"",IF(AND(T604&gt;=契約状況コード表!P$5,OR(H604=契約状況コード表!M$5,H604=契約状況コード表!M$6)),1,IF(AND(T604&gt;=契約状況コード表!P$13,H604&lt;&gt;契約状況コード表!M$5,H604&lt;&gt;契約状況コード表!M$6),1,"")))</f>
        <v/>
      </c>
      <c r="BM604" s="155" t="str">
        <f t="shared" si="87"/>
        <v>○</v>
      </c>
      <c r="BN604" s="118" t="b">
        <f t="shared" si="88"/>
        <v>1</v>
      </c>
      <c r="BO604" s="118" t="b">
        <f t="shared" si="89"/>
        <v>1</v>
      </c>
    </row>
    <row r="605" spans="1:67" ht="60.6" customHeight="1">
      <c r="A605" s="101">
        <f t="shared" si="90"/>
        <v>600</v>
      </c>
      <c r="B605" s="101" t="str">
        <f t="shared" si="91"/>
        <v/>
      </c>
      <c r="C605" s="101" t="str">
        <f>IF(B605&lt;&gt;1,"",COUNTIF($B$6:B605,1))</f>
        <v/>
      </c>
      <c r="D605" s="101" t="str">
        <f>IF(B605&lt;&gt;2,"",COUNTIF($B$6:B605,2))</f>
        <v/>
      </c>
      <c r="E605" s="101" t="str">
        <f>IF(B605&lt;&gt;3,"",COUNTIF($B$6:B605,3))</f>
        <v/>
      </c>
      <c r="F605" s="101" t="str">
        <f>IF(B605&lt;&gt;4,"",COUNTIF($B$6:B605,4))</f>
        <v/>
      </c>
      <c r="G605" s="75"/>
      <c r="H605" s="36"/>
      <c r="I605" s="76"/>
      <c r="J605" s="76"/>
      <c r="K605" s="75"/>
      <c r="L605" s="161"/>
      <c r="M605" s="77"/>
      <c r="N605" s="76"/>
      <c r="O605" s="78"/>
      <c r="P605" s="83"/>
      <c r="Q605" s="84"/>
      <c r="R605" s="76"/>
      <c r="S605" s="75"/>
      <c r="T605" s="85"/>
      <c r="U605" s="154"/>
      <c r="V605" s="87"/>
      <c r="W605" s="172" t="str">
        <f>IF(OR(T605="他官署で調達手続きを実施のため",AG605=契約状況コード表!G$5),"－",IF(V605&lt;&gt;"",ROUNDDOWN(V605/T605,3),(IFERROR(ROUNDDOWN(U605/T605,3),"－"))))</f>
        <v>－</v>
      </c>
      <c r="X605" s="85"/>
      <c r="Y605" s="85"/>
      <c r="Z605" s="82"/>
      <c r="AA605" s="80"/>
      <c r="AB605" s="81"/>
      <c r="AC605" s="82"/>
      <c r="AD605" s="82"/>
      <c r="AE605" s="82"/>
      <c r="AF605" s="82"/>
      <c r="AG605" s="80"/>
      <c r="AH605" s="76"/>
      <c r="AI605" s="76"/>
      <c r="AJ605" s="76"/>
      <c r="AK605" s="36"/>
      <c r="AL605" s="36"/>
      <c r="AM605" s="200"/>
      <c r="AN605" s="200"/>
      <c r="AO605" s="200"/>
      <c r="AP605" s="200"/>
      <c r="AQ605" s="161"/>
      <c r="AR605" s="75"/>
      <c r="AS605" s="36"/>
      <c r="AT605" s="36"/>
      <c r="AU605" s="36"/>
      <c r="AV605" s="36"/>
      <c r="AW605" s="36"/>
      <c r="AX605" s="36"/>
      <c r="AY605" s="36"/>
      <c r="AZ605" s="36"/>
      <c r="BA605" s="104"/>
      <c r="BB605" s="113"/>
      <c r="BC605" s="114" t="str">
        <f>IF(AND(OR(K605=契約状況コード表!D$5,K605=契約状況コード表!D$6),OR(AG605=契約状況コード表!G$5,AG605=契約状況コード表!G$6)),"年間支払金額(全官署)",IF(OR(AG605=契約状況コード表!G$5,AG605=契約状況コード表!G$6),"年間支払金額",IF(AND(OR(COUNTIF(AI605,"*すべて*"),COUNTIF(AI605,"*全て*")),S605="●",OR(K605=契約状況コード表!D$5,K605=契約状況コード表!D$6)),"年間支払金額(全官署、契約相手方ごと)",IF(AND(OR(COUNTIF(AI605,"*すべて*"),COUNTIF(AI605,"*全て*")),S605="●"),"年間支払金額(契約相手方ごと)",IF(AND(OR(K605=契約状況コード表!D$5,K605=契約状況コード表!D$6),AG605=契約状況コード表!G$7),"契約総額(全官署)",IF(AND(K605=契約状況コード表!D$7,AG605=契約状況コード表!G$7),"契約総額(自官署のみ)",IF(K605=契約状況コード表!D$7,"年間支払金額(自官署のみ)",IF(AG605=契約状況コード表!G$7,"契約総額",IF(AND(COUNTIF(BJ605,"&lt;&gt;*単価*"),OR(K605=契約状況コード表!D$5,K605=契約状況コード表!D$6)),"全官署予定価格",IF(AND(COUNTIF(BJ605,"*単価*"),OR(K605=契約状況コード表!D$5,K605=契約状況コード表!D$6)),"全官署支払金額",IF(AND(COUNTIF(BJ605,"&lt;&gt;*単価*"),COUNTIF(BJ605,"*変更契約*")),"変更後予定価格",IF(COUNTIF(BJ605,"*単価*"),"年間支払金額","予定価格"))))))))))))</f>
        <v>予定価格</v>
      </c>
      <c r="BD605" s="114" t="str">
        <f>IF(AND(BI605=契約状況コード表!M$5,T605&gt;契約状況コード表!N$5),"○",IF(AND(BI605=契約状況コード表!M$6,T605&gt;=契約状況コード表!N$6),"○",IF(AND(BI605=契約状況コード表!M$7,T605&gt;=契約状況コード表!N$7),"○",IF(AND(BI605=契約状況コード表!M$8,T605&gt;=契約状況コード表!N$8),"○",IF(AND(BI605=契約状況コード表!M$9,T605&gt;=契約状況コード表!N$9),"○",IF(AND(BI605=契約状況コード表!M$10,T605&gt;=契約状況コード表!N$10),"○",IF(AND(BI605=契約状況コード表!M$11,T605&gt;=契約状況コード表!N$11),"○",IF(AND(BI605=契約状況コード表!M$12,T605&gt;=契約状況コード表!N$12),"○",IF(AND(BI605=契約状況コード表!M$13,T605&gt;=契約状況コード表!N$13),"○",IF(T605="他官署で調達手続き入札を実施のため","○","×"))))))))))</f>
        <v>×</v>
      </c>
      <c r="BE605" s="114" t="str">
        <f>IF(AND(BI605=契約状況コード表!M$5,Y605&gt;契約状況コード表!N$5),"○",IF(AND(BI605=契約状況コード表!M$6,Y605&gt;=契約状況コード表!N$6),"○",IF(AND(BI605=契約状況コード表!M$7,Y605&gt;=契約状況コード表!N$7),"○",IF(AND(BI605=契約状況コード表!M$8,Y605&gt;=契約状況コード表!N$8),"○",IF(AND(BI605=契約状況コード表!M$9,Y605&gt;=契約状況コード表!N$9),"○",IF(AND(BI605=契約状況コード表!M$10,Y605&gt;=契約状況コード表!N$10),"○",IF(AND(BI605=契約状況コード表!M$11,Y605&gt;=契約状況コード表!N$11),"○",IF(AND(BI605=契約状況コード表!M$12,Y605&gt;=契約状況コード表!N$12),"○",IF(AND(BI605=契約状況コード表!M$13,Y605&gt;=契約状況コード表!N$13),"○","×")))))))))</f>
        <v>×</v>
      </c>
      <c r="BF605" s="114" t="str">
        <f t="shared" si="83"/>
        <v>×</v>
      </c>
      <c r="BG605" s="114" t="str">
        <f t="shared" si="84"/>
        <v>×</v>
      </c>
      <c r="BH605" s="115" t="str">
        <f t="shared" si="85"/>
        <v/>
      </c>
      <c r="BI605" s="170">
        <f t="shared" si="86"/>
        <v>0</v>
      </c>
      <c r="BJ605" s="36" t="str">
        <f>IF(AG605=契約状況コード表!G$5,"",IF(AND(K605&lt;&gt;"",ISTEXT(U605)),"分担契約/単価契約",IF(ISTEXT(U605),"単価契約",IF(K605&lt;&gt;"","分担契約",""))))</f>
        <v/>
      </c>
      <c r="BK605" s="171"/>
      <c r="BL605" s="118" t="str">
        <f>IF(COUNTIF(T605,"**"),"",IF(AND(T605&gt;=契約状況コード表!P$5,OR(H605=契約状況コード表!M$5,H605=契約状況コード表!M$6)),1,IF(AND(T605&gt;=契約状況コード表!P$13,H605&lt;&gt;契約状況コード表!M$5,H605&lt;&gt;契約状況コード表!M$6),1,"")))</f>
        <v/>
      </c>
      <c r="BM605" s="155" t="str">
        <f t="shared" si="87"/>
        <v>○</v>
      </c>
      <c r="BN605" s="118" t="b">
        <f t="shared" si="88"/>
        <v>1</v>
      </c>
      <c r="BO605" s="118" t="b">
        <f t="shared" si="89"/>
        <v>1</v>
      </c>
    </row>
    <row r="606" spans="1:67" ht="60.6" customHeight="1">
      <c r="A606" s="101">
        <f t="shared" si="90"/>
        <v>601</v>
      </c>
      <c r="B606" s="101" t="str">
        <f t="shared" si="91"/>
        <v/>
      </c>
      <c r="C606" s="101" t="str">
        <f>IF(B606&lt;&gt;1,"",COUNTIF($B$6:B606,1))</f>
        <v/>
      </c>
      <c r="D606" s="101" t="str">
        <f>IF(B606&lt;&gt;2,"",COUNTIF($B$6:B606,2))</f>
        <v/>
      </c>
      <c r="E606" s="101" t="str">
        <f>IF(B606&lt;&gt;3,"",COUNTIF($B$6:B606,3))</f>
        <v/>
      </c>
      <c r="F606" s="101" t="str">
        <f>IF(B606&lt;&gt;4,"",COUNTIF($B$6:B606,4))</f>
        <v/>
      </c>
      <c r="G606" s="75"/>
      <c r="H606" s="36"/>
      <c r="I606" s="76"/>
      <c r="J606" s="76"/>
      <c r="K606" s="75"/>
      <c r="L606" s="161"/>
      <c r="M606" s="77"/>
      <c r="N606" s="76"/>
      <c r="O606" s="78"/>
      <c r="P606" s="83"/>
      <c r="Q606" s="84"/>
      <c r="R606" s="76"/>
      <c r="S606" s="75"/>
      <c r="T606" s="79"/>
      <c r="U606" s="86"/>
      <c r="V606" s="87"/>
      <c r="W606" s="172" t="str">
        <f>IF(OR(T606="他官署で調達手続きを実施のため",AG606=契約状況コード表!G$5),"－",IF(V606&lt;&gt;"",ROUNDDOWN(V606/T606,3),(IFERROR(ROUNDDOWN(U606/T606,3),"－"))))</f>
        <v>－</v>
      </c>
      <c r="X606" s="79"/>
      <c r="Y606" s="79"/>
      <c r="Z606" s="82"/>
      <c r="AA606" s="80"/>
      <c r="AB606" s="81"/>
      <c r="AC606" s="82"/>
      <c r="AD606" s="82"/>
      <c r="AE606" s="82"/>
      <c r="AF606" s="82"/>
      <c r="AG606" s="80"/>
      <c r="AH606" s="76"/>
      <c r="AI606" s="76"/>
      <c r="AJ606" s="76"/>
      <c r="AK606" s="36"/>
      <c r="AL606" s="36"/>
      <c r="AM606" s="200"/>
      <c r="AN606" s="200"/>
      <c r="AO606" s="200"/>
      <c r="AP606" s="200"/>
      <c r="AQ606" s="161"/>
      <c r="AR606" s="75"/>
      <c r="AS606" s="36"/>
      <c r="AT606" s="36"/>
      <c r="AU606" s="36"/>
      <c r="AV606" s="36"/>
      <c r="AW606" s="36"/>
      <c r="AX606" s="36"/>
      <c r="AY606" s="36"/>
      <c r="AZ606" s="36"/>
      <c r="BA606" s="104"/>
      <c r="BB606" s="113"/>
      <c r="BC606" s="114" t="str">
        <f>IF(AND(OR(K606=契約状況コード表!D$5,K606=契約状況コード表!D$6),OR(AG606=契約状況コード表!G$5,AG606=契約状況コード表!G$6)),"年間支払金額(全官署)",IF(OR(AG606=契約状況コード表!G$5,AG606=契約状況コード表!G$6),"年間支払金額",IF(AND(OR(COUNTIF(AI606,"*すべて*"),COUNTIF(AI606,"*全て*")),S606="●",OR(K606=契約状況コード表!D$5,K606=契約状況コード表!D$6)),"年間支払金額(全官署、契約相手方ごと)",IF(AND(OR(COUNTIF(AI606,"*すべて*"),COUNTIF(AI606,"*全て*")),S606="●"),"年間支払金額(契約相手方ごと)",IF(AND(OR(K606=契約状況コード表!D$5,K606=契約状況コード表!D$6),AG606=契約状況コード表!G$7),"契約総額(全官署)",IF(AND(K606=契約状況コード表!D$7,AG606=契約状況コード表!G$7),"契約総額(自官署のみ)",IF(K606=契約状況コード表!D$7,"年間支払金額(自官署のみ)",IF(AG606=契約状況コード表!G$7,"契約総額",IF(AND(COUNTIF(BJ606,"&lt;&gt;*単価*"),OR(K606=契約状況コード表!D$5,K606=契約状況コード表!D$6)),"全官署予定価格",IF(AND(COUNTIF(BJ606,"*単価*"),OR(K606=契約状況コード表!D$5,K606=契約状況コード表!D$6)),"全官署支払金額",IF(AND(COUNTIF(BJ606,"&lt;&gt;*単価*"),COUNTIF(BJ606,"*変更契約*")),"変更後予定価格",IF(COUNTIF(BJ606,"*単価*"),"年間支払金額","予定価格"))))))))))))</f>
        <v>予定価格</v>
      </c>
      <c r="BD606" s="114" t="str">
        <f>IF(AND(BI606=契約状況コード表!M$5,T606&gt;契約状況コード表!N$5),"○",IF(AND(BI606=契約状況コード表!M$6,T606&gt;=契約状況コード表!N$6),"○",IF(AND(BI606=契約状況コード表!M$7,T606&gt;=契約状況コード表!N$7),"○",IF(AND(BI606=契約状況コード表!M$8,T606&gt;=契約状況コード表!N$8),"○",IF(AND(BI606=契約状況コード表!M$9,T606&gt;=契約状況コード表!N$9),"○",IF(AND(BI606=契約状況コード表!M$10,T606&gt;=契約状況コード表!N$10),"○",IF(AND(BI606=契約状況コード表!M$11,T606&gt;=契約状況コード表!N$11),"○",IF(AND(BI606=契約状況コード表!M$12,T606&gt;=契約状況コード表!N$12),"○",IF(AND(BI606=契約状況コード表!M$13,T606&gt;=契約状況コード表!N$13),"○",IF(T606="他官署で調達手続き入札を実施のため","○","×"))))))))))</f>
        <v>×</v>
      </c>
      <c r="BE606" s="114" t="str">
        <f>IF(AND(BI606=契約状況コード表!M$5,Y606&gt;契約状況コード表!N$5),"○",IF(AND(BI606=契約状況コード表!M$6,Y606&gt;=契約状況コード表!N$6),"○",IF(AND(BI606=契約状況コード表!M$7,Y606&gt;=契約状況コード表!N$7),"○",IF(AND(BI606=契約状況コード表!M$8,Y606&gt;=契約状況コード表!N$8),"○",IF(AND(BI606=契約状況コード表!M$9,Y606&gt;=契約状況コード表!N$9),"○",IF(AND(BI606=契約状況コード表!M$10,Y606&gt;=契約状況コード表!N$10),"○",IF(AND(BI606=契約状況コード表!M$11,Y606&gt;=契約状況コード表!N$11),"○",IF(AND(BI606=契約状況コード表!M$12,Y606&gt;=契約状況コード表!N$12),"○",IF(AND(BI606=契約状況コード表!M$13,Y606&gt;=契約状況コード表!N$13),"○","×")))))))))</f>
        <v>×</v>
      </c>
      <c r="BF606" s="114" t="str">
        <f t="shared" si="83"/>
        <v>×</v>
      </c>
      <c r="BG606" s="114" t="str">
        <f t="shared" si="84"/>
        <v>×</v>
      </c>
      <c r="BH606" s="115" t="str">
        <f t="shared" si="85"/>
        <v/>
      </c>
      <c r="BI606" s="170">
        <f t="shared" si="86"/>
        <v>0</v>
      </c>
      <c r="BJ606" s="36" t="str">
        <f>IF(AG606=契約状況コード表!G$5,"",IF(AND(K606&lt;&gt;"",ISTEXT(U606)),"分担契約/単価契約",IF(ISTEXT(U606),"単価契約",IF(K606&lt;&gt;"","分担契約",""))))</f>
        <v/>
      </c>
      <c r="BK606" s="171"/>
      <c r="BL606" s="118" t="str">
        <f>IF(COUNTIF(T606,"**"),"",IF(AND(T606&gt;=契約状況コード表!P$5,OR(H606=契約状況コード表!M$5,H606=契約状況コード表!M$6)),1,IF(AND(T606&gt;=契約状況コード表!P$13,H606&lt;&gt;契約状況コード表!M$5,H606&lt;&gt;契約状況コード表!M$6),1,"")))</f>
        <v/>
      </c>
      <c r="BM606" s="155" t="str">
        <f t="shared" si="87"/>
        <v>○</v>
      </c>
      <c r="BN606" s="118" t="b">
        <f t="shared" si="88"/>
        <v>1</v>
      </c>
      <c r="BO606" s="118" t="b">
        <f t="shared" si="89"/>
        <v>1</v>
      </c>
    </row>
    <row r="607" spans="1:67" ht="60.6" customHeight="1">
      <c r="A607" s="101">
        <f t="shared" si="90"/>
        <v>602</v>
      </c>
      <c r="B607" s="101" t="str">
        <f t="shared" si="91"/>
        <v/>
      </c>
      <c r="C607" s="101" t="str">
        <f>IF(B607&lt;&gt;1,"",COUNTIF($B$6:B607,1))</f>
        <v/>
      </c>
      <c r="D607" s="101" t="str">
        <f>IF(B607&lt;&gt;2,"",COUNTIF($B$6:B607,2))</f>
        <v/>
      </c>
      <c r="E607" s="101" t="str">
        <f>IF(B607&lt;&gt;3,"",COUNTIF($B$6:B607,3))</f>
        <v/>
      </c>
      <c r="F607" s="101" t="str">
        <f>IF(B607&lt;&gt;4,"",COUNTIF($B$6:B607,4))</f>
        <v/>
      </c>
      <c r="G607" s="75"/>
      <c r="H607" s="36"/>
      <c r="I607" s="76"/>
      <c r="J607" s="76"/>
      <c r="K607" s="75"/>
      <c r="L607" s="161"/>
      <c r="M607" s="77"/>
      <c r="N607" s="76"/>
      <c r="O607" s="78"/>
      <c r="P607" s="83"/>
      <c r="Q607" s="84"/>
      <c r="R607" s="76"/>
      <c r="S607" s="75"/>
      <c r="T607" s="79"/>
      <c r="U607" s="86"/>
      <c r="V607" s="87"/>
      <c r="W607" s="172" t="str">
        <f>IF(OR(T607="他官署で調達手続きを実施のため",AG607=契約状況コード表!G$5),"－",IF(V607&lt;&gt;"",ROUNDDOWN(V607/T607,3),(IFERROR(ROUNDDOWN(U607/T607,3),"－"))))</f>
        <v>－</v>
      </c>
      <c r="X607" s="79"/>
      <c r="Y607" s="79"/>
      <c r="Z607" s="82"/>
      <c r="AA607" s="80"/>
      <c r="AB607" s="81"/>
      <c r="AC607" s="82"/>
      <c r="AD607" s="82"/>
      <c r="AE607" s="82"/>
      <c r="AF607" s="82"/>
      <c r="AG607" s="80"/>
      <c r="AH607" s="76"/>
      <c r="AI607" s="76"/>
      <c r="AJ607" s="76"/>
      <c r="AK607" s="36"/>
      <c r="AL607" s="36"/>
      <c r="AM607" s="200"/>
      <c r="AN607" s="200"/>
      <c r="AO607" s="200"/>
      <c r="AP607" s="200"/>
      <c r="AQ607" s="161"/>
      <c r="AR607" s="75"/>
      <c r="AS607" s="36"/>
      <c r="AT607" s="36"/>
      <c r="AU607" s="36"/>
      <c r="AV607" s="36"/>
      <c r="AW607" s="36"/>
      <c r="AX607" s="36"/>
      <c r="AY607" s="36"/>
      <c r="AZ607" s="36"/>
      <c r="BA607" s="104"/>
      <c r="BB607" s="113"/>
      <c r="BC607" s="114" t="str">
        <f>IF(AND(OR(K607=契約状況コード表!D$5,K607=契約状況コード表!D$6),OR(AG607=契約状況コード表!G$5,AG607=契約状況コード表!G$6)),"年間支払金額(全官署)",IF(OR(AG607=契約状況コード表!G$5,AG607=契約状況コード表!G$6),"年間支払金額",IF(AND(OR(COUNTIF(AI607,"*すべて*"),COUNTIF(AI607,"*全て*")),S607="●",OR(K607=契約状況コード表!D$5,K607=契約状況コード表!D$6)),"年間支払金額(全官署、契約相手方ごと)",IF(AND(OR(COUNTIF(AI607,"*すべて*"),COUNTIF(AI607,"*全て*")),S607="●"),"年間支払金額(契約相手方ごと)",IF(AND(OR(K607=契約状況コード表!D$5,K607=契約状況コード表!D$6),AG607=契約状況コード表!G$7),"契約総額(全官署)",IF(AND(K607=契約状況コード表!D$7,AG607=契約状況コード表!G$7),"契約総額(自官署のみ)",IF(K607=契約状況コード表!D$7,"年間支払金額(自官署のみ)",IF(AG607=契約状況コード表!G$7,"契約総額",IF(AND(COUNTIF(BJ607,"&lt;&gt;*単価*"),OR(K607=契約状況コード表!D$5,K607=契約状況コード表!D$6)),"全官署予定価格",IF(AND(COUNTIF(BJ607,"*単価*"),OR(K607=契約状況コード表!D$5,K607=契約状況コード表!D$6)),"全官署支払金額",IF(AND(COUNTIF(BJ607,"&lt;&gt;*単価*"),COUNTIF(BJ607,"*変更契約*")),"変更後予定価格",IF(COUNTIF(BJ607,"*単価*"),"年間支払金額","予定価格"))))))))))))</f>
        <v>予定価格</v>
      </c>
      <c r="BD607" s="114" t="str">
        <f>IF(AND(BI607=契約状況コード表!M$5,T607&gt;契約状況コード表!N$5),"○",IF(AND(BI607=契約状況コード表!M$6,T607&gt;=契約状況コード表!N$6),"○",IF(AND(BI607=契約状況コード表!M$7,T607&gt;=契約状況コード表!N$7),"○",IF(AND(BI607=契約状況コード表!M$8,T607&gt;=契約状況コード表!N$8),"○",IF(AND(BI607=契約状況コード表!M$9,T607&gt;=契約状況コード表!N$9),"○",IF(AND(BI607=契約状況コード表!M$10,T607&gt;=契約状況コード表!N$10),"○",IF(AND(BI607=契約状況コード表!M$11,T607&gt;=契約状況コード表!N$11),"○",IF(AND(BI607=契約状況コード表!M$12,T607&gt;=契約状況コード表!N$12),"○",IF(AND(BI607=契約状況コード表!M$13,T607&gt;=契約状況コード表!N$13),"○",IF(T607="他官署で調達手続き入札を実施のため","○","×"))))))))))</f>
        <v>×</v>
      </c>
      <c r="BE607" s="114" t="str">
        <f>IF(AND(BI607=契約状況コード表!M$5,Y607&gt;契約状況コード表!N$5),"○",IF(AND(BI607=契約状況コード表!M$6,Y607&gt;=契約状況コード表!N$6),"○",IF(AND(BI607=契約状況コード表!M$7,Y607&gt;=契約状況コード表!N$7),"○",IF(AND(BI607=契約状況コード表!M$8,Y607&gt;=契約状況コード表!N$8),"○",IF(AND(BI607=契約状況コード表!M$9,Y607&gt;=契約状況コード表!N$9),"○",IF(AND(BI607=契約状況コード表!M$10,Y607&gt;=契約状況コード表!N$10),"○",IF(AND(BI607=契約状況コード表!M$11,Y607&gt;=契約状況コード表!N$11),"○",IF(AND(BI607=契約状況コード表!M$12,Y607&gt;=契約状況コード表!N$12),"○",IF(AND(BI607=契約状況コード表!M$13,Y607&gt;=契約状況コード表!N$13),"○","×")))))))))</f>
        <v>×</v>
      </c>
      <c r="BF607" s="114" t="str">
        <f t="shared" si="83"/>
        <v>×</v>
      </c>
      <c r="BG607" s="114" t="str">
        <f t="shared" si="84"/>
        <v>×</v>
      </c>
      <c r="BH607" s="115" t="str">
        <f t="shared" si="85"/>
        <v/>
      </c>
      <c r="BI607" s="170">
        <f t="shared" si="86"/>
        <v>0</v>
      </c>
      <c r="BJ607" s="36" t="str">
        <f>IF(AG607=契約状況コード表!G$5,"",IF(AND(K607&lt;&gt;"",ISTEXT(U607)),"分担契約/単価契約",IF(ISTEXT(U607),"単価契約",IF(K607&lt;&gt;"","分担契約",""))))</f>
        <v/>
      </c>
      <c r="BK607" s="171"/>
      <c r="BL607" s="118" t="str">
        <f>IF(COUNTIF(T607,"**"),"",IF(AND(T607&gt;=契約状況コード表!P$5,OR(H607=契約状況コード表!M$5,H607=契約状況コード表!M$6)),1,IF(AND(T607&gt;=契約状況コード表!P$13,H607&lt;&gt;契約状況コード表!M$5,H607&lt;&gt;契約状況コード表!M$6),1,"")))</f>
        <v/>
      </c>
      <c r="BM607" s="155" t="str">
        <f t="shared" si="87"/>
        <v>○</v>
      </c>
      <c r="BN607" s="118" t="b">
        <f t="shared" si="88"/>
        <v>1</v>
      </c>
      <c r="BO607" s="118" t="b">
        <f t="shared" si="89"/>
        <v>1</v>
      </c>
    </row>
    <row r="608" spans="1:67" ht="60.6" customHeight="1">
      <c r="A608" s="101">
        <f t="shared" si="90"/>
        <v>603</v>
      </c>
      <c r="B608" s="101" t="str">
        <f t="shared" si="91"/>
        <v/>
      </c>
      <c r="C608" s="101" t="str">
        <f>IF(B608&lt;&gt;1,"",COUNTIF($B$6:B608,1))</f>
        <v/>
      </c>
      <c r="D608" s="101" t="str">
        <f>IF(B608&lt;&gt;2,"",COUNTIF($B$6:B608,2))</f>
        <v/>
      </c>
      <c r="E608" s="101" t="str">
        <f>IF(B608&lt;&gt;3,"",COUNTIF($B$6:B608,3))</f>
        <v/>
      </c>
      <c r="F608" s="101" t="str">
        <f>IF(B608&lt;&gt;4,"",COUNTIF($B$6:B608,4))</f>
        <v/>
      </c>
      <c r="G608" s="75"/>
      <c r="H608" s="36"/>
      <c r="I608" s="76"/>
      <c r="J608" s="76"/>
      <c r="K608" s="75"/>
      <c r="L608" s="161"/>
      <c r="M608" s="77"/>
      <c r="N608" s="76"/>
      <c r="O608" s="78"/>
      <c r="P608" s="83"/>
      <c r="Q608" s="84"/>
      <c r="R608" s="76"/>
      <c r="S608" s="75"/>
      <c r="T608" s="79"/>
      <c r="U608" s="86"/>
      <c r="V608" s="87"/>
      <c r="W608" s="172" t="str">
        <f>IF(OR(T608="他官署で調達手続きを実施のため",AG608=契約状況コード表!G$5),"－",IF(V608&lt;&gt;"",ROUNDDOWN(V608/T608,3),(IFERROR(ROUNDDOWN(U608/T608,3),"－"))))</f>
        <v>－</v>
      </c>
      <c r="X608" s="79"/>
      <c r="Y608" s="79"/>
      <c r="Z608" s="82"/>
      <c r="AA608" s="80"/>
      <c r="AB608" s="81"/>
      <c r="AC608" s="82"/>
      <c r="AD608" s="82"/>
      <c r="AE608" s="82"/>
      <c r="AF608" s="82"/>
      <c r="AG608" s="80"/>
      <c r="AH608" s="76"/>
      <c r="AI608" s="76"/>
      <c r="AJ608" s="76"/>
      <c r="AK608" s="36"/>
      <c r="AL608" s="36"/>
      <c r="AM608" s="200"/>
      <c r="AN608" s="200"/>
      <c r="AO608" s="200"/>
      <c r="AP608" s="200"/>
      <c r="AQ608" s="161"/>
      <c r="AR608" s="75"/>
      <c r="AS608" s="36"/>
      <c r="AT608" s="36"/>
      <c r="AU608" s="36"/>
      <c r="AV608" s="36"/>
      <c r="AW608" s="36"/>
      <c r="AX608" s="36"/>
      <c r="AY608" s="36"/>
      <c r="AZ608" s="36"/>
      <c r="BA608" s="104"/>
      <c r="BB608" s="113"/>
      <c r="BC608" s="114" t="str">
        <f>IF(AND(OR(K608=契約状況コード表!D$5,K608=契約状況コード表!D$6),OR(AG608=契約状況コード表!G$5,AG608=契約状況コード表!G$6)),"年間支払金額(全官署)",IF(OR(AG608=契約状況コード表!G$5,AG608=契約状況コード表!G$6),"年間支払金額",IF(AND(OR(COUNTIF(AI608,"*すべて*"),COUNTIF(AI608,"*全て*")),S608="●",OR(K608=契約状況コード表!D$5,K608=契約状況コード表!D$6)),"年間支払金額(全官署、契約相手方ごと)",IF(AND(OR(COUNTIF(AI608,"*すべて*"),COUNTIF(AI608,"*全て*")),S608="●"),"年間支払金額(契約相手方ごと)",IF(AND(OR(K608=契約状況コード表!D$5,K608=契約状況コード表!D$6),AG608=契約状況コード表!G$7),"契約総額(全官署)",IF(AND(K608=契約状況コード表!D$7,AG608=契約状況コード表!G$7),"契約総額(自官署のみ)",IF(K608=契約状況コード表!D$7,"年間支払金額(自官署のみ)",IF(AG608=契約状況コード表!G$7,"契約総額",IF(AND(COUNTIF(BJ608,"&lt;&gt;*単価*"),OR(K608=契約状況コード表!D$5,K608=契約状況コード表!D$6)),"全官署予定価格",IF(AND(COUNTIF(BJ608,"*単価*"),OR(K608=契約状況コード表!D$5,K608=契約状況コード表!D$6)),"全官署支払金額",IF(AND(COUNTIF(BJ608,"&lt;&gt;*単価*"),COUNTIF(BJ608,"*変更契約*")),"変更後予定価格",IF(COUNTIF(BJ608,"*単価*"),"年間支払金額","予定価格"))))))))))))</f>
        <v>予定価格</v>
      </c>
      <c r="BD608" s="114" t="str">
        <f>IF(AND(BI608=契約状況コード表!M$5,T608&gt;契約状況コード表!N$5),"○",IF(AND(BI608=契約状況コード表!M$6,T608&gt;=契約状況コード表!N$6),"○",IF(AND(BI608=契約状況コード表!M$7,T608&gt;=契約状況コード表!N$7),"○",IF(AND(BI608=契約状況コード表!M$8,T608&gt;=契約状況コード表!N$8),"○",IF(AND(BI608=契約状況コード表!M$9,T608&gt;=契約状況コード表!N$9),"○",IF(AND(BI608=契約状況コード表!M$10,T608&gt;=契約状況コード表!N$10),"○",IF(AND(BI608=契約状況コード表!M$11,T608&gt;=契約状況コード表!N$11),"○",IF(AND(BI608=契約状況コード表!M$12,T608&gt;=契約状況コード表!N$12),"○",IF(AND(BI608=契約状況コード表!M$13,T608&gt;=契約状況コード表!N$13),"○",IF(T608="他官署で調達手続き入札を実施のため","○","×"))))))))))</f>
        <v>×</v>
      </c>
      <c r="BE608" s="114" t="str">
        <f>IF(AND(BI608=契約状況コード表!M$5,Y608&gt;契約状況コード表!N$5),"○",IF(AND(BI608=契約状況コード表!M$6,Y608&gt;=契約状況コード表!N$6),"○",IF(AND(BI608=契約状況コード表!M$7,Y608&gt;=契約状況コード表!N$7),"○",IF(AND(BI608=契約状況コード表!M$8,Y608&gt;=契約状況コード表!N$8),"○",IF(AND(BI608=契約状況コード表!M$9,Y608&gt;=契約状況コード表!N$9),"○",IF(AND(BI608=契約状況コード表!M$10,Y608&gt;=契約状況コード表!N$10),"○",IF(AND(BI608=契約状況コード表!M$11,Y608&gt;=契約状況コード表!N$11),"○",IF(AND(BI608=契約状況コード表!M$12,Y608&gt;=契約状況コード表!N$12),"○",IF(AND(BI608=契約状況コード表!M$13,Y608&gt;=契約状況コード表!N$13),"○","×")))))))))</f>
        <v>×</v>
      </c>
      <c r="BF608" s="114" t="str">
        <f t="shared" si="83"/>
        <v>×</v>
      </c>
      <c r="BG608" s="114" t="str">
        <f t="shared" si="84"/>
        <v>×</v>
      </c>
      <c r="BH608" s="115" t="str">
        <f t="shared" si="85"/>
        <v/>
      </c>
      <c r="BI608" s="170">
        <f t="shared" si="86"/>
        <v>0</v>
      </c>
      <c r="BJ608" s="36" t="str">
        <f>IF(AG608=契約状況コード表!G$5,"",IF(AND(K608&lt;&gt;"",ISTEXT(U608)),"分担契約/単価契約",IF(ISTEXT(U608),"単価契約",IF(K608&lt;&gt;"","分担契約",""))))</f>
        <v/>
      </c>
      <c r="BK608" s="171"/>
      <c r="BL608" s="118" t="str">
        <f>IF(COUNTIF(T608,"**"),"",IF(AND(T608&gt;=契約状況コード表!P$5,OR(H608=契約状況コード表!M$5,H608=契約状況コード表!M$6)),1,IF(AND(T608&gt;=契約状況コード表!P$13,H608&lt;&gt;契約状況コード表!M$5,H608&lt;&gt;契約状況コード表!M$6),1,"")))</f>
        <v/>
      </c>
      <c r="BM608" s="155" t="str">
        <f t="shared" si="87"/>
        <v>○</v>
      </c>
      <c r="BN608" s="118" t="b">
        <f t="shared" si="88"/>
        <v>1</v>
      </c>
      <c r="BO608" s="118" t="b">
        <f t="shared" si="89"/>
        <v>1</v>
      </c>
    </row>
    <row r="609" spans="1:67" ht="60.6" customHeight="1">
      <c r="A609" s="101">
        <f t="shared" si="90"/>
        <v>604</v>
      </c>
      <c r="B609" s="101" t="str">
        <f t="shared" si="91"/>
        <v/>
      </c>
      <c r="C609" s="101" t="str">
        <f>IF(B609&lt;&gt;1,"",COUNTIF($B$6:B609,1))</f>
        <v/>
      </c>
      <c r="D609" s="101" t="str">
        <f>IF(B609&lt;&gt;2,"",COUNTIF($B$6:B609,2))</f>
        <v/>
      </c>
      <c r="E609" s="101" t="str">
        <f>IF(B609&lt;&gt;3,"",COUNTIF($B$6:B609,3))</f>
        <v/>
      </c>
      <c r="F609" s="101" t="str">
        <f>IF(B609&lt;&gt;4,"",COUNTIF($B$6:B609,4))</f>
        <v/>
      </c>
      <c r="G609" s="75"/>
      <c r="H609" s="36"/>
      <c r="I609" s="76"/>
      <c r="J609" s="76"/>
      <c r="K609" s="75"/>
      <c r="L609" s="161"/>
      <c r="M609" s="77"/>
      <c r="N609" s="76"/>
      <c r="O609" s="78"/>
      <c r="P609" s="83"/>
      <c r="Q609" s="84"/>
      <c r="R609" s="76"/>
      <c r="S609" s="75"/>
      <c r="T609" s="79"/>
      <c r="U609" s="86"/>
      <c r="V609" s="87"/>
      <c r="W609" s="172" t="str">
        <f>IF(OR(T609="他官署で調達手続きを実施のため",AG609=契約状況コード表!G$5),"－",IF(V609&lt;&gt;"",ROUNDDOWN(V609/T609,3),(IFERROR(ROUNDDOWN(U609/T609,3),"－"))))</f>
        <v>－</v>
      </c>
      <c r="X609" s="79"/>
      <c r="Y609" s="79"/>
      <c r="Z609" s="82"/>
      <c r="AA609" s="80"/>
      <c r="AB609" s="81"/>
      <c r="AC609" s="82"/>
      <c r="AD609" s="82"/>
      <c r="AE609" s="82"/>
      <c r="AF609" s="82"/>
      <c r="AG609" s="80"/>
      <c r="AH609" s="76"/>
      <c r="AI609" s="76"/>
      <c r="AJ609" s="76"/>
      <c r="AK609" s="36"/>
      <c r="AL609" s="36"/>
      <c r="AM609" s="200"/>
      <c r="AN609" s="200"/>
      <c r="AO609" s="200"/>
      <c r="AP609" s="200"/>
      <c r="AQ609" s="161"/>
      <c r="AR609" s="75"/>
      <c r="AS609" s="36"/>
      <c r="AT609" s="36"/>
      <c r="AU609" s="36"/>
      <c r="AV609" s="36"/>
      <c r="AW609" s="36"/>
      <c r="AX609" s="36"/>
      <c r="AY609" s="36"/>
      <c r="AZ609" s="36"/>
      <c r="BA609" s="108"/>
      <c r="BB609" s="113"/>
      <c r="BC609" s="114" t="str">
        <f>IF(AND(OR(K609=契約状況コード表!D$5,K609=契約状況コード表!D$6),OR(AG609=契約状況コード表!G$5,AG609=契約状況コード表!G$6)),"年間支払金額(全官署)",IF(OR(AG609=契約状況コード表!G$5,AG609=契約状況コード表!G$6),"年間支払金額",IF(AND(OR(COUNTIF(AI609,"*すべて*"),COUNTIF(AI609,"*全て*")),S609="●",OR(K609=契約状況コード表!D$5,K609=契約状況コード表!D$6)),"年間支払金額(全官署、契約相手方ごと)",IF(AND(OR(COUNTIF(AI609,"*すべて*"),COUNTIF(AI609,"*全て*")),S609="●"),"年間支払金額(契約相手方ごと)",IF(AND(OR(K609=契約状況コード表!D$5,K609=契約状況コード表!D$6),AG609=契約状況コード表!G$7),"契約総額(全官署)",IF(AND(K609=契約状況コード表!D$7,AG609=契約状況コード表!G$7),"契約総額(自官署のみ)",IF(K609=契約状況コード表!D$7,"年間支払金額(自官署のみ)",IF(AG609=契約状況コード表!G$7,"契約総額",IF(AND(COUNTIF(BJ609,"&lt;&gt;*単価*"),OR(K609=契約状況コード表!D$5,K609=契約状況コード表!D$6)),"全官署予定価格",IF(AND(COUNTIF(BJ609,"*単価*"),OR(K609=契約状況コード表!D$5,K609=契約状況コード表!D$6)),"全官署支払金額",IF(AND(COUNTIF(BJ609,"&lt;&gt;*単価*"),COUNTIF(BJ609,"*変更契約*")),"変更後予定価格",IF(COUNTIF(BJ609,"*単価*"),"年間支払金額","予定価格"))))))))))))</f>
        <v>予定価格</v>
      </c>
      <c r="BD609" s="114" t="str">
        <f>IF(AND(BI609=契約状況コード表!M$5,T609&gt;契約状況コード表!N$5),"○",IF(AND(BI609=契約状況コード表!M$6,T609&gt;=契約状況コード表!N$6),"○",IF(AND(BI609=契約状況コード表!M$7,T609&gt;=契約状況コード表!N$7),"○",IF(AND(BI609=契約状況コード表!M$8,T609&gt;=契約状況コード表!N$8),"○",IF(AND(BI609=契約状況コード表!M$9,T609&gt;=契約状況コード表!N$9),"○",IF(AND(BI609=契約状況コード表!M$10,T609&gt;=契約状況コード表!N$10),"○",IF(AND(BI609=契約状況コード表!M$11,T609&gt;=契約状況コード表!N$11),"○",IF(AND(BI609=契約状況コード表!M$12,T609&gt;=契約状況コード表!N$12),"○",IF(AND(BI609=契約状況コード表!M$13,T609&gt;=契約状況コード表!N$13),"○",IF(T609="他官署で調達手続き入札を実施のため","○","×"))))))))))</f>
        <v>×</v>
      </c>
      <c r="BE609" s="114" t="str">
        <f>IF(AND(BI609=契約状況コード表!M$5,Y609&gt;契約状況コード表!N$5),"○",IF(AND(BI609=契約状況コード表!M$6,Y609&gt;=契約状況コード表!N$6),"○",IF(AND(BI609=契約状況コード表!M$7,Y609&gt;=契約状況コード表!N$7),"○",IF(AND(BI609=契約状況コード表!M$8,Y609&gt;=契約状況コード表!N$8),"○",IF(AND(BI609=契約状況コード表!M$9,Y609&gt;=契約状況コード表!N$9),"○",IF(AND(BI609=契約状況コード表!M$10,Y609&gt;=契約状況コード表!N$10),"○",IF(AND(BI609=契約状況コード表!M$11,Y609&gt;=契約状況コード表!N$11),"○",IF(AND(BI609=契約状況コード表!M$12,Y609&gt;=契約状況コード表!N$12),"○",IF(AND(BI609=契約状況コード表!M$13,Y609&gt;=契約状況コード表!N$13),"○","×")))))))))</f>
        <v>×</v>
      </c>
      <c r="BF609" s="114" t="str">
        <f t="shared" si="83"/>
        <v>×</v>
      </c>
      <c r="BG609" s="114" t="str">
        <f t="shared" si="84"/>
        <v>×</v>
      </c>
      <c r="BH609" s="115" t="str">
        <f t="shared" si="85"/>
        <v/>
      </c>
      <c r="BI609" s="170">
        <f t="shared" si="86"/>
        <v>0</v>
      </c>
      <c r="BJ609" s="36" t="str">
        <f>IF(AG609=契約状況コード表!G$5,"",IF(AND(K609&lt;&gt;"",ISTEXT(U609)),"分担契約/単価契約",IF(ISTEXT(U609),"単価契約",IF(K609&lt;&gt;"","分担契約",""))))</f>
        <v/>
      </c>
      <c r="BK609" s="171"/>
      <c r="BL609" s="118" t="str">
        <f>IF(COUNTIF(T609,"**"),"",IF(AND(T609&gt;=契約状況コード表!P$5,OR(H609=契約状況コード表!M$5,H609=契約状況コード表!M$6)),1,IF(AND(T609&gt;=契約状況コード表!P$13,H609&lt;&gt;契約状況コード表!M$5,H609&lt;&gt;契約状況コード表!M$6),1,"")))</f>
        <v/>
      </c>
      <c r="BM609" s="155" t="str">
        <f t="shared" si="87"/>
        <v>○</v>
      </c>
      <c r="BN609" s="118" t="b">
        <f t="shared" si="88"/>
        <v>1</v>
      </c>
      <c r="BO609" s="118" t="b">
        <f t="shared" si="89"/>
        <v>1</v>
      </c>
    </row>
    <row r="610" spans="1:67" ht="60.6" customHeight="1">
      <c r="A610" s="101">
        <f t="shared" si="90"/>
        <v>605</v>
      </c>
      <c r="B610" s="101" t="str">
        <f t="shared" si="91"/>
        <v/>
      </c>
      <c r="C610" s="101" t="str">
        <f>IF(B610&lt;&gt;1,"",COUNTIF($B$6:B610,1))</f>
        <v/>
      </c>
      <c r="D610" s="101" t="str">
        <f>IF(B610&lt;&gt;2,"",COUNTIF($B$6:B610,2))</f>
        <v/>
      </c>
      <c r="E610" s="101" t="str">
        <f>IF(B610&lt;&gt;3,"",COUNTIF($B$6:B610,3))</f>
        <v/>
      </c>
      <c r="F610" s="101" t="str">
        <f>IF(B610&lt;&gt;4,"",COUNTIF($B$6:B610,4))</f>
        <v/>
      </c>
      <c r="G610" s="75"/>
      <c r="H610" s="36"/>
      <c r="I610" s="76"/>
      <c r="J610" s="76"/>
      <c r="K610" s="75"/>
      <c r="L610" s="161"/>
      <c r="M610" s="77"/>
      <c r="N610" s="76"/>
      <c r="O610" s="78"/>
      <c r="P610" s="83"/>
      <c r="Q610" s="84"/>
      <c r="R610" s="76"/>
      <c r="S610" s="75"/>
      <c r="T610" s="79"/>
      <c r="U610" s="86"/>
      <c r="V610" s="87"/>
      <c r="W610" s="172" t="str">
        <f>IF(OR(T610="他官署で調達手続きを実施のため",AG610=契約状況コード表!G$5),"－",IF(V610&lt;&gt;"",ROUNDDOWN(V610/T610,3),(IFERROR(ROUNDDOWN(U610/T610,3),"－"))))</f>
        <v>－</v>
      </c>
      <c r="X610" s="79"/>
      <c r="Y610" s="79"/>
      <c r="Z610" s="82"/>
      <c r="AA610" s="80"/>
      <c r="AB610" s="81"/>
      <c r="AC610" s="82"/>
      <c r="AD610" s="82"/>
      <c r="AE610" s="82"/>
      <c r="AF610" s="82"/>
      <c r="AG610" s="80"/>
      <c r="AH610" s="76"/>
      <c r="AI610" s="76"/>
      <c r="AJ610" s="76"/>
      <c r="AK610" s="36"/>
      <c r="AL610" s="36"/>
      <c r="AM610" s="200"/>
      <c r="AN610" s="200"/>
      <c r="AO610" s="200"/>
      <c r="AP610" s="200"/>
      <c r="AQ610" s="161"/>
      <c r="AR610" s="75"/>
      <c r="AS610" s="36"/>
      <c r="AT610" s="36"/>
      <c r="AU610" s="36"/>
      <c r="AV610" s="36"/>
      <c r="AW610" s="36"/>
      <c r="AX610" s="36"/>
      <c r="AY610" s="36"/>
      <c r="AZ610" s="36"/>
      <c r="BA610" s="104"/>
      <c r="BB610" s="113"/>
      <c r="BC610" s="114" t="str">
        <f>IF(AND(OR(K610=契約状況コード表!D$5,K610=契約状況コード表!D$6),OR(AG610=契約状況コード表!G$5,AG610=契約状況コード表!G$6)),"年間支払金額(全官署)",IF(OR(AG610=契約状況コード表!G$5,AG610=契約状況コード表!G$6),"年間支払金額",IF(AND(OR(COUNTIF(AI610,"*すべて*"),COUNTIF(AI610,"*全て*")),S610="●",OR(K610=契約状況コード表!D$5,K610=契約状況コード表!D$6)),"年間支払金額(全官署、契約相手方ごと)",IF(AND(OR(COUNTIF(AI610,"*すべて*"),COUNTIF(AI610,"*全て*")),S610="●"),"年間支払金額(契約相手方ごと)",IF(AND(OR(K610=契約状況コード表!D$5,K610=契約状況コード表!D$6),AG610=契約状況コード表!G$7),"契約総額(全官署)",IF(AND(K610=契約状況コード表!D$7,AG610=契約状況コード表!G$7),"契約総額(自官署のみ)",IF(K610=契約状況コード表!D$7,"年間支払金額(自官署のみ)",IF(AG610=契約状況コード表!G$7,"契約総額",IF(AND(COUNTIF(BJ610,"&lt;&gt;*単価*"),OR(K610=契約状況コード表!D$5,K610=契約状況コード表!D$6)),"全官署予定価格",IF(AND(COUNTIF(BJ610,"*単価*"),OR(K610=契約状況コード表!D$5,K610=契約状況コード表!D$6)),"全官署支払金額",IF(AND(COUNTIF(BJ610,"&lt;&gt;*単価*"),COUNTIF(BJ610,"*変更契約*")),"変更後予定価格",IF(COUNTIF(BJ610,"*単価*"),"年間支払金額","予定価格"))))))))))))</f>
        <v>予定価格</v>
      </c>
      <c r="BD610" s="114" t="str">
        <f>IF(AND(BI610=契約状況コード表!M$5,T610&gt;契約状況コード表!N$5),"○",IF(AND(BI610=契約状況コード表!M$6,T610&gt;=契約状況コード表!N$6),"○",IF(AND(BI610=契約状況コード表!M$7,T610&gt;=契約状況コード表!N$7),"○",IF(AND(BI610=契約状況コード表!M$8,T610&gt;=契約状況コード表!N$8),"○",IF(AND(BI610=契約状況コード表!M$9,T610&gt;=契約状況コード表!N$9),"○",IF(AND(BI610=契約状況コード表!M$10,T610&gt;=契約状況コード表!N$10),"○",IF(AND(BI610=契約状況コード表!M$11,T610&gt;=契約状況コード表!N$11),"○",IF(AND(BI610=契約状況コード表!M$12,T610&gt;=契約状況コード表!N$12),"○",IF(AND(BI610=契約状況コード表!M$13,T610&gt;=契約状況コード表!N$13),"○",IF(T610="他官署で調達手続き入札を実施のため","○","×"))))))))))</f>
        <v>×</v>
      </c>
      <c r="BE610" s="114" t="str">
        <f>IF(AND(BI610=契約状況コード表!M$5,Y610&gt;契約状況コード表!N$5),"○",IF(AND(BI610=契約状況コード表!M$6,Y610&gt;=契約状況コード表!N$6),"○",IF(AND(BI610=契約状況コード表!M$7,Y610&gt;=契約状況コード表!N$7),"○",IF(AND(BI610=契約状況コード表!M$8,Y610&gt;=契約状況コード表!N$8),"○",IF(AND(BI610=契約状況コード表!M$9,Y610&gt;=契約状況コード表!N$9),"○",IF(AND(BI610=契約状況コード表!M$10,Y610&gt;=契約状況コード表!N$10),"○",IF(AND(BI610=契約状況コード表!M$11,Y610&gt;=契約状況コード表!N$11),"○",IF(AND(BI610=契約状況コード表!M$12,Y610&gt;=契約状況コード表!N$12),"○",IF(AND(BI610=契約状況コード表!M$13,Y610&gt;=契約状況コード表!N$13),"○","×")))))))))</f>
        <v>×</v>
      </c>
      <c r="BF610" s="114" t="str">
        <f t="shared" si="83"/>
        <v>×</v>
      </c>
      <c r="BG610" s="114" t="str">
        <f t="shared" si="84"/>
        <v>×</v>
      </c>
      <c r="BH610" s="115" t="str">
        <f t="shared" si="85"/>
        <v/>
      </c>
      <c r="BI610" s="170">
        <f t="shared" si="86"/>
        <v>0</v>
      </c>
      <c r="BJ610" s="36" t="str">
        <f>IF(AG610=契約状況コード表!G$5,"",IF(AND(K610&lt;&gt;"",ISTEXT(U610)),"分担契約/単価契約",IF(ISTEXT(U610),"単価契約",IF(K610&lt;&gt;"","分担契約",""))))</f>
        <v/>
      </c>
      <c r="BK610" s="171"/>
      <c r="BL610" s="118" t="str">
        <f>IF(COUNTIF(T610,"**"),"",IF(AND(T610&gt;=契約状況コード表!P$5,OR(H610=契約状況コード表!M$5,H610=契約状況コード表!M$6)),1,IF(AND(T610&gt;=契約状況コード表!P$13,H610&lt;&gt;契約状況コード表!M$5,H610&lt;&gt;契約状況コード表!M$6),1,"")))</f>
        <v/>
      </c>
      <c r="BM610" s="155" t="str">
        <f t="shared" si="87"/>
        <v>○</v>
      </c>
      <c r="BN610" s="118" t="b">
        <f t="shared" si="88"/>
        <v>1</v>
      </c>
      <c r="BO610" s="118" t="b">
        <f t="shared" si="89"/>
        <v>1</v>
      </c>
    </row>
    <row r="611" spans="1:67" ht="60.6" customHeight="1">
      <c r="A611" s="101">
        <f t="shared" si="90"/>
        <v>606</v>
      </c>
      <c r="B611" s="101" t="str">
        <f t="shared" si="91"/>
        <v/>
      </c>
      <c r="C611" s="101" t="str">
        <f>IF(B611&lt;&gt;1,"",COUNTIF($B$6:B611,1))</f>
        <v/>
      </c>
      <c r="D611" s="101" t="str">
        <f>IF(B611&lt;&gt;2,"",COUNTIF($B$6:B611,2))</f>
        <v/>
      </c>
      <c r="E611" s="101" t="str">
        <f>IF(B611&lt;&gt;3,"",COUNTIF($B$6:B611,3))</f>
        <v/>
      </c>
      <c r="F611" s="101" t="str">
        <f>IF(B611&lt;&gt;4,"",COUNTIF($B$6:B611,4))</f>
        <v/>
      </c>
      <c r="G611" s="75"/>
      <c r="H611" s="36"/>
      <c r="I611" s="76"/>
      <c r="J611" s="76"/>
      <c r="K611" s="75"/>
      <c r="L611" s="161"/>
      <c r="M611" s="77"/>
      <c r="N611" s="76"/>
      <c r="O611" s="78"/>
      <c r="P611" s="83"/>
      <c r="Q611" s="84"/>
      <c r="R611" s="76"/>
      <c r="S611" s="75"/>
      <c r="T611" s="79"/>
      <c r="U611" s="86"/>
      <c r="V611" s="87"/>
      <c r="W611" s="172" t="str">
        <f>IF(OR(T611="他官署で調達手続きを実施のため",AG611=契約状況コード表!G$5),"－",IF(V611&lt;&gt;"",ROUNDDOWN(V611/T611,3),(IFERROR(ROUNDDOWN(U611/T611,3),"－"))))</f>
        <v>－</v>
      </c>
      <c r="X611" s="79"/>
      <c r="Y611" s="79"/>
      <c r="Z611" s="82"/>
      <c r="AA611" s="80"/>
      <c r="AB611" s="81"/>
      <c r="AC611" s="82"/>
      <c r="AD611" s="82"/>
      <c r="AE611" s="82"/>
      <c r="AF611" s="82"/>
      <c r="AG611" s="80"/>
      <c r="AH611" s="76"/>
      <c r="AI611" s="76"/>
      <c r="AJ611" s="76"/>
      <c r="AK611" s="36"/>
      <c r="AL611" s="36"/>
      <c r="AM611" s="200"/>
      <c r="AN611" s="200"/>
      <c r="AO611" s="200"/>
      <c r="AP611" s="200"/>
      <c r="AQ611" s="161"/>
      <c r="AR611" s="75"/>
      <c r="AS611" s="36"/>
      <c r="AT611" s="36"/>
      <c r="AU611" s="36"/>
      <c r="AV611" s="36"/>
      <c r="AW611" s="36"/>
      <c r="AX611" s="36"/>
      <c r="AY611" s="36"/>
      <c r="AZ611" s="36"/>
      <c r="BA611" s="104"/>
      <c r="BB611" s="113"/>
      <c r="BC611" s="114" t="str">
        <f>IF(AND(OR(K611=契約状況コード表!D$5,K611=契約状況コード表!D$6),OR(AG611=契約状況コード表!G$5,AG611=契約状況コード表!G$6)),"年間支払金額(全官署)",IF(OR(AG611=契約状況コード表!G$5,AG611=契約状況コード表!G$6),"年間支払金額",IF(AND(OR(COUNTIF(AI611,"*すべて*"),COUNTIF(AI611,"*全て*")),S611="●",OR(K611=契約状況コード表!D$5,K611=契約状況コード表!D$6)),"年間支払金額(全官署、契約相手方ごと)",IF(AND(OR(COUNTIF(AI611,"*すべて*"),COUNTIF(AI611,"*全て*")),S611="●"),"年間支払金額(契約相手方ごと)",IF(AND(OR(K611=契約状況コード表!D$5,K611=契約状況コード表!D$6),AG611=契約状況コード表!G$7),"契約総額(全官署)",IF(AND(K611=契約状況コード表!D$7,AG611=契約状況コード表!G$7),"契約総額(自官署のみ)",IF(K611=契約状況コード表!D$7,"年間支払金額(自官署のみ)",IF(AG611=契約状況コード表!G$7,"契約総額",IF(AND(COUNTIF(BJ611,"&lt;&gt;*単価*"),OR(K611=契約状況コード表!D$5,K611=契約状況コード表!D$6)),"全官署予定価格",IF(AND(COUNTIF(BJ611,"*単価*"),OR(K611=契約状況コード表!D$5,K611=契約状況コード表!D$6)),"全官署支払金額",IF(AND(COUNTIF(BJ611,"&lt;&gt;*単価*"),COUNTIF(BJ611,"*変更契約*")),"変更後予定価格",IF(COUNTIF(BJ611,"*単価*"),"年間支払金額","予定価格"))))))))))))</f>
        <v>予定価格</v>
      </c>
      <c r="BD611" s="114" t="str">
        <f>IF(AND(BI611=契約状況コード表!M$5,T611&gt;契約状況コード表!N$5),"○",IF(AND(BI611=契約状況コード表!M$6,T611&gt;=契約状況コード表!N$6),"○",IF(AND(BI611=契約状況コード表!M$7,T611&gt;=契約状況コード表!N$7),"○",IF(AND(BI611=契約状況コード表!M$8,T611&gt;=契約状況コード表!N$8),"○",IF(AND(BI611=契約状況コード表!M$9,T611&gt;=契約状況コード表!N$9),"○",IF(AND(BI611=契約状況コード表!M$10,T611&gt;=契約状況コード表!N$10),"○",IF(AND(BI611=契約状況コード表!M$11,T611&gt;=契約状況コード表!N$11),"○",IF(AND(BI611=契約状況コード表!M$12,T611&gt;=契約状況コード表!N$12),"○",IF(AND(BI611=契約状況コード表!M$13,T611&gt;=契約状況コード表!N$13),"○",IF(T611="他官署で調達手続き入札を実施のため","○","×"))))))))))</f>
        <v>×</v>
      </c>
      <c r="BE611" s="114" t="str">
        <f>IF(AND(BI611=契約状況コード表!M$5,Y611&gt;契約状況コード表!N$5),"○",IF(AND(BI611=契約状況コード表!M$6,Y611&gt;=契約状況コード表!N$6),"○",IF(AND(BI611=契約状況コード表!M$7,Y611&gt;=契約状況コード表!N$7),"○",IF(AND(BI611=契約状況コード表!M$8,Y611&gt;=契約状況コード表!N$8),"○",IF(AND(BI611=契約状況コード表!M$9,Y611&gt;=契約状況コード表!N$9),"○",IF(AND(BI611=契約状況コード表!M$10,Y611&gt;=契約状況コード表!N$10),"○",IF(AND(BI611=契約状況コード表!M$11,Y611&gt;=契約状況コード表!N$11),"○",IF(AND(BI611=契約状況コード表!M$12,Y611&gt;=契約状況コード表!N$12),"○",IF(AND(BI611=契約状況コード表!M$13,Y611&gt;=契約状況コード表!N$13),"○","×")))))))))</f>
        <v>×</v>
      </c>
      <c r="BF611" s="114" t="str">
        <f t="shared" si="83"/>
        <v>×</v>
      </c>
      <c r="BG611" s="114" t="str">
        <f t="shared" si="84"/>
        <v>×</v>
      </c>
      <c r="BH611" s="115" t="str">
        <f t="shared" si="85"/>
        <v/>
      </c>
      <c r="BI611" s="170">
        <f t="shared" si="86"/>
        <v>0</v>
      </c>
      <c r="BJ611" s="36" t="str">
        <f>IF(AG611=契約状況コード表!G$5,"",IF(AND(K611&lt;&gt;"",ISTEXT(U611)),"分担契約/単価契約",IF(ISTEXT(U611),"単価契約",IF(K611&lt;&gt;"","分担契約",""))))</f>
        <v/>
      </c>
      <c r="BK611" s="171"/>
      <c r="BL611" s="118" t="str">
        <f>IF(COUNTIF(T611,"**"),"",IF(AND(T611&gt;=契約状況コード表!P$5,OR(H611=契約状況コード表!M$5,H611=契約状況コード表!M$6)),1,IF(AND(T611&gt;=契約状況コード表!P$13,H611&lt;&gt;契約状況コード表!M$5,H611&lt;&gt;契約状況コード表!M$6),1,"")))</f>
        <v/>
      </c>
      <c r="BM611" s="155" t="str">
        <f t="shared" si="87"/>
        <v>○</v>
      </c>
      <c r="BN611" s="118" t="b">
        <f t="shared" si="88"/>
        <v>1</v>
      </c>
      <c r="BO611" s="118" t="b">
        <f t="shared" si="89"/>
        <v>1</v>
      </c>
    </row>
    <row r="612" spans="1:67" ht="60.6" customHeight="1">
      <c r="A612" s="101">
        <f t="shared" si="90"/>
        <v>607</v>
      </c>
      <c r="B612" s="101" t="str">
        <f t="shared" si="91"/>
        <v/>
      </c>
      <c r="C612" s="101" t="str">
        <f>IF(B612&lt;&gt;1,"",COUNTIF($B$6:B612,1))</f>
        <v/>
      </c>
      <c r="D612" s="101" t="str">
        <f>IF(B612&lt;&gt;2,"",COUNTIF($B$6:B612,2))</f>
        <v/>
      </c>
      <c r="E612" s="101" t="str">
        <f>IF(B612&lt;&gt;3,"",COUNTIF($B$6:B612,3))</f>
        <v/>
      </c>
      <c r="F612" s="101" t="str">
        <f>IF(B612&lt;&gt;4,"",COUNTIF($B$6:B612,4))</f>
        <v/>
      </c>
      <c r="G612" s="75"/>
      <c r="H612" s="36"/>
      <c r="I612" s="76"/>
      <c r="J612" s="76"/>
      <c r="K612" s="75"/>
      <c r="L612" s="161"/>
      <c r="M612" s="77"/>
      <c r="N612" s="76"/>
      <c r="O612" s="78"/>
      <c r="P612" s="83"/>
      <c r="Q612" s="84"/>
      <c r="R612" s="76"/>
      <c r="S612" s="75"/>
      <c r="T612" s="85"/>
      <c r="U612" s="154"/>
      <c r="V612" s="87"/>
      <c r="W612" s="172" t="str">
        <f>IF(OR(T612="他官署で調達手続きを実施のため",AG612=契約状況コード表!G$5),"－",IF(V612&lt;&gt;"",ROUNDDOWN(V612/T612,3),(IFERROR(ROUNDDOWN(U612/T612,3),"－"))))</f>
        <v>－</v>
      </c>
      <c r="X612" s="85"/>
      <c r="Y612" s="85"/>
      <c r="Z612" s="82"/>
      <c r="AA612" s="80"/>
      <c r="AB612" s="81"/>
      <c r="AC612" s="82"/>
      <c r="AD612" s="82"/>
      <c r="AE612" s="82"/>
      <c r="AF612" s="82"/>
      <c r="AG612" s="80"/>
      <c r="AH612" s="76"/>
      <c r="AI612" s="76"/>
      <c r="AJ612" s="76"/>
      <c r="AK612" s="36"/>
      <c r="AL612" s="36"/>
      <c r="AM612" s="200"/>
      <c r="AN612" s="200"/>
      <c r="AO612" s="200"/>
      <c r="AP612" s="200"/>
      <c r="AQ612" s="161"/>
      <c r="AR612" s="75"/>
      <c r="AS612" s="36"/>
      <c r="AT612" s="36"/>
      <c r="AU612" s="36"/>
      <c r="AV612" s="36"/>
      <c r="AW612" s="36"/>
      <c r="AX612" s="36"/>
      <c r="AY612" s="36"/>
      <c r="AZ612" s="36"/>
      <c r="BA612" s="104"/>
      <c r="BB612" s="113"/>
      <c r="BC612" s="114" t="str">
        <f>IF(AND(OR(K612=契約状況コード表!D$5,K612=契約状況コード表!D$6),OR(AG612=契約状況コード表!G$5,AG612=契約状況コード表!G$6)),"年間支払金額(全官署)",IF(OR(AG612=契約状況コード表!G$5,AG612=契約状況コード表!G$6),"年間支払金額",IF(AND(OR(COUNTIF(AI612,"*すべて*"),COUNTIF(AI612,"*全て*")),S612="●",OR(K612=契約状況コード表!D$5,K612=契約状況コード表!D$6)),"年間支払金額(全官署、契約相手方ごと)",IF(AND(OR(COUNTIF(AI612,"*すべて*"),COUNTIF(AI612,"*全て*")),S612="●"),"年間支払金額(契約相手方ごと)",IF(AND(OR(K612=契約状況コード表!D$5,K612=契約状況コード表!D$6),AG612=契約状況コード表!G$7),"契約総額(全官署)",IF(AND(K612=契約状況コード表!D$7,AG612=契約状況コード表!G$7),"契約総額(自官署のみ)",IF(K612=契約状況コード表!D$7,"年間支払金額(自官署のみ)",IF(AG612=契約状況コード表!G$7,"契約総額",IF(AND(COUNTIF(BJ612,"&lt;&gt;*単価*"),OR(K612=契約状況コード表!D$5,K612=契約状況コード表!D$6)),"全官署予定価格",IF(AND(COUNTIF(BJ612,"*単価*"),OR(K612=契約状況コード表!D$5,K612=契約状況コード表!D$6)),"全官署支払金額",IF(AND(COUNTIF(BJ612,"&lt;&gt;*単価*"),COUNTIF(BJ612,"*変更契約*")),"変更後予定価格",IF(COUNTIF(BJ612,"*単価*"),"年間支払金額","予定価格"))))))))))))</f>
        <v>予定価格</v>
      </c>
      <c r="BD612" s="114" t="str">
        <f>IF(AND(BI612=契約状況コード表!M$5,T612&gt;契約状況コード表!N$5),"○",IF(AND(BI612=契約状況コード表!M$6,T612&gt;=契約状況コード表!N$6),"○",IF(AND(BI612=契約状況コード表!M$7,T612&gt;=契約状況コード表!N$7),"○",IF(AND(BI612=契約状況コード表!M$8,T612&gt;=契約状況コード表!N$8),"○",IF(AND(BI612=契約状況コード表!M$9,T612&gt;=契約状況コード表!N$9),"○",IF(AND(BI612=契約状況コード表!M$10,T612&gt;=契約状況コード表!N$10),"○",IF(AND(BI612=契約状況コード表!M$11,T612&gt;=契約状況コード表!N$11),"○",IF(AND(BI612=契約状況コード表!M$12,T612&gt;=契約状況コード表!N$12),"○",IF(AND(BI612=契約状況コード表!M$13,T612&gt;=契約状況コード表!N$13),"○",IF(T612="他官署で調達手続き入札を実施のため","○","×"))))))))))</f>
        <v>×</v>
      </c>
      <c r="BE612" s="114" t="str">
        <f>IF(AND(BI612=契約状況コード表!M$5,Y612&gt;契約状況コード表!N$5),"○",IF(AND(BI612=契約状況コード表!M$6,Y612&gt;=契約状況コード表!N$6),"○",IF(AND(BI612=契約状況コード表!M$7,Y612&gt;=契約状況コード表!N$7),"○",IF(AND(BI612=契約状況コード表!M$8,Y612&gt;=契約状況コード表!N$8),"○",IF(AND(BI612=契約状況コード表!M$9,Y612&gt;=契約状況コード表!N$9),"○",IF(AND(BI612=契約状況コード表!M$10,Y612&gt;=契約状況コード表!N$10),"○",IF(AND(BI612=契約状況コード表!M$11,Y612&gt;=契約状況コード表!N$11),"○",IF(AND(BI612=契約状況コード表!M$12,Y612&gt;=契約状況コード表!N$12),"○",IF(AND(BI612=契約状況コード表!M$13,Y612&gt;=契約状況コード表!N$13),"○","×")))))))))</f>
        <v>×</v>
      </c>
      <c r="BF612" s="114" t="str">
        <f t="shared" si="83"/>
        <v>×</v>
      </c>
      <c r="BG612" s="114" t="str">
        <f t="shared" si="84"/>
        <v>×</v>
      </c>
      <c r="BH612" s="115" t="str">
        <f t="shared" si="85"/>
        <v/>
      </c>
      <c r="BI612" s="170">
        <f t="shared" si="86"/>
        <v>0</v>
      </c>
      <c r="BJ612" s="36" t="str">
        <f>IF(AG612=契約状況コード表!G$5,"",IF(AND(K612&lt;&gt;"",ISTEXT(U612)),"分担契約/単価契約",IF(ISTEXT(U612),"単価契約",IF(K612&lt;&gt;"","分担契約",""))))</f>
        <v/>
      </c>
      <c r="BK612" s="171"/>
      <c r="BL612" s="118" t="str">
        <f>IF(COUNTIF(T612,"**"),"",IF(AND(T612&gt;=契約状況コード表!P$5,OR(H612=契約状況コード表!M$5,H612=契約状況コード表!M$6)),1,IF(AND(T612&gt;=契約状況コード表!P$13,H612&lt;&gt;契約状況コード表!M$5,H612&lt;&gt;契約状況コード表!M$6),1,"")))</f>
        <v/>
      </c>
      <c r="BM612" s="155" t="str">
        <f t="shared" si="87"/>
        <v>○</v>
      </c>
      <c r="BN612" s="118" t="b">
        <f t="shared" si="88"/>
        <v>1</v>
      </c>
      <c r="BO612" s="118" t="b">
        <f t="shared" si="89"/>
        <v>1</v>
      </c>
    </row>
    <row r="613" spans="1:67" ht="60.6" customHeight="1">
      <c r="A613" s="101">
        <f t="shared" si="90"/>
        <v>608</v>
      </c>
      <c r="B613" s="101" t="str">
        <f t="shared" si="91"/>
        <v/>
      </c>
      <c r="C613" s="101" t="str">
        <f>IF(B613&lt;&gt;1,"",COUNTIF($B$6:B613,1))</f>
        <v/>
      </c>
      <c r="D613" s="101" t="str">
        <f>IF(B613&lt;&gt;2,"",COUNTIF($B$6:B613,2))</f>
        <v/>
      </c>
      <c r="E613" s="101" t="str">
        <f>IF(B613&lt;&gt;3,"",COUNTIF($B$6:B613,3))</f>
        <v/>
      </c>
      <c r="F613" s="101" t="str">
        <f>IF(B613&lt;&gt;4,"",COUNTIF($B$6:B613,4))</f>
        <v/>
      </c>
      <c r="G613" s="75"/>
      <c r="H613" s="36"/>
      <c r="I613" s="76"/>
      <c r="J613" s="76"/>
      <c r="K613" s="75"/>
      <c r="L613" s="161"/>
      <c r="M613" s="77"/>
      <c r="N613" s="76"/>
      <c r="O613" s="78"/>
      <c r="P613" s="83"/>
      <c r="Q613" s="84"/>
      <c r="R613" s="76"/>
      <c r="S613" s="75"/>
      <c r="T613" s="79"/>
      <c r="U613" s="86"/>
      <c r="V613" s="87"/>
      <c r="W613" s="172" t="str">
        <f>IF(OR(T613="他官署で調達手続きを実施のため",AG613=契約状況コード表!G$5),"－",IF(V613&lt;&gt;"",ROUNDDOWN(V613/T613,3),(IFERROR(ROUNDDOWN(U613/T613,3),"－"))))</f>
        <v>－</v>
      </c>
      <c r="X613" s="79"/>
      <c r="Y613" s="79"/>
      <c r="Z613" s="82"/>
      <c r="AA613" s="80"/>
      <c r="AB613" s="81"/>
      <c r="AC613" s="82"/>
      <c r="AD613" s="82"/>
      <c r="AE613" s="82"/>
      <c r="AF613" s="82"/>
      <c r="AG613" s="80"/>
      <c r="AH613" s="76"/>
      <c r="AI613" s="76"/>
      <c r="AJ613" s="76"/>
      <c r="AK613" s="36"/>
      <c r="AL613" s="36"/>
      <c r="AM613" s="200"/>
      <c r="AN613" s="200"/>
      <c r="AO613" s="200"/>
      <c r="AP613" s="200"/>
      <c r="AQ613" s="161"/>
      <c r="AR613" s="75"/>
      <c r="AS613" s="36"/>
      <c r="AT613" s="36"/>
      <c r="AU613" s="36"/>
      <c r="AV613" s="36"/>
      <c r="AW613" s="36"/>
      <c r="AX613" s="36"/>
      <c r="AY613" s="36"/>
      <c r="AZ613" s="36"/>
      <c r="BA613" s="104"/>
      <c r="BB613" s="113"/>
      <c r="BC613" s="114" t="str">
        <f>IF(AND(OR(K613=契約状況コード表!D$5,K613=契約状況コード表!D$6),OR(AG613=契約状況コード表!G$5,AG613=契約状況コード表!G$6)),"年間支払金額(全官署)",IF(OR(AG613=契約状況コード表!G$5,AG613=契約状況コード表!G$6),"年間支払金額",IF(AND(OR(COUNTIF(AI613,"*すべて*"),COUNTIF(AI613,"*全て*")),S613="●",OR(K613=契約状況コード表!D$5,K613=契約状況コード表!D$6)),"年間支払金額(全官署、契約相手方ごと)",IF(AND(OR(COUNTIF(AI613,"*すべて*"),COUNTIF(AI613,"*全て*")),S613="●"),"年間支払金額(契約相手方ごと)",IF(AND(OR(K613=契約状況コード表!D$5,K613=契約状況コード表!D$6),AG613=契約状況コード表!G$7),"契約総額(全官署)",IF(AND(K613=契約状況コード表!D$7,AG613=契約状況コード表!G$7),"契約総額(自官署のみ)",IF(K613=契約状況コード表!D$7,"年間支払金額(自官署のみ)",IF(AG613=契約状況コード表!G$7,"契約総額",IF(AND(COUNTIF(BJ613,"&lt;&gt;*単価*"),OR(K613=契約状況コード表!D$5,K613=契約状況コード表!D$6)),"全官署予定価格",IF(AND(COUNTIF(BJ613,"*単価*"),OR(K613=契約状況コード表!D$5,K613=契約状況コード表!D$6)),"全官署支払金額",IF(AND(COUNTIF(BJ613,"&lt;&gt;*単価*"),COUNTIF(BJ613,"*変更契約*")),"変更後予定価格",IF(COUNTIF(BJ613,"*単価*"),"年間支払金額","予定価格"))))))))))))</f>
        <v>予定価格</v>
      </c>
      <c r="BD613" s="114" t="str">
        <f>IF(AND(BI613=契約状況コード表!M$5,T613&gt;契約状況コード表!N$5),"○",IF(AND(BI613=契約状況コード表!M$6,T613&gt;=契約状況コード表!N$6),"○",IF(AND(BI613=契約状況コード表!M$7,T613&gt;=契約状況コード表!N$7),"○",IF(AND(BI613=契約状況コード表!M$8,T613&gt;=契約状況コード表!N$8),"○",IF(AND(BI613=契約状況コード表!M$9,T613&gt;=契約状況コード表!N$9),"○",IF(AND(BI613=契約状況コード表!M$10,T613&gt;=契約状況コード表!N$10),"○",IF(AND(BI613=契約状況コード表!M$11,T613&gt;=契約状況コード表!N$11),"○",IF(AND(BI613=契約状況コード表!M$12,T613&gt;=契約状況コード表!N$12),"○",IF(AND(BI613=契約状況コード表!M$13,T613&gt;=契約状況コード表!N$13),"○",IF(T613="他官署で調達手続き入札を実施のため","○","×"))))))))))</f>
        <v>×</v>
      </c>
      <c r="BE613" s="114" t="str">
        <f>IF(AND(BI613=契約状況コード表!M$5,Y613&gt;契約状況コード表!N$5),"○",IF(AND(BI613=契約状況コード表!M$6,Y613&gt;=契約状況コード表!N$6),"○",IF(AND(BI613=契約状況コード表!M$7,Y613&gt;=契約状況コード表!N$7),"○",IF(AND(BI613=契約状況コード表!M$8,Y613&gt;=契約状況コード表!N$8),"○",IF(AND(BI613=契約状況コード表!M$9,Y613&gt;=契約状況コード表!N$9),"○",IF(AND(BI613=契約状況コード表!M$10,Y613&gt;=契約状況コード表!N$10),"○",IF(AND(BI613=契約状況コード表!M$11,Y613&gt;=契約状況コード表!N$11),"○",IF(AND(BI613=契約状況コード表!M$12,Y613&gt;=契約状況コード表!N$12),"○",IF(AND(BI613=契約状況コード表!M$13,Y613&gt;=契約状況コード表!N$13),"○","×")))))))))</f>
        <v>×</v>
      </c>
      <c r="BF613" s="114" t="str">
        <f t="shared" si="83"/>
        <v>×</v>
      </c>
      <c r="BG613" s="114" t="str">
        <f t="shared" si="84"/>
        <v>×</v>
      </c>
      <c r="BH613" s="115" t="str">
        <f t="shared" si="85"/>
        <v/>
      </c>
      <c r="BI613" s="170">
        <f t="shared" si="86"/>
        <v>0</v>
      </c>
      <c r="BJ613" s="36" t="str">
        <f>IF(AG613=契約状況コード表!G$5,"",IF(AND(K613&lt;&gt;"",ISTEXT(U613)),"分担契約/単価契約",IF(ISTEXT(U613),"単価契約",IF(K613&lt;&gt;"","分担契約",""))))</f>
        <v/>
      </c>
      <c r="BK613" s="171"/>
      <c r="BL613" s="118" t="str">
        <f>IF(COUNTIF(T613,"**"),"",IF(AND(T613&gt;=契約状況コード表!P$5,OR(H613=契約状況コード表!M$5,H613=契約状況コード表!M$6)),1,IF(AND(T613&gt;=契約状況コード表!P$13,H613&lt;&gt;契約状況コード表!M$5,H613&lt;&gt;契約状況コード表!M$6),1,"")))</f>
        <v/>
      </c>
      <c r="BM613" s="155" t="str">
        <f t="shared" si="87"/>
        <v>○</v>
      </c>
      <c r="BN613" s="118" t="b">
        <f t="shared" si="88"/>
        <v>1</v>
      </c>
      <c r="BO613" s="118" t="b">
        <f t="shared" si="89"/>
        <v>1</v>
      </c>
    </row>
    <row r="614" spans="1:67" ht="60.6" customHeight="1">
      <c r="A614" s="101">
        <f t="shared" si="90"/>
        <v>609</v>
      </c>
      <c r="B614" s="101" t="str">
        <f t="shared" si="91"/>
        <v/>
      </c>
      <c r="C614" s="101" t="str">
        <f>IF(B614&lt;&gt;1,"",COUNTIF($B$6:B614,1))</f>
        <v/>
      </c>
      <c r="D614" s="101" t="str">
        <f>IF(B614&lt;&gt;2,"",COUNTIF($B$6:B614,2))</f>
        <v/>
      </c>
      <c r="E614" s="101" t="str">
        <f>IF(B614&lt;&gt;3,"",COUNTIF($B$6:B614,3))</f>
        <v/>
      </c>
      <c r="F614" s="101" t="str">
        <f>IF(B614&lt;&gt;4,"",COUNTIF($B$6:B614,4))</f>
        <v/>
      </c>
      <c r="G614" s="75"/>
      <c r="H614" s="36"/>
      <c r="I614" s="76"/>
      <c r="J614" s="76"/>
      <c r="K614" s="75"/>
      <c r="L614" s="161"/>
      <c r="M614" s="77"/>
      <c r="N614" s="76"/>
      <c r="O614" s="78"/>
      <c r="P614" s="83"/>
      <c r="Q614" s="84"/>
      <c r="R614" s="76"/>
      <c r="S614" s="75"/>
      <c r="T614" s="79"/>
      <c r="U614" s="86"/>
      <c r="V614" s="87"/>
      <c r="W614" s="172" t="str">
        <f>IF(OR(T614="他官署で調達手続きを実施のため",AG614=契約状況コード表!G$5),"－",IF(V614&lt;&gt;"",ROUNDDOWN(V614/T614,3),(IFERROR(ROUNDDOWN(U614/T614,3),"－"))))</f>
        <v>－</v>
      </c>
      <c r="X614" s="79"/>
      <c r="Y614" s="79"/>
      <c r="Z614" s="82"/>
      <c r="AA614" s="80"/>
      <c r="AB614" s="81"/>
      <c r="AC614" s="82"/>
      <c r="AD614" s="82"/>
      <c r="AE614" s="82"/>
      <c r="AF614" s="82"/>
      <c r="AG614" s="80"/>
      <c r="AH614" s="76"/>
      <c r="AI614" s="76"/>
      <c r="AJ614" s="76"/>
      <c r="AK614" s="36"/>
      <c r="AL614" s="36"/>
      <c r="AM614" s="200"/>
      <c r="AN614" s="200"/>
      <c r="AO614" s="200"/>
      <c r="AP614" s="200"/>
      <c r="AQ614" s="161"/>
      <c r="AR614" s="75"/>
      <c r="AS614" s="36"/>
      <c r="AT614" s="36"/>
      <c r="AU614" s="36"/>
      <c r="AV614" s="36"/>
      <c r="AW614" s="36"/>
      <c r="AX614" s="36"/>
      <c r="AY614" s="36"/>
      <c r="AZ614" s="36"/>
      <c r="BA614" s="104"/>
      <c r="BB614" s="113"/>
      <c r="BC614" s="114" t="str">
        <f>IF(AND(OR(K614=契約状況コード表!D$5,K614=契約状況コード表!D$6),OR(AG614=契約状況コード表!G$5,AG614=契約状況コード表!G$6)),"年間支払金額(全官署)",IF(OR(AG614=契約状況コード表!G$5,AG614=契約状況コード表!G$6),"年間支払金額",IF(AND(OR(COUNTIF(AI614,"*すべて*"),COUNTIF(AI614,"*全て*")),S614="●",OR(K614=契約状況コード表!D$5,K614=契約状況コード表!D$6)),"年間支払金額(全官署、契約相手方ごと)",IF(AND(OR(COUNTIF(AI614,"*すべて*"),COUNTIF(AI614,"*全て*")),S614="●"),"年間支払金額(契約相手方ごと)",IF(AND(OR(K614=契約状況コード表!D$5,K614=契約状況コード表!D$6),AG614=契約状況コード表!G$7),"契約総額(全官署)",IF(AND(K614=契約状況コード表!D$7,AG614=契約状況コード表!G$7),"契約総額(自官署のみ)",IF(K614=契約状況コード表!D$7,"年間支払金額(自官署のみ)",IF(AG614=契約状況コード表!G$7,"契約総額",IF(AND(COUNTIF(BJ614,"&lt;&gt;*単価*"),OR(K614=契約状況コード表!D$5,K614=契約状況コード表!D$6)),"全官署予定価格",IF(AND(COUNTIF(BJ614,"*単価*"),OR(K614=契約状況コード表!D$5,K614=契約状況コード表!D$6)),"全官署支払金額",IF(AND(COUNTIF(BJ614,"&lt;&gt;*単価*"),COUNTIF(BJ614,"*変更契約*")),"変更後予定価格",IF(COUNTIF(BJ614,"*単価*"),"年間支払金額","予定価格"))))))))))))</f>
        <v>予定価格</v>
      </c>
      <c r="BD614" s="114" t="str">
        <f>IF(AND(BI614=契約状況コード表!M$5,T614&gt;契約状況コード表!N$5),"○",IF(AND(BI614=契約状況コード表!M$6,T614&gt;=契約状況コード表!N$6),"○",IF(AND(BI614=契約状況コード表!M$7,T614&gt;=契約状況コード表!N$7),"○",IF(AND(BI614=契約状況コード表!M$8,T614&gt;=契約状況コード表!N$8),"○",IF(AND(BI614=契約状況コード表!M$9,T614&gt;=契約状況コード表!N$9),"○",IF(AND(BI614=契約状況コード表!M$10,T614&gt;=契約状況コード表!N$10),"○",IF(AND(BI614=契約状況コード表!M$11,T614&gt;=契約状況コード表!N$11),"○",IF(AND(BI614=契約状況コード表!M$12,T614&gt;=契約状況コード表!N$12),"○",IF(AND(BI614=契約状況コード表!M$13,T614&gt;=契約状況コード表!N$13),"○",IF(T614="他官署で調達手続き入札を実施のため","○","×"))))))))))</f>
        <v>×</v>
      </c>
      <c r="BE614" s="114" t="str">
        <f>IF(AND(BI614=契約状況コード表!M$5,Y614&gt;契約状況コード表!N$5),"○",IF(AND(BI614=契約状況コード表!M$6,Y614&gt;=契約状況コード表!N$6),"○",IF(AND(BI614=契約状況コード表!M$7,Y614&gt;=契約状況コード表!N$7),"○",IF(AND(BI614=契約状況コード表!M$8,Y614&gt;=契約状況コード表!N$8),"○",IF(AND(BI614=契約状況コード表!M$9,Y614&gt;=契約状況コード表!N$9),"○",IF(AND(BI614=契約状況コード表!M$10,Y614&gt;=契約状況コード表!N$10),"○",IF(AND(BI614=契約状況コード表!M$11,Y614&gt;=契約状況コード表!N$11),"○",IF(AND(BI614=契約状況コード表!M$12,Y614&gt;=契約状況コード表!N$12),"○",IF(AND(BI614=契約状況コード表!M$13,Y614&gt;=契約状況コード表!N$13),"○","×")))))))))</f>
        <v>×</v>
      </c>
      <c r="BF614" s="114" t="str">
        <f t="shared" si="83"/>
        <v>×</v>
      </c>
      <c r="BG614" s="114" t="str">
        <f t="shared" si="84"/>
        <v>×</v>
      </c>
      <c r="BH614" s="115" t="str">
        <f t="shared" si="85"/>
        <v/>
      </c>
      <c r="BI614" s="170">
        <f t="shared" si="86"/>
        <v>0</v>
      </c>
      <c r="BJ614" s="36" t="str">
        <f>IF(AG614=契約状況コード表!G$5,"",IF(AND(K614&lt;&gt;"",ISTEXT(U614)),"分担契約/単価契約",IF(ISTEXT(U614),"単価契約",IF(K614&lt;&gt;"","分担契約",""))))</f>
        <v/>
      </c>
      <c r="BK614" s="171"/>
      <c r="BL614" s="118" t="str">
        <f>IF(COUNTIF(T614,"**"),"",IF(AND(T614&gt;=契約状況コード表!P$5,OR(H614=契約状況コード表!M$5,H614=契約状況コード表!M$6)),1,IF(AND(T614&gt;=契約状況コード表!P$13,H614&lt;&gt;契約状況コード表!M$5,H614&lt;&gt;契約状況コード表!M$6),1,"")))</f>
        <v/>
      </c>
      <c r="BM614" s="155" t="str">
        <f t="shared" si="87"/>
        <v>○</v>
      </c>
      <c r="BN614" s="118" t="b">
        <f t="shared" si="88"/>
        <v>1</v>
      </c>
      <c r="BO614" s="118" t="b">
        <f t="shared" si="89"/>
        <v>1</v>
      </c>
    </row>
    <row r="615" spans="1:67" ht="60.6" customHeight="1">
      <c r="A615" s="101">
        <f t="shared" si="90"/>
        <v>610</v>
      </c>
      <c r="B615" s="101" t="str">
        <f t="shared" si="91"/>
        <v/>
      </c>
      <c r="C615" s="101" t="str">
        <f>IF(B615&lt;&gt;1,"",COUNTIF($B$6:B615,1))</f>
        <v/>
      </c>
      <c r="D615" s="101" t="str">
        <f>IF(B615&lt;&gt;2,"",COUNTIF($B$6:B615,2))</f>
        <v/>
      </c>
      <c r="E615" s="101" t="str">
        <f>IF(B615&lt;&gt;3,"",COUNTIF($B$6:B615,3))</f>
        <v/>
      </c>
      <c r="F615" s="101" t="str">
        <f>IF(B615&lt;&gt;4,"",COUNTIF($B$6:B615,4))</f>
        <v/>
      </c>
      <c r="G615" s="75"/>
      <c r="H615" s="36"/>
      <c r="I615" s="76"/>
      <c r="J615" s="76"/>
      <c r="K615" s="75"/>
      <c r="L615" s="161"/>
      <c r="M615" s="77"/>
      <c r="N615" s="76"/>
      <c r="O615" s="78"/>
      <c r="P615" s="83"/>
      <c r="Q615" s="84"/>
      <c r="R615" s="76"/>
      <c r="S615" s="75"/>
      <c r="T615" s="79"/>
      <c r="U615" s="86"/>
      <c r="V615" s="87"/>
      <c r="W615" s="172" t="str">
        <f>IF(OR(T615="他官署で調達手続きを実施のため",AG615=契約状況コード表!G$5),"－",IF(V615&lt;&gt;"",ROUNDDOWN(V615/T615,3),(IFERROR(ROUNDDOWN(U615/T615,3),"－"))))</f>
        <v>－</v>
      </c>
      <c r="X615" s="79"/>
      <c r="Y615" s="79"/>
      <c r="Z615" s="82"/>
      <c r="AA615" s="80"/>
      <c r="AB615" s="81"/>
      <c r="AC615" s="82"/>
      <c r="AD615" s="82"/>
      <c r="AE615" s="82"/>
      <c r="AF615" s="82"/>
      <c r="AG615" s="80"/>
      <c r="AH615" s="76"/>
      <c r="AI615" s="76"/>
      <c r="AJ615" s="76"/>
      <c r="AK615" s="36"/>
      <c r="AL615" s="36"/>
      <c r="AM615" s="200"/>
      <c r="AN615" s="200"/>
      <c r="AO615" s="200"/>
      <c r="AP615" s="200"/>
      <c r="AQ615" s="161"/>
      <c r="AR615" s="75"/>
      <c r="AS615" s="36"/>
      <c r="AT615" s="36"/>
      <c r="AU615" s="36"/>
      <c r="AV615" s="36"/>
      <c r="AW615" s="36"/>
      <c r="AX615" s="36"/>
      <c r="AY615" s="36"/>
      <c r="AZ615" s="36"/>
      <c r="BA615" s="104"/>
      <c r="BB615" s="113"/>
      <c r="BC615" s="114" t="str">
        <f>IF(AND(OR(K615=契約状況コード表!D$5,K615=契約状況コード表!D$6),OR(AG615=契約状況コード表!G$5,AG615=契約状況コード表!G$6)),"年間支払金額(全官署)",IF(OR(AG615=契約状況コード表!G$5,AG615=契約状況コード表!G$6),"年間支払金額",IF(AND(OR(COUNTIF(AI615,"*すべて*"),COUNTIF(AI615,"*全て*")),S615="●",OR(K615=契約状況コード表!D$5,K615=契約状況コード表!D$6)),"年間支払金額(全官署、契約相手方ごと)",IF(AND(OR(COUNTIF(AI615,"*すべて*"),COUNTIF(AI615,"*全て*")),S615="●"),"年間支払金額(契約相手方ごと)",IF(AND(OR(K615=契約状況コード表!D$5,K615=契約状況コード表!D$6),AG615=契約状況コード表!G$7),"契約総額(全官署)",IF(AND(K615=契約状況コード表!D$7,AG615=契約状況コード表!G$7),"契約総額(自官署のみ)",IF(K615=契約状況コード表!D$7,"年間支払金額(自官署のみ)",IF(AG615=契約状況コード表!G$7,"契約総額",IF(AND(COUNTIF(BJ615,"&lt;&gt;*単価*"),OR(K615=契約状況コード表!D$5,K615=契約状況コード表!D$6)),"全官署予定価格",IF(AND(COUNTIF(BJ615,"*単価*"),OR(K615=契約状況コード表!D$5,K615=契約状況コード表!D$6)),"全官署支払金額",IF(AND(COUNTIF(BJ615,"&lt;&gt;*単価*"),COUNTIF(BJ615,"*変更契約*")),"変更後予定価格",IF(COUNTIF(BJ615,"*単価*"),"年間支払金額","予定価格"))))))))))))</f>
        <v>予定価格</v>
      </c>
      <c r="BD615" s="114" t="str">
        <f>IF(AND(BI615=契約状況コード表!M$5,T615&gt;契約状況コード表!N$5),"○",IF(AND(BI615=契約状況コード表!M$6,T615&gt;=契約状況コード表!N$6),"○",IF(AND(BI615=契約状況コード表!M$7,T615&gt;=契約状況コード表!N$7),"○",IF(AND(BI615=契約状況コード表!M$8,T615&gt;=契約状況コード表!N$8),"○",IF(AND(BI615=契約状況コード表!M$9,T615&gt;=契約状況コード表!N$9),"○",IF(AND(BI615=契約状況コード表!M$10,T615&gt;=契約状況コード表!N$10),"○",IF(AND(BI615=契約状況コード表!M$11,T615&gt;=契約状況コード表!N$11),"○",IF(AND(BI615=契約状況コード表!M$12,T615&gt;=契約状況コード表!N$12),"○",IF(AND(BI615=契約状況コード表!M$13,T615&gt;=契約状況コード表!N$13),"○",IF(T615="他官署で調達手続き入札を実施のため","○","×"))))))))))</f>
        <v>×</v>
      </c>
      <c r="BE615" s="114" t="str">
        <f>IF(AND(BI615=契約状況コード表!M$5,Y615&gt;契約状況コード表!N$5),"○",IF(AND(BI615=契約状況コード表!M$6,Y615&gt;=契約状況コード表!N$6),"○",IF(AND(BI615=契約状況コード表!M$7,Y615&gt;=契約状況コード表!N$7),"○",IF(AND(BI615=契約状況コード表!M$8,Y615&gt;=契約状況コード表!N$8),"○",IF(AND(BI615=契約状況コード表!M$9,Y615&gt;=契約状況コード表!N$9),"○",IF(AND(BI615=契約状況コード表!M$10,Y615&gt;=契約状況コード表!N$10),"○",IF(AND(BI615=契約状況コード表!M$11,Y615&gt;=契約状況コード表!N$11),"○",IF(AND(BI615=契約状況コード表!M$12,Y615&gt;=契約状況コード表!N$12),"○",IF(AND(BI615=契約状況コード表!M$13,Y615&gt;=契約状況コード表!N$13),"○","×")))))))))</f>
        <v>×</v>
      </c>
      <c r="BF615" s="114" t="str">
        <f t="shared" si="83"/>
        <v>×</v>
      </c>
      <c r="BG615" s="114" t="str">
        <f t="shared" si="84"/>
        <v>×</v>
      </c>
      <c r="BH615" s="115" t="str">
        <f t="shared" si="85"/>
        <v/>
      </c>
      <c r="BI615" s="170">
        <f t="shared" si="86"/>
        <v>0</v>
      </c>
      <c r="BJ615" s="36" t="str">
        <f>IF(AG615=契約状況コード表!G$5,"",IF(AND(K615&lt;&gt;"",ISTEXT(U615)),"分担契約/単価契約",IF(ISTEXT(U615),"単価契約",IF(K615&lt;&gt;"","分担契約",""))))</f>
        <v/>
      </c>
      <c r="BK615" s="171"/>
      <c r="BL615" s="118" t="str">
        <f>IF(COUNTIF(T615,"**"),"",IF(AND(T615&gt;=契約状況コード表!P$5,OR(H615=契約状況コード表!M$5,H615=契約状況コード表!M$6)),1,IF(AND(T615&gt;=契約状況コード表!P$13,H615&lt;&gt;契約状況コード表!M$5,H615&lt;&gt;契約状況コード表!M$6),1,"")))</f>
        <v/>
      </c>
      <c r="BM615" s="155" t="str">
        <f t="shared" si="87"/>
        <v>○</v>
      </c>
      <c r="BN615" s="118" t="b">
        <f t="shared" si="88"/>
        <v>1</v>
      </c>
      <c r="BO615" s="118" t="b">
        <f t="shared" si="89"/>
        <v>1</v>
      </c>
    </row>
    <row r="616" spans="1:67" ht="60.6" customHeight="1">
      <c r="A616" s="101">
        <f t="shared" si="90"/>
        <v>611</v>
      </c>
      <c r="B616" s="101" t="str">
        <f t="shared" si="91"/>
        <v/>
      </c>
      <c r="C616" s="101" t="str">
        <f>IF(B616&lt;&gt;1,"",COUNTIF($B$6:B616,1))</f>
        <v/>
      </c>
      <c r="D616" s="101" t="str">
        <f>IF(B616&lt;&gt;2,"",COUNTIF($B$6:B616,2))</f>
        <v/>
      </c>
      <c r="E616" s="101" t="str">
        <f>IF(B616&lt;&gt;3,"",COUNTIF($B$6:B616,3))</f>
        <v/>
      </c>
      <c r="F616" s="101" t="str">
        <f>IF(B616&lt;&gt;4,"",COUNTIF($B$6:B616,4))</f>
        <v/>
      </c>
      <c r="G616" s="75"/>
      <c r="H616" s="36"/>
      <c r="I616" s="76"/>
      <c r="J616" s="76"/>
      <c r="K616" s="75"/>
      <c r="L616" s="161"/>
      <c r="M616" s="77"/>
      <c r="N616" s="76"/>
      <c r="O616" s="78"/>
      <c r="P616" s="83"/>
      <c r="Q616" s="84"/>
      <c r="R616" s="76"/>
      <c r="S616" s="75"/>
      <c r="T616" s="79"/>
      <c r="U616" s="86"/>
      <c r="V616" s="87"/>
      <c r="W616" s="172" t="str">
        <f>IF(OR(T616="他官署で調達手続きを実施のため",AG616=契約状況コード表!G$5),"－",IF(V616&lt;&gt;"",ROUNDDOWN(V616/T616,3),(IFERROR(ROUNDDOWN(U616/T616,3),"－"))))</f>
        <v>－</v>
      </c>
      <c r="X616" s="79"/>
      <c r="Y616" s="79"/>
      <c r="Z616" s="82"/>
      <c r="AA616" s="80"/>
      <c r="AB616" s="81"/>
      <c r="AC616" s="82"/>
      <c r="AD616" s="82"/>
      <c r="AE616" s="82"/>
      <c r="AF616" s="82"/>
      <c r="AG616" s="80"/>
      <c r="AH616" s="76"/>
      <c r="AI616" s="76"/>
      <c r="AJ616" s="76"/>
      <c r="AK616" s="36"/>
      <c r="AL616" s="36"/>
      <c r="AM616" s="200"/>
      <c r="AN616" s="200"/>
      <c r="AO616" s="200"/>
      <c r="AP616" s="200"/>
      <c r="AQ616" s="161"/>
      <c r="AR616" s="75"/>
      <c r="AS616" s="36"/>
      <c r="AT616" s="36"/>
      <c r="AU616" s="36"/>
      <c r="AV616" s="36"/>
      <c r="AW616" s="36"/>
      <c r="AX616" s="36"/>
      <c r="AY616" s="36"/>
      <c r="AZ616" s="36"/>
      <c r="BA616" s="108"/>
      <c r="BB616" s="113"/>
      <c r="BC616" s="114" t="str">
        <f>IF(AND(OR(K616=契約状況コード表!D$5,K616=契約状況コード表!D$6),OR(AG616=契約状況コード表!G$5,AG616=契約状況コード表!G$6)),"年間支払金額(全官署)",IF(OR(AG616=契約状況コード表!G$5,AG616=契約状況コード表!G$6),"年間支払金額",IF(AND(OR(COUNTIF(AI616,"*すべて*"),COUNTIF(AI616,"*全て*")),S616="●",OR(K616=契約状況コード表!D$5,K616=契約状況コード表!D$6)),"年間支払金額(全官署、契約相手方ごと)",IF(AND(OR(COUNTIF(AI616,"*すべて*"),COUNTIF(AI616,"*全て*")),S616="●"),"年間支払金額(契約相手方ごと)",IF(AND(OR(K616=契約状況コード表!D$5,K616=契約状況コード表!D$6),AG616=契約状況コード表!G$7),"契約総額(全官署)",IF(AND(K616=契約状況コード表!D$7,AG616=契約状況コード表!G$7),"契約総額(自官署のみ)",IF(K616=契約状況コード表!D$7,"年間支払金額(自官署のみ)",IF(AG616=契約状況コード表!G$7,"契約総額",IF(AND(COUNTIF(BJ616,"&lt;&gt;*単価*"),OR(K616=契約状況コード表!D$5,K616=契約状況コード表!D$6)),"全官署予定価格",IF(AND(COUNTIF(BJ616,"*単価*"),OR(K616=契約状況コード表!D$5,K616=契約状況コード表!D$6)),"全官署支払金額",IF(AND(COUNTIF(BJ616,"&lt;&gt;*単価*"),COUNTIF(BJ616,"*変更契約*")),"変更後予定価格",IF(COUNTIF(BJ616,"*単価*"),"年間支払金額","予定価格"))))))))))))</f>
        <v>予定価格</v>
      </c>
      <c r="BD616" s="114" t="str">
        <f>IF(AND(BI616=契約状況コード表!M$5,T616&gt;契約状況コード表!N$5),"○",IF(AND(BI616=契約状況コード表!M$6,T616&gt;=契約状況コード表!N$6),"○",IF(AND(BI616=契約状況コード表!M$7,T616&gt;=契約状況コード表!N$7),"○",IF(AND(BI616=契約状況コード表!M$8,T616&gt;=契約状況コード表!N$8),"○",IF(AND(BI616=契約状況コード表!M$9,T616&gt;=契約状況コード表!N$9),"○",IF(AND(BI616=契約状況コード表!M$10,T616&gt;=契約状況コード表!N$10),"○",IF(AND(BI616=契約状況コード表!M$11,T616&gt;=契約状況コード表!N$11),"○",IF(AND(BI616=契約状況コード表!M$12,T616&gt;=契約状況コード表!N$12),"○",IF(AND(BI616=契約状況コード表!M$13,T616&gt;=契約状況コード表!N$13),"○",IF(T616="他官署で調達手続き入札を実施のため","○","×"))))))))))</f>
        <v>×</v>
      </c>
      <c r="BE616" s="114" t="str">
        <f>IF(AND(BI616=契約状況コード表!M$5,Y616&gt;契約状況コード表!N$5),"○",IF(AND(BI616=契約状況コード表!M$6,Y616&gt;=契約状況コード表!N$6),"○",IF(AND(BI616=契約状況コード表!M$7,Y616&gt;=契約状況コード表!N$7),"○",IF(AND(BI616=契約状況コード表!M$8,Y616&gt;=契約状況コード表!N$8),"○",IF(AND(BI616=契約状況コード表!M$9,Y616&gt;=契約状況コード表!N$9),"○",IF(AND(BI616=契約状況コード表!M$10,Y616&gt;=契約状況コード表!N$10),"○",IF(AND(BI616=契約状況コード表!M$11,Y616&gt;=契約状況コード表!N$11),"○",IF(AND(BI616=契約状況コード表!M$12,Y616&gt;=契約状況コード表!N$12),"○",IF(AND(BI616=契約状況コード表!M$13,Y616&gt;=契約状況コード表!N$13),"○","×")))))))))</f>
        <v>×</v>
      </c>
      <c r="BF616" s="114" t="str">
        <f t="shared" si="83"/>
        <v>×</v>
      </c>
      <c r="BG616" s="114" t="str">
        <f t="shared" si="84"/>
        <v>×</v>
      </c>
      <c r="BH616" s="115" t="str">
        <f t="shared" si="85"/>
        <v/>
      </c>
      <c r="BI616" s="170">
        <f t="shared" si="86"/>
        <v>0</v>
      </c>
      <c r="BJ616" s="36" t="str">
        <f>IF(AG616=契約状況コード表!G$5,"",IF(AND(K616&lt;&gt;"",ISTEXT(U616)),"分担契約/単価契約",IF(ISTEXT(U616),"単価契約",IF(K616&lt;&gt;"","分担契約",""))))</f>
        <v/>
      </c>
      <c r="BK616" s="171"/>
      <c r="BL616" s="118" t="str">
        <f>IF(COUNTIF(T616,"**"),"",IF(AND(T616&gt;=契約状況コード表!P$5,OR(H616=契約状況コード表!M$5,H616=契約状況コード表!M$6)),1,IF(AND(T616&gt;=契約状況コード表!P$13,H616&lt;&gt;契約状況コード表!M$5,H616&lt;&gt;契約状況コード表!M$6),1,"")))</f>
        <v/>
      </c>
      <c r="BM616" s="155" t="str">
        <f t="shared" si="87"/>
        <v>○</v>
      </c>
      <c r="BN616" s="118" t="b">
        <f t="shared" si="88"/>
        <v>1</v>
      </c>
      <c r="BO616" s="118" t="b">
        <f t="shared" si="89"/>
        <v>1</v>
      </c>
    </row>
    <row r="617" spans="1:67" ht="60.6" customHeight="1">
      <c r="A617" s="101">
        <f t="shared" si="90"/>
        <v>612</v>
      </c>
      <c r="B617" s="101" t="str">
        <f t="shared" si="91"/>
        <v/>
      </c>
      <c r="C617" s="101" t="str">
        <f>IF(B617&lt;&gt;1,"",COUNTIF($B$6:B617,1))</f>
        <v/>
      </c>
      <c r="D617" s="101" t="str">
        <f>IF(B617&lt;&gt;2,"",COUNTIF($B$6:B617,2))</f>
        <v/>
      </c>
      <c r="E617" s="101" t="str">
        <f>IF(B617&lt;&gt;3,"",COUNTIF($B$6:B617,3))</f>
        <v/>
      </c>
      <c r="F617" s="101" t="str">
        <f>IF(B617&lt;&gt;4,"",COUNTIF($B$6:B617,4))</f>
        <v/>
      </c>
      <c r="G617" s="75"/>
      <c r="H617" s="36"/>
      <c r="I617" s="76"/>
      <c r="J617" s="76"/>
      <c r="K617" s="75"/>
      <c r="L617" s="161"/>
      <c r="M617" s="77"/>
      <c r="N617" s="76"/>
      <c r="O617" s="78"/>
      <c r="P617" s="83"/>
      <c r="Q617" s="84"/>
      <c r="R617" s="76"/>
      <c r="S617" s="75"/>
      <c r="T617" s="79"/>
      <c r="U617" s="86"/>
      <c r="V617" s="87"/>
      <c r="W617" s="172" t="str">
        <f>IF(OR(T617="他官署で調達手続きを実施のため",AG617=契約状況コード表!G$5),"－",IF(V617&lt;&gt;"",ROUNDDOWN(V617/T617,3),(IFERROR(ROUNDDOWN(U617/T617,3),"－"))))</f>
        <v>－</v>
      </c>
      <c r="X617" s="79"/>
      <c r="Y617" s="79"/>
      <c r="Z617" s="82"/>
      <c r="AA617" s="80"/>
      <c r="AB617" s="81"/>
      <c r="AC617" s="82"/>
      <c r="AD617" s="82"/>
      <c r="AE617" s="82"/>
      <c r="AF617" s="82"/>
      <c r="AG617" s="80"/>
      <c r="AH617" s="76"/>
      <c r="AI617" s="76"/>
      <c r="AJ617" s="76"/>
      <c r="AK617" s="36"/>
      <c r="AL617" s="36"/>
      <c r="AM617" s="200"/>
      <c r="AN617" s="200"/>
      <c r="AO617" s="200"/>
      <c r="AP617" s="200"/>
      <c r="AQ617" s="161"/>
      <c r="AR617" s="75"/>
      <c r="AS617" s="36"/>
      <c r="AT617" s="36"/>
      <c r="AU617" s="36"/>
      <c r="AV617" s="36"/>
      <c r="AW617" s="36"/>
      <c r="AX617" s="36"/>
      <c r="AY617" s="36"/>
      <c r="AZ617" s="36"/>
      <c r="BA617" s="104"/>
      <c r="BB617" s="113"/>
      <c r="BC617" s="114" t="str">
        <f>IF(AND(OR(K617=契約状況コード表!D$5,K617=契約状況コード表!D$6),OR(AG617=契約状況コード表!G$5,AG617=契約状況コード表!G$6)),"年間支払金額(全官署)",IF(OR(AG617=契約状況コード表!G$5,AG617=契約状況コード表!G$6),"年間支払金額",IF(AND(OR(COUNTIF(AI617,"*すべて*"),COUNTIF(AI617,"*全て*")),S617="●",OR(K617=契約状況コード表!D$5,K617=契約状況コード表!D$6)),"年間支払金額(全官署、契約相手方ごと)",IF(AND(OR(COUNTIF(AI617,"*すべて*"),COUNTIF(AI617,"*全て*")),S617="●"),"年間支払金額(契約相手方ごと)",IF(AND(OR(K617=契約状況コード表!D$5,K617=契約状況コード表!D$6),AG617=契約状況コード表!G$7),"契約総額(全官署)",IF(AND(K617=契約状況コード表!D$7,AG617=契約状況コード表!G$7),"契約総額(自官署のみ)",IF(K617=契約状況コード表!D$7,"年間支払金額(自官署のみ)",IF(AG617=契約状況コード表!G$7,"契約総額",IF(AND(COUNTIF(BJ617,"&lt;&gt;*単価*"),OR(K617=契約状況コード表!D$5,K617=契約状況コード表!D$6)),"全官署予定価格",IF(AND(COUNTIF(BJ617,"*単価*"),OR(K617=契約状況コード表!D$5,K617=契約状況コード表!D$6)),"全官署支払金額",IF(AND(COUNTIF(BJ617,"&lt;&gt;*単価*"),COUNTIF(BJ617,"*変更契約*")),"変更後予定価格",IF(COUNTIF(BJ617,"*単価*"),"年間支払金額","予定価格"))))))))))))</f>
        <v>予定価格</v>
      </c>
      <c r="BD617" s="114" t="str">
        <f>IF(AND(BI617=契約状況コード表!M$5,T617&gt;契約状況コード表!N$5),"○",IF(AND(BI617=契約状況コード表!M$6,T617&gt;=契約状況コード表!N$6),"○",IF(AND(BI617=契約状況コード表!M$7,T617&gt;=契約状況コード表!N$7),"○",IF(AND(BI617=契約状況コード表!M$8,T617&gt;=契約状況コード表!N$8),"○",IF(AND(BI617=契約状況コード表!M$9,T617&gt;=契約状況コード表!N$9),"○",IF(AND(BI617=契約状況コード表!M$10,T617&gt;=契約状況コード表!N$10),"○",IF(AND(BI617=契約状況コード表!M$11,T617&gt;=契約状況コード表!N$11),"○",IF(AND(BI617=契約状況コード表!M$12,T617&gt;=契約状況コード表!N$12),"○",IF(AND(BI617=契約状況コード表!M$13,T617&gt;=契約状況コード表!N$13),"○",IF(T617="他官署で調達手続き入札を実施のため","○","×"))))))))))</f>
        <v>×</v>
      </c>
      <c r="BE617" s="114" t="str">
        <f>IF(AND(BI617=契約状況コード表!M$5,Y617&gt;契約状況コード表!N$5),"○",IF(AND(BI617=契約状況コード表!M$6,Y617&gt;=契約状況コード表!N$6),"○",IF(AND(BI617=契約状況コード表!M$7,Y617&gt;=契約状況コード表!N$7),"○",IF(AND(BI617=契約状況コード表!M$8,Y617&gt;=契約状況コード表!N$8),"○",IF(AND(BI617=契約状況コード表!M$9,Y617&gt;=契約状況コード表!N$9),"○",IF(AND(BI617=契約状況コード表!M$10,Y617&gt;=契約状況コード表!N$10),"○",IF(AND(BI617=契約状況コード表!M$11,Y617&gt;=契約状況コード表!N$11),"○",IF(AND(BI617=契約状況コード表!M$12,Y617&gt;=契約状況コード表!N$12),"○",IF(AND(BI617=契約状況コード表!M$13,Y617&gt;=契約状況コード表!N$13),"○","×")))))))))</f>
        <v>×</v>
      </c>
      <c r="BF617" s="114" t="str">
        <f t="shared" si="83"/>
        <v>×</v>
      </c>
      <c r="BG617" s="114" t="str">
        <f t="shared" si="84"/>
        <v>×</v>
      </c>
      <c r="BH617" s="115" t="str">
        <f t="shared" si="85"/>
        <v/>
      </c>
      <c r="BI617" s="170">
        <f t="shared" si="86"/>
        <v>0</v>
      </c>
      <c r="BJ617" s="36" t="str">
        <f>IF(AG617=契約状況コード表!G$5,"",IF(AND(K617&lt;&gt;"",ISTEXT(U617)),"分担契約/単価契約",IF(ISTEXT(U617),"単価契約",IF(K617&lt;&gt;"","分担契約",""))))</f>
        <v/>
      </c>
      <c r="BK617" s="171"/>
      <c r="BL617" s="118" t="str">
        <f>IF(COUNTIF(T617,"**"),"",IF(AND(T617&gt;=契約状況コード表!P$5,OR(H617=契約状況コード表!M$5,H617=契約状況コード表!M$6)),1,IF(AND(T617&gt;=契約状況コード表!P$13,H617&lt;&gt;契約状況コード表!M$5,H617&lt;&gt;契約状況コード表!M$6),1,"")))</f>
        <v/>
      </c>
      <c r="BM617" s="155" t="str">
        <f t="shared" si="87"/>
        <v>○</v>
      </c>
      <c r="BN617" s="118" t="b">
        <f t="shared" si="88"/>
        <v>1</v>
      </c>
      <c r="BO617" s="118" t="b">
        <f t="shared" si="89"/>
        <v>1</v>
      </c>
    </row>
    <row r="618" spans="1:67" ht="60.6" customHeight="1">
      <c r="A618" s="101">
        <f t="shared" si="90"/>
        <v>613</v>
      </c>
      <c r="B618" s="101" t="str">
        <f t="shared" si="91"/>
        <v/>
      </c>
      <c r="C618" s="101" t="str">
        <f>IF(B618&lt;&gt;1,"",COUNTIF($B$6:B618,1))</f>
        <v/>
      </c>
      <c r="D618" s="101" t="str">
        <f>IF(B618&lt;&gt;2,"",COUNTIF($B$6:B618,2))</f>
        <v/>
      </c>
      <c r="E618" s="101" t="str">
        <f>IF(B618&lt;&gt;3,"",COUNTIF($B$6:B618,3))</f>
        <v/>
      </c>
      <c r="F618" s="101" t="str">
        <f>IF(B618&lt;&gt;4,"",COUNTIF($B$6:B618,4))</f>
        <v/>
      </c>
      <c r="G618" s="75"/>
      <c r="H618" s="36"/>
      <c r="I618" s="76"/>
      <c r="J618" s="76"/>
      <c r="K618" s="75"/>
      <c r="L618" s="161"/>
      <c r="M618" s="77"/>
      <c r="N618" s="76"/>
      <c r="O618" s="78"/>
      <c r="P618" s="83"/>
      <c r="Q618" s="84"/>
      <c r="R618" s="76"/>
      <c r="S618" s="75"/>
      <c r="T618" s="79"/>
      <c r="U618" s="86"/>
      <c r="V618" s="87"/>
      <c r="W618" s="172" t="str">
        <f>IF(OR(T618="他官署で調達手続きを実施のため",AG618=契約状況コード表!G$5),"－",IF(V618&lt;&gt;"",ROUNDDOWN(V618/T618,3),(IFERROR(ROUNDDOWN(U618/T618,3),"－"))))</f>
        <v>－</v>
      </c>
      <c r="X618" s="79"/>
      <c r="Y618" s="79"/>
      <c r="Z618" s="82"/>
      <c r="AA618" s="80"/>
      <c r="AB618" s="81"/>
      <c r="AC618" s="82"/>
      <c r="AD618" s="82"/>
      <c r="AE618" s="82"/>
      <c r="AF618" s="82"/>
      <c r="AG618" s="80"/>
      <c r="AH618" s="76"/>
      <c r="AI618" s="76"/>
      <c r="AJ618" s="76"/>
      <c r="AK618" s="36"/>
      <c r="AL618" s="36"/>
      <c r="AM618" s="200"/>
      <c r="AN618" s="200"/>
      <c r="AO618" s="200"/>
      <c r="AP618" s="200"/>
      <c r="AQ618" s="161"/>
      <c r="AR618" s="75"/>
      <c r="AS618" s="36"/>
      <c r="AT618" s="36"/>
      <c r="AU618" s="36"/>
      <c r="AV618" s="36"/>
      <c r="AW618" s="36"/>
      <c r="AX618" s="36"/>
      <c r="AY618" s="36"/>
      <c r="AZ618" s="36"/>
      <c r="BA618" s="104"/>
      <c r="BB618" s="113"/>
      <c r="BC618" s="114" t="str">
        <f>IF(AND(OR(K618=契約状況コード表!D$5,K618=契約状況コード表!D$6),OR(AG618=契約状況コード表!G$5,AG618=契約状況コード表!G$6)),"年間支払金額(全官署)",IF(OR(AG618=契約状況コード表!G$5,AG618=契約状況コード表!G$6),"年間支払金額",IF(AND(OR(COUNTIF(AI618,"*すべて*"),COUNTIF(AI618,"*全て*")),S618="●",OR(K618=契約状況コード表!D$5,K618=契約状況コード表!D$6)),"年間支払金額(全官署、契約相手方ごと)",IF(AND(OR(COUNTIF(AI618,"*すべて*"),COUNTIF(AI618,"*全て*")),S618="●"),"年間支払金額(契約相手方ごと)",IF(AND(OR(K618=契約状況コード表!D$5,K618=契約状況コード表!D$6),AG618=契約状況コード表!G$7),"契約総額(全官署)",IF(AND(K618=契約状況コード表!D$7,AG618=契約状況コード表!G$7),"契約総額(自官署のみ)",IF(K618=契約状況コード表!D$7,"年間支払金額(自官署のみ)",IF(AG618=契約状況コード表!G$7,"契約総額",IF(AND(COUNTIF(BJ618,"&lt;&gt;*単価*"),OR(K618=契約状況コード表!D$5,K618=契約状況コード表!D$6)),"全官署予定価格",IF(AND(COUNTIF(BJ618,"*単価*"),OR(K618=契約状況コード表!D$5,K618=契約状況コード表!D$6)),"全官署支払金額",IF(AND(COUNTIF(BJ618,"&lt;&gt;*単価*"),COUNTIF(BJ618,"*変更契約*")),"変更後予定価格",IF(COUNTIF(BJ618,"*単価*"),"年間支払金額","予定価格"))))))))))))</f>
        <v>予定価格</v>
      </c>
      <c r="BD618" s="114" t="str">
        <f>IF(AND(BI618=契約状況コード表!M$5,T618&gt;契約状況コード表!N$5),"○",IF(AND(BI618=契約状況コード表!M$6,T618&gt;=契約状況コード表!N$6),"○",IF(AND(BI618=契約状況コード表!M$7,T618&gt;=契約状況コード表!N$7),"○",IF(AND(BI618=契約状況コード表!M$8,T618&gt;=契約状況コード表!N$8),"○",IF(AND(BI618=契約状況コード表!M$9,T618&gt;=契約状況コード表!N$9),"○",IF(AND(BI618=契約状況コード表!M$10,T618&gt;=契約状況コード表!N$10),"○",IF(AND(BI618=契約状況コード表!M$11,T618&gt;=契約状況コード表!N$11),"○",IF(AND(BI618=契約状況コード表!M$12,T618&gt;=契約状況コード表!N$12),"○",IF(AND(BI618=契約状況コード表!M$13,T618&gt;=契約状況コード表!N$13),"○",IF(T618="他官署で調達手続き入札を実施のため","○","×"))))))))))</f>
        <v>×</v>
      </c>
      <c r="BE618" s="114" t="str">
        <f>IF(AND(BI618=契約状況コード表!M$5,Y618&gt;契約状況コード表!N$5),"○",IF(AND(BI618=契約状況コード表!M$6,Y618&gt;=契約状況コード表!N$6),"○",IF(AND(BI618=契約状況コード表!M$7,Y618&gt;=契約状況コード表!N$7),"○",IF(AND(BI618=契約状況コード表!M$8,Y618&gt;=契約状況コード表!N$8),"○",IF(AND(BI618=契約状況コード表!M$9,Y618&gt;=契約状況コード表!N$9),"○",IF(AND(BI618=契約状況コード表!M$10,Y618&gt;=契約状況コード表!N$10),"○",IF(AND(BI618=契約状況コード表!M$11,Y618&gt;=契約状況コード表!N$11),"○",IF(AND(BI618=契約状況コード表!M$12,Y618&gt;=契約状況コード表!N$12),"○",IF(AND(BI618=契約状況コード表!M$13,Y618&gt;=契約状況コード表!N$13),"○","×")))))))))</f>
        <v>×</v>
      </c>
      <c r="BF618" s="114" t="str">
        <f t="shared" si="83"/>
        <v>×</v>
      </c>
      <c r="BG618" s="114" t="str">
        <f t="shared" si="84"/>
        <v>×</v>
      </c>
      <c r="BH618" s="115" t="str">
        <f t="shared" si="85"/>
        <v/>
      </c>
      <c r="BI618" s="170">
        <f t="shared" si="86"/>
        <v>0</v>
      </c>
      <c r="BJ618" s="36" t="str">
        <f>IF(AG618=契約状況コード表!G$5,"",IF(AND(K618&lt;&gt;"",ISTEXT(U618)),"分担契約/単価契約",IF(ISTEXT(U618),"単価契約",IF(K618&lt;&gt;"","分担契約",""))))</f>
        <v/>
      </c>
      <c r="BK618" s="171"/>
      <c r="BL618" s="118" t="str">
        <f>IF(COUNTIF(T618,"**"),"",IF(AND(T618&gt;=契約状況コード表!P$5,OR(H618=契約状況コード表!M$5,H618=契約状況コード表!M$6)),1,IF(AND(T618&gt;=契約状況コード表!P$13,H618&lt;&gt;契約状況コード表!M$5,H618&lt;&gt;契約状況コード表!M$6),1,"")))</f>
        <v/>
      </c>
      <c r="BM618" s="155" t="str">
        <f t="shared" si="87"/>
        <v>○</v>
      </c>
      <c r="BN618" s="118" t="b">
        <f t="shared" si="88"/>
        <v>1</v>
      </c>
      <c r="BO618" s="118" t="b">
        <f t="shared" si="89"/>
        <v>1</v>
      </c>
    </row>
    <row r="619" spans="1:67" ht="60.6" customHeight="1">
      <c r="A619" s="101">
        <f t="shared" si="90"/>
        <v>614</v>
      </c>
      <c r="B619" s="101" t="str">
        <f t="shared" si="91"/>
        <v/>
      </c>
      <c r="C619" s="101" t="str">
        <f>IF(B619&lt;&gt;1,"",COUNTIF($B$6:B619,1))</f>
        <v/>
      </c>
      <c r="D619" s="101" t="str">
        <f>IF(B619&lt;&gt;2,"",COUNTIF($B$6:B619,2))</f>
        <v/>
      </c>
      <c r="E619" s="101" t="str">
        <f>IF(B619&lt;&gt;3,"",COUNTIF($B$6:B619,3))</f>
        <v/>
      </c>
      <c r="F619" s="101" t="str">
        <f>IF(B619&lt;&gt;4,"",COUNTIF($B$6:B619,4))</f>
        <v/>
      </c>
      <c r="G619" s="75"/>
      <c r="H619" s="36"/>
      <c r="I619" s="76"/>
      <c r="J619" s="76"/>
      <c r="K619" s="75"/>
      <c r="L619" s="161"/>
      <c r="M619" s="77"/>
      <c r="N619" s="76"/>
      <c r="O619" s="78"/>
      <c r="P619" s="83"/>
      <c r="Q619" s="84"/>
      <c r="R619" s="76"/>
      <c r="S619" s="75"/>
      <c r="T619" s="85"/>
      <c r="U619" s="154"/>
      <c r="V619" s="87"/>
      <c r="W619" s="172" t="str">
        <f>IF(OR(T619="他官署で調達手続きを実施のため",AG619=契約状況コード表!G$5),"－",IF(V619&lt;&gt;"",ROUNDDOWN(V619/T619,3),(IFERROR(ROUNDDOWN(U619/T619,3),"－"))))</f>
        <v>－</v>
      </c>
      <c r="X619" s="85"/>
      <c r="Y619" s="85"/>
      <c r="Z619" s="82"/>
      <c r="AA619" s="80"/>
      <c r="AB619" s="81"/>
      <c r="AC619" s="82"/>
      <c r="AD619" s="82"/>
      <c r="AE619" s="82"/>
      <c r="AF619" s="82"/>
      <c r="AG619" s="80"/>
      <c r="AH619" s="76"/>
      <c r="AI619" s="76"/>
      <c r="AJ619" s="76"/>
      <c r="AK619" s="36"/>
      <c r="AL619" s="36"/>
      <c r="AM619" s="200"/>
      <c r="AN619" s="200"/>
      <c r="AO619" s="200"/>
      <c r="AP619" s="200"/>
      <c r="AQ619" s="161"/>
      <c r="AR619" s="75"/>
      <c r="AS619" s="36"/>
      <c r="AT619" s="36"/>
      <c r="AU619" s="36"/>
      <c r="AV619" s="36"/>
      <c r="AW619" s="36"/>
      <c r="AX619" s="36"/>
      <c r="AY619" s="36"/>
      <c r="AZ619" s="36"/>
      <c r="BA619" s="104"/>
      <c r="BB619" s="113"/>
      <c r="BC619" s="114" t="str">
        <f>IF(AND(OR(K619=契約状況コード表!D$5,K619=契約状況コード表!D$6),OR(AG619=契約状況コード表!G$5,AG619=契約状況コード表!G$6)),"年間支払金額(全官署)",IF(OR(AG619=契約状況コード表!G$5,AG619=契約状況コード表!G$6),"年間支払金額",IF(AND(OR(COUNTIF(AI619,"*すべて*"),COUNTIF(AI619,"*全て*")),S619="●",OR(K619=契約状況コード表!D$5,K619=契約状況コード表!D$6)),"年間支払金額(全官署、契約相手方ごと)",IF(AND(OR(COUNTIF(AI619,"*すべて*"),COUNTIF(AI619,"*全て*")),S619="●"),"年間支払金額(契約相手方ごと)",IF(AND(OR(K619=契約状況コード表!D$5,K619=契約状況コード表!D$6),AG619=契約状況コード表!G$7),"契約総額(全官署)",IF(AND(K619=契約状況コード表!D$7,AG619=契約状況コード表!G$7),"契約総額(自官署のみ)",IF(K619=契約状況コード表!D$7,"年間支払金額(自官署のみ)",IF(AG619=契約状況コード表!G$7,"契約総額",IF(AND(COUNTIF(BJ619,"&lt;&gt;*単価*"),OR(K619=契約状況コード表!D$5,K619=契約状況コード表!D$6)),"全官署予定価格",IF(AND(COUNTIF(BJ619,"*単価*"),OR(K619=契約状況コード表!D$5,K619=契約状況コード表!D$6)),"全官署支払金額",IF(AND(COUNTIF(BJ619,"&lt;&gt;*単価*"),COUNTIF(BJ619,"*変更契約*")),"変更後予定価格",IF(COUNTIF(BJ619,"*単価*"),"年間支払金額","予定価格"))))))))))))</f>
        <v>予定価格</v>
      </c>
      <c r="BD619" s="114" t="str">
        <f>IF(AND(BI619=契約状況コード表!M$5,T619&gt;契約状況コード表!N$5),"○",IF(AND(BI619=契約状況コード表!M$6,T619&gt;=契約状況コード表!N$6),"○",IF(AND(BI619=契約状況コード表!M$7,T619&gt;=契約状況コード表!N$7),"○",IF(AND(BI619=契約状況コード表!M$8,T619&gt;=契約状況コード表!N$8),"○",IF(AND(BI619=契約状況コード表!M$9,T619&gt;=契約状況コード表!N$9),"○",IF(AND(BI619=契約状況コード表!M$10,T619&gt;=契約状況コード表!N$10),"○",IF(AND(BI619=契約状況コード表!M$11,T619&gt;=契約状況コード表!N$11),"○",IF(AND(BI619=契約状況コード表!M$12,T619&gt;=契約状況コード表!N$12),"○",IF(AND(BI619=契約状況コード表!M$13,T619&gt;=契約状況コード表!N$13),"○",IF(T619="他官署で調達手続き入札を実施のため","○","×"))))))))))</f>
        <v>×</v>
      </c>
      <c r="BE619" s="114" t="str">
        <f>IF(AND(BI619=契約状況コード表!M$5,Y619&gt;契約状況コード表!N$5),"○",IF(AND(BI619=契約状況コード表!M$6,Y619&gt;=契約状況コード表!N$6),"○",IF(AND(BI619=契約状況コード表!M$7,Y619&gt;=契約状況コード表!N$7),"○",IF(AND(BI619=契約状況コード表!M$8,Y619&gt;=契約状況コード表!N$8),"○",IF(AND(BI619=契約状況コード表!M$9,Y619&gt;=契約状況コード表!N$9),"○",IF(AND(BI619=契約状況コード表!M$10,Y619&gt;=契約状況コード表!N$10),"○",IF(AND(BI619=契約状況コード表!M$11,Y619&gt;=契約状況コード表!N$11),"○",IF(AND(BI619=契約状況コード表!M$12,Y619&gt;=契約状況コード表!N$12),"○",IF(AND(BI619=契約状況コード表!M$13,Y619&gt;=契約状況コード表!N$13),"○","×")))))))))</f>
        <v>×</v>
      </c>
      <c r="BF619" s="114" t="str">
        <f t="shared" si="83"/>
        <v>×</v>
      </c>
      <c r="BG619" s="114" t="str">
        <f t="shared" si="84"/>
        <v>×</v>
      </c>
      <c r="BH619" s="115" t="str">
        <f t="shared" si="85"/>
        <v/>
      </c>
      <c r="BI619" s="170">
        <f t="shared" si="86"/>
        <v>0</v>
      </c>
      <c r="BJ619" s="36" t="str">
        <f>IF(AG619=契約状況コード表!G$5,"",IF(AND(K619&lt;&gt;"",ISTEXT(U619)),"分担契約/単価契約",IF(ISTEXT(U619),"単価契約",IF(K619&lt;&gt;"","分担契約",""))))</f>
        <v/>
      </c>
      <c r="BK619" s="171"/>
      <c r="BL619" s="118" t="str">
        <f>IF(COUNTIF(T619,"**"),"",IF(AND(T619&gt;=契約状況コード表!P$5,OR(H619=契約状況コード表!M$5,H619=契約状況コード表!M$6)),1,IF(AND(T619&gt;=契約状況コード表!P$13,H619&lt;&gt;契約状況コード表!M$5,H619&lt;&gt;契約状況コード表!M$6),1,"")))</f>
        <v/>
      </c>
      <c r="BM619" s="155" t="str">
        <f t="shared" si="87"/>
        <v>○</v>
      </c>
      <c r="BN619" s="118" t="b">
        <f t="shared" si="88"/>
        <v>1</v>
      </c>
      <c r="BO619" s="118" t="b">
        <f t="shared" si="89"/>
        <v>1</v>
      </c>
    </row>
    <row r="620" spans="1:67" ht="60.6" customHeight="1">
      <c r="A620" s="101">
        <f t="shared" si="90"/>
        <v>615</v>
      </c>
      <c r="B620" s="101" t="str">
        <f t="shared" si="91"/>
        <v/>
      </c>
      <c r="C620" s="101" t="str">
        <f>IF(B620&lt;&gt;1,"",COUNTIF($B$6:B620,1))</f>
        <v/>
      </c>
      <c r="D620" s="101" t="str">
        <f>IF(B620&lt;&gt;2,"",COUNTIF($B$6:B620,2))</f>
        <v/>
      </c>
      <c r="E620" s="101" t="str">
        <f>IF(B620&lt;&gt;3,"",COUNTIF($B$6:B620,3))</f>
        <v/>
      </c>
      <c r="F620" s="101" t="str">
        <f>IF(B620&lt;&gt;4,"",COUNTIF($B$6:B620,4))</f>
        <v/>
      </c>
      <c r="G620" s="75"/>
      <c r="H620" s="36"/>
      <c r="I620" s="76"/>
      <c r="J620" s="76"/>
      <c r="K620" s="75"/>
      <c r="L620" s="161"/>
      <c r="M620" s="77"/>
      <c r="N620" s="76"/>
      <c r="O620" s="78"/>
      <c r="P620" s="83"/>
      <c r="Q620" s="84"/>
      <c r="R620" s="76"/>
      <c r="S620" s="75"/>
      <c r="T620" s="79"/>
      <c r="U620" s="86"/>
      <c r="V620" s="87"/>
      <c r="W620" s="172" t="str">
        <f>IF(OR(T620="他官署で調達手続きを実施のため",AG620=契約状況コード表!G$5),"－",IF(V620&lt;&gt;"",ROUNDDOWN(V620/T620,3),(IFERROR(ROUNDDOWN(U620/T620,3),"－"))))</f>
        <v>－</v>
      </c>
      <c r="X620" s="79"/>
      <c r="Y620" s="79"/>
      <c r="Z620" s="82"/>
      <c r="AA620" s="80"/>
      <c r="AB620" s="81"/>
      <c r="AC620" s="82"/>
      <c r="AD620" s="82"/>
      <c r="AE620" s="82"/>
      <c r="AF620" s="82"/>
      <c r="AG620" s="80"/>
      <c r="AH620" s="76"/>
      <c r="AI620" s="76"/>
      <c r="AJ620" s="76"/>
      <c r="AK620" s="36"/>
      <c r="AL620" s="36"/>
      <c r="AM620" s="200"/>
      <c r="AN620" s="200"/>
      <c r="AO620" s="200"/>
      <c r="AP620" s="200"/>
      <c r="AQ620" s="161"/>
      <c r="AR620" s="75"/>
      <c r="AS620" s="36"/>
      <c r="AT620" s="36"/>
      <c r="AU620" s="36"/>
      <c r="AV620" s="36"/>
      <c r="AW620" s="36"/>
      <c r="AX620" s="36"/>
      <c r="AY620" s="36"/>
      <c r="AZ620" s="36"/>
      <c r="BA620" s="104"/>
      <c r="BB620" s="113"/>
      <c r="BC620" s="114" t="str">
        <f>IF(AND(OR(K620=契約状況コード表!D$5,K620=契約状況コード表!D$6),OR(AG620=契約状況コード表!G$5,AG620=契約状況コード表!G$6)),"年間支払金額(全官署)",IF(OR(AG620=契約状況コード表!G$5,AG620=契約状況コード表!G$6),"年間支払金額",IF(AND(OR(COUNTIF(AI620,"*すべて*"),COUNTIF(AI620,"*全て*")),S620="●",OR(K620=契約状況コード表!D$5,K620=契約状況コード表!D$6)),"年間支払金額(全官署、契約相手方ごと)",IF(AND(OR(COUNTIF(AI620,"*すべて*"),COUNTIF(AI620,"*全て*")),S620="●"),"年間支払金額(契約相手方ごと)",IF(AND(OR(K620=契約状況コード表!D$5,K620=契約状況コード表!D$6),AG620=契約状況コード表!G$7),"契約総額(全官署)",IF(AND(K620=契約状況コード表!D$7,AG620=契約状況コード表!G$7),"契約総額(自官署のみ)",IF(K620=契約状況コード表!D$7,"年間支払金額(自官署のみ)",IF(AG620=契約状況コード表!G$7,"契約総額",IF(AND(COUNTIF(BJ620,"&lt;&gt;*単価*"),OR(K620=契約状況コード表!D$5,K620=契約状況コード表!D$6)),"全官署予定価格",IF(AND(COUNTIF(BJ620,"*単価*"),OR(K620=契約状況コード表!D$5,K620=契約状況コード表!D$6)),"全官署支払金額",IF(AND(COUNTIF(BJ620,"&lt;&gt;*単価*"),COUNTIF(BJ620,"*変更契約*")),"変更後予定価格",IF(COUNTIF(BJ620,"*単価*"),"年間支払金額","予定価格"))))))))))))</f>
        <v>予定価格</v>
      </c>
      <c r="BD620" s="114" t="str">
        <f>IF(AND(BI620=契約状況コード表!M$5,T620&gt;契約状況コード表!N$5),"○",IF(AND(BI620=契約状況コード表!M$6,T620&gt;=契約状況コード表!N$6),"○",IF(AND(BI620=契約状況コード表!M$7,T620&gt;=契約状況コード表!N$7),"○",IF(AND(BI620=契約状況コード表!M$8,T620&gt;=契約状況コード表!N$8),"○",IF(AND(BI620=契約状況コード表!M$9,T620&gt;=契約状況コード表!N$9),"○",IF(AND(BI620=契約状況コード表!M$10,T620&gt;=契約状況コード表!N$10),"○",IF(AND(BI620=契約状況コード表!M$11,T620&gt;=契約状況コード表!N$11),"○",IF(AND(BI620=契約状況コード表!M$12,T620&gt;=契約状況コード表!N$12),"○",IF(AND(BI620=契約状況コード表!M$13,T620&gt;=契約状況コード表!N$13),"○",IF(T620="他官署で調達手続き入札を実施のため","○","×"))))))))))</f>
        <v>×</v>
      </c>
      <c r="BE620" s="114" t="str">
        <f>IF(AND(BI620=契約状況コード表!M$5,Y620&gt;契約状況コード表!N$5),"○",IF(AND(BI620=契約状況コード表!M$6,Y620&gt;=契約状況コード表!N$6),"○",IF(AND(BI620=契約状況コード表!M$7,Y620&gt;=契約状況コード表!N$7),"○",IF(AND(BI620=契約状況コード表!M$8,Y620&gt;=契約状況コード表!N$8),"○",IF(AND(BI620=契約状況コード表!M$9,Y620&gt;=契約状況コード表!N$9),"○",IF(AND(BI620=契約状況コード表!M$10,Y620&gt;=契約状況コード表!N$10),"○",IF(AND(BI620=契約状況コード表!M$11,Y620&gt;=契約状況コード表!N$11),"○",IF(AND(BI620=契約状況コード表!M$12,Y620&gt;=契約状況コード表!N$12),"○",IF(AND(BI620=契約状況コード表!M$13,Y620&gt;=契約状況コード表!N$13),"○","×")))))))))</f>
        <v>×</v>
      </c>
      <c r="BF620" s="114" t="str">
        <f t="shared" si="83"/>
        <v>×</v>
      </c>
      <c r="BG620" s="114" t="str">
        <f t="shared" si="84"/>
        <v>×</v>
      </c>
      <c r="BH620" s="115" t="str">
        <f t="shared" si="85"/>
        <v/>
      </c>
      <c r="BI620" s="170">
        <f t="shared" si="86"/>
        <v>0</v>
      </c>
      <c r="BJ620" s="36" t="str">
        <f>IF(AG620=契約状況コード表!G$5,"",IF(AND(K620&lt;&gt;"",ISTEXT(U620)),"分担契約/単価契約",IF(ISTEXT(U620),"単価契約",IF(K620&lt;&gt;"","分担契約",""))))</f>
        <v/>
      </c>
      <c r="BK620" s="171"/>
      <c r="BL620" s="118" t="str">
        <f>IF(COUNTIF(T620,"**"),"",IF(AND(T620&gt;=契約状況コード表!P$5,OR(H620=契約状況コード表!M$5,H620=契約状況コード表!M$6)),1,IF(AND(T620&gt;=契約状況コード表!P$13,H620&lt;&gt;契約状況コード表!M$5,H620&lt;&gt;契約状況コード表!M$6),1,"")))</f>
        <v/>
      </c>
      <c r="BM620" s="155" t="str">
        <f t="shared" si="87"/>
        <v>○</v>
      </c>
      <c r="BN620" s="118" t="b">
        <f t="shared" si="88"/>
        <v>1</v>
      </c>
      <c r="BO620" s="118" t="b">
        <f t="shared" si="89"/>
        <v>1</v>
      </c>
    </row>
    <row r="621" spans="1:67" ht="60.6" customHeight="1">
      <c r="A621" s="101">
        <f t="shared" si="90"/>
        <v>616</v>
      </c>
      <c r="B621" s="101" t="str">
        <f t="shared" si="91"/>
        <v/>
      </c>
      <c r="C621" s="101" t="str">
        <f>IF(B621&lt;&gt;1,"",COUNTIF($B$6:B621,1))</f>
        <v/>
      </c>
      <c r="D621" s="101" t="str">
        <f>IF(B621&lt;&gt;2,"",COUNTIF($B$6:B621,2))</f>
        <v/>
      </c>
      <c r="E621" s="101" t="str">
        <f>IF(B621&lt;&gt;3,"",COUNTIF($B$6:B621,3))</f>
        <v/>
      </c>
      <c r="F621" s="101" t="str">
        <f>IF(B621&lt;&gt;4,"",COUNTIF($B$6:B621,4))</f>
        <v/>
      </c>
      <c r="G621" s="75"/>
      <c r="H621" s="36"/>
      <c r="I621" s="76"/>
      <c r="J621" s="76"/>
      <c r="K621" s="75"/>
      <c r="L621" s="161"/>
      <c r="M621" s="77"/>
      <c r="N621" s="76"/>
      <c r="O621" s="78"/>
      <c r="P621" s="83"/>
      <c r="Q621" s="84"/>
      <c r="R621" s="76"/>
      <c r="S621" s="75"/>
      <c r="T621" s="79"/>
      <c r="U621" s="86"/>
      <c r="V621" s="87"/>
      <c r="W621" s="172" t="str">
        <f>IF(OR(T621="他官署で調達手続きを実施のため",AG621=契約状況コード表!G$5),"－",IF(V621&lt;&gt;"",ROUNDDOWN(V621/T621,3),(IFERROR(ROUNDDOWN(U621/T621,3),"－"))))</f>
        <v>－</v>
      </c>
      <c r="X621" s="79"/>
      <c r="Y621" s="79"/>
      <c r="Z621" s="82"/>
      <c r="AA621" s="80"/>
      <c r="AB621" s="81"/>
      <c r="AC621" s="82"/>
      <c r="AD621" s="82"/>
      <c r="AE621" s="82"/>
      <c r="AF621" s="82"/>
      <c r="AG621" s="80"/>
      <c r="AH621" s="76"/>
      <c r="AI621" s="76"/>
      <c r="AJ621" s="76"/>
      <c r="AK621" s="36"/>
      <c r="AL621" s="36"/>
      <c r="AM621" s="200"/>
      <c r="AN621" s="200"/>
      <c r="AO621" s="200"/>
      <c r="AP621" s="200"/>
      <c r="AQ621" s="161"/>
      <c r="AR621" s="75"/>
      <c r="AS621" s="36"/>
      <c r="AT621" s="36"/>
      <c r="AU621" s="36"/>
      <c r="AV621" s="36"/>
      <c r="AW621" s="36"/>
      <c r="AX621" s="36"/>
      <c r="AY621" s="36"/>
      <c r="AZ621" s="36"/>
      <c r="BA621" s="104"/>
      <c r="BB621" s="113"/>
      <c r="BC621" s="114" t="str">
        <f>IF(AND(OR(K621=契約状況コード表!D$5,K621=契約状況コード表!D$6),OR(AG621=契約状況コード表!G$5,AG621=契約状況コード表!G$6)),"年間支払金額(全官署)",IF(OR(AG621=契約状況コード表!G$5,AG621=契約状況コード表!G$6),"年間支払金額",IF(AND(OR(COUNTIF(AI621,"*すべて*"),COUNTIF(AI621,"*全て*")),S621="●",OR(K621=契約状況コード表!D$5,K621=契約状況コード表!D$6)),"年間支払金額(全官署、契約相手方ごと)",IF(AND(OR(COUNTIF(AI621,"*すべて*"),COUNTIF(AI621,"*全て*")),S621="●"),"年間支払金額(契約相手方ごと)",IF(AND(OR(K621=契約状況コード表!D$5,K621=契約状況コード表!D$6),AG621=契約状況コード表!G$7),"契約総額(全官署)",IF(AND(K621=契約状況コード表!D$7,AG621=契約状況コード表!G$7),"契約総額(自官署のみ)",IF(K621=契約状況コード表!D$7,"年間支払金額(自官署のみ)",IF(AG621=契約状況コード表!G$7,"契約総額",IF(AND(COUNTIF(BJ621,"&lt;&gt;*単価*"),OR(K621=契約状況コード表!D$5,K621=契約状況コード表!D$6)),"全官署予定価格",IF(AND(COUNTIF(BJ621,"*単価*"),OR(K621=契約状況コード表!D$5,K621=契約状況コード表!D$6)),"全官署支払金額",IF(AND(COUNTIF(BJ621,"&lt;&gt;*単価*"),COUNTIF(BJ621,"*変更契約*")),"変更後予定価格",IF(COUNTIF(BJ621,"*単価*"),"年間支払金額","予定価格"))))))))))))</f>
        <v>予定価格</v>
      </c>
      <c r="BD621" s="114" t="str">
        <f>IF(AND(BI621=契約状況コード表!M$5,T621&gt;契約状況コード表!N$5),"○",IF(AND(BI621=契約状況コード表!M$6,T621&gt;=契約状況コード表!N$6),"○",IF(AND(BI621=契約状況コード表!M$7,T621&gt;=契約状況コード表!N$7),"○",IF(AND(BI621=契約状況コード表!M$8,T621&gt;=契約状況コード表!N$8),"○",IF(AND(BI621=契約状況コード表!M$9,T621&gt;=契約状況コード表!N$9),"○",IF(AND(BI621=契約状況コード表!M$10,T621&gt;=契約状況コード表!N$10),"○",IF(AND(BI621=契約状況コード表!M$11,T621&gt;=契約状況コード表!N$11),"○",IF(AND(BI621=契約状況コード表!M$12,T621&gt;=契約状況コード表!N$12),"○",IF(AND(BI621=契約状況コード表!M$13,T621&gt;=契約状況コード表!N$13),"○",IF(T621="他官署で調達手続き入札を実施のため","○","×"))))))))))</f>
        <v>×</v>
      </c>
      <c r="BE621" s="114" t="str">
        <f>IF(AND(BI621=契約状況コード表!M$5,Y621&gt;契約状況コード表!N$5),"○",IF(AND(BI621=契約状況コード表!M$6,Y621&gt;=契約状況コード表!N$6),"○",IF(AND(BI621=契約状況コード表!M$7,Y621&gt;=契約状況コード表!N$7),"○",IF(AND(BI621=契約状況コード表!M$8,Y621&gt;=契約状況コード表!N$8),"○",IF(AND(BI621=契約状況コード表!M$9,Y621&gt;=契約状況コード表!N$9),"○",IF(AND(BI621=契約状況コード表!M$10,Y621&gt;=契約状況コード表!N$10),"○",IF(AND(BI621=契約状況コード表!M$11,Y621&gt;=契約状況コード表!N$11),"○",IF(AND(BI621=契約状況コード表!M$12,Y621&gt;=契約状況コード表!N$12),"○",IF(AND(BI621=契約状況コード表!M$13,Y621&gt;=契約状況コード表!N$13),"○","×")))))))))</f>
        <v>×</v>
      </c>
      <c r="BF621" s="114" t="str">
        <f t="shared" si="83"/>
        <v>×</v>
      </c>
      <c r="BG621" s="114" t="str">
        <f t="shared" si="84"/>
        <v>×</v>
      </c>
      <c r="BH621" s="115" t="str">
        <f t="shared" si="85"/>
        <v/>
      </c>
      <c r="BI621" s="170">
        <f t="shared" si="86"/>
        <v>0</v>
      </c>
      <c r="BJ621" s="36" t="str">
        <f>IF(AG621=契約状況コード表!G$5,"",IF(AND(K621&lt;&gt;"",ISTEXT(U621)),"分担契約/単価契約",IF(ISTEXT(U621),"単価契約",IF(K621&lt;&gt;"","分担契約",""))))</f>
        <v/>
      </c>
      <c r="BK621" s="171"/>
      <c r="BL621" s="118" t="str">
        <f>IF(COUNTIF(T621,"**"),"",IF(AND(T621&gt;=契約状況コード表!P$5,OR(H621=契約状況コード表!M$5,H621=契約状況コード表!M$6)),1,IF(AND(T621&gt;=契約状況コード表!P$13,H621&lt;&gt;契約状況コード表!M$5,H621&lt;&gt;契約状況コード表!M$6),1,"")))</f>
        <v/>
      </c>
      <c r="BM621" s="155" t="str">
        <f t="shared" si="87"/>
        <v>○</v>
      </c>
      <c r="BN621" s="118" t="b">
        <f t="shared" si="88"/>
        <v>1</v>
      </c>
      <c r="BO621" s="118" t="b">
        <f t="shared" si="89"/>
        <v>1</v>
      </c>
    </row>
    <row r="622" spans="1:67" ht="60.6" customHeight="1">
      <c r="A622" s="101">
        <f t="shared" si="90"/>
        <v>617</v>
      </c>
      <c r="B622" s="101" t="str">
        <f t="shared" si="91"/>
        <v/>
      </c>
      <c r="C622" s="101" t="str">
        <f>IF(B622&lt;&gt;1,"",COUNTIF($B$6:B622,1))</f>
        <v/>
      </c>
      <c r="D622" s="101" t="str">
        <f>IF(B622&lt;&gt;2,"",COUNTIF($B$6:B622,2))</f>
        <v/>
      </c>
      <c r="E622" s="101" t="str">
        <f>IF(B622&lt;&gt;3,"",COUNTIF($B$6:B622,3))</f>
        <v/>
      </c>
      <c r="F622" s="101" t="str">
        <f>IF(B622&lt;&gt;4,"",COUNTIF($B$6:B622,4))</f>
        <v/>
      </c>
      <c r="G622" s="75"/>
      <c r="H622" s="36"/>
      <c r="I622" s="76"/>
      <c r="J622" s="76"/>
      <c r="K622" s="75"/>
      <c r="L622" s="161"/>
      <c r="M622" s="77"/>
      <c r="N622" s="76"/>
      <c r="O622" s="78"/>
      <c r="P622" s="83"/>
      <c r="Q622" s="84"/>
      <c r="R622" s="76"/>
      <c r="S622" s="75"/>
      <c r="T622" s="79"/>
      <c r="U622" s="86"/>
      <c r="V622" s="87"/>
      <c r="W622" s="172" t="str">
        <f>IF(OR(T622="他官署で調達手続きを実施のため",AG622=契約状況コード表!G$5),"－",IF(V622&lt;&gt;"",ROUNDDOWN(V622/T622,3),(IFERROR(ROUNDDOWN(U622/T622,3),"－"))))</f>
        <v>－</v>
      </c>
      <c r="X622" s="79"/>
      <c r="Y622" s="79"/>
      <c r="Z622" s="82"/>
      <c r="AA622" s="80"/>
      <c r="AB622" s="81"/>
      <c r="AC622" s="82"/>
      <c r="AD622" s="82"/>
      <c r="AE622" s="82"/>
      <c r="AF622" s="82"/>
      <c r="AG622" s="80"/>
      <c r="AH622" s="76"/>
      <c r="AI622" s="76"/>
      <c r="AJ622" s="76"/>
      <c r="AK622" s="36"/>
      <c r="AL622" s="36"/>
      <c r="AM622" s="200"/>
      <c r="AN622" s="200"/>
      <c r="AO622" s="200"/>
      <c r="AP622" s="200"/>
      <c r="AQ622" s="161"/>
      <c r="AR622" s="75"/>
      <c r="AS622" s="36"/>
      <c r="AT622" s="36"/>
      <c r="AU622" s="36"/>
      <c r="AV622" s="36"/>
      <c r="AW622" s="36"/>
      <c r="AX622" s="36"/>
      <c r="AY622" s="36"/>
      <c r="AZ622" s="36"/>
      <c r="BA622" s="104"/>
      <c r="BB622" s="113"/>
      <c r="BC622" s="114" t="str">
        <f>IF(AND(OR(K622=契約状況コード表!D$5,K622=契約状況コード表!D$6),OR(AG622=契約状況コード表!G$5,AG622=契約状況コード表!G$6)),"年間支払金額(全官署)",IF(OR(AG622=契約状況コード表!G$5,AG622=契約状況コード表!G$6),"年間支払金額",IF(AND(OR(COUNTIF(AI622,"*すべて*"),COUNTIF(AI622,"*全て*")),S622="●",OR(K622=契約状況コード表!D$5,K622=契約状況コード表!D$6)),"年間支払金額(全官署、契約相手方ごと)",IF(AND(OR(COUNTIF(AI622,"*すべて*"),COUNTIF(AI622,"*全て*")),S622="●"),"年間支払金額(契約相手方ごと)",IF(AND(OR(K622=契約状況コード表!D$5,K622=契約状況コード表!D$6),AG622=契約状況コード表!G$7),"契約総額(全官署)",IF(AND(K622=契約状況コード表!D$7,AG622=契約状況コード表!G$7),"契約総額(自官署のみ)",IF(K622=契約状況コード表!D$7,"年間支払金額(自官署のみ)",IF(AG622=契約状況コード表!G$7,"契約総額",IF(AND(COUNTIF(BJ622,"&lt;&gt;*単価*"),OR(K622=契約状況コード表!D$5,K622=契約状況コード表!D$6)),"全官署予定価格",IF(AND(COUNTIF(BJ622,"*単価*"),OR(K622=契約状況コード表!D$5,K622=契約状況コード表!D$6)),"全官署支払金額",IF(AND(COUNTIF(BJ622,"&lt;&gt;*単価*"),COUNTIF(BJ622,"*変更契約*")),"変更後予定価格",IF(COUNTIF(BJ622,"*単価*"),"年間支払金額","予定価格"))))))))))))</f>
        <v>予定価格</v>
      </c>
      <c r="BD622" s="114" t="str">
        <f>IF(AND(BI622=契約状況コード表!M$5,T622&gt;契約状況コード表!N$5),"○",IF(AND(BI622=契約状況コード表!M$6,T622&gt;=契約状況コード表!N$6),"○",IF(AND(BI622=契約状況コード表!M$7,T622&gt;=契約状況コード表!N$7),"○",IF(AND(BI622=契約状況コード表!M$8,T622&gt;=契約状況コード表!N$8),"○",IF(AND(BI622=契約状況コード表!M$9,T622&gt;=契約状況コード表!N$9),"○",IF(AND(BI622=契約状況コード表!M$10,T622&gt;=契約状況コード表!N$10),"○",IF(AND(BI622=契約状況コード表!M$11,T622&gt;=契約状況コード表!N$11),"○",IF(AND(BI622=契約状況コード表!M$12,T622&gt;=契約状況コード表!N$12),"○",IF(AND(BI622=契約状況コード表!M$13,T622&gt;=契約状況コード表!N$13),"○",IF(T622="他官署で調達手続き入札を実施のため","○","×"))))))))))</f>
        <v>×</v>
      </c>
      <c r="BE622" s="114" t="str">
        <f>IF(AND(BI622=契約状況コード表!M$5,Y622&gt;契約状況コード表!N$5),"○",IF(AND(BI622=契約状況コード表!M$6,Y622&gt;=契約状況コード表!N$6),"○",IF(AND(BI622=契約状況コード表!M$7,Y622&gt;=契約状況コード表!N$7),"○",IF(AND(BI622=契約状況コード表!M$8,Y622&gt;=契約状況コード表!N$8),"○",IF(AND(BI622=契約状況コード表!M$9,Y622&gt;=契約状況コード表!N$9),"○",IF(AND(BI622=契約状況コード表!M$10,Y622&gt;=契約状況コード表!N$10),"○",IF(AND(BI622=契約状況コード表!M$11,Y622&gt;=契約状況コード表!N$11),"○",IF(AND(BI622=契約状況コード表!M$12,Y622&gt;=契約状況コード表!N$12),"○",IF(AND(BI622=契約状況コード表!M$13,Y622&gt;=契約状況コード表!N$13),"○","×")))))))))</f>
        <v>×</v>
      </c>
      <c r="BF622" s="114" t="str">
        <f t="shared" si="83"/>
        <v>×</v>
      </c>
      <c r="BG622" s="114" t="str">
        <f t="shared" si="84"/>
        <v>×</v>
      </c>
      <c r="BH622" s="115" t="str">
        <f t="shared" si="85"/>
        <v/>
      </c>
      <c r="BI622" s="170">
        <f t="shared" si="86"/>
        <v>0</v>
      </c>
      <c r="BJ622" s="36" t="str">
        <f>IF(AG622=契約状況コード表!G$5,"",IF(AND(K622&lt;&gt;"",ISTEXT(U622)),"分担契約/単価契約",IF(ISTEXT(U622),"単価契約",IF(K622&lt;&gt;"","分担契約",""))))</f>
        <v/>
      </c>
      <c r="BK622" s="171"/>
      <c r="BL622" s="118" t="str">
        <f>IF(COUNTIF(T622,"**"),"",IF(AND(T622&gt;=契約状況コード表!P$5,OR(H622=契約状況コード表!M$5,H622=契約状況コード表!M$6)),1,IF(AND(T622&gt;=契約状況コード表!P$13,H622&lt;&gt;契約状況コード表!M$5,H622&lt;&gt;契約状況コード表!M$6),1,"")))</f>
        <v/>
      </c>
      <c r="BM622" s="155" t="str">
        <f t="shared" si="87"/>
        <v>○</v>
      </c>
      <c r="BN622" s="118" t="b">
        <f t="shared" si="88"/>
        <v>1</v>
      </c>
      <c r="BO622" s="118" t="b">
        <f t="shared" si="89"/>
        <v>1</v>
      </c>
    </row>
    <row r="623" spans="1:67" ht="60.6" customHeight="1">
      <c r="A623" s="101">
        <f t="shared" si="90"/>
        <v>618</v>
      </c>
      <c r="B623" s="101" t="str">
        <f t="shared" si="91"/>
        <v/>
      </c>
      <c r="C623" s="101" t="str">
        <f>IF(B623&lt;&gt;1,"",COUNTIF($B$6:B623,1))</f>
        <v/>
      </c>
      <c r="D623" s="101" t="str">
        <f>IF(B623&lt;&gt;2,"",COUNTIF($B$6:B623,2))</f>
        <v/>
      </c>
      <c r="E623" s="101" t="str">
        <f>IF(B623&lt;&gt;3,"",COUNTIF($B$6:B623,3))</f>
        <v/>
      </c>
      <c r="F623" s="101" t="str">
        <f>IF(B623&lt;&gt;4,"",COUNTIF($B$6:B623,4))</f>
        <v/>
      </c>
      <c r="G623" s="75"/>
      <c r="H623" s="36"/>
      <c r="I623" s="76"/>
      <c r="J623" s="76"/>
      <c r="K623" s="75"/>
      <c r="L623" s="161"/>
      <c r="M623" s="77"/>
      <c r="N623" s="76"/>
      <c r="O623" s="78"/>
      <c r="P623" s="83"/>
      <c r="Q623" s="84"/>
      <c r="R623" s="76"/>
      <c r="S623" s="75"/>
      <c r="T623" s="79"/>
      <c r="U623" s="86"/>
      <c r="V623" s="87"/>
      <c r="W623" s="172" t="str">
        <f>IF(OR(T623="他官署で調達手続きを実施のため",AG623=契約状況コード表!G$5),"－",IF(V623&lt;&gt;"",ROUNDDOWN(V623/T623,3),(IFERROR(ROUNDDOWN(U623/T623,3),"－"))))</f>
        <v>－</v>
      </c>
      <c r="X623" s="79"/>
      <c r="Y623" s="79"/>
      <c r="Z623" s="82"/>
      <c r="AA623" s="80"/>
      <c r="AB623" s="81"/>
      <c r="AC623" s="82"/>
      <c r="AD623" s="82"/>
      <c r="AE623" s="82"/>
      <c r="AF623" s="82"/>
      <c r="AG623" s="80"/>
      <c r="AH623" s="76"/>
      <c r="AI623" s="76"/>
      <c r="AJ623" s="76"/>
      <c r="AK623" s="36"/>
      <c r="AL623" s="36"/>
      <c r="AM623" s="200"/>
      <c r="AN623" s="200"/>
      <c r="AO623" s="200"/>
      <c r="AP623" s="200"/>
      <c r="AQ623" s="161"/>
      <c r="AR623" s="75"/>
      <c r="AS623" s="36"/>
      <c r="AT623" s="36"/>
      <c r="AU623" s="36"/>
      <c r="AV623" s="36"/>
      <c r="AW623" s="36"/>
      <c r="AX623" s="36"/>
      <c r="AY623" s="36"/>
      <c r="AZ623" s="36"/>
      <c r="BA623" s="108"/>
      <c r="BB623" s="113"/>
      <c r="BC623" s="114" t="str">
        <f>IF(AND(OR(K623=契約状況コード表!D$5,K623=契約状況コード表!D$6),OR(AG623=契約状況コード表!G$5,AG623=契約状況コード表!G$6)),"年間支払金額(全官署)",IF(OR(AG623=契約状況コード表!G$5,AG623=契約状況コード表!G$6),"年間支払金額",IF(AND(OR(COUNTIF(AI623,"*すべて*"),COUNTIF(AI623,"*全て*")),S623="●",OR(K623=契約状況コード表!D$5,K623=契約状況コード表!D$6)),"年間支払金額(全官署、契約相手方ごと)",IF(AND(OR(COUNTIF(AI623,"*すべて*"),COUNTIF(AI623,"*全て*")),S623="●"),"年間支払金額(契約相手方ごと)",IF(AND(OR(K623=契約状況コード表!D$5,K623=契約状況コード表!D$6),AG623=契約状況コード表!G$7),"契約総額(全官署)",IF(AND(K623=契約状況コード表!D$7,AG623=契約状況コード表!G$7),"契約総額(自官署のみ)",IF(K623=契約状況コード表!D$7,"年間支払金額(自官署のみ)",IF(AG623=契約状況コード表!G$7,"契約総額",IF(AND(COUNTIF(BJ623,"&lt;&gt;*単価*"),OR(K623=契約状況コード表!D$5,K623=契約状況コード表!D$6)),"全官署予定価格",IF(AND(COUNTIF(BJ623,"*単価*"),OR(K623=契約状況コード表!D$5,K623=契約状況コード表!D$6)),"全官署支払金額",IF(AND(COUNTIF(BJ623,"&lt;&gt;*単価*"),COUNTIF(BJ623,"*変更契約*")),"変更後予定価格",IF(COUNTIF(BJ623,"*単価*"),"年間支払金額","予定価格"))))))))))))</f>
        <v>予定価格</v>
      </c>
      <c r="BD623" s="114" t="str">
        <f>IF(AND(BI623=契約状況コード表!M$5,T623&gt;契約状況コード表!N$5),"○",IF(AND(BI623=契約状況コード表!M$6,T623&gt;=契約状況コード表!N$6),"○",IF(AND(BI623=契約状況コード表!M$7,T623&gt;=契約状況コード表!N$7),"○",IF(AND(BI623=契約状況コード表!M$8,T623&gt;=契約状況コード表!N$8),"○",IF(AND(BI623=契約状況コード表!M$9,T623&gt;=契約状況コード表!N$9),"○",IF(AND(BI623=契約状況コード表!M$10,T623&gt;=契約状況コード表!N$10),"○",IF(AND(BI623=契約状況コード表!M$11,T623&gt;=契約状況コード表!N$11),"○",IF(AND(BI623=契約状況コード表!M$12,T623&gt;=契約状況コード表!N$12),"○",IF(AND(BI623=契約状況コード表!M$13,T623&gt;=契約状況コード表!N$13),"○",IF(T623="他官署で調達手続き入札を実施のため","○","×"))))))))))</f>
        <v>×</v>
      </c>
      <c r="BE623" s="114" t="str">
        <f>IF(AND(BI623=契約状況コード表!M$5,Y623&gt;契約状況コード表!N$5),"○",IF(AND(BI623=契約状況コード表!M$6,Y623&gt;=契約状況コード表!N$6),"○",IF(AND(BI623=契約状況コード表!M$7,Y623&gt;=契約状況コード表!N$7),"○",IF(AND(BI623=契約状況コード表!M$8,Y623&gt;=契約状況コード表!N$8),"○",IF(AND(BI623=契約状況コード表!M$9,Y623&gt;=契約状況コード表!N$9),"○",IF(AND(BI623=契約状況コード表!M$10,Y623&gt;=契約状況コード表!N$10),"○",IF(AND(BI623=契約状況コード表!M$11,Y623&gt;=契約状況コード表!N$11),"○",IF(AND(BI623=契約状況コード表!M$12,Y623&gt;=契約状況コード表!N$12),"○",IF(AND(BI623=契約状況コード表!M$13,Y623&gt;=契約状況コード表!N$13),"○","×")))))))))</f>
        <v>×</v>
      </c>
      <c r="BF623" s="114" t="str">
        <f t="shared" si="83"/>
        <v>×</v>
      </c>
      <c r="BG623" s="114" t="str">
        <f t="shared" si="84"/>
        <v>×</v>
      </c>
      <c r="BH623" s="115" t="str">
        <f t="shared" si="85"/>
        <v/>
      </c>
      <c r="BI623" s="170">
        <f t="shared" si="86"/>
        <v>0</v>
      </c>
      <c r="BJ623" s="36" t="str">
        <f>IF(AG623=契約状況コード表!G$5,"",IF(AND(K623&lt;&gt;"",ISTEXT(U623)),"分担契約/単価契約",IF(ISTEXT(U623),"単価契約",IF(K623&lt;&gt;"","分担契約",""))))</f>
        <v/>
      </c>
      <c r="BK623" s="171"/>
      <c r="BL623" s="118" t="str">
        <f>IF(COUNTIF(T623,"**"),"",IF(AND(T623&gt;=契約状況コード表!P$5,OR(H623=契約状況コード表!M$5,H623=契約状況コード表!M$6)),1,IF(AND(T623&gt;=契約状況コード表!P$13,H623&lt;&gt;契約状況コード表!M$5,H623&lt;&gt;契約状況コード表!M$6),1,"")))</f>
        <v/>
      </c>
      <c r="BM623" s="155" t="str">
        <f t="shared" si="87"/>
        <v>○</v>
      </c>
      <c r="BN623" s="118" t="b">
        <f t="shared" si="88"/>
        <v>1</v>
      </c>
      <c r="BO623" s="118" t="b">
        <f t="shared" si="89"/>
        <v>1</v>
      </c>
    </row>
    <row r="624" spans="1:67" ht="60.6" customHeight="1">
      <c r="A624" s="101">
        <f t="shared" si="90"/>
        <v>619</v>
      </c>
      <c r="B624" s="101" t="str">
        <f t="shared" si="91"/>
        <v/>
      </c>
      <c r="C624" s="101" t="str">
        <f>IF(B624&lt;&gt;1,"",COUNTIF($B$6:B624,1))</f>
        <v/>
      </c>
      <c r="D624" s="101" t="str">
        <f>IF(B624&lt;&gt;2,"",COUNTIF($B$6:B624,2))</f>
        <v/>
      </c>
      <c r="E624" s="101" t="str">
        <f>IF(B624&lt;&gt;3,"",COUNTIF($B$6:B624,3))</f>
        <v/>
      </c>
      <c r="F624" s="101" t="str">
        <f>IF(B624&lt;&gt;4,"",COUNTIF($B$6:B624,4))</f>
        <v/>
      </c>
      <c r="G624" s="75"/>
      <c r="H624" s="36"/>
      <c r="I624" s="76"/>
      <c r="J624" s="76"/>
      <c r="K624" s="75"/>
      <c r="L624" s="161"/>
      <c r="M624" s="77"/>
      <c r="N624" s="76"/>
      <c r="O624" s="78"/>
      <c r="P624" s="83"/>
      <c r="Q624" s="84"/>
      <c r="R624" s="76"/>
      <c r="S624" s="75"/>
      <c r="T624" s="79"/>
      <c r="U624" s="86"/>
      <c r="V624" s="87"/>
      <c r="W624" s="172" t="str">
        <f>IF(OR(T624="他官署で調達手続きを実施のため",AG624=契約状況コード表!G$5),"－",IF(V624&lt;&gt;"",ROUNDDOWN(V624/T624,3),(IFERROR(ROUNDDOWN(U624/T624,3),"－"))))</f>
        <v>－</v>
      </c>
      <c r="X624" s="79"/>
      <c r="Y624" s="79"/>
      <c r="Z624" s="82"/>
      <c r="AA624" s="80"/>
      <c r="AB624" s="81"/>
      <c r="AC624" s="82"/>
      <c r="AD624" s="82"/>
      <c r="AE624" s="82"/>
      <c r="AF624" s="82"/>
      <c r="AG624" s="80"/>
      <c r="AH624" s="76"/>
      <c r="AI624" s="76"/>
      <c r="AJ624" s="76"/>
      <c r="AK624" s="36"/>
      <c r="AL624" s="36"/>
      <c r="AM624" s="200"/>
      <c r="AN624" s="200"/>
      <c r="AO624" s="200"/>
      <c r="AP624" s="200"/>
      <c r="AQ624" s="161"/>
      <c r="AR624" s="75"/>
      <c r="AS624" s="36"/>
      <c r="AT624" s="36"/>
      <c r="AU624" s="36"/>
      <c r="AV624" s="36"/>
      <c r="AW624" s="36"/>
      <c r="AX624" s="36"/>
      <c r="AY624" s="36"/>
      <c r="AZ624" s="36"/>
      <c r="BA624" s="104"/>
      <c r="BB624" s="113"/>
      <c r="BC624" s="114" t="str">
        <f>IF(AND(OR(K624=契約状況コード表!D$5,K624=契約状況コード表!D$6),OR(AG624=契約状況コード表!G$5,AG624=契約状況コード表!G$6)),"年間支払金額(全官署)",IF(OR(AG624=契約状況コード表!G$5,AG624=契約状況コード表!G$6),"年間支払金額",IF(AND(OR(COUNTIF(AI624,"*すべて*"),COUNTIF(AI624,"*全て*")),S624="●",OR(K624=契約状況コード表!D$5,K624=契約状況コード表!D$6)),"年間支払金額(全官署、契約相手方ごと)",IF(AND(OR(COUNTIF(AI624,"*すべて*"),COUNTIF(AI624,"*全て*")),S624="●"),"年間支払金額(契約相手方ごと)",IF(AND(OR(K624=契約状況コード表!D$5,K624=契約状況コード表!D$6),AG624=契約状況コード表!G$7),"契約総額(全官署)",IF(AND(K624=契約状況コード表!D$7,AG624=契約状況コード表!G$7),"契約総額(自官署のみ)",IF(K624=契約状況コード表!D$7,"年間支払金額(自官署のみ)",IF(AG624=契約状況コード表!G$7,"契約総額",IF(AND(COUNTIF(BJ624,"&lt;&gt;*単価*"),OR(K624=契約状況コード表!D$5,K624=契約状況コード表!D$6)),"全官署予定価格",IF(AND(COUNTIF(BJ624,"*単価*"),OR(K624=契約状況コード表!D$5,K624=契約状況コード表!D$6)),"全官署支払金額",IF(AND(COUNTIF(BJ624,"&lt;&gt;*単価*"),COUNTIF(BJ624,"*変更契約*")),"変更後予定価格",IF(COUNTIF(BJ624,"*単価*"),"年間支払金額","予定価格"))))))))))))</f>
        <v>予定価格</v>
      </c>
      <c r="BD624" s="114" t="str">
        <f>IF(AND(BI624=契約状況コード表!M$5,T624&gt;契約状況コード表!N$5),"○",IF(AND(BI624=契約状況コード表!M$6,T624&gt;=契約状況コード表!N$6),"○",IF(AND(BI624=契約状況コード表!M$7,T624&gt;=契約状況コード表!N$7),"○",IF(AND(BI624=契約状況コード表!M$8,T624&gt;=契約状況コード表!N$8),"○",IF(AND(BI624=契約状況コード表!M$9,T624&gt;=契約状況コード表!N$9),"○",IF(AND(BI624=契約状況コード表!M$10,T624&gt;=契約状況コード表!N$10),"○",IF(AND(BI624=契約状況コード表!M$11,T624&gt;=契約状況コード表!N$11),"○",IF(AND(BI624=契約状況コード表!M$12,T624&gt;=契約状況コード表!N$12),"○",IF(AND(BI624=契約状況コード表!M$13,T624&gt;=契約状況コード表!N$13),"○",IF(T624="他官署で調達手続き入札を実施のため","○","×"))))))))))</f>
        <v>×</v>
      </c>
      <c r="BE624" s="114" t="str">
        <f>IF(AND(BI624=契約状況コード表!M$5,Y624&gt;契約状況コード表!N$5),"○",IF(AND(BI624=契約状況コード表!M$6,Y624&gt;=契約状況コード表!N$6),"○",IF(AND(BI624=契約状況コード表!M$7,Y624&gt;=契約状況コード表!N$7),"○",IF(AND(BI624=契約状況コード表!M$8,Y624&gt;=契約状況コード表!N$8),"○",IF(AND(BI624=契約状況コード表!M$9,Y624&gt;=契約状況コード表!N$9),"○",IF(AND(BI624=契約状況コード表!M$10,Y624&gt;=契約状況コード表!N$10),"○",IF(AND(BI624=契約状況コード表!M$11,Y624&gt;=契約状況コード表!N$11),"○",IF(AND(BI624=契約状況コード表!M$12,Y624&gt;=契約状況コード表!N$12),"○",IF(AND(BI624=契約状況コード表!M$13,Y624&gt;=契約状況コード表!N$13),"○","×")))))))))</f>
        <v>×</v>
      </c>
      <c r="BF624" s="114" t="str">
        <f t="shared" si="83"/>
        <v>×</v>
      </c>
      <c r="BG624" s="114" t="str">
        <f t="shared" si="84"/>
        <v>×</v>
      </c>
      <c r="BH624" s="115" t="str">
        <f t="shared" si="85"/>
        <v/>
      </c>
      <c r="BI624" s="170">
        <f t="shared" si="86"/>
        <v>0</v>
      </c>
      <c r="BJ624" s="36" t="str">
        <f>IF(AG624=契約状況コード表!G$5,"",IF(AND(K624&lt;&gt;"",ISTEXT(U624)),"分担契約/単価契約",IF(ISTEXT(U624),"単価契約",IF(K624&lt;&gt;"","分担契約",""))))</f>
        <v/>
      </c>
      <c r="BK624" s="171"/>
      <c r="BL624" s="118" t="str">
        <f>IF(COUNTIF(T624,"**"),"",IF(AND(T624&gt;=契約状況コード表!P$5,OR(H624=契約状況コード表!M$5,H624=契約状況コード表!M$6)),1,IF(AND(T624&gt;=契約状況コード表!P$13,H624&lt;&gt;契約状況コード表!M$5,H624&lt;&gt;契約状況コード表!M$6),1,"")))</f>
        <v/>
      </c>
      <c r="BM624" s="155" t="str">
        <f t="shared" si="87"/>
        <v>○</v>
      </c>
      <c r="BN624" s="118" t="b">
        <f t="shared" si="88"/>
        <v>1</v>
      </c>
      <c r="BO624" s="118" t="b">
        <f t="shared" si="89"/>
        <v>1</v>
      </c>
    </row>
    <row r="625" spans="1:67" ht="60.6" customHeight="1">
      <c r="A625" s="101">
        <f t="shared" si="90"/>
        <v>620</v>
      </c>
      <c r="B625" s="101" t="str">
        <f t="shared" si="91"/>
        <v/>
      </c>
      <c r="C625" s="101" t="str">
        <f>IF(B625&lt;&gt;1,"",COUNTIF($B$6:B625,1))</f>
        <v/>
      </c>
      <c r="D625" s="101" t="str">
        <f>IF(B625&lt;&gt;2,"",COUNTIF($B$6:B625,2))</f>
        <v/>
      </c>
      <c r="E625" s="101" t="str">
        <f>IF(B625&lt;&gt;3,"",COUNTIF($B$6:B625,3))</f>
        <v/>
      </c>
      <c r="F625" s="101" t="str">
        <f>IF(B625&lt;&gt;4,"",COUNTIF($B$6:B625,4))</f>
        <v/>
      </c>
      <c r="G625" s="75"/>
      <c r="H625" s="36"/>
      <c r="I625" s="76"/>
      <c r="J625" s="76"/>
      <c r="K625" s="75"/>
      <c r="L625" s="161"/>
      <c r="M625" s="77"/>
      <c r="N625" s="76"/>
      <c r="O625" s="78"/>
      <c r="P625" s="83"/>
      <c r="Q625" s="84"/>
      <c r="R625" s="76"/>
      <c r="S625" s="75"/>
      <c r="T625" s="79"/>
      <c r="U625" s="86"/>
      <c r="V625" s="87"/>
      <c r="W625" s="172" t="str">
        <f>IF(OR(T625="他官署で調達手続きを実施のため",AG625=契約状況コード表!G$5),"－",IF(V625&lt;&gt;"",ROUNDDOWN(V625/T625,3),(IFERROR(ROUNDDOWN(U625/T625,3),"－"))))</f>
        <v>－</v>
      </c>
      <c r="X625" s="79"/>
      <c r="Y625" s="79"/>
      <c r="Z625" s="82"/>
      <c r="AA625" s="80"/>
      <c r="AB625" s="81"/>
      <c r="AC625" s="82"/>
      <c r="AD625" s="82"/>
      <c r="AE625" s="82"/>
      <c r="AF625" s="82"/>
      <c r="AG625" s="80"/>
      <c r="AH625" s="76"/>
      <c r="AI625" s="76"/>
      <c r="AJ625" s="76"/>
      <c r="AK625" s="36"/>
      <c r="AL625" s="36"/>
      <c r="AM625" s="200"/>
      <c r="AN625" s="200"/>
      <c r="AO625" s="200"/>
      <c r="AP625" s="200"/>
      <c r="AQ625" s="161"/>
      <c r="AR625" s="75"/>
      <c r="AS625" s="36"/>
      <c r="AT625" s="36"/>
      <c r="AU625" s="36"/>
      <c r="AV625" s="36"/>
      <c r="AW625" s="36"/>
      <c r="AX625" s="36"/>
      <c r="AY625" s="36"/>
      <c r="AZ625" s="36"/>
      <c r="BA625" s="104"/>
      <c r="BB625" s="113"/>
      <c r="BC625" s="114" t="str">
        <f>IF(AND(OR(K625=契約状況コード表!D$5,K625=契約状況コード表!D$6),OR(AG625=契約状況コード表!G$5,AG625=契約状況コード表!G$6)),"年間支払金額(全官署)",IF(OR(AG625=契約状況コード表!G$5,AG625=契約状況コード表!G$6),"年間支払金額",IF(AND(OR(COUNTIF(AI625,"*すべて*"),COUNTIF(AI625,"*全て*")),S625="●",OR(K625=契約状況コード表!D$5,K625=契約状況コード表!D$6)),"年間支払金額(全官署、契約相手方ごと)",IF(AND(OR(COUNTIF(AI625,"*すべて*"),COUNTIF(AI625,"*全て*")),S625="●"),"年間支払金額(契約相手方ごと)",IF(AND(OR(K625=契約状況コード表!D$5,K625=契約状況コード表!D$6),AG625=契約状況コード表!G$7),"契約総額(全官署)",IF(AND(K625=契約状況コード表!D$7,AG625=契約状況コード表!G$7),"契約総額(自官署のみ)",IF(K625=契約状況コード表!D$7,"年間支払金額(自官署のみ)",IF(AG625=契約状況コード表!G$7,"契約総額",IF(AND(COUNTIF(BJ625,"&lt;&gt;*単価*"),OR(K625=契約状況コード表!D$5,K625=契約状況コード表!D$6)),"全官署予定価格",IF(AND(COUNTIF(BJ625,"*単価*"),OR(K625=契約状況コード表!D$5,K625=契約状況コード表!D$6)),"全官署支払金額",IF(AND(COUNTIF(BJ625,"&lt;&gt;*単価*"),COUNTIF(BJ625,"*変更契約*")),"変更後予定価格",IF(COUNTIF(BJ625,"*単価*"),"年間支払金額","予定価格"))))))))))))</f>
        <v>予定価格</v>
      </c>
      <c r="BD625" s="114" t="str">
        <f>IF(AND(BI625=契約状況コード表!M$5,T625&gt;契約状況コード表!N$5),"○",IF(AND(BI625=契約状況コード表!M$6,T625&gt;=契約状況コード表!N$6),"○",IF(AND(BI625=契約状況コード表!M$7,T625&gt;=契約状況コード表!N$7),"○",IF(AND(BI625=契約状況コード表!M$8,T625&gt;=契約状況コード表!N$8),"○",IF(AND(BI625=契約状況コード表!M$9,T625&gt;=契約状況コード表!N$9),"○",IF(AND(BI625=契約状況コード表!M$10,T625&gt;=契約状況コード表!N$10),"○",IF(AND(BI625=契約状況コード表!M$11,T625&gt;=契約状況コード表!N$11),"○",IF(AND(BI625=契約状況コード表!M$12,T625&gt;=契約状況コード表!N$12),"○",IF(AND(BI625=契約状況コード表!M$13,T625&gt;=契約状況コード表!N$13),"○",IF(T625="他官署で調達手続き入札を実施のため","○","×"))))))))))</f>
        <v>×</v>
      </c>
      <c r="BE625" s="114" t="str">
        <f>IF(AND(BI625=契約状況コード表!M$5,Y625&gt;契約状況コード表!N$5),"○",IF(AND(BI625=契約状況コード表!M$6,Y625&gt;=契約状況コード表!N$6),"○",IF(AND(BI625=契約状況コード表!M$7,Y625&gt;=契約状況コード表!N$7),"○",IF(AND(BI625=契約状況コード表!M$8,Y625&gt;=契約状況コード表!N$8),"○",IF(AND(BI625=契約状況コード表!M$9,Y625&gt;=契約状況コード表!N$9),"○",IF(AND(BI625=契約状況コード表!M$10,Y625&gt;=契約状況コード表!N$10),"○",IF(AND(BI625=契約状況コード表!M$11,Y625&gt;=契約状況コード表!N$11),"○",IF(AND(BI625=契約状況コード表!M$12,Y625&gt;=契約状況コード表!N$12),"○",IF(AND(BI625=契約状況コード表!M$13,Y625&gt;=契約状況コード表!N$13),"○","×")))))))))</f>
        <v>×</v>
      </c>
      <c r="BF625" s="114" t="str">
        <f t="shared" si="83"/>
        <v>×</v>
      </c>
      <c r="BG625" s="114" t="str">
        <f t="shared" si="84"/>
        <v>×</v>
      </c>
      <c r="BH625" s="115" t="str">
        <f t="shared" si="85"/>
        <v/>
      </c>
      <c r="BI625" s="170">
        <f t="shared" si="86"/>
        <v>0</v>
      </c>
      <c r="BJ625" s="36" t="str">
        <f>IF(AG625=契約状況コード表!G$5,"",IF(AND(K625&lt;&gt;"",ISTEXT(U625)),"分担契約/単価契約",IF(ISTEXT(U625),"単価契約",IF(K625&lt;&gt;"","分担契約",""))))</f>
        <v/>
      </c>
      <c r="BK625" s="171"/>
      <c r="BL625" s="118" t="str">
        <f>IF(COUNTIF(T625,"**"),"",IF(AND(T625&gt;=契約状況コード表!P$5,OR(H625=契約状況コード表!M$5,H625=契約状況コード表!M$6)),1,IF(AND(T625&gt;=契約状況コード表!P$13,H625&lt;&gt;契約状況コード表!M$5,H625&lt;&gt;契約状況コード表!M$6),1,"")))</f>
        <v/>
      </c>
      <c r="BM625" s="155" t="str">
        <f t="shared" si="87"/>
        <v>○</v>
      </c>
      <c r="BN625" s="118" t="b">
        <f t="shared" si="88"/>
        <v>1</v>
      </c>
      <c r="BO625" s="118" t="b">
        <f t="shared" si="89"/>
        <v>1</v>
      </c>
    </row>
    <row r="626" spans="1:67" ht="60.6" customHeight="1">
      <c r="A626" s="101">
        <f t="shared" si="90"/>
        <v>621</v>
      </c>
      <c r="B626" s="101" t="str">
        <f t="shared" si="91"/>
        <v/>
      </c>
      <c r="C626" s="101" t="str">
        <f>IF(B626&lt;&gt;1,"",COUNTIF($B$6:B626,1))</f>
        <v/>
      </c>
      <c r="D626" s="101" t="str">
        <f>IF(B626&lt;&gt;2,"",COUNTIF($B$6:B626,2))</f>
        <v/>
      </c>
      <c r="E626" s="101" t="str">
        <f>IF(B626&lt;&gt;3,"",COUNTIF($B$6:B626,3))</f>
        <v/>
      </c>
      <c r="F626" s="101" t="str">
        <f>IF(B626&lt;&gt;4,"",COUNTIF($B$6:B626,4))</f>
        <v/>
      </c>
      <c r="G626" s="75"/>
      <c r="H626" s="36"/>
      <c r="I626" s="76"/>
      <c r="J626" s="76"/>
      <c r="K626" s="75"/>
      <c r="L626" s="161"/>
      <c r="M626" s="77"/>
      <c r="N626" s="76"/>
      <c r="O626" s="78"/>
      <c r="P626" s="83"/>
      <c r="Q626" s="84"/>
      <c r="R626" s="76"/>
      <c r="S626" s="75"/>
      <c r="T626" s="85"/>
      <c r="U626" s="154"/>
      <c r="V626" s="87"/>
      <c r="W626" s="172" t="str">
        <f>IF(OR(T626="他官署で調達手続きを実施のため",AG626=契約状況コード表!G$5),"－",IF(V626&lt;&gt;"",ROUNDDOWN(V626/T626,3),(IFERROR(ROUNDDOWN(U626/T626,3),"－"))))</f>
        <v>－</v>
      </c>
      <c r="X626" s="85"/>
      <c r="Y626" s="85"/>
      <c r="Z626" s="82"/>
      <c r="AA626" s="80"/>
      <c r="AB626" s="81"/>
      <c r="AC626" s="82"/>
      <c r="AD626" s="82"/>
      <c r="AE626" s="82"/>
      <c r="AF626" s="82"/>
      <c r="AG626" s="80"/>
      <c r="AH626" s="76"/>
      <c r="AI626" s="76"/>
      <c r="AJ626" s="76"/>
      <c r="AK626" s="36"/>
      <c r="AL626" s="36"/>
      <c r="AM626" s="200"/>
      <c r="AN626" s="200"/>
      <c r="AO626" s="200"/>
      <c r="AP626" s="200"/>
      <c r="AQ626" s="161"/>
      <c r="AR626" s="75"/>
      <c r="AS626" s="36"/>
      <c r="AT626" s="36"/>
      <c r="AU626" s="36"/>
      <c r="AV626" s="36"/>
      <c r="AW626" s="36"/>
      <c r="AX626" s="36"/>
      <c r="AY626" s="36"/>
      <c r="AZ626" s="36"/>
      <c r="BA626" s="104"/>
      <c r="BB626" s="113"/>
      <c r="BC626" s="114" t="str">
        <f>IF(AND(OR(K626=契約状況コード表!D$5,K626=契約状況コード表!D$6),OR(AG626=契約状況コード表!G$5,AG626=契約状況コード表!G$6)),"年間支払金額(全官署)",IF(OR(AG626=契約状況コード表!G$5,AG626=契約状況コード表!G$6),"年間支払金額",IF(AND(OR(COUNTIF(AI626,"*すべて*"),COUNTIF(AI626,"*全て*")),S626="●",OR(K626=契約状況コード表!D$5,K626=契約状況コード表!D$6)),"年間支払金額(全官署、契約相手方ごと)",IF(AND(OR(COUNTIF(AI626,"*すべて*"),COUNTIF(AI626,"*全て*")),S626="●"),"年間支払金額(契約相手方ごと)",IF(AND(OR(K626=契約状況コード表!D$5,K626=契約状況コード表!D$6),AG626=契約状況コード表!G$7),"契約総額(全官署)",IF(AND(K626=契約状況コード表!D$7,AG626=契約状況コード表!G$7),"契約総額(自官署のみ)",IF(K626=契約状況コード表!D$7,"年間支払金額(自官署のみ)",IF(AG626=契約状況コード表!G$7,"契約総額",IF(AND(COUNTIF(BJ626,"&lt;&gt;*単価*"),OR(K626=契約状況コード表!D$5,K626=契約状況コード表!D$6)),"全官署予定価格",IF(AND(COUNTIF(BJ626,"*単価*"),OR(K626=契約状況コード表!D$5,K626=契約状況コード表!D$6)),"全官署支払金額",IF(AND(COUNTIF(BJ626,"&lt;&gt;*単価*"),COUNTIF(BJ626,"*変更契約*")),"変更後予定価格",IF(COUNTIF(BJ626,"*単価*"),"年間支払金額","予定価格"))))))))))))</f>
        <v>予定価格</v>
      </c>
      <c r="BD626" s="114" t="str">
        <f>IF(AND(BI626=契約状況コード表!M$5,T626&gt;契約状況コード表!N$5),"○",IF(AND(BI626=契約状況コード表!M$6,T626&gt;=契約状況コード表!N$6),"○",IF(AND(BI626=契約状況コード表!M$7,T626&gt;=契約状況コード表!N$7),"○",IF(AND(BI626=契約状況コード表!M$8,T626&gt;=契約状況コード表!N$8),"○",IF(AND(BI626=契約状況コード表!M$9,T626&gt;=契約状況コード表!N$9),"○",IF(AND(BI626=契約状況コード表!M$10,T626&gt;=契約状況コード表!N$10),"○",IF(AND(BI626=契約状況コード表!M$11,T626&gt;=契約状況コード表!N$11),"○",IF(AND(BI626=契約状況コード表!M$12,T626&gt;=契約状況コード表!N$12),"○",IF(AND(BI626=契約状況コード表!M$13,T626&gt;=契約状況コード表!N$13),"○",IF(T626="他官署で調達手続き入札を実施のため","○","×"))))))))))</f>
        <v>×</v>
      </c>
      <c r="BE626" s="114" t="str">
        <f>IF(AND(BI626=契約状況コード表!M$5,Y626&gt;契約状況コード表!N$5),"○",IF(AND(BI626=契約状況コード表!M$6,Y626&gt;=契約状況コード表!N$6),"○",IF(AND(BI626=契約状況コード表!M$7,Y626&gt;=契約状況コード表!N$7),"○",IF(AND(BI626=契約状況コード表!M$8,Y626&gt;=契約状況コード表!N$8),"○",IF(AND(BI626=契約状況コード表!M$9,Y626&gt;=契約状況コード表!N$9),"○",IF(AND(BI626=契約状況コード表!M$10,Y626&gt;=契約状況コード表!N$10),"○",IF(AND(BI626=契約状況コード表!M$11,Y626&gt;=契約状況コード表!N$11),"○",IF(AND(BI626=契約状況コード表!M$12,Y626&gt;=契約状況コード表!N$12),"○",IF(AND(BI626=契約状況コード表!M$13,Y626&gt;=契約状況コード表!N$13),"○","×")))))))))</f>
        <v>×</v>
      </c>
      <c r="BF626" s="114" t="str">
        <f t="shared" si="83"/>
        <v>×</v>
      </c>
      <c r="BG626" s="114" t="str">
        <f t="shared" si="84"/>
        <v>×</v>
      </c>
      <c r="BH626" s="115" t="str">
        <f t="shared" si="85"/>
        <v/>
      </c>
      <c r="BI626" s="170">
        <f t="shared" si="86"/>
        <v>0</v>
      </c>
      <c r="BJ626" s="36" t="str">
        <f>IF(AG626=契約状況コード表!G$5,"",IF(AND(K626&lt;&gt;"",ISTEXT(U626)),"分担契約/単価契約",IF(ISTEXT(U626),"単価契約",IF(K626&lt;&gt;"","分担契約",""))))</f>
        <v/>
      </c>
      <c r="BK626" s="171"/>
      <c r="BL626" s="118" t="str">
        <f>IF(COUNTIF(T626,"**"),"",IF(AND(T626&gt;=契約状況コード表!P$5,OR(H626=契約状況コード表!M$5,H626=契約状況コード表!M$6)),1,IF(AND(T626&gt;=契約状況コード表!P$13,H626&lt;&gt;契約状況コード表!M$5,H626&lt;&gt;契約状況コード表!M$6),1,"")))</f>
        <v/>
      </c>
      <c r="BM626" s="155" t="str">
        <f t="shared" si="87"/>
        <v>○</v>
      </c>
      <c r="BN626" s="118" t="b">
        <f t="shared" si="88"/>
        <v>1</v>
      </c>
      <c r="BO626" s="118" t="b">
        <f t="shared" si="89"/>
        <v>1</v>
      </c>
    </row>
    <row r="627" spans="1:67" ht="60.6" customHeight="1">
      <c r="A627" s="101">
        <f t="shared" si="90"/>
        <v>622</v>
      </c>
      <c r="B627" s="101" t="str">
        <f t="shared" si="91"/>
        <v/>
      </c>
      <c r="C627" s="101" t="str">
        <f>IF(B627&lt;&gt;1,"",COUNTIF($B$6:B627,1))</f>
        <v/>
      </c>
      <c r="D627" s="101" t="str">
        <f>IF(B627&lt;&gt;2,"",COUNTIF($B$6:B627,2))</f>
        <v/>
      </c>
      <c r="E627" s="101" t="str">
        <f>IF(B627&lt;&gt;3,"",COUNTIF($B$6:B627,3))</f>
        <v/>
      </c>
      <c r="F627" s="101" t="str">
        <f>IF(B627&lt;&gt;4,"",COUNTIF($B$6:B627,4))</f>
        <v/>
      </c>
      <c r="G627" s="75"/>
      <c r="H627" s="36"/>
      <c r="I627" s="76"/>
      <c r="J627" s="76"/>
      <c r="K627" s="75"/>
      <c r="L627" s="161"/>
      <c r="M627" s="77"/>
      <c r="N627" s="76"/>
      <c r="O627" s="78"/>
      <c r="P627" s="83"/>
      <c r="Q627" s="84"/>
      <c r="R627" s="76"/>
      <c r="S627" s="75"/>
      <c r="T627" s="79"/>
      <c r="U627" s="86"/>
      <c r="V627" s="87"/>
      <c r="W627" s="172" t="str">
        <f>IF(OR(T627="他官署で調達手続きを実施のため",AG627=契約状況コード表!G$5),"－",IF(V627&lt;&gt;"",ROUNDDOWN(V627/T627,3),(IFERROR(ROUNDDOWN(U627/T627,3),"－"))))</f>
        <v>－</v>
      </c>
      <c r="X627" s="79"/>
      <c r="Y627" s="79"/>
      <c r="Z627" s="82"/>
      <c r="AA627" s="80"/>
      <c r="AB627" s="81"/>
      <c r="AC627" s="82"/>
      <c r="AD627" s="82"/>
      <c r="AE627" s="82"/>
      <c r="AF627" s="82"/>
      <c r="AG627" s="80"/>
      <c r="AH627" s="76"/>
      <c r="AI627" s="76"/>
      <c r="AJ627" s="76"/>
      <c r="AK627" s="36"/>
      <c r="AL627" s="36"/>
      <c r="AM627" s="200"/>
      <c r="AN627" s="200"/>
      <c r="AO627" s="200"/>
      <c r="AP627" s="200"/>
      <c r="AQ627" s="161"/>
      <c r="AR627" s="75"/>
      <c r="AS627" s="36"/>
      <c r="AT627" s="36"/>
      <c r="AU627" s="36"/>
      <c r="AV627" s="36"/>
      <c r="AW627" s="36"/>
      <c r="AX627" s="36"/>
      <c r="AY627" s="36"/>
      <c r="AZ627" s="36"/>
      <c r="BA627" s="104"/>
      <c r="BB627" s="113"/>
      <c r="BC627" s="114" t="str">
        <f>IF(AND(OR(K627=契約状況コード表!D$5,K627=契約状況コード表!D$6),OR(AG627=契約状況コード表!G$5,AG627=契約状況コード表!G$6)),"年間支払金額(全官署)",IF(OR(AG627=契約状況コード表!G$5,AG627=契約状況コード表!G$6),"年間支払金額",IF(AND(OR(COUNTIF(AI627,"*すべて*"),COUNTIF(AI627,"*全て*")),S627="●",OR(K627=契約状況コード表!D$5,K627=契約状況コード表!D$6)),"年間支払金額(全官署、契約相手方ごと)",IF(AND(OR(COUNTIF(AI627,"*すべて*"),COUNTIF(AI627,"*全て*")),S627="●"),"年間支払金額(契約相手方ごと)",IF(AND(OR(K627=契約状況コード表!D$5,K627=契約状況コード表!D$6),AG627=契約状況コード表!G$7),"契約総額(全官署)",IF(AND(K627=契約状況コード表!D$7,AG627=契約状況コード表!G$7),"契約総額(自官署のみ)",IF(K627=契約状況コード表!D$7,"年間支払金額(自官署のみ)",IF(AG627=契約状況コード表!G$7,"契約総額",IF(AND(COUNTIF(BJ627,"&lt;&gt;*単価*"),OR(K627=契約状況コード表!D$5,K627=契約状況コード表!D$6)),"全官署予定価格",IF(AND(COUNTIF(BJ627,"*単価*"),OR(K627=契約状況コード表!D$5,K627=契約状況コード表!D$6)),"全官署支払金額",IF(AND(COUNTIF(BJ627,"&lt;&gt;*単価*"),COUNTIF(BJ627,"*変更契約*")),"変更後予定価格",IF(COUNTIF(BJ627,"*単価*"),"年間支払金額","予定価格"))))))))))))</f>
        <v>予定価格</v>
      </c>
      <c r="BD627" s="114" t="str">
        <f>IF(AND(BI627=契約状況コード表!M$5,T627&gt;契約状況コード表!N$5),"○",IF(AND(BI627=契約状況コード表!M$6,T627&gt;=契約状況コード表!N$6),"○",IF(AND(BI627=契約状況コード表!M$7,T627&gt;=契約状況コード表!N$7),"○",IF(AND(BI627=契約状況コード表!M$8,T627&gt;=契約状況コード表!N$8),"○",IF(AND(BI627=契約状況コード表!M$9,T627&gt;=契約状況コード表!N$9),"○",IF(AND(BI627=契約状況コード表!M$10,T627&gt;=契約状況コード表!N$10),"○",IF(AND(BI627=契約状況コード表!M$11,T627&gt;=契約状況コード表!N$11),"○",IF(AND(BI627=契約状況コード表!M$12,T627&gt;=契約状況コード表!N$12),"○",IF(AND(BI627=契約状況コード表!M$13,T627&gt;=契約状況コード表!N$13),"○",IF(T627="他官署で調達手続き入札を実施のため","○","×"))))))))))</f>
        <v>×</v>
      </c>
      <c r="BE627" s="114" t="str">
        <f>IF(AND(BI627=契約状況コード表!M$5,Y627&gt;契約状況コード表!N$5),"○",IF(AND(BI627=契約状況コード表!M$6,Y627&gt;=契約状況コード表!N$6),"○",IF(AND(BI627=契約状況コード表!M$7,Y627&gt;=契約状況コード表!N$7),"○",IF(AND(BI627=契約状況コード表!M$8,Y627&gt;=契約状況コード表!N$8),"○",IF(AND(BI627=契約状況コード表!M$9,Y627&gt;=契約状況コード表!N$9),"○",IF(AND(BI627=契約状況コード表!M$10,Y627&gt;=契約状況コード表!N$10),"○",IF(AND(BI627=契約状況コード表!M$11,Y627&gt;=契約状況コード表!N$11),"○",IF(AND(BI627=契約状況コード表!M$12,Y627&gt;=契約状況コード表!N$12),"○",IF(AND(BI627=契約状況コード表!M$13,Y627&gt;=契約状況コード表!N$13),"○","×")))))))))</f>
        <v>×</v>
      </c>
      <c r="BF627" s="114" t="str">
        <f t="shared" si="83"/>
        <v>×</v>
      </c>
      <c r="BG627" s="114" t="str">
        <f t="shared" si="84"/>
        <v>×</v>
      </c>
      <c r="BH627" s="115" t="str">
        <f t="shared" si="85"/>
        <v/>
      </c>
      <c r="BI627" s="170">
        <f t="shared" si="86"/>
        <v>0</v>
      </c>
      <c r="BJ627" s="36" t="str">
        <f>IF(AG627=契約状況コード表!G$5,"",IF(AND(K627&lt;&gt;"",ISTEXT(U627)),"分担契約/単価契約",IF(ISTEXT(U627),"単価契約",IF(K627&lt;&gt;"","分担契約",""))))</f>
        <v/>
      </c>
      <c r="BK627" s="171"/>
      <c r="BL627" s="118" t="str">
        <f>IF(COUNTIF(T627,"**"),"",IF(AND(T627&gt;=契約状況コード表!P$5,OR(H627=契約状況コード表!M$5,H627=契約状況コード表!M$6)),1,IF(AND(T627&gt;=契約状況コード表!P$13,H627&lt;&gt;契約状況コード表!M$5,H627&lt;&gt;契約状況コード表!M$6),1,"")))</f>
        <v/>
      </c>
      <c r="BM627" s="155" t="str">
        <f t="shared" si="87"/>
        <v>○</v>
      </c>
      <c r="BN627" s="118" t="b">
        <f t="shared" si="88"/>
        <v>1</v>
      </c>
      <c r="BO627" s="118" t="b">
        <f t="shared" si="89"/>
        <v>1</v>
      </c>
    </row>
    <row r="628" spans="1:67" ht="60.6" customHeight="1">
      <c r="A628" s="101">
        <f t="shared" si="90"/>
        <v>623</v>
      </c>
      <c r="B628" s="101" t="str">
        <f t="shared" si="91"/>
        <v/>
      </c>
      <c r="C628" s="101" t="str">
        <f>IF(B628&lt;&gt;1,"",COUNTIF($B$6:B628,1))</f>
        <v/>
      </c>
      <c r="D628" s="101" t="str">
        <f>IF(B628&lt;&gt;2,"",COUNTIF($B$6:B628,2))</f>
        <v/>
      </c>
      <c r="E628" s="101" t="str">
        <f>IF(B628&lt;&gt;3,"",COUNTIF($B$6:B628,3))</f>
        <v/>
      </c>
      <c r="F628" s="101" t="str">
        <f>IF(B628&lt;&gt;4,"",COUNTIF($B$6:B628,4))</f>
        <v/>
      </c>
      <c r="G628" s="75"/>
      <c r="H628" s="36"/>
      <c r="I628" s="76"/>
      <c r="J628" s="76"/>
      <c r="K628" s="75"/>
      <c r="L628" s="161"/>
      <c r="M628" s="77"/>
      <c r="N628" s="76"/>
      <c r="O628" s="78"/>
      <c r="P628" s="83"/>
      <c r="Q628" s="84"/>
      <c r="R628" s="76"/>
      <c r="S628" s="75"/>
      <c r="T628" s="79"/>
      <c r="U628" s="86"/>
      <c r="V628" s="87"/>
      <c r="W628" s="172" t="str">
        <f>IF(OR(T628="他官署で調達手続きを実施のため",AG628=契約状況コード表!G$5),"－",IF(V628&lt;&gt;"",ROUNDDOWN(V628/T628,3),(IFERROR(ROUNDDOWN(U628/T628,3),"－"))))</f>
        <v>－</v>
      </c>
      <c r="X628" s="79"/>
      <c r="Y628" s="79"/>
      <c r="Z628" s="82"/>
      <c r="AA628" s="80"/>
      <c r="AB628" s="81"/>
      <c r="AC628" s="82"/>
      <c r="AD628" s="82"/>
      <c r="AE628" s="82"/>
      <c r="AF628" s="82"/>
      <c r="AG628" s="80"/>
      <c r="AH628" s="76"/>
      <c r="AI628" s="76"/>
      <c r="AJ628" s="76"/>
      <c r="AK628" s="36"/>
      <c r="AL628" s="36"/>
      <c r="AM628" s="200"/>
      <c r="AN628" s="200"/>
      <c r="AO628" s="200"/>
      <c r="AP628" s="200"/>
      <c r="AQ628" s="161"/>
      <c r="AR628" s="75"/>
      <c r="AS628" s="36"/>
      <c r="AT628" s="36"/>
      <c r="AU628" s="36"/>
      <c r="AV628" s="36"/>
      <c r="AW628" s="36"/>
      <c r="AX628" s="36"/>
      <c r="AY628" s="36"/>
      <c r="AZ628" s="36"/>
      <c r="BA628" s="104"/>
      <c r="BB628" s="113"/>
      <c r="BC628" s="114" t="str">
        <f>IF(AND(OR(K628=契約状況コード表!D$5,K628=契約状況コード表!D$6),OR(AG628=契約状況コード表!G$5,AG628=契約状況コード表!G$6)),"年間支払金額(全官署)",IF(OR(AG628=契約状況コード表!G$5,AG628=契約状況コード表!G$6),"年間支払金額",IF(AND(OR(COUNTIF(AI628,"*すべて*"),COUNTIF(AI628,"*全て*")),S628="●",OR(K628=契約状況コード表!D$5,K628=契約状況コード表!D$6)),"年間支払金額(全官署、契約相手方ごと)",IF(AND(OR(COUNTIF(AI628,"*すべて*"),COUNTIF(AI628,"*全て*")),S628="●"),"年間支払金額(契約相手方ごと)",IF(AND(OR(K628=契約状況コード表!D$5,K628=契約状況コード表!D$6),AG628=契約状況コード表!G$7),"契約総額(全官署)",IF(AND(K628=契約状況コード表!D$7,AG628=契約状況コード表!G$7),"契約総額(自官署のみ)",IF(K628=契約状況コード表!D$7,"年間支払金額(自官署のみ)",IF(AG628=契約状況コード表!G$7,"契約総額",IF(AND(COUNTIF(BJ628,"&lt;&gt;*単価*"),OR(K628=契約状況コード表!D$5,K628=契約状況コード表!D$6)),"全官署予定価格",IF(AND(COUNTIF(BJ628,"*単価*"),OR(K628=契約状況コード表!D$5,K628=契約状況コード表!D$6)),"全官署支払金額",IF(AND(COUNTIF(BJ628,"&lt;&gt;*単価*"),COUNTIF(BJ628,"*変更契約*")),"変更後予定価格",IF(COUNTIF(BJ628,"*単価*"),"年間支払金額","予定価格"))))))))))))</f>
        <v>予定価格</v>
      </c>
      <c r="BD628" s="114" t="str">
        <f>IF(AND(BI628=契約状況コード表!M$5,T628&gt;契約状況コード表!N$5),"○",IF(AND(BI628=契約状況コード表!M$6,T628&gt;=契約状況コード表!N$6),"○",IF(AND(BI628=契約状況コード表!M$7,T628&gt;=契約状況コード表!N$7),"○",IF(AND(BI628=契約状況コード表!M$8,T628&gt;=契約状況コード表!N$8),"○",IF(AND(BI628=契約状況コード表!M$9,T628&gt;=契約状況コード表!N$9),"○",IF(AND(BI628=契約状況コード表!M$10,T628&gt;=契約状況コード表!N$10),"○",IF(AND(BI628=契約状況コード表!M$11,T628&gt;=契約状況コード表!N$11),"○",IF(AND(BI628=契約状況コード表!M$12,T628&gt;=契約状況コード表!N$12),"○",IF(AND(BI628=契約状況コード表!M$13,T628&gt;=契約状況コード表!N$13),"○",IF(T628="他官署で調達手続き入札を実施のため","○","×"))))))))))</f>
        <v>×</v>
      </c>
      <c r="BE628" s="114" t="str">
        <f>IF(AND(BI628=契約状況コード表!M$5,Y628&gt;契約状況コード表!N$5),"○",IF(AND(BI628=契約状況コード表!M$6,Y628&gt;=契約状況コード表!N$6),"○",IF(AND(BI628=契約状況コード表!M$7,Y628&gt;=契約状況コード表!N$7),"○",IF(AND(BI628=契約状況コード表!M$8,Y628&gt;=契約状況コード表!N$8),"○",IF(AND(BI628=契約状況コード表!M$9,Y628&gt;=契約状況コード表!N$9),"○",IF(AND(BI628=契約状況コード表!M$10,Y628&gt;=契約状況コード表!N$10),"○",IF(AND(BI628=契約状況コード表!M$11,Y628&gt;=契約状況コード表!N$11),"○",IF(AND(BI628=契約状況コード表!M$12,Y628&gt;=契約状況コード表!N$12),"○",IF(AND(BI628=契約状況コード表!M$13,Y628&gt;=契約状況コード表!N$13),"○","×")))))))))</f>
        <v>×</v>
      </c>
      <c r="BF628" s="114" t="str">
        <f t="shared" si="83"/>
        <v>×</v>
      </c>
      <c r="BG628" s="114" t="str">
        <f t="shared" si="84"/>
        <v>×</v>
      </c>
      <c r="BH628" s="115" t="str">
        <f t="shared" si="85"/>
        <v/>
      </c>
      <c r="BI628" s="170">
        <f t="shared" si="86"/>
        <v>0</v>
      </c>
      <c r="BJ628" s="36" t="str">
        <f>IF(AG628=契約状況コード表!G$5,"",IF(AND(K628&lt;&gt;"",ISTEXT(U628)),"分担契約/単価契約",IF(ISTEXT(U628),"単価契約",IF(K628&lt;&gt;"","分担契約",""))))</f>
        <v/>
      </c>
      <c r="BK628" s="171"/>
      <c r="BL628" s="118" t="str">
        <f>IF(COUNTIF(T628,"**"),"",IF(AND(T628&gt;=契約状況コード表!P$5,OR(H628=契約状況コード表!M$5,H628=契約状況コード表!M$6)),1,IF(AND(T628&gt;=契約状況コード表!P$13,H628&lt;&gt;契約状況コード表!M$5,H628&lt;&gt;契約状況コード表!M$6),1,"")))</f>
        <v/>
      </c>
      <c r="BM628" s="155" t="str">
        <f t="shared" si="87"/>
        <v>○</v>
      </c>
      <c r="BN628" s="118" t="b">
        <f t="shared" si="88"/>
        <v>1</v>
      </c>
      <c r="BO628" s="118" t="b">
        <f t="shared" si="89"/>
        <v>1</v>
      </c>
    </row>
    <row r="629" spans="1:67" ht="60.6" customHeight="1">
      <c r="A629" s="101">
        <f t="shared" si="90"/>
        <v>624</v>
      </c>
      <c r="B629" s="101" t="str">
        <f t="shared" si="91"/>
        <v/>
      </c>
      <c r="C629" s="101" t="str">
        <f>IF(B629&lt;&gt;1,"",COUNTIF($B$6:B629,1))</f>
        <v/>
      </c>
      <c r="D629" s="101" t="str">
        <f>IF(B629&lt;&gt;2,"",COUNTIF($B$6:B629,2))</f>
        <v/>
      </c>
      <c r="E629" s="101" t="str">
        <f>IF(B629&lt;&gt;3,"",COUNTIF($B$6:B629,3))</f>
        <v/>
      </c>
      <c r="F629" s="101" t="str">
        <f>IF(B629&lt;&gt;4,"",COUNTIF($B$6:B629,4))</f>
        <v/>
      </c>
      <c r="G629" s="75"/>
      <c r="H629" s="36"/>
      <c r="I629" s="76"/>
      <c r="J629" s="76"/>
      <c r="K629" s="75"/>
      <c r="L629" s="161"/>
      <c r="M629" s="77"/>
      <c r="N629" s="76"/>
      <c r="O629" s="78"/>
      <c r="P629" s="83"/>
      <c r="Q629" s="84"/>
      <c r="R629" s="76"/>
      <c r="S629" s="75"/>
      <c r="T629" s="79"/>
      <c r="U629" s="86"/>
      <c r="V629" s="87"/>
      <c r="W629" s="172" t="str">
        <f>IF(OR(T629="他官署で調達手続きを実施のため",AG629=契約状況コード表!G$5),"－",IF(V629&lt;&gt;"",ROUNDDOWN(V629/T629,3),(IFERROR(ROUNDDOWN(U629/T629,3),"－"))))</f>
        <v>－</v>
      </c>
      <c r="X629" s="79"/>
      <c r="Y629" s="79"/>
      <c r="Z629" s="82"/>
      <c r="AA629" s="80"/>
      <c r="AB629" s="81"/>
      <c r="AC629" s="82"/>
      <c r="AD629" s="82"/>
      <c r="AE629" s="82"/>
      <c r="AF629" s="82"/>
      <c r="AG629" s="80"/>
      <c r="AH629" s="76"/>
      <c r="AI629" s="76"/>
      <c r="AJ629" s="76"/>
      <c r="AK629" s="36"/>
      <c r="AL629" s="36"/>
      <c r="AM629" s="200"/>
      <c r="AN629" s="200"/>
      <c r="AO629" s="200"/>
      <c r="AP629" s="200"/>
      <c r="AQ629" s="161"/>
      <c r="AR629" s="75"/>
      <c r="AS629" s="36"/>
      <c r="AT629" s="36"/>
      <c r="AU629" s="36"/>
      <c r="AV629" s="36"/>
      <c r="AW629" s="36"/>
      <c r="AX629" s="36"/>
      <c r="AY629" s="36"/>
      <c r="AZ629" s="36"/>
      <c r="BA629" s="104"/>
      <c r="BB629" s="113"/>
      <c r="BC629" s="114" t="str">
        <f>IF(AND(OR(K629=契約状況コード表!D$5,K629=契約状況コード表!D$6),OR(AG629=契約状況コード表!G$5,AG629=契約状況コード表!G$6)),"年間支払金額(全官署)",IF(OR(AG629=契約状況コード表!G$5,AG629=契約状況コード表!G$6),"年間支払金額",IF(AND(OR(COUNTIF(AI629,"*すべて*"),COUNTIF(AI629,"*全て*")),S629="●",OR(K629=契約状況コード表!D$5,K629=契約状況コード表!D$6)),"年間支払金額(全官署、契約相手方ごと)",IF(AND(OR(COUNTIF(AI629,"*すべて*"),COUNTIF(AI629,"*全て*")),S629="●"),"年間支払金額(契約相手方ごと)",IF(AND(OR(K629=契約状況コード表!D$5,K629=契約状況コード表!D$6),AG629=契約状況コード表!G$7),"契約総額(全官署)",IF(AND(K629=契約状況コード表!D$7,AG629=契約状況コード表!G$7),"契約総額(自官署のみ)",IF(K629=契約状況コード表!D$7,"年間支払金額(自官署のみ)",IF(AG629=契約状況コード表!G$7,"契約総額",IF(AND(COUNTIF(BJ629,"&lt;&gt;*単価*"),OR(K629=契約状況コード表!D$5,K629=契約状況コード表!D$6)),"全官署予定価格",IF(AND(COUNTIF(BJ629,"*単価*"),OR(K629=契約状況コード表!D$5,K629=契約状況コード表!D$6)),"全官署支払金額",IF(AND(COUNTIF(BJ629,"&lt;&gt;*単価*"),COUNTIF(BJ629,"*変更契約*")),"変更後予定価格",IF(COUNTIF(BJ629,"*単価*"),"年間支払金額","予定価格"))))))))))))</f>
        <v>予定価格</v>
      </c>
      <c r="BD629" s="114" t="str">
        <f>IF(AND(BI629=契約状況コード表!M$5,T629&gt;契約状況コード表!N$5),"○",IF(AND(BI629=契約状況コード表!M$6,T629&gt;=契約状況コード表!N$6),"○",IF(AND(BI629=契約状況コード表!M$7,T629&gt;=契約状況コード表!N$7),"○",IF(AND(BI629=契約状況コード表!M$8,T629&gt;=契約状況コード表!N$8),"○",IF(AND(BI629=契約状況コード表!M$9,T629&gt;=契約状況コード表!N$9),"○",IF(AND(BI629=契約状況コード表!M$10,T629&gt;=契約状況コード表!N$10),"○",IF(AND(BI629=契約状況コード表!M$11,T629&gt;=契約状況コード表!N$11),"○",IF(AND(BI629=契約状況コード表!M$12,T629&gt;=契約状況コード表!N$12),"○",IF(AND(BI629=契約状況コード表!M$13,T629&gt;=契約状況コード表!N$13),"○",IF(T629="他官署で調達手続き入札を実施のため","○","×"))))))))))</f>
        <v>×</v>
      </c>
      <c r="BE629" s="114" t="str">
        <f>IF(AND(BI629=契約状況コード表!M$5,Y629&gt;契約状況コード表!N$5),"○",IF(AND(BI629=契約状況コード表!M$6,Y629&gt;=契約状況コード表!N$6),"○",IF(AND(BI629=契約状況コード表!M$7,Y629&gt;=契約状況コード表!N$7),"○",IF(AND(BI629=契約状況コード表!M$8,Y629&gt;=契約状況コード表!N$8),"○",IF(AND(BI629=契約状況コード表!M$9,Y629&gt;=契約状況コード表!N$9),"○",IF(AND(BI629=契約状況コード表!M$10,Y629&gt;=契約状況コード表!N$10),"○",IF(AND(BI629=契約状況コード表!M$11,Y629&gt;=契約状況コード表!N$11),"○",IF(AND(BI629=契約状況コード表!M$12,Y629&gt;=契約状況コード表!N$12),"○",IF(AND(BI629=契約状況コード表!M$13,Y629&gt;=契約状況コード表!N$13),"○","×")))))))))</f>
        <v>×</v>
      </c>
      <c r="BF629" s="114" t="str">
        <f t="shared" si="83"/>
        <v>×</v>
      </c>
      <c r="BG629" s="114" t="str">
        <f t="shared" si="84"/>
        <v>×</v>
      </c>
      <c r="BH629" s="115" t="str">
        <f t="shared" si="85"/>
        <v/>
      </c>
      <c r="BI629" s="170">
        <f t="shared" si="86"/>
        <v>0</v>
      </c>
      <c r="BJ629" s="36" t="str">
        <f>IF(AG629=契約状況コード表!G$5,"",IF(AND(K629&lt;&gt;"",ISTEXT(U629)),"分担契約/単価契約",IF(ISTEXT(U629),"単価契約",IF(K629&lt;&gt;"","分担契約",""))))</f>
        <v/>
      </c>
      <c r="BK629" s="171"/>
      <c r="BL629" s="118" t="str">
        <f>IF(COUNTIF(T629,"**"),"",IF(AND(T629&gt;=契約状況コード表!P$5,OR(H629=契約状況コード表!M$5,H629=契約状況コード表!M$6)),1,IF(AND(T629&gt;=契約状況コード表!P$13,H629&lt;&gt;契約状況コード表!M$5,H629&lt;&gt;契約状況コード表!M$6),1,"")))</f>
        <v/>
      </c>
      <c r="BM629" s="155" t="str">
        <f t="shared" si="87"/>
        <v>○</v>
      </c>
      <c r="BN629" s="118" t="b">
        <f t="shared" si="88"/>
        <v>1</v>
      </c>
      <c r="BO629" s="118" t="b">
        <f t="shared" si="89"/>
        <v>1</v>
      </c>
    </row>
    <row r="630" spans="1:67" ht="60.6" customHeight="1">
      <c r="A630" s="101">
        <f t="shared" si="90"/>
        <v>625</v>
      </c>
      <c r="B630" s="101" t="str">
        <f t="shared" si="91"/>
        <v/>
      </c>
      <c r="C630" s="101" t="str">
        <f>IF(B630&lt;&gt;1,"",COUNTIF($B$6:B630,1))</f>
        <v/>
      </c>
      <c r="D630" s="101" t="str">
        <f>IF(B630&lt;&gt;2,"",COUNTIF($B$6:B630,2))</f>
        <v/>
      </c>
      <c r="E630" s="101" t="str">
        <f>IF(B630&lt;&gt;3,"",COUNTIF($B$6:B630,3))</f>
        <v/>
      </c>
      <c r="F630" s="101" t="str">
        <f>IF(B630&lt;&gt;4,"",COUNTIF($B$6:B630,4))</f>
        <v/>
      </c>
      <c r="G630" s="75"/>
      <c r="H630" s="36"/>
      <c r="I630" s="76"/>
      <c r="J630" s="76"/>
      <c r="K630" s="75"/>
      <c r="L630" s="161"/>
      <c r="M630" s="77"/>
      <c r="N630" s="76"/>
      <c r="O630" s="78"/>
      <c r="P630" s="83"/>
      <c r="Q630" s="84"/>
      <c r="R630" s="76"/>
      <c r="S630" s="75"/>
      <c r="T630" s="79"/>
      <c r="U630" s="86"/>
      <c r="V630" s="87"/>
      <c r="W630" s="172" t="str">
        <f>IF(OR(T630="他官署で調達手続きを実施のため",AG630=契約状況コード表!G$5),"－",IF(V630&lt;&gt;"",ROUNDDOWN(V630/T630,3),(IFERROR(ROUNDDOWN(U630/T630,3),"－"))))</f>
        <v>－</v>
      </c>
      <c r="X630" s="79"/>
      <c r="Y630" s="79"/>
      <c r="Z630" s="82"/>
      <c r="AA630" s="80"/>
      <c r="AB630" s="81"/>
      <c r="AC630" s="82"/>
      <c r="AD630" s="82"/>
      <c r="AE630" s="82"/>
      <c r="AF630" s="82"/>
      <c r="AG630" s="80"/>
      <c r="AH630" s="76"/>
      <c r="AI630" s="76"/>
      <c r="AJ630" s="76"/>
      <c r="AK630" s="36"/>
      <c r="AL630" s="36"/>
      <c r="AM630" s="200"/>
      <c r="AN630" s="200"/>
      <c r="AO630" s="200"/>
      <c r="AP630" s="200"/>
      <c r="AQ630" s="161"/>
      <c r="AR630" s="75"/>
      <c r="AS630" s="36"/>
      <c r="AT630" s="36"/>
      <c r="AU630" s="36"/>
      <c r="AV630" s="36"/>
      <c r="AW630" s="36"/>
      <c r="AX630" s="36"/>
      <c r="AY630" s="36"/>
      <c r="AZ630" s="36"/>
      <c r="BA630" s="108"/>
      <c r="BB630" s="113"/>
      <c r="BC630" s="114" t="str">
        <f>IF(AND(OR(K630=契約状況コード表!D$5,K630=契約状況コード表!D$6),OR(AG630=契約状況コード表!G$5,AG630=契約状況コード表!G$6)),"年間支払金額(全官署)",IF(OR(AG630=契約状況コード表!G$5,AG630=契約状況コード表!G$6),"年間支払金額",IF(AND(OR(COUNTIF(AI630,"*すべて*"),COUNTIF(AI630,"*全て*")),S630="●",OR(K630=契約状況コード表!D$5,K630=契約状況コード表!D$6)),"年間支払金額(全官署、契約相手方ごと)",IF(AND(OR(COUNTIF(AI630,"*すべて*"),COUNTIF(AI630,"*全て*")),S630="●"),"年間支払金額(契約相手方ごと)",IF(AND(OR(K630=契約状況コード表!D$5,K630=契約状況コード表!D$6),AG630=契約状況コード表!G$7),"契約総額(全官署)",IF(AND(K630=契約状況コード表!D$7,AG630=契約状況コード表!G$7),"契約総額(自官署のみ)",IF(K630=契約状況コード表!D$7,"年間支払金額(自官署のみ)",IF(AG630=契約状況コード表!G$7,"契約総額",IF(AND(COUNTIF(BJ630,"&lt;&gt;*単価*"),OR(K630=契約状況コード表!D$5,K630=契約状況コード表!D$6)),"全官署予定価格",IF(AND(COUNTIF(BJ630,"*単価*"),OR(K630=契約状況コード表!D$5,K630=契約状況コード表!D$6)),"全官署支払金額",IF(AND(COUNTIF(BJ630,"&lt;&gt;*単価*"),COUNTIF(BJ630,"*変更契約*")),"変更後予定価格",IF(COUNTIF(BJ630,"*単価*"),"年間支払金額","予定価格"))))))))))))</f>
        <v>予定価格</v>
      </c>
      <c r="BD630" s="114" t="str">
        <f>IF(AND(BI630=契約状況コード表!M$5,T630&gt;契約状況コード表!N$5),"○",IF(AND(BI630=契約状況コード表!M$6,T630&gt;=契約状況コード表!N$6),"○",IF(AND(BI630=契約状況コード表!M$7,T630&gt;=契約状況コード表!N$7),"○",IF(AND(BI630=契約状況コード表!M$8,T630&gt;=契約状況コード表!N$8),"○",IF(AND(BI630=契約状況コード表!M$9,T630&gt;=契約状況コード表!N$9),"○",IF(AND(BI630=契約状況コード表!M$10,T630&gt;=契約状況コード表!N$10),"○",IF(AND(BI630=契約状況コード表!M$11,T630&gt;=契約状況コード表!N$11),"○",IF(AND(BI630=契約状況コード表!M$12,T630&gt;=契約状況コード表!N$12),"○",IF(AND(BI630=契約状況コード表!M$13,T630&gt;=契約状況コード表!N$13),"○",IF(T630="他官署で調達手続き入札を実施のため","○","×"))))))))))</f>
        <v>×</v>
      </c>
      <c r="BE630" s="114" t="str">
        <f>IF(AND(BI630=契約状況コード表!M$5,Y630&gt;契約状況コード表!N$5),"○",IF(AND(BI630=契約状況コード表!M$6,Y630&gt;=契約状況コード表!N$6),"○",IF(AND(BI630=契約状況コード表!M$7,Y630&gt;=契約状況コード表!N$7),"○",IF(AND(BI630=契約状況コード表!M$8,Y630&gt;=契約状況コード表!N$8),"○",IF(AND(BI630=契約状況コード表!M$9,Y630&gt;=契約状況コード表!N$9),"○",IF(AND(BI630=契約状況コード表!M$10,Y630&gt;=契約状況コード表!N$10),"○",IF(AND(BI630=契約状況コード表!M$11,Y630&gt;=契約状況コード表!N$11),"○",IF(AND(BI630=契約状況コード表!M$12,Y630&gt;=契約状況コード表!N$12),"○",IF(AND(BI630=契約状況コード表!M$13,Y630&gt;=契約状況コード表!N$13),"○","×")))))))))</f>
        <v>×</v>
      </c>
      <c r="BF630" s="114" t="str">
        <f t="shared" si="83"/>
        <v>×</v>
      </c>
      <c r="BG630" s="114" t="str">
        <f t="shared" si="84"/>
        <v>×</v>
      </c>
      <c r="BH630" s="115" t="str">
        <f t="shared" si="85"/>
        <v/>
      </c>
      <c r="BI630" s="170">
        <f t="shared" si="86"/>
        <v>0</v>
      </c>
      <c r="BJ630" s="36" t="str">
        <f>IF(AG630=契約状況コード表!G$5,"",IF(AND(K630&lt;&gt;"",ISTEXT(U630)),"分担契約/単価契約",IF(ISTEXT(U630),"単価契約",IF(K630&lt;&gt;"","分担契約",""))))</f>
        <v/>
      </c>
      <c r="BK630" s="171"/>
      <c r="BL630" s="118" t="str">
        <f>IF(COUNTIF(T630,"**"),"",IF(AND(T630&gt;=契約状況コード表!P$5,OR(H630=契約状況コード表!M$5,H630=契約状況コード表!M$6)),1,IF(AND(T630&gt;=契約状況コード表!P$13,H630&lt;&gt;契約状況コード表!M$5,H630&lt;&gt;契約状況コード表!M$6),1,"")))</f>
        <v/>
      </c>
      <c r="BM630" s="155" t="str">
        <f t="shared" si="87"/>
        <v>○</v>
      </c>
      <c r="BN630" s="118" t="b">
        <f t="shared" si="88"/>
        <v>1</v>
      </c>
      <c r="BO630" s="118" t="b">
        <f t="shared" si="89"/>
        <v>1</v>
      </c>
    </row>
    <row r="631" spans="1:67" ht="60.6" customHeight="1">
      <c r="A631" s="101">
        <f t="shared" si="90"/>
        <v>626</v>
      </c>
      <c r="B631" s="101" t="str">
        <f t="shared" si="91"/>
        <v/>
      </c>
      <c r="C631" s="101" t="str">
        <f>IF(B631&lt;&gt;1,"",COUNTIF($B$6:B631,1))</f>
        <v/>
      </c>
      <c r="D631" s="101" t="str">
        <f>IF(B631&lt;&gt;2,"",COUNTIF($B$6:B631,2))</f>
        <v/>
      </c>
      <c r="E631" s="101" t="str">
        <f>IF(B631&lt;&gt;3,"",COUNTIF($B$6:B631,3))</f>
        <v/>
      </c>
      <c r="F631" s="101" t="str">
        <f>IF(B631&lt;&gt;4,"",COUNTIF($B$6:B631,4))</f>
        <v/>
      </c>
      <c r="G631" s="75"/>
      <c r="H631" s="36"/>
      <c r="I631" s="76"/>
      <c r="J631" s="76"/>
      <c r="K631" s="75"/>
      <c r="L631" s="161"/>
      <c r="M631" s="77"/>
      <c r="N631" s="76"/>
      <c r="O631" s="78"/>
      <c r="P631" s="83"/>
      <c r="Q631" s="84"/>
      <c r="R631" s="76"/>
      <c r="S631" s="75"/>
      <c r="T631" s="79"/>
      <c r="U631" s="86"/>
      <c r="V631" s="87"/>
      <c r="W631" s="172" t="str">
        <f>IF(OR(T631="他官署で調達手続きを実施のため",AG631=契約状況コード表!G$5),"－",IF(V631&lt;&gt;"",ROUNDDOWN(V631/T631,3),(IFERROR(ROUNDDOWN(U631/T631,3),"－"))))</f>
        <v>－</v>
      </c>
      <c r="X631" s="79"/>
      <c r="Y631" s="79"/>
      <c r="Z631" s="82"/>
      <c r="AA631" s="80"/>
      <c r="AB631" s="81"/>
      <c r="AC631" s="82"/>
      <c r="AD631" s="82"/>
      <c r="AE631" s="82"/>
      <c r="AF631" s="82"/>
      <c r="AG631" s="80"/>
      <c r="AH631" s="76"/>
      <c r="AI631" s="76"/>
      <c r="AJ631" s="76"/>
      <c r="AK631" s="36"/>
      <c r="AL631" s="36"/>
      <c r="AM631" s="200"/>
      <c r="AN631" s="200"/>
      <c r="AO631" s="200"/>
      <c r="AP631" s="200"/>
      <c r="AQ631" s="161"/>
      <c r="AR631" s="75"/>
      <c r="AS631" s="36"/>
      <c r="AT631" s="36"/>
      <c r="AU631" s="36"/>
      <c r="AV631" s="36"/>
      <c r="AW631" s="36"/>
      <c r="AX631" s="36"/>
      <c r="AY631" s="36"/>
      <c r="AZ631" s="36"/>
      <c r="BA631" s="104"/>
      <c r="BB631" s="113"/>
      <c r="BC631" s="114" t="str">
        <f>IF(AND(OR(K631=契約状況コード表!D$5,K631=契約状況コード表!D$6),OR(AG631=契約状況コード表!G$5,AG631=契約状況コード表!G$6)),"年間支払金額(全官署)",IF(OR(AG631=契約状況コード表!G$5,AG631=契約状況コード表!G$6),"年間支払金額",IF(AND(OR(COUNTIF(AI631,"*すべて*"),COUNTIF(AI631,"*全て*")),S631="●",OR(K631=契約状況コード表!D$5,K631=契約状況コード表!D$6)),"年間支払金額(全官署、契約相手方ごと)",IF(AND(OR(COUNTIF(AI631,"*すべて*"),COUNTIF(AI631,"*全て*")),S631="●"),"年間支払金額(契約相手方ごと)",IF(AND(OR(K631=契約状況コード表!D$5,K631=契約状況コード表!D$6),AG631=契約状況コード表!G$7),"契約総額(全官署)",IF(AND(K631=契約状況コード表!D$7,AG631=契約状況コード表!G$7),"契約総額(自官署のみ)",IF(K631=契約状況コード表!D$7,"年間支払金額(自官署のみ)",IF(AG631=契約状況コード表!G$7,"契約総額",IF(AND(COUNTIF(BJ631,"&lt;&gt;*単価*"),OR(K631=契約状況コード表!D$5,K631=契約状況コード表!D$6)),"全官署予定価格",IF(AND(COUNTIF(BJ631,"*単価*"),OR(K631=契約状況コード表!D$5,K631=契約状況コード表!D$6)),"全官署支払金額",IF(AND(COUNTIF(BJ631,"&lt;&gt;*単価*"),COUNTIF(BJ631,"*変更契約*")),"変更後予定価格",IF(COUNTIF(BJ631,"*単価*"),"年間支払金額","予定価格"))))))))))))</f>
        <v>予定価格</v>
      </c>
      <c r="BD631" s="114" t="str">
        <f>IF(AND(BI631=契約状況コード表!M$5,T631&gt;契約状況コード表!N$5),"○",IF(AND(BI631=契約状況コード表!M$6,T631&gt;=契約状況コード表!N$6),"○",IF(AND(BI631=契約状況コード表!M$7,T631&gt;=契約状況コード表!N$7),"○",IF(AND(BI631=契約状況コード表!M$8,T631&gt;=契約状況コード表!N$8),"○",IF(AND(BI631=契約状況コード表!M$9,T631&gt;=契約状況コード表!N$9),"○",IF(AND(BI631=契約状況コード表!M$10,T631&gt;=契約状況コード表!N$10),"○",IF(AND(BI631=契約状況コード表!M$11,T631&gt;=契約状況コード表!N$11),"○",IF(AND(BI631=契約状況コード表!M$12,T631&gt;=契約状況コード表!N$12),"○",IF(AND(BI631=契約状況コード表!M$13,T631&gt;=契約状況コード表!N$13),"○",IF(T631="他官署で調達手続き入札を実施のため","○","×"))))))))))</f>
        <v>×</v>
      </c>
      <c r="BE631" s="114" t="str">
        <f>IF(AND(BI631=契約状況コード表!M$5,Y631&gt;契約状況コード表!N$5),"○",IF(AND(BI631=契約状況コード表!M$6,Y631&gt;=契約状況コード表!N$6),"○",IF(AND(BI631=契約状況コード表!M$7,Y631&gt;=契約状況コード表!N$7),"○",IF(AND(BI631=契約状況コード表!M$8,Y631&gt;=契約状況コード表!N$8),"○",IF(AND(BI631=契約状況コード表!M$9,Y631&gt;=契約状況コード表!N$9),"○",IF(AND(BI631=契約状況コード表!M$10,Y631&gt;=契約状況コード表!N$10),"○",IF(AND(BI631=契約状況コード表!M$11,Y631&gt;=契約状況コード表!N$11),"○",IF(AND(BI631=契約状況コード表!M$12,Y631&gt;=契約状況コード表!N$12),"○",IF(AND(BI631=契約状況コード表!M$13,Y631&gt;=契約状況コード表!N$13),"○","×")))))))))</f>
        <v>×</v>
      </c>
      <c r="BF631" s="114" t="str">
        <f t="shared" si="83"/>
        <v>×</v>
      </c>
      <c r="BG631" s="114" t="str">
        <f t="shared" si="84"/>
        <v>×</v>
      </c>
      <c r="BH631" s="115" t="str">
        <f t="shared" si="85"/>
        <v/>
      </c>
      <c r="BI631" s="170">
        <f t="shared" si="86"/>
        <v>0</v>
      </c>
      <c r="BJ631" s="36" t="str">
        <f>IF(AG631=契約状況コード表!G$5,"",IF(AND(K631&lt;&gt;"",ISTEXT(U631)),"分担契約/単価契約",IF(ISTEXT(U631),"単価契約",IF(K631&lt;&gt;"","分担契約",""))))</f>
        <v/>
      </c>
      <c r="BK631" s="171"/>
      <c r="BL631" s="118" t="str">
        <f>IF(COUNTIF(T631,"**"),"",IF(AND(T631&gt;=契約状況コード表!P$5,OR(H631=契約状況コード表!M$5,H631=契約状況コード表!M$6)),1,IF(AND(T631&gt;=契約状況コード表!P$13,H631&lt;&gt;契約状況コード表!M$5,H631&lt;&gt;契約状況コード表!M$6),1,"")))</f>
        <v/>
      </c>
      <c r="BM631" s="155" t="str">
        <f t="shared" si="87"/>
        <v>○</v>
      </c>
      <c r="BN631" s="118" t="b">
        <f t="shared" si="88"/>
        <v>1</v>
      </c>
      <c r="BO631" s="118" t="b">
        <f t="shared" si="89"/>
        <v>1</v>
      </c>
    </row>
    <row r="632" spans="1:67" ht="60.6" customHeight="1">
      <c r="A632" s="101">
        <f t="shared" si="90"/>
        <v>627</v>
      </c>
      <c r="B632" s="101" t="str">
        <f t="shared" si="91"/>
        <v/>
      </c>
      <c r="C632" s="101" t="str">
        <f>IF(B632&lt;&gt;1,"",COUNTIF($B$6:B632,1))</f>
        <v/>
      </c>
      <c r="D632" s="101" t="str">
        <f>IF(B632&lt;&gt;2,"",COUNTIF($B$6:B632,2))</f>
        <v/>
      </c>
      <c r="E632" s="101" t="str">
        <f>IF(B632&lt;&gt;3,"",COUNTIF($B$6:B632,3))</f>
        <v/>
      </c>
      <c r="F632" s="101" t="str">
        <f>IF(B632&lt;&gt;4,"",COUNTIF($B$6:B632,4))</f>
        <v/>
      </c>
      <c r="G632" s="75"/>
      <c r="H632" s="36"/>
      <c r="I632" s="76"/>
      <c r="J632" s="76"/>
      <c r="K632" s="75"/>
      <c r="L632" s="161"/>
      <c r="M632" s="77"/>
      <c r="N632" s="76"/>
      <c r="O632" s="78"/>
      <c r="P632" s="83"/>
      <c r="Q632" s="84"/>
      <c r="R632" s="76"/>
      <c r="S632" s="75"/>
      <c r="T632" s="79"/>
      <c r="U632" s="86"/>
      <c r="V632" s="87"/>
      <c r="W632" s="172" t="str">
        <f>IF(OR(T632="他官署で調達手続きを実施のため",AG632=契約状況コード表!G$5),"－",IF(V632&lt;&gt;"",ROUNDDOWN(V632/T632,3),(IFERROR(ROUNDDOWN(U632/T632,3),"－"))))</f>
        <v>－</v>
      </c>
      <c r="X632" s="79"/>
      <c r="Y632" s="79"/>
      <c r="Z632" s="82"/>
      <c r="AA632" s="80"/>
      <c r="AB632" s="81"/>
      <c r="AC632" s="82"/>
      <c r="AD632" s="82"/>
      <c r="AE632" s="82"/>
      <c r="AF632" s="82"/>
      <c r="AG632" s="80"/>
      <c r="AH632" s="76"/>
      <c r="AI632" s="76"/>
      <c r="AJ632" s="76"/>
      <c r="AK632" s="36"/>
      <c r="AL632" s="36"/>
      <c r="AM632" s="200"/>
      <c r="AN632" s="200"/>
      <c r="AO632" s="200"/>
      <c r="AP632" s="200"/>
      <c r="AQ632" s="161"/>
      <c r="AR632" s="75"/>
      <c r="AS632" s="36"/>
      <c r="AT632" s="36"/>
      <c r="AU632" s="36"/>
      <c r="AV632" s="36"/>
      <c r="AW632" s="36"/>
      <c r="AX632" s="36"/>
      <c r="AY632" s="36"/>
      <c r="AZ632" s="36"/>
      <c r="BA632" s="104"/>
      <c r="BB632" s="113"/>
      <c r="BC632" s="114" t="str">
        <f>IF(AND(OR(K632=契約状況コード表!D$5,K632=契約状況コード表!D$6),OR(AG632=契約状況コード表!G$5,AG632=契約状況コード表!G$6)),"年間支払金額(全官署)",IF(OR(AG632=契約状況コード表!G$5,AG632=契約状況コード表!G$6),"年間支払金額",IF(AND(OR(COUNTIF(AI632,"*すべて*"),COUNTIF(AI632,"*全て*")),S632="●",OR(K632=契約状況コード表!D$5,K632=契約状況コード表!D$6)),"年間支払金額(全官署、契約相手方ごと)",IF(AND(OR(COUNTIF(AI632,"*すべて*"),COUNTIF(AI632,"*全て*")),S632="●"),"年間支払金額(契約相手方ごと)",IF(AND(OR(K632=契約状況コード表!D$5,K632=契約状況コード表!D$6),AG632=契約状況コード表!G$7),"契約総額(全官署)",IF(AND(K632=契約状況コード表!D$7,AG632=契約状況コード表!G$7),"契約総額(自官署のみ)",IF(K632=契約状況コード表!D$7,"年間支払金額(自官署のみ)",IF(AG632=契約状況コード表!G$7,"契約総額",IF(AND(COUNTIF(BJ632,"&lt;&gt;*単価*"),OR(K632=契約状況コード表!D$5,K632=契約状況コード表!D$6)),"全官署予定価格",IF(AND(COUNTIF(BJ632,"*単価*"),OR(K632=契約状況コード表!D$5,K632=契約状況コード表!D$6)),"全官署支払金額",IF(AND(COUNTIF(BJ632,"&lt;&gt;*単価*"),COUNTIF(BJ632,"*変更契約*")),"変更後予定価格",IF(COUNTIF(BJ632,"*単価*"),"年間支払金額","予定価格"))))))))))))</f>
        <v>予定価格</v>
      </c>
      <c r="BD632" s="114" t="str">
        <f>IF(AND(BI632=契約状況コード表!M$5,T632&gt;契約状況コード表!N$5),"○",IF(AND(BI632=契約状況コード表!M$6,T632&gt;=契約状況コード表!N$6),"○",IF(AND(BI632=契約状況コード表!M$7,T632&gt;=契約状況コード表!N$7),"○",IF(AND(BI632=契約状況コード表!M$8,T632&gt;=契約状況コード表!N$8),"○",IF(AND(BI632=契約状況コード表!M$9,T632&gt;=契約状況コード表!N$9),"○",IF(AND(BI632=契約状況コード表!M$10,T632&gt;=契約状況コード表!N$10),"○",IF(AND(BI632=契約状況コード表!M$11,T632&gt;=契約状況コード表!N$11),"○",IF(AND(BI632=契約状況コード表!M$12,T632&gt;=契約状況コード表!N$12),"○",IF(AND(BI632=契約状況コード表!M$13,T632&gt;=契約状況コード表!N$13),"○",IF(T632="他官署で調達手続き入札を実施のため","○","×"))))))))))</f>
        <v>×</v>
      </c>
      <c r="BE632" s="114" t="str">
        <f>IF(AND(BI632=契約状況コード表!M$5,Y632&gt;契約状況コード表!N$5),"○",IF(AND(BI632=契約状況コード表!M$6,Y632&gt;=契約状況コード表!N$6),"○",IF(AND(BI632=契約状況コード表!M$7,Y632&gt;=契約状況コード表!N$7),"○",IF(AND(BI632=契約状況コード表!M$8,Y632&gt;=契約状況コード表!N$8),"○",IF(AND(BI632=契約状況コード表!M$9,Y632&gt;=契約状況コード表!N$9),"○",IF(AND(BI632=契約状況コード表!M$10,Y632&gt;=契約状況コード表!N$10),"○",IF(AND(BI632=契約状況コード表!M$11,Y632&gt;=契約状況コード表!N$11),"○",IF(AND(BI632=契約状況コード表!M$12,Y632&gt;=契約状況コード表!N$12),"○",IF(AND(BI632=契約状況コード表!M$13,Y632&gt;=契約状況コード表!N$13),"○","×")))))))))</f>
        <v>×</v>
      </c>
      <c r="BF632" s="114" t="str">
        <f t="shared" si="83"/>
        <v>×</v>
      </c>
      <c r="BG632" s="114" t="str">
        <f t="shared" si="84"/>
        <v>×</v>
      </c>
      <c r="BH632" s="115" t="str">
        <f t="shared" si="85"/>
        <v/>
      </c>
      <c r="BI632" s="170">
        <f t="shared" si="86"/>
        <v>0</v>
      </c>
      <c r="BJ632" s="36" t="str">
        <f>IF(AG632=契約状況コード表!G$5,"",IF(AND(K632&lt;&gt;"",ISTEXT(U632)),"分担契約/単価契約",IF(ISTEXT(U632),"単価契約",IF(K632&lt;&gt;"","分担契約",""))))</f>
        <v/>
      </c>
      <c r="BK632" s="171"/>
      <c r="BL632" s="118" t="str">
        <f>IF(COUNTIF(T632,"**"),"",IF(AND(T632&gt;=契約状況コード表!P$5,OR(H632=契約状況コード表!M$5,H632=契約状況コード表!M$6)),1,IF(AND(T632&gt;=契約状況コード表!P$13,H632&lt;&gt;契約状況コード表!M$5,H632&lt;&gt;契約状況コード表!M$6),1,"")))</f>
        <v/>
      </c>
      <c r="BM632" s="155" t="str">
        <f t="shared" si="87"/>
        <v>○</v>
      </c>
      <c r="BN632" s="118" t="b">
        <f t="shared" si="88"/>
        <v>1</v>
      </c>
      <c r="BO632" s="118" t="b">
        <f t="shared" si="89"/>
        <v>1</v>
      </c>
    </row>
    <row r="633" spans="1:67" ht="60.6" customHeight="1">
      <c r="A633" s="101">
        <f t="shared" si="90"/>
        <v>628</v>
      </c>
      <c r="B633" s="101" t="str">
        <f t="shared" si="91"/>
        <v/>
      </c>
      <c r="C633" s="101" t="str">
        <f>IF(B633&lt;&gt;1,"",COUNTIF($B$6:B633,1))</f>
        <v/>
      </c>
      <c r="D633" s="101" t="str">
        <f>IF(B633&lt;&gt;2,"",COUNTIF($B$6:B633,2))</f>
        <v/>
      </c>
      <c r="E633" s="101" t="str">
        <f>IF(B633&lt;&gt;3,"",COUNTIF($B$6:B633,3))</f>
        <v/>
      </c>
      <c r="F633" s="101" t="str">
        <f>IF(B633&lt;&gt;4,"",COUNTIF($B$6:B633,4))</f>
        <v/>
      </c>
      <c r="G633" s="75"/>
      <c r="H633" s="36"/>
      <c r="I633" s="76"/>
      <c r="J633" s="76"/>
      <c r="K633" s="75"/>
      <c r="L633" s="161"/>
      <c r="M633" s="77"/>
      <c r="N633" s="76"/>
      <c r="O633" s="78"/>
      <c r="P633" s="83"/>
      <c r="Q633" s="84"/>
      <c r="R633" s="76"/>
      <c r="S633" s="75"/>
      <c r="T633" s="85"/>
      <c r="U633" s="154"/>
      <c r="V633" s="87"/>
      <c r="W633" s="172" t="str">
        <f>IF(OR(T633="他官署で調達手続きを実施のため",AG633=契約状況コード表!G$5),"－",IF(V633&lt;&gt;"",ROUNDDOWN(V633/T633,3),(IFERROR(ROUNDDOWN(U633/T633,3),"－"))))</f>
        <v>－</v>
      </c>
      <c r="X633" s="85"/>
      <c r="Y633" s="85"/>
      <c r="Z633" s="82"/>
      <c r="AA633" s="80"/>
      <c r="AB633" s="81"/>
      <c r="AC633" s="82"/>
      <c r="AD633" s="82"/>
      <c r="AE633" s="82"/>
      <c r="AF633" s="82"/>
      <c r="AG633" s="80"/>
      <c r="AH633" s="76"/>
      <c r="AI633" s="76"/>
      <c r="AJ633" s="76"/>
      <c r="AK633" s="36"/>
      <c r="AL633" s="36"/>
      <c r="AM633" s="200"/>
      <c r="AN633" s="200"/>
      <c r="AO633" s="200"/>
      <c r="AP633" s="200"/>
      <c r="AQ633" s="161"/>
      <c r="AR633" s="75"/>
      <c r="AS633" s="36"/>
      <c r="AT633" s="36"/>
      <c r="AU633" s="36"/>
      <c r="AV633" s="36"/>
      <c r="AW633" s="36"/>
      <c r="AX633" s="36"/>
      <c r="AY633" s="36"/>
      <c r="AZ633" s="36"/>
      <c r="BA633" s="104"/>
      <c r="BB633" s="113"/>
      <c r="BC633" s="114" t="str">
        <f>IF(AND(OR(K633=契約状況コード表!D$5,K633=契約状況コード表!D$6),OR(AG633=契約状況コード表!G$5,AG633=契約状況コード表!G$6)),"年間支払金額(全官署)",IF(OR(AG633=契約状況コード表!G$5,AG633=契約状況コード表!G$6),"年間支払金額",IF(AND(OR(COUNTIF(AI633,"*すべて*"),COUNTIF(AI633,"*全て*")),S633="●",OR(K633=契約状況コード表!D$5,K633=契約状況コード表!D$6)),"年間支払金額(全官署、契約相手方ごと)",IF(AND(OR(COUNTIF(AI633,"*すべて*"),COUNTIF(AI633,"*全て*")),S633="●"),"年間支払金額(契約相手方ごと)",IF(AND(OR(K633=契約状況コード表!D$5,K633=契約状況コード表!D$6),AG633=契約状況コード表!G$7),"契約総額(全官署)",IF(AND(K633=契約状況コード表!D$7,AG633=契約状況コード表!G$7),"契約総額(自官署のみ)",IF(K633=契約状況コード表!D$7,"年間支払金額(自官署のみ)",IF(AG633=契約状況コード表!G$7,"契約総額",IF(AND(COUNTIF(BJ633,"&lt;&gt;*単価*"),OR(K633=契約状況コード表!D$5,K633=契約状況コード表!D$6)),"全官署予定価格",IF(AND(COUNTIF(BJ633,"*単価*"),OR(K633=契約状況コード表!D$5,K633=契約状況コード表!D$6)),"全官署支払金額",IF(AND(COUNTIF(BJ633,"&lt;&gt;*単価*"),COUNTIF(BJ633,"*変更契約*")),"変更後予定価格",IF(COUNTIF(BJ633,"*単価*"),"年間支払金額","予定価格"))))))))))))</f>
        <v>予定価格</v>
      </c>
      <c r="BD633" s="114" t="str">
        <f>IF(AND(BI633=契約状況コード表!M$5,T633&gt;契約状況コード表!N$5),"○",IF(AND(BI633=契約状況コード表!M$6,T633&gt;=契約状況コード表!N$6),"○",IF(AND(BI633=契約状況コード表!M$7,T633&gt;=契約状況コード表!N$7),"○",IF(AND(BI633=契約状況コード表!M$8,T633&gt;=契約状況コード表!N$8),"○",IF(AND(BI633=契約状況コード表!M$9,T633&gt;=契約状況コード表!N$9),"○",IF(AND(BI633=契約状況コード表!M$10,T633&gt;=契約状況コード表!N$10),"○",IF(AND(BI633=契約状況コード表!M$11,T633&gt;=契約状況コード表!N$11),"○",IF(AND(BI633=契約状況コード表!M$12,T633&gt;=契約状況コード表!N$12),"○",IF(AND(BI633=契約状況コード表!M$13,T633&gt;=契約状況コード表!N$13),"○",IF(T633="他官署で調達手続き入札を実施のため","○","×"))))))))))</f>
        <v>×</v>
      </c>
      <c r="BE633" s="114" t="str">
        <f>IF(AND(BI633=契約状況コード表!M$5,Y633&gt;契約状況コード表!N$5),"○",IF(AND(BI633=契約状況コード表!M$6,Y633&gt;=契約状況コード表!N$6),"○",IF(AND(BI633=契約状況コード表!M$7,Y633&gt;=契約状況コード表!N$7),"○",IF(AND(BI633=契約状況コード表!M$8,Y633&gt;=契約状況コード表!N$8),"○",IF(AND(BI633=契約状況コード表!M$9,Y633&gt;=契約状況コード表!N$9),"○",IF(AND(BI633=契約状況コード表!M$10,Y633&gt;=契約状況コード表!N$10),"○",IF(AND(BI633=契約状況コード表!M$11,Y633&gt;=契約状況コード表!N$11),"○",IF(AND(BI633=契約状況コード表!M$12,Y633&gt;=契約状況コード表!N$12),"○",IF(AND(BI633=契約状況コード表!M$13,Y633&gt;=契約状況コード表!N$13),"○","×")))))))))</f>
        <v>×</v>
      </c>
      <c r="BF633" s="114" t="str">
        <f t="shared" si="83"/>
        <v>×</v>
      </c>
      <c r="BG633" s="114" t="str">
        <f t="shared" si="84"/>
        <v>×</v>
      </c>
      <c r="BH633" s="115" t="str">
        <f t="shared" si="85"/>
        <v/>
      </c>
      <c r="BI633" s="170">
        <f t="shared" si="86"/>
        <v>0</v>
      </c>
      <c r="BJ633" s="36" t="str">
        <f>IF(AG633=契約状況コード表!G$5,"",IF(AND(K633&lt;&gt;"",ISTEXT(U633)),"分担契約/単価契約",IF(ISTEXT(U633),"単価契約",IF(K633&lt;&gt;"","分担契約",""))))</f>
        <v/>
      </c>
      <c r="BK633" s="171"/>
      <c r="BL633" s="118" t="str">
        <f>IF(COUNTIF(T633,"**"),"",IF(AND(T633&gt;=契約状況コード表!P$5,OR(H633=契約状況コード表!M$5,H633=契約状況コード表!M$6)),1,IF(AND(T633&gt;=契約状況コード表!P$13,H633&lt;&gt;契約状況コード表!M$5,H633&lt;&gt;契約状況コード表!M$6),1,"")))</f>
        <v/>
      </c>
      <c r="BM633" s="155" t="str">
        <f t="shared" si="87"/>
        <v>○</v>
      </c>
      <c r="BN633" s="118" t="b">
        <f t="shared" si="88"/>
        <v>1</v>
      </c>
      <c r="BO633" s="118" t="b">
        <f t="shared" si="89"/>
        <v>1</v>
      </c>
    </row>
    <row r="634" spans="1:67" ht="60.6" customHeight="1">
      <c r="A634" s="101">
        <f t="shared" si="90"/>
        <v>629</v>
      </c>
      <c r="B634" s="101" t="str">
        <f t="shared" si="91"/>
        <v/>
      </c>
      <c r="C634" s="101" t="str">
        <f>IF(B634&lt;&gt;1,"",COUNTIF($B$6:B634,1))</f>
        <v/>
      </c>
      <c r="D634" s="101" t="str">
        <f>IF(B634&lt;&gt;2,"",COUNTIF($B$6:B634,2))</f>
        <v/>
      </c>
      <c r="E634" s="101" t="str">
        <f>IF(B634&lt;&gt;3,"",COUNTIF($B$6:B634,3))</f>
        <v/>
      </c>
      <c r="F634" s="101" t="str">
        <f>IF(B634&lt;&gt;4,"",COUNTIF($B$6:B634,4))</f>
        <v/>
      </c>
      <c r="G634" s="75"/>
      <c r="H634" s="36"/>
      <c r="I634" s="76"/>
      <c r="J634" s="76"/>
      <c r="K634" s="75"/>
      <c r="L634" s="161"/>
      <c r="M634" s="77"/>
      <c r="N634" s="76"/>
      <c r="O634" s="78"/>
      <c r="P634" s="83"/>
      <c r="Q634" s="84"/>
      <c r="R634" s="76"/>
      <c r="S634" s="75"/>
      <c r="T634" s="79"/>
      <c r="U634" s="86"/>
      <c r="V634" s="87"/>
      <c r="W634" s="172" t="str">
        <f>IF(OR(T634="他官署で調達手続きを実施のため",AG634=契約状況コード表!G$5),"－",IF(V634&lt;&gt;"",ROUNDDOWN(V634/T634,3),(IFERROR(ROUNDDOWN(U634/T634,3),"－"))))</f>
        <v>－</v>
      </c>
      <c r="X634" s="79"/>
      <c r="Y634" s="79"/>
      <c r="Z634" s="82"/>
      <c r="AA634" s="80"/>
      <c r="AB634" s="81"/>
      <c r="AC634" s="82"/>
      <c r="AD634" s="82"/>
      <c r="AE634" s="82"/>
      <c r="AF634" s="82"/>
      <c r="AG634" s="80"/>
      <c r="AH634" s="76"/>
      <c r="AI634" s="76"/>
      <c r="AJ634" s="76"/>
      <c r="AK634" s="36"/>
      <c r="AL634" s="36"/>
      <c r="AM634" s="200"/>
      <c r="AN634" s="200"/>
      <c r="AO634" s="200"/>
      <c r="AP634" s="200"/>
      <c r="AQ634" s="161"/>
      <c r="AR634" s="75"/>
      <c r="AS634" s="36"/>
      <c r="AT634" s="36"/>
      <c r="AU634" s="36"/>
      <c r="AV634" s="36"/>
      <c r="AW634" s="36"/>
      <c r="AX634" s="36"/>
      <c r="AY634" s="36"/>
      <c r="AZ634" s="36"/>
      <c r="BA634" s="104"/>
      <c r="BB634" s="113"/>
      <c r="BC634" s="114" t="str">
        <f>IF(AND(OR(K634=契約状況コード表!D$5,K634=契約状況コード表!D$6),OR(AG634=契約状況コード表!G$5,AG634=契約状況コード表!G$6)),"年間支払金額(全官署)",IF(OR(AG634=契約状況コード表!G$5,AG634=契約状況コード表!G$6),"年間支払金額",IF(AND(OR(COUNTIF(AI634,"*すべて*"),COUNTIF(AI634,"*全て*")),S634="●",OR(K634=契約状況コード表!D$5,K634=契約状況コード表!D$6)),"年間支払金額(全官署、契約相手方ごと)",IF(AND(OR(COUNTIF(AI634,"*すべて*"),COUNTIF(AI634,"*全て*")),S634="●"),"年間支払金額(契約相手方ごと)",IF(AND(OR(K634=契約状況コード表!D$5,K634=契約状況コード表!D$6),AG634=契約状況コード表!G$7),"契約総額(全官署)",IF(AND(K634=契約状況コード表!D$7,AG634=契約状況コード表!G$7),"契約総額(自官署のみ)",IF(K634=契約状況コード表!D$7,"年間支払金額(自官署のみ)",IF(AG634=契約状況コード表!G$7,"契約総額",IF(AND(COUNTIF(BJ634,"&lt;&gt;*単価*"),OR(K634=契約状況コード表!D$5,K634=契約状況コード表!D$6)),"全官署予定価格",IF(AND(COUNTIF(BJ634,"*単価*"),OR(K634=契約状況コード表!D$5,K634=契約状況コード表!D$6)),"全官署支払金額",IF(AND(COUNTIF(BJ634,"&lt;&gt;*単価*"),COUNTIF(BJ634,"*変更契約*")),"変更後予定価格",IF(COUNTIF(BJ634,"*単価*"),"年間支払金額","予定価格"))))))))))))</f>
        <v>予定価格</v>
      </c>
      <c r="BD634" s="114" t="str">
        <f>IF(AND(BI634=契約状況コード表!M$5,T634&gt;契約状況コード表!N$5),"○",IF(AND(BI634=契約状況コード表!M$6,T634&gt;=契約状況コード表!N$6),"○",IF(AND(BI634=契約状況コード表!M$7,T634&gt;=契約状況コード表!N$7),"○",IF(AND(BI634=契約状況コード表!M$8,T634&gt;=契約状況コード表!N$8),"○",IF(AND(BI634=契約状況コード表!M$9,T634&gt;=契約状況コード表!N$9),"○",IF(AND(BI634=契約状況コード表!M$10,T634&gt;=契約状況コード表!N$10),"○",IF(AND(BI634=契約状況コード表!M$11,T634&gt;=契約状況コード表!N$11),"○",IF(AND(BI634=契約状況コード表!M$12,T634&gt;=契約状況コード表!N$12),"○",IF(AND(BI634=契約状況コード表!M$13,T634&gt;=契約状況コード表!N$13),"○",IF(T634="他官署で調達手続き入札を実施のため","○","×"))))))))))</f>
        <v>×</v>
      </c>
      <c r="BE634" s="114" t="str">
        <f>IF(AND(BI634=契約状況コード表!M$5,Y634&gt;契約状況コード表!N$5),"○",IF(AND(BI634=契約状況コード表!M$6,Y634&gt;=契約状況コード表!N$6),"○",IF(AND(BI634=契約状況コード表!M$7,Y634&gt;=契約状況コード表!N$7),"○",IF(AND(BI634=契約状況コード表!M$8,Y634&gt;=契約状況コード表!N$8),"○",IF(AND(BI634=契約状況コード表!M$9,Y634&gt;=契約状況コード表!N$9),"○",IF(AND(BI634=契約状況コード表!M$10,Y634&gt;=契約状況コード表!N$10),"○",IF(AND(BI634=契約状況コード表!M$11,Y634&gt;=契約状況コード表!N$11),"○",IF(AND(BI634=契約状況コード表!M$12,Y634&gt;=契約状況コード表!N$12),"○",IF(AND(BI634=契約状況コード表!M$13,Y634&gt;=契約状況コード表!N$13),"○","×")))))))))</f>
        <v>×</v>
      </c>
      <c r="BF634" s="114" t="str">
        <f t="shared" si="83"/>
        <v>×</v>
      </c>
      <c r="BG634" s="114" t="str">
        <f t="shared" si="84"/>
        <v>×</v>
      </c>
      <c r="BH634" s="115" t="str">
        <f t="shared" si="85"/>
        <v/>
      </c>
      <c r="BI634" s="170">
        <f t="shared" si="86"/>
        <v>0</v>
      </c>
      <c r="BJ634" s="36" t="str">
        <f>IF(AG634=契約状況コード表!G$5,"",IF(AND(K634&lt;&gt;"",ISTEXT(U634)),"分担契約/単価契約",IF(ISTEXT(U634),"単価契約",IF(K634&lt;&gt;"","分担契約",""))))</f>
        <v/>
      </c>
      <c r="BK634" s="171"/>
      <c r="BL634" s="118" t="str">
        <f>IF(COUNTIF(T634,"**"),"",IF(AND(T634&gt;=契約状況コード表!P$5,OR(H634=契約状況コード表!M$5,H634=契約状況コード表!M$6)),1,IF(AND(T634&gt;=契約状況コード表!P$13,H634&lt;&gt;契約状況コード表!M$5,H634&lt;&gt;契約状況コード表!M$6),1,"")))</f>
        <v/>
      </c>
      <c r="BM634" s="155" t="str">
        <f t="shared" si="87"/>
        <v>○</v>
      </c>
      <c r="BN634" s="118" t="b">
        <f t="shared" si="88"/>
        <v>1</v>
      </c>
      <c r="BO634" s="118" t="b">
        <f t="shared" si="89"/>
        <v>1</v>
      </c>
    </row>
    <row r="635" spans="1:67" ht="60.6" customHeight="1">
      <c r="A635" s="101">
        <f t="shared" si="90"/>
        <v>630</v>
      </c>
      <c r="B635" s="101" t="str">
        <f t="shared" si="91"/>
        <v/>
      </c>
      <c r="C635" s="101" t="str">
        <f>IF(B635&lt;&gt;1,"",COUNTIF($B$6:B635,1))</f>
        <v/>
      </c>
      <c r="D635" s="101" t="str">
        <f>IF(B635&lt;&gt;2,"",COUNTIF($B$6:B635,2))</f>
        <v/>
      </c>
      <c r="E635" s="101" t="str">
        <f>IF(B635&lt;&gt;3,"",COUNTIF($B$6:B635,3))</f>
        <v/>
      </c>
      <c r="F635" s="101" t="str">
        <f>IF(B635&lt;&gt;4,"",COUNTIF($B$6:B635,4))</f>
        <v/>
      </c>
      <c r="G635" s="75"/>
      <c r="H635" s="36"/>
      <c r="I635" s="76"/>
      <c r="J635" s="76"/>
      <c r="K635" s="75"/>
      <c r="L635" s="161"/>
      <c r="M635" s="77"/>
      <c r="N635" s="76"/>
      <c r="O635" s="78"/>
      <c r="P635" s="83"/>
      <c r="Q635" s="84"/>
      <c r="R635" s="76"/>
      <c r="S635" s="75"/>
      <c r="T635" s="79"/>
      <c r="U635" s="86"/>
      <c r="V635" s="87"/>
      <c r="W635" s="172" t="str">
        <f>IF(OR(T635="他官署で調達手続きを実施のため",AG635=契約状況コード表!G$5),"－",IF(V635&lt;&gt;"",ROUNDDOWN(V635/T635,3),(IFERROR(ROUNDDOWN(U635/T635,3),"－"))))</f>
        <v>－</v>
      </c>
      <c r="X635" s="79"/>
      <c r="Y635" s="79"/>
      <c r="Z635" s="82"/>
      <c r="AA635" s="80"/>
      <c r="AB635" s="81"/>
      <c r="AC635" s="82"/>
      <c r="AD635" s="82"/>
      <c r="AE635" s="82"/>
      <c r="AF635" s="82"/>
      <c r="AG635" s="80"/>
      <c r="AH635" s="76"/>
      <c r="AI635" s="76"/>
      <c r="AJ635" s="76"/>
      <c r="AK635" s="36"/>
      <c r="AL635" s="36"/>
      <c r="AM635" s="200"/>
      <c r="AN635" s="200"/>
      <c r="AO635" s="200"/>
      <c r="AP635" s="200"/>
      <c r="AQ635" s="161"/>
      <c r="AR635" s="75"/>
      <c r="AS635" s="36"/>
      <c r="AT635" s="36"/>
      <c r="AU635" s="36"/>
      <c r="AV635" s="36"/>
      <c r="AW635" s="36"/>
      <c r="AX635" s="36"/>
      <c r="AY635" s="36"/>
      <c r="AZ635" s="36"/>
      <c r="BA635" s="104"/>
      <c r="BB635" s="113"/>
      <c r="BC635" s="114" t="str">
        <f>IF(AND(OR(K635=契約状況コード表!D$5,K635=契約状況コード表!D$6),OR(AG635=契約状況コード表!G$5,AG635=契約状況コード表!G$6)),"年間支払金額(全官署)",IF(OR(AG635=契約状況コード表!G$5,AG635=契約状況コード表!G$6),"年間支払金額",IF(AND(OR(COUNTIF(AI635,"*すべて*"),COUNTIF(AI635,"*全て*")),S635="●",OR(K635=契約状況コード表!D$5,K635=契約状況コード表!D$6)),"年間支払金額(全官署、契約相手方ごと)",IF(AND(OR(COUNTIF(AI635,"*すべて*"),COUNTIF(AI635,"*全て*")),S635="●"),"年間支払金額(契約相手方ごと)",IF(AND(OR(K635=契約状況コード表!D$5,K635=契約状況コード表!D$6),AG635=契約状況コード表!G$7),"契約総額(全官署)",IF(AND(K635=契約状況コード表!D$7,AG635=契約状況コード表!G$7),"契約総額(自官署のみ)",IF(K635=契約状況コード表!D$7,"年間支払金額(自官署のみ)",IF(AG635=契約状況コード表!G$7,"契約総額",IF(AND(COUNTIF(BJ635,"&lt;&gt;*単価*"),OR(K635=契約状況コード表!D$5,K635=契約状況コード表!D$6)),"全官署予定価格",IF(AND(COUNTIF(BJ635,"*単価*"),OR(K635=契約状況コード表!D$5,K635=契約状況コード表!D$6)),"全官署支払金額",IF(AND(COUNTIF(BJ635,"&lt;&gt;*単価*"),COUNTIF(BJ635,"*変更契約*")),"変更後予定価格",IF(COUNTIF(BJ635,"*単価*"),"年間支払金額","予定価格"))))))))))))</f>
        <v>予定価格</v>
      </c>
      <c r="BD635" s="114" t="str">
        <f>IF(AND(BI635=契約状況コード表!M$5,T635&gt;契約状況コード表!N$5),"○",IF(AND(BI635=契約状況コード表!M$6,T635&gt;=契約状況コード表!N$6),"○",IF(AND(BI635=契約状況コード表!M$7,T635&gt;=契約状況コード表!N$7),"○",IF(AND(BI635=契約状況コード表!M$8,T635&gt;=契約状況コード表!N$8),"○",IF(AND(BI635=契約状況コード表!M$9,T635&gt;=契約状況コード表!N$9),"○",IF(AND(BI635=契約状況コード表!M$10,T635&gt;=契約状況コード表!N$10),"○",IF(AND(BI635=契約状況コード表!M$11,T635&gt;=契約状況コード表!N$11),"○",IF(AND(BI635=契約状況コード表!M$12,T635&gt;=契約状況コード表!N$12),"○",IF(AND(BI635=契約状況コード表!M$13,T635&gt;=契約状況コード表!N$13),"○",IF(T635="他官署で調達手続き入札を実施のため","○","×"))))))))))</f>
        <v>×</v>
      </c>
      <c r="BE635" s="114" t="str">
        <f>IF(AND(BI635=契約状況コード表!M$5,Y635&gt;契約状況コード表!N$5),"○",IF(AND(BI635=契約状況コード表!M$6,Y635&gt;=契約状況コード表!N$6),"○",IF(AND(BI635=契約状況コード表!M$7,Y635&gt;=契約状況コード表!N$7),"○",IF(AND(BI635=契約状況コード表!M$8,Y635&gt;=契約状況コード表!N$8),"○",IF(AND(BI635=契約状況コード表!M$9,Y635&gt;=契約状況コード表!N$9),"○",IF(AND(BI635=契約状況コード表!M$10,Y635&gt;=契約状況コード表!N$10),"○",IF(AND(BI635=契約状況コード表!M$11,Y635&gt;=契約状況コード表!N$11),"○",IF(AND(BI635=契約状況コード表!M$12,Y635&gt;=契約状況コード表!N$12),"○",IF(AND(BI635=契約状況コード表!M$13,Y635&gt;=契約状況コード表!N$13),"○","×")))))))))</f>
        <v>×</v>
      </c>
      <c r="BF635" s="114" t="str">
        <f t="shared" si="83"/>
        <v>×</v>
      </c>
      <c r="BG635" s="114" t="str">
        <f t="shared" si="84"/>
        <v>×</v>
      </c>
      <c r="BH635" s="115" t="str">
        <f t="shared" si="85"/>
        <v/>
      </c>
      <c r="BI635" s="170">
        <f t="shared" si="86"/>
        <v>0</v>
      </c>
      <c r="BJ635" s="36" t="str">
        <f>IF(AG635=契約状況コード表!G$5,"",IF(AND(K635&lt;&gt;"",ISTEXT(U635)),"分担契約/単価契約",IF(ISTEXT(U635),"単価契約",IF(K635&lt;&gt;"","分担契約",""))))</f>
        <v/>
      </c>
      <c r="BK635" s="171"/>
      <c r="BL635" s="118" t="str">
        <f>IF(COUNTIF(T635,"**"),"",IF(AND(T635&gt;=契約状況コード表!P$5,OR(H635=契約状況コード表!M$5,H635=契約状況コード表!M$6)),1,IF(AND(T635&gt;=契約状況コード表!P$13,H635&lt;&gt;契約状況コード表!M$5,H635&lt;&gt;契約状況コード表!M$6),1,"")))</f>
        <v/>
      </c>
      <c r="BM635" s="155" t="str">
        <f t="shared" si="87"/>
        <v>○</v>
      </c>
      <c r="BN635" s="118" t="b">
        <f t="shared" si="88"/>
        <v>1</v>
      </c>
      <c r="BO635" s="118" t="b">
        <f t="shared" si="89"/>
        <v>1</v>
      </c>
    </row>
    <row r="636" spans="1:67" ht="60.6" customHeight="1">
      <c r="A636" s="101">
        <f t="shared" si="90"/>
        <v>631</v>
      </c>
      <c r="B636" s="101" t="str">
        <f t="shared" si="91"/>
        <v/>
      </c>
      <c r="C636" s="101" t="str">
        <f>IF(B636&lt;&gt;1,"",COUNTIF($B$6:B636,1))</f>
        <v/>
      </c>
      <c r="D636" s="101" t="str">
        <f>IF(B636&lt;&gt;2,"",COUNTIF($B$6:B636,2))</f>
        <v/>
      </c>
      <c r="E636" s="101" t="str">
        <f>IF(B636&lt;&gt;3,"",COUNTIF($B$6:B636,3))</f>
        <v/>
      </c>
      <c r="F636" s="101" t="str">
        <f>IF(B636&lt;&gt;4,"",COUNTIF($B$6:B636,4))</f>
        <v/>
      </c>
      <c r="G636" s="75"/>
      <c r="H636" s="36"/>
      <c r="I636" s="76"/>
      <c r="J636" s="76"/>
      <c r="K636" s="75"/>
      <c r="L636" s="161"/>
      <c r="M636" s="77"/>
      <c r="N636" s="76"/>
      <c r="O636" s="78"/>
      <c r="P636" s="83"/>
      <c r="Q636" s="84"/>
      <c r="R636" s="76"/>
      <c r="S636" s="75"/>
      <c r="T636" s="79"/>
      <c r="U636" s="86"/>
      <c r="V636" s="87"/>
      <c r="W636" s="172" t="str">
        <f>IF(OR(T636="他官署で調達手続きを実施のため",AG636=契約状況コード表!G$5),"－",IF(V636&lt;&gt;"",ROUNDDOWN(V636/T636,3),(IFERROR(ROUNDDOWN(U636/T636,3),"－"))))</f>
        <v>－</v>
      </c>
      <c r="X636" s="79"/>
      <c r="Y636" s="79"/>
      <c r="Z636" s="82"/>
      <c r="AA636" s="80"/>
      <c r="AB636" s="81"/>
      <c r="AC636" s="82"/>
      <c r="AD636" s="82"/>
      <c r="AE636" s="82"/>
      <c r="AF636" s="82"/>
      <c r="AG636" s="80"/>
      <c r="AH636" s="76"/>
      <c r="AI636" s="76"/>
      <c r="AJ636" s="76"/>
      <c r="AK636" s="36"/>
      <c r="AL636" s="36"/>
      <c r="AM636" s="200"/>
      <c r="AN636" s="200"/>
      <c r="AO636" s="200"/>
      <c r="AP636" s="200"/>
      <c r="AQ636" s="161"/>
      <c r="AR636" s="75"/>
      <c r="AS636" s="36"/>
      <c r="AT636" s="36"/>
      <c r="AU636" s="36"/>
      <c r="AV636" s="36"/>
      <c r="AW636" s="36"/>
      <c r="AX636" s="36"/>
      <c r="AY636" s="36"/>
      <c r="AZ636" s="36"/>
      <c r="BA636" s="104"/>
      <c r="BB636" s="113"/>
      <c r="BC636" s="114" t="str">
        <f>IF(AND(OR(K636=契約状況コード表!D$5,K636=契約状況コード表!D$6),OR(AG636=契約状況コード表!G$5,AG636=契約状況コード表!G$6)),"年間支払金額(全官署)",IF(OR(AG636=契約状況コード表!G$5,AG636=契約状況コード表!G$6),"年間支払金額",IF(AND(OR(COUNTIF(AI636,"*すべて*"),COUNTIF(AI636,"*全て*")),S636="●",OR(K636=契約状況コード表!D$5,K636=契約状況コード表!D$6)),"年間支払金額(全官署、契約相手方ごと)",IF(AND(OR(COUNTIF(AI636,"*すべて*"),COUNTIF(AI636,"*全て*")),S636="●"),"年間支払金額(契約相手方ごと)",IF(AND(OR(K636=契約状況コード表!D$5,K636=契約状況コード表!D$6),AG636=契約状況コード表!G$7),"契約総額(全官署)",IF(AND(K636=契約状況コード表!D$7,AG636=契約状況コード表!G$7),"契約総額(自官署のみ)",IF(K636=契約状況コード表!D$7,"年間支払金額(自官署のみ)",IF(AG636=契約状況コード表!G$7,"契約総額",IF(AND(COUNTIF(BJ636,"&lt;&gt;*単価*"),OR(K636=契約状況コード表!D$5,K636=契約状況コード表!D$6)),"全官署予定価格",IF(AND(COUNTIF(BJ636,"*単価*"),OR(K636=契約状況コード表!D$5,K636=契約状況コード表!D$6)),"全官署支払金額",IF(AND(COUNTIF(BJ636,"&lt;&gt;*単価*"),COUNTIF(BJ636,"*変更契約*")),"変更後予定価格",IF(COUNTIF(BJ636,"*単価*"),"年間支払金額","予定価格"))))))))))))</f>
        <v>予定価格</v>
      </c>
      <c r="BD636" s="114" t="str">
        <f>IF(AND(BI636=契約状況コード表!M$5,T636&gt;契約状況コード表!N$5),"○",IF(AND(BI636=契約状況コード表!M$6,T636&gt;=契約状況コード表!N$6),"○",IF(AND(BI636=契約状況コード表!M$7,T636&gt;=契約状況コード表!N$7),"○",IF(AND(BI636=契約状況コード表!M$8,T636&gt;=契約状況コード表!N$8),"○",IF(AND(BI636=契約状況コード表!M$9,T636&gt;=契約状況コード表!N$9),"○",IF(AND(BI636=契約状況コード表!M$10,T636&gt;=契約状況コード表!N$10),"○",IF(AND(BI636=契約状況コード表!M$11,T636&gt;=契約状況コード表!N$11),"○",IF(AND(BI636=契約状況コード表!M$12,T636&gt;=契約状況コード表!N$12),"○",IF(AND(BI636=契約状況コード表!M$13,T636&gt;=契約状況コード表!N$13),"○",IF(T636="他官署で調達手続き入札を実施のため","○","×"))))))))))</f>
        <v>×</v>
      </c>
      <c r="BE636" s="114" t="str">
        <f>IF(AND(BI636=契約状況コード表!M$5,Y636&gt;契約状況コード表!N$5),"○",IF(AND(BI636=契約状況コード表!M$6,Y636&gt;=契約状況コード表!N$6),"○",IF(AND(BI636=契約状況コード表!M$7,Y636&gt;=契約状況コード表!N$7),"○",IF(AND(BI636=契約状況コード表!M$8,Y636&gt;=契約状況コード表!N$8),"○",IF(AND(BI636=契約状況コード表!M$9,Y636&gt;=契約状況コード表!N$9),"○",IF(AND(BI636=契約状況コード表!M$10,Y636&gt;=契約状況コード表!N$10),"○",IF(AND(BI636=契約状況コード表!M$11,Y636&gt;=契約状況コード表!N$11),"○",IF(AND(BI636=契約状況コード表!M$12,Y636&gt;=契約状況コード表!N$12),"○",IF(AND(BI636=契約状況コード表!M$13,Y636&gt;=契約状況コード表!N$13),"○","×")))))))))</f>
        <v>×</v>
      </c>
      <c r="BF636" s="114" t="str">
        <f t="shared" si="83"/>
        <v>×</v>
      </c>
      <c r="BG636" s="114" t="str">
        <f t="shared" si="84"/>
        <v>×</v>
      </c>
      <c r="BH636" s="115" t="str">
        <f t="shared" si="85"/>
        <v/>
      </c>
      <c r="BI636" s="170">
        <f t="shared" si="86"/>
        <v>0</v>
      </c>
      <c r="BJ636" s="36" t="str">
        <f>IF(AG636=契約状況コード表!G$5,"",IF(AND(K636&lt;&gt;"",ISTEXT(U636)),"分担契約/単価契約",IF(ISTEXT(U636),"単価契約",IF(K636&lt;&gt;"","分担契約",""))))</f>
        <v/>
      </c>
      <c r="BK636" s="171"/>
      <c r="BL636" s="118" t="str">
        <f>IF(COUNTIF(T636,"**"),"",IF(AND(T636&gt;=契約状況コード表!P$5,OR(H636=契約状況コード表!M$5,H636=契約状況コード表!M$6)),1,IF(AND(T636&gt;=契約状況コード表!P$13,H636&lt;&gt;契約状況コード表!M$5,H636&lt;&gt;契約状況コード表!M$6),1,"")))</f>
        <v/>
      </c>
      <c r="BM636" s="155" t="str">
        <f t="shared" si="87"/>
        <v>○</v>
      </c>
      <c r="BN636" s="118" t="b">
        <f t="shared" si="88"/>
        <v>1</v>
      </c>
      <c r="BO636" s="118" t="b">
        <f t="shared" si="89"/>
        <v>1</v>
      </c>
    </row>
    <row r="637" spans="1:67" ht="60.6" customHeight="1">
      <c r="A637" s="101">
        <f t="shared" si="90"/>
        <v>632</v>
      </c>
      <c r="B637" s="101" t="str">
        <f t="shared" si="91"/>
        <v/>
      </c>
      <c r="C637" s="101" t="str">
        <f>IF(B637&lt;&gt;1,"",COUNTIF($B$6:B637,1))</f>
        <v/>
      </c>
      <c r="D637" s="101" t="str">
        <f>IF(B637&lt;&gt;2,"",COUNTIF($B$6:B637,2))</f>
        <v/>
      </c>
      <c r="E637" s="101" t="str">
        <f>IF(B637&lt;&gt;3,"",COUNTIF($B$6:B637,3))</f>
        <v/>
      </c>
      <c r="F637" s="101" t="str">
        <f>IF(B637&lt;&gt;4,"",COUNTIF($B$6:B637,4))</f>
        <v/>
      </c>
      <c r="G637" s="75"/>
      <c r="H637" s="36"/>
      <c r="I637" s="76"/>
      <c r="J637" s="76"/>
      <c r="K637" s="75"/>
      <c r="L637" s="161"/>
      <c r="M637" s="77"/>
      <c r="N637" s="76"/>
      <c r="O637" s="78"/>
      <c r="P637" s="83"/>
      <c r="Q637" s="84"/>
      <c r="R637" s="76"/>
      <c r="S637" s="75"/>
      <c r="T637" s="79"/>
      <c r="U637" s="86"/>
      <c r="V637" s="87"/>
      <c r="W637" s="172" t="str">
        <f>IF(OR(T637="他官署で調達手続きを実施のため",AG637=契約状況コード表!G$5),"－",IF(V637&lt;&gt;"",ROUNDDOWN(V637/T637,3),(IFERROR(ROUNDDOWN(U637/T637,3),"－"))))</f>
        <v>－</v>
      </c>
      <c r="X637" s="79"/>
      <c r="Y637" s="79"/>
      <c r="Z637" s="82"/>
      <c r="AA637" s="80"/>
      <c r="AB637" s="81"/>
      <c r="AC637" s="82"/>
      <c r="AD637" s="82"/>
      <c r="AE637" s="82"/>
      <c r="AF637" s="82"/>
      <c r="AG637" s="80"/>
      <c r="AH637" s="76"/>
      <c r="AI637" s="76"/>
      <c r="AJ637" s="76"/>
      <c r="AK637" s="36"/>
      <c r="AL637" s="36"/>
      <c r="AM637" s="200"/>
      <c r="AN637" s="200"/>
      <c r="AO637" s="200"/>
      <c r="AP637" s="200"/>
      <c r="AQ637" s="161"/>
      <c r="AR637" s="75"/>
      <c r="AS637" s="36"/>
      <c r="AT637" s="36"/>
      <c r="AU637" s="36"/>
      <c r="AV637" s="36"/>
      <c r="AW637" s="36"/>
      <c r="AX637" s="36"/>
      <c r="AY637" s="36"/>
      <c r="AZ637" s="36"/>
      <c r="BA637" s="108"/>
      <c r="BB637" s="113"/>
      <c r="BC637" s="114" t="str">
        <f>IF(AND(OR(K637=契約状況コード表!D$5,K637=契約状況コード表!D$6),OR(AG637=契約状況コード表!G$5,AG637=契約状況コード表!G$6)),"年間支払金額(全官署)",IF(OR(AG637=契約状況コード表!G$5,AG637=契約状況コード表!G$6),"年間支払金額",IF(AND(OR(COUNTIF(AI637,"*すべて*"),COUNTIF(AI637,"*全て*")),S637="●",OR(K637=契約状況コード表!D$5,K637=契約状況コード表!D$6)),"年間支払金額(全官署、契約相手方ごと)",IF(AND(OR(COUNTIF(AI637,"*すべて*"),COUNTIF(AI637,"*全て*")),S637="●"),"年間支払金額(契約相手方ごと)",IF(AND(OR(K637=契約状況コード表!D$5,K637=契約状況コード表!D$6),AG637=契約状況コード表!G$7),"契約総額(全官署)",IF(AND(K637=契約状況コード表!D$7,AG637=契約状況コード表!G$7),"契約総額(自官署のみ)",IF(K637=契約状況コード表!D$7,"年間支払金額(自官署のみ)",IF(AG637=契約状況コード表!G$7,"契約総額",IF(AND(COUNTIF(BJ637,"&lt;&gt;*単価*"),OR(K637=契約状況コード表!D$5,K637=契約状況コード表!D$6)),"全官署予定価格",IF(AND(COUNTIF(BJ637,"*単価*"),OR(K637=契約状況コード表!D$5,K637=契約状況コード表!D$6)),"全官署支払金額",IF(AND(COUNTIF(BJ637,"&lt;&gt;*単価*"),COUNTIF(BJ637,"*変更契約*")),"変更後予定価格",IF(COUNTIF(BJ637,"*単価*"),"年間支払金額","予定価格"))))))))))))</f>
        <v>予定価格</v>
      </c>
      <c r="BD637" s="114" t="str">
        <f>IF(AND(BI637=契約状況コード表!M$5,T637&gt;契約状況コード表!N$5),"○",IF(AND(BI637=契約状況コード表!M$6,T637&gt;=契約状況コード表!N$6),"○",IF(AND(BI637=契約状況コード表!M$7,T637&gt;=契約状況コード表!N$7),"○",IF(AND(BI637=契約状況コード表!M$8,T637&gt;=契約状況コード表!N$8),"○",IF(AND(BI637=契約状況コード表!M$9,T637&gt;=契約状況コード表!N$9),"○",IF(AND(BI637=契約状況コード表!M$10,T637&gt;=契約状況コード表!N$10),"○",IF(AND(BI637=契約状況コード表!M$11,T637&gt;=契約状況コード表!N$11),"○",IF(AND(BI637=契約状況コード表!M$12,T637&gt;=契約状況コード表!N$12),"○",IF(AND(BI637=契約状況コード表!M$13,T637&gt;=契約状況コード表!N$13),"○",IF(T637="他官署で調達手続き入札を実施のため","○","×"))))))))))</f>
        <v>×</v>
      </c>
      <c r="BE637" s="114" t="str">
        <f>IF(AND(BI637=契約状況コード表!M$5,Y637&gt;契約状況コード表!N$5),"○",IF(AND(BI637=契約状況コード表!M$6,Y637&gt;=契約状況コード表!N$6),"○",IF(AND(BI637=契約状況コード表!M$7,Y637&gt;=契約状況コード表!N$7),"○",IF(AND(BI637=契約状況コード表!M$8,Y637&gt;=契約状況コード表!N$8),"○",IF(AND(BI637=契約状況コード表!M$9,Y637&gt;=契約状況コード表!N$9),"○",IF(AND(BI637=契約状況コード表!M$10,Y637&gt;=契約状況コード表!N$10),"○",IF(AND(BI637=契約状況コード表!M$11,Y637&gt;=契約状況コード表!N$11),"○",IF(AND(BI637=契約状況コード表!M$12,Y637&gt;=契約状況コード表!N$12),"○",IF(AND(BI637=契約状況コード表!M$13,Y637&gt;=契約状況コード表!N$13),"○","×")))))))))</f>
        <v>×</v>
      </c>
      <c r="BF637" s="114" t="str">
        <f t="shared" si="83"/>
        <v>×</v>
      </c>
      <c r="BG637" s="114" t="str">
        <f t="shared" si="84"/>
        <v>×</v>
      </c>
      <c r="BH637" s="115" t="str">
        <f t="shared" si="85"/>
        <v/>
      </c>
      <c r="BI637" s="170">
        <f t="shared" si="86"/>
        <v>0</v>
      </c>
      <c r="BJ637" s="36" t="str">
        <f>IF(AG637=契約状況コード表!G$5,"",IF(AND(K637&lt;&gt;"",ISTEXT(U637)),"分担契約/単価契約",IF(ISTEXT(U637),"単価契約",IF(K637&lt;&gt;"","分担契約",""))))</f>
        <v/>
      </c>
      <c r="BK637" s="171"/>
      <c r="BL637" s="118" t="str">
        <f>IF(COUNTIF(T637,"**"),"",IF(AND(T637&gt;=契約状況コード表!P$5,OR(H637=契約状況コード表!M$5,H637=契約状況コード表!M$6)),1,IF(AND(T637&gt;=契約状況コード表!P$13,H637&lt;&gt;契約状況コード表!M$5,H637&lt;&gt;契約状況コード表!M$6),1,"")))</f>
        <v/>
      </c>
      <c r="BM637" s="155" t="str">
        <f t="shared" si="87"/>
        <v>○</v>
      </c>
      <c r="BN637" s="118" t="b">
        <f t="shared" si="88"/>
        <v>1</v>
      </c>
      <c r="BO637" s="118" t="b">
        <f t="shared" si="89"/>
        <v>1</v>
      </c>
    </row>
    <row r="638" spans="1:67" ht="60.6" customHeight="1">
      <c r="A638" s="101">
        <f t="shared" si="90"/>
        <v>633</v>
      </c>
      <c r="B638" s="101" t="str">
        <f t="shared" si="91"/>
        <v/>
      </c>
      <c r="C638" s="101" t="str">
        <f>IF(B638&lt;&gt;1,"",COUNTIF($B$6:B638,1))</f>
        <v/>
      </c>
      <c r="D638" s="101" t="str">
        <f>IF(B638&lt;&gt;2,"",COUNTIF($B$6:B638,2))</f>
        <v/>
      </c>
      <c r="E638" s="101" t="str">
        <f>IF(B638&lt;&gt;3,"",COUNTIF($B$6:B638,3))</f>
        <v/>
      </c>
      <c r="F638" s="101" t="str">
        <f>IF(B638&lt;&gt;4,"",COUNTIF($B$6:B638,4))</f>
        <v/>
      </c>
      <c r="G638" s="75"/>
      <c r="H638" s="36"/>
      <c r="I638" s="76"/>
      <c r="J638" s="76"/>
      <c r="K638" s="75"/>
      <c r="L638" s="161"/>
      <c r="M638" s="77"/>
      <c r="N638" s="76"/>
      <c r="O638" s="78"/>
      <c r="P638" s="83"/>
      <c r="Q638" s="84"/>
      <c r="R638" s="76"/>
      <c r="S638" s="75"/>
      <c r="T638" s="79"/>
      <c r="U638" s="86"/>
      <c r="V638" s="87"/>
      <c r="W638" s="172" t="str">
        <f>IF(OR(T638="他官署で調達手続きを実施のため",AG638=契約状況コード表!G$5),"－",IF(V638&lt;&gt;"",ROUNDDOWN(V638/T638,3),(IFERROR(ROUNDDOWN(U638/T638,3),"－"))))</f>
        <v>－</v>
      </c>
      <c r="X638" s="79"/>
      <c r="Y638" s="79"/>
      <c r="Z638" s="82"/>
      <c r="AA638" s="80"/>
      <c r="AB638" s="81"/>
      <c r="AC638" s="82"/>
      <c r="AD638" s="82"/>
      <c r="AE638" s="82"/>
      <c r="AF638" s="82"/>
      <c r="AG638" s="80"/>
      <c r="AH638" s="76"/>
      <c r="AI638" s="76"/>
      <c r="AJ638" s="76"/>
      <c r="AK638" s="36"/>
      <c r="AL638" s="36"/>
      <c r="AM638" s="200"/>
      <c r="AN638" s="200"/>
      <c r="AO638" s="200"/>
      <c r="AP638" s="200"/>
      <c r="AQ638" s="161"/>
      <c r="AR638" s="75"/>
      <c r="AS638" s="36"/>
      <c r="AT638" s="36"/>
      <c r="AU638" s="36"/>
      <c r="AV638" s="36"/>
      <c r="AW638" s="36"/>
      <c r="AX638" s="36"/>
      <c r="AY638" s="36"/>
      <c r="AZ638" s="36"/>
      <c r="BA638" s="104"/>
      <c r="BB638" s="113"/>
      <c r="BC638" s="114" t="str">
        <f>IF(AND(OR(K638=契約状況コード表!D$5,K638=契約状況コード表!D$6),OR(AG638=契約状況コード表!G$5,AG638=契約状況コード表!G$6)),"年間支払金額(全官署)",IF(OR(AG638=契約状況コード表!G$5,AG638=契約状況コード表!G$6),"年間支払金額",IF(AND(OR(COUNTIF(AI638,"*すべて*"),COUNTIF(AI638,"*全て*")),S638="●",OR(K638=契約状況コード表!D$5,K638=契約状況コード表!D$6)),"年間支払金額(全官署、契約相手方ごと)",IF(AND(OR(COUNTIF(AI638,"*すべて*"),COUNTIF(AI638,"*全て*")),S638="●"),"年間支払金額(契約相手方ごと)",IF(AND(OR(K638=契約状況コード表!D$5,K638=契約状況コード表!D$6),AG638=契約状況コード表!G$7),"契約総額(全官署)",IF(AND(K638=契約状況コード表!D$7,AG638=契約状況コード表!G$7),"契約総額(自官署のみ)",IF(K638=契約状況コード表!D$7,"年間支払金額(自官署のみ)",IF(AG638=契約状況コード表!G$7,"契約総額",IF(AND(COUNTIF(BJ638,"&lt;&gt;*単価*"),OR(K638=契約状況コード表!D$5,K638=契約状況コード表!D$6)),"全官署予定価格",IF(AND(COUNTIF(BJ638,"*単価*"),OR(K638=契約状況コード表!D$5,K638=契約状況コード表!D$6)),"全官署支払金額",IF(AND(COUNTIF(BJ638,"&lt;&gt;*単価*"),COUNTIF(BJ638,"*変更契約*")),"変更後予定価格",IF(COUNTIF(BJ638,"*単価*"),"年間支払金額","予定価格"))))))))))))</f>
        <v>予定価格</v>
      </c>
      <c r="BD638" s="114" t="str">
        <f>IF(AND(BI638=契約状況コード表!M$5,T638&gt;契約状況コード表!N$5),"○",IF(AND(BI638=契約状況コード表!M$6,T638&gt;=契約状況コード表!N$6),"○",IF(AND(BI638=契約状況コード表!M$7,T638&gt;=契約状況コード表!N$7),"○",IF(AND(BI638=契約状況コード表!M$8,T638&gt;=契約状況コード表!N$8),"○",IF(AND(BI638=契約状況コード表!M$9,T638&gt;=契約状況コード表!N$9),"○",IF(AND(BI638=契約状況コード表!M$10,T638&gt;=契約状況コード表!N$10),"○",IF(AND(BI638=契約状況コード表!M$11,T638&gt;=契約状況コード表!N$11),"○",IF(AND(BI638=契約状況コード表!M$12,T638&gt;=契約状況コード表!N$12),"○",IF(AND(BI638=契約状況コード表!M$13,T638&gt;=契約状況コード表!N$13),"○",IF(T638="他官署で調達手続き入札を実施のため","○","×"))))))))))</f>
        <v>×</v>
      </c>
      <c r="BE638" s="114" t="str">
        <f>IF(AND(BI638=契約状況コード表!M$5,Y638&gt;契約状況コード表!N$5),"○",IF(AND(BI638=契約状況コード表!M$6,Y638&gt;=契約状況コード表!N$6),"○",IF(AND(BI638=契約状況コード表!M$7,Y638&gt;=契約状況コード表!N$7),"○",IF(AND(BI638=契約状況コード表!M$8,Y638&gt;=契約状況コード表!N$8),"○",IF(AND(BI638=契約状況コード表!M$9,Y638&gt;=契約状況コード表!N$9),"○",IF(AND(BI638=契約状況コード表!M$10,Y638&gt;=契約状況コード表!N$10),"○",IF(AND(BI638=契約状況コード表!M$11,Y638&gt;=契約状況コード表!N$11),"○",IF(AND(BI638=契約状況コード表!M$12,Y638&gt;=契約状況コード表!N$12),"○",IF(AND(BI638=契約状況コード表!M$13,Y638&gt;=契約状況コード表!N$13),"○","×")))))))))</f>
        <v>×</v>
      </c>
      <c r="BF638" s="114" t="str">
        <f t="shared" si="83"/>
        <v>×</v>
      </c>
      <c r="BG638" s="114" t="str">
        <f t="shared" si="84"/>
        <v>×</v>
      </c>
      <c r="BH638" s="115" t="str">
        <f t="shared" si="85"/>
        <v/>
      </c>
      <c r="BI638" s="170">
        <f t="shared" si="86"/>
        <v>0</v>
      </c>
      <c r="BJ638" s="36" t="str">
        <f>IF(AG638=契約状況コード表!G$5,"",IF(AND(K638&lt;&gt;"",ISTEXT(U638)),"分担契約/単価契約",IF(ISTEXT(U638),"単価契約",IF(K638&lt;&gt;"","分担契約",""))))</f>
        <v/>
      </c>
      <c r="BK638" s="171"/>
      <c r="BL638" s="118" t="str">
        <f>IF(COUNTIF(T638,"**"),"",IF(AND(T638&gt;=契約状況コード表!P$5,OR(H638=契約状況コード表!M$5,H638=契約状況コード表!M$6)),1,IF(AND(T638&gt;=契約状況コード表!P$13,H638&lt;&gt;契約状況コード表!M$5,H638&lt;&gt;契約状況コード表!M$6),1,"")))</f>
        <v/>
      </c>
      <c r="BM638" s="155" t="str">
        <f t="shared" si="87"/>
        <v>○</v>
      </c>
      <c r="BN638" s="118" t="b">
        <f t="shared" si="88"/>
        <v>1</v>
      </c>
      <c r="BO638" s="118" t="b">
        <f t="shared" si="89"/>
        <v>1</v>
      </c>
    </row>
    <row r="639" spans="1:67" ht="60.6" customHeight="1">
      <c r="A639" s="101">
        <f t="shared" si="90"/>
        <v>634</v>
      </c>
      <c r="B639" s="101" t="str">
        <f t="shared" si="91"/>
        <v/>
      </c>
      <c r="C639" s="101" t="str">
        <f>IF(B639&lt;&gt;1,"",COUNTIF($B$6:B639,1))</f>
        <v/>
      </c>
      <c r="D639" s="101" t="str">
        <f>IF(B639&lt;&gt;2,"",COUNTIF($B$6:B639,2))</f>
        <v/>
      </c>
      <c r="E639" s="101" t="str">
        <f>IF(B639&lt;&gt;3,"",COUNTIF($B$6:B639,3))</f>
        <v/>
      </c>
      <c r="F639" s="101" t="str">
        <f>IF(B639&lt;&gt;4,"",COUNTIF($B$6:B639,4))</f>
        <v/>
      </c>
      <c r="G639" s="75"/>
      <c r="H639" s="36"/>
      <c r="I639" s="76"/>
      <c r="J639" s="76"/>
      <c r="K639" s="75"/>
      <c r="L639" s="161"/>
      <c r="M639" s="77"/>
      <c r="N639" s="76"/>
      <c r="O639" s="78"/>
      <c r="P639" s="83"/>
      <c r="Q639" s="84"/>
      <c r="R639" s="76"/>
      <c r="S639" s="75"/>
      <c r="T639" s="79"/>
      <c r="U639" s="86"/>
      <c r="V639" s="87"/>
      <c r="W639" s="172" t="str">
        <f>IF(OR(T639="他官署で調達手続きを実施のため",AG639=契約状況コード表!G$5),"－",IF(V639&lt;&gt;"",ROUNDDOWN(V639/T639,3),(IFERROR(ROUNDDOWN(U639/T639,3),"－"))))</f>
        <v>－</v>
      </c>
      <c r="X639" s="79"/>
      <c r="Y639" s="79"/>
      <c r="Z639" s="82"/>
      <c r="AA639" s="80"/>
      <c r="AB639" s="81"/>
      <c r="AC639" s="82"/>
      <c r="AD639" s="82"/>
      <c r="AE639" s="82"/>
      <c r="AF639" s="82"/>
      <c r="AG639" s="80"/>
      <c r="AH639" s="76"/>
      <c r="AI639" s="76"/>
      <c r="AJ639" s="76"/>
      <c r="AK639" s="36"/>
      <c r="AL639" s="36"/>
      <c r="AM639" s="200"/>
      <c r="AN639" s="200"/>
      <c r="AO639" s="200"/>
      <c r="AP639" s="200"/>
      <c r="AQ639" s="161"/>
      <c r="AR639" s="75"/>
      <c r="AS639" s="36"/>
      <c r="AT639" s="36"/>
      <c r="AU639" s="36"/>
      <c r="AV639" s="36"/>
      <c r="AW639" s="36"/>
      <c r="AX639" s="36"/>
      <c r="AY639" s="36"/>
      <c r="AZ639" s="36"/>
      <c r="BA639" s="104"/>
      <c r="BB639" s="113"/>
      <c r="BC639" s="114" t="str">
        <f>IF(AND(OR(K639=契約状況コード表!D$5,K639=契約状況コード表!D$6),OR(AG639=契約状況コード表!G$5,AG639=契約状況コード表!G$6)),"年間支払金額(全官署)",IF(OR(AG639=契約状況コード表!G$5,AG639=契約状況コード表!G$6),"年間支払金額",IF(AND(OR(COUNTIF(AI639,"*すべて*"),COUNTIF(AI639,"*全て*")),S639="●",OR(K639=契約状況コード表!D$5,K639=契約状況コード表!D$6)),"年間支払金額(全官署、契約相手方ごと)",IF(AND(OR(COUNTIF(AI639,"*すべて*"),COUNTIF(AI639,"*全て*")),S639="●"),"年間支払金額(契約相手方ごと)",IF(AND(OR(K639=契約状況コード表!D$5,K639=契約状況コード表!D$6),AG639=契約状況コード表!G$7),"契約総額(全官署)",IF(AND(K639=契約状況コード表!D$7,AG639=契約状況コード表!G$7),"契約総額(自官署のみ)",IF(K639=契約状況コード表!D$7,"年間支払金額(自官署のみ)",IF(AG639=契約状況コード表!G$7,"契約総額",IF(AND(COUNTIF(BJ639,"&lt;&gt;*単価*"),OR(K639=契約状況コード表!D$5,K639=契約状況コード表!D$6)),"全官署予定価格",IF(AND(COUNTIF(BJ639,"*単価*"),OR(K639=契約状況コード表!D$5,K639=契約状況コード表!D$6)),"全官署支払金額",IF(AND(COUNTIF(BJ639,"&lt;&gt;*単価*"),COUNTIF(BJ639,"*変更契約*")),"変更後予定価格",IF(COUNTIF(BJ639,"*単価*"),"年間支払金額","予定価格"))))))))))))</f>
        <v>予定価格</v>
      </c>
      <c r="BD639" s="114" t="str">
        <f>IF(AND(BI639=契約状況コード表!M$5,T639&gt;契約状況コード表!N$5),"○",IF(AND(BI639=契約状況コード表!M$6,T639&gt;=契約状況コード表!N$6),"○",IF(AND(BI639=契約状況コード表!M$7,T639&gt;=契約状況コード表!N$7),"○",IF(AND(BI639=契約状況コード表!M$8,T639&gt;=契約状況コード表!N$8),"○",IF(AND(BI639=契約状況コード表!M$9,T639&gt;=契約状況コード表!N$9),"○",IF(AND(BI639=契約状況コード表!M$10,T639&gt;=契約状況コード表!N$10),"○",IF(AND(BI639=契約状況コード表!M$11,T639&gt;=契約状況コード表!N$11),"○",IF(AND(BI639=契約状況コード表!M$12,T639&gt;=契約状況コード表!N$12),"○",IF(AND(BI639=契約状況コード表!M$13,T639&gt;=契約状況コード表!N$13),"○",IF(T639="他官署で調達手続き入札を実施のため","○","×"))))))))))</f>
        <v>×</v>
      </c>
      <c r="BE639" s="114" t="str">
        <f>IF(AND(BI639=契約状況コード表!M$5,Y639&gt;契約状況コード表!N$5),"○",IF(AND(BI639=契約状況コード表!M$6,Y639&gt;=契約状況コード表!N$6),"○",IF(AND(BI639=契約状況コード表!M$7,Y639&gt;=契約状況コード表!N$7),"○",IF(AND(BI639=契約状況コード表!M$8,Y639&gt;=契約状況コード表!N$8),"○",IF(AND(BI639=契約状況コード表!M$9,Y639&gt;=契約状況コード表!N$9),"○",IF(AND(BI639=契約状況コード表!M$10,Y639&gt;=契約状況コード表!N$10),"○",IF(AND(BI639=契約状況コード表!M$11,Y639&gt;=契約状況コード表!N$11),"○",IF(AND(BI639=契約状況コード表!M$12,Y639&gt;=契約状況コード表!N$12),"○",IF(AND(BI639=契約状況コード表!M$13,Y639&gt;=契約状況コード表!N$13),"○","×")))))))))</f>
        <v>×</v>
      </c>
      <c r="BF639" s="114" t="str">
        <f t="shared" si="83"/>
        <v>×</v>
      </c>
      <c r="BG639" s="114" t="str">
        <f t="shared" si="84"/>
        <v>×</v>
      </c>
      <c r="BH639" s="115" t="str">
        <f t="shared" si="85"/>
        <v/>
      </c>
      <c r="BI639" s="170">
        <f t="shared" si="86"/>
        <v>0</v>
      </c>
      <c r="BJ639" s="36" t="str">
        <f>IF(AG639=契約状況コード表!G$5,"",IF(AND(K639&lt;&gt;"",ISTEXT(U639)),"分担契約/単価契約",IF(ISTEXT(U639),"単価契約",IF(K639&lt;&gt;"","分担契約",""))))</f>
        <v/>
      </c>
      <c r="BK639" s="171"/>
      <c r="BL639" s="118" t="str">
        <f>IF(COUNTIF(T639,"**"),"",IF(AND(T639&gt;=契約状況コード表!P$5,OR(H639=契約状況コード表!M$5,H639=契約状況コード表!M$6)),1,IF(AND(T639&gt;=契約状況コード表!P$13,H639&lt;&gt;契約状況コード表!M$5,H639&lt;&gt;契約状況コード表!M$6),1,"")))</f>
        <v/>
      </c>
      <c r="BM639" s="155" t="str">
        <f t="shared" si="87"/>
        <v>○</v>
      </c>
      <c r="BN639" s="118" t="b">
        <f t="shared" si="88"/>
        <v>1</v>
      </c>
      <c r="BO639" s="118" t="b">
        <f t="shared" si="89"/>
        <v>1</v>
      </c>
    </row>
    <row r="640" spans="1:67" ht="60.6" customHeight="1">
      <c r="A640" s="101">
        <f t="shared" si="90"/>
        <v>635</v>
      </c>
      <c r="B640" s="101" t="str">
        <f t="shared" si="91"/>
        <v/>
      </c>
      <c r="C640" s="101" t="str">
        <f>IF(B640&lt;&gt;1,"",COUNTIF($B$6:B640,1))</f>
        <v/>
      </c>
      <c r="D640" s="101" t="str">
        <f>IF(B640&lt;&gt;2,"",COUNTIF($B$6:B640,2))</f>
        <v/>
      </c>
      <c r="E640" s="101" t="str">
        <f>IF(B640&lt;&gt;3,"",COUNTIF($B$6:B640,3))</f>
        <v/>
      </c>
      <c r="F640" s="101" t="str">
        <f>IF(B640&lt;&gt;4,"",COUNTIF($B$6:B640,4))</f>
        <v/>
      </c>
      <c r="G640" s="75"/>
      <c r="H640" s="36"/>
      <c r="I640" s="76"/>
      <c r="J640" s="76"/>
      <c r="K640" s="75"/>
      <c r="L640" s="161"/>
      <c r="M640" s="77"/>
      <c r="N640" s="76"/>
      <c r="O640" s="78"/>
      <c r="P640" s="83"/>
      <c r="Q640" s="84"/>
      <c r="R640" s="76"/>
      <c r="S640" s="75"/>
      <c r="T640" s="85"/>
      <c r="U640" s="154"/>
      <c r="V640" s="87"/>
      <c r="W640" s="172" t="str">
        <f>IF(OR(T640="他官署で調達手続きを実施のため",AG640=契約状況コード表!G$5),"－",IF(V640&lt;&gt;"",ROUNDDOWN(V640/T640,3),(IFERROR(ROUNDDOWN(U640/T640,3),"－"))))</f>
        <v>－</v>
      </c>
      <c r="X640" s="85"/>
      <c r="Y640" s="85"/>
      <c r="Z640" s="82"/>
      <c r="AA640" s="80"/>
      <c r="AB640" s="81"/>
      <c r="AC640" s="82"/>
      <c r="AD640" s="82"/>
      <c r="AE640" s="82"/>
      <c r="AF640" s="82"/>
      <c r="AG640" s="80"/>
      <c r="AH640" s="76"/>
      <c r="AI640" s="76"/>
      <c r="AJ640" s="76"/>
      <c r="AK640" s="36"/>
      <c r="AL640" s="36"/>
      <c r="AM640" s="200"/>
      <c r="AN640" s="200"/>
      <c r="AO640" s="200"/>
      <c r="AP640" s="200"/>
      <c r="AQ640" s="161"/>
      <c r="AR640" s="75"/>
      <c r="AS640" s="36"/>
      <c r="AT640" s="36"/>
      <c r="AU640" s="36"/>
      <c r="AV640" s="36"/>
      <c r="AW640" s="36"/>
      <c r="AX640" s="36"/>
      <c r="AY640" s="36"/>
      <c r="AZ640" s="36"/>
      <c r="BA640" s="104"/>
      <c r="BB640" s="113"/>
      <c r="BC640" s="114" t="str">
        <f>IF(AND(OR(K640=契約状況コード表!D$5,K640=契約状況コード表!D$6),OR(AG640=契約状況コード表!G$5,AG640=契約状況コード表!G$6)),"年間支払金額(全官署)",IF(OR(AG640=契約状況コード表!G$5,AG640=契約状況コード表!G$6),"年間支払金額",IF(AND(OR(COUNTIF(AI640,"*すべて*"),COUNTIF(AI640,"*全て*")),S640="●",OR(K640=契約状況コード表!D$5,K640=契約状況コード表!D$6)),"年間支払金額(全官署、契約相手方ごと)",IF(AND(OR(COUNTIF(AI640,"*すべて*"),COUNTIF(AI640,"*全て*")),S640="●"),"年間支払金額(契約相手方ごと)",IF(AND(OR(K640=契約状況コード表!D$5,K640=契約状況コード表!D$6),AG640=契約状況コード表!G$7),"契約総額(全官署)",IF(AND(K640=契約状況コード表!D$7,AG640=契約状況コード表!G$7),"契約総額(自官署のみ)",IF(K640=契約状況コード表!D$7,"年間支払金額(自官署のみ)",IF(AG640=契約状況コード表!G$7,"契約総額",IF(AND(COUNTIF(BJ640,"&lt;&gt;*単価*"),OR(K640=契約状況コード表!D$5,K640=契約状況コード表!D$6)),"全官署予定価格",IF(AND(COUNTIF(BJ640,"*単価*"),OR(K640=契約状況コード表!D$5,K640=契約状況コード表!D$6)),"全官署支払金額",IF(AND(COUNTIF(BJ640,"&lt;&gt;*単価*"),COUNTIF(BJ640,"*変更契約*")),"変更後予定価格",IF(COUNTIF(BJ640,"*単価*"),"年間支払金額","予定価格"))))))))))))</f>
        <v>予定価格</v>
      </c>
      <c r="BD640" s="114" t="str">
        <f>IF(AND(BI640=契約状況コード表!M$5,T640&gt;契約状況コード表!N$5),"○",IF(AND(BI640=契約状況コード表!M$6,T640&gt;=契約状況コード表!N$6),"○",IF(AND(BI640=契約状況コード表!M$7,T640&gt;=契約状況コード表!N$7),"○",IF(AND(BI640=契約状況コード表!M$8,T640&gt;=契約状況コード表!N$8),"○",IF(AND(BI640=契約状況コード表!M$9,T640&gt;=契約状況コード表!N$9),"○",IF(AND(BI640=契約状況コード表!M$10,T640&gt;=契約状況コード表!N$10),"○",IF(AND(BI640=契約状況コード表!M$11,T640&gt;=契約状況コード表!N$11),"○",IF(AND(BI640=契約状況コード表!M$12,T640&gt;=契約状況コード表!N$12),"○",IF(AND(BI640=契約状況コード表!M$13,T640&gt;=契約状況コード表!N$13),"○",IF(T640="他官署で調達手続き入札を実施のため","○","×"))))))))))</f>
        <v>×</v>
      </c>
      <c r="BE640" s="114" t="str">
        <f>IF(AND(BI640=契約状況コード表!M$5,Y640&gt;契約状況コード表!N$5),"○",IF(AND(BI640=契約状況コード表!M$6,Y640&gt;=契約状況コード表!N$6),"○",IF(AND(BI640=契約状況コード表!M$7,Y640&gt;=契約状況コード表!N$7),"○",IF(AND(BI640=契約状況コード表!M$8,Y640&gt;=契約状況コード表!N$8),"○",IF(AND(BI640=契約状況コード表!M$9,Y640&gt;=契約状況コード表!N$9),"○",IF(AND(BI640=契約状況コード表!M$10,Y640&gt;=契約状況コード表!N$10),"○",IF(AND(BI640=契約状況コード表!M$11,Y640&gt;=契約状況コード表!N$11),"○",IF(AND(BI640=契約状況コード表!M$12,Y640&gt;=契約状況コード表!N$12),"○",IF(AND(BI640=契約状況コード表!M$13,Y640&gt;=契約状況コード表!N$13),"○","×")))))))))</f>
        <v>×</v>
      </c>
      <c r="BF640" s="114" t="str">
        <f t="shared" si="83"/>
        <v>×</v>
      </c>
      <c r="BG640" s="114" t="str">
        <f t="shared" si="84"/>
        <v>×</v>
      </c>
      <c r="BH640" s="115" t="str">
        <f t="shared" si="85"/>
        <v/>
      </c>
      <c r="BI640" s="170">
        <f t="shared" si="86"/>
        <v>0</v>
      </c>
      <c r="BJ640" s="36" t="str">
        <f>IF(AG640=契約状況コード表!G$5,"",IF(AND(K640&lt;&gt;"",ISTEXT(U640)),"分担契約/単価契約",IF(ISTEXT(U640),"単価契約",IF(K640&lt;&gt;"","分担契約",""))))</f>
        <v/>
      </c>
      <c r="BK640" s="171"/>
      <c r="BL640" s="118" t="str">
        <f>IF(COUNTIF(T640,"**"),"",IF(AND(T640&gt;=契約状況コード表!P$5,OR(H640=契約状況コード表!M$5,H640=契約状況コード表!M$6)),1,IF(AND(T640&gt;=契約状況コード表!P$13,H640&lt;&gt;契約状況コード表!M$5,H640&lt;&gt;契約状況コード表!M$6),1,"")))</f>
        <v/>
      </c>
      <c r="BM640" s="155" t="str">
        <f t="shared" si="87"/>
        <v>○</v>
      </c>
      <c r="BN640" s="118" t="b">
        <f t="shared" si="88"/>
        <v>1</v>
      </c>
      <c r="BO640" s="118" t="b">
        <f t="shared" si="89"/>
        <v>1</v>
      </c>
    </row>
    <row r="641" spans="1:67" ht="60.6" customHeight="1">
      <c r="A641" s="101">
        <f t="shared" si="90"/>
        <v>636</v>
      </c>
      <c r="B641" s="101" t="str">
        <f t="shared" si="91"/>
        <v/>
      </c>
      <c r="C641" s="101" t="str">
        <f>IF(B641&lt;&gt;1,"",COUNTIF($B$6:B641,1))</f>
        <v/>
      </c>
      <c r="D641" s="101" t="str">
        <f>IF(B641&lt;&gt;2,"",COUNTIF($B$6:B641,2))</f>
        <v/>
      </c>
      <c r="E641" s="101" t="str">
        <f>IF(B641&lt;&gt;3,"",COUNTIF($B$6:B641,3))</f>
        <v/>
      </c>
      <c r="F641" s="101" t="str">
        <f>IF(B641&lt;&gt;4,"",COUNTIF($B$6:B641,4))</f>
        <v/>
      </c>
      <c r="G641" s="75"/>
      <c r="H641" s="36"/>
      <c r="I641" s="76"/>
      <c r="J641" s="76"/>
      <c r="K641" s="75"/>
      <c r="L641" s="161"/>
      <c r="M641" s="77"/>
      <c r="N641" s="76"/>
      <c r="O641" s="78"/>
      <c r="P641" s="83"/>
      <c r="Q641" s="84"/>
      <c r="R641" s="76"/>
      <c r="S641" s="75"/>
      <c r="T641" s="79"/>
      <c r="U641" s="86"/>
      <c r="V641" s="87"/>
      <c r="W641" s="172" t="str">
        <f>IF(OR(T641="他官署で調達手続きを実施のため",AG641=契約状況コード表!G$5),"－",IF(V641&lt;&gt;"",ROUNDDOWN(V641/T641,3),(IFERROR(ROUNDDOWN(U641/T641,3),"－"))))</f>
        <v>－</v>
      </c>
      <c r="X641" s="79"/>
      <c r="Y641" s="79"/>
      <c r="Z641" s="82"/>
      <c r="AA641" s="80"/>
      <c r="AB641" s="81"/>
      <c r="AC641" s="82"/>
      <c r="AD641" s="82"/>
      <c r="AE641" s="82"/>
      <c r="AF641" s="82"/>
      <c r="AG641" s="80"/>
      <c r="AH641" s="76"/>
      <c r="AI641" s="76"/>
      <c r="AJ641" s="76"/>
      <c r="AK641" s="36"/>
      <c r="AL641" s="36"/>
      <c r="AM641" s="200"/>
      <c r="AN641" s="200"/>
      <c r="AO641" s="200"/>
      <c r="AP641" s="200"/>
      <c r="AQ641" s="161"/>
      <c r="AR641" s="75"/>
      <c r="AS641" s="36"/>
      <c r="AT641" s="36"/>
      <c r="AU641" s="36"/>
      <c r="AV641" s="36"/>
      <c r="AW641" s="36"/>
      <c r="AX641" s="36"/>
      <c r="AY641" s="36"/>
      <c r="AZ641" s="36"/>
      <c r="BA641" s="104"/>
      <c r="BB641" s="113"/>
      <c r="BC641" s="114" t="str">
        <f>IF(AND(OR(K641=契約状況コード表!D$5,K641=契約状況コード表!D$6),OR(AG641=契約状況コード表!G$5,AG641=契約状況コード表!G$6)),"年間支払金額(全官署)",IF(OR(AG641=契約状況コード表!G$5,AG641=契約状況コード表!G$6),"年間支払金額",IF(AND(OR(COUNTIF(AI641,"*すべて*"),COUNTIF(AI641,"*全て*")),S641="●",OR(K641=契約状況コード表!D$5,K641=契約状況コード表!D$6)),"年間支払金額(全官署、契約相手方ごと)",IF(AND(OR(COUNTIF(AI641,"*すべて*"),COUNTIF(AI641,"*全て*")),S641="●"),"年間支払金額(契約相手方ごと)",IF(AND(OR(K641=契約状況コード表!D$5,K641=契約状況コード表!D$6),AG641=契約状況コード表!G$7),"契約総額(全官署)",IF(AND(K641=契約状況コード表!D$7,AG641=契約状況コード表!G$7),"契約総額(自官署のみ)",IF(K641=契約状況コード表!D$7,"年間支払金額(自官署のみ)",IF(AG641=契約状況コード表!G$7,"契約総額",IF(AND(COUNTIF(BJ641,"&lt;&gt;*単価*"),OR(K641=契約状況コード表!D$5,K641=契約状況コード表!D$6)),"全官署予定価格",IF(AND(COUNTIF(BJ641,"*単価*"),OR(K641=契約状況コード表!D$5,K641=契約状況コード表!D$6)),"全官署支払金額",IF(AND(COUNTIF(BJ641,"&lt;&gt;*単価*"),COUNTIF(BJ641,"*変更契約*")),"変更後予定価格",IF(COUNTIF(BJ641,"*単価*"),"年間支払金額","予定価格"))))))))))))</f>
        <v>予定価格</v>
      </c>
      <c r="BD641" s="114" t="str">
        <f>IF(AND(BI641=契約状況コード表!M$5,T641&gt;契約状況コード表!N$5),"○",IF(AND(BI641=契約状況コード表!M$6,T641&gt;=契約状況コード表!N$6),"○",IF(AND(BI641=契約状況コード表!M$7,T641&gt;=契約状況コード表!N$7),"○",IF(AND(BI641=契約状況コード表!M$8,T641&gt;=契約状況コード表!N$8),"○",IF(AND(BI641=契約状況コード表!M$9,T641&gt;=契約状況コード表!N$9),"○",IF(AND(BI641=契約状況コード表!M$10,T641&gt;=契約状況コード表!N$10),"○",IF(AND(BI641=契約状況コード表!M$11,T641&gt;=契約状況コード表!N$11),"○",IF(AND(BI641=契約状況コード表!M$12,T641&gt;=契約状況コード表!N$12),"○",IF(AND(BI641=契約状況コード表!M$13,T641&gt;=契約状況コード表!N$13),"○",IF(T641="他官署で調達手続き入札を実施のため","○","×"))))))))))</f>
        <v>×</v>
      </c>
      <c r="BE641" s="114" t="str">
        <f>IF(AND(BI641=契約状況コード表!M$5,Y641&gt;契約状況コード表!N$5),"○",IF(AND(BI641=契約状況コード表!M$6,Y641&gt;=契約状況コード表!N$6),"○",IF(AND(BI641=契約状況コード表!M$7,Y641&gt;=契約状況コード表!N$7),"○",IF(AND(BI641=契約状況コード表!M$8,Y641&gt;=契約状況コード表!N$8),"○",IF(AND(BI641=契約状況コード表!M$9,Y641&gt;=契約状況コード表!N$9),"○",IF(AND(BI641=契約状況コード表!M$10,Y641&gt;=契約状況コード表!N$10),"○",IF(AND(BI641=契約状況コード表!M$11,Y641&gt;=契約状況コード表!N$11),"○",IF(AND(BI641=契約状況コード表!M$12,Y641&gt;=契約状況コード表!N$12),"○",IF(AND(BI641=契約状況コード表!M$13,Y641&gt;=契約状況コード表!N$13),"○","×")))))))))</f>
        <v>×</v>
      </c>
      <c r="BF641" s="114" t="str">
        <f t="shared" si="83"/>
        <v>×</v>
      </c>
      <c r="BG641" s="114" t="str">
        <f t="shared" si="84"/>
        <v>×</v>
      </c>
      <c r="BH641" s="115" t="str">
        <f t="shared" si="85"/>
        <v/>
      </c>
      <c r="BI641" s="170">
        <f t="shared" si="86"/>
        <v>0</v>
      </c>
      <c r="BJ641" s="36" t="str">
        <f>IF(AG641=契約状況コード表!G$5,"",IF(AND(K641&lt;&gt;"",ISTEXT(U641)),"分担契約/単価契約",IF(ISTEXT(U641),"単価契約",IF(K641&lt;&gt;"","分担契約",""))))</f>
        <v/>
      </c>
      <c r="BK641" s="171"/>
      <c r="BL641" s="118" t="str">
        <f>IF(COUNTIF(T641,"**"),"",IF(AND(T641&gt;=契約状況コード表!P$5,OR(H641=契約状況コード表!M$5,H641=契約状況コード表!M$6)),1,IF(AND(T641&gt;=契約状況コード表!P$13,H641&lt;&gt;契約状況コード表!M$5,H641&lt;&gt;契約状況コード表!M$6),1,"")))</f>
        <v/>
      </c>
      <c r="BM641" s="155" t="str">
        <f t="shared" si="87"/>
        <v>○</v>
      </c>
      <c r="BN641" s="118" t="b">
        <f t="shared" si="88"/>
        <v>1</v>
      </c>
      <c r="BO641" s="118" t="b">
        <f t="shared" si="89"/>
        <v>1</v>
      </c>
    </row>
    <row r="642" spans="1:67" ht="60.6" customHeight="1">
      <c r="A642" s="101">
        <f t="shared" si="90"/>
        <v>637</v>
      </c>
      <c r="B642" s="101" t="str">
        <f t="shared" si="91"/>
        <v/>
      </c>
      <c r="C642" s="101" t="str">
        <f>IF(B642&lt;&gt;1,"",COUNTIF($B$6:B642,1))</f>
        <v/>
      </c>
      <c r="D642" s="101" t="str">
        <f>IF(B642&lt;&gt;2,"",COUNTIF($B$6:B642,2))</f>
        <v/>
      </c>
      <c r="E642" s="101" t="str">
        <f>IF(B642&lt;&gt;3,"",COUNTIF($B$6:B642,3))</f>
        <v/>
      </c>
      <c r="F642" s="101" t="str">
        <f>IF(B642&lt;&gt;4,"",COUNTIF($B$6:B642,4))</f>
        <v/>
      </c>
      <c r="G642" s="75"/>
      <c r="H642" s="36"/>
      <c r="I642" s="76"/>
      <c r="J642" s="76"/>
      <c r="K642" s="75"/>
      <c r="L642" s="161"/>
      <c r="M642" s="77"/>
      <c r="N642" s="76"/>
      <c r="O642" s="78"/>
      <c r="P642" s="83"/>
      <c r="Q642" s="84"/>
      <c r="R642" s="76"/>
      <c r="S642" s="75"/>
      <c r="T642" s="79"/>
      <c r="U642" s="86"/>
      <c r="V642" s="87"/>
      <c r="W642" s="172" t="str">
        <f>IF(OR(T642="他官署で調達手続きを実施のため",AG642=契約状況コード表!G$5),"－",IF(V642&lt;&gt;"",ROUNDDOWN(V642/T642,3),(IFERROR(ROUNDDOWN(U642/T642,3),"－"))))</f>
        <v>－</v>
      </c>
      <c r="X642" s="79"/>
      <c r="Y642" s="79"/>
      <c r="Z642" s="82"/>
      <c r="AA642" s="80"/>
      <c r="AB642" s="81"/>
      <c r="AC642" s="82"/>
      <c r="AD642" s="82"/>
      <c r="AE642" s="82"/>
      <c r="AF642" s="82"/>
      <c r="AG642" s="80"/>
      <c r="AH642" s="76"/>
      <c r="AI642" s="76"/>
      <c r="AJ642" s="76"/>
      <c r="AK642" s="36"/>
      <c r="AL642" s="36"/>
      <c r="AM642" s="200"/>
      <c r="AN642" s="200"/>
      <c r="AO642" s="200"/>
      <c r="AP642" s="200"/>
      <c r="AQ642" s="161"/>
      <c r="AR642" s="75"/>
      <c r="AS642" s="36"/>
      <c r="AT642" s="36"/>
      <c r="AU642" s="36"/>
      <c r="AV642" s="36"/>
      <c r="AW642" s="36"/>
      <c r="AX642" s="36"/>
      <c r="AY642" s="36"/>
      <c r="AZ642" s="36"/>
      <c r="BA642" s="104"/>
      <c r="BB642" s="113"/>
      <c r="BC642" s="114" t="str">
        <f>IF(AND(OR(K642=契約状況コード表!D$5,K642=契約状況コード表!D$6),OR(AG642=契約状況コード表!G$5,AG642=契約状況コード表!G$6)),"年間支払金額(全官署)",IF(OR(AG642=契約状況コード表!G$5,AG642=契約状況コード表!G$6),"年間支払金額",IF(AND(OR(COUNTIF(AI642,"*すべて*"),COUNTIF(AI642,"*全て*")),S642="●",OR(K642=契約状況コード表!D$5,K642=契約状況コード表!D$6)),"年間支払金額(全官署、契約相手方ごと)",IF(AND(OR(COUNTIF(AI642,"*すべて*"),COUNTIF(AI642,"*全て*")),S642="●"),"年間支払金額(契約相手方ごと)",IF(AND(OR(K642=契約状況コード表!D$5,K642=契約状況コード表!D$6),AG642=契約状況コード表!G$7),"契約総額(全官署)",IF(AND(K642=契約状況コード表!D$7,AG642=契約状況コード表!G$7),"契約総額(自官署のみ)",IF(K642=契約状況コード表!D$7,"年間支払金額(自官署のみ)",IF(AG642=契約状況コード表!G$7,"契約総額",IF(AND(COUNTIF(BJ642,"&lt;&gt;*単価*"),OR(K642=契約状況コード表!D$5,K642=契約状況コード表!D$6)),"全官署予定価格",IF(AND(COUNTIF(BJ642,"*単価*"),OR(K642=契約状況コード表!D$5,K642=契約状況コード表!D$6)),"全官署支払金額",IF(AND(COUNTIF(BJ642,"&lt;&gt;*単価*"),COUNTIF(BJ642,"*変更契約*")),"変更後予定価格",IF(COUNTIF(BJ642,"*単価*"),"年間支払金額","予定価格"))))))))))))</f>
        <v>予定価格</v>
      </c>
      <c r="BD642" s="114" t="str">
        <f>IF(AND(BI642=契約状況コード表!M$5,T642&gt;契約状況コード表!N$5),"○",IF(AND(BI642=契約状況コード表!M$6,T642&gt;=契約状況コード表!N$6),"○",IF(AND(BI642=契約状況コード表!M$7,T642&gt;=契約状況コード表!N$7),"○",IF(AND(BI642=契約状況コード表!M$8,T642&gt;=契約状況コード表!N$8),"○",IF(AND(BI642=契約状況コード表!M$9,T642&gt;=契約状況コード表!N$9),"○",IF(AND(BI642=契約状況コード表!M$10,T642&gt;=契約状況コード表!N$10),"○",IF(AND(BI642=契約状況コード表!M$11,T642&gt;=契約状況コード表!N$11),"○",IF(AND(BI642=契約状況コード表!M$12,T642&gt;=契約状況コード表!N$12),"○",IF(AND(BI642=契約状況コード表!M$13,T642&gt;=契約状況コード表!N$13),"○",IF(T642="他官署で調達手続き入札を実施のため","○","×"))))))))))</f>
        <v>×</v>
      </c>
      <c r="BE642" s="114" t="str">
        <f>IF(AND(BI642=契約状況コード表!M$5,Y642&gt;契約状況コード表!N$5),"○",IF(AND(BI642=契約状況コード表!M$6,Y642&gt;=契約状況コード表!N$6),"○",IF(AND(BI642=契約状況コード表!M$7,Y642&gt;=契約状況コード表!N$7),"○",IF(AND(BI642=契約状況コード表!M$8,Y642&gt;=契約状況コード表!N$8),"○",IF(AND(BI642=契約状況コード表!M$9,Y642&gt;=契約状況コード表!N$9),"○",IF(AND(BI642=契約状況コード表!M$10,Y642&gt;=契約状況コード表!N$10),"○",IF(AND(BI642=契約状況コード表!M$11,Y642&gt;=契約状況コード表!N$11),"○",IF(AND(BI642=契約状況コード表!M$12,Y642&gt;=契約状況コード表!N$12),"○",IF(AND(BI642=契約状況コード表!M$13,Y642&gt;=契約状況コード表!N$13),"○","×")))))))))</f>
        <v>×</v>
      </c>
      <c r="BF642" s="114" t="str">
        <f t="shared" si="83"/>
        <v>×</v>
      </c>
      <c r="BG642" s="114" t="str">
        <f t="shared" si="84"/>
        <v>×</v>
      </c>
      <c r="BH642" s="115" t="str">
        <f t="shared" si="85"/>
        <v/>
      </c>
      <c r="BI642" s="170">
        <f t="shared" si="86"/>
        <v>0</v>
      </c>
      <c r="BJ642" s="36" t="str">
        <f>IF(AG642=契約状況コード表!G$5,"",IF(AND(K642&lt;&gt;"",ISTEXT(U642)),"分担契約/単価契約",IF(ISTEXT(U642),"単価契約",IF(K642&lt;&gt;"","分担契約",""))))</f>
        <v/>
      </c>
      <c r="BK642" s="171"/>
      <c r="BL642" s="118" t="str">
        <f>IF(COUNTIF(T642,"**"),"",IF(AND(T642&gt;=契約状況コード表!P$5,OR(H642=契約状況コード表!M$5,H642=契約状況コード表!M$6)),1,IF(AND(T642&gt;=契約状況コード表!P$13,H642&lt;&gt;契約状況コード表!M$5,H642&lt;&gt;契約状況コード表!M$6),1,"")))</f>
        <v/>
      </c>
      <c r="BM642" s="155" t="str">
        <f t="shared" si="87"/>
        <v>○</v>
      </c>
      <c r="BN642" s="118" t="b">
        <f t="shared" si="88"/>
        <v>1</v>
      </c>
      <c r="BO642" s="118" t="b">
        <f t="shared" si="89"/>
        <v>1</v>
      </c>
    </row>
    <row r="643" spans="1:67" ht="60.6" customHeight="1">
      <c r="A643" s="101">
        <f t="shared" si="90"/>
        <v>638</v>
      </c>
      <c r="B643" s="101" t="str">
        <f t="shared" si="91"/>
        <v/>
      </c>
      <c r="C643" s="101" t="str">
        <f>IF(B643&lt;&gt;1,"",COUNTIF($B$6:B643,1))</f>
        <v/>
      </c>
      <c r="D643" s="101" t="str">
        <f>IF(B643&lt;&gt;2,"",COUNTIF($B$6:B643,2))</f>
        <v/>
      </c>
      <c r="E643" s="101" t="str">
        <f>IF(B643&lt;&gt;3,"",COUNTIF($B$6:B643,3))</f>
        <v/>
      </c>
      <c r="F643" s="101" t="str">
        <f>IF(B643&lt;&gt;4,"",COUNTIF($B$6:B643,4))</f>
        <v/>
      </c>
      <c r="G643" s="75"/>
      <c r="H643" s="36"/>
      <c r="I643" s="76"/>
      <c r="J643" s="76"/>
      <c r="K643" s="75"/>
      <c r="L643" s="161"/>
      <c r="M643" s="77"/>
      <c r="N643" s="76"/>
      <c r="O643" s="78"/>
      <c r="P643" s="83"/>
      <c r="Q643" s="84"/>
      <c r="R643" s="76"/>
      <c r="S643" s="75"/>
      <c r="T643" s="79"/>
      <c r="U643" s="86"/>
      <c r="V643" s="87"/>
      <c r="W643" s="172" t="str">
        <f>IF(OR(T643="他官署で調達手続きを実施のため",AG643=契約状況コード表!G$5),"－",IF(V643&lt;&gt;"",ROUNDDOWN(V643/T643,3),(IFERROR(ROUNDDOWN(U643/T643,3),"－"))))</f>
        <v>－</v>
      </c>
      <c r="X643" s="79"/>
      <c r="Y643" s="79"/>
      <c r="Z643" s="82"/>
      <c r="AA643" s="80"/>
      <c r="AB643" s="81"/>
      <c r="AC643" s="82"/>
      <c r="AD643" s="82"/>
      <c r="AE643" s="82"/>
      <c r="AF643" s="82"/>
      <c r="AG643" s="80"/>
      <c r="AH643" s="76"/>
      <c r="AI643" s="76"/>
      <c r="AJ643" s="76"/>
      <c r="AK643" s="36"/>
      <c r="AL643" s="36"/>
      <c r="AM643" s="200"/>
      <c r="AN643" s="200"/>
      <c r="AO643" s="200"/>
      <c r="AP643" s="200"/>
      <c r="AQ643" s="161"/>
      <c r="AR643" s="75"/>
      <c r="AS643" s="36"/>
      <c r="AT643" s="36"/>
      <c r="AU643" s="36"/>
      <c r="AV643" s="36"/>
      <c r="AW643" s="36"/>
      <c r="AX643" s="36"/>
      <c r="AY643" s="36"/>
      <c r="AZ643" s="36"/>
      <c r="BA643" s="104"/>
      <c r="BB643" s="113"/>
      <c r="BC643" s="114" t="str">
        <f>IF(AND(OR(K643=契約状況コード表!D$5,K643=契約状況コード表!D$6),OR(AG643=契約状況コード表!G$5,AG643=契約状況コード表!G$6)),"年間支払金額(全官署)",IF(OR(AG643=契約状況コード表!G$5,AG643=契約状況コード表!G$6),"年間支払金額",IF(AND(OR(COUNTIF(AI643,"*すべて*"),COUNTIF(AI643,"*全て*")),S643="●",OR(K643=契約状況コード表!D$5,K643=契約状況コード表!D$6)),"年間支払金額(全官署、契約相手方ごと)",IF(AND(OR(COUNTIF(AI643,"*すべて*"),COUNTIF(AI643,"*全て*")),S643="●"),"年間支払金額(契約相手方ごと)",IF(AND(OR(K643=契約状況コード表!D$5,K643=契約状況コード表!D$6),AG643=契約状況コード表!G$7),"契約総額(全官署)",IF(AND(K643=契約状況コード表!D$7,AG643=契約状況コード表!G$7),"契約総額(自官署のみ)",IF(K643=契約状況コード表!D$7,"年間支払金額(自官署のみ)",IF(AG643=契約状況コード表!G$7,"契約総額",IF(AND(COUNTIF(BJ643,"&lt;&gt;*単価*"),OR(K643=契約状況コード表!D$5,K643=契約状況コード表!D$6)),"全官署予定価格",IF(AND(COUNTIF(BJ643,"*単価*"),OR(K643=契約状況コード表!D$5,K643=契約状況コード表!D$6)),"全官署支払金額",IF(AND(COUNTIF(BJ643,"&lt;&gt;*単価*"),COUNTIF(BJ643,"*変更契約*")),"変更後予定価格",IF(COUNTIF(BJ643,"*単価*"),"年間支払金額","予定価格"))))))))))))</f>
        <v>予定価格</v>
      </c>
      <c r="BD643" s="114" t="str">
        <f>IF(AND(BI643=契約状況コード表!M$5,T643&gt;契約状況コード表!N$5),"○",IF(AND(BI643=契約状況コード表!M$6,T643&gt;=契約状況コード表!N$6),"○",IF(AND(BI643=契約状況コード表!M$7,T643&gt;=契約状況コード表!N$7),"○",IF(AND(BI643=契約状況コード表!M$8,T643&gt;=契約状況コード表!N$8),"○",IF(AND(BI643=契約状況コード表!M$9,T643&gt;=契約状況コード表!N$9),"○",IF(AND(BI643=契約状況コード表!M$10,T643&gt;=契約状況コード表!N$10),"○",IF(AND(BI643=契約状況コード表!M$11,T643&gt;=契約状況コード表!N$11),"○",IF(AND(BI643=契約状況コード表!M$12,T643&gt;=契約状況コード表!N$12),"○",IF(AND(BI643=契約状況コード表!M$13,T643&gt;=契約状況コード表!N$13),"○",IF(T643="他官署で調達手続き入札を実施のため","○","×"))))))))))</f>
        <v>×</v>
      </c>
      <c r="BE643" s="114" t="str">
        <f>IF(AND(BI643=契約状況コード表!M$5,Y643&gt;契約状況コード表!N$5),"○",IF(AND(BI643=契約状況コード表!M$6,Y643&gt;=契約状況コード表!N$6),"○",IF(AND(BI643=契約状況コード表!M$7,Y643&gt;=契約状況コード表!N$7),"○",IF(AND(BI643=契約状況コード表!M$8,Y643&gt;=契約状況コード表!N$8),"○",IF(AND(BI643=契約状況コード表!M$9,Y643&gt;=契約状況コード表!N$9),"○",IF(AND(BI643=契約状況コード表!M$10,Y643&gt;=契約状況コード表!N$10),"○",IF(AND(BI643=契約状況コード表!M$11,Y643&gt;=契約状況コード表!N$11),"○",IF(AND(BI643=契約状況コード表!M$12,Y643&gt;=契約状況コード表!N$12),"○",IF(AND(BI643=契約状況コード表!M$13,Y643&gt;=契約状況コード表!N$13),"○","×")))))))))</f>
        <v>×</v>
      </c>
      <c r="BF643" s="114" t="str">
        <f t="shared" si="83"/>
        <v>×</v>
      </c>
      <c r="BG643" s="114" t="str">
        <f t="shared" si="84"/>
        <v>×</v>
      </c>
      <c r="BH643" s="115" t="str">
        <f t="shared" si="85"/>
        <v/>
      </c>
      <c r="BI643" s="170">
        <f t="shared" si="86"/>
        <v>0</v>
      </c>
      <c r="BJ643" s="36" t="str">
        <f>IF(AG643=契約状況コード表!G$5,"",IF(AND(K643&lt;&gt;"",ISTEXT(U643)),"分担契約/単価契約",IF(ISTEXT(U643),"単価契約",IF(K643&lt;&gt;"","分担契約",""))))</f>
        <v/>
      </c>
      <c r="BK643" s="171"/>
      <c r="BL643" s="118" t="str">
        <f>IF(COUNTIF(T643,"**"),"",IF(AND(T643&gt;=契約状況コード表!P$5,OR(H643=契約状況コード表!M$5,H643=契約状況コード表!M$6)),1,IF(AND(T643&gt;=契約状況コード表!P$13,H643&lt;&gt;契約状況コード表!M$5,H643&lt;&gt;契約状況コード表!M$6),1,"")))</f>
        <v/>
      </c>
      <c r="BM643" s="155" t="str">
        <f t="shared" si="87"/>
        <v>○</v>
      </c>
      <c r="BN643" s="118" t="b">
        <f t="shared" si="88"/>
        <v>1</v>
      </c>
      <c r="BO643" s="118" t="b">
        <f t="shared" si="89"/>
        <v>1</v>
      </c>
    </row>
    <row r="644" spans="1:67" ht="60.6" customHeight="1">
      <c r="A644" s="101">
        <f t="shared" si="90"/>
        <v>639</v>
      </c>
      <c r="B644" s="101" t="str">
        <f t="shared" si="91"/>
        <v/>
      </c>
      <c r="C644" s="101" t="str">
        <f>IF(B644&lt;&gt;1,"",COUNTIF($B$6:B644,1))</f>
        <v/>
      </c>
      <c r="D644" s="101" t="str">
        <f>IF(B644&lt;&gt;2,"",COUNTIF($B$6:B644,2))</f>
        <v/>
      </c>
      <c r="E644" s="101" t="str">
        <f>IF(B644&lt;&gt;3,"",COUNTIF($B$6:B644,3))</f>
        <v/>
      </c>
      <c r="F644" s="101" t="str">
        <f>IF(B644&lt;&gt;4,"",COUNTIF($B$6:B644,4))</f>
        <v/>
      </c>
      <c r="G644" s="75"/>
      <c r="H644" s="36"/>
      <c r="I644" s="76"/>
      <c r="J644" s="76"/>
      <c r="K644" s="75"/>
      <c r="L644" s="161"/>
      <c r="M644" s="77"/>
      <c r="N644" s="76"/>
      <c r="O644" s="78"/>
      <c r="P644" s="83"/>
      <c r="Q644" s="84"/>
      <c r="R644" s="76"/>
      <c r="S644" s="75"/>
      <c r="T644" s="79"/>
      <c r="U644" s="86"/>
      <c r="V644" s="87"/>
      <c r="W644" s="172" t="str">
        <f>IF(OR(T644="他官署で調達手続きを実施のため",AG644=契約状況コード表!G$5),"－",IF(V644&lt;&gt;"",ROUNDDOWN(V644/T644,3),(IFERROR(ROUNDDOWN(U644/T644,3),"－"))))</f>
        <v>－</v>
      </c>
      <c r="X644" s="79"/>
      <c r="Y644" s="79"/>
      <c r="Z644" s="82"/>
      <c r="AA644" s="80"/>
      <c r="AB644" s="81"/>
      <c r="AC644" s="82"/>
      <c r="AD644" s="82"/>
      <c r="AE644" s="82"/>
      <c r="AF644" s="82"/>
      <c r="AG644" s="80"/>
      <c r="AH644" s="76"/>
      <c r="AI644" s="76"/>
      <c r="AJ644" s="76"/>
      <c r="AK644" s="36"/>
      <c r="AL644" s="36"/>
      <c r="AM644" s="200"/>
      <c r="AN644" s="200"/>
      <c r="AO644" s="200"/>
      <c r="AP644" s="200"/>
      <c r="AQ644" s="161"/>
      <c r="AR644" s="75"/>
      <c r="AS644" s="36"/>
      <c r="AT644" s="36"/>
      <c r="AU644" s="36"/>
      <c r="AV644" s="36"/>
      <c r="AW644" s="36"/>
      <c r="AX644" s="36"/>
      <c r="AY644" s="36"/>
      <c r="AZ644" s="36"/>
      <c r="BA644" s="108"/>
      <c r="BB644" s="113"/>
      <c r="BC644" s="114" t="str">
        <f>IF(AND(OR(K644=契約状況コード表!D$5,K644=契約状況コード表!D$6),OR(AG644=契約状況コード表!G$5,AG644=契約状況コード表!G$6)),"年間支払金額(全官署)",IF(OR(AG644=契約状況コード表!G$5,AG644=契約状況コード表!G$6),"年間支払金額",IF(AND(OR(COUNTIF(AI644,"*すべて*"),COUNTIF(AI644,"*全て*")),S644="●",OR(K644=契約状況コード表!D$5,K644=契約状況コード表!D$6)),"年間支払金額(全官署、契約相手方ごと)",IF(AND(OR(COUNTIF(AI644,"*すべて*"),COUNTIF(AI644,"*全て*")),S644="●"),"年間支払金額(契約相手方ごと)",IF(AND(OR(K644=契約状況コード表!D$5,K644=契約状況コード表!D$6),AG644=契約状況コード表!G$7),"契約総額(全官署)",IF(AND(K644=契約状況コード表!D$7,AG644=契約状況コード表!G$7),"契約総額(自官署のみ)",IF(K644=契約状況コード表!D$7,"年間支払金額(自官署のみ)",IF(AG644=契約状況コード表!G$7,"契約総額",IF(AND(COUNTIF(BJ644,"&lt;&gt;*単価*"),OR(K644=契約状況コード表!D$5,K644=契約状況コード表!D$6)),"全官署予定価格",IF(AND(COUNTIF(BJ644,"*単価*"),OR(K644=契約状況コード表!D$5,K644=契約状況コード表!D$6)),"全官署支払金額",IF(AND(COUNTIF(BJ644,"&lt;&gt;*単価*"),COUNTIF(BJ644,"*変更契約*")),"変更後予定価格",IF(COUNTIF(BJ644,"*単価*"),"年間支払金額","予定価格"))))))))))))</f>
        <v>予定価格</v>
      </c>
      <c r="BD644" s="114" t="str">
        <f>IF(AND(BI644=契約状況コード表!M$5,T644&gt;契約状況コード表!N$5),"○",IF(AND(BI644=契約状況コード表!M$6,T644&gt;=契約状況コード表!N$6),"○",IF(AND(BI644=契約状況コード表!M$7,T644&gt;=契約状況コード表!N$7),"○",IF(AND(BI644=契約状況コード表!M$8,T644&gt;=契約状況コード表!N$8),"○",IF(AND(BI644=契約状況コード表!M$9,T644&gt;=契約状況コード表!N$9),"○",IF(AND(BI644=契約状況コード表!M$10,T644&gt;=契約状況コード表!N$10),"○",IF(AND(BI644=契約状況コード表!M$11,T644&gt;=契約状況コード表!N$11),"○",IF(AND(BI644=契約状況コード表!M$12,T644&gt;=契約状況コード表!N$12),"○",IF(AND(BI644=契約状況コード表!M$13,T644&gt;=契約状況コード表!N$13),"○",IF(T644="他官署で調達手続き入札を実施のため","○","×"))))))))))</f>
        <v>×</v>
      </c>
      <c r="BE644" s="114" t="str">
        <f>IF(AND(BI644=契約状況コード表!M$5,Y644&gt;契約状況コード表!N$5),"○",IF(AND(BI644=契約状況コード表!M$6,Y644&gt;=契約状況コード表!N$6),"○",IF(AND(BI644=契約状況コード表!M$7,Y644&gt;=契約状況コード表!N$7),"○",IF(AND(BI644=契約状況コード表!M$8,Y644&gt;=契約状況コード表!N$8),"○",IF(AND(BI644=契約状況コード表!M$9,Y644&gt;=契約状況コード表!N$9),"○",IF(AND(BI644=契約状況コード表!M$10,Y644&gt;=契約状況コード表!N$10),"○",IF(AND(BI644=契約状況コード表!M$11,Y644&gt;=契約状況コード表!N$11),"○",IF(AND(BI644=契約状況コード表!M$12,Y644&gt;=契約状況コード表!N$12),"○",IF(AND(BI644=契約状況コード表!M$13,Y644&gt;=契約状況コード表!N$13),"○","×")))))))))</f>
        <v>×</v>
      </c>
      <c r="BF644" s="114" t="str">
        <f t="shared" si="83"/>
        <v>×</v>
      </c>
      <c r="BG644" s="114" t="str">
        <f t="shared" si="84"/>
        <v>×</v>
      </c>
      <c r="BH644" s="115" t="str">
        <f t="shared" si="85"/>
        <v/>
      </c>
      <c r="BI644" s="170">
        <f t="shared" si="86"/>
        <v>0</v>
      </c>
      <c r="BJ644" s="36" t="str">
        <f>IF(AG644=契約状況コード表!G$5,"",IF(AND(K644&lt;&gt;"",ISTEXT(U644)),"分担契約/単価契約",IF(ISTEXT(U644),"単価契約",IF(K644&lt;&gt;"","分担契約",""))))</f>
        <v/>
      </c>
      <c r="BK644" s="171"/>
      <c r="BL644" s="118" t="str">
        <f>IF(COUNTIF(T644,"**"),"",IF(AND(T644&gt;=契約状況コード表!P$5,OR(H644=契約状況コード表!M$5,H644=契約状況コード表!M$6)),1,IF(AND(T644&gt;=契約状況コード表!P$13,H644&lt;&gt;契約状況コード表!M$5,H644&lt;&gt;契約状況コード表!M$6),1,"")))</f>
        <v/>
      </c>
      <c r="BM644" s="155" t="str">
        <f t="shared" si="87"/>
        <v>○</v>
      </c>
      <c r="BN644" s="118" t="b">
        <f t="shared" si="88"/>
        <v>1</v>
      </c>
      <c r="BO644" s="118" t="b">
        <f t="shared" si="89"/>
        <v>1</v>
      </c>
    </row>
    <row r="645" spans="1:67" ht="60.6" customHeight="1">
      <c r="A645" s="101">
        <f t="shared" si="90"/>
        <v>640</v>
      </c>
      <c r="B645" s="101" t="str">
        <f t="shared" si="91"/>
        <v/>
      </c>
      <c r="C645" s="101" t="str">
        <f>IF(B645&lt;&gt;1,"",COUNTIF($B$6:B645,1))</f>
        <v/>
      </c>
      <c r="D645" s="101" t="str">
        <f>IF(B645&lt;&gt;2,"",COUNTIF($B$6:B645,2))</f>
        <v/>
      </c>
      <c r="E645" s="101" t="str">
        <f>IF(B645&lt;&gt;3,"",COUNTIF($B$6:B645,3))</f>
        <v/>
      </c>
      <c r="F645" s="101" t="str">
        <f>IF(B645&lt;&gt;4,"",COUNTIF($B$6:B645,4))</f>
        <v/>
      </c>
      <c r="G645" s="75"/>
      <c r="H645" s="36"/>
      <c r="I645" s="76"/>
      <c r="J645" s="76"/>
      <c r="K645" s="75"/>
      <c r="L645" s="161"/>
      <c r="M645" s="77"/>
      <c r="N645" s="76"/>
      <c r="O645" s="78"/>
      <c r="P645" s="83"/>
      <c r="Q645" s="84"/>
      <c r="R645" s="76"/>
      <c r="S645" s="75"/>
      <c r="T645" s="79"/>
      <c r="U645" s="86"/>
      <c r="V645" s="87"/>
      <c r="W645" s="172" t="str">
        <f>IF(OR(T645="他官署で調達手続きを実施のため",AG645=契約状況コード表!G$5),"－",IF(V645&lt;&gt;"",ROUNDDOWN(V645/T645,3),(IFERROR(ROUNDDOWN(U645/T645,3),"－"))))</f>
        <v>－</v>
      </c>
      <c r="X645" s="79"/>
      <c r="Y645" s="79"/>
      <c r="Z645" s="82"/>
      <c r="AA645" s="80"/>
      <c r="AB645" s="81"/>
      <c r="AC645" s="82"/>
      <c r="AD645" s="82"/>
      <c r="AE645" s="82"/>
      <c r="AF645" s="82"/>
      <c r="AG645" s="80"/>
      <c r="AH645" s="76"/>
      <c r="AI645" s="76"/>
      <c r="AJ645" s="76"/>
      <c r="AK645" s="36"/>
      <c r="AL645" s="36"/>
      <c r="AM645" s="200"/>
      <c r="AN645" s="200"/>
      <c r="AO645" s="200"/>
      <c r="AP645" s="200"/>
      <c r="AQ645" s="161"/>
      <c r="AR645" s="75"/>
      <c r="AS645" s="36"/>
      <c r="AT645" s="36"/>
      <c r="AU645" s="36"/>
      <c r="AV645" s="36"/>
      <c r="AW645" s="36"/>
      <c r="AX645" s="36"/>
      <c r="AY645" s="36"/>
      <c r="AZ645" s="36"/>
      <c r="BA645" s="104"/>
      <c r="BB645" s="113"/>
      <c r="BC645" s="114" t="str">
        <f>IF(AND(OR(K645=契約状況コード表!D$5,K645=契約状況コード表!D$6),OR(AG645=契約状況コード表!G$5,AG645=契約状況コード表!G$6)),"年間支払金額(全官署)",IF(OR(AG645=契約状況コード表!G$5,AG645=契約状況コード表!G$6),"年間支払金額",IF(AND(OR(COUNTIF(AI645,"*すべて*"),COUNTIF(AI645,"*全て*")),S645="●",OR(K645=契約状況コード表!D$5,K645=契約状況コード表!D$6)),"年間支払金額(全官署、契約相手方ごと)",IF(AND(OR(COUNTIF(AI645,"*すべて*"),COUNTIF(AI645,"*全て*")),S645="●"),"年間支払金額(契約相手方ごと)",IF(AND(OR(K645=契約状況コード表!D$5,K645=契約状況コード表!D$6),AG645=契約状況コード表!G$7),"契約総額(全官署)",IF(AND(K645=契約状況コード表!D$7,AG645=契約状況コード表!G$7),"契約総額(自官署のみ)",IF(K645=契約状況コード表!D$7,"年間支払金額(自官署のみ)",IF(AG645=契約状況コード表!G$7,"契約総額",IF(AND(COUNTIF(BJ645,"&lt;&gt;*単価*"),OR(K645=契約状況コード表!D$5,K645=契約状況コード表!D$6)),"全官署予定価格",IF(AND(COUNTIF(BJ645,"*単価*"),OR(K645=契約状況コード表!D$5,K645=契約状況コード表!D$6)),"全官署支払金額",IF(AND(COUNTIF(BJ645,"&lt;&gt;*単価*"),COUNTIF(BJ645,"*変更契約*")),"変更後予定価格",IF(COUNTIF(BJ645,"*単価*"),"年間支払金額","予定価格"))))))))))))</f>
        <v>予定価格</v>
      </c>
      <c r="BD645" s="114" t="str">
        <f>IF(AND(BI645=契約状況コード表!M$5,T645&gt;契約状況コード表!N$5),"○",IF(AND(BI645=契約状況コード表!M$6,T645&gt;=契約状況コード表!N$6),"○",IF(AND(BI645=契約状況コード表!M$7,T645&gt;=契約状況コード表!N$7),"○",IF(AND(BI645=契約状況コード表!M$8,T645&gt;=契約状況コード表!N$8),"○",IF(AND(BI645=契約状況コード表!M$9,T645&gt;=契約状況コード表!N$9),"○",IF(AND(BI645=契約状況コード表!M$10,T645&gt;=契約状況コード表!N$10),"○",IF(AND(BI645=契約状況コード表!M$11,T645&gt;=契約状況コード表!N$11),"○",IF(AND(BI645=契約状況コード表!M$12,T645&gt;=契約状況コード表!N$12),"○",IF(AND(BI645=契約状況コード表!M$13,T645&gt;=契約状況コード表!N$13),"○",IF(T645="他官署で調達手続き入札を実施のため","○","×"))))))))))</f>
        <v>×</v>
      </c>
      <c r="BE645" s="114" t="str">
        <f>IF(AND(BI645=契約状況コード表!M$5,Y645&gt;契約状況コード表!N$5),"○",IF(AND(BI645=契約状況コード表!M$6,Y645&gt;=契約状況コード表!N$6),"○",IF(AND(BI645=契約状況コード表!M$7,Y645&gt;=契約状況コード表!N$7),"○",IF(AND(BI645=契約状況コード表!M$8,Y645&gt;=契約状況コード表!N$8),"○",IF(AND(BI645=契約状況コード表!M$9,Y645&gt;=契約状況コード表!N$9),"○",IF(AND(BI645=契約状況コード表!M$10,Y645&gt;=契約状況コード表!N$10),"○",IF(AND(BI645=契約状況コード表!M$11,Y645&gt;=契約状況コード表!N$11),"○",IF(AND(BI645=契約状況コード表!M$12,Y645&gt;=契約状況コード表!N$12),"○",IF(AND(BI645=契約状況コード表!M$13,Y645&gt;=契約状況コード表!N$13),"○","×")))))))))</f>
        <v>×</v>
      </c>
      <c r="BF645" s="114" t="str">
        <f t="shared" si="83"/>
        <v>×</v>
      </c>
      <c r="BG645" s="114" t="str">
        <f t="shared" si="84"/>
        <v>×</v>
      </c>
      <c r="BH645" s="115" t="str">
        <f t="shared" si="85"/>
        <v/>
      </c>
      <c r="BI645" s="170">
        <f t="shared" si="86"/>
        <v>0</v>
      </c>
      <c r="BJ645" s="36" t="str">
        <f>IF(AG645=契約状況コード表!G$5,"",IF(AND(K645&lt;&gt;"",ISTEXT(U645)),"分担契約/単価契約",IF(ISTEXT(U645),"単価契約",IF(K645&lt;&gt;"","分担契約",""))))</f>
        <v/>
      </c>
      <c r="BK645" s="171"/>
      <c r="BL645" s="118" t="str">
        <f>IF(COUNTIF(T645,"**"),"",IF(AND(T645&gt;=契約状況コード表!P$5,OR(H645=契約状況コード表!M$5,H645=契約状況コード表!M$6)),1,IF(AND(T645&gt;=契約状況コード表!P$13,H645&lt;&gt;契約状況コード表!M$5,H645&lt;&gt;契約状況コード表!M$6),1,"")))</f>
        <v/>
      </c>
      <c r="BM645" s="155" t="str">
        <f t="shared" si="87"/>
        <v>○</v>
      </c>
      <c r="BN645" s="118" t="b">
        <f t="shared" si="88"/>
        <v>1</v>
      </c>
      <c r="BO645" s="118" t="b">
        <f t="shared" si="89"/>
        <v>1</v>
      </c>
    </row>
    <row r="646" spans="1:67" ht="60.6" customHeight="1">
      <c r="A646" s="101">
        <f t="shared" si="90"/>
        <v>641</v>
      </c>
      <c r="B646" s="101" t="str">
        <f t="shared" si="91"/>
        <v/>
      </c>
      <c r="C646" s="101" t="str">
        <f>IF(B646&lt;&gt;1,"",COUNTIF($B$6:B646,1))</f>
        <v/>
      </c>
      <c r="D646" s="101" t="str">
        <f>IF(B646&lt;&gt;2,"",COUNTIF($B$6:B646,2))</f>
        <v/>
      </c>
      <c r="E646" s="101" t="str">
        <f>IF(B646&lt;&gt;3,"",COUNTIF($B$6:B646,3))</f>
        <v/>
      </c>
      <c r="F646" s="101" t="str">
        <f>IF(B646&lt;&gt;4,"",COUNTIF($B$6:B646,4))</f>
        <v/>
      </c>
      <c r="G646" s="75"/>
      <c r="H646" s="36"/>
      <c r="I646" s="76"/>
      <c r="J646" s="76"/>
      <c r="K646" s="75"/>
      <c r="L646" s="161"/>
      <c r="M646" s="77"/>
      <c r="N646" s="76"/>
      <c r="O646" s="78"/>
      <c r="P646" s="83"/>
      <c r="Q646" s="84"/>
      <c r="R646" s="76"/>
      <c r="S646" s="75"/>
      <c r="T646" s="79"/>
      <c r="U646" s="86"/>
      <c r="V646" s="87"/>
      <c r="W646" s="172" t="str">
        <f>IF(OR(T646="他官署で調達手続きを実施のため",AG646=契約状況コード表!G$5),"－",IF(V646&lt;&gt;"",ROUNDDOWN(V646/T646,3),(IFERROR(ROUNDDOWN(U646/T646,3),"－"))))</f>
        <v>－</v>
      </c>
      <c r="X646" s="79"/>
      <c r="Y646" s="79"/>
      <c r="Z646" s="82"/>
      <c r="AA646" s="80"/>
      <c r="AB646" s="81"/>
      <c r="AC646" s="82"/>
      <c r="AD646" s="82"/>
      <c r="AE646" s="82"/>
      <c r="AF646" s="82"/>
      <c r="AG646" s="80"/>
      <c r="AH646" s="76"/>
      <c r="AI646" s="76"/>
      <c r="AJ646" s="76"/>
      <c r="AK646" s="36"/>
      <c r="AL646" s="36"/>
      <c r="AM646" s="200"/>
      <c r="AN646" s="200"/>
      <c r="AO646" s="200"/>
      <c r="AP646" s="200"/>
      <c r="AQ646" s="161"/>
      <c r="AR646" s="75"/>
      <c r="AS646" s="36"/>
      <c r="AT646" s="36"/>
      <c r="AU646" s="36"/>
      <c r="AV646" s="36"/>
      <c r="AW646" s="36"/>
      <c r="AX646" s="36"/>
      <c r="AY646" s="36"/>
      <c r="AZ646" s="36"/>
      <c r="BA646" s="104"/>
      <c r="BB646" s="113"/>
      <c r="BC646" s="114" t="str">
        <f>IF(AND(OR(K646=契約状況コード表!D$5,K646=契約状況コード表!D$6),OR(AG646=契約状況コード表!G$5,AG646=契約状況コード表!G$6)),"年間支払金額(全官署)",IF(OR(AG646=契約状況コード表!G$5,AG646=契約状況コード表!G$6),"年間支払金額",IF(AND(OR(COUNTIF(AI646,"*すべて*"),COUNTIF(AI646,"*全て*")),S646="●",OR(K646=契約状況コード表!D$5,K646=契約状況コード表!D$6)),"年間支払金額(全官署、契約相手方ごと)",IF(AND(OR(COUNTIF(AI646,"*すべて*"),COUNTIF(AI646,"*全て*")),S646="●"),"年間支払金額(契約相手方ごと)",IF(AND(OR(K646=契約状況コード表!D$5,K646=契約状況コード表!D$6),AG646=契約状況コード表!G$7),"契約総額(全官署)",IF(AND(K646=契約状況コード表!D$7,AG646=契約状況コード表!G$7),"契約総額(自官署のみ)",IF(K646=契約状況コード表!D$7,"年間支払金額(自官署のみ)",IF(AG646=契約状況コード表!G$7,"契約総額",IF(AND(COUNTIF(BJ646,"&lt;&gt;*単価*"),OR(K646=契約状況コード表!D$5,K646=契約状況コード表!D$6)),"全官署予定価格",IF(AND(COUNTIF(BJ646,"*単価*"),OR(K646=契約状況コード表!D$5,K646=契約状況コード表!D$6)),"全官署支払金額",IF(AND(COUNTIF(BJ646,"&lt;&gt;*単価*"),COUNTIF(BJ646,"*変更契約*")),"変更後予定価格",IF(COUNTIF(BJ646,"*単価*"),"年間支払金額","予定価格"))))))))))))</f>
        <v>予定価格</v>
      </c>
      <c r="BD646" s="114" t="str">
        <f>IF(AND(BI646=契約状況コード表!M$5,T646&gt;契約状況コード表!N$5),"○",IF(AND(BI646=契約状況コード表!M$6,T646&gt;=契約状況コード表!N$6),"○",IF(AND(BI646=契約状況コード表!M$7,T646&gt;=契約状況コード表!N$7),"○",IF(AND(BI646=契約状況コード表!M$8,T646&gt;=契約状況コード表!N$8),"○",IF(AND(BI646=契約状況コード表!M$9,T646&gt;=契約状況コード表!N$9),"○",IF(AND(BI646=契約状況コード表!M$10,T646&gt;=契約状況コード表!N$10),"○",IF(AND(BI646=契約状況コード表!M$11,T646&gt;=契約状況コード表!N$11),"○",IF(AND(BI646=契約状況コード表!M$12,T646&gt;=契約状況コード表!N$12),"○",IF(AND(BI646=契約状況コード表!M$13,T646&gt;=契約状況コード表!N$13),"○",IF(T646="他官署で調達手続き入札を実施のため","○","×"))))))))))</f>
        <v>×</v>
      </c>
      <c r="BE646" s="114" t="str">
        <f>IF(AND(BI646=契約状況コード表!M$5,Y646&gt;契約状況コード表!N$5),"○",IF(AND(BI646=契約状況コード表!M$6,Y646&gt;=契約状況コード表!N$6),"○",IF(AND(BI646=契約状況コード表!M$7,Y646&gt;=契約状況コード表!N$7),"○",IF(AND(BI646=契約状況コード表!M$8,Y646&gt;=契約状況コード表!N$8),"○",IF(AND(BI646=契約状況コード表!M$9,Y646&gt;=契約状況コード表!N$9),"○",IF(AND(BI646=契約状況コード表!M$10,Y646&gt;=契約状況コード表!N$10),"○",IF(AND(BI646=契約状況コード表!M$11,Y646&gt;=契約状況コード表!N$11),"○",IF(AND(BI646=契約状況コード表!M$12,Y646&gt;=契約状況コード表!N$12),"○",IF(AND(BI646=契約状況コード表!M$13,Y646&gt;=契約状況コード表!N$13),"○","×")))))))))</f>
        <v>×</v>
      </c>
      <c r="BF646" s="114" t="str">
        <f t="shared" ref="BF646:BF709" si="92">IF(AND(L646="×",BG646="○"),"×",BG646)</f>
        <v>×</v>
      </c>
      <c r="BG646" s="114" t="str">
        <f t="shared" ref="BG646:BG709" si="93">IF(BB646&lt;&gt;"",BB646,IF(COUNTIF(BC646,"*予定価格*"),BD646,BE646))</f>
        <v>×</v>
      </c>
      <c r="BH646" s="115" t="str">
        <f t="shared" ref="BH646:BH709" si="94">IF(BG646="○",X646,"")</f>
        <v/>
      </c>
      <c r="BI646" s="170">
        <f t="shared" ref="BI646:BI709" si="95">IF(H646="③情報システム",IF(COUNTIF(I646,"*借入*")+COUNTIF(I646,"*賃貸*")+COUNTIF(I646,"*リース*"),"⑨物品等賃借",IF(COUNTIF(I646,"*購入*")+COUNTIF(DM646,"*調達*"),"⑦物品等購入",IF(COUNTIF(I646,"*製造*"),"⑧物品等製造","⑩役務"))),H646)</f>
        <v>0</v>
      </c>
      <c r="BJ646" s="36" t="str">
        <f>IF(AG646=契約状況コード表!G$5,"",IF(AND(K646&lt;&gt;"",ISTEXT(U646)),"分担契約/単価契約",IF(ISTEXT(U646),"単価契約",IF(K646&lt;&gt;"","分担契約",""))))</f>
        <v/>
      </c>
      <c r="BK646" s="171"/>
      <c r="BL646" s="118" t="str">
        <f>IF(COUNTIF(T646,"**"),"",IF(AND(T646&gt;=契約状況コード表!P$5,OR(H646=契約状況コード表!M$5,H646=契約状況コード表!M$6)),1,IF(AND(T646&gt;=契約状況コード表!P$13,H646&lt;&gt;契約状況コード表!M$5,H646&lt;&gt;契約状況コード表!M$6),1,"")))</f>
        <v/>
      </c>
      <c r="BM646" s="155" t="str">
        <f t="shared" ref="BM646:BM709" si="96">IF(LEN(O646)=0,"○",IF(LEN(O646)=1,"○",IF(LEN(O646)=13,"○",IF(LEN(O646)=27,"○",IF(LEN(O646)=41,"○","×")))))</f>
        <v>○</v>
      </c>
      <c r="BN646" s="118" t="b">
        <f t="shared" ref="BN646:BN709" si="97">_xlfn.ISFORMULA(BI646)</f>
        <v>1</v>
      </c>
      <c r="BO646" s="118" t="b">
        <f t="shared" ref="BO646:BO709" si="98">_xlfn.ISFORMULA(BJ646)</f>
        <v>1</v>
      </c>
    </row>
    <row r="647" spans="1:67" ht="60.6" customHeight="1">
      <c r="A647" s="101">
        <f t="shared" si="90"/>
        <v>642</v>
      </c>
      <c r="B647" s="101" t="str">
        <f t="shared" si="91"/>
        <v/>
      </c>
      <c r="C647" s="101" t="str">
        <f>IF(B647&lt;&gt;1,"",COUNTIF($B$6:B647,1))</f>
        <v/>
      </c>
      <c r="D647" s="101" t="str">
        <f>IF(B647&lt;&gt;2,"",COUNTIF($B$6:B647,2))</f>
        <v/>
      </c>
      <c r="E647" s="101" t="str">
        <f>IF(B647&lt;&gt;3,"",COUNTIF($B$6:B647,3))</f>
        <v/>
      </c>
      <c r="F647" s="101" t="str">
        <f>IF(B647&lt;&gt;4,"",COUNTIF($B$6:B647,4))</f>
        <v/>
      </c>
      <c r="G647" s="75"/>
      <c r="H647" s="36"/>
      <c r="I647" s="76"/>
      <c r="J647" s="76"/>
      <c r="K647" s="75"/>
      <c r="L647" s="161"/>
      <c r="M647" s="77"/>
      <c r="N647" s="76"/>
      <c r="O647" s="78"/>
      <c r="P647" s="83"/>
      <c r="Q647" s="84"/>
      <c r="R647" s="76"/>
      <c r="S647" s="75"/>
      <c r="T647" s="85"/>
      <c r="U647" s="154"/>
      <c r="V647" s="87"/>
      <c r="W647" s="172" t="str">
        <f>IF(OR(T647="他官署で調達手続きを実施のため",AG647=契約状況コード表!G$5),"－",IF(V647&lt;&gt;"",ROUNDDOWN(V647/T647,3),(IFERROR(ROUNDDOWN(U647/T647,3),"－"))))</f>
        <v>－</v>
      </c>
      <c r="X647" s="85"/>
      <c r="Y647" s="85"/>
      <c r="Z647" s="82"/>
      <c r="AA647" s="80"/>
      <c r="AB647" s="81"/>
      <c r="AC647" s="82"/>
      <c r="AD647" s="82"/>
      <c r="AE647" s="82"/>
      <c r="AF647" s="82"/>
      <c r="AG647" s="80"/>
      <c r="AH647" s="76"/>
      <c r="AI647" s="76"/>
      <c r="AJ647" s="76"/>
      <c r="AK647" s="36"/>
      <c r="AL647" s="36"/>
      <c r="AM647" s="200"/>
      <c r="AN647" s="200"/>
      <c r="AO647" s="200"/>
      <c r="AP647" s="200"/>
      <c r="AQ647" s="161"/>
      <c r="AR647" s="75"/>
      <c r="AS647" s="36"/>
      <c r="AT647" s="36"/>
      <c r="AU647" s="36"/>
      <c r="AV647" s="36"/>
      <c r="AW647" s="36"/>
      <c r="AX647" s="36"/>
      <c r="AY647" s="36"/>
      <c r="AZ647" s="36"/>
      <c r="BA647" s="104"/>
      <c r="BB647" s="113"/>
      <c r="BC647" s="114" t="str">
        <f>IF(AND(OR(K647=契約状況コード表!D$5,K647=契約状況コード表!D$6),OR(AG647=契約状況コード表!G$5,AG647=契約状況コード表!G$6)),"年間支払金額(全官署)",IF(OR(AG647=契約状況コード表!G$5,AG647=契約状況コード表!G$6),"年間支払金額",IF(AND(OR(COUNTIF(AI647,"*すべて*"),COUNTIF(AI647,"*全て*")),S647="●",OR(K647=契約状況コード表!D$5,K647=契約状況コード表!D$6)),"年間支払金額(全官署、契約相手方ごと)",IF(AND(OR(COUNTIF(AI647,"*すべて*"),COUNTIF(AI647,"*全て*")),S647="●"),"年間支払金額(契約相手方ごと)",IF(AND(OR(K647=契約状況コード表!D$5,K647=契約状況コード表!D$6),AG647=契約状況コード表!G$7),"契約総額(全官署)",IF(AND(K647=契約状況コード表!D$7,AG647=契約状況コード表!G$7),"契約総額(自官署のみ)",IF(K647=契約状況コード表!D$7,"年間支払金額(自官署のみ)",IF(AG647=契約状況コード表!G$7,"契約総額",IF(AND(COUNTIF(BJ647,"&lt;&gt;*単価*"),OR(K647=契約状況コード表!D$5,K647=契約状況コード表!D$6)),"全官署予定価格",IF(AND(COUNTIF(BJ647,"*単価*"),OR(K647=契約状況コード表!D$5,K647=契約状況コード表!D$6)),"全官署支払金額",IF(AND(COUNTIF(BJ647,"&lt;&gt;*単価*"),COUNTIF(BJ647,"*変更契約*")),"変更後予定価格",IF(COUNTIF(BJ647,"*単価*"),"年間支払金額","予定価格"))))))))))))</f>
        <v>予定価格</v>
      </c>
      <c r="BD647" s="114" t="str">
        <f>IF(AND(BI647=契約状況コード表!M$5,T647&gt;契約状況コード表!N$5),"○",IF(AND(BI647=契約状況コード表!M$6,T647&gt;=契約状況コード表!N$6),"○",IF(AND(BI647=契約状況コード表!M$7,T647&gt;=契約状況コード表!N$7),"○",IF(AND(BI647=契約状況コード表!M$8,T647&gt;=契約状況コード表!N$8),"○",IF(AND(BI647=契約状況コード表!M$9,T647&gt;=契約状況コード表!N$9),"○",IF(AND(BI647=契約状況コード表!M$10,T647&gt;=契約状況コード表!N$10),"○",IF(AND(BI647=契約状況コード表!M$11,T647&gt;=契約状況コード表!N$11),"○",IF(AND(BI647=契約状況コード表!M$12,T647&gt;=契約状況コード表!N$12),"○",IF(AND(BI647=契約状況コード表!M$13,T647&gt;=契約状況コード表!N$13),"○",IF(T647="他官署で調達手続き入札を実施のため","○","×"))))))))))</f>
        <v>×</v>
      </c>
      <c r="BE647" s="114" t="str">
        <f>IF(AND(BI647=契約状況コード表!M$5,Y647&gt;契約状況コード表!N$5),"○",IF(AND(BI647=契約状況コード表!M$6,Y647&gt;=契約状況コード表!N$6),"○",IF(AND(BI647=契約状況コード表!M$7,Y647&gt;=契約状況コード表!N$7),"○",IF(AND(BI647=契約状況コード表!M$8,Y647&gt;=契約状況コード表!N$8),"○",IF(AND(BI647=契約状況コード表!M$9,Y647&gt;=契約状況コード表!N$9),"○",IF(AND(BI647=契約状況コード表!M$10,Y647&gt;=契約状況コード表!N$10),"○",IF(AND(BI647=契約状況コード表!M$11,Y647&gt;=契約状況コード表!N$11),"○",IF(AND(BI647=契約状況コード表!M$12,Y647&gt;=契約状況コード表!N$12),"○",IF(AND(BI647=契約状況コード表!M$13,Y647&gt;=契約状況コード表!N$13),"○","×")))))))))</f>
        <v>×</v>
      </c>
      <c r="BF647" s="114" t="str">
        <f t="shared" si="92"/>
        <v>×</v>
      </c>
      <c r="BG647" s="114" t="str">
        <f t="shared" si="93"/>
        <v>×</v>
      </c>
      <c r="BH647" s="115" t="str">
        <f t="shared" si="94"/>
        <v/>
      </c>
      <c r="BI647" s="170">
        <f t="shared" si="95"/>
        <v>0</v>
      </c>
      <c r="BJ647" s="36" t="str">
        <f>IF(AG647=契約状況コード表!G$5,"",IF(AND(K647&lt;&gt;"",ISTEXT(U647)),"分担契約/単価契約",IF(ISTEXT(U647),"単価契約",IF(K647&lt;&gt;"","分担契約",""))))</f>
        <v/>
      </c>
      <c r="BK647" s="171"/>
      <c r="BL647" s="118" t="str">
        <f>IF(COUNTIF(T647,"**"),"",IF(AND(T647&gt;=契約状況コード表!P$5,OR(H647=契約状況コード表!M$5,H647=契約状況コード表!M$6)),1,IF(AND(T647&gt;=契約状況コード表!P$13,H647&lt;&gt;契約状況コード表!M$5,H647&lt;&gt;契約状況コード表!M$6),1,"")))</f>
        <v/>
      </c>
      <c r="BM647" s="155" t="str">
        <f t="shared" si="96"/>
        <v>○</v>
      </c>
      <c r="BN647" s="118" t="b">
        <f t="shared" si="97"/>
        <v>1</v>
      </c>
      <c r="BO647" s="118" t="b">
        <f t="shared" si="98"/>
        <v>1</v>
      </c>
    </row>
    <row r="648" spans="1:67" ht="60.6" customHeight="1">
      <c r="A648" s="101">
        <f t="shared" si="90"/>
        <v>643</v>
      </c>
      <c r="B648" s="101" t="str">
        <f t="shared" si="91"/>
        <v/>
      </c>
      <c r="C648" s="101" t="str">
        <f>IF(B648&lt;&gt;1,"",COUNTIF($B$6:B648,1))</f>
        <v/>
      </c>
      <c r="D648" s="101" t="str">
        <f>IF(B648&lt;&gt;2,"",COUNTIF($B$6:B648,2))</f>
        <v/>
      </c>
      <c r="E648" s="101" t="str">
        <f>IF(B648&lt;&gt;3,"",COUNTIF($B$6:B648,3))</f>
        <v/>
      </c>
      <c r="F648" s="101" t="str">
        <f>IF(B648&lt;&gt;4,"",COUNTIF($B$6:B648,4))</f>
        <v/>
      </c>
      <c r="G648" s="75"/>
      <c r="H648" s="36"/>
      <c r="I648" s="76"/>
      <c r="J648" s="76"/>
      <c r="K648" s="75"/>
      <c r="L648" s="161"/>
      <c r="M648" s="77"/>
      <c r="N648" s="76"/>
      <c r="O648" s="78"/>
      <c r="P648" s="83"/>
      <c r="Q648" s="84"/>
      <c r="R648" s="76"/>
      <c r="S648" s="75"/>
      <c r="T648" s="79"/>
      <c r="U648" s="86"/>
      <c r="V648" s="87"/>
      <c r="W648" s="172" t="str">
        <f>IF(OR(T648="他官署で調達手続きを実施のため",AG648=契約状況コード表!G$5),"－",IF(V648&lt;&gt;"",ROUNDDOWN(V648/T648,3),(IFERROR(ROUNDDOWN(U648/T648,3),"－"))))</f>
        <v>－</v>
      </c>
      <c r="X648" s="79"/>
      <c r="Y648" s="79"/>
      <c r="Z648" s="82"/>
      <c r="AA648" s="80"/>
      <c r="AB648" s="81"/>
      <c r="AC648" s="82"/>
      <c r="AD648" s="82"/>
      <c r="AE648" s="82"/>
      <c r="AF648" s="82"/>
      <c r="AG648" s="80"/>
      <c r="AH648" s="76"/>
      <c r="AI648" s="76"/>
      <c r="AJ648" s="76"/>
      <c r="AK648" s="36"/>
      <c r="AL648" s="36"/>
      <c r="AM648" s="200"/>
      <c r="AN648" s="200"/>
      <c r="AO648" s="200"/>
      <c r="AP648" s="200"/>
      <c r="AQ648" s="161"/>
      <c r="AR648" s="75"/>
      <c r="AS648" s="36"/>
      <c r="AT648" s="36"/>
      <c r="AU648" s="36"/>
      <c r="AV648" s="36"/>
      <c r="AW648" s="36"/>
      <c r="AX648" s="36"/>
      <c r="AY648" s="36"/>
      <c r="AZ648" s="36"/>
      <c r="BA648" s="104"/>
      <c r="BB648" s="113"/>
      <c r="BC648" s="114" t="str">
        <f>IF(AND(OR(K648=契約状況コード表!D$5,K648=契約状況コード表!D$6),OR(AG648=契約状況コード表!G$5,AG648=契約状況コード表!G$6)),"年間支払金額(全官署)",IF(OR(AG648=契約状況コード表!G$5,AG648=契約状況コード表!G$6),"年間支払金額",IF(AND(OR(COUNTIF(AI648,"*すべて*"),COUNTIF(AI648,"*全て*")),S648="●",OR(K648=契約状況コード表!D$5,K648=契約状況コード表!D$6)),"年間支払金額(全官署、契約相手方ごと)",IF(AND(OR(COUNTIF(AI648,"*すべて*"),COUNTIF(AI648,"*全て*")),S648="●"),"年間支払金額(契約相手方ごと)",IF(AND(OR(K648=契約状況コード表!D$5,K648=契約状況コード表!D$6),AG648=契約状況コード表!G$7),"契約総額(全官署)",IF(AND(K648=契約状況コード表!D$7,AG648=契約状況コード表!G$7),"契約総額(自官署のみ)",IF(K648=契約状況コード表!D$7,"年間支払金額(自官署のみ)",IF(AG648=契約状況コード表!G$7,"契約総額",IF(AND(COUNTIF(BJ648,"&lt;&gt;*単価*"),OR(K648=契約状況コード表!D$5,K648=契約状況コード表!D$6)),"全官署予定価格",IF(AND(COUNTIF(BJ648,"*単価*"),OR(K648=契約状況コード表!D$5,K648=契約状況コード表!D$6)),"全官署支払金額",IF(AND(COUNTIF(BJ648,"&lt;&gt;*単価*"),COUNTIF(BJ648,"*変更契約*")),"変更後予定価格",IF(COUNTIF(BJ648,"*単価*"),"年間支払金額","予定価格"))))))))))))</f>
        <v>予定価格</v>
      </c>
      <c r="BD648" s="114" t="str">
        <f>IF(AND(BI648=契約状況コード表!M$5,T648&gt;契約状況コード表!N$5),"○",IF(AND(BI648=契約状況コード表!M$6,T648&gt;=契約状況コード表!N$6),"○",IF(AND(BI648=契約状況コード表!M$7,T648&gt;=契約状況コード表!N$7),"○",IF(AND(BI648=契約状況コード表!M$8,T648&gt;=契約状況コード表!N$8),"○",IF(AND(BI648=契約状況コード表!M$9,T648&gt;=契約状況コード表!N$9),"○",IF(AND(BI648=契約状況コード表!M$10,T648&gt;=契約状況コード表!N$10),"○",IF(AND(BI648=契約状況コード表!M$11,T648&gt;=契約状況コード表!N$11),"○",IF(AND(BI648=契約状況コード表!M$12,T648&gt;=契約状況コード表!N$12),"○",IF(AND(BI648=契約状況コード表!M$13,T648&gt;=契約状況コード表!N$13),"○",IF(T648="他官署で調達手続き入札を実施のため","○","×"))))))))))</f>
        <v>×</v>
      </c>
      <c r="BE648" s="114" t="str">
        <f>IF(AND(BI648=契約状況コード表!M$5,Y648&gt;契約状況コード表!N$5),"○",IF(AND(BI648=契約状況コード表!M$6,Y648&gt;=契約状況コード表!N$6),"○",IF(AND(BI648=契約状況コード表!M$7,Y648&gt;=契約状況コード表!N$7),"○",IF(AND(BI648=契約状況コード表!M$8,Y648&gt;=契約状況コード表!N$8),"○",IF(AND(BI648=契約状況コード表!M$9,Y648&gt;=契約状況コード表!N$9),"○",IF(AND(BI648=契約状況コード表!M$10,Y648&gt;=契約状況コード表!N$10),"○",IF(AND(BI648=契約状況コード表!M$11,Y648&gt;=契約状況コード表!N$11),"○",IF(AND(BI648=契約状況コード表!M$12,Y648&gt;=契約状況コード表!N$12),"○",IF(AND(BI648=契約状況コード表!M$13,Y648&gt;=契約状況コード表!N$13),"○","×")))))))))</f>
        <v>×</v>
      </c>
      <c r="BF648" s="114" t="str">
        <f t="shared" si="92"/>
        <v>×</v>
      </c>
      <c r="BG648" s="114" t="str">
        <f t="shared" si="93"/>
        <v>×</v>
      </c>
      <c r="BH648" s="115" t="str">
        <f t="shared" si="94"/>
        <v/>
      </c>
      <c r="BI648" s="170">
        <f t="shared" si="95"/>
        <v>0</v>
      </c>
      <c r="BJ648" s="36" t="str">
        <f>IF(AG648=契約状況コード表!G$5,"",IF(AND(K648&lt;&gt;"",ISTEXT(U648)),"分担契約/単価契約",IF(ISTEXT(U648),"単価契約",IF(K648&lt;&gt;"","分担契約",""))))</f>
        <v/>
      </c>
      <c r="BK648" s="171"/>
      <c r="BL648" s="118" t="str">
        <f>IF(COUNTIF(T648,"**"),"",IF(AND(T648&gt;=契約状況コード表!P$5,OR(H648=契約状況コード表!M$5,H648=契約状況コード表!M$6)),1,IF(AND(T648&gt;=契約状況コード表!P$13,H648&lt;&gt;契約状況コード表!M$5,H648&lt;&gt;契約状況コード表!M$6),1,"")))</f>
        <v/>
      </c>
      <c r="BM648" s="155" t="str">
        <f t="shared" si="96"/>
        <v>○</v>
      </c>
      <c r="BN648" s="118" t="b">
        <f t="shared" si="97"/>
        <v>1</v>
      </c>
      <c r="BO648" s="118" t="b">
        <f t="shared" si="98"/>
        <v>1</v>
      </c>
    </row>
    <row r="649" spans="1:67" ht="60.6" customHeight="1">
      <c r="A649" s="101">
        <f t="shared" si="90"/>
        <v>644</v>
      </c>
      <c r="B649" s="101" t="str">
        <f t="shared" si="91"/>
        <v/>
      </c>
      <c r="C649" s="101" t="str">
        <f>IF(B649&lt;&gt;1,"",COUNTIF($B$6:B649,1))</f>
        <v/>
      </c>
      <c r="D649" s="101" t="str">
        <f>IF(B649&lt;&gt;2,"",COUNTIF($B$6:B649,2))</f>
        <v/>
      </c>
      <c r="E649" s="101" t="str">
        <f>IF(B649&lt;&gt;3,"",COUNTIF($B$6:B649,3))</f>
        <v/>
      </c>
      <c r="F649" s="101" t="str">
        <f>IF(B649&lt;&gt;4,"",COUNTIF($B$6:B649,4))</f>
        <v/>
      </c>
      <c r="G649" s="75"/>
      <c r="H649" s="36"/>
      <c r="I649" s="76"/>
      <c r="J649" s="76"/>
      <c r="K649" s="75"/>
      <c r="L649" s="161"/>
      <c r="M649" s="77"/>
      <c r="N649" s="76"/>
      <c r="O649" s="78"/>
      <c r="P649" s="83"/>
      <c r="Q649" s="84"/>
      <c r="R649" s="76"/>
      <c r="S649" s="75"/>
      <c r="T649" s="79"/>
      <c r="U649" s="86"/>
      <c r="V649" s="87"/>
      <c r="W649" s="172" t="str">
        <f>IF(OR(T649="他官署で調達手続きを実施のため",AG649=契約状況コード表!G$5),"－",IF(V649&lt;&gt;"",ROUNDDOWN(V649/T649,3),(IFERROR(ROUNDDOWN(U649/T649,3),"－"))))</f>
        <v>－</v>
      </c>
      <c r="X649" s="79"/>
      <c r="Y649" s="79"/>
      <c r="Z649" s="82"/>
      <c r="AA649" s="80"/>
      <c r="AB649" s="81"/>
      <c r="AC649" s="82"/>
      <c r="AD649" s="82"/>
      <c r="AE649" s="82"/>
      <c r="AF649" s="82"/>
      <c r="AG649" s="80"/>
      <c r="AH649" s="76"/>
      <c r="AI649" s="76"/>
      <c r="AJ649" s="76"/>
      <c r="AK649" s="36"/>
      <c r="AL649" s="36"/>
      <c r="AM649" s="200"/>
      <c r="AN649" s="200"/>
      <c r="AO649" s="200"/>
      <c r="AP649" s="200"/>
      <c r="AQ649" s="161"/>
      <c r="AR649" s="75"/>
      <c r="AS649" s="36"/>
      <c r="AT649" s="36"/>
      <c r="AU649" s="36"/>
      <c r="AV649" s="36"/>
      <c r="AW649" s="36"/>
      <c r="AX649" s="36"/>
      <c r="AY649" s="36"/>
      <c r="AZ649" s="36"/>
      <c r="BA649" s="104"/>
      <c r="BB649" s="113"/>
      <c r="BC649" s="114" t="str">
        <f>IF(AND(OR(K649=契約状況コード表!D$5,K649=契約状況コード表!D$6),OR(AG649=契約状況コード表!G$5,AG649=契約状況コード表!G$6)),"年間支払金額(全官署)",IF(OR(AG649=契約状況コード表!G$5,AG649=契約状況コード表!G$6),"年間支払金額",IF(AND(OR(COUNTIF(AI649,"*すべて*"),COUNTIF(AI649,"*全て*")),S649="●",OR(K649=契約状況コード表!D$5,K649=契約状況コード表!D$6)),"年間支払金額(全官署、契約相手方ごと)",IF(AND(OR(COUNTIF(AI649,"*すべて*"),COUNTIF(AI649,"*全て*")),S649="●"),"年間支払金額(契約相手方ごと)",IF(AND(OR(K649=契約状況コード表!D$5,K649=契約状況コード表!D$6),AG649=契約状況コード表!G$7),"契約総額(全官署)",IF(AND(K649=契約状況コード表!D$7,AG649=契約状況コード表!G$7),"契約総額(自官署のみ)",IF(K649=契約状況コード表!D$7,"年間支払金額(自官署のみ)",IF(AG649=契約状況コード表!G$7,"契約総額",IF(AND(COUNTIF(BJ649,"&lt;&gt;*単価*"),OR(K649=契約状況コード表!D$5,K649=契約状況コード表!D$6)),"全官署予定価格",IF(AND(COUNTIF(BJ649,"*単価*"),OR(K649=契約状況コード表!D$5,K649=契約状況コード表!D$6)),"全官署支払金額",IF(AND(COUNTIF(BJ649,"&lt;&gt;*単価*"),COUNTIF(BJ649,"*変更契約*")),"変更後予定価格",IF(COUNTIF(BJ649,"*単価*"),"年間支払金額","予定価格"))))))))))))</f>
        <v>予定価格</v>
      </c>
      <c r="BD649" s="114" t="str">
        <f>IF(AND(BI649=契約状況コード表!M$5,T649&gt;契約状況コード表!N$5),"○",IF(AND(BI649=契約状況コード表!M$6,T649&gt;=契約状況コード表!N$6),"○",IF(AND(BI649=契約状況コード表!M$7,T649&gt;=契約状況コード表!N$7),"○",IF(AND(BI649=契約状況コード表!M$8,T649&gt;=契約状況コード表!N$8),"○",IF(AND(BI649=契約状況コード表!M$9,T649&gt;=契約状況コード表!N$9),"○",IF(AND(BI649=契約状況コード表!M$10,T649&gt;=契約状況コード表!N$10),"○",IF(AND(BI649=契約状況コード表!M$11,T649&gt;=契約状況コード表!N$11),"○",IF(AND(BI649=契約状況コード表!M$12,T649&gt;=契約状況コード表!N$12),"○",IF(AND(BI649=契約状況コード表!M$13,T649&gt;=契約状況コード表!N$13),"○",IF(T649="他官署で調達手続き入札を実施のため","○","×"))))))))))</f>
        <v>×</v>
      </c>
      <c r="BE649" s="114" t="str">
        <f>IF(AND(BI649=契約状況コード表!M$5,Y649&gt;契約状況コード表!N$5),"○",IF(AND(BI649=契約状況コード表!M$6,Y649&gt;=契約状況コード表!N$6),"○",IF(AND(BI649=契約状況コード表!M$7,Y649&gt;=契約状況コード表!N$7),"○",IF(AND(BI649=契約状況コード表!M$8,Y649&gt;=契約状況コード表!N$8),"○",IF(AND(BI649=契約状況コード表!M$9,Y649&gt;=契約状況コード表!N$9),"○",IF(AND(BI649=契約状況コード表!M$10,Y649&gt;=契約状況コード表!N$10),"○",IF(AND(BI649=契約状況コード表!M$11,Y649&gt;=契約状況コード表!N$11),"○",IF(AND(BI649=契約状況コード表!M$12,Y649&gt;=契約状況コード表!N$12),"○",IF(AND(BI649=契約状況コード表!M$13,Y649&gt;=契約状況コード表!N$13),"○","×")))))))))</f>
        <v>×</v>
      </c>
      <c r="BF649" s="114" t="str">
        <f t="shared" si="92"/>
        <v>×</v>
      </c>
      <c r="BG649" s="114" t="str">
        <f t="shared" si="93"/>
        <v>×</v>
      </c>
      <c r="BH649" s="115" t="str">
        <f t="shared" si="94"/>
        <v/>
      </c>
      <c r="BI649" s="170">
        <f t="shared" si="95"/>
        <v>0</v>
      </c>
      <c r="BJ649" s="36" t="str">
        <f>IF(AG649=契約状況コード表!G$5,"",IF(AND(K649&lt;&gt;"",ISTEXT(U649)),"分担契約/単価契約",IF(ISTEXT(U649),"単価契約",IF(K649&lt;&gt;"","分担契約",""))))</f>
        <v/>
      </c>
      <c r="BK649" s="171"/>
      <c r="BL649" s="118" t="str">
        <f>IF(COUNTIF(T649,"**"),"",IF(AND(T649&gt;=契約状況コード表!P$5,OR(H649=契約状況コード表!M$5,H649=契約状況コード表!M$6)),1,IF(AND(T649&gt;=契約状況コード表!P$13,H649&lt;&gt;契約状況コード表!M$5,H649&lt;&gt;契約状況コード表!M$6),1,"")))</f>
        <v/>
      </c>
      <c r="BM649" s="155" t="str">
        <f t="shared" si="96"/>
        <v>○</v>
      </c>
      <c r="BN649" s="118" t="b">
        <f t="shared" si="97"/>
        <v>1</v>
      </c>
      <c r="BO649" s="118" t="b">
        <f t="shared" si="98"/>
        <v>1</v>
      </c>
    </row>
    <row r="650" spans="1:67" ht="60.6" customHeight="1">
      <c r="A650" s="101">
        <f t="shared" si="90"/>
        <v>645</v>
      </c>
      <c r="B650" s="101" t="str">
        <f t="shared" si="91"/>
        <v/>
      </c>
      <c r="C650" s="101" t="str">
        <f>IF(B650&lt;&gt;1,"",COUNTIF($B$6:B650,1))</f>
        <v/>
      </c>
      <c r="D650" s="101" t="str">
        <f>IF(B650&lt;&gt;2,"",COUNTIF($B$6:B650,2))</f>
        <v/>
      </c>
      <c r="E650" s="101" t="str">
        <f>IF(B650&lt;&gt;3,"",COUNTIF($B$6:B650,3))</f>
        <v/>
      </c>
      <c r="F650" s="101" t="str">
        <f>IF(B650&lt;&gt;4,"",COUNTIF($B$6:B650,4))</f>
        <v/>
      </c>
      <c r="G650" s="75"/>
      <c r="H650" s="36"/>
      <c r="I650" s="76"/>
      <c r="J650" s="76"/>
      <c r="K650" s="75"/>
      <c r="L650" s="161"/>
      <c r="M650" s="77"/>
      <c r="N650" s="76"/>
      <c r="O650" s="78"/>
      <c r="P650" s="83"/>
      <c r="Q650" s="84"/>
      <c r="R650" s="76"/>
      <c r="S650" s="75"/>
      <c r="T650" s="79"/>
      <c r="U650" s="86"/>
      <c r="V650" s="87"/>
      <c r="W650" s="172" t="str">
        <f>IF(OR(T650="他官署で調達手続きを実施のため",AG650=契約状況コード表!G$5),"－",IF(V650&lt;&gt;"",ROUNDDOWN(V650/T650,3),(IFERROR(ROUNDDOWN(U650/T650,3),"－"))))</f>
        <v>－</v>
      </c>
      <c r="X650" s="79"/>
      <c r="Y650" s="79"/>
      <c r="Z650" s="82"/>
      <c r="AA650" s="80"/>
      <c r="AB650" s="81"/>
      <c r="AC650" s="82"/>
      <c r="AD650" s="82"/>
      <c r="AE650" s="82"/>
      <c r="AF650" s="82"/>
      <c r="AG650" s="80"/>
      <c r="AH650" s="76"/>
      <c r="AI650" s="76"/>
      <c r="AJ650" s="76"/>
      <c r="AK650" s="36"/>
      <c r="AL650" s="36"/>
      <c r="AM650" s="200"/>
      <c r="AN650" s="200"/>
      <c r="AO650" s="200"/>
      <c r="AP650" s="200"/>
      <c r="AQ650" s="161"/>
      <c r="AR650" s="75"/>
      <c r="AS650" s="36"/>
      <c r="AT650" s="36"/>
      <c r="AU650" s="36"/>
      <c r="AV650" s="36"/>
      <c r="AW650" s="36"/>
      <c r="AX650" s="36"/>
      <c r="AY650" s="36"/>
      <c r="AZ650" s="36"/>
      <c r="BA650" s="104"/>
      <c r="BB650" s="113"/>
      <c r="BC650" s="114" t="str">
        <f>IF(AND(OR(K650=契約状況コード表!D$5,K650=契約状況コード表!D$6),OR(AG650=契約状況コード表!G$5,AG650=契約状況コード表!G$6)),"年間支払金額(全官署)",IF(OR(AG650=契約状況コード表!G$5,AG650=契約状況コード表!G$6),"年間支払金額",IF(AND(OR(COUNTIF(AI650,"*すべて*"),COUNTIF(AI650,"*全て*")),S650="●",OR(K650=契約状況コード表!D$5,K650=契約状況コード表!D$6)),"年間支払金額(全官署、契約相手方ごと)",IF(AND(OR(COUNTIF(AI650,"*すべて*"),COUNTIF(AI650,"*全て*")),S650="●"),"年間支払金額(契約相手方ごと)",IF(AND(OR(K650=契約状況コード表!D$5,K650=契約状況コード表!D$6),AG650=契約状況コード表!G$7),"契約総額(全官署)",IF(AND(K650=契約状況コード表!D$7,AG650=契約状況コード表!G$7),"契約総額(自官署のみ)",IF(K650=契約状況コード表!D$7,"年間支払金額(自官署のみ)",IF(AG650=契約状況コード表!G$7,"契約総額",IF(AND(COUNTIF(BJ650,"&lt;&gt;*単価*"),OR(K650=契約状況コード表!D$5,K650=契約状況コード表!D$6)),"全官署予定価格",IF(AND(COUNTIF(BJ650,"*単価*"),OR(K650=契約状況コード表!D$5,K650=契約状況コード表!D$6)),"全官署支払金額",IF(AND(COUNTIF(BJ650,"&lt;&gt;*単価*"),COUNTIF(BJ650,"*変更契約*")),"変更後予定価格",IF(COUNTIF(BJ650,"*単価*"),"年間支払金額","予定価格"))))))))))))</f>
        <v>予定価格</v>
      </c>
      <c r="BD650" s="114" t="str">
        <f>IF(AND(BI650=契約状況コード表!M$5,T650&gt;契約状況コード表!N$5),"○",IF(AND(BI650=契約状況コード表!M$6,T650&gt;=契約状況コード表!N$6),"○",IF(AND(BI650=契約状況コード表!M$7,T650&gt;=契約状況コード表!N$7),"○",IF(AND(BI650=契約状況コード表!M$8,T650&gt;=契約状況コード表!N$8),"○",IF(AND(BI650=契約状況コード表!M$9,T650&gt;=契約状況コード表!N$9),"○",IF(AND(BI650=契約状況コード表!M$10,T650&gt;=契約状況コード表!N$10),"○",IF(AND(BI650=契約状況コード表!M$11,T650&gt;=契約状況コード表!N$11),"○",IF(AND(BI650=契約状況コード表!M$12,T650&gt;=契約状況コード表!N$12),"○",IF(AND(BI650=契約状況コード表!M$13,T650&gt;=契約状況コード表!N$13),"○",IF(T650="他官署で調達手続き入札を実施のため","○","×"))))))))))</f>
        <v>×</v>
      </c>
      <c r="BE650" s="114" t="str">
        <f>IF(AND(BI650=契約状況コード表!M$5,Y650&gt;契約状況コード表!N$5),"○",IF(AND(BI650=契約状況コード表!M$6,Y650&gt;=契約状況コード表!N$6),"○",IF(AND(BI650=契約状況コード表!M$7,Y650&gt;=契約状況コード表!N$7),"○",IF(AND(BI650=契約状況コード表!M$8,Y650&gt;=契約状況コード表!N$8),"○",IF(AND(BI650=契約状況コード表!M$9,Y650&gt;=契約状況コード表!N$9),"○",IF(AND(BI650=契約状況コード表!M$10,Y650&gt;=契約状況コード表!N$10),"○",IF(AND(BI650=契約状況コード表!M$11,Y650&gt;=契約状況コード表!N$11),"○",IF(AND(BI650=契約状況コード表!M$12,Y650&gt;=契約状況コード表!N$12),"○",IF(AND(BI650=契約状況コード表!M$13,Y650&gt;=契約状況コード表!N$13),"○","×")))))))))</f>
        <v>×</v>
      </c>
      <c r="BF650" s="114" t="str">
        <f t="shared" si="92"/>
        <v>×</v>
      </c>
      <c r="BG650" s="114" t="str">
        <f t="shared" si="93"/>
        <v>×</v>
      </c>
      <c r="BH650" s="115" t="str">
        <f t="shared" si="94"/>
        <v/>
      </c>
      <c r="BI650" s="170">
        <f t="shared" si="95"/>
        <v>0</v>
      </c>
      <c r="BJ650" s="36" t="str">
        <f>IF(AG650=契約状況コード表!G$5,"",IF(AND(K650&lt;&gt;"",ISTEXT(U650)),"分担契約/単価契約",IF(ISTEXT(U650),"単価契約",IF(K650&lt;&gt;"","分担契約",""))))</f>
        <v/>
      </c>
      <c r="BK650" s="171"/>
      <c r="BL650" s="118" t="str">
        <f>IF(COUNTIF(T650,"**"),"",IF(AND(T650&gt;=契約状況コード表!P$5,OR(H650=契約状況コード表!M$5,H650=契約状況コード表!M$6)),1,IF(AND(T650&gt;=契約状況コード表!P$13,H650&lt;&gt;契約状況コード表!M$5,H650&lt;&gt;契約状況コード表!M$6),1,"")))</f>
        <v/>
      </c>
      <c r="BM650" s="155" t="str">
        <f t="shared" si="96"/>
        <v>○</v>
      </c>
      <c r="BN650" s="118" t="b">
        <f t="shared" si="97"/>
        <v>1</v>
      </c>
      <c r="BO650" s="118" t="b">
        <f t="shared" si="98"/>
        <v>1</v>
      </c>
    </row>
    <row r="651" spans="1:67" ht="60.6" customHeight="1">
      <c r="A651" s="101">
        <f t="shared" si="90"/>
        <v>646</v>
      </c>
      <c r="B651" s="101" t="str">
        <f t="shared" si="91"/>
        <v/>
      </c>
      <c r="C651" s="101" t="str">
        <f>IF(B651&lt;&gt;1,"",COUNTIF($B$6:B651,1))</f>
        <v/>
      </c>
      <c r="D651" s="101" t="str">
        <f>IF(B651&lt;&gt;2,"",COUNTIF($B$6:B651,2))</f>
        <v/>
      </c>
      <c r="E651" s="101" t="str">
        <f>IF(B651&lt;&gt;3,"",COUNTIF($B$6:B651,3))</f>
        <v/>
      </c>
      <c r="F651" s="101" t="str">
        <f>IF(B651&lt;&gt;4,"",COUNTIF($B$6:B651,4))</f>
        <v/>
      </c>
      <c r="G651" s="75"/>
      <c r="H651" s="36"/>
      <c r="I651" s="76"/>
      <c r="J651" s="76"/>
      <c r="K651" s="75"/>
      <c r="L651" s="161"/>
      <c r="M651" s="77"/>
      <c r="N651" s="76"/>
      <c r="O651" s="78"/>
      <c r="P651" s="83"/>
      <c r="Q651" s="84"/>
      <c r="R651" s="76"/>
      <c r="S651" s="75"/>
      <c r="T651" s="79"/>
      <c r="U651" s="86"/>
      <c r="V651" s="87"/>
      <c r="W651" s="172" t="str">
        <f>IF(OR(T651="他官署で調達手続きを実施のため",AG651=契約状況コード表!G$5),"－",IF(V651&lt;&gt;"",ROUNDDOWN(V651/T651,3),(IFERROR(ROUNDDOWN(U651/T651,3),"－"))))</f>
        <v>－</v>
      </c>
      <c r="X651" s="79"/>
      <c r="Y651" s="79"/>
      <c r="Z651" s="82"/>
      <c r="AA651" s="80"/>
      <c r="AB651" s="81"/>
      <c r="AC651" s="82"/>
      <c r="AD651" s="82"/>
      <c r="AE651" s="82"/>
      <c r="AF651" s="82"/>
      <c r="AG651" s="80"/>
      <c r="AH651" s="76"/>
      <c r="AI651" s="76"/>
      <c r="AJ651" s="76"/>
      <c r="AK651" s="36"/>
      <c r="AL651" s="36"/>
      <c r="AM651" s="200"/>
      <c r="AN651" s="200"/>
      <c r="AO651" s="200"/>
      <c r="AP651" s="200"/>
      <c r="AQ651" s="161"/>
      <c r="AR651" s="75"/>
      <c r="AS651" s="36"/>
      <c r="AT651" s="36"/>
      <c r="AU651" s="36"/>
      <c r="AV651" s="36"/>
      <c r="AW651" s="36"/>
      <c r="AX651" s="36"/>
      <c r="AY651" s="36"/>
      <c r="AZ651" s="36"/>
      <c r="BA651" s="108"/>
      <c r="BB651" s="113"/>
      <c r="BC651" s="114" t="str">
        <f>IF(AND(OR(K651=契約状況コード表!D$5,K651=契約状況コード表!D$6),OR(AG651=契約状況コード表!G$5,AG651=契約状況コード表!G$6)),"年間支払金額(全官署)",IF(OR(AG651=契約状況コード表!G$5,AG651=契約状況コード表!G$6),"年間支払金額",IF(AND(OR(COUNTIF(AI651,"*すべて*"),COUNTIF(AI651,"*全て*")),S651="●",OR(K651=契約状況コード表!D$5,K651=契約状況コード表!D$6)),"年間支払金額(全官署、契約相手方ごと)",IF(AND(OR(COUNTIF(AI651,"*すべて*"),COUNTIF(AI651,"*全て*")),S651="●"),"年間支払金額(契約相手方ごと)",IF(AND(OR(K651=契約状況コード表!D$5,K651=契約状況コード表!D$6),AG651=契約状況コード表!G$7),"契約総額(全官署)",IF(AND(K651=契約状況コード表!D$7,AG651=契約状況コード表!G$7),"契約総額(自官署のみ)",IF(K651=契約状況コード表!D$7,"年間支払金額(自官署のみ)",IF(AG651=契約状況コード表!G$7,"契約総額",IF(AND(COUNTIF(BJ651,"&lt;&gt;*単価*"),OR(K651=契約状況コード表!D$5,K651=契約状況コード表!D$6)),"全官署予定価格",IF(AND(COUNTIF(BJ651,"*単価*"),OR(K651=契約状況コード表!D$5,K651=契約状況コード表!D$6)),"全官署支払金額",IF(AND(COUNTIF(BJ651,"&lt;&gt;*単価*"),COUNTIF(BJ651,"*変更契約*")),"変更後予定価格",IF(COUNTIF(BJ651,"*単価*"),"年間支払金額","予定価格"))))))))))))</f>
        <v>予定価格</v>
      </c>
      <c r="BD651" s="114" t="str">
        <f>IF(AND(BI651=契約状況コード表!M$5,T651&gt;契約状況コード表!N$5),"○",IF(AND(BI651=契約状況コード表!M$6,T651&gt;=契約状況コード表!N$6),"○",IF(AND(BI651=契約状況コード表!M$7,T651&gt;=契約状況コード表!N$7),"○",IF(AND(BI651=契約状況コード表!M$8,T651&gt;=契約状況コード表!N$8),"○",IF(AND(BI651=契約状況コード表!M$9,T651&gt;=契約状況コード表!N$9),"○",IF(AND(BI651=契約状況コード表!M$10,T651&gt;=契約状況コード表!N$10),"○",IF(AND(BI651=契約状況コード表!M$11,T651&gt;=契約状況コード表!N$11),"○",IF(AND(BI651=契約状況コード表!M$12,T651&gt;=契約状況コード表!N$12),"○",IF(AND(BI651=契約状況コード表!M$13,T651&gt;=契約状況コード表!N$13),"○",IF(T651="他官署で調達手続き入札を実施のため","○","×"))))))))))</f>
        <v>×</v>
      </c>
      <c r="BE651" s="114" t="str">
        <f>IF(AND(BI651=契約状況コード表!M$5,Y651&gt;契約状況コード表!N$5),"○",IF(AND(BI651=契約状況コード表!M$6,Y651&gt;=契約状況コード表!N$6),"○",IF(AND(BI651=契約状況コード表!M$7,Y651&gt;=契約状況コード表!N$7),"○",IF(AND(BI651=契約状況コード表!M$8,Y651&gt;=契約状況コード表!N$8),"○",IF(AND(BI651=契約状況コード表!M$9,Y651&gt;=契約状況コード表!N$9),"○",IF(AND(BI651=契約状況コード表!M$10,Y651&gt;=契約状況コード表!N$10),"○",IF(AND(BI651=契約状況コード表!M$11,Y651&gt;=契約状況コード表!N$11),"○",IF(AND(BI651=契約状況コード表!M$12,Y651&gt;=契約状況コード表!N$12),"○",IF(AND(BI651=契約状況コード表!M$13,Y651&gt;=契約状況コード表!N$13),"○","×")))))))))</f>
        <v>×</v>
      </c>
      <c r="BF651" s="114" t="str">
        <f t="shared" si="92"/>
        <v>×</v>
      </c>
      <c r="BG651" s="114" t="str">
        <f t="shared" si="93"/>
        <v>×</v>
      </c>
      <c r="BH651" s="115" t="str">
        <f t="shared" si="94"/>
        <v/>
      </c>
      <c r="BI651" s="170">
        <f t="shared" si="95"/>
        <v>0</v>
      </c>
      <c r="BJ651" s="36" t="str">
        <f>IF(AG651=契約状況コード表!G$5,"",IF(AND(K651&lt;&gt;"",ISTEXT(U651)),"分担契約/単価契約",IF(ISTEXT(U651),"単価契約",IF(K651&lt;&gt;"","分担契約",""))))</f>
        <v/>
      </c>
      <c r="BK651" s="171"/>
      <c r="BL651" s="118" t="str">
        <f>IF(COUNTIF(T651,"**"),"",IF(AND(T651&gt;=契約状況コード表!P$5,OR(H651=契約状況コード表!M$5,H651=契約状況コード表!M$6)),1,IF(AND(T651&gt;=契約状況コード表!P$13,H651&lt;&gt;契約状況コード表!M$5,H651&lt;&gt;契約状況コード表!M$6),1,"")))</f>
        <v/>
      </c>
      <c r="BM651" s="155" t="str">
        <f t="shared" si="96"/>
        <v>○</v>
      </c>
      <c r="BN651" s="118" t="b">
        <f t="shared" si="97"/>
        <v>1</v>
      </c>
      <c r="BO651" s="118" t="b">
        <f t="shared" si="98"/>
        <v>1</v>
      </c>
    </row>
    <row r="652" spans="1:67" ht="60.6" customHeight="1">
      <c r="A652" s="101">
        <f t="shared" si="90"/>
        <v>647</v>
      </c>
      <c r="B652" s="101" t="str">
        <f t="shared" si="91"/>
        <v/>
      </c>
      <c r="C652" s="101" t="str">
        <f>IF(B652&lt;&gt;1,"",COUNTIF($B$6:B652,1))</f>
        <v/>
      </c>
      <c r="D652" s="101" t="str">
        <f>IF(B652&lt;&gt;2,"",COUNTIF($B$6:B652,2))</f>
        <v/>
      </c>
      <c r="E652" s="101" t="str">
        <f>IF(B652&lt;&gt;3,"",COUNTIF($B$6:B652,3))</f>
        <v/>
      </c>
      <c r="F652" s="101" t="str">
        <f>IF(B652&lt;&gt;4,"",COUNTIF($B$6:B652,4))</f>
        <v/>
      </c>
      <c r="G652" s="75"/>
      <c r="H652" s="36"/>
      <c r="I652" s="76"/>
      <c r="J652" s="76"/>
      <c r="K652" s="75"/>
      <c r="L652" s="161"/>
      <c r="M652" s="77"/>
      <c r="N652" s="76"/>
      <c r="O652" s="78"/>
      <c r="P652" s="83"/>
      <c r="Q652" s="84"/>
      <c r="R652" s="76"/>
      <c r="S652" s="75"/>
      <c r="T652" s="79"/>
      <c r="U652" s="86"/>
      <c r="V652" s="87"/>
      <c r="W652" s="172" t="str">
        <f>IF(OR(T652="他官署で調達手続きを実施のため",AG652=契約状況コード表!G$5),"－",IF(V652&lt;&gt;"",ROUNDDOWN(V652/T652,3),(IFERROR(ROUNDDOWN(U652/T652,3),"－"))))</f>
        <v>－</v>
      </c>
      <c r="X652" s="79"/>
      <c r="Y652" s="79"/>
      <c r="Z652" s="82"/>
      <c r="AA652" s="80"/>
      <c r="AB652" s="81"/>
      <c r="AC652" s="82"/>
      <c r="AD652" s="82"/>
      <c r="AE652" s="82"/>
      <c r="AF652" s="82"/>
      <c r="AG652" s="80"/>
      <c r="AH652" s="76"/>
      <c r="AI652" s="76"/>
      <c r="AJ652" s="76"/>
      <c r="AK652" s="36"/>
      <c r="AL652" s="36"/>
      <c r="AM652" s="200"/>
      <c r="AN652" s="200"/>
      <c r="AO652" s="200"/>
      <c r="AP652" s="200"/>
      <c r="AQ652" s="161"/>
      <c r="AR652" s="75"/>
      <c r="AS652" s="36"/>
      <c r="AT652" s="36"/>
      <c r="AU652" s="36"/>
      <c r="AV652" s="36"/>
      <c r="AW652" s="36"/>
      <c r="AX652" s="36"/>
      <c r="AY652" s="36"/>
      <c r="AZ652" s="36"/>
      <c r="BA652" s="104"/>
      <c r="BB652" s="113"/>
      <c r="BC652" s="114" t="str">
        <f>IF(AND(OR(K652=契約状況コード表!D$5,K652=契約状況コード表!D$6),OR(AG652=契約状況コード表!G$5,AG652=契約状況コード表!G$6)),"年間支払金額(全官署)",IF(OR(AG652=契約状況コード表!G$5,AG652=契約状況コード表!G$6),"年間支払金額",IF(AND(OR(COUNTIF(AI652,"*すべて*"),COUNTIF(AI652,"*全て*")),S652="●",OR(K652=契約状況コード表!D$5,K652=契約状況コード表!D$6)),"年間支払金額(全官署、契約相手方ごと)",IF(AND(OR(COUNTIF(AI652,"*すべて*"),COUNTIF(AI652,"*全て*")),S652="●"),"年間支払金額(契約相手方ごと)",IF(AND(OR(K652=契約状況コード表!D$5,K652=契約状況コード表!D$6),AG652=契約状況コード表!G$7),"契約総額(全官署)",IF(AND(K652=契約状況コード表!D$7,AG652=契約状況コード表!G$7),"契約総額(自官署のみ)",IF(K652=契約状況コード表!D$7,"年間支払金額(自官署のみ)",IF(AG652=契約状況コード表!G$7,"契約総額",IF(AND(COUNTIF(BJ652,"&lt;&gt;*単価*"),OR(K652=契約状況コード表!D$5,K652=契約状況コード表!D$6)),"全官署予定価格",IF(AND(COUNTIF(BJ652,"*単価*"),OR(K652=契約状況コード表!D$5,K652=契約状況コード表!D$6)),"全官署支払金額",IF(AND(COUNTIF(BJ652,"&lt;&gt;*単価*"),COUNTIF(BJ652,"*変更契約*")),"変更後予定価格",IF(COUNTIF(BJ652,"*単価*"),"年間支払金額","予定価格"))))))))))))</f>
        <v>予定価格</v>
      </c>
      <c r="BD652" s="114" t="str">
        <f>IF(AND(BI652=契約状況コード表!M$5,T652&gt;契約状況コード表!N$5),"○",IF(AND(BI652=契約状況コード表!M$6,T652&gt;=契約状況コード表!N$6),"○",IF(AND(BI652=契約状況コード表!M$7,T652&gt;=契約状況コード表!N$7),"○",IF(AND(BI652=契約状況コード表!M$8,T652&gt;=契約状況コード表!N$8),"○",IF(AND(BI652=契約状況コード表!M$9,T652&gt;=契約状況コード表!N$9),"○",IF(AND(BI652=契約状況コード表!M$10,T652&gt;=契約状況コード表!N$10),"○",IF(AND(BI652=契約状況コード表!M$11,T652&gt;=契約状況コード表!N$11),"○",IF(AND(BI652=契約状況コード表!M$12,T652&gt;=契約状況コード表!N$12),"○",IF(AND(BI652=契約状況コード表!M$13,T652&gt;=契約状況コード表!N$13),"○",IF(T652="他官署で調達手続き入札を実施のため","○","×"))))))))))</f>
        <v>×</v>
      </c>
      <c r="BE652" s="114" t="str">
        <f>IF(AND(BI652=契約状況コード表!M$5,Y652&gt;契約状況コード表!N$5),"○",IF(AND(BI652=契約状況コード表!M$6,Y652&gt;=契約状況コード表!N$6),"○",IF(AND(BI652=契約状況コード表!M$7,Y652&gt;=契約状況コード表!N$7),"○",IF(AND(BI652=契約状況コード表!M$8,Y652&gt;=契約状況コード表!N$8),"○",IF(AND(BI652=契約状況コード表!M$9,Y652&gt;=契約状況コード表!N$9),"○",IF(AND(BI652=契約状況コード表!M$10,Y652&gt;=契約状況コード表!N$10),"○",IF(AND(BI652=契約状況コード表!M$11,Y652&gt;=契約状況コード表!N$11),"○",IF(AND(BI652=契約状況コード表!M$12,Y652&gt;=契約状況コード表!N$12),"○",IF(AND(BI652=契約状況コード表!M$13,Y652&gt;=契約状況コード表!N$13),"○","×")))))))))</f>
        <v>×</v>
      </c>
      <c r="BF652" s="114" t="str">
        <f t="shared" si="92"/>
        <v>×</v>
      </c>
      <c r="BG652" s="114" t="str">
        <f t="shared" si="93"/>
        <v>×</v>
      </c>
      <c r="BH652" s="115" t="str">
        <f t="shared" si="94"/>
        <v/>
      </c>
      <c r="BI652" s="170">
        <f t="shared" si="95"/>
        <v>0</v>
      </c>
      <c r="BJ652" s="36" t="str">
        <f>IF(AG652=契約状況コード表!G$5,"",IF(AND(K652&lt;&gt;"",ISTEXT(U652)),"分担契約/単価契約",IF(ISTEXT(U652),"単価契約",IF(K652&lt;&gt;"","分担契約",""))))</f>
        <v/>
      </c>
      <c r="BK652" s="171"/>
      <c r="BL652" s="118" t="str">
        <f>IF(COUNTIF(T652,"**"),"",IF(AND(T652&gt;=契約状況コード表!P$5,OR(H652=契約状況コード表!M$5,H652=契約状況コード表!M$6)),1,IF(AND(T652&gt;=契約状況コード表!P$13,H652&lt;&gt;契約状況コード表!M$5,H652&lt;&gt;契約状況コード表!M$6),1,"")))</f>
        <v/>
      </c>
      <c r="BM652" s="155" t="str">
        <f t="shared" si="96"/>
        <v>○</v>
      </c>
      <c r="BN652" s="118" t="b">
        <f t="shared" si="97"/>
        <v>1</v>
      </c>
      <c r="BO652" s="118" t="b">
        <f t="shared" si="98"/>
        <v>1</v>
      </c>
    </row>
    <row r="653" spans="1:67" ht="60.6" customHeight="1">
      <c r="A653" s="101">
        <f t="shared" si="90"/>
        <v>648</v>
      </c>
      <c r="B653" s="101" t="str">
        <f t="shared" si="91"/>
        <v/>
      </c>
      <c r="C653" s="101" t="str">
        <f>IF(B653&lt;&gt;1,"",COUNTIF($B$6:B653,1))</f>
        <v/>
      </c>
      <c r="D653" s="101" t="str">
        <f>IF(B653&lt;&gt;2,"",COUNTIF($B$6:B653,2))</f>
        <v/>
      </c>
      <c r="E653" s="101" t="str">
        <f>IF(B653&lt;&gt;3,"",COUNTIF($B$6:B653,3))</f>
        <v/>
      </c>
      <c r="F653" s="101" t="str">
        <f>IF(B653&lt;&gt;4,"",COUNTIF($B$6:B653,4))</f>
        <v/>
      </c>
      <c r="G653" s="75"/>
      <c r="H653" s="36"/>
      <c r="I653" s="76"/>
      <c r="J653" s="76"/>
      <c r="K653" s="75"/>
      <c r="L653" s="161"/>
      <c r="M653" s="77"/>
      <c r="N653" s="76"/>
      <c r="O653" s="78"/>
      <c r="P653" s="83"/>
      <c r="Q653" s="84"/>
      <c r="R653" s="76"/>
      <c r="S653" s="75"/>
      <c r="T653" s="79"/>
      <c r="U653" s="86"/>
      <c r="V653" s="87"/>
      <c r="W653" s="172" t="str">
        <f>IF(OR(T653="他官署で調達手続きを実施のため",AG653=契約状況コード表!G$5),"－",IF(V653&lt;&gt;"",ROUNDDOWN(V653/T653,3),(IFERROR(ROUNDDOWN(U653/T653,3),"－"))))</f>
        <v>－</v>
      </c>
      <c r="X653" s="79"/>
      <c r="Y653" s="79"/>
      <c r="Z653" s="82"/>
      <c r="AA653" s="80"/>
      <c r="AB653" s="81"/>
      <c r="AC653" s="82"/>
      <c r="AD653" s="82"/>
      <c r="AE653" s="82"/>
      <c r="AF653" s="82"/>
      <c r="AG653" s="80"/>
      <c r="AH653" s="76"/>
      <c r="AI653" s="76"/>
      <c r="AJ653" s="76"/>
      <c r="AK653" s="36"/>
      <c r="AL653" s="36"/>
      <c r="AM653" s="200"/>
      <c r="AN653" s="200"/>
      <c r="AO653" s="200"/>
      <c r="AP653" s="200"/>
      <c r="AQ653" s="161"/>
      <c r="AR653" s="75"/>
      <c r="AS653" s="36"/>
      <c r="AT653" s="36"/>
      <c r="AU653" s="36"/>
      <c r="AV653" s="36"/>
      <c r="AW653" s="36"/>
      <c r="AX653" s="36"/>
      <c r="AY653" s="36"/>
      <c r="AZ653" s="36"/>
      <c r="BA653" s="104"/>
      <c r="BB653" s="113"/>
      <c r="BC653" s="114" t="str">
        <f>IF(AND(OR(K653=契約状況コード表!D$5,K653=契約状況コード表!D$6),OR(AG653=契約状況コード表!G$5,AG653=契約状況コード表!G$6)),"年間支払金額(全官署)",IF(OR(AG653=契約状況コード表!G$5,AG653=契約状況コード表!G$6),"年間支払金額",IF(AND(OR(COUNTIF(AI653,"*すべて*"),COUNTIF(AI653,"*全て*")),S653="●",OR(K653=契約状況コード表!D$5,K653=契約状況コード表!D$6)),"年間支払金額(全官署、契約相手方ごと)",IF(AND(OR(COUNTIF(AI653,"*すべて*"),COUNTIF(AI653,"*全て*")),S653="●"),"年間支払金額(契約相手方ごと)",IF(AND(OR(K653=契約状況コード表!D$5,K653=契約状況コード表!D$6),AG653=契約状況コード表!G$7),"契約総額(全官署)",IF(AND(K653=契約状況コード表!D$7,AG653=契約状況コード表!G$7),"契約総額(自官署のみ)",IF(K653=契約状況コード表!D$7,"年間支払金額(自官署のみ)",IF(AG653=契約状況コード表!G$7,"契約総額",IF(AND(COUNTIF(BJ653,"&lt;&gt;*単価*"),OR(K653=契約状況コード表!D$5,K653=契約状況コード表!D$6)),"全官署予定価格",IF(AND(COUNTIF(BJ653,"*単価*"),OR(K653=契約状況コード表!D$5,K653=契約状況コード表!D$6)),"全官署支払金額",IF(AND(COUNTIF(BJ653,"&lt;&gt;*単価*"),COUNTIF(BJ653,"*変更契約*")),"変更後予定価格",IF(COUNTIF(BJ653,"*単価*"),"年間支払金額","予定価格"))))))))))))</f>
        <v>予定価格</v>
      </c>
      <c r="BD653" s="114" t="str">
        <f>IF(AND(BI653=契約状況コード表!M$5,T653&gt;契約状況コード表!N$5),"○",IF(AND(BI653=契約状況コード表!M$6,T653&gt;=契約状況コード表!N$6),"○",IF(AND(BI653=契約状況コード表!M$7,T653&gt;=契約状況コード表!N$7),"○",IF(AND(BI653=契約状況コード表!M$8,T653&gt;=契約状況コード表!N$8),"○",IF(AND(BI653=契約状況コード表!M$9,T653&gt;=契約状況コード表!N$9),"○",IF(AND(BI653=契約状況コード表!M$10,T653&gt;=契約状況コード表!N$10),"○",IF(AND(BI653=契約状況コード表!M$11,T653&gt;=契約状況コード表!N$11),"○",IF(AND(BI653=契約状況コード表!M$12,T653&gt;=契約状況コード表!N$12),"○",IF(AND(BI653=契約状況コード表!M$13,T653&gt;=契約状況コード表!N$13),"○",IF(T653="他官署で調達手続き入札を実施のため","○","×"))))))))))</f>
        <v>×</v>
      </c>
      <c r="BE653" s="114" t="str">
        <f>IF(AND(BI653=契約状況コード表!M$5,Y653&gt;契約状況コード表!N$5),"○",IF(AND(BI653=契約状況コード表!M$6,Y653&gt;=契約状況コード表!N$6),"○",IF(AND(BI653=契約状況コード表!M$7,Y653&gt;=契約状況コード表!N$7),"○",IF(AND(BI653=契約状況コード表!M$8,Y653&gt;=契約状況コード表!N$8),"○",IF(AND(BI653=契約状況コード表!M$9,Y653&gt;=契約状況コード表!N$9),"○",IF(AND(BI653=契約状況コード表!M$10,Y653&gt;=契約状況コード表!N$10),"○",IF(AND(BI653=契約状況コード表!M$11,Y653&gt;=契約状況コード表!N$11),"○",IF(AND(BI653=契約状況コード表!M$12,Y653&gt;=契約状況コード表!N$12),"○",IF(AND(BI653=契約状況コード表!M$13,Y653&gt;=契約状況コード表!N$13),"○","×")))))))))</f>
        <v>×</v>
      </c>
      <c r="BF653" s="114" t="str">
        <f t="shared" si="92"/>
        <v>×</v>
      </c>
      <c r="BG653" s="114" t="str">
        <f t="shared" si="93"/>
        <v>×</v>
      </c>
      <c r="BH653" s="115" t="str">
        <f t="shared" si="94"/>
        <v/>
      </c>
      <c r="BI653" s="170">
        <f t="shared" si="95"/>
        <v>0</v>
      </c>
      <c r="BJ653" s="36" t="str">
        <f>IF(AG653=契約状況コード表!G$5,"",IF(AND(K653&lt;&gt;"",ISTEXT(U653)),"分担契約/単価契約",IF(ISTEXT(U653),"単価契約",IF(K653&lt;&gt;"","分担契約",""))))</f>
        <v/>
      </c>
      <c r="BK653" s="171"/>
      <c r="BL653" s="118" t="str">
        <f>IF(COUNTIF(T653,"**"),"",IF(AND(T653&gt;=契約状況コード表!P$5,OR(H653=契約状況コード表!M$5,H653=契約状況コード表!M$6)),1,IF(AND(T653&gt;=契約状況コード表!P$13,H653&lt;&gt;契約状況コード表!M$5,H653&lt;&gt;契約状況コード表!M$6),1,"")))</f>
        <v/>
      </c>
      <c r="BM653" s="155" t="str">
        <f t="shared" si="96"/>
        <v>○</v>
      </c>
      <c r="BN653" s="118" t="b">
        <f t="shared" si="97"/>
        <v>1</v>
      </c>
      <c r="BO653" s="118" t="b">
        <f t="shared" si="98"/>
        <v>1</v>
      </c>
    </row>
    <row r="654" spans="1:67" ht="60.6" customHeight="1">
      <c r="A654" s="101">
        <f t="shared" si="90"/>
        <v>649</v>
      </c>
      <c r="B654" s="101" t="str">
        <f t="shared" si="91"/>
        <v/>
      </c>
      <c r="C654" s="101" t="str">
        <f>IF(B654&lt;&gt;1,"",COUNTIF($B$6:B654,1))</f>
        <v/>
      </c>
      <c r="D654" s="101" t="str">
        <f>IF(B654&lt;&gt;2,"",COUNTIF($B$6:B654,2))</f>
        <v/>
      </c>
      <c r="E654" s="101" t="str">
        <f>IF(B654&lt;&gt;3,"",COUNTIF($B$6:B654,3))</f>
        <v/>
      </c>
      <c r="F654" s="101" t="str">
        <f>IF(B654&lt;&gt;4,"",COUNTIF($B$6:B654,4))</f>
        <v/>
      </c>
      <c r="G654" s="75"/>
      <c r="H654" s="36"/>
      <c r="I654" s="76"/>
      <c r="J654" s="76"/>
      <c r="K654" s="75"/>
      <c r="L654" s="161"/>
      <c r="M654" s="77"/>
      <c r="N654" s="76"/>
      <c r="O654" s="78"/>
      <c r="P654" s="83"/>
      <c r="Q654" s="84"/>
      <c r="R654" s="76"/>
      <c r="S654" s="75"/>
      <c r="T654" s="85"/>
      <c r="U654" s="154"/>
      <c r="V654" s="87"/>
      <c r="W654" s="172" t="str">
        <f>IF(OR(T654="他官署で調達手続きを実施のため",AG654=契約状況コード表!G$5),"－",IF(V654&lt;&gt;"",ROUNDDOWN(V654/T654,3),(IFERROR(ROUNDDOWN(U654/T654,3),"－"))))</f>
        <v>－</v>
      </c>
      <c r="X654" s="85"/>
      <c r="Y654" s="85"/>
      <c r="Z654" s="82"/>
      <c r="AA654" s="80"/>
      <c r="AB654" s="81"/>
      <c r="AC654" s="82"/>
      <c r="AD654" s="82"/>
      <c r="AE654" s="82"/>
      <c r="AF654" s="82"/>
      <c r="AG654" s="80"/>
      <c r="AH654" s="76"/>
      <c r="AI654" s="76"/>
      <c r="AJ654" s="76"/>
      <c r="AK654" s="36"/>
      <c r="AL654" s="36"/>
      <c r="AM654" s="200"/>
      <c r="AN654" s="200"/>
      <c r="AO654" s="200"/>
      <c r="AP654" s="200"/>
      <c r="AQ654" s="161"/>
      <c r="AR654" s="75"/>
      <c r="AS654" s="36"/>
      <c r="AT654" s="36"/>
      <c r="AU654" s="36"/>
      <c r="AV654" s="36"/>
      <c r="AW654" s="36"/>
      <c r="AX654" s="36"/>
      <c r="AY654" s="36"/>
      <c r="AZ654" s="36"/>
      <c r="BA654" s="104"/>
      <c r="BB654" s="113"/>
      <c r="BC654" s="114" t="str">
        <f>IF(AND(OR(K654=契約状況コード表!D$5,K654=契約状況コード表!D$6),OR(AG654=契約状況コード表!G$5,AG654=契約状況コード表!G$6)),"年間支払金額(全官署)",IF(OR(AG654=契約状況コード表!G$5,AG654=契約状況コード表!G$6),"年間支払金額",IF(AND(OR(COUNTIF(AI654,"*すべて*"),COUNTIF(AI654,"*全て*")),S654="●",OR(K654=契約状況コード表!D$5,K654=契約状況コード表!D$6)),"年間支払金額(全官署、契約相手方ごと)",IF(AND(OR(COUNTIF(AI654,"*すべて*"),COUNTIF(AI654,"*全て*")),S654="●"),"年間支払金額(契約相手方ごと)",IF(AND(OR(K654=契約状況コード表!D$5,K654=契約状況コード表!D$6),AG654=契約状況コード表!G$7),"契約総額(全官署)",IF(AND(K654=契約状況コード表!D$7,AG654=契約状況コード表!G$7),"契約総額(自官署のみ)",IF(K654=契約状況コード表!D$7,"年間支払金額(自官署のみ)",IF(AG654=契約状況コード表!G$7,"契約総額",IF(AND(COUNTIF(BJ654,"&lt;&gt;*単価*"),OR(K654=契約状況コード表!D$5,K654=契約状況コード表!D$6)),"全官署予定価格",IF(AND(COUNTIF(BJ654,"*単価*"),OR(K654=契約状況コード表!D$5,K654=契約状況コード表!D$6)),"全官署支払金額",IF(AND(COUNTIF(BJ654,"&lt;&gt;*単価*"),COUNTIF(BJ654,"*変更契約*")),"変更後予定価格",IF(COUNTIF(BJ654,"*単価*"),"年間支払金額","予定価格"))))))))))))</f>
        <v>予定価格</v>
      </c>
      <c r="BD654" s="114" t="str">
        <f>IF(AND(BI654=契約状況コード表!M$5,T654&gt;契約状況コード表!N$5),"○",IF(AND(BI654=契約状況コード表!M$6,T654&gt;=契約状況コード表!N$6),"○",IF(AND(BI654=契約状況コード表!M$7,T654&gt;=契約状況コード表!N$7),"○",IF(AND(BI654=契約状況コード表!M$8,T654&gt;=契約状況コード表!N$8),"○",IF(AND(BI654=契約状況コード表!M$9,T654&gt;=契約状況コード表!N$9),"○",IF(AND(BI654=契約状況コード表!M$10,T654&gt;=契約状況コード表!N$10),"○",IF(AND(BI654=契約状況コード表!M$11,T654&gt;=契約状況コード表!N$11),"○",IF(AND(BI654=契約状況コード表!M$12,T654&gt;=契約状況コード表!N$12),"○",IF(AND(BI654=契約状況コード表!M$13,T654&gt;=契約状況コード表!N$13),"○",IF(T654="他官署で調達手続き入札を実施のため","○","×"))))))))))</f>
        <v>×</v>
      </c>
      <c r="BE654" s="114" t="str">
        <f>IF(AND(BI654=契約状況コード表!M$5,Y654&gt;契約状況コード表!N$5),"○",IF(AND(BI654=契約状況コード表!M$6,Y654&gt;=契約状況コード表!N$6),"○",IF(AND(BI654=契約状況コード表!M$7,Y654&gt;=契約状況コード表!N$7),"○",IF(AND(BI654=契約状況コード表!M$8,Y654&gt;=契約状況コード表!N$8),"○",IF(AND(BI654=契約状況コード表!M$9,Y654&gt;=契約状況コード表!N$9),"○",IF(AND(BI654=契約状況コード表!M$10,Y654&gt;=契約状況コード表!N$10),"○",IF(AND(BI654=契約状況コード表!M$11,Y654&gt;=契約状況コード表!N$11),"○",IF(AND(BI654=契約状況コード表!M$12,Y654&gt;=契約状況コード表!N$12),"○",IF(AND(BI654=契約状況コード表!M$13,Y654&gt;=契約状況コード表!N$13),"○","×")))))))))</f>
        <v>×</v>
      </c>
      <c r="BF654" s="114" t="str">
        <f t="shared" si="92"/>
        <v>×</v>
      </c>
      <c r="BG654" s="114" t="str">
        <f t="shared" si="93"/>
        <v>×</v>
      </c>
      <c r="BH654" s="115" t="str">
        <f t="shared" si="94"/>
        <v/>
      </c>
      <c r="BI654" s="170">
        <f t="shared" si="95"/>
        <v>0</v>
      </c>
      <c r="BJ654" s="36" t="str">
        <f>IF(AG654=契約状況コード表!G$5,"",IF(AND(K654&lt;&gt;"",ISTEXT(U654)),"分担契約/単価契約",IF(ISTEXT(U654),"単価契約",IF(K654&lt;&gt;"","分担契約",""))))</f>
        <v/>
      </c>
      <c r="BK654" s="171"/>
      <c r="BL654" s="118" t="str">
        <f>IF(COUNTIF(T654,"**"),"",IF(AND(T654&gt;=契約状況コード表!P$5,OR(H654=契約状況コード表!M$5,H654=契約状況コード表!M$6)),1,IF(AND(T654&gt;=契約状況コード表!P$13,H654&lt;&gt;契約状況コード表!M$5,H654&lt;&gt;契約状況コード表!M$6),1,"")))</f>
        <v/>
      </c>
      <c r="BM654" s="155" t="str">
        <f t="shared" si="96"/>
        <v>○</v>
      </c>
      <c r="BN654" s="118" t="b">
        <f t="shared" si="97"/>
        <v>1</v>
      </c>
      <c r="BO654" s="118" t="b">
        <f t="shared" si="98"/>
        <v>1</v>
      </c>
    </row>
    <row r="655" spans="1:67" ht="60.6" customHeight="1">
      <c r="A655" s="101">
        <f t="shared" si="90"/>
        <v>650</v>
      </c>
      <c r="B655" s="101" t="str">
        <f t="shared" si="91"/>
        <v/>
      </c>
      <c r="C655" s="101" t="str">
        <f>IF(B655&lt;&gt;1,"",COUNTIF($B$6:B655,1))</f>
        <v/>
      </c>
      <c r="D655" s="101" t="str">
        <f>IF(B655&lt;&gt;2,"",COUNTIF($B$6:B655,2))</f>
        <v/>
      </c>
      <c r="E655" s="101" t="str">
        <f>IF(B655&lt;&gt;3,"",COUNTIF($B$6:B655,3))</f>
        <v/>
      </c>
      <c r="F655" s="101" t="str">
        <f>IF(B655&lt;&gt;4,"",COUNTIF($B$6:B655,4))</f>
        <v/>
      </c>
      <c r="G655" s="75"/>
      <c r="H655" s="36"/>
      <c r="I655" s="76"/>
      <c r="J655" s="76"/>
      <c r="K655" s="75"/>
      <c r="L655" s="161"/>
      <c r="M655" s="77"/>
      <c r="N655" s="76"/>
      <c r="O655" s="78"/>
      <c r="P655" s="83"/>
      <c r="Q655" s="84"/>
      <c r="R655" s="76"/>
      <c r="S655" s="75"/>
      <c r="T655" s="79"/>
      <c r="U655" s="86"/>
      <c r="V655" s="87"/>
      <c r="W655" s="172" t="str">
        <f>IF(OR(T655="他官署で調達手続きを実施のため",AG655=契約状況コード表!G$5),"－",IF(V655&lt;&gt;"",ROUNDDOWN(V655/T655,3),(IFERROR(ROUNDDOWN(U655/T655,3),"－"))))</f>
        <v>－</v>
      </c>
      <c r="X655" s="79"/>
      <c r="Y655" s="79"/>
      <c r="Z655" s="82"/>
      <c r="AA655" s="80"/>
      <c r="AB655" s="81"/>
      <c r="AC655" s="82"/>
      <c r="AD655" s="82"/>
      <c r="AE655" s="82"/>
      <c r="AF655" s="82"/>
      <c r="AG655" s="80"/>
      <c r="AH655" s="76"/>
      <c r="AI655" s="76"/>
      <c r="AJ655" s="76"/>
      <c r="AK655" s="36"/>
      <c r="AL655" s="36"/>
      <c r="AM655" s="200"/>
      <c r="AN655" s="200"/>
      <c r="AO655" s="200"/>
      <c r="AP655" s="200"/>
      <c r="AQ655" s="161"/>
      <c r="AR655" s="75"/>
      <c r="AS655" s="36"/>
      <c r="AT655" s="36"/>
      <c r="AU655" s="36"/>
      <c r="AV655" s="36"/>
      <c r="AW655" s="36"/>
      <c r="AX655" s="36"/>
      <c r="AY655" s="36"/>
      <c r="AZ655" s="36"/>
      <c r="BA655" s="104"/>
      <c r="BB655" s="113"/>
      <c r="BC655" s="114" t="str">
        <f>IF(AND(OR(K655=契約状況コード表!D$5,K655=契約状況コード表!D$6),OR(AG655=契約状況コード表!G$5,AG655=契約状況コード表!G$6)),"年間支払金額(全官署)",IF(OR(AG655=契約状況コード表!G$5,AG655=契約状況コード表!G$6),"年間支払金額",IF(AND(OR(COUNTIF(AI655,"*すべて*"),COUNTIF(AI655,"*全て*")),S655="●",OR(K655=契約状況コード表!D$5,K655=契約状況コード表!D$6)),"年間支払金額(全官署、契約相手方ごと)",IF(AND(OR(COUNTIF(AI655,"*すべて*"),COUNTIF(AI655,"*全て*")),S655="●"),"年間支払金額(契約相手方ごと)",IF(AND(OR(K655=契約状況コード表!D$5,K655=契約状況コード表!D$6),AG655=契約状況コード表!G$7),"契約総額(全官署)",IF(AND(K655=契約状況コード表!D$7,AG655=契約状況コード表!G$7),"契約総額(自官署のみ)",IF(K655=契約状況コード表!D$7,"年間支払金額(自官署のみ)",IF(AG655=契約状況コード表!G$7,"契約総額",IF(AND(COUNTIF(BJ655,"&lt;&gt;*単価*"),OR(K655=契約状況コード表!D$5,K655=契約状況コード表!D$6)),"全官署予定価格",IF(AND(COUNTIF(BJ655,"*単価*"),OR(K655=契約状況コード表!D$5,K655=契約状況コード表!D$6)),"全官署支払金額",IF(AND(COUNTIF(BJ655,"&lt;&gt;*単価*"),COUNTIF(BJ655,"*変更契約*")),"変更後予定価格",IF(COUNTIF(BJ655,"*単価*"),"年間支払金額","予定価格"))))))))))))</f>
        <v>予定価格</v>
      </c>
      <c r="BD655" s="114" t="str">
        <f>IF(AND(BI655=契約状況コード表!M$5,T655&gt;契約状況コード表!N$5),"○",IF(AND(BI655=契約状況コード表!M$6,T655&gt;=契約状況コード表!N$6),"○",IF(AND(BI655=契約状況コード表!M$7,T655&gt;=契約状況コード表!N$7),"○",IF(AND(BI655=契約状況コード表!M$8,T655&gt;=契約状況コード表!N$8),"○",IF(AND(BI655=契約状況コード表!M$9,T655&gt;=契約状況コード表!N$9),"○",IF(AND(BI655=契約状況コード表!M$10,T655&gt;=契約状況コード表!N$10),"○",IF(AND(BI655=契約状況コード表!M$11,T655&gt;=契約状況コード表!N$11),"○",IF(AND(BI655=契約状況コード表!M$12,T655&gt;=契約状況コード表!N$12),"○",IF(AND(BI655=契約状況コード表!M$13,T655&gt;=契約状況コード表!N$13),"○",IF(T655="他官署で調達手続き入札を実施のため","○","×"))))))))))</f>
        <v>×</v>
      </c>
      <c r="BE655" s="114" t="str">
        <f>IF(AND(BI655=契約状況コード表!M$5,Y655&gt;契約状況コード表!N$5),"○",IF(AND(BI655=契約状況コード表!M$6,Y655&gt;=契約状況コード表!N$6),"○",IF(AND(BI655=契約状況コード表!M$7,Y655&gt;=契約状況コード表!N$7),"○",IF(AND(BI655=契約状況コード表!M$8,Y655&gt;=契約状況コード表!N$8),"○",IF(AND(BI655=契約状況コード表!M$9,Y655&gt;=契約状況コード表!N$9),"○",IF(AND(BI655=契約状況コード表!M$10,Y655&gt;=契約状況コード表!N$10),"○",IF(AND(BI655=契約状況コード表!M$11,Y655&gt;=契約状況コード表!N$11),"○",IF(AND(BI655=契約状況コード表!M$12,Y655&gt;=契約状況コード表!N$12),"○",IF(AND(BI655=契約状況コード表!M$13,Y655&gt;=契約状況コード表!N$13),"○","×")))))))))</f>
        <v>×</v>
      </c>
      <c r="BF655" s="114" t="str">
        <f t="shared" si="92"/>
        <v>×</v>
      </c>
      <c r="BG655" s="114" t="str">
        <f t="shared" si="93"/>
        <v>×</v>
      </c>
      <c r="BH655" s="115" t="str">
        <f t="shared" si="94"/>
        <v/>
      </c>
      <c r="BI655" s="170">
        <f t="shared" si="95"/>
        <v>0</v>
      </c>
      <c r="BJ655" s="36" t="str">
        <f>IF(AG655=契約状況コード表!G$5,"",IF(AND(K655&lt;&gt;"",ISTEXT(U655)),"分担契約/単価契約",IF(ISTEXT(U655),"単価契約",IF(K655&lt;&gt;"","分担契約",""))))</f>
        <v/>
      </c>
      <c r="BK655" s="171"/>
      <c r="BL655" s="118" t="str">
        <f>IF(COUNTIF(T655,"**"),"",IF(AND(T655&gt;=契約状況コード表!P$5,OR(H655=契約状況コード表!M$5,H655=契約状況コード表!M$6)),1,IF(AND(T655&gt;=契約状況コード表!P$13,H655&lt;&gt;契約状況コード表!M$5,H655&lt;&gt;契約状況コード表!M$6),1,"")))</f>
        <v/>
      </c>
      <c r="BM655" s="155" t="str">
        <f t="shared" si="96"/>
        <v>○</v>
      </c>
      <c r="BN655" s="118" t="b">
        <f t="shared" si="97"/>
        <v>1</v>
      </c>
      <c r="BO655" s="118" t="b">
        <f t="shared" si="98"/>
        <v>1</v>
      </c>
    </row>
    <row r="656" spans="1:67" ht="60.6" customHeight="1">
      <c r="A656" s="101">
        <f t="shared" ref="A656:A719" si="99">ROW()-5</f>
        <v>651</v>
      </c>
      <c r="B656" s="101" t="str">
        <f t="shared" ref="B656:B719" si="100">IF(AND(COUNTIF(H656,"*工事*"),COUNTIF(R656,"*入札*")),1,IF(AND(COUNTIF(H656,"*工事*"),COUNTIF(R656,"*随意契約*")),2,IF(AND(R656&lt;&gt;"*工事*",COUNTIF(R656,"*入札*")),3,IF(AND(H656&lt;&gt;"*工事*",COUNTIF(R656,"*随意契約*")),4,""))))</f>
        <v/>
      </c>
      <c r="C656" s="101" t="str">
        <f>IF(B656&lt;&gt;1,"",COUNTIF($B$6:B656,1))</f>
        <v/>
      </c>
      <c r="D656" s="101" t="str">
        <f>IF(B656&lt;&gt;2,"",COUNTIF($B$6:B656,2))</f>
        <v/>
      </c>
      <c r="E656" s="101" t="str">
        <f>IF(B656&lt;&gt;3,"",COUNTIF($B$6:B656,3))</f>
        <v/>
      </c>
      <c r="F656" s="101" t="str">
        <f>IF(B656&lt;&gt;4,"",COUNTIF($B$6:B656,4))</f>
        <v/>
      </c>
      <c r="G656" s="75"/>
      <c r="H656" s="36"/>
      <c r="I656" s="76"/>
      <c r="J656" s="76"/>
      <c r="K656" s="75"/>
      <c r="L656" s="161"/>
      <c r="M656" s="77"/>
      <c r="N656" s="76"/>
      <c r="O656" s="78"/>
      <c r="P656" s="83"/>
      <c r="Q656" s="84"/>
      <c r="R656" s="76"/>
      <c r="S656" s="75"/>
      <c r="T656" s="79"/>
      <c r="U656" s="86"/>
      <c r="V656" s="87"/>
      <c r="W656" s="172" t="str">
        <f>IF(OR(T656="他官署で調達手続きを実施のため",AG656=契約状況コード表!G$5),"－",IF(V656&lt;&gt;"",ROUNDDOWN(V656/T656,3),(IFERROR(ROUNDDOWN(U656/T656,3),"－"))))</f>
        <v>－</v>
      </c>
      <c r="X656" s="79"/>
      <c r="Y656" s="79"/>
      <c r="Z656" s="82"/>
      <c r="AA656" s="80"/>
      <c r="AB656" s="81"/>
      <c r="AC656" s="82"/>
      <c r="AD656" s="82"/>
      <c r="AE656" s="82"/>
      <c r="AF656" s="82"/>
      <c r="AG656" s="80"/>
      <c r="AH656" s="76"/>
      <c r="AI656" s="76"/>
      <c r="AJ656" s="76"/>
      <c r="AK656" s="36"/>
      <c r="AL656" s="36"/>
      <c r="AM656" s="200"/>
      <c r="AN656" s="200"/>
      <c r="AO656" s="200"/>
      <c r="AP656" s="200"/>
      <c r="AQ656" s="161"/>
      <c r="AR656" s="75"/>
      <c r="AS656" s="36"/>
      <c r="AT656" s="36"/>
      <c r="AU656" s="36"/>
      <c r="AV656" s="36"/>
      <c r="AW656" s="36"/>
      <c r="AX656" s="36"/>
      <c r="AY656" s="36"/>
      <c r="AZ656" s="36"/>
      <c r="BA656" s="104"/>
      <c r="BB656" s="113"/>
      <c r="BC656" s="114" t="str">
        <f>IF(AND(OR(K656=契約状況コード表!D$5,K656=契約状況コード表!D$6),OR(AG656=契約状況コード表!G$5,AG656=契約状況コード表!G$6)),"年間支払金額(全官署)",IF(OR(AG656=契約状況コード表!G$5,AG656=契約状況コード表!G$6),"年間支払金額",IF(AND(OR(COUNTIF(AI656,"*すべて*"),COUNTIF(AI656,"*全て*")),S656="●",OR(K656=契約状況コード表!D$5,K656=契約状況コード表!D$6)),"年間支払金額(全官署、契約相手方ごと)",IF(AND(OR(COUNTIF(AI656,"*すべて*"),COUNTIF(AI656,"*全て*")),S656="●"),"年間支払金額(契約相手方ごと)",IF(AND(OR(K656=契約状況コード表!D$5,K656=契約状況コード表!D$6),AG656=契約状況コード表!G$7),"契約総額(全官署)",IF(AND(K656=契約状況コード表!D$7,AG656=契約状況コード表!G$7),"契約総額(自官署のみ)",IF(K656=契約状況コード表!D$7,"年間支払金額(自官署のみ)",IF(AG656=契約状況コード表!G$7,"契約総額",IF(AND(COUNTIF(BJ656,"&lt;&gt;*単価*"),OR(K656=契約状況コード表!D$5,K656=契約状況コード表!D$6)),"全官署予定価格",IF(AND(COUNTIF(BJ656,"*単価*"),OR(K656=契約状況コード表!D$5,K656=契約状況コード表!D$6)),"全官署支払金額",IF(AND(COUNTIF(BJ656,"&lt;&gt;*単価*"),COUNTIF(BJ656,"*変更契約*")),"変更後予定価格",IF(COUNTIF(BJ656,"*単価*"),"年間支払金額","予定価格"))))))))))))</f>
        <v>予定価格</v>
      </c>
      <c r="BD656" s="114" t="str">
        <f>IF(AND(BI656=契約状況コード表!M$5,T656&gt;契約状況コード表!N$5),"○",IF(AND(BI656=契約状況コード表!M$6,T656&gt;=契約状況コード表!N$6),"○",IF(AND(BI656=契約状況コード表!M$7,T656&gt;=契約状況コード表!N$7),"○",IF(AND(BI656=契約状況コード表!M$8,T656&gt;=契約状況コード表!N$8),"○",IF(AND(BI656=契約状況コード表!M$9,T656&gt;=契約状況コード表!N$9),"○",IF(AND(BI656=契約状況コード表!M$10,T656&gt;=契約状況コード表!N$10),"○",IF(AND(BI656=契約状況コード表!M$11,T656&gt;=契約状況コード表!N$11),"○",IF(AND(BI656=契約状況コード表!M$12,T656&gt;=契約状況コード表!N$12),"○",IF(AND(BI656=契約状況コード表!M$13,T656&gt;=契約状況コード表!N$13),"○",IF(T656="他官署で調達手続き入札を実施のため","○","×"))))))))))</f>
        <v>×</v>
      </c>
      <c r="BE656" s="114" t="str">
        <f>IF(AND(BI656=契約状況コード表!M$5,Y656&gt;契約状況コード表!N$5),"○",IF(AND(BI656=契約状況コード表!M$6,Y656&gt;=契約状況コード表!N$6),"○",IF(AND(BI656=契約状況コード表!M$7,Y656&gt;=契約状況コード表!N$7),"○",IF(AND(BI656=契約状況コード表!M$8,Y656&gt;=契約状況コード表!N$8),"○",IF(AND(BI656=契約状況コード表!M$9,Y656&gt;=契約状況コード表!N$9),"○",IF(AND(BI656=契約状況コード表!M$10,Y656&gt;=契約状況コード表!N$10),"○",IF(AND(BI656=契約状況コード表!M$11,Y656&gt;=契約状況コード表!N$11),"○",IF(AND(BI656=契約状況コード表!M$12,Y656&gt;=契約状況コード表!N$12),"○",IF(AND(BI656=契約状況コード表!M$13,Y656&gt;=契約状況コード表!N$13),"○","×")))))))))</f>
        <v>×</v>
      </c>
      <c r="BF656" s="114" t="str">
        <f t="shared" si="92"/>
        <v>×</v>
      </c>
      <c r="BG656" s="114" t="str">
        <f t="shared" si="93"/>
        <v>×</v>
      </c>
      <c r="BH656" s="115" t="str">
        <f t="shared" si="94"/>
        <v/>
      </c>
      <c r="BI656" s="170">
        <f t="shared" si="95"/>
        <v>0</v>
      </c>
      <c r="BJ656" s="36" t="str">
        <f>IF(AG656=契約状況コード表!G$5,"",IF(AND(K656&lt;&gt;"",ISTEXT(U656)),"分担契約/単価契約",IF(ISTEXT(U656),"単価契約",IF(K656&lt;&gt;"","分担契約",""))))</f>
        <v/>
      </c>
      <c r="BK656" s="171"/>
      <c r="BL656" s="118" t="str">
        <f>IF(COUNTIF(T656,"**"),"",IF(AND(T656&gt;=契約状況コード表!P$5,OR(H656=契約状況コード表!M$5,H656=契約状況コード表!M$6)),1,IF(AND(T656&gt;=契約状況コード表!P$13,H656&lt;&gt;契約状況コード表!M$5,H656&lt;&gt;契約状況コード表!M$6),1,"")))</f>
        <v/>
      </c>
      <c r="BM656" s="155" t="str">
        <f t="shared" si="96"/>
        <v>○</v>
      </c>
      <c r="BN656" s="118" t="b">
        <f t="shared" si="97"/>
        <v>1</v>
      </c>
      <c r="BO656" s="118" t="b">
        <f t="shared" si="98"/>
        <v>1</v>
      </c>
    </row>
    <row r="657" spans="1:67" ht="60.6" customHeight="1">
      <c r="A657" s="101">
        <f t="shared" si="99"/>
        <v>652</v>
      </c>
      <c r="B657" s="101" t="str">
        <f t="shared" si="100"/>
        <v/>
      </c>
      <c r="C657" s="101" t="str">
        <f>IF(B657&lt;&gt;1,"",COUNTIF($B$6:B657,1))</f>
        <v/>
      </c>
      <c r="D657" s="101" t="str">
        <f>IF(B657&lt;&gt;2,"",COUNTIF($B$6:B657,2))</f>
        <v/>
      </c>
      <c r="E657" s="101" t="str">
        <f>IF(B657&lt;&gt;3,"",COUNTIF($B$6:B657,3))</f>
        <v/>
      </c>
      <c r="F657" s="101" t="str">
        <f>IF(B657&lt;&gt;4,"",COUNTIF($B$6:B657,4))</f>
        <v/>
      </c>
      <c r="G657" s="75"/>
      <c r="H657" s="36"/>
      <c r="I657" s="76"/>
      <c r="J657" s="76"/>
      <c r="K657" s="75"/>
      <c r="L657" s="161"/>
      <c r="M657" s="77"/>
      <c r="N657" s="76"/>
      <c r="O657" s="78"/>
      <c r="P657" s="83"/>
      <c r="Q657" s="84"/>
      <c r="R657" s="76"/>
      <c r="S657" s="75"/>
      <c r="T657" s="79"/>
      <c r="U657" s="86"/>
      <c r="V657" s="87"/>
      <c r="W657" s="172" t="str">
        <f>IF(OR(T657="他官署で調達手続きを実施のため",AG657=契約状況コード表!G$5),"－",IF(V657&lt;&gt;"",ROUNDDOWN(V657/T657,3),(IFERROR(ROUNDDOWN(U657/T657,3),"－"))))</f>
        <v>－</v>
      </c>
      <c r="X657" s="79"/>
      <c r="Y657" s="79"/>
      <c r="Z657" s="82"/>
      <c r="AA657" s="80"/>
      <c r="AB657" s="81"/>
      <c r="AC657" s="82"/>
      <c r="AD657" s="82"/>
      <c r="AE657" s="82"/>
      <c r="AF657" s="82"/>
      <c r="AG657" s="80"/>
      <c r="AH657" s="76"/>
      <c r="AI657" s="76"/>
      <c r="AJ657" s="76"/>
      <c r="AK657" s="36"/>
      <c r="AL657" s="36"/>
      <c r="AM657" s="200"/>
      <c r="AN657" s="200"/>
      <c r="AO657" s="200"/>
      <c r="AP657" s="200"/>
      <c r="AQ657" s="161"/>
      <c r="AR657" s="75"/>
      <c r="AS657" s="36"/>
      <c r="AT657" s="36"/>
      <c r="AU657" s="36"/>
      <c r="AV657" s="36"/>
      <c r="AW657" s="36"/>
      <c r="AX657" s="36"/>
      <c r="AY657" s="36"/>
      <c r="AZ657" s="36"/>
      <c r="BA657" s="104"/>
      <c r="BB657" s="113"/>
      <c r="BC657" s="114" t="str">
        <f>IF(AND(OR(K657=契約状況コード表!D$5,K657=契約状況コード表!D$6),OR(AG657=契約状況コード表!G$5,AG657=契約状況コード表!G$6)),"年間支払金額(全官署)",IF(OR(AG657=契約状況コード表!G$5,AG657=契約状況コード表!G$6),"年間支払金額",IF(AND(OR(COUNTIF(AI657,"*すべて*"),COUNTIF(AI657,"*全て*")),S657="●",OR(K657=契約状況コード表!D$5,K657=契約状況コード表!D$6)),"年間支払金額(全官署、契約相手方ごと)",IF(AND(OR(COUNTIF(AI657,"*すべて*"),COUNTIF(AI657,"*全て*")),S657="●"),"年間支払金額(契約相手方ごと)",IF(AND(OR(K657=契約状況コード表!D$5,K657=契約状況コード表!D$6),AG657=契約状況コード表!G$7),"契約総額(全官署)",IF(AND(K657=契約状況コード表!D$7,AG657=契約状況コード表!G$7),"契約総額(自官署のみ)",IF(K657=契約状況コード表!D$7,"年間支払金額(自官署のみ)",IF(AG657=契約状況コード表!G$7,"契約総額",IF(AND(COUNTIF(BJ657,"&lt;&gt;*単価*"),OR(K657=契約状況コード表!D$5,K657=契約状況コード表!D$6)),"全官署予定価格",IF(AND(COUNTIF(BJ657,"*単価*"),OR(K657=契約状況コード表!D$5,K657=契約状況コード表!D$6)),"全官署支払金額",IF(AND(COUNTIF(BJ657,"&lt;&gt;*単価*"),COUNTIF(BJ657,"*変更契約*")),"変更後予定価格",IF(COUNTIF(BJ657,"*単価*"),"年間支払金額","予定価格"))))))))))))</f>
        <v>予定価格</v>
      </c>
      <c r="BD657" s="114" t="str">
        <f>IF(AND(BI657=契約状況コード表!M$5,T657&gt;契約状況コード表!N$5),"○",IF(AND(BI657=契約状況コード表!M$6,T657&gt;=契約状況コード表!N$6),"○",IF(AND(BI657=契約状況コード表!M$7,T657&gt;=契約状況コード表!N$7),"○",IF(AND(BI657=契約状況コード表!M$8,T657&gt;=契約状況コード表!N$8),"○",IF(AND(BI657=契約状況コード表!M$9,T657&gt;=契約状況コード表!N$9),"○",IF(AND(BI657=契約状況コード表!M$10,T657&gt;=契約状況コード表!N$10),"○",IF(AND(BI657=契約状況コード表!M$11,T657&gt;=契約状況コード表!N$11),"○",IF(AND(BI657=契約状況コード表!M$12,T657&gt;=契約状況コード表!N$12),"○",IF(AND(BI657=契約状況コード表!M$13,T657&gt;=契約状況コード表!N$13),"○",IF(T657="他官署で調達手続き入札を実施のため","○","×"))))))))))</f>
        <v>×</v>
      </c>
      <c r="BE657" s="114" t="str">
        <f>IF(AND(BI657=契約状況コード表!M$5,Y657&gt;契約状況コード表!N$5),"○",IF(AND(BI657=契約状況コード表!M$6,Y657&gt;=契約状況コード表!N$6),"○",IF(AND(BI657=契約状況コード表!M$7,Y657&gt;=契約状況コード表!N$7),"○",IF(AND(BI657=契約状況コード表!M$8,Y657&gt;=契約状況コード表!N$8),"○",IF(AND(BI657=契約状況コード表!M$9,Y657&gt;=契約状況コード表!N$9),"○",IF(AND(BI657=契約状況コード表!M$10,Y657&gt;=契約状況コード表!N$10),"○",IF(AND(BI657=契約状況コード表!M$11,Y657&gt;=契約状況コード表!N$11),"○",IF(AND(BI657=契約状況コード表!M$12,Y657&gt;=契約状況コード表!N$12),"○",IF(AND(BI657=契約状況コード表!M$13,Y657&gt;=契約状況コード表!N$13),"○","×")))))))))</f>
        <v>×</v>
      </c>
      <c r="BF657" s="114" t="str">
        <f t="shared" si="92"/>
        <v>×</v>
      </c>
      <c r="BG657" s="114" t="str">
        <f t="shared" si="93"/>
        <v>×</v>
      </c>
      <c r="BH657" s="115" t="str">
        <f t="shared" si="94"/>
        <v/>
      </c>
      <c r="BI657" s="170">
        <f t="shared" si="95"/>
        <v>0</v>
      </c>
      <c r="BJ657" s="36" t="str">
        <f>IF(AG657=契約状況コード表!G$5,"",IF(AND(K657&lt;&gt;"",ISTEXT(U657)),"分担契約/単価契約",IF(ISTEXT(U657),"単価契約",IF(K657&lt;&gt;"","分担契約",""))))</f>
        <v/>
      </c>
      <c r="BK657" s="171"/>
      <c r="BL657" s="118" t="str">
        <f>IF(COUNTIF(T657,"**"),"",IF(AND(T657&gt;=契約状況コード表!P$5,OR(H657=契約状況コード表!M$5,H657=契約状況コード表!M$6)),1,IF(AND(T657&gt;=契約状況コード表!P$13,H657&lt;&gt;契約状況コード表!M$5,H657&lt;&gt;契約状況コード表!M$6),1,"")))</f>
        <v/>
      </c>
      <c r="BM657" s="155" t="str">
        <f t="shared" si="96"/>
        <v>○</v>
      </c>
      <c r="BN657" s="118" t="b">
        <f t="shared" si="97"/>
        <v>1</v>
      </c>
      <c r="BO657" s="118" t="b">
        <f t="shared" si="98"/>
        <v>1</v>
      </c>
    </row>
    <row r="658" spans="1:67" ht="60.6" customHeight="1">
      <c r="A658" s="101">
        <f t="shared" si="99"/>
        <v>653</v>
      </c>
      <c r="B658" s="101" t="str">
        <f t="shared" si="100"/>
        <v/>
      </c>
      <c r="C658" s="101" t="str">
        <f>IF(B658&lt;&gt;1,"",COUNTIF($B$6:B658,1))</f>
        <v/>
      </c>
      <c r="D658" s="101" t="str">
        <f>IF(B658&lt;&gt;2,"",COUNTIF($B$6:B658,2))</f>
        <v/>
      </c>
      <c r="E658" s="101" t="str">
        <f>IF(B658&lt;&gt;3,"",COUNTIF($B$6:B658,3))</f>
        <v/>
      </c>
      <c r="F658" s="101" t="str">
        <f>IF(B658&lt;&gt;4,"",COUNTIF($B$6:B658,4))</f>
        <v/>
      </c>
      <c r="G658" s="75"/>
      <c r="H658" s="36"/>
      <c r="I658" s="76"/>
      <c r="J658" s="76"/>
      <c r="K658" s="75"/>
      <c r="L658" s="161"/>
      <c r="M658" s="77"/>
      <c r="N658" s="76"/>
      <c r="O658" s="78"/>
      <c r="P658" s="83"/>
      <c r="Q658" s="84"/>
      <c r="R658" s="76"/>
      <c r="S658" s="75"/>
      <c r="T658" s="79"/>
      <c r="U658" s="86"/>
      <c r="V658" s="87"/>
      <c r="W658" s="172" t="str">
        <f>IF(OR(T658="他官署で調達手続きを実施のため",AG658=契約状況コード表!G$5),"－",IF(V658&lt;&gt;"",ROUNDDOWN(V658/T658,3),(IFERROR(ROUNDDOWN(U658/T658,3),"－"))))</f>
        <v>－</v>
      </c>
      <c r="X658" s="79"/>
      <c r="Y658" s="79"/>
      <c r="Z658" s="82"/>
      <c r="AA658" s="80"/>
      <c r="AB658" s="81"/>
      <c r="AC658" s="82"/>
      <c r="AD658" s="82"/>
      <c r="AE658" s="82"/>
      <c r="AF658" s="82"/>
      <c r="AG658" s="80"/>
      <c r="AH658" s="76"/>
      <c r="AI658" s="76"/>
      <c r="AJ658" s="76"/>
      <c r="AK658" s="36"/>
      <c r="AL658" s="36"/>
      <c r="AM658" s="200"/>
      <c r="AN658" s="200"/>
      <c r="AO658" s="200"/>
      <c r="AP658" s="200"/>
      <c r="AQ658" s="161"/>
      <c r="AR658" s="75"/>
      <c r="AS658" s="36"/>
      <c r="AT658" s="36"/>
      <c r="AU658" s="36"/>
      <c r="AV658" s="36"/>
      <c r="AW658" s="36"/>
      <c r="AX658" s="36"/>
      <c r="AY658" s="36"/>
      <c r="AZ658" s="36"/>
      <c r="BA658" s="108"/>
      <c r="BB658" s="113"/>
      <c r="BC658" s="114" t="str">
        <f>IF(AND(OR(K658=契約状況コード表!D$5,K658=契約状況コード表!D$6),OR(AG658=契約状況コード表!G$5,AG658=契約状況コード表!G$6)),"年間支払金額(全官署)",IF(OR(AG658=契約状況コード表!G$5,AG658=契約状況コード表!G$6),"年間支払金額",IF(AND(OR(COUNTIF(AI658,"*すべて*"),COUNTIF(AI658,"*全て*")),S658="●",OR(K658=契約状況コード表!D$5,K658=契約状況コード表!D$6)),"年間支払金額(全官署、契約相手方ごと)",IF(AND(OR(COUNTIF(AI658,"*すべて*"),COUNTIF(AI658,"*全て*")),S658="●"),"年間支払金額(契約相手方ごと)",IF(AND(OR(K658=契約状況コード表!D$5,K658=契約状況コード表!D$6),AG658=契約状況コード表!G$7),"契約総額(全官署)",IF(AND(K658=契約状況コード表!D$7,AG658=契約状況コード表!G$7),"契約総額(自官署のみ)",IF(K658=契約状況コード表!D$7,"年間支払金額(自官署のみ)",IF(AG658=契約状況コード表!G$7,"契約総額",IF(AND(COUNTIF(BJ658,"&lt;&gt;*単価*"),OR(K658=契約状況コード表!D$5,K658=契約状況コード表!D$6)),"全官署予定価格",IF(AND(COUNTIF(BJ658,"*単価*"),OR(K658=契約状況コード表!D$5,K658=契約状況コード表!D$6)),"全官署支払金額",IF(AND(COUNTIF(BJ658,"&lt;&gt;*単価*"),COUNTIF(BJ658,"*変更契約*")),"変更後予定価格",IF(COUNTIF(BJ658,"*単価*"),"年間支払金額","予定価格"))))))))))))</f>
        <v>予定価格</v>
      </c>
      <c r="BD658" s="114" t="str">
        <f>IF(AND(BI658=契約状況コード表!M$5,T658&gt;契約状況コード表!N$5),"○",IF(AND(BI658=契約状況コード表!M$6,T658&gt;=契約状況コード表!N$6),"○",IF(AND(BI658=契約状況コード表!M$7,T658&gt;=契約状況コード表!N$7),"○",IF(AND(BI658=契約状況コード表!M$8,T658&gt;=契約状況コード表!N$8),"○",IF(AND(BI658=契約状況コード表!M$9,T658&gt;=契約状況コード表!N$9),"○",IF(AND(BI658=契約状況コード表!M$10,T658&gt;=契約状況コード表!N$10),"○",IF(AND(BI658=契約状況コード表!M$11,T658&gt;=契約状況コード表!N$11),"○",IF(AND(BI658=契約状況コード表!M$12,T658&gt;=契約状況コード表!N$12),"○",IF(AND(BI658=契約状況コード表!M$13,T658&gt;=契約状況コード表!N$13),"○",IF(T658="他官署で調達手続き入札を実施のため","○","×"))))))))))</f>
        <v>×</v>
      </c>
      <c r="BE658" s="114" t="str">
        <f>IF(AND(BI658=契約状況コード表!M$5,Y658&gt;契約状況コード表!N$5),"○",IF(AND(BI658=契約状況コード表!M$6,Y658&gt;=契約状況コード表!N$6),"○",IF(AND(BI658=契約状況コード表!M$7,Y658&gt;=契約状況コード表!N$7),"○",IF(AND(BI658=契約状況コード表!M$8,Y658&gt;=契約状況コード表!N$8),"○",IF(AND(BI658=契約状況コード表!M$9,Y658&gt;=契約状況コード表!N$9),"○",IF(AND(BI658=契約状況コード表!M$10,Y658&gt;=契約状況コード表!N$10),"○",IF(AND(BI658=契約状況コード表!M$11,Y658&gt;=契約状況コード表!N$11),"○",IF(AND(BI658=契約状況コード表!M$12,Y658&gt;=契約状況コード表!N$12),"○",IF(AND(BI658=契約状況コード表!M$13,Y658&gt;=契約状況コード表!N$13),"○","×")))))))))</f>
        <v>×</v>
      </c>
      <c r="BF658" s="114" t="str">
        <f t="shared" si="92"/>
        <v>×</v>
      </c>
      <c r="BG658" s="114" t="str">
        <f t="shared" si="93"/>
        <v>×</v>
      </c>
      <c r="BH658" s="115" t="str">
        <f t="shared" si="94"/>
        <v/>
      </c>
      <c r="BI658" s="170">
        <f t="shared" si="95"/>
        <v>0</v>
      </c>
      <c r="BJ658" s="36" t="str">
        <f>IF(AG658=契約状況コード表!G$5,"",IF(AND(K658&lt;&gt;"",ISTEXT(U658)),"分担契約/単価契約",IF(ISTEXT(U658),"単価契約",IF(K658&lt;&gt;"","分担契約",""))))</f>
        <v/>
      </c>
      <c r="BK658" s="171"/>
      <c r="BL658" s="118" t="str">
        <f>IF(COUNTIF(T658,"**"),"",IF(AND(T658&gt;=契約状況コード表!P$5,OR(H658=契約状況コード表!M$5,H658=契約状況コード表!M$6)),1,IF(AND(T658&gt;=契約状況コード表!P$13,H658&lt;&gt;契約状況コード表!M$5,H658&lt;&gt;契約状況コード表!M$6),1,"")))</f>
        <v/>
      </c>
      <c r="BM658" s="155" t="str">
        <f t="shared" si="96"/>
        <v>○</v>
      </c>
      <c r="BN658" s="118" t="b">
        <f t="shared" si="97"/>
        <v>1</v>
      </c>
      <c r="BO658" s="118" t="b">
        <f t="shared" si="98"/>
        <v>1</v>
      </c>
    </row>
    <row r="659" spans="1:67" ht="60.6" customHeight="1">
      <c r="A659" s="101">
        <f t="shared" si="99"/>
        <v>654</v>
      </c>
      <c r="B659" s="101" t="str">
        <f t="shared" si="100"/>
        <v/>
      </c>
      <c r="C659" s="101" t="str">
        <f>IF(B659&lt;&gt;1,"",COUNTIF($B$6:B659,1))</f>
        <v/>
      </c>
      <c r="D659" s="101" t="str">
        <f>IF(B659&lt;&gt;2,"",COUNTIF($B$6:B659,2))</f>
        <v/>
      </c>
      <c r="E659" s="101" t="str">
        <f>IF(B659&lt;&gt;3,"",COUNTIF($B$6:B659,3))</f>
        <v/>
      </c>
      <c r="F659" s="101" t="str">
        <f>IF(B659&lt;&gt;4,"",COUNTIF($B$6:B659,4))</f>
        <v/>
      </c>
      <c r="G659" s="75"/>
      <c r="H659" s="36"/>
      <c r="I659" s="76"/>
      <c r="J659" s="76"/>
      <c r="K659" s="75"/>
      <c r="L659" s="161"/>
      <c r="M659" s="77"/>
      <c r="N659" s="76"/>
      <c r="O659" s="78"/>
      <c r="P659" s="83"/>
      <c r="Q659" s="84"/>
      <c r="R659" s="76"/>
      <c r="S659" s="75"/>
      <c r="T659" s="79"/>
      <c r="U659" s="86"/>
      <c r="V659" s="87"/>
      <c r="W659" s="172" t="str">
        <f>IF(OR(T659="他官署で調達手続きを実施のため",AG659=契約状況コード表!G$5),"－",IF(V659&lt;&gt;"",ROUNDDOWN(V659/T659,3),(IFERROR(ROUNDDOWN(U659/T659,3),"－"))))</f>
        <v>－</v>
      </c>
      <c r="X659" s="79"/>
      <c r="Y659" s="79"/>
      <c r="Z659" s="82"/>
      <c r="AA659" s="80"/>
      <c r="AB659" s="81"/>
      <c r="AC659" s="82"/>
      <c r="AD659" s="82"/>
      <c r="AE659" s="82"/>
      <c r="AF659" s="82"/>
      <c r="AG659" s="80"/>
      <c r="AH659" s="76"/>
      <c r="AI659" s="76"/>
      <c r="AJ659" s="76"/>
      <c r="AK659" s="36"/>
      <c r="AL659" s="36"/>
      <c r="AM659" s="200"/>
      <c r="AN659" s="200"/>
      <c r="AO659" s="200"/>
      <c r="AP659" s="200"/>
      <c r="AQ659" s="161"/>
      <c r="AR659" s="75"/>
      <c r="AS659" s="36"/>
      <c r="AT659" s="36"/>
      <c r="AU659" s="36"/>
      <c r="AV659" s="36"/>
      <c r="AW659" s="36"/>
      <c r="AX659" s="36"/>
      <c r="AY659" s="36"/>
      <c r="AZ659" s="36"/>
      <c r="BA659" s="104"/>
      <c r="BB659" s="113"/>
      <c r="BC659" s="114" t="str">
        <f>IF(AND(OR(K659=契約状況コード表!D$5,K659=契約状況コード表!D$6),OR(AG659=契約状況コード表!G$5,AG659=契約状況コード表!G$6)),"年間支払金額(全官署)",IF(OR(AG659=契約状況コード表!G$5,AG659=契約状況コード表!G$6),"年間支払金額",IF(AND(OR(COUNTIF(AI659,"*すべて*"),COUNTIF(AI659,"*全て*")),S659="●",OR(K659=契約状況コード表!D$5,K659=契約状況コード表!D$6)),"年間支払金額(全官署、契約相手方ごと)",IF(AND(OR(COUNTIF(AI659,"*すべて*"),COUNTIF(AI659,"*全て*")),S659="●"),"年間支払金額(契約相手方ごと)",IF(AND(OR(K659=契約状況コード表!D$5,K659=契約状況コード表!D$6),AG659=契約状況コード表!G$7),"契約総額(全官署)",IF(AND(K659=契約状況コード表!D$7,AG659=契約状況コード表!G$7),"契約総額(自官署のみ)",IF(K659=契約状況コード表!D$7,"年間支払金額(自官署のみ)",IF(AG659=契約状況コード表!G$7,"契約総額",IF(AND(COUNTIF(BJ659,"&lt;&gt;*単価*"),OR(K659=契約状況コード表!D$5,K659=契約状況コード表!D$6)),"全官署予定価格",IF(AND(COUNTIF(BJ659,"*単価*"),OR(K659=契約状況コード表!D$5,K659=契約状況コード表!D$6)),"全官署支払金額",IF(AND(COUNTIF(BJ659,"&lt;&gt;*単価*"),COUNTIF(BJ659,"*変更契約*")),"変更後予定価格",IF(COUNTIF(BJ659,"*単価*"),"年間支払金額","予定価格"))))))))))))</f>
        <v>予定価格</v>
      </c>
      <c r="BD659" s="114" t="str">
        <f>IF(AND(BI659=契約状況コード表!M$5,T659&gt;契約状況コード表!N$5),"○",IF(AND(BI659=契約状況コード表!M$6,T659&gt;=契約状況コード表!N$6),"○",IF(AND(BI659=契約状況コード表!M$7,T659&gt;=契約状況コード表!N$7),"○",IF(AND(BI659=契約状況コード表!M$8,T659&gt;=契約状況コード表!N$8),"○",IF(AND(BI659=契約状況コード表!M$9,T659&gt;=契約状況コード表!N$9),"○",IF(AND(BI659=契約状況コード表!M$10,T659&gt;=契約状況コード表!N$10),"○",IF(AND(BI659=契約状況コード表!M$11,T659&gt;=契約状況コード表!N$11),"○",IF(AND(BI659=契約状況コード表!M$12,T659&gt;=契約状況コード表!N$12),"○",IF(AND(BI659=契約状況コード表!M$13,T659&gt;=契約状況コード表!N$13),"○",IF(T659="他官署で調達手続き入札を実施のため","○","×"))))))))))</f>
        <v>×</v>
      </c>
      <c r="BE659" s="114" t="str">
        <f>IF(AND(BI659=契約状況コード表!M$5,Y659&gt;契約状況コード表!N$5),"○",IF(AND(BI659=契約状況コード表!M$6,Y659&gt;=契約状況コード表!N$6),"○",IF(AND(BI659=契約状況コード表!M$7,Y659&gt;=契約状況コード表!N$7),"○",IF(AND(BI659=契約状況コード表!M$8,Y659&gt;=契約状況コード表!N$8),"○",IF(AND(BI659=契約状況コード表!M$9,Y659&gt;=契約状況コード表!N$9),"○",IF(AND(BI659=契約状況コード表!M$10,Y659&gt;=契約状況コード表!N$10),"○",IF(AND(BI659=契約状況コード表!M$11,Y659&gt;=契約状況コード表!N$11),"○",IF(AND(BI659=契約状況コード表!M$12,Y659&gt;=契約状況コード表!N$12),"○",IF(AND(BI659=契約状況コード表!M$13,Y659&gt;=契約状況コード表!N$13),"○","×")))))))))</f>
        <v>×</v>
      </c>
      <c r="BF659" s="114" t="str">
        <f t="shared" si="92"/>
        <v>×</v>
      </c>
      <c r="BG659" s="114" t="str">
        <f t="shared" si="93"/>
        <v>×</v>
      </c>
      <c r="BH659" s="115" t="str">
        <f t="shared" si="94"/>
        <v/>
      </c>
      <c r="BI659" s="170">
        <f t="shared" si="95"/>
        <v>0</v>
      </c>
      <c r="BJ659" s="36" t="str">
        <f>IF(AG659=契約状況コード表!G$5,"",IF(AND(K659&lt;&gt;"",ISTEXT(U659)),"分担契約/単価契約",IF(ISTEXT(U659),"単価契約",IF(K659&lt;&gt;"","分担契約",""))))</f>
        <v/>
      </c>
      <c r="BK659" s="171"/>
      <c r="BL659" s="118" t="str">
        <f>IF(COUNTIF(T659,"**"),"",IF(AND(T659&gt;=契約状況コード表!P$5,OR(H659=契約状況コード表!M$5,H659=契約状況コード表!M$6)),1,IF(AND(T659&gt;=契約状況コード表!P$13,H659&lt;&gt;契約状況コード表!M$5,H659&lt;&gt;契約状況コード表!M$6),1,"")))</f>
        <v/>
      </c>
      <c r="BM659" s="155" t="str">
        <f t="shared" si="96"/>
        <v>○</v>
      </c>
      <c r="BN659" s="118" t="b">
        <f t="shared" si="97"/>
        <v>1</v>
      </c>
      <c r="BO659" s="118" t="b">
        <f t="shared" si="98"/>
        <v>1</v>
      </c>
    </row>
    <row r="660" spans="1:67" ht="60.6" customHeight="1">
      <c r="A660" s="101">
        <f t="shared" si="99"/>
        <v>655</v>
      </c>
      <c r="B660" s="101" t="str">
        <f t="shared" si="100"/>
        <v/>
      </c>
      <c r="C660" s="101" t="str">
        <f>IF(B660&lt;&gt;1,"",COUNTIF($B$6:B660,1))</f>
        <v/>
      </c>
      <c r="D660" s="101" t="str">
        <f>IF(B660&lt;&gt;2,"",COUNTIF($B$6:B660,2))</f>
        <v/>
      </c>
      <c r="E660" s="101" t="str">
        <f>IF(B660&lt;&gt;3,"",COUNTIF($B$6:B660,3))</f>
        <v/>
      </c>
      <c r="F660" s="101" t="str">
        <f>IF(B660&lt;&gt;4,"",COUNTIF($B$6:B660,4))</f>
        <v/>
      </c>
      <c r="G660" s="75"/>
      <c r="H660" s="36"/>
      <c r="I660" s="76"/>
      <c r="J660" s="76"/>
      <c r="K660" s="75"/>
      <c r="L660" s="161"/>
      <c r="M660" s="77"/>
      <c r="N660" s="76"/>
      <c r="O660" s="78"/>
      <c r="P660" s="83"/>
      <c r="Q660" s="84"/>
      <c r="R660" s="76"/>
      <c r="S660" s="75"/>
      <c r="T660" s="79"/>
      <c r="U660" s="86"/>
      <c r="V660" s="87"/>
      <c r="W660" s="172" t="str">
        <f>IF(OR(T660="他官署で調達手続きを実施のため",AG660=契約状況コード表!G$5),"－",IF(V660&lt;&gt;"",ROUNDDOWN(V660/T660,3),(IFERROR(ROUNDDOWN(U660/T660,3),"－"))))</f>
        <v>－</v>
      </c>
      <c r="X660" s="79"/>
      <c r="Y660" s="79"/>
      <c r="Z660" s="82"/>
      <c r="AA660" s="80"/>
      <c r="AB660" s="81"/>
      <c r="AC660" s="82"/>
      <c r="AD660" s="82"/>
      <c r="AE660" s="82"/>
      <c r="AF660" s="82"/>
      <c r="AG660" s="80"/>
      <c r="AH660" s="76"/>
      <c r="AI660" s="76"/>
      <c r="AJ660" s="76"/>
      <c r="AK660" s="36"/>
      <c r="AL660" s="36"/>
      <c r="AM660" s="200"/>
      <c r="AN660" s="200"/>
      <c r="AO660" s="200"/>
      <c r="AP660" s="200"/>
      <c r="AQ660" s="161"/>
      <c r="AR660" s="75"/>
      <c r="AS660" s="36"/>
      <c r="AT660" s="36"/>
      <c r="AU660" s="36"/>
      <c r="AV660" s="36"/>
      <c r="AW660" s="36"/>
      <c r="AX660" s="36"/>
      <c r="AY660" s="36"/>
      <c r="AZ660" s="36"/>
      <c r="BA660" s="104"/>
      <c r="BB660" s="113"/>
      <c r="BC660" s="114" t="str">
        <f>IF(AND(OR(K660=契約状況コード表!D$5,K660=契約状況コード表!D$6),OR(AG660=契約状況コード表!G$5,AG660=契約状況コード表!G$6)),"年間支払金額(全官署)",IF(OR(AG660=契約状況コード表!G$5,AG660=契約状況コード表!G$6),"年間支払金額",IF(AND(OR(COUNTIF(AI660,"*すべて*"),COUNTIF(AI660,"*全て*")),S660="●",OR(K660=契約状況コード表!D$5,K660=契約状況コード表!D$6)),"年間支払金額(全官署、契約相手方ごと)",IF(AND(OR(COUNTIF(AI660,"*すべて*"),COUNTIF(AI660,"*全て*")),S660="●"),"年間支払金額(契約相手方ごと)",IF(AND(OR(K660=契約状況コード表!D$5,K660=契約状況コード表!D$6),AG660=契約状況コード表!G$7),"契約総額(全官署)",IF(AND(K660=契約状況コード表!D$7,AG660=契約状況コード表!G$7),"契約総額(自官署のみ)",IF(K660=契約状況コード表!D$7,"年間支払金額(自官署のみ)",IF(AG660=契約状況コード表!G$7,"契約総額",IF(AND(COUNTIF(BJ660,"&lt;&gt;*単価*"),OR(K660=契約状況コード表!D$5,K660=契約状況コード表!D$6)),"全官署予定価格",IF(AND(COUNTIF(BJ660,"*単価*"),OR(K660=契約状況コード表!D$5,K660=契約状況コード表!D$6)),"全官署支払金額",IF(AND(COUNTIF(BJ660,"&lt;&gt;*単価*"),COUNTIF(BJ660,"*変更契約*")),"変更後予定価格",IF(COUNTIF(BJ660,"*単価*"),"年間支払金額","予定価格"))))))))))))</f>
        <v>予定価格</v>
      </c>
      <c r="BD660" s="114" t="str">
        <f>IF(AND(BI660=契約状況コード表!M$5,T660&gt;契約状況コード表!N$5),"○",IF(AND(BI660=契約状況コード表!M$6,T660&gt;=契約状況コード表!N$6),"○",IF(AND(BI660=契約状況コード表!M$7,T660&gt;=契約状況コード表!N$7),"○",IF(AND(BI660=契約状況コード表!M$8,T660&gt;=契約状況コード表!N$8),"○",IF(AND(BI660=契約状況コード表!M$9,T660&gt;=契約状況コード表!N$9),"○",IF(AND(BI660=契約状況コード表!M$10,T660&gt;=契約状況コード表!N$10),"○",IF(AND(BI660=契約状況コード表!M$11,T660&gt;=契約状況コード表!N$11),"○",IF(AND(BI660=契約状況コード表!M$12,T660&gt;=契約状況コード表!N$12),"○",IF(AND(BI660=契約状況コード表!M$13,T660&gt;=契約状況コード表!N$13),"○",IF(T660="他官署で調達手続き入札を実施のため","○","×"))))))))))</f>
        <v>×</v>
      </c>
      <c r="BE660" s="114" t="str">
        <f>IF(AND(BI660=契約状況コード表!M$5,Y660&gt;契約状況コード表!N$5),"○",IF(AND(BI660=契約状況コード表!M$6,Y660&gt;=契約状況コード表!N$6),"○",IF(AND(BI660=契約状況コード表!M$7,Y660&gt;=契約状況コード表!N$7),"○",IF(AND(BI660=契約状況コード表!M$8,Y660&gt;=契約状況コード表!N$8),"○",IF(AND(BI660=契約状況コード表!M$9,Y660&gt;=契約状況コード表!N$9),"○",IF(AND(BI660=契約状況コード表!M$10,Y660&gt;=契約状況コード表!N$10),"○",IF(AND(BI660=契約状況コード表!M$11,Y660&gt;=契約状況コード表!N$11),"○",IF(AND(BI660=契約状況コード表!M$12,Y660&gt;=契約状況コード表!N$12),"○",IF(AND(BI660=契約状況コード表!M$13,Y660&gt;=契約状況コード表!N$13),"○","×")))))))))</f>
        <v>×</v>
      </c>
      <c r="BF660" s="114" t="str">
        <f t="shared" si="92"/>
        <v>×</v>
      </c>
      <c r="BG660" s="114" t="str">
        <f t="shared" si="93"/>
        <v>×</v>
      </c>
      <c r="BH660" s="115" t="str">
        <f t="shared" si="94"/>
        <v/>
      </c>
      <c r="BI660" s="170">
        <f t="shared" si="95"/>
        <v>0</v>
      </c>
      <c r="BJ660" s="36" t="str">
        <f>IF(AG660=契約状況コード表!G$5,"",IF(AND(K660&lt;&gt;"",ISTEXT(U660)),"分担契約/単価契約",IF(ISTEXT(U660),"単価契約",IF(K660&lt;&gt;"","分担契約",""))))</f>
        <v/>
      </c>
      <c r="BK660" s="171"/>
      <c r="BL660" s="118" t="str">
        <f>IF(COUNTIF(T660,"**"),"",IF(AND(T660&gt;=契約状況コード表!P$5,OR(H660=契約状況コード表!M$5,H660=契約状況コード表!M$6)),1,IF(AND(T660&gt;=契約状況コード表!P$13,H660&lt;&gt;契約状況コード表!M$5,H660&lt;&gt;契約状況コード表!M$6),1,"")))</f>
        <v/>
      </c>
      <c r="BM660" s="155" t="str">
        <f t="shared" si="96"/>
        <v>○</v>
      </c>
      <c r="BN660" s="118" t="b">
        <f t="shared" si="97"/>
        <v>1</v>
      </c>
      <c r="BO660" s="118" t="b">
        <f t="shared" si="98"/>
        <v>1</v>
      </c>
    </row>
    <row r="661" spans="1:67" ht="60.6" customHeight="1">
      <c r="A661" s="101">
        <f t="shared" si="99"/>
        <v>656</v>
      </c>
      <c r="B661" s="101" t="str">
        <f t="shared" si="100"/>
        <v/>
      </c>
      <c r="C661" s="101" t="str">
        <f>IF(B661&lt;&gt;1,"",COUNTIF($B$6:B661,1))</f>
        <v/>
      </c>
      <c r="D661" s="101" t="str">
        <f>IF(B661&lt;&gt;2,"",COUNTIF($B$6:B661,2))</f>
        <v/>
      </c>
      <c r="E661" s="101" t="str">
        <f>IF(B661&lt;&gt;3,"",COUNTIF($B$6:B661,3))</f>
        <v/>
      </c>
      <c r="F661" s="101" t="str">
        <f>IF(B661&lt;&gt;4,"",COUNTIF($B$6:B661,4))</f>
        <v/>
      </c>
      <c r="G661" s="75"/>
      <c r="H661" s="36"/>
      <c r="I661" s="76"/>
      <c r="J661" s="76"/>
      <c r="K661" s="75"/>
      <c r="L661" s="161"/>
      <c r="M661" s="77"/>
      <c r="N661" s="76"/>
      <c r="O661" s="78"/>
      <c r="P661" s="83"/>
      <c r="Q661" s="84"/>
      <c r="R661" s="76"/>
      <c r="S661" s="75"/>
      <c r="T661" s="85"/>
      <c r="U661" s="154"/>
      <c r="V661" s="87"/>
      <c r="W661" s="172" t="str">
        <f>IF(OR(T661="他官署で調達手続きを実施のため",AG661=契約状況コード表!G$5),"－",IF(V661&lt;&gt;"",ROUNDDOWN(V661/T661,3),(IFERROR(ROUNDDOWN(U661/T661,3),"－"))))</f>
        <v>－</v>
      </c>
      <c r="X661" s="85"/>
      <c r="Y661" s="85"/>
      <c r="Z661" s="82"/>
      <c r="AA661" s="80"/>
      <c r="AB661" s="81"/>
      <c r="AC661" s="82"/>
      <c r="AD661" s="82"/>
      <c r="AE661" s="82"/>
      <c r="AF661" s="82"/>
      <c r="AG661" s="80"/>
      <c r="AH661" s="76"/>
      <c r="AI661" s="76"/>
      <c r="AJ661" s="76"/>
      <c r="AK661" s="36"/>
      <c r="AL661" s="36"/>
      <c r="AM661" s="200"/>
      <c r="AN661" s="200"/>
      <c r="AO661" s="200"/>
      <c r="AP661" s="200"/>
      <c r="AQ661" s="161"/>
      <c r="AR661" s="75"/>
      <c r="AS661" s="36"/>
      <c r="AT661" s="36"/>
      <c r="AU661" s="36"/>
      <c r="AV661" s="36"/>
      <c r="AW661" s="36"/>
      <c r="AX661" s="36"/>
      <c r="AY661" s="36"/>
      <c r="AZ661" s="36"/>
      <c r="BA661" s="104"/>
      <c r="BB661" s="113"/>
      <c r="BC661" s="114" t="str">
        <f>IF(AND(OR(K661=契約状況コード表!D$5,K661=契約状況コード表!D$6),OR(AG661=契約状況コード表!G$5,AG661=契約状況コード表!G$6)),"年間支払金額(全官署)",IF(OR(AG661=契約状況コード表!G$5,AG661=契約状況コード表!G$6),"年間支払金額",IF(AND(OR(COUNTIF(AI661,"*すべて*"),COUNTIF(AI661,"*全て*")),S661="●",OR(K661=契約状況コード表!D$5,K661=契約状況コード表!D$6)),"年間支払金額(全官署、契約相手方ごと)",IF(AND(OR(COUNTIF(AI661,"*すべて*"),COUNTIF(AI661,"*全て*")),S661="●"),"年間支払金額(契約相手方ごと)",IF(AND(OR(K661=契約状況コード表!D$5,K661=契約状況コード表!D$6),AG661=契約状況コード表!G$7),"契約総額(全官署)",IF(AND(K661=契約状況コード表!D$7,AG661=契約状況コード表!G$7),"契約総額(自官署のみ)",IF(K661=契約状況コード表!D$7,"年間支払金額(自官署のみ)",IF(AG661=契約状況コード表!G$7,"契約総額",IF(AND(COUNTIF(BJ661,"&lt;&gt;*単価*"),OR(K661=契約状況コード表!D$5,K661=契約状況コード表!D$6)),"全官署予定価格",IF(AND(COUNTIF(BJ661,"*単価*"),OR(K661=契約状況コード表!D$5,K661=契約状況コード表!D$6)),"全官署支払金額",IF(AND(COUNTIF(BJ661,"&lt;&gt;*単価*"),COUNTIF(BJ661,"*変更契約*")),"変更後予定価格",IF(COUNTIF(BJ661,"*単価*"),"年間支払金額","予定価格"))))))))))))</f>
        <v>予定価格</v>
      </c>
      <c r="BD661" s="114" t="str">
        <f>IF(AND(BI661=契約状況コード表!M$5,T661&gt;契約状況コード表!N$5),"○",IF(AND(BI661=契約状況コード表!M$6,T661&gt;=契約状況コード表!N$6),"○",IF(AND(BI661=契約状況コード表!M$7,T661&gt;=契約状況コード表!N$7),"○",IF(AND(BI661=契約状況コード表!M$8,T661&gt;=契約状況コード表!N$8),"○",IF(AND(BI661=契約状況コード表!M$9,T661&gt;=契約状況コード表!N$9),"○",IF(AND(BI661=契約状況コード表!M$10,T661&gt;=契約状況コード表!N$10),"○",IF(AND(BI661=契約状況コード表!M$11,T661&gt;=契約状況コード表!N$11),"○",IF(AND(BI661=契約状況コード表!M$12,T661&gt;=契約状況コード表!N$12),"○",IF(AND(BI661=契約状況コード表!M$13,T661&gt;=契約状況コード表!N$13),"○",IF(T661="他官署で調達手続き入札を実施のため","○","×"))))))))))</f>
        <v>×</v>
      </c>
      <c r="BE661" s="114" t="str">
        <f>IF(AND(BI661=契約状況コード表!M$5,Y661&gt;契約状況コード表!N$5),"○",IF(AND(BI661=契約状況コード表!M$6,Y661&gt;=契約状況コード表!N$6),"○",IF(AND(BI661=契約状況コード表!M$7,Y661&gt;=契約状況コード表!N$7),"○",IF(AND(BI661=契約状況コード表!M$8,Y661&gt;=契約状況コード表!N$8),"○",IF(AND(BI661=契約状況コード表!M$9,Y661&gt;=契約状況コード表!N$9),"○",IF(AND(BI661=契約状況コード表!M$10,Y661&gt;=契約状況コード表!N$10),"○",IF(AND(BI661=契約状況コード表!M$11,Y661&gt;=契約状況コード表!N$11),"○",IF(AND(BI661=契約状況コード表!M$12,Y661&gt;=契約状況コード表!N$12),"○",IF(AND(BI661=契約状況コード表!M$13,Y661&gt;=契約状況コード表!N$13),"○","×")))))))))</f>
        <v>×</v>
      </c>
      <c r="BF661" s="114" t="str">
        <f t="shared" si="92"/>
        <v>×</v>
      </c>
      <c r="BG661" s="114" t="str">
        <f t="shared" si="93"/>
        <v>×</v>
      </c>
      <c r="BH661" s="115" t="str">
        <f t="shared" si="94"/>
        <v/>
      </c>
      <c r="BI661" s="170">
        <f t="shared" si="95"/>
        <v>0</v>
      </c>
      <c r="BJ661" s="36" t="str">
        <f>IF(AG661=契約状況コード表!G$5,"",IF(AND(K661&lt;&gt;"",ISTEXT(U661)),"分担契約/単価契約",IF(ISTEXT(U661),"単価契約",IF(K661&lt;&gt;"","分担契約",""))))</f>
        <v/>
      </c>
      <c r="BK661" s="171"/>
      <c r="BL661" s="118" t="str">
        <f>IF(COUNTIF(T661,"**"),"",IF(AND(T661&gt;=契約状況コード表!P$5,OR(H661=契約状況コード表!M$5,H661=契約状況コード表!M$6)),1,IF(AND(T661&gt;=契約状況コード表!P$13,H661&lt;&gt;契約状況コード表!M$5,H661&lt;&gt;契約状況コード表!M$6),1,"")))</f>
        <v/>
      </c>
      <c r="BM661" s="155" t="str">
        <f t="shared" si="96"/>
        <v>○</v>
      </c>
      <c r="BN661" s="118" t="b">
        <f t="shared" si="97"/>
        <v>1</v>
      </c>
      <c r="BO661" s="118" t="b">
        <f t="shared" si="98"/>
        <v>1</v>
      </c>
    </row>
    <row r="662" spans="1:67" ht="60.6" customHeight="1">
      <c r="A662" s="101">
        <f t="shared" si="99"/>
        <v>657</v>
      </c>
      <c r="B662" s="101" t="str">
        <f t="shared" si="100"/>
        <v/>
      </c>
      <c r="C662" s="101" t="str">
        <f>IF(B662&lt;&gt;1,"",COUNTIF($B$6:B662,1))</f>
        <v/>
      </c>
      <c r="D662" s="101" t="str">
        <f>IF(B662&lt;&gt;2,"",COUNTIF($B$6:B662,2))</f>
        <v/>
      </c>
      <c r="E662" s="101" t="str">
        <f>IF(B662&lt;&gt;3,"",COUNTIF($B$6:B662,3))</f>
        <v/>
      </c>
      <c r="F662" s="101" t="str">
        <f>IF(B662&lt;&gt;4,"",COUNTIF($B$6:B662,4))</f>
        <v/>
      </c>
      <c r="G662" s="75"/>
      <c r="H662" s="36"/>
      <c r="I662" s="76"/>
      <c r="J662" s="76"/>
      <c r="K662" s="75"/>
      <c r="L662" s="161"/>
      <c r="M662" s="77"/>
      <c r="N662" s="76"/>
      <c r="O662" s="78"/>
      <c r="P662" s="83"/>
      <c r="Q662" s="84"/>
      <c r="R662" s="76"/>
      <c r="S662" s="75"/>
      <c r="T662" s="79"/>
      <c r="U662" s="86"/>
      <c r="V662" s="87"/>
      <c r="W662" s="172" t="str">
        <f>IF(OR(T662="他官署で調達手続きを実施のため",AG662=契約状況コード表!G$5),"－",IF(V662&lt;&gt;"",ROUNDDOWN(V662/T662,3),(IFERROR(ROUNDDOWN(U662/T662,3),"－"))))</f>
        <v>－</v>
      </c>
      <c r="X662" s="79"/>
      <c r="Y662" s="79"/>
      <c r="Z662" s="82"/>
      <c r="AA662" s="80"/>
      <c r="AB662" s="81"/>
      <c r="AC662" s="82"/>
      <c r="AD662" s="82"/>
      <c r="AE662" s="82"/>
      <c r="AF662" s="82"/>
      <c r="AG662" s="80"/>
      <c r="AH662" s="76"/>
      <c r="AI662" s="76"/>
      <c r="AJ662" s="76"/>
      <c r="AK662" s="36"/>
      <c r="AL662" s="36"/>
      <c r="AM662" s="200"/>
      <c r="AN662" s="200"/>
      <c r="AO662" s="200"/>
      <c r="AP662" s="200"/>
      <c r="AQ662" s="161"/>
      <c r="AR662" s="75"/>
      <c r="AS662" s="36"/>
      <c r="AT662" s="36"/>
      <c r="AU662" s="36"/>
      <c r="AV662" s="36"/>
      <c r="AW662" s="36"/>
      <c r="AX662" s="36"/>
      <c r="AY662" s="36"/>
      <c r="AZ662" s="36"/>
      <c r="BA662" s="104"/>
      <c r="BB662" s="113"/>
      <c r="BC662" s="114" t="str">
        <f>IF(AND(OR(K662=契約状況コード表!D$5,K662=契約状況コード表!D$6),OR(AG662=契約状況コード表!G$5,AG662=契約状況コード表!G$6)),"年間支払金額(全官署)",IF(OR(AG662=契約状況コード表!G$5,AG662=契約状況コード表!G$6),"年間支払金額",IF(AND(OR(COUNTIF(AI662,"*すべて*"),COUNTIF(AI662,"*全て*")),S662="●",OR(K662=契約状況コード表!D$5,K662=契約状況コード表!D$6)),"年間支払金額(全官署、契約相手方ごと)",IF(AND(OR(COUNTIF(AI662,"*すべて*"),COUNTIF(AI662,"*全て*")),S662="●"),"年間支払金額(契約相手方ごと)",IF(AND(OR(K662=契約状況コード表!D$5,K662=契約状況コード表!D$6),AG662=契約状況コード表!G$7),"契約総額(全官署)",IF(AND(K662=契約状況コード表!D$7,AG662=契約状況コード表!G$7),"契約総額(自官署のみ)",IF(K662=契約状況コード表!D$7,"年間支払金額(自官署のみ)",IF(AG662=契約状況コード表!G$7,"契約総額",IF(AND(COUNTIF(BJ662,"&lt;&gt;*単価*"),OR(K662=契約状況コード表!D$5,K662=契約状況コード表!D$6)),"全官署予定価格",IF(AND(COUNTIF(BJ662,"*単価*"),OR(K662=契約状況コード表!D$5,K662=契約状況コード表!D$6)),"全官署支払金額",IF(AND(COUNTIF(BJ662,"&lt;&gt;*単価*"),COUNTIF(BJ662,"*変更契約*")),"変更後予定価格",IF(COUNTIF(BJ662,"*単価*"),"年間支払金額","予定価格"))))))))))))</f>
        <v>予定価格</v>
      </c>
      <c r="BD662" s="114" t="str">
        <f>IF(AND(BI662=契約状況コード表!M$5,T662&gt;契約状況コード表!N$5),"○",IF(AND(BI662=契約状況コード表!M$6,T662&gt;=契約状況コード表!N$6),"○",IF(AND(BI662=契約状況コード表!M$7,T662&gt;=契約状況コード表!N$7),"○",IF(AND(BI662=契約状況コード表!M$8,T662&gt;=契約状況コード表!N$8),"○",IF(AND(BI662=契約状況コード表!M$9,T662&gt;=契約状況コード表!N$9),"○",IF(AND(BI662=契約状況コード表!M$10,T662&gt;=契約状況コード表!N$10),"○",IF(AND(BI662=契約状況コード表!M$11,T662&gt;=契約状況コード表!N$11),"○",IF(AND(BI662=契約状況コード表!M$12,T662&gt;=契約状況コード表!N$12),"○",IF(AND(BI662=契約状況コード表!M$13,T662&gt;=契約状況コード表!N$13),"○",IF(T662="他官署で調達手続き入札を実施のため","○","×"))))))))))</f>
        <v>×</v>
      </c>
      <c r="BE662" s="114" t="str">
        <f>IF(AND(BI662=契約状況コード表!M$5,Y662&gt;契約状況コード表!N$5),"○",IF(AND(BI662=契約状況コード表!M$6,Y662&gt;=契約状況コード表!N$6),"○",IF(AND(BI662=契約状況コード表!M$7,Y662&gt;=契約状況コード表!N$7),"○",IF(AND(BI662=契約状況コード表!M$8,Y662&gt;=契約状況コード表!N$8),"○",IF(AND(BI662=契約状況コード表!M$9,Y662&gt;=契約状況コード表!N$9),"○",IF(AND(BI662=契約状況コード表!M$10,Y662&gt;=契約状況コード表!N$10),"○",IF(AND(BI662=契約状況コード表!M$11,Y662&gt;=契約状況コード表!N$11),"○",IF(AND(BI662=契約状況コード表!M$12,Y662&gt;=契約状況コード表!N$12),"○",IF(AND(BI662=契約状況コード表!M$13,Y662&gt;=契約状況コード表!N$13),"○","×")))))))))</f>
        <v>×</v>
      </c>
      <c r="BF662" s="114" t="str">
        <f t="shared" si="92"/>
        <v>×</v>
      </c>
      <c r="BG662" s="114" t="str">
        <f t="shared" si="93"/>
        <v>×</v>
      </c>
      <c r="BH662" s="115" t="str">
        <f t="shared" si="94"/>
        <v/>
      </c>
      <c r="BI662" s="170">
        <f t="shared" si="95"/>
        <v>0</v>
      </c>
      <c r="BJ662" s="36" t="str">
        <f>IF(AG662=契約状況コード表!G$5,"",IF(AND(K662&lt;&gt;"",ISTEXT(U662)),"分担契約/単価契約",IF(ISTEXT(U662),"単価契約",IF(K662&lt;&gt;"","分担契約",""))))</f>
        <v/>
      </c>
      <c r="BK662" s="171"/>
      <c r="BL662" s="118" t="str">
        <f>IF(COUNTIF(T662,"**"),"",IF(AND(T662&gt;=契約状況コード表!P$5,OR(H662=契約状況コード表!M$5,H662=契約状況コード表!M$6)),1,IF(AND(T662&gt;=契約状況コード表!P$13,H662&lt;&gt;契約状況コード表!M$5,H662&lt;&gt;契約状況コード表!M$6),1,"")))</f>
        <v/>
      </c>
      <c r="BM662" s="155" t="str">
        <f t="shared" si="96"/>
        <v>○</v>
      </c>
      <c r="BN662" s="118" t="b">
        <f t="shared" si="97"/>
        <v>1</v>
      </c>
      <c r="BO662" s="118" t="b">
        <f t="shared" si="98"/>
        <v>1</v>
      </c>
    </row>
    <row r="663" spans="1:67" ht="60.6" customHeight="1">
      <c r="A663" s="101">
        <f t="shared" si="99"/>
        <v>658</v>
      </c>
      <c r="B663" s="101" t="str">
        <f t="shared" si="100"/>
        <v/>
      </c>
      <c r="C663" s="101" t="str">
        <f>IF(B663&lt;&gt;1,"",COUNTIF($B$6:B663,1))</f>
        <v/>
      </c>
      <c r="D663" s="101" t="str">
        <f>IF(B663&lt;&gt;2,"",COUNTIF($B$6:B663,2))</f>
        <v/>
      </c>
      <c r="E663" s="101" t="str">
        <f>IF(B663&lt;&gt;3,"",COUNTIF($B$6:B663,3))</f>
        <v/>
      </c>
      <c r="F663" s="101" t="str">
        <f>IF(B663&lt;&gt;4,"",COUNTIF($B$6:B663,4))</f>
        <v/>
      </c>
      <c r="G663" s="75"/>
      <c r="H663" s="36"/>
      <c r="I663" s="76"/>
      <c r="J663" s="76"/>
      <c r="K663" s="75"/>
      <c r="L663" s="161"/>
      <c r="M663" s="77"/>
      <c r="N663" s="76"/>
      <c r="O663" s="78"/>
      <c r="P663" s="83"/>
      <c r="Q663" s="84"/>
      <c r="R663" s="76"/>
      <c r="S663" s="75"/>
      <c r="T663" s="79"/>
      <c r="U663" s="86"/>
      <c r="V663" s="87"/>
      <c r="W663" s="172" t="str">
        <f>IF(OR(T663="他官署で調達手続きを実施のため",AG663=契約状況コード表!G$5),"－",IF(V663&lt;&gt;"",ROUNDDOWN(V663/T663,3),(IFERROR(ROUNDDOWN(U663/T663,3),"－"))))</f>
        <v>－</v>
      </c>
      <c r="X663" s="79"/>
      <c r="Y663" s="79"/>
      <c r="Z663" s="82"/>
      <c r="AA663" s="80"/>
      <c r="AB663" s="81"/>
      <c r="AC663" s="82"/>
      <c r="AD663" s="82"/>
      <c r="AE663" s="82"/>
      <c r="AF663" s="82"/>
      <c r="AG663" s="80"/>
      <c r="AH663" s="76"/>
      <c r="AI663" s="76"/>
      <c r="AJ663" s="76"/>
      <c r="AK663" s="36"/>
      <c r="AL663" s="36"/>
      <c r="AM663" s="200"/>
      <c r="AN663" s="200"/>
      <c r="AO663" s="200"/>
      <c r="AP663" s="200"/>
      <c r="AQ663" s="161"/>
      <c r="AR663" s="75"/>
      <c r="AS663" s="36"/>
      <c r="AT663" s="36"/>
      <c r="AU663" s="36"/>
      <c r="AV663" s="36"/>
      <c r="AW663" s="36"/>
      <c r="AX663" s="36"/>
      <c r="AY663" s="36"/>
      <c r="AZ663" s="36"/>
      <c r="BA663" s="104"/>
      <c r="BB663" s="113"/>
      <c r="BC663" s="114" t="str">
        <f>IF(AND(OR(K663=契約状況コード表!D$5,K663=契約状況コード表!D$6),OR(AG663=契約状況コード表!G$5,AG663=契約状況コード表!G$6)),"年間支払金額(全官署)",IF(OR(AG663=契約状況コード表!G$5,AG663=契約状況コード表!G$6),"年間支払金額",IF(AND(OR(COUNTIF(AI663,"*すべて*"),COUNTIF(AI663,"*全て*")),S663="●",OR(K663=契約状況コード表!D$5,K663=契約状況コード表!D$6)),"年間支払金額(全官署、契約相手方ごと)",IF(AND(OR(COUNTIF(AI663,"*すべて*"),COUNTIF(AI663,"*全て*")),S663="●"),"年間支払金額(契約相手方ごと)",IF(AND(OR(K663=契約状況コード表!D$5,K663=契約状況コード表!D$6),AG663=契約状況コード表!G$7),"契約総額(全官署)",IF(AND(K663=契約状況コード表!D$7,AG663=契約状況コード表!G$7),"契約総額(自官署のみ)",IF(K663=契約状況コード表!D$7,"年間支払金額(自官署のみ)",IF(AG663=契約状況コード表!G$7,"契約総額",IF(AND(COUNTIF(BJ663,"&lt;&gt;*単価*"),OR(K663=契約状況コード表!D$5,K663=契約状況コード表!D$6)),"全官署予定価格",IF(AND(COUNTIF(BJ663,"*単価*"),OR(K663=契約状況コード表!D$5,K663=契約状況コード表!D$6)),"全官署支払金額",IF(AND(COUNTIF(BJ663,"&lt;&gt;*単価*"),COUNTIF(BJ663,"*変更契約*")),"変更後予定価格",IF(COUNTIF(BJ663,"*単価*"),"年間支払金額","予定価格"))))))))))))</f>
        <v>予定価格</v>
      </c>
      <c r="BD663" s="114" t="str">
        <f>IF(AND(BI663=契約状況コード表!M$5,T663&gt;契約状況コード表!N$5),"○",IF(AND(BI663=契約状況コード表!M$6,T663&gt;=契約状況コード表!N$6),"○",IF(AND(BI663=契約状況コード表!M$7,T663&gt;=契約状況コード表!N$7),"○",IF(AND(BI663=契約状況コード表!M$8,T663&gt;=契約状況コード表!N$8),"○",IF(AND(BI663=契約状況コード表!M$9,T663&gt;=契約状況コード表!N$9),"○",IF(AND(BI663=契約状況コード表!M$10,T663&gt;=契約状況コード表!N$10),"○",IF(AND(BI663=契約状況コード表!M$11,T663&gt;=契約状況コード表!N$11),"○",IF(AND(BI663=契約状況コード表!M$12,T663&gt;=契約状況コード表!N$12),"○",IF(AND(BI663=契約状況コード表!M$13,T663&gt;=契約状況コード表!N$13),"○",IF(T663="他官署で調達手続き入札を実施のため","○","×"))))))))))</f>
        <v>×</v>
      </c>
      <c r="BE663" s="114" t="str">
        <f>IF(AND(BI663=契約状況コード表!M$5,Y663&gt;契約状況コード表!N$5),"○",IF(AND(BI663=契約状況コード表!M$6,Y663&gt;=契約状況コード表!N$6),"○",IF(AND(BI663=契約状況コード表!M$7,Y663&gt;=契約状況コード表!N$7),"○",IF(AND(BI663=契約状況コード表!M$8,Y663&gt;=契約状況コード表!N$8),"○",IF(AND(BI663=契約状況コード表!M$9,Y663&gt;=契約状況コード表!N$9),"○",IF(AND(BI663=契約状況コード表!M$10,Y663&gt;=契約状況コード表!N$10),"○",IF(AND(BI663=契約状況コード表!M$11,Y663&gt;=契約状況コード表!N$11),"○",IF(AND(BI663=契約状況コード表!M$12,Y663&gt;=契約状況コード表!N$12),"○",IF(AND(BI663=契約状況コード表!M$13,Y663&gt;=契約状況コード表!N$13),"○","×")))))))))</f>
        <v>×</v>
      </c>
      <c r="BF663" s="114" t="str">
        <f t="shared" si="92"/>
        <v>×</v>
      </c>
      <c r="BG663" s="114" t="str">
        <f t="shared" si="93"/>
        <v>×</v>
      </c>
      <c r="BH663" s="115" t="str">
        <f t="shared" si="94"/>
        <v/>
      </c>
      <c r="BI663" s="170">
        <f t="shared" si="95"/>
        <v>0</v>
      </c>
      <c r="BJ663" s="36" t="str">
        <f>IF(AG663=契約状況コード表!G$5,"",IF(AND(K663&lt;&gt;"",ISTEXT(U663)),"分担契約/単価契約",IF(ISTEXT(U663),"単価契約",IF(K663&lt;&gt;"","分担契約",""))))</f>
        <v/>
      </c>
      <c r="BK663" s="171"/>
      <c r="BL663" s="118" t="str">
        <f>IF(COUNTIF(T663,"**"),"",IF(AND(T663&gt;=契約状況コード表!P$5,OR(H663=契約状況コード表!M$5,H663=契約状況コード表!M$6)),1,IF(AND(T663&gt;=契約状況コード表!P$13,H663&lt;&gt;契約状況コード表!M$5,H663&lt;&gt;契約状況コード表!M$6),1,"")))</f>
        <v/>
      </c>
      <c r="BM663" s="155" t="str">
        <f t="shared" si="96"/>
        <v>○</v>
      </c>
      <c r="BN663" s="118" t="b">
        <f t="shared" si="97"/>
        <v>1</v>
      </c>
      <c r="BO663" s="118" t="b">
        <f t="shared" si="98"/>
        <v>1</v>
      </c>
    </row>
    <row r="664" spans="1:67" ht="60.6" customHeight="1">
      <c r="A664" s="101">
        <f t="shared" si="99"/>
        <v>659</v>
      </c>
      <c r="B664" s="101" t="str">
        <f t="shared" si="100"/>
        <v/>
      </c>
      <c r="C664" s="101" t="str">
        <f>IF(B664&lt;&gt;1,"",COUNTIF($B$6:B664,1))</f>
        <v/>
      </c>
      <c r="D664" s="101" t="str">
        <f>IF(B664&lt;&gt;2,"",COUNTIF($B$6:B664,2))</f>
        <v/>
      </c>
      <c r="E664" s="101" t="str">
        <f>IF(B664&lt;&gt;3,"",COUNTIF($B$6:B664,3))</f>
        <v/>
      </c>
      <c r="F664" s="101" t="str">
        <f>IF(B664&lt;&gt;4,"",COUNTIF($B$6:B664,4))</f>
        <v/>
      </c>
      <c r="G664" s="75"/>
      <c r="H664" s="36"/>
      <c r="I664" s="76"/>
      <c r="J664" s="76"/>
      <c r="K664" s="75"/>
      <c r="L664" s="161"/>
      <c r="M664" s="77"/>
      <c r="N664" s="76"/>
      <c r="O664" s="78"/>
      <c r="P664" s="83"/>
      <c r="Q664" s="84"/>
      <c r="R664" s="76"/>
      <c r="S664" s="75"/>
      <c r="T664" s="79"/>
      <c r="U664" s="86"/>
      <c r="V664" s="87"/>
      <c r="W664" s="172" t="str">
        <f>IF(OR(T664="他官署で調達手続きを実施のため",AG664=契約状況コード表!G$5),"－",IF(V664&lt;&gt;"",ROUNDDOWN(V664/T664,3),(IFERROR(ROUNDDOWN(U664/T664,3),"－"))))</f>
        <v>－</v>
      </c>
      <c r="X664" s="79"/>
      <c r="Y664" s="79"/>
      <c r="Z664" s="82"/>
      <c r="AA664" s="80"/>
      <c r="AB664" s="81"/>
      <c r="AC664" s="82"/>
      <c r="AD664" s="82"/>
      <c r="AE664" s="82"/>
      <c r="AF664" s="82"/>
      <c r="AG664" s="80"/>
      <c r="AH664" s="76"/>
      <c r="AI664" s="76"/>
      <c r="AJ664" s="76"/>
      <c r="AK664" s="36"/>
      <c r="AL664" s="36"/>
      <c r="AM664" s="200"/>
      <c r="AN664" s="200"/>
      <c r="AO664" s="200"/>
      <c r="AP664" s="200"/>
      <c r="AQ664" s="161"/>
      <c r="AR664" s="75"/>
      <c r="AS664" s="36"/>
      <c r="AT664" s="36"/>
      <c r="AU664" s="36"/>
      <c r="AV664" s="36"/>
      <c r="AW664" s="36"/>
      <c r="AX664" s="36"/>
      <c r="AY664" s="36"/>
      <c r="AZ664" s="36"/>
      <c r="BA664" s="104"/>
      <c r="BB664" s="113"/>
      <c r="BC664" s="114" t="str">
        <f>IF(AND(OR(K664=契約状況コード表!D$5,K664=契約状況コード表!D$6),OR(AG664=契約状況コード表!G$5,AG664=契約状況コード表!G$6)),"年間支払金額(全官署)",IF(OR(AG664=契約状況コード表!G$5,AG664=契約状況コード表!G$6),"年間支払金額",IF(AND(OR(COUNTIF(AI664,"*すべて*"),COUNTIF(AI664,"*全て*")),S664="●",OR(K664=契約状況コード表!D$5,K664=契約状況コード表!D$6)),"年間支払金額(全官署、契約相手方ごと)",IF(AND(OR(COUNTIF(AI664,"*すべて*"),COUNTIF(AI664,"*全て*")),S664="●"),"年間支払金額(契約相手方ごと)",IF(AND(OR(K664=契約状況コード表!D$5,K664=契約状況コード表!D$6),AG664=契約状況コード表!G$7),"契約総額(全官署)",IF(AND(K664=契約状況コード表!D$7,AG664=契約状況コード表!G$7),"契約総額(自官署のみ)",IF(K664=契約状況コード表!D$7,"年間支払金額(自官署のみ)",IF(AG664=契約状況コード表!G$7,"契約総額",IF(AND(COUNTIF(BJ664,"&lt;&gt;*単価*"),OR(K664=契約状況コード表!D$5,K664=契約状況コード表!D$6)),"全官署予定価格",IF(AND(COUNTIF(BJ664,"*単価*"),OR(K664=契約状況コード表!D$5,K664=契約状況コード表!D$6)),"全官署支払金額",IF(AND(COUNTIF(BJ664,"&lt;&gt;*単価*"),COUNTIF(BJ664,"*変更契約*")),"変更後予定価格",IF(COUNTIF(BJ664,"*単価*"),"年間支払金額","予定価格"))))))))))))</f>
        <v>予定価格</v>
      </c>
      <c r="BD664" s="114" t="str">
        <f>IF(AND(BI664=契約状況コード表!M$5,T664&gt;契約状況コード表!N$5),"○",IF(AND(BI664=契約状況コード表!M$6,T664&gt;=契約状況コード表!N$6),"○",IF(AND(BI664=契約状況コード表!M$7,T664&gt;=契約状況コード表!N$7),"○",IF(AND(BI664=契約状況コード表!M$8,T664&gt;=契約状況コード表!N$8),"○",IF(AND(BI664=契約状況コード表!M$9,T664&gt;=契約状況コード表!N$9),"○",IF(AND(BI664=契約状況コード表!M$10,T664&gt;=契約状況コード表!N$10),"○",IF(AND(BI664=契約状況コード表!M$11,T664&gt;=契約状況コード表!N$11),"○",IF(AND(BI664=契約状況コード表!M$12,T664&gt;=契約状況コード表!N$12),"○",IF(AND(BI664=契約状況コード表!M$13,T664&gt;=契約状況コード表!N$13),"○",IF(T664="他官署で調達手続き入札を実施のため","○","×"))))))))))</f>
        <v>×</v>
      </c>
      <c r="BE664" s="114" t="str">
        <f>IF(AND(BI664=契約状況コード表!M$5,Y664&gt;契約状況コード表!N$5),"○",IF(AND(BI664=契約状況コード表!M$6,Y664&gt;=契約状況コード表!N$6),"○",IF(AND(BI664=契約状況コード表!M$7,Y664&gt;=契約状況コード表!N$7),"○",IF(AND(BI664=契約状況コード表!M$8,Y664&gt;=契約状況コード表!N$8),"○",IF(AND(BI664=契約状況コード表!M$9,Y664&gt;=契約状況コード表!N$9),"○",IF(AND(BI664=契約状況コード表!M$10,Y664&gt;=契約状況コード表!N$10),"○",IF(AND(BI664=契約状況コード表!M$11,Y664&gt;=契約状況コード表!N$11),"○",IF(AND(BI664=契約状況コード表!M$12,Y664&gt;=契約状況コード表!N$12),"○",IF(AND(BI664=契約状況コード表!M$13,Y664&gt;=契約状況コード表!N$13),"○","×")))))))))</f>
        <v>×</v>
      </c>
      <c r="BF664" s="114" t="str">
        <f t="shared" si="92"/>
        <v>×</v>
      </c>
      <c r="BG664" s="114" t="str">
        <f t="shared" si="93"/>
        <v>×</v>
      </c>
      <c r="BH664" s="115" t="str">
        <f t="shared" si="94"/>
        <v/>
      </c>
      <c r="BI664" s="170">
        <f t="shared" si="95"/>
        <v>0</v>
      </c>
      <c r="BJ664" s="36" t="str">
        <f>IF(AG664=契約状況コード表!G$5,"",IF(AND(K664&lt;&gt;"",ISTEXT(U664)),"分担契約/単価契約",IF(ISTEXT(U664),"単価契約",IF(K664&lt;&gt;"","分担契約",""))))</f>
        <v/>
      </c>
      <c r="BK664" s="171"/>
      <c r="BL664" s="118" t="str">
        <f>IF(COUNTIF(T664,"**"),"",IF(AND(T664&gt;=契約状況コード表!P$5,OR(H664=契約状況コード表!M$5,H664=契約状況コード表!M$6)),1,IF(AND(T664&gt;=契約状況コード表!P$13,H664&lt;&gt;契約状況コード表!M$5,H664&lt;&gt;契約状況コード表!M$6),1,"")))</f>
        <v/>
      </c>
      <c r="BM664" s="155" t="str">
        <f t="shared" si="96"/>
        <v>○</v>
      </c>
      <c r="BN664" s="118" t="b">
        <f t="shared" si="97"/>
        <v>1</v>
      </c>
      <c r="BO664" s="118" t="b">
        <f t="shared" si="98"/>
        <v>1</v>
      </c>
    </row>
    <row r="665" spans="1:67" ht="60.6" customHeight="1">
      <c r="A665" s="101">
        <f t="shared" si="99"/>
        <v>660</v>
      </c>
      <c r="B665" s="101" t="str">
        <f t="shared" si="100"/>
        <v/>
      </c>
      <c r="C665" s="101" t="str">
        <f>IF(B665&lt;&gt;1,"",COUNTIF($B$6:B665,1))</f>
        <v/>
      </c>
      <c r="D665" s="101" t="str">
        <f>IF(B665&lt;&gt;2,"",COUNTIF($B$6:B665,2))</f>
        <v/>
      </c>
      <c r="E665" s="101" t="str">
        <f>IF(B665&lt;&gt;3,"",COUNTIF($B$6:B665,3))</f>
        <v/>
      </c>
      <c r="F665" s="101" t="str">
        <f>IF(B665&lt;&gt;4,"",COUNTIF($B$6:B665,4))</f>
        <v/>
      </c>
      <c r="G665" s="75"/>
      <c r="H665" s="36"/>
      <c r="I665" s="76"/>
      <c r="J665" s="76"/>
      <c r="K665" s="75"/>
      <c r="L665" s="161"/>
      <c r="M665" s="77"/>
      <c r="N665" s="76"/>
      <c r="O665" s="78"/>
      <c r="P665" s="83"/>
      <c r="Q665" s="84"/>
      <c r="R665" s="76"/>
      <c r="S665" s="75"/>
      <c r="T665" s="79"/>
      <c r="U665" s="86"/>
      <c r="V665" s="87"/>
      <c r="W665" s="172" t="str">
        <f>IF(OR(T665="他官署で調達手続きを実施のため",AG665=契約状況コード表!G$5),"－",IF(V665&lt;&gt;"",ROUNDDOWN(V665/T665,3),(IFERROR(ROUNDDOWN(U665/T665,3),"－"))))</f>
        <v>－</v>
      </c>
      <c r="X665" s="79"/>
      <c r="Y665" s="79"/>
      <c r="Z665" s="82"/>
      <c r="AA665" s="80"/>
      <c r="AB665" s="81"/>
      <c r="AC665" s="82"/>
      <c r="AD665" s="82"/>
      <c r="AE665" s="82"/>
      <c r="AF665" s="82"/>
      <c r="AG665" s="80"/>
      <c r="AH665" s="76"/>
      <c r="AI665" s="76"/>
      <c r="AJ665" s="76"/>
      <c r="AK665" s="36"/>
      <c r="AL665" s="36"/>
      <c r="AM665" s="200"/>
      <c r="AN665" s="200"/>
      <c r="AO665" s="200"/>
      <c r="AP665" s="200"/>
      <c r="AQ665" s="161"/>
      <c r="AR665" s="75"/>
      <c r="AS665" s="36"/>
      <c r="AT665" s="36"/>
      <c r="AU665" s="36"/>
      <c r="AV665" s="36"/>
      <c r="AW665" s="36"/>
      <c r="AX665" s="36"/>
      <c r="AY665" s="36"/>
      <c r="AZ665" s="36"/>
      <c r="BA665" s="108"/>
      <c r="BB665" s="113"/>
      <c r="BC665" s="114" t="str">
        <f>IF(AND(OR(K665=契約状況コード表!D$5,K665=契約状況コード表!D$6),OR(AG665=契約状況コード表!G$5,AG665=契約状況コード表!G$6)),"年間支払金額(全官署)",IF(OR(AG665=契約状況コード表!G$5,AG665=契約状況コード表!G$6),"年間支払金額",IF(AND(OR(COUNTIF(AI665,"*すべて*"),COUNTIF(AI665,"*全て*")),S665="●",OR(K665=契約状況コード表!D$5,K665=契約状況コード表!D$6)),"年間支払金額(全官署、契約相手方ごと)",IF(AND(OR(COUNTIF(AI665,"*すべて*"),COUNTIF(AI665,"*全て*")),S665="●"),"年間支払金額(契約相手方ごと)",IF(AND(OR(K665=契約状況コード表!D$5,K665=契約状況コード表!D$6),AG665=契約状況コード表!G$7),"契約総額(全官署)",IF(AND(K665=契約状況コード表!D$7,AG665=契約状況コード表!G$7),"契約総額(自官署のみ)",IF(K665=契約状況コード表!D$7,"年間支払金額(自官署のみ)",IF(AG665=契約状況コード表!G$7,"契約総額",IF(AND(COUNTIF(BJ665,"&lt;&gt;*単価*"),OR(K665=契約状況コード表!D$5,K665=契約状況コード表!D$6)),"全官署予定価格",IF(AND(COUNTIF(BJ665,"*単価*"),OR(K665=契約状況コード表!D$5,K665=契約状況コード表!D$6)),"全官署支払金額",IF(AND(COUNTIF(BJ665,"&lt;&gt;*単価*"),COUNTIF(BJ665,"*変更契約*")),"変更後予定価格",IF(COUNTIF(BJ665,"*単価*"),"年間支払金額","予定価格"))))))))))))</f>
        <v>予定価格</v>
      </c>
      <c r="BD665" s="114" t="str">
        <f>IF(AND(BI665=契約状況コード表!M$5,T665&gt;契約状況コード表!N$5),"○",IF(AND(BI665=契約状況コード表!M$6,T665&gt;=契約状況コード表!N$6),"○",IF(AND(BI665=契約状況コード表!M$7,T665&gt;=契約状況コード表!N$7),"○",IF(AND(BI665=契約状況コード表!M$8,T665&gt;=契約状況コード表!N$8),"○",IF(AND(BI665=契約状況コード表!M$9,T665&gt;=契約状況コード表!N$9),"○",IF(AND(BI665=契約状況コード表!M$10,T665&gt;=契約状況コード表!N$10),"○",IF(AND(BI665=契約状況コード表!M$11,T665&gt;=契約状況コード表!N$11),"○",IF(AND(BI665=契約状況コード表!M$12,T665&gt;=契約状況コード表!N$12),"○",IF(AND(BI665=契約状況コード表!M$13,T665&gt;=契約状況コード表!N$13),"○",IF(T665="他官署で調達手続き入札を実施のため","○","×"))))))))))</f>
        <v>×</v>
      </c>
      <c r="BE665" s="114" t="str">
        <f>IF(AND(BI665=契約状況コード表!M$5,Y665&gt;契約状況コード表!N$5),"○",IF(AND(BI665=契約状況コード表!M$6,Y665&gt;=契約状況コード表!N$6),"○",IF(AND(BI665=契約状況コード表!M$7,Y665&gt;=契約状況コード表!N$7),"○",IF(AND(BI665=契約状況コード表!M$8,Y665&gt;=契約状況コード表!N$8),"○",IF(AND(BI665=契約状況コード表!M$9,Y665&gt;=契約状況コード表!N$9),"○",IF(AND(BI665=契約状況コード表!M$10,Y665&gt;=契約状況コード表!N$10),"○",IF(AND(BI665=契約状況コード表!M$11,Y665&gt;=契約状況コード表!N$11),"○",IF(AND(BI665=契約状況コード表!M$12,Y665&gt;=契約状況コード表!N$12),"○",IF(AND(BI665=契約状況コード表!M$13,Y665&gt;=契約状況コード表!N$13),"○","×")))))))))</f>
        <v>×</v>
      </c>
      <c r="BF665" s="114" t="str">
        <f t="shared" si="92"/>
        <v>×</v>
      </c>
      <c r="BG665" s="114" t="str">
        <f t="shared" si="93"/>
        <v>×</v>
      </c>
      <c r="BH665" s="115" t="str">
        <f t="shared" si="94"/>
        <v/>
      </c>
      <c r="BI665" s="170">
        <f t="shared" si="95"/>
        <v>0</v>
      </c>
      <c r="BJ665" s="36" t="str">
        <f>IF(AG665=契約状況コード表!G$5,"",IF(AND(K665&lt;&gt;"",ISTEXT(U665)),"分担契約/単価契約",IF(ISTEXT(U665),"単価契約",IF(K665&lt;&gt;"","分担契約",""))))</f>
        <v/>
      </c>
      <c r="BK665" s="171"/>
      <c r="BL665" s="118" t="str">
        <f>IF(COUNTIF(T665,"**"),"",IF(AND(T665&gt;=契約状況コード表!P$5,OR(H665=契約状況コード表!M$5,H665=契約状況コード表!M$6)),1,IF(AND(T665&gt;=契約状況コード表!P$13,H665&lt;&gt;契約状況コード表!M$5,H665&lt;&gt;契約状況コード表!M$6),1,"")))</f>
        <v/>
      </c>
      <c r="BM665" s="155" t="str">
        <f t="shared" si="96"/>
        <v>○</v>
      </c>
      <c r="BN665" s="118" t="b">
        <f t="shared" si="97"/>
        <v>1</v>
      </c>
      <c r="BO665" s="118" t="b">
        <f t="shared" si="98"/>
        <v>1</v>
      </c>
    </row>
    <row r="666" spans="1:67" ht="60.6" customHeight="1">
      <c r="A666" s="101">
        <f t="shared" si="99"/>
        <v>661</v>
      </c>
      <c r="B666" s="101" t="str">
        <f t="shared" si="100"/>
        <v/>
      </c>
      <c r="C666" s="101" t="str">
        <f>IF(B666&lt;&gt;1,"",COUNTIF($B$6:B666,1))</f>
        <v/>
      </c>
      <c r="D666" s="101" t="str">
        <f>IF(B666&lt;&gt;2,"",COUNTIF($B$6:B666,2))</f>
        <v/>
      </c>
      <c r="E666" s="101" t="str">
        <f>IF(B666&lt;&gt;3,"",COUNTIF($B$6:B666,3))</f>
        <v/>
      </c>
      <c r="F666" s="101" t="str">
        <f>IF(B666&lt;&gt;4,"",COUNTIF($B$6:B666,4))</f>
        <v/>
      </c>
      <c r="G666" s="75"/>
      <c r="H666" s="36"/>
      <c r="I666" s="76"/>
      <c r="J666" s="76"/>
      <c r="K666" s="75"/>
      <c r="L666" s="161"/>
      <c r="M666" s="77"/>
      <c r="N666" s="76"/>
      <c r="O666" s="78"/>
      <c r="P666" s="83"/>
      <c r="Q666" s="84"/>
      <c r="R666" s="76"/>
      <c r="S666" s="75"/>
      <c r="T666" s="79"/>
      <c r="U666" s="86"/>
      <c r="V666" s="87"/>
      <c r="W666" s="172" t="str">
        <f>IF(OR(T666="他官署で調達手続きを実施のため",AG666=契約状況コード表!G$5),"－",IF(V666&lt;&gt;"",ROUNDDOWN(V666/T666,3),(IFERROR(ROUNDDOWN(U666/T666,3),"－"))))</f>
        <v>－</v>
      </c>
      <c r="X666" s="79"/>
      <c r="Y666" s="79"/>
      <c r="Z666" s="82"/>
      <c r="AA666" s="80"/>
      <c r="AB666" s="81"/>
      <c r="AC666" s="82"/>
      <c r="AD666" s="82"/>
      <c r="AE666" s="82"/>
      <c r="AF666" s="82"/>
      <c r="AG666" s="80"/>
      <c r="AH666" s="76"/>
      <c r="AI666" s="76"/>
      <c r="AJ666" s="76"/>
      <c r="AK666" s="36"/>
      <c r="AL666" s="36"/>
      <c r="AM666" s="200"/>
      <c r="AN666" s="200"/>
      <c r="AO666" s="200"/>
      <c r="AP666" s="200"/>
      <c r="AQ666" s="161"/>
      <c r="AR666" s="75"/>
      <c r="AS666" s="36"/>
      <c r="AT666" s="36"/>
      <c r="AU666" s="36"/>
      <c r="AV666" s="36"/>
      <c r="AW666" s="36"/>
      <c r="AX666" s="36"/>
      <c r="AY666" s="36"/>
      <c r="AZ666" s="36"/>
      <c r="BA666" s="104"/>
      <c r="BB666" s="113"/>
      <c r="BC666" s="114" t="str">
        <f>IF(AND(OR(K666=契約状況コード表!D$5,K666=契約状況コード表!D$6),OR(AG666=契約状況コード表!G$5,AG666=契約状況コード表!G$6)),"年間支払金額(全官署)",IF(OR(AG666=契約状況コード表!G$5,AG666=契約状況コード表!G$6),"年間支払金額",IF(AND(OR(COUNTIF(AI666,"*すべて*"),COUNTIF(AI666,"*全て*")),S666="●",OR(K666=契約状況コード表!D$5,K666=契約状況コード表!D$6)),"年間支払金額(全官署、契約相手方ごと)",IF(AND(OR(COUNTIF(AI666,"*すべて*"),COUNTIF(AI666,"*全て*")),S666="●"),"年間支払金額(契約相手方ごと)",IF(AND(OR(K666=契約状況コード表!D$5,K666=契約状況コード表!D$6),AG666=契約状況コード表!G$7),"契約総額(全官署)",IF(AND(K666=契約状況コード表!D$7,AG666=契約状況コード表!G$7),"契約総額(自官署のみ)",IF(K666=契約状況コード表!D$7,"年間支払金額(自官署のみ)",IF(AG666=契約状況コード表!G$7,"契約総額",IF(AND(COUNTIF(BJ666,"&lt;&gt;*単価*"),OR(K666=契約状況コード表!D$5,K666=契約状況コード表!D$6)),"全官署予定価格",IF(AND(COUNTIF(BJ666,"*単価*"),OR(K666=契約状況コード表!D$5,K666=契約状況コード表!D$6)),"全官署支払金額",IF(AND(COUNTIF(BJ666,"&lt;&gt;*単価*"),COUNTIF(BJ666,"*変更契約*")),"変更後予定価格",IF(COUNTIF(BJ666,"*単価*"),"年間支払金額","予定価格"))))))))))))</f>
        <v>予定価格</v>
      </c>
      <c r="BD666" s="114" t="str">
        <f>IF(AND(BI666=契約状況コード表!M$5,T666&gt;契約状況コード表!N$5),"○",IF(AND(BI666=契約状況コード表!M$6,T666&gt;=契約状況コード表!N$6),"○",IF(AND(BI666=契約状況コード表!M$7,T666&gt;=契約状況コード表!N$7),"○",IF(AND(BI666=契約状況コード表!M$8,T666&gt;=契約状況コード表!N$8),"○",IF(AND(BI666=契約状況コード表!M$9,T666&gt;=契約状況コード表!N$9),"○",IF(AND(BI666=契約状況コード表!M$10,T666&gt;=契約状況コード表!N$10),"○",IF(AND(BI666=契約状況コード表!M$11,T666&gt;=契約状況コード表!N$11),"○",IF(AND(BI666=契約状況コード表!M$12,T666&gt;=契約状況コード表!N$12),"○",IF(AND(BI666=契約状況コード表!M$13,T666&gt;=契約状況コード表!N$13),"○",IF(T666="他官署で調達手続き入札を実施のため","○","×"))))))))))</f>
        <v>×</v>
      </c>
      <c r="BE666" s="114" t="str">
        <f>IF(AND(BI666=契約状況コード表!M$5,Y666&gt;契約状況コード表!N$5),"○",IF(AND(BI666=契約状況コード表!M$6,Y666&gt;=契約状況コード表!N$6),"○",IF(AND(BI666=契約状況コード表!M$7,Y666&gt;=契約状況コード表!N$7),"○",IF(AND(BI666=契約状況コード表!M$8,Y666&gt;=契約状況コード表!N$8),"○",IF(AND(BI666=契約状況コード表!M$9,Y666&gt;=契約状況コード表!N$9),"○",IF(AND(BI666=契約状況コード表!M$10,Y666&gt;=契約状況コード表!N$10),"○",IF(AND(BI666=契約状況コード表!M$11,Y666&gt;=契約状況コード表!N$11),"○",IF(AND(BI666=契約状況コード表!M$12,Y666&gt;=契約状況コード表!N$12),"○",IF(AND(BI666=契約状況コード表!M$13,Y666&gt;=契約状況コード表!N$13),"○","×")))))))))</f>
        <v>×</v>
      </c>
      <c r="BF666" s="114" t="str">
        <f t="shared" si="92"/>
        <v>×</v>
      </c>
      <c r="BG666" s="114" t="str">
        <f t="shared" si="93"/>
        <v>×</v>
      </c>
      <c r="BH666" s="115" t="str">
        <f t="shared" si="94"/>
        <v/>
      </c>
      <c r="BI666" s="170">
        <f t="shared" si="95"/>
        <v>0</v>
      </c>
      <c r="BJ666" s="36" t="str">
        <f>IF(AG666=契約状況コード表!G$5,"",IF(AND(K666&lt;&gt;"",ISTEXT(U666)),"分担契約/単価契約",IF(ISTEXT(U666),"単価契約",IF(K666&lt;&gt;"","分担契約",""))))</f>
        <v/>
      </c>
      <c r="BK666" s="171"/>
      <c r="BL666" s="118" t="str">
        <f>IF(COUNTIF(T666,"**"),"",IF(AND(T666&gt;=契約状況コード表!P$5,OR(H666=契約状況コード表!M$5,H666=契約状況コード表!M$6)),1,IF(AND(T666&gt;=契約状況コード表!P$13,H666&lt;&gt;契約状況コード表!M$5,H666&lt;&gt;契約状況コード表!M$6),1,"")))</f>
        <v/>
      </c>
      <c r="BM666" s="155" t="str">
        <f t="shared" si="96"/>
        <v>○</v>
      </c>
      <c r="BN666" s="118" t="b">
        <f t="shared" si="97"/>
        <v>1</v>
      </c>
      <c r="BO666" s="118" t="b">
        <f t="shared" si="98"/>
        <v>1</v>
      </c>
    </row>
    <row r="667" spans="1:67" ht="60.6" customHeight="1">
      <c r="A667" s="101">
        <f t="shared" si="99"/>
        <v>662</v>
      </c>
      <c r="B667" s="101" t="str">
        <f t="shared" si="100"/>
        <v/>
      </c>
      <c r="C667" s="101" t="str">
        <f>IF(B667&lt;&gt;1,"",COUNTIF($B$6:B667,1))</f>
        <v/>
      </c>
      <c r="D667" s="101" t="str">
        <f>IF(B667&lt;&gt;2,"",COUNTIF($B$6:B667,2))</f>
        <v/>
      </c>
      <c r="E667" s="101" t="str">
        <f>IF(B667&lt;&gt;3,"",COUNTIF($B$6:B667,3))</f>
        <v/>
      </c>
      <c r="F667" s="101" t="str">
        <f>IF(B667&lt;&gt;4,"",COUNTIF($B$6:B667,4))</f>
        <v/>
      </c>
      <c r="G667" s="75"/>
      <c r="H667" s="36"/>
      <c r="I667" s="76"/>
      <c r="J667" s="76"/>
      <c r="K667" s="75"/>
      <c r="L667" s="161"/>
      <c r="M667" s="77"/>
      <c r="N667" s="76"/>
      <c r="O667" s="78"/>
      <c r="P667" s="83"/>
      <c r="Q667" s="84"/>
      <c r="R667" s="76"/>
      <c r="S667" s="75"/>
      <c r="T667" s="79"/>
      <c r="U667" s="86"/>
      <c r="V667" s="87"/>
      <c r="W667" s="172" t="str">
        <f>IF(OR(T667="他官署で調達手続きを実施のため",AG667=契約状況コード表!G$5),"－",IF(V667&lt;&gt;"",ROUNDDOWN(V667/T667,3),(IFERROR(ROUNDDOWN(U667/T667,3),"－"))))</f>
        <v>－</v>
      </c>
      <c r="X667" s="79"/>
      <c r="Y667" s="79"/>
      <c r="Z667" s="82"/>
      <c r="AA667" s="80"/>
      <c r="AB667" s="81"/>
      <c r="AC667" s="82"/>
      <c r="AD667" s="82"/>
      <c r="AE667" s="82"/>
      <c r="AF667" s="82"/>
      <c r="AG667" s="80"/>
      <c r="AH667" s="76"/>
      <c r="AI667" s="76"/>
      <c r="AJ667" s="76"/>
      <c r="AK667" s="36"/>
      <c r="AL667" s="36"/>
      <c r="AM667" s="200"/>
      <c r="AN667" s="200"/>
      <c r="AO667" s="200"/>
      <c r="AP667" s="200"/>
      <c r="AQ667" s="161"/>
      <c r="AR667" s="75"/>
      <c r="AS667" s="36"/>
      <c r="AT667" s="36"/>
      <c r="AU667" s="36"/>
      <c r="AV667" s="36"/>
      <c r="AW667" s="36"/>
      <c r="AX667" s="36"/>
      <c r="AY667" s="36"/>
      <c r="AZ667" s="36"/>
      <c r="BA667" s="104"/>
      <c r="BB667" s="113"/>
      <c r="BC667" s="114" t="str">
        <f>IF(AND(OR(K667=契約状況コード表!D$5,K667=契約状況コード表!D$6),OR(AG667=契約状況コード表!G$5,AG667=契約状況コード表!G$6)),"年間支払金額(全官署)",IF(OR(AG667=契約状況コード表!G$5,AG667=契約状況コード表!G$6),"年間支払金額",IF(AND(OR(COUNTIF(AI667,"*すべて*"),COUNTIF(AI667,"*全て*")),S667="●",OR(K667=契約状況コード表!D$5,K667=契約状況コード表!D$6)),"年間支払金額(全官署、契約相手方ごと)",IF(AND(OR(COUNTIF(AI667,"*すべて*"),COUNTIF(AI667,"*全て*")),S667="●"),"年間支払金額(契約相手方ごと)",IF(AND(OR(K667=契約状況コード表!D$5,K667=契約状況コード表!D$6),AG667=契約状況コード表!G$7),"契約総額(全官署)",IF(AND(K667=契約状況コード表!D$7,AG667=契約状況コード表!G$7),"契約総額(自官署のみ)",IF(K667=契約状況コード表!D$7,"年間支払金額(自官署のみ)",IF(AG667=契約状況コード表!G$7,"契約総額",IF(AND(COUNTIF(BJ667,"&lt;&gt;*単価*"),OR(K667=契約状況コード表!D$5,K667=契約状況コード表!D$6)),"全官署予定価格",IF(AND(COUNTIF(BJ667,"*単価*"),OR(K667=契約状況コード表!D$5,K667=契約状況コード表!D$6)),"全官署支払金額",IF(AND(COUNTIF(BJ667,"&lt;&gt;*単価*"),COUNTIF(BJ667,"*変更契約*")),"変更後予定価格",IF(COUNTIF(BJ667,"*単価*"),"年間支払金額","予定価格"))))))))))))</f>
        <v>予定価格</v>
      </c>
      <c r="BD667" s="114" t="str">
        <f>IF(AND(BI667=契約状況コード表!M$5,T667&gt;契約状況コード表!N$5),"○",IF(AND(BI667=契約状況コード表!M$6,T667&gt;=契約状況コード表!N$6),"○",IF(AND(BI667=契約状況コード表!M$7,T667&gt;=契約状況コード表!N$7),"○",IF(AND(BI667=契約状況コード表!M$8,T667&gt;=契約状況コード表!N$8),"○",IF(AND(BI667=契約状況コード表!M$9,T667&gt;=契約状況コード表!N$9),"○",IF(AND(BI667=契約状況コード表!M$10,T667&gt;=契約状況コード表!N$10),"○",IF(AND(BI667=契約状況コード表!M$11,T667&gt;=契約状況コード表!N$11),"○",IF(AND(BI667=契約状況コード表!M$12,T667&gt;=契約状況コード表!N$12),"○",IF(AND(BI667=契約状況コード表!M$13,T667&gt;=契約状況コード表!N$13),"○",IF(T667="他官署で調達手続き入札を実施のため","○","×"))))))))))</f>
        <v>×</v>
      </c>
      <c r="BE667" s="114" t="str">
        <f>IF(AND(BI667=契約状況コード表!M$5,Y667&gt;契約状況コード表!N$5),"○",IF(AND(BI667=契約状況コード表!M$6,Y667&gt;=契約状況コード表!N$6),"○",IF(AND(BI667=契約状況コード表!M$7,Y667&gt;=契約状況コード表!N$7),"○",IF(AND(BI667=契約状況コード表!M$8,Y667&gt;=契約状況コード表!N$8),"○",IF(AND(BI667=契約状況コード表!M$9,Y667&gt;=契約状況コード表!N$9),"○",IF(AND(BI667=契約状況コード表!M$10,Y667&gt;=契約状況コード表!N$10),"○",IF(AND(BI667=契約状況コード表!M$11,Y667&gt;=契約状況コード表!N$11),"○",IF(AND(BI667=契約状況コード表!M$12,Y667&gt;=契約状況コード表!N$12),"○",IF(AND(BI667=契約状況コード表!M$13,Y667&gt;=契約状況コード表!N$13),"○","×")))))))))</f>
        <v>×</v>
      </c>
      <c r="BF667" s="114" t="str">
        <f t="shared" si="92"/>
        <v>×</v>
      </c>
      <c r="BG667" s="114" t="str">
        <f t="shared" si="93"/>
        <v>×</v>
      </c>
      <c r="BH667" s="115" t="str">
        <f t="shared" si="94"/>
        <v/>
      </c>
      <c r="BI667" s="170">
        <f t="shared" si="95"/>
        <v>0</v>
      </c>
      <c r="BJ667" s="36" t="str">
        <f>IF(AG667=契約状況コード表!G$5,"",IF(AND(K667&lt;&gt;"",ISTEXT(U667)),"分担契約/単価契約",IF(ISTEXT(U667),"単価契約",IF(K667&lt;&gt;"","分担契約",""))))</f>
        <v/>
      </c>
      <c r="BK667" s="171"/>
      <c r="BL667" s="118" t="str">
        <f>IF(COUNTIF(T667,"**"),"",IF(AND(T667&gt;=契約状況コード表!P$5,OR(H667=契約状況コード表!M$5,H667=契約状況コード表!M$6)),1,IF(AND(T667&gt;=契約状況コード表!P$13,H667&lt;&gt;契約状況コード表!M$5,H667&lt;&gt;契約状況コード表!M$6),1,"")))</f>
        <v/>
      </c>
      <c r="BM667" s="155" t="str">
        <f t="shared" si="96"/>
        <v>○</v>
      </c>
      <c r="BN667" s="118" t="b">
        <f t="shared" si="97"/>
        <v>1</v>
      </c>
      <c r="BO667" s="118" t="b">
        <f t="shared" si="98"/>
        <v>1</v>
      </c>
    </row>
    <row r="668" spans="1:67" ht="60.6" customHeight="1">
      <c r="A668" s="101">
        <f t="shared" si="99"/>
        <v>663</v>
      </c>
      <c r="B668" s="101" t="str">
        <f t="shared" si="100"/>
        <v/>
      </c>
      <c r="C668" s="101" t="str">
        <f>IF(B668&lt;&gt;1,"",COUNTIF($B$6:B668,1))</f>
        <v/>
      </c>
      <c r="D668" s="101" t="str">
        <f>IF(B668&lt;&gt;2,"",COUNTIF($B$6:B668,2))</f>
        <v/>
      </c>
      <c r="E668" s="101" t="str">
        <f>IF(B668&lt;&gt;3,"",COUNTIF($B$6:B668,3))</f>
        <v/>
      </c>
      <c r="F668" s="101" t="str">
        <f>IF(B668&lt;&gt;4,"",COUNTIF($B$6:B668,4))</f>
        <v/>
      </c>
      <c r="G668" s="75"/>
      <c r="H668" s="36"/>
      <c r="I668" s="76"/>
      <c r="J668" s="76"/>
      <c r="K668" s="75"/>
      <c r="L668" s="161"/>
      <c r="M668" s="77"/>
      <c r="N668" s="76"/>
      <c r="O668" s="78"/>
      <c r="P668" s="83"/>
      <c r="Q668" s="84"/>
      <c r="R668" s="76"/>
      <c r="S668" s="75"/>
      <c r="T668" s="85"/>
      <c r="U668" s="154"/>
      <c r="V668" s="87"/>
      <c r="W668" s="172" t="str">
        <f>IF(OR(T668="他官署で調達手続きを実施のため",AG668=契約状況コード表!G$5),"－",IF(V668&lt;&gt;"",ROUNDDOWN(V668/T668,3),(IFERROR(ROUNDDOWN(U668/T668,3),"－"))))</f>
        <v>－</v>
      </c>
      <c r="X668" s="85"/>
      <c r="Y668" s="85"/>
      <c r="Z668" s="82"/>
      <c r="AA668" s="80"/>
      <c r="AB668" s="81"/>
      <c r="AC668" s="82"/>
      <c r="AD668" s="82"/>
      <c r="AE668" s="82"/>
      <c r="AF668" s="82"/>
      <c r="AG668" s="80"/>
      <c r="AH668" s="76"/>
      <c r="AI668" s="76"/>
      <c r="AJ668" s="76"/>
      <c r="AK668" s="36"/>
      <c r="AL668" s="36"/>
      <c r="AM668" s="200"/>
      <c r="AN668" s="200"/>
      <c r="AO668" s="200"/>
      <c r="AP668" s="200"/>
      <c r="AQ668" s="161"/>
      <c r="AR668" s="75"/>
      <c r="AS668" s="36"/>
      <c r="AT668" s="36"/>
      <c r="AU668" s="36"/>
      <c r="AV668" s="36"/>
      <c r="AW668" s="36"/>
      <c r="AX668" s="36"/>
      <c r="AY668" s="36"/>
      <c r="AZ668" s="36"/>
      <c r="BA668" s="104"/>
      <c r="BB668" s="113"/>
      <c r="BC668" s="114" t="str">
        <f>IF(AND(OR(K668=契約状況コード表!D$5,K668=契約状況コード表!D$6),OR(AG668=契約状況コード表!G$5,AG668=契約状況コード表!G$6)),"年間支払金額(全官署)",IF(OR(AG668=契約状況コード表!G$5,AG668=契約状況コード表!G$6),"年間支払金額",IF(AND(OR(COUNTIF(AI668,"*すべて*"),COUNTIF(AI668,"*全て*")),S668="●",OR(K668=契約状況コード表!D$5,K668=契約状況コード表!D$6)),"年間支払金額(全官署、契約相手方ごと)",IF(AND(OR(COUNTIF(AI668,"*すべて*"),COUNTIF(AI668,"*全て*")),S668="●"),"年間支払金額(契約相手方ごと)",IF(AND(OR(K668=契約状況コード表!D$5,K668=契約状況コード表!D$6),AG668=契約状況コード表!G$7),"契約総額(全官署)",IF(AND(K668=契約状況コード表!D$7,AG668=契約状況コード表!G$7),"契約総額(自官署のみ)",IF(K668=契約状況コード表!D$7,"年間支払金額(自官署のみ)",IF(AG668=契約状況コード表!G$7,"契約総額",IF(AND(COUNTIF(BJ668,"&lt;&gt;*単価*"),OR(K668=契約状況コード表!D$5,K668=契約状況コード表!D$6)),"全官署予定価格",IF(AND(COUNTIF(BJ668,"*単価*"),OR(K668=契約状況コード表!D$5,K668=契約状況コード表!D$6)),"全官署支払金額",IF(AND(COUNTIF(BJ668,"&lt;&gt;*単価*"),COUNTIF(BJ668,"*変更契約*")),"変更後予定価格",IF(COUNTIF(BJ668,"*単価*"),"年間支払金額","予定価格"))))))))))))</f>
        <v>予定価格</v>
      </c>
      <c r="BD668" s="114" t="str">
        <f>IF(AND(BI668=契約状況コード表!M$5,T668&gt;契約状況コード表!N$5),"○",IF(AND(BI668=契約状況コード表!M$6,T668&gt;=契約状況コード表!N$6),"○",IF(AND(BI668=契約状況コード表!M$7,T668&gt;=契約状況コード表!N$7),"○",IF(AND(BI668=契約状況コード表!M$8,T668&gt;=契約状況コード表!N$8),"○",IF(AND(BI668=契約状況コード表!M$9,T668&gt;=契約状況コード表!N$9),"○",IF(AND(BI668=契約状況コード表!M$10,T668&gt;=契約状況コード表!N$10),"○",IF(AND(BI668=契約状況コード表!M$11,T668&gt;=契約状況コード表!N$11),"○",IF(AND(BI668=契約状況コード表!M$12,T668&gt;=契約状況コード表!N$12),"○",IF(AND(BI668=契約状況コード表!M$13,T668&gt;=契約状況コード表!N$13),"○",IF(T668="他官署で調達手続き入札を実施のため","○","×"))))))))))</f>
        <v>×</v>
      </c>
      <c r="BE668" s="114" t="str">
        <f>IF(AND(BI668=契約状況コード表!M$5,Y668&gt;契約状況コード表!N$5),"○",IF(AND(BI668=契約状況コード表!M$6,Y668&gt;=契約状況コード表!N$6),"○",IF(AND(BI668=契約状況コード表!M$7,Y668&gt;=契約状況コード表!N$7),"○",IF(AND(BI668=契約状況コード表!M$8,Y668&gt;=契約状況コード表!N$8),"○",IF(AND(BI668=契約状況コード表!M$9,Y668&gt;=契約状況コード表!N$9),"○",IF(AND(BI668=契約状況コード表!M$10,Y668&gt;=契約状況コード表!N$10),"○",IF(AND(BI668=契約状況コード表!M$11,Y668&gt;=契約状況コード表!N$11),"○",IF(AND(BI668=契約状況コード表!M$12,Y668&gt;=契約状況コード表!N$12),"○",IF(AND(BI668=契約状況コード表!M$13,Y668&gt;=契約状況コード表!N$13),"○","×")))))))))</f>
        <v>×</v>
      </c>
      <c r="BF668" s="114" t="str">
        <f t="shared" si="92"/>
        <v>×</v>
      </c>
      <c r="BG668" s="114" t="str">
        <f t="shared" si="93"/>
        <v>×</v>
      </c>
      <c r="BH668" s="115" t="str">
        <f t="shared" si="94"/>
        <v/>
      </c>
      <c r="BI668" s="170">
        <f t="shared" si="95"/>
        <v>0</v>
      </c>
      <c r="BJ668" s="36" t="str">
        <f>IF(AG668=契約状況コード表!G$5,"",IF(AND(K668&lt;&gt;"",ISTEXT(U668)),"分担契約/単価契約",IF(ISTEXT(U668),"単価契約",IF(K668&lt;&gt;"","分担契約",""))))</f>
        <v/>
      </c>
      <c r="BK668" s="171"/>
      <c r="BL668" s="118" t="str">
        <f>IF(COUNTIF(T668,"**"),"",IF(AND(T668&gt;=契約状況コード表!P$5,OR(H668=契約状況コード表!M$5,H668=契約状況コード表!M$6)),1,IF(AND(T668&gt;=契約状況コード表!P$13,H668&lt;&gt;契約状況コード表!M$5,H668&lt;&gt;契約状況コード表!M$6),1,"")))</f>
        <v/>
      </c>
      <c r="BM668" s="155" t="str">
        <f t="shared" si="96"/>
        <v>○</v>
      </c>
      <c r="BN668" s="118" t="b">
        <f t="shared" si="97"/>
        <v>1</v>
      </c>
      <c r="BO668" s="118" t="b">
        <f t="shared" si="98"/>
        <v>1</v>
      </c>
    </row>
    <row r="669" spans="1:67" ht="60.6" customHeight="1">
      <c r="A669" s="101">
        <f t="shared" si="99"/>
        <v>664</v>
      </c>
      <c r="B669" s="101" t="str">
        <f t="shared" si="100"/>
        <v/>
      </c>
      <c r="C669" s="101" t="str">
        <f>IF(B669&lt;&gt;1,"",COUNTIF($B$6:B669,1))</f>
        <v/>
      </c>
      <c r="D669" s="101" t="str">
        <f>IF(B669&lt;&gt;2,"",COUNTIF($B$6:B669,2))</f>
        <v/>
      </c>
      <c r="E669" s="101" t="str">
        <f>IF(B669&lt;&gt;3,"",COUNTIF($B$6:B669,3))</f>
        <v/>
      </c>
      <c r="F669" s="101" t="str">
        <f>IF(B669&lt;&gt;4,"",COUNTIF($B$6:B669,4))</f>
        <v/>
      </c>
      <c r="G669" s="75"/>
      <c r="H669" s="36"/>
      <c r="I669" s="76"/>
      <c r="J669" s="76"/>
      <c r="K669" s="75"/>
      <c r="L669" s="161"/>
      <c r="M669" s="77"/>
      <c r="N669" s="76"/>
      <c r="O669" s="78"/>
      <c r="P669" s="83"/>
      <c r="Q669" s="84"/>
      <c r="R669" s="76"/>
      <c r="S669" s="75"/>
      <c r="T669" s="79"/>
      <c r="U669" s="86"/>
      <c r="V669" s="87"/>
      <c r="W669" s="172" t="str">
        <f>IF(OR(T669="他官署で調達手続きを実施のため",AG669=契約状況コード表!G$5),"－",IF(V669&lt;&gt;"",ROUNDDOWN(V669/T669,3),(IFERROR(ROUNDDOWN(U669/T669,3),"－"))))</f>
        <v>－</v>
      </c>
      <c r="X669" s="79"/>
      <c r="Y669" s="79"/>
      <c r="Z669" s="82"/>
      <c r="AA669" s="80"/>
      <c r="AB669" s="81"/>
      <c r="AC669" s="82"/>
      <c r="AD669" s="82"/>
      <c r="AE669" s="82"/>
      <c r="AF669" s="82"/>
      <c r="AG669" s="80"/>
      <c r="AH669" s="76"/>
      <c r="AI669" s="76"/>
      <c r="AJ669" s="76"/>
      <c r="AK669" s="36"/>
      <c r="AL669" s="36"/>
      <c r="AM669" s="200"/>
      <c r="AN669" s="200"/>
      <c r="AO669" s="200"/>
      <c r="AP669" s="200"/>
      <c r="AQ669" s="161"/>
      <c r="AR669" s="75"/>
      <c r="AS669" s="36"/>
      <c r="AT669" s="36"/>
      <c r="AU669" s="36"/>
      <c r="AV669" s="36"/>
      <c r="AW669" s="36"/>
      <c r="AX669" s="36"/>
      <c r="AY669" s="36"/>
      <c r="AZ669" s="36"/>
      <c r="BA669" s="104"/>
      <c r="BB669" s="113"/>
      <c r="BC669" s="114" t="str">
        <f>IF(AND(OR(K669=契約状況コード表!D$5,K669=契約状況コード表!D$6),OR(AG669=契約状況コード表!G$5,AG669=契約状況コード表!G$6)),"年間支払金額(全官署)",IF(OR(AG669=契約状況コード表!G$5,AG669=契約状況コード表!G$6),"年間支払金額",IF(AND(OR(COUNTIF(AI669,"*すべて*"),COUNTIF(AI669,"*全て*")),S669="●",OR(K669=契約状況コード表!D$5,K669=契約状況コード表!D$6)),"年間支払金額(全官署、契約相手方ごと)",IF(AND(OR(COUNTIF(AI669,"*すべて*"),COUNTIF(AI669,"*全て*")),S669="●"),"年間支払金額(契約相手方ごと)",IF(AND(OR(K669=契約状況コード表!D$5,K669=契約状況コード表!D$6),AG669=契約状況コード表!G$7),"契約総額(全官署)",IF(AND(K669=契約状況コード表!D$7,AG669=契約状況コード表!G$7),"契約総額(自官署のみ)",IF(K669=契約状況コード表!D$7,"年間支払金額(自官署のみ)",IF(AG669=契約状況コード表!G$7,"契約総額",IF(AND(COUNTIF(BJ669,"&lt;&gt;*単価*"),OR(K669=契約状況コード表!D$5,K669=契約状況コード表!D$6)),"全官署予定価格",IF(AND(COUNTIF(BJ669,"*単価*"),OR(K669=契約状況コード表!D$5,K669=契約状況コード表!D$6)),"全官署支払金額",IF(AND(COUNTIF(BJ669,"&lt;&gt;*単価*"),COUNTIF(BJ669,"*変更契約*")),"変更後予定価格",IF(COUNTIF(BJ669,"*単価*"),"年間支払金額","予定価格"))))))))))))</f>
        <v>予定価格</v>
      </c>
      <c r="BD669" s="114" t="str">
        <f>IF(AND(BI669=契約状況コード表!M$5,T669&gt;契約状況コード表!N$5),"○",IF(AND(BI669=契約状況コード表!M$6,T669&gt;=契約状況コード表!N$6),"○",IF(AND(BI669=契約状況コード表!M$7,T669&gt;=契約状況コード表!N$7),"○",IF(AND(BI669=契約状況コード表!M$8,T669&gt;=契約状況コード表!N$8),"○",IF(AND(BI669=契約状況コード表!M$9,T669&gt;=契約状況コード表!N$9),"○",IF(AND(BI669=契約状況コード表!M$10,T669&gt;=契約状況コード表!N$10),"○",IF(AND(BI669=契約状況コード表!M$11,T669&gt;=契約状況コード表!N$11),"○",IF(AND(BI669=契約状況コード表!M$12,T669&gt;=契約状況コード表!N$12),"○",IF(AND(BI669=契約状況コード表!M$13,T669&gt;=契約状況コード表!N$13),"○",IF(T669="他官署で調達手続き入札を実施のため","○","×"))))))))))</f>
        <v>×</v>
      </c>
      <c r="BE669" s="114" t="str">
        <f>IF(AND(BI669=契約状況コード表!M$5,Y669&gt;契約状況コード表!N$5),"○",IF(AND(BI669=契約状況コード表!M$6,Y669&gt;=契約状況コード表!N$6),"○",IF(AND(BI669=契約状況コード表!M$7,Y669&gt;=契約状況コード表!N$7),"○",IF(AND(BI669=契約状況コード表!M$8,Y669&gt;=契約状況コード表!N$8),"○",IF(AND(BI669=契約状況コード表!M$9,Y669&gt;=契約状況コード表!N$9),"○",IF(AND(BI669=契約状況コード表!M$10,Y669&gt;=契約状況コード表!N$10),"○",IF(AND(BI669=契約状況コード表!M$11,Y669&gt;=契約状況コード表!N$11),"○",IF(AND(BI669=契約状況コード表!M$12,Y669&gt;=契約状況コード表!N$12),"○",IF(AND(BI669=契約状況コード表!M$13,Y669&gt;=契約状況コード表!N$13),"○","×")))))))))</f>
        <v>×</v>
      </c>
      <c r="BF669" s="114" t="str">
        <f t="shared" si="92"/>
        <v>×</v>
      </c>
      <c r="BG669" s="114" t="str">
        <f t="shared" si="93"/>
        <v>×</v>
      </c>
      <c r="BH669" s="115" t="str">
        <f t="shared" si="94"/>
        <v/>
      </c>
      <c r="BI669" s="170">
        <f t="shared" si="95"/>
        <v>0</v>
      </c>
      <c r="BJ669" s="36" t="str">
        <f>IF(AG669=契約状況コード表!G$5,"",IF(AND(K669&lt;&gt;"",ISTEXT(U669)),"分担契約/単価契約",IF(ISTEXT(U669),"単価契約",IF(K669&lt;&gt;"","分担契約",""))))</f>
        <v/>
      </c>
      <c r="BK669" s="171"/>
      <c r="BL669" s="118" t="str">
        <f>IF(COUNTIF(T669,"**"),"",IF(AND(T669&gt;=契約状況コード表!P$5,OR(H669=契約状況コード表!M$5,H669=契約状況コード表!M$6)),1,IF(AND(T669&gt;=契約状況コード表!P$13,H669&lt;&gt;契約状況コード表!M$5,H669&lt;&gt;契約状況コード表!M$6),1,"")))</f>
        <v/>
      </c>
      <c r="BM669" s="155" t="str">
        <f t="shared" si="96"/>
        <v>○</v>
      </c>
      <c r="BN669" s="118" t="b">
        <f t="shared" si="97"/>
        <v>1</v>
      </c>
      <c r="BO669" s="118" t="b">
        <f t="shared" si="98"/>
        <v>1</v>
      </c>
    </row>
    <row r="670" spans="1:67" ht="60.6" customHeight="1">
      <c r="A670" s="101">
        <f t="shared" si="99"/>
        <v>665</v>
      </c>
      <c r="B670" s="101" t="str">
        <f t="shared" si="100"/>
        <v/>
      </c>
      <c r="C670" s="101" t="str">
        <f>IF(B670&lt;&gt;1,"",COUNTIF($B$6:B670,1))</f>
        <v/>
      </c>
      <c r="D670" s="101" t="str">
        <f>IF(B670&lt;&gt;2,"",COUNTIF($B$6:B670,2))</f>
        <v/>
      </c>
      <c r="E670" s="101" t="str">
        <f>IF(B670&lt;&gt;3,"",COUNTIF($B$6:B670,3))</f>
        <v/>
      </c>
      <c r="F670" s="101" t="str">
        <f>IF(B670&lt;&gt;4,"",COUNTIF($B$6:B670,4))</f>
        <v/>
      </c>
      <c r="G670" s="75"/>
      <c r="H670" s="36"/>
      <c r="I670" s="76"/>
      <c r="J670" s="76"/>
      <c r="K670" s="75"/>
      <c r="L670" s="161"/>
      <c r="M670" s="77"/>
      <c r="N670" s="76"/>
      <c r="O670" s="78"/>
      <c r="P670" s="83"/>
      <c r="Q670" s="84"/>
      <c r="R670" s="76"/>
      <c r="S670" s="75"/>
      <c r="T670" s="79"/>
      <c r="U670" s="86"/>
      <c r="V670" s="87"/>
      <c r="W670" s="172" t="str">
        <f>IF(OR(T670="他官署で調達手続きを実施のため",AG670=契約状況コード表!G$5),"－",IF(V670&lt;&gt;"",ROUNDDOWN(V670/T670,3),(IFERROR(ROUNDDOWN(U670/T670,3),"－"))))</f>
        <v>－</v>
      </c>
      <c r="X670" s="79"/>
      <c r="Y670" s="79"/>
      <c r="Z670" s="82"/>
      <c r="AA670" s="80"/>
      <c r="AB670" s="81"/>
      <c r="AC670" s="82"/>
      <c r="AD670" s="82"/>
      <c r="AE670" s="82"/>
      <c r="AF670" s="82"/>
      <c r="AG670" s="80"/>
      <c r="AH670" s="76"/>
      <c r="AI670" s="76"/>
      <c r="AJ670" s="76"/>
      <c r="AK670" s="36"/>
      <c r="AL670" s="36"/>
      <c r="AM670" s="200"/>
      <c r="AN670" s="200"/>
      <c r="AO670" s="200"/>
      <c r="AP670" s="200"/>
      <c r="AQ670" s="161"/>
      <c r="AR670" s="75"/>
      <c r="AS670" s="36"/>
      <c r="AT670" s="36"/>
      <c r="AU670" s="36"/>
      <c r="AV670" s="36"/>
      <c r="AW670" s="36"/>
      <c r="AX670" s="36"/>
      <c r="AY670" s="36"/>
      <c r="AZ670" s="36"/>
      <c r="BA670" s="104"/>
      <c r="BB670" s="113"/>
      <c r="BC670" s="114" t="str">
        <f>IF(AND(OR(K670=契約状況コード表!D$5,K670=契約状況コード表!D$6),OR(AG670=契約状況コード表!G$5,AG670=契約状況コード表!G$6)),"年間支払金額(全官署)",IF(OR(AG670=契約状況コード表!G$5,AG670=契約状況コード表!G$6),"年間支払金額",IF(AND(OR(COUNTIF(AI670,"*すべて*"),COUNTIF(AI670,"*全て*")),S670="●",OR(K670=契約状況コード表!D$5,K670=契約状況コード表!D$6)),"年間支払金額(全官署、契約相手方ごと)",IF(AND(OR(COUNTIF(AI670,"*すべて*"),COUNTIF(AI670,"*全て*")),S670="●"),"年間支払金額(契約相手方ごと)",IF(AND(OR(K670=契約状況コード表!D$5,K670=契約状況コード表!D$6),AG670=契約状況コード表!G$7),"契約総額(全官署)",IF(AND(K670=契約状況コード表!D$7,AG670=契約状況コード表!G$7),"契約総額(自官署のみ)",IF(K670=契約状況コード表!D$7,"年間支払金額(自官署のみ)",IF(AG670=契約状況コード表!G$7,"契約総額",IF(AND(COUNTIF(BJ670,"&lt;&gt;*単価*"),OR(K670=契約状況コード表!D$5,K670=契約状況コード表!D$6)),"全官署予定価格",IF(AND(COUNTIF(BJ670,"*単価*"),OR(K670=契約状況コード表!D$5,K670=契約状況コード表!D$6)),"全官署支払金額",IF(AND(COUNTIF(BJ670,"&lt;&gt;*単価*"),COUNTIF(BJ670,"*変更契約*")),"変更後予定価格",IF(COUNTIF(BJ670,"*単価*"),"年間支払金額","予定価格"))))))))))))</f>
        <v>予定価格</v>
      </c>
      <c r="BD670" s="114" t="str">
        <f>IF(AND(BI670=契約状況コード表!M$5,T670&gt;契約状況コード表!N$5),"○",IF(AND(BI670=契約状況コード表!M$6,T670&gt;=契約状況コード表!N$6),"○",IF(AND(BI670=契約状況コード表!M$7,T670&gt;=契約状況コード表!N$7),"○",IF(AND(BI670=契約状況コード表!M$8,T670&gt;=契約状況コード表!N$8),"○",IF(AND(BI670=契約状況コード表!M$9,T670&gt;=契約状況コード表!N$9),"○",IF(AND(BI670=契約状況コード表!M$10,T670&gt;=契約状況コード表!N$10),"○",IF(AND(BI670=契約状況コード表!M$11,T670&gt;=契約状況コード表!N$11),"○",IF(AND(BI670=契約状況コード表!M$12,T670&gt;=契約状況コード表!N$12),"○",IF(AND(BI670=契約状況コード表!M$13,T670&gt;=契約状況コード表!N$13),"○",IF(T670="他官署で調達手続き入札を実施のため","○","×"))))))))))</f>
        <v>×</v>
      </c>
      <c r="BE670" s="114" t="str">
        <f>IF(AND(BI670=契約状況コード表!M$5,Y670&gt;契約状況コード表!N$5),"○",IF(AND(BI670=契約状況コード表!M$6,Y670&gt;=契約状況コード表!N$6),"○",IF(AND(BI670=契約状況コード表!M$7,Y670&gt;=契約状況コード表!N$7),"○",IF(AND(BI670=契約状況コード表!M$8,Y670&gt;=契約状況コード表!N$8),"○",IF(AND(BI670=契約状況コード表!M$9,Y670&gt;=契約状況コード表!N$9),"○",IF(AND(BI670=契約状況コード表!M$10,Y670&gt;=契約状況コード表!N$10),"○",IF(AND(BI670=契約状況コード表!M$11,Y670&gt;=契約状況コード表!N$11),"○",IF(AND(BI670=契約状況コード表!M$12,Y670&gt;=契約状況コード表!N$12),"○",IF(AND(BI670=契約状況コード表!M$13,Y670&gt;=契約状況コード表!N$13),"○","×")))))))))</f>
        <v>×</v>
      </c>
      <c r="BF670" s="114" t="str">
        <f t="shared" si="92"/>
        <v>×</v>
      </c>
      <c r="BG670" s="114" t="str">
        <f t="shared" si="93"/>
        <v>×</v>
      </c>
      <c r="BH670" s="115" t="str">
        <f t="shared" si="94"/>
        <v/>
      </c>
      <c r="BI670" s="170">
        <f t="shared" si="95"/>
        <v>0</v>
      </c>
      <c r="BJ670" s="36" t="str">
        <f>IF(AG670=契約状況コード表!G$5,"",IF(AND(K670&lt;&gt;"",ISTEXT(U670)),"分担契約/単価契約",IF(ISTEXT(U670),"単価契約",IF(K670&lt;&gt;"","分担契約",""))))</f>
        <v/>
      </c>
      <c r="BK670" s="171"/>
      <c r="BL670" s="118" t="str">
        <f>IF(COUNTIF(T670,"**"),"",IF(AND(T670&gt;=契約状況コード表!P$5,OR(H670=契約状況コード表!M$5,H670=契約状況コード表!M$6)),1,IF(AND(T670&gt;=契約状況コード表!P$13,H670&lt;&gt;契約状況コード表!M$5,H670&lt;&gt;契約状況コード表!M$6),1,"")))</f>
        <v/>
      </c>
      <c r="BM670" s="155" t="str">
        <f t="shared" si="96"/>
        <v>○</v>
      </c>
      <c r="BN670" s="118" t="b">
        <f t="shared" si="97"/>
        <v>1</v>
      </c>
      <c r="BO670" s="118" t="b">
        <f t="shared" si="98"/>
        <v>1</v>
      </c>
    </row>
    <row r="671" spans="1:67" ht="60.6" customHeight="1">
      <c r="A671" s="101">
        <f t="shared" si="99"/>
        <v>666</v>
      </c>
      <c r="B671" s="101" t="str">
        <f t="shared" si="100"/>
        <v/>
      </c>
      <c r="C671" s="101" t="str">
        <f>IF(B671&lt;&gt;1,"",COUNTIF($B$6:B671,1))</f>
        <v/>
      </c>
      <c r="D671" s="101" t="str">
        <f>IF(B671&lt;&gt;2,"",COUNTIF($B$6:B671,2))</f>
        <v/>
      </c>
      <c r="E671" s="101" t="str">
        <f>IF(B671&lt;&gt;3,"",COUNTIF($B$6:B671,3))</f>
        <v/>
      </c>
      <c r="F671" s="101" t="str">
        <f>IF(B671&lt;&gt;4,"",COUNTIF($B$6:B671,4))</f>
        <v/>
      </c>
      <c r="G671" s="75"/>
      <c r="H671" s="36"/>
      <c r="I671" s="76"/>
      <c r="J671" s="76"/>
      <c r="K671" s="75"/>
      <c r="L671" s="161"/>
      <c r="M671" s="77"/>
      <c r="N671" s="76"/>
      <c r="O671" s="78"/>
      <c r="P671" s="83"/>
      <c r="Q671" s="84"/>
      <c r="R671" s="76"/>
      <c r="S671" s="75"/>
      <c r="T671" s="79"/>
      <c r="U671" s="86"/>
      <c r="V671" s="87"/>
      <c r="W671" s="172" t="str">
        <f>IF(OR(T671="他官署で調達手続きを実施のため",AG671=契約状況コード表!G$5),"－",IF(V671&lt;&gt;"",ROUNDDOWN(V671/T671,3),(IFERROR(ROUNDDOWN(U671/T671,3),"－"))))</f>
        <v>－</v>
      </c>
      <c r="X671" s="79"/>
      <c r="Y671" s="79"/>
      <c r="Z671" s="82"/>
      <c r="AA671" s="80"/>
      <c r="AB671" s="81"/>
      <c r="AC671" s="82"/>
      <c r="AD671" s="82"/>
      <c r="AE671" s="82"/>
      <c r="AF671" s="82"/>
      <c r="AG671" s="80"/>
      <c r="AH671" s="76"/>
      <c r="AI671" s="76"/>
      <c r="AJ671" s="76"/>
      <c r="AK671" s="36"/>
      <c r="AL671" s="36"/>
      <c r="AM671" s="200"/>
      <c r="AN671" s="200"/>
      <c r="AO671" s="200"/>
      <c r="AP671" s="200"/>
      <c r="AQ671" s="161"/>
      <c r="AR671" s="75"/>
      <c r="AS671" s="36"/>
      <c r="AT671" s="36"/>
      <c r="AU671" s="36"/>
      <c r="AV671" s="36"/>
      <c r="AW671" s="36"/>
      <c r="AX671" s="36"/>
      <c r="AY671" s="36"/>
      <c r="AZ671" s="36"/>
      <c r="BA671" s="104"/>
      <c r="BB671" s="113"/>
      <c r="BC671" s="114" t="str">
        <f>IF(AND(OR(K671=契約状況コード表!D$5,K671=契約状況コード表!D$6),OR(AG671=契約状況コード表!G$5,AG671=契約状況コード表!G$6)),"年間支払金額(全官署)",IF(OR(AG671=契約状況コード表!G$5,AG671=契約状況コード表!G$6),"年間支払金額",IF(AND(OR(COUNTIF(AI671,"*すべて*"),COUNTIF(AI671,"*全て*")),S671="●",OR(K671=契約状況コード表!D$5,K671=契約状況コード表!D$6)),"年間支払金額(全官署、契約相手方ごと)",IF(AND(OR(COUNTIF(AI671,"*すべて*"),COUNTIF(AI671,"*全て*")),S671="●"),"年間支払金額(契約相手方ごと)",IF(AND(OR(K671=契約状況コード表!D$5,K671=契約状況コード表!D$6),AG671=契約状況コード表!G$7),"契約総額(全官署)",IF(AND(K671=契約状況コード表!D$7,AG671=契約状況コード表!G$7),"契約総額(自官署のみ)",IF(K671=契約状況コード表!D$7,"年間支払金額(自官署のみ)",IF(AG671=契約状況コード表!G$7,"契約総額",IF(AND(COUNTIF(BJ671,"&lt;&gt;*単価*"),OR(K671=契約状況コード表!D$5,K671=契約状況コード表!D$6)),"全官署予定価格",IF(AND(COUNTIF(BJ671,"*単価*"),OR(K671=契約状況コード表!D$5,K671=契約状況コード表!D$6)),"全官署支払金額",IF(AND(COUNTIF(BJ671,"&lt;&gt;*単価*"),COUNTIF(BJ671,"*変更契約*")),"変更後予定価格",IF(COUNTIF(BJ671,"*単価*"),"年間支払金額","予定価格"))))))))))))</f>
        <v>予定価格</v>
      </c>
      <c r="BD671" s="114" t="str">
        <f>IF(AND(BI671=契約状況コード表!M$5,T671&gt;契約状況コード表!N$5),"○",IF(AND(BI671=契約状況コード表!M$6,T671&gt;=契約状況コード表!N$6),"○",IF(AND(BI671=契約状況コード表!M$7,T671&gt;=契約状況コード表!N$7),"○",IF(AND(BI671=契約状況コード表!M$8,T671&gt;=契約状況コード表!N$8),"○",IF(AND(BI671=契約状況コード表!M$9,T671&gt;=契約状況コード表!N$9),"○",IF(AND(BI671=契約状況コード表!M$10,T671&gt;=契約状況コード表!N$10),"○",IF(AND(BI671=契約状況コード表!M$11,T671&gt;=契約状況コード表!N$11),"○",IF(AND(BI671=契約状況コード表!M$12,T671&gt;=契約状況コード表!N$12),"○",IF(AND(BI671=契約状況コード表!M$13,T671&gt;=契約状況コード表!N$13),"○",IF(T671="他官署で調達手続き入札を実施のため","○","×"))))))))))</f>
        <v>×</v>
      </c>
      <c r="BE671" s="114" t="str">
        <f>IF(AND(BI671=契約状況コード表!M$5,Y671&gt;契約状況コード表!N$5),"○",IF(AND(BI671=契約状況コード表!M$6,Y671&gt;=契約状況コード表!N$6),"○",IF(AND(BI671=契約状況コード表!M$7,Y671&gt;=契約状況コード表!N$7),"○",IF(AND(BI671=契約状況コード表!M$8,Y671&gt;=契約状況コード表!N$8),"○",IF(AND(BI671=契約状況コード表!M$9,Y671&gt;=契約状況コード表!N$9),"○",IF(AND(BI671=契約状況コード表!M$10,Y671&gt;=契約状況コード表!N$10),"○",IF(AND(BI671=契約状況コード表!M$11,Y671&gt;=契約状況コード表!N$11),"○",IF(AND(BI671=契約状況コード表!M$12,Y671&gt;=契約状況コード表!N$12),"○",IF(AND(BI671=契約状況コード表!M$13,Y671&gt;=契約状況コード表!N$13),"○","×")))))))))</f>
        <v>×</v>
      </c>
      <c r="BF671" s="114" t="str">
        <f t="shared" si="92"/>
        <v>×</v>
      </c>
      <c r="BG671" s="114" t="str">
        <f t="shared" si="93"/>
        <v>×</v>
      </c>
      <c r="BH671" s="115" t="str">
        <f t="shared" si="94"/>
        <v/>
      </c>
      <c r="BI671" s="170">
        <f t="shared" si="95"/>
        <v>0</v>
      </c>
      <c r="BJ671" s="36" t="str">
        <f>IF(AG671=契約状況コード表!G$5,"",IF(AND(K671&lt;&gt;"",ISTEXT(U671)),"分担契約/単価契約",IF(ISTEXT(U671),"単価契約",IF(K671&lt;&gt;"","分担契約",""))))</f>
        <v/>
      </c>
      <c r="BK671" s="171"/>
      <c r="BL671" s="118" t="str">
        <f>IF(COUNTIF(T671,"**"),"",IF(AND(T671&gt;=契約状況コード表!P$5,OR(H671=契約状況コード表!M$5,H671=契約状況コード表!M$6)),1,IF(AND(T671&gt;=契約状況コード表!P$13,H671&lt;&gt;契約状況コード表!M$5,H671&lt;&gt;契約状況コード表!M$6),1,"")))</f>
        <v/>
      </c>
      <c r="BM671" s="155" t="str">
        <f t="shared" si="96"/>
        <v>○</v>
      </c>
      <c r="BN671" s="118" t="b">
        <f t="shared" si="97"/>
        <v>1</v>
      </c>
      <c r="BO671" s="118" t="b">
        <f t="shared" si="98"/>
        <v>1</v>
      </c>
    </row>
    <row r="672" spans="1:67" ht="60.6" customHeight="1">
      <c r="A672" s="101">
        <f t="shared" si="99"/>
        <v>667</v>
      </c>
      <c r="B672" s="101" t="str">
        <f t="shared" si="100"/>
        <v/>
      </c>
      <c r="C672" s="101" t="str">
        <f>IF(B672&lt;&gt;1,"",COUNTIF($B$6:B672,1))</f>
        <v/>
      </c>
      <c r="D672" s="101" t="str">
        <f>IF(B672&lt;&gt;2,"",COUNTIF($B$6:B672,2))</f>
        <v/>
      </c>
      <c r="E672" s="101" t="str">
        <f>IF(B672&lt;&gt;3,"",COUNTIF($B$6:B672,3))</f>
        <v/>
      </c>
      <c r="F672" s="101" t="str">
        <f>IF(B672&lt;&gt;4,"",COUNTIF($B$6:B672,4))</f>
        <v/>
      </c>
      <c r="G672" s="75"/>
      <c r="H672" s="36"/>
      <c r="I672" s="76"/>
      <c r="J672" s="76"/>
      <c r="K672" s="75"/>
      <c r="L672" s="161"/>
      <c r="M672" s="77"/>
      <c r="N672" s="76"/>
      <c r="O672" s="78"/>
      <c r="P672" s="83"/>
      <c r="Q672" s="84"/>
      <c r="R672" s="76"/>
      <c r="S672" s="75"/>
      <c r="T672" s="79"/>
      <c r="U672" s="86"/>
      <c r="V672" s="87"/>
      <c r="W672" s="172" t="str">
        <f>IF(OR(T672="他官署で調達手続きを実施のため",AG672=契約状況コード表!G$5),"－",IF(V672&lt;&gt;"",ROUNDDOWN(V672/T672,3),(IFERROR(ROUNDDOWN(U672/T672,3),"－"))))</f>
        <v>－</v>
      </c>
      <c r="X672" s="79"/>
      <c r="Y672" s="79"/>
      <c r="Z672" s="82"/>
      <c r="AA672" s="80"/>
      <c r="AB672" s="81"/>
      <c r="AC672" s="82"/>
      <c r="AD672" s="82"/>
      <c r="AE672" s="82"/>
      <c r="AF672" s="82"/>
      <c r="AG672" s="80"/>
      <c r="AH672" s="76"/>
      <c r="AI672" s="76"/>
      <c r="AJ672" s="76"/>
      <c r="AK672" s="36"/>
      <c r="AL672" s="36"/>
      <c r="AM672" s="200"/>
      <c r="AN672" s="200"/>
      <c r="AO672" s="200"/>
      <c r="AP672" s="200"/>
      <c r="AQ672" s="161"/>
      <c r="AR672" s="75"/>
      <c r="AS672" s="36"/>
      <c r="AT672" s="36"/>
      <c r="AU672" s="36"/>
      <c r="AV672" s="36"/>
      <c r="AW672" s="36"/>
      <c r="AX672" s="36"/>
      <c r="AY672" s="36"/>
      <c r="AZ672" s="36"/>
      <c r="BA672" s="108"/>
      <c r="BB672" s="113"/>
      <c r="BC672" s="114" t="str">
        <f>IF(AND(OR(K672=契約状況コード表!D$5,K672=契約状況コード表!D$6),OR(AG672=契約状況コード表!G$5,AG672=契約状況コード表!G$6)),"年間支払金額(全官署)",IF(OR(AG672=契約状況コード表!G$5,AG672=契約状況コード表!G$6),"年間支払金額",IF(AND(OR(COUNTIF(AI672,"*すべて*"),COUNTIF(AI672,"*全て*")),S672="●",OR(K672=契約状況コード表!D$5,K672=契約状況コード表!D$6)),"年間支払金額(全官署、契約相手方ごと)",IF(AND(OR(COUNTIF(AI672,"*すべて*"),COUNTIF(AI672,"*全て*")),S672="●"),"年間支払金額(契約相手方ごと)",IF(AND(OR(K672=契約状況コード表!D$5,K672=契約状況コード表!D$6),AG672=契約状況コード表!G$7),"契約総額(全官署)",IF(AND(K672=契約状況コード表!D$7,AG672=契約状況コード表!G$7),"契約総額(自官署のみ)",IF(K672=契約状況コード表!D$7,"年間支払金額(自官署のみ)",IF(AG672=契約状況コード表!G$7,"契約総額",IF(AND(COUNTIF(BJ672,"&lt;&gt;*単価*"),OR(K672=契約状況コード表!D$5,K672=契約状況コード表!D$6)),"全官署予定価格",IF(AND(COUNTIF(BJ672,"*単価*"),OR(K672=契約状況コード表!D$5,K672=契約状況コード表!D$6)),"全官署支払金額",IF(AND(COUNTIF(BJ672,"&lt;&gt;*単価*"),COUNTIF(BJ672,"*変更契約*")),"変更後予定価格",IF(COUNTIF(BJ672,"*単価*"),"年間支払金額","予定価格"))))))))))))</f>
        <v>予定価格</v>
      </c>
      <c r="BD672" s="114" t="str">
        <f>IF(AND(BI672=契約状況コード表!M$5,T672&gt;契約状況コード表!N$5),"○",IF(AND(BI672=契約状況コード表!M$6,T672&gt;=契約状況コード表!N$6),"○",IF(AND(BI672=契約状況コード表!M$7,T672&gt;=契約状況コード表!N$7),"○",IF(AND(BI672=契約状況コード表!M$8,T672&gt;=契約状況コード表!N$8),"○",IF(AND(BI672=契約状況コード表!M$9,T672&gt;=契約状況コード表!N$9),"○",IF(AND(BI672=契約状況コード表!M$10,T672&gt;=契約状況コード表!N$10),"○",IF(AND(BI672=契約状況コード表!M$11,T672&gt;=契約状況コード表!N$11),"○",IF(AND(BI672=契約状況コード表!M$12,T672&gt;=契約状況コード表!N$12),"○",IF(AND(BI672=契約状況コード表!M$13,T672&gt;=契約状況コード表!N$13),"○",IF(T672="他官署で調達手続き入札を実施のため","○","×"))))))))))</f>
        <v>×</v>
      </c>
      <c r="BE672" s="114" t="str">
        <f>IF(AND(BI672=契約状況コード表!M$5,Y672&gt;契約状況コード表!N$5),"○",IF(AND(BI672=契約状況コード表!M$6,Y672&gt;=契約状況コード表!N$6),"○",IF(AND(BI672=契約状況コード表!M$7,Y672&gt;=契約状況コード表!N$7),"○",IF(AND(BI672=契約状況コード表!M$8,Y672&gt;=契約状況コード表!N$8),"○",IF(AND(BI672=契約状況コード表!M$9,Y672&gt;=契約状況コード表!N$9),"○",IF(AND(BI672=契約状況コード表!M$10,Y672&gt;=契約状況コード表!N$10),"○",IF(AND(BI672=契約状況コード表!M$11,Y672&gt;=契約状況コード表!N$11),"○",IF(AND(BI672=契約状況コード表!M$12,Y672&gt;=契約状況コード表!N$12),"○",IF(AND(BI672=契約状況コード表!M$13,Y672&gt;=契約状況コード表!N$13),"○","×")))))))))</f>
        <v>×</v>
      </c>
      <c r="BF672" s="114" t="str">
        <f t="shared" si="92"/>
        <v>×</v>
      </c>
      <c r="BG672" s="114" t="str">
        <f t="shared" si="93"/>
        <v>×</v>
      </c>
      <c r="BH672" s="115" t="str">
        <f t="shared" si="94"/>
        <v/>
      </c>
      <c r="BI672" s="170">
        <f t="shared" si="95"/>
        <v>0</v>
      </c>
      <c r="BJ672" s="36" t="str">
        <f>IF(AG672=契約状況コード表!G$5,"",IF(AND(K672&lt;&gt;"",ISTEXT(U672)),"分担契約/単価契約",IF(ISTEXT(U672),"単価契約",IF(K672&lt;&gt;"","分担契約",""))))</f>
        <v/>
      </c>
      <c r="BK672" s="171"/>
      <c r="BL672" s="118" t="str">
        <f>IF(COUNTIF(T672,"**"),"",IF(AND(T672&gt;=契約状況コード表!P$5,OR(H672=契約状況コード表!M$5,H672=契約状況コード表!M$6)),1,IF(AND(T672&gt;=契約状況コード表!P$13,H672&lt;&gt;契約状況コード表!M$5,H672&lt;&gt;契約状況コード表!M$6),1,"")))</f>
        <v/>
      </c>
      <c r="BM672" s="155" t="str">
        <f t="shared" si="96"/>
        <v>○</v>
      </c>
      <c r="BN672" s="118" t="b">
        <f t="shared" si="97"/>
        <v>1</v>
      </c>
      <c r="BO672" s="118" t="b">
        <f t="shared" si="98"/>
        <v>1</v>
      </c>
    </row>
    <row r="673" spans="1:67" ht="60.6" customHeight="1">
      <c r="A673" s="101">
        <f t="shared" si="99"/>
        <v>668</v>
      </c>
      <c r="B673" s="101" t="str">
        <f t="shared" si="100"/>
        <v/>
      </c>
      <c r="C673" s="101" t="str">
        <f>IF(B673&lt;&gt;1,"",COUNTIF($B$6:B673,1))</f>
        <v/>
      </c>
      <c r="D673" s="101" t="str">
        <f>IF(B673&lt;&gt;2,"",COUNTIF($B$6:B673,2))</f>
        <v/>
      </c>
      <c r="E673" s="101" t="str">
        <f>IF(B673&lt;&gt;3,"",COUNTIF($B$6:B673,3))</f>
        <v/>
      </c>
      <c r="F673" s="101" t="str">
        <f>IF(B673&lt;&gt;4,"",COUNTIF($B$6:B673,4))</f>
        <v/>
      </c>
      <c r="G673" s="75"/>
      <c r="H673" s="36"/>
      <c r="I673" s="76"/>
      <c r="J673" s="76"/>
      <c r="K673" s="75"/>
      <c r="L673" s="161"/>
      <c r="M673" s="77"/>
      <c r="N673" s="76"/>
      <c r="O673" s="78"/>
      <c r="P673" s="83"/>
      <c r="Q673" s="84"/>
      <c r="R673" s="76"/>
      <c r="S673" s="75"/>
      <c r="T673" s="79"/>
      <c r="U673" s="86"/>
      <c r="V673" s="87"/>
      <c r="W673" s="172" t="str">
        <f>IF(OR(T673="他官署で調達手続きを実施のため",AG673=契約状況コード表!G$5),"－",IF(V673&lt;&gt;"",ROUNDDOWN(V673/T673,3),(IFERROR(ROUNDDOWN(U673/T673,3),"－"))))</f>
        <v>－</v>
      </c>
      <c r="X673" s="79"/>
      <c r="Y673" s="79"/>
      <c r="Z673" s="82"/>
      <c r="AA673" s="80"/>
      <c r="AB673" s="81"/>
      <c r="AC673" s="82"/>
      <c r="AD673" s="82"/>
      <c r="AE673" s="82"/>
      <c r="AF673" s="82"/>
      <c r="AG673" s="80"/>
      <c r="AH673" s="76"/>
      <c r="AI673" s="76"/>
      <c r="AJ673" s="76"/>
      <c r="AK673" s="36"/>
      <c r="AL673" s="36"/>
      <c r="AM673" s="200"/>
      <c r="AN673" s="200"/>
      <c r="AO673" s="200"/>
      <c r="AP673" s="200"/>
      <c r="AQ673" s="161"/>
      <c r="AR673" s="75"/>
      <c r="AS673" s="36"/>
      <c r="AT673" s="36"/>
      <c r="AU673" s="36"/>
      <c r="AV673" s="36"/>
      <c r="AW673" s="36"/>
      <c r="AX673" s="36"/>
      <c r="AY673" s="36"/>
      <c r="AZ673" s="36"/>
      <c r="BA673" s="104"/>
      <c r="BB673" s="113"/>
      <c r="BC673" s="114" t="str">
        <f>IF(AND(OR(K673=契約状況コード表!D$5,K673=契約状況コード表!D$6),OR(AG673=契約状況コード表!G$5,AG673=契約状況コード表!G$6)),"年間支払金額(全官署)",IF(OR(AG673=契約状況コード表!G$5,AG673=契約状況コード表!G$6),"年間支払金額",IF(AND(OR(COUNTIF(AI673,"*すべて*"),COUNTIF(AI673,"*全て*")),S673="●",OR(K673=契約状況コード表!D$5,K673=契約状況コード表!D$6)),"年間支払金額(全官署、契約相手方ごと)",IF(AND(OR(COUNTIF(AI673,"*すべて*"),COUNTIF(AI673,"*全て*")),S673="●"),"年間支払金額(契約相手方ごと)",IF(AND(OR(K673=契約状況コード表!D$5,K673=契約状況コード表!D$6),AG673=契約状況コード表!G$7),"契約総額(全官署)",IF(AND(K673=契約状況コード表!D$7,AG673=契約状況コード表!G$7),"契約総額(自官署のみ)",IF(K673=契約状況コード表!D$7,"年間支払金額(自官署のみ)",IF(AG673=契約状況コード表!G$7,"契約総額",IF(AND(COUNTIF(BJ673,"&lt;&gt;*単価*"),OR(K673=契約状況コード表!D$5,K673=契約状況コード表!D$6)),"全官署予定価格",IF(AND(COUNTIF(BJ673,"*単価*"),OR(K673=契約状況コード表!D$5,K673=契約状況コード表!D$6)),"全官署支払金額",IF(AND(COUNTIF(BJ673,"&lt;&gt;*単価*"),COUNTIF(BJ673,"*変更契約*")),"変更後予定価格",IF(COUNTIF(BJ673,"*単価*"),"年間支払金額","予定価格"))))))))))))</f>
        <v>予定価格</v>
      </c>
      <c r="BD673" s="114" t="str">
        <f>IF(AND(BI673=契約状況コード表!M$5,T673&gt;契約状況コード表!N$5),"○",IF(AND(BI673=契約状況コード表!M$6,T673&gt;=契約状況コード表!N$6),"○",IF(AND(BI673=契約状況コード表!M$7,T673&gt;=契約状況コード表!N$7),"○",IF(AND(BI673=契約状況コード表!M$8,T673&gt;=契約状況コード表!N$8),"○",IF(AND(BI673=契約状況コード表!M$9,T673&gt;=契約状況コード表!N$9),"○",IF(AND(BI673=契約状況コード表!M$10,T673&gt;=契約状況コード表!N$10),"○",IF(AND(BI673=契約状況コード表!M$11,T673&gt;=契約状況コード表!N$11),"○",IF(AND(BI673=契約状況コード表!M$12,T673&gt;=契約状況コード表!N$12),"○",IF(AND(BI673=契約状況コード表!M$13,T673&gt;=契約状況コード表!N$13),"○",IF(T673="他官署で調達手続き入札を実施のため","○","×"))))))))))</f>
        <v>×</v>
      </c>
      <c r="BE673" s="114" t="str">
        <f>IF(AND(BI673=契約状況コード表!M$5,Y673&gt;契約状況コード表!N$5),"○",IF(AND(BI673=契約状況コード表!M$6,Y673&gt;=契約状況コード表!N$6),"○",IF(AND(BI673=契約状況コード表!M$7,Y673&gt;=契約状況コード表!N$7),"○",IF(AND(BI673=契約状況コード表!M$8,Y673&gt;=契約状況コード表!N$8),"○",IF(AND(BI673=契約状況コード表!M$9,Y673&gt;=契約状況コード表!N$9),"○",IF(AND(BI673=契約状況コード表!M$10,Y673&gt;=契約状況コード表!N$10),"○",IF(AND(BI673=契約状況コード表!M$11,Y673&gt;=契約状況コード表!N$11),"○",IF(AND(BI673=契約状況コード表!M$12,Y673&gt;=契約状況コード表!N$12),"○",IF(AND(BI673=契約状況コード表!M$13,Y673&gt;=契約状況コード表!N$13),"○","×")))))))))</f>
        <v>×</v>
      </c>
      <c r="BF673" s="114" t="str">
        <f t="shared" si="92"/>
        <v>×</v>
      </c>
      <c r="BG673" s="114" t="str">
        <f t="shared" si="93"/>
        <v>×</v>
      </c>
      <c r="BH673" s="115" t="str">
        <f t="shared" si="94"/>
        <v/>
      </c>
      <c r="BI673" s="170">
        <f t="shared" si="95"/>
        <v>0</v>
      </c>
      <c r="BJ673" s="36" t="str">
        <f>IF(AG673=契約状況コード表!G$5,"",IF(AND(K673&lt;&gt;"",ISTEXT(U673)),"分担契約/単価契約",IF(ISTEXT(U673),"単価契約",IF(K673&lt;&gt;"","分担契約",""))))</f>
        <v/>
      </c>
      <c r="BK673" s="171"/>
      <c r="BL673" s="118" t="str">
        <f>IF(COUNTIF(T673,"**"),"",IF(AND(T673&gt;=契約状況コード表!P$5,OR(H673=契約状況コード表!M$5,H673=契約状況コード表!M$6)),1,IF(AND(T673&gt;=契約状況コード表!P$13,H673&lt;&gt;契約状況コード表!M$5,H673&lt;&gt;契約状況コード表!M$6),1,"")))</f>
        <v/>
      </c>
      <c r="BM673" s="155" t="str">
        <f t="shared" si="96"/>
        <v>○</v>
      </c>
      <c r="BN673" s="118" t="b">
        <f t="shared" si="97"/>
        <v>1</v>
      </c>
      <c r="BO673" s="118" t="b">
        <f t="shared" si="98"/>
        <v>1</v>
      </c>
    </row>
    <row r="674" spans="1:67" ht="60.6" customHeight="1">
      <c r="A674" s="101">
        <f t="shared" si="99"/>
        <v>669</v>
      </c>
      <c r="B674" s="101" t="str">
        <f t="shared" si="100"/>
        <v/>
      </c>
      <c r="C674" s="101" t="str">
        <f>IF(B674&lt;&gt;1,"",COUNTIF($B$6:B674,1))</f>
        <v/>
      </c>
      <c r="D674" s="101" t="str">
        <f>IF(B674&lt;&gt;2,"",COUNTIF($B$6:B674,2))</f>
        <v/>
      </c>
      <c r="E674" s="101" t="str">
        <f>IF(B674&lt;&gt;3,"",COUNTIF($B$6:B674,3))</f>
        <v/>
      </c>
      <c r="F674" s="101" t="str">
        <f>IF(B674&lt;&gt;4,"",COUNTIF($B$6:B674,4))</f>
        <v/>
      </c>
      <c r="G674" s="75"/>
      <c r="H674" s="36"/>
      <c r="I674" s="76"/>
      <c r="J674" s="76"/>
      <c r="K674" s="75"/>
      <c r="L674" s="161"/>
      <c r="M674" s="77"/>
      <c r="N674" s="76"/>
      <c r="O674" s="78"/>
      <c r="P674" s="83"/>
      <c r="Q674" s="84"/>
      <c r="R674" s="76"/>
      <c r="S674" s="75"/>
      <c r="T674" s="79"/>
      <c r="U674" s="86"/>
      <c r="V674" s="87"/>
      <c r="W674" s="172" t="str">
        <f>IF(OR(T674="他官署で調達手続きを実施のため",AG674=契約状況コード表!G$5),"－",IF(V674&lt;&gt;"",ROUNDDOWN(V674/T674,3),(IFERROR(ROUNDDOWN(U674/T674,3),"－"))))</f>
        <v>－</v>
      </c>
      <c r="X674" s="79"/>
      <c r="Y674" s="79"/>
      <c r="Z674" s="82"/>
      <c r="AA674" s="80"/>
      <c r="AB674" s="81"/>
      <c r="AC674" s="82"/>
      <c r="AD674" s="82"/>
      <c r="AE674" s="82"/>
      <c r="AF674" s="82"/>
      <c r="AG674" s="80"/>
      <c r="AH674" s="76"/>
      <c r="AI674" s="76"/>
      <c r="AJ674" s="76"/>
      <c r="AK674" s="36"/>
      <c r="AL674" s="36"/>
      <c r="AM674" s="200"/>
      <c r="AN674" s="200"/>
      <c r="AO674" s="200"/>
      <c r="AP674" s="200"/>
      <c r="AQ674" s="161"/>
      <c r="AR674" s="75"/>
      <c r="AS674" s="36"/>
      <c r="AT674" s="36"/>
      <c r="AU674" s="36"/>
      <c r="AV674" s="36"/>
      <c r="AW674" s="36"/>
      <c r="AX674" s="36"/>
      <c r="AY674" s="36"/>
      <c r="AZ674" s="36"/>
      <c r="BA674" s="104"/>
      <c r="BB674" s="113"/>
      <c r="BC674" s="114" t="str">
        <f>IF(AND(OR(K674=契約状況コード表!D$5,K674=契約状況コード表!D$6),OR(AG674=契約状況コード表!G$5,AG674=契約状況コード表!G$6)),"年間支払金額(全官署)",IF(OR(AG674=契約状況コード表!G$5,AG674=契約状況コード表!G$6),"年間支払金額",IF(AND(OR(COUNTIF(AI674,"*すべて*"),COUNTIF(AI674,"*全て*")),S674="●",OR(K674=契約状況コード表!D$5,K674=契約状況コード表!D$6)),"年間支払金額(全官署、契約相手方ごと)",IF(AND(OR(COUNTIF(AI674,"*すべて*"),COUNTIF(AI674,"*全て*")),S674="●"),"年間支払金額(契約相手方ごと)",IF(AND(OR(K674=契約状況コード表!D$5,K674=契約状況コード表!D$6),AG674=契約状況コード表!G$7),"契約総額(全官署)",IF(AND(K674=契約状況コード表!D$7,AG674=契約状況コード表!G$7),"契約総額(自官署のみ)",IF(K674=契約状況コード表!D$7,"年間支払金額(自官署のみ)",IF(AG674=契約状況コード表!G$7,"契約総額",IF(AND(COUNTIF(BJ674,"&lt;&gt;*単価*"),OR(K674=契約状況コード表!D$5,K674=契約状況コード表!D$6)),"全官署予定価格",IF(AND(COUNTIF(BJ674,"*単価*"),OR(K674=契約状況コード表!D$5,K674=契約状況コード表!D$6)),"全官署支払金額",IF(AND(COUNTIF(BJ674,"&lt;&gt;*単価*"),COUNTIF(BJ674,"*変更契約*")),"変更後予定価格",IF(COUNTIF(BJ674,"*単価*"),"年間支払金額","予定価格"))))))))))))</f>
        <v>予定価格</v>
      </c>
      <c r="BD674" s="114" t="str">
        <f>IF(AND(BI674=契約状況コード表!M$5,T674&gt;契約状況コード表!N$5),"○",IF(AND(BI674=契約状況コード表!M$6,T674&gt;=契約状況コード表!N$6),"○",IF(AND(BI674=契約状況コード表!M$7,T674&gt;=契約状況コード表!N$7),"○",IF(AND(BI674=契約状況コード表!M$8,T674&gt;=契約状況コード表!N$8),"○",IF(AND(BI674=契約状況コード表!M$9,T674&gt;=契約状況コード表!N$9),"○",IF(AND(BI674=契約状況コード表!M$10,T674&gt;=契約状況コード表!N$10),"○",IF(AND(BI674=契約状況コード表!M$11,T674&gt;=契約状況コード表!N$11),"○",IF(AND(BI674=契約状況コード表!M$12,T674&gt;=契約状況コード表!N$12),"○",IF(AND(BI674=契約状況コード表!M$13,T674&gt;=契約状況コード表!N$13),"○",IF(T674="他官署で調達手続き入札を実施のため","○","×"))))))))))</f>
        <v>×</v>
      </c>
      <c r="BE674" s="114" t="str">
        <f>IF(AND(BI674=契約状況コード表!M$5,Y674&gt;契約状況コード表!N$5),"○",IF(AND(BI674=契約状況コード表!M$6,Y674&gt;=契約状況コード表!N$6),"○",IF(AND(BI674=契約状況コード表!M$7,Y674&gt;=契約状況コード表!N$7),"○",IF(AND(BI674=契約状況コード表!M$8,Y674&gt;=契約状況コード表!N$8),"○",IF(AND(BI674=契約状況コード表!M$9,Y674&gt;=契約状況コード表!N$9),"○",IF(AND(BI674=契約状況コード表!M$10,Y674&gt;=契約状況コード表!N$10),"○",IF(AND(BI674=契約状況コード表!M$11,Y674&gt;=契約状況コード表!N$11),"○",IF(AND(BI674=契約状況コード表!M$12,Y674&gt;=契約状況コード表!N$12),"○",IF(AND(BI674=契約状況コード表!M$13,Y674&gt;=契約状況コード表!N$13),"○","×")))))))))</f>
        <v>×</v>
      </c>
      <c r="BF674" s="114" t="str">
        <f t="shared" si="92"/>
        <v>×</v>
      </c>
      <c r="BG674" s="114" t="str">
        <f t="shared" si="93"/>
        <v>×</v>
      </c>
      <c r="BH674" s="115" t="str">
        <f t="shared" si="94"/>
        <v/>
      </c>
      <c r="BI674" s="170">
        <f t="shared" si="95"/>
        <v>0</v>
      </c>
      <c r="BJ674" s="36" t="str">
        <f>IF(AG674=契約状況コード表!G$5,"",IF(AND(K674&lt;&gt;"",ISTEXT(U674)),"分担契約/単価契約",IF(ISTEXT(U674),"単価契約",IF(K674&lt;&gt;"","分担契約",""))))</f>
        <v/>
      </c>
      <c r="BK674" s="171"/>
      <c r="BL674" s="118" t="str">
        <f>IF(COUNTIF(T674,"**"),"",IF(AND(T674&gt;=契約状況コード表!P$5,OR(H674=契約状況コード表!M$5,H674=契約状況コード表!M$6)),1,IF(AND(T674&gt;=契約状況コード表!P$13,H674&lt;&gt;契約状況コード表!M$5,H674&lt;&gt;契約状況コード表!M$6),1,"")))</f>
        <v/>
      </c>
      <c r="BM674" s="155" t="str">
        <f t="shared" si="96"/>
        <v>○</v>
      </c>
      <c r="BN674" s="118" t="b">
        <f t="shared" si="97"/>
        <v>1</v>
      </c>
      <c r="BO674" s="118" t="b">
        <f t="shared" si="98"/>
        <v>1</v>
      </c>
    </row>
    <row r="675" spans="1:67" ht="60.6" customHeight="1">
      <c r="A675" s="101">
        <f t="shared" si="99"/>
        <v>670</v>
      </c>
      <c r="B675" s="101" t="str">
        <f t="shared" si="100"/>
        <v/>
      </c>
      <c r="C675" s="101" t="str">
        <f>IF(B675&lt;&gt;1,"",COUNTIF($B$6:B675,1))</f>
        <v/>
      </c>
      <c r="D675" s="101" t="str">
        <f>IF(B675&lt;&gt;2,"",COUNTIF($B$6:B675,2))</f>
        <v/>
      </c>
      <c r="E675" s="101" t="str">
        <f>IF(B675&lt;&gt;3,"",COUNTIF($B$6:B675,3))</f>
        <v/>
      </c>
      <c r="F675" s="101" t="str">
        <f>IF(B675&lt;&gt;4,"",COUNTIF($B$6:B675,4))</f>
        <v/>
      </c>
      <c r="G675" s="75"/>
      <c r="H675" s="36"/>
      <c r="I675" s="76"/>
      <c r="J675" s="76"/>
      <c r="K675" s="75"/>
      <c r="L675" s="161"/>
      <c r="M675" s="77"/>
      <c r="N675" s="76"/>
      <c r="O675" s="78"/>
      <c r="P675" s="83"/>
      <c r="Q675" s="84"/>
      <c r="R675" s="76"/>
      <c r="S675" s="75"/>
      <c r="T675" s="85"/>
      <c r="U675" s="154"/>
      <c r="V675" s="87"/>
      <c r="W675" s="172" t="str">
        <f>IF(OR(T675="他官署で調達手続きを実施のため",AG675=契約状況コード表!G$5),"－",IF(V675&lt;&gt;"",ROUNDDOWN(V675/T675,3),(IFERROR(ROUNDDOWN(U675/T675,3),"－"))))</f>
        <v>－</v>
      </c>
      <c r="X675" s="85"/>
      <c r="Y675" s="85"/>
      <c r="Z675" s="82"/>
      <c r="AA675" s="80"/>
      <c r="AB675" s="81"/>
      <c r="AC675" s="82"/>
      <c r="AD675" s="82"/>
      <c r="AE675" s="82"/>
      <c r="AF675" s="82"/>
      <c r="AG675" s="80"/>
      <c r="AH675" s="76"/>
      <c r="AI675" s="76"/>
      <c r="AJ675" s="76"/>
      <c r="AK675" s="36"/>
      <c r="AL675" s="36"/>
      <c r="AM675" s="200"/>
      <c r="AN675" s="200"/>
      <c r="AO675" s="200"/>
      <c r="AP675" s="200"/>
      <c r="AQ675" s="161"/>
      <c r="AR675" s="75"/>
      <c r="AS675" s="36"/>
      <c r="AT675" s="36"/>
      <c r="AU675" s="36"/>
      <c r="AV675" s="36"/>
      <c r="AW675" s="36"/>
      <c r="AX675" s="36"/>
      <c r="AY675" s="36"/>
      <c r="AZ675" s="36"/>
      <c r="BA675" s="104"/>
      <c r="BB675" s="113"/>
      <c r="BC675" s="114" t="str">
        <f>IF(AND(OR(K675=契約状況コード表!D$5,K675=契約状況コード表!D$6),OR(AG675=契約状況コード表!G$5,AG675=契約状況コード表!G$6)),"年間支払金額(全官署)",IF(OR(AG675=契約状況コード表!G$5,AG675=契約状況コード表!G$6),"年間支払金額",IF(AND(OR(COUNTIF(AI675,"*すべて*"),COUNTIF(AI675,"*全て*")),S675="●",OR(K675=契約状況コード表!D$5,K675=契約状況コード表!D$6)),"年間支払金額(全官署、契約相手方ごと)",IF(AND(OR(COUNTIF(AI675,"*すべて*"),COUNTIF(AI675,"*全て*")),S675="●"),"年間支払金額(契約相手方ごと)",IF(AND(OR(K675=契約状況コード表!D$5,K675=契約状況コード表!D$6),AG675=契約状況コード表!G$7),"契約総額(全官署)",IF(AND(K675=契約状況コード表!D$7,AG675=契約状況コード表!G$7),"契約総額(自官署のみ)",IF(K675=契約状況コード表!D$7,"年間支払金額(自官署のみ)",IF(AG675=契約状況コード表!G$7,"契約総額",IF(AND(COUNTIF(BJ675,"&lt;&gt;*単価*"),OR(K675=契約状況コード表!D$5,K675=契約状況コード表!D$6)),"全官署予定価格",IF(AND(COUNTIF(BJ675,"*単価*"),OR(K675=契約状況コード表!D$5,K675=契約状況コード表!D$6)),"全官署支払金額",IF(AND(COUNTIF(BJ675,"&lt;&gt;*単価*"),COUNTIF(BJ675,"*変更契約*")),"変更後予定価格",IF(COUNTIF(BJ675,"*単価*"),"年間支払金額","予定価格"))))))))))))</f>
        <v>予定価格</v>
      </c>
      <c r="BD675" s="114" t="str">
        <f>IF(AND(BI675=契約状況コード表!M$5,T675&gt;契約状況コード表!N$5),"○",IF(AND(BI675=契約状況コード表!M$6,T675&gt;=契約状況コード表!N$6),"○",IF(AND(BI675=契約状況コード表!M$7,T675&gt;=契約状況コード表!N$7),"○",IF(AND(BI675=契約状況コード表!M$8,T675&gt;=契約状況コード表!N$8),"○",IF(AND(BI675=契約状況コード表!M$9,T675&gt;=契約状況コード表!N$9),"○",IF(AND(BI675=契約状況コード表!M$10,T675&gt;=契約状況コード表!N$10),"○",IF(AND(BI675=契約状況コード表!M$11,T675&gt;=契約状況コード表!N$11),"○",IF(AND(BI675=契約状況コード表!M$12,T675&gt;=契約状況コード表!N$12),"○",IF(AND(BI675=契約状況コード表!M$13,T675&gt;=契約状況コード表!N$13),"○",IF(T675="他官署で調達手続き入札を実施のため","○","×"))))))))))</f>
        <v>×</v>
      </c>
      <c r="BE675" s="114" t="str">
        <f>IF(AND(BI675=契約状況コード表!M$5,Y675&gt;契約状況コード表!N$5),"○",IF(AND(BI675=契約状況コード表!M$6,Y675&gt;=契約状況コード表!N$6),"○",IF(AND(BI675=契約状況コード表!M$7,Y675&gt;=契約状況コード表!N$7),"○",IF(AND(BI675=契約状況コード表!M$8,Y675&gt;=契約状況コード表!N$8),"○",IF(AND(BI675=契約状況コード表!M$9,Y675&gt;=契約状況コード表!N$9),"○",IF(AND(BI675=契約状況コード表!M$10,Y675&gt;=契約状況コード表!N$10),"○",IF(AND(BI675=契約状況コード表!M$11,Y675&gt;=契約状況コード表!N$11),"○",IF(AND(BI675=契約状況コード表!M$12,Y675&gt;=契約状況コード表!N$12),"○",IF(AND(BI675=契約状況コード表!M$13,Y675&gt;=契約状況コード表!N$13),"○","×")))))))))</f>
        <v>×</v>
      </c>
      <c r="BF675" s="114" t="str">
        <f t="shared" si="92"/>
        <v>×</v>
      </c>
      <c r="BG675" s="114" t="str">
        <f t="shared" si="93"/>
        <v>×</v>
      </c>
      <c r="BH675" s="115" t="str">
        <f t="shared" si="94"/>
        <v/>
      </c>
      <c r="BI675" s="170">
        <f t="shared" si="95"/>
        <v>0</v>
      </c>
      <c r="BJ675" s="36" t="str">
        <f>IF(AG675=契約状況コード表!G$5,"",IF(AND(K675&lt;&gt;"",ISTEXT(U675)),"分担契約/単価契約",IF(ISTEXT(U675),"単価契約",IF(K675&lt;&gt;"","分担契約",""))))</f>
        <v/>
      </c>
      <c r="BK675" s="171"/>
      <c r="BL675" s="118" t="str">
        <f>IF(COUNTIF(T675,"**"),"",IF(AND(T675&gt;=契約状況コード表!P$5,OR(H675=契約状況コード表!M$5,H675=契約状況コード表!M$6)),1,IF(AND(T675&gt;=契約状況コード表!P$13,H675&lt;&gt;契約状況コード表!M$5,H675&lt;&gt;契約状況コード表!M$6),1,"")))</f>
        <v/>
      </c>
      <c r="BM675" s="155" t="str">
        <f t="shared" si="96"/>
        <v>○</v>
      </c>
      <c r="BN675" s="118" t="b">
        <f t="shared" si="97"/>
        <v>1</v>
      </c>
      <c r="BO675" s="118" t="b">
        <f t="shared" si="98"/>
        <v>1</v>
      </c>
    </row>
    <row r="676" spans="1:67" ht="60.6" customHeight="1">
      <c r="A676" s="101">
        <f t="shared" si="99"/>
        <v>671</v>
      </c>
      <c r="B676" s="101" t="str">
        <f t="shared" si="100"/>
        <v/>
      </c>
      <c r="C676" s="101" t="str">
        <f>IF(B676&lt;&gt;1,"",COUNTIF($B$6:B676,1))</f>
        <v/>
      </c>
      <c r="D676" s="101" t="str">
        <f>IF(B676&lt;&gt;2,"",COUNTIF($B$6:B676,2))</f>
        <v/>
      </c>
      <c r="E676" s="101" t="str">
        <f>IF(B676&lt;&gt;3,"",COUNTIF($B$6:B676,3))</f>
        <v/>
      </c>
      <c r="F676" s="101" t="str">
        <f>IF(B676&lt;&gt;4,"",COUNTIF($B$6:B676,4))</f>
        <v/>
      </c>
      <c r="G676" s="75"/>
      <c r="H676" s="36"/>
      <c r="I676" s="76"/>
      <c r="J676" s="76"/>
      <c r="K676" s="75"/>
      <c r="L676" s="161"/>
      <c r="M676" s="77"/>
      <c r="N676" s="76"/>
      <c r="O676" s="78"/>
      <c r="P676" s="83"/>
      <c r="Q676" s="84"/>
      <c r="R676" s="76"/>
      <c r="S676" s="75"/>
      <c r="T676" s="79"/>
      <c r="U676" s="86"/>
      <c r="V676" s="87"/>
      <c r="W676" s="172" t="str">
        <f>IF(OR(T676="他官署で調達手続きを実施のため",AG676=契約状況コード表!G$5),"－",IF(V676&lt;&gt;"",ROUNDDOWN(V676/T676,3),(IFERROR(ROUNDDOWN(U676/T676,3),"－"))))</f>
        <v>－</v>
      </c>
      <c r="X676" s="79"/>
      <c r="Y676" s="79"/>
      <c r="Z676" s="82"/>
      <c r="AA676" s="80"/>
      <c r="AB676" s="81"/>
      <c r="AC676" s="82"/>
      <c r="AD676" s="82"/>
      <c r="AE676" s="82"/>
      <c r="AF676" s="82"/>
      <c r="AG676" s="80"/>
      <c r="AH676" s="76"/>
      <c r="AI676" s="76"/>
      <c r="AJ676" s="76"/>
      <c r="AK676" s="36"/>
      <c r="AL676" s="36"/>
      <c r="AM676" s="200"/>
      <c r="AN676" s="200"/>
      <c r="AO676" s="200"/>
      <c r="AP676" s="200"/>
      <c r="AQ676" s="161"/>
      <c r="AR676" s="75"/>
      <c r="AS676" s="36"/>
      <c r="AT676" s="36"/>
      <c r="AU676" s="36"/>
      <c r="AV676" s="36"/>
      <c r="AW676" s="36"/>
      <c r="AX676" s="36"/>
      <c r="AY676" s="36"/>
      <c r="AZ676" s="36"/>
      <c r="BA676" s="104"/>
      <c r="BB676" s="113"/>
      <c r="BC676" s="114" t="str">
        <f>IF(AND(OR(K676=契約状況コード表!D$5,K676=契約状況コード表!D$6),OR(AG676=契約状況コード表!G$5,AG676=契約状況コード表!G$6)),"年間支払金額(全官署)",IF(OR(AG676=契約状況コード表!G$5,AG676=契約状況コード表!G$6),"年間支払金額",IF(AND(OR(COUNTIF(AI676,"*すべて*"),COUNTIF(AI676,"*全て*")),S676="●",OR(K676=契約状況コード表!D$5,K676=契約状況コード表!D$6)),"年間支払金額(全官署、契約相手方ごと)",IF(AND(OR(COUNTIF(AI676,"*すべて*"),COUNTIF(AI676,"*全て*")),S676="●"),"年間支払金額(契約相手方ごと)",IF(AND(OR(K676=契約状況コード表!D$5,K676=契約状況コード表!D$6),AG676=契約状況コード表!G$7),"契約総額(全官署)",IF(AND(K676=契約状況コード表!D$7,AG676=契約状況コード表!G$7),"契約総額(自官署のみ)",IF(K676=契約状況コード表!D$7,"年間支払金額(自官署のみ)",IF(AG676=契約状況コード表!G$7,"契約総額",IF(AND(COUNTIF(BJ676,"&lt;&gt;*単価*"),OR(K676=契約状況コード表!D$5,K676=契約状況コード表!D$6)),"全官署予定価格",IF(AND(COUNTIF(BJ676,"*単価*"),OR(K676=契約状況コード表!D$5,K676=契約状況コード表!D$6)),"全官署支払金額",IF(AND(COUNTIF(BJ676,"&lt;&gt;*単価*"),COUNTIF(BJ676,"*変更契約*")),"変更後予定価格",IF(COUNTIF(BJ676,"*単価*"),"年間支払金額","予定価格"))))))))))))</f>
        <v>予定価格</v>
      </c>
      <c r="BD676" s="114" t="str">
        <f>IF(AND(BI676=契約状況コード表!M$5,T676&gt;契約状況コード表!N$5),"○",IF(AND(BI676=契約状況コード表!M$6,T676&gt;=契約状況コード表!N$6),"○",IF(AND(BI676=契約状況コード表!M$7,T676&gt;=契約状況コード表!N$7),"○",IF(AND(BI676=契約状況コード表!M$8,T676&gt;=契約状況コード表!N$8),"○",IF(AND(BI676=契約状況コード表!M$9,T676&gt;=契約状況コード表!N$9),"○",IF(AND(BI676=契約状況コード表!M$10,T676&gt;=契約状況コード表!N$10),"○",IF(AND(BI676=契約状況コード表!M$11,T676&gt;=契約状況コード表!N$11),"○",IF(AND(BI676=契約状況コード表!M$12,T676&gt;=契約状況コード表!N$12),"○",IF(AND(BI676=契約状況コード表!M$13,T676&gt;=契約状況コード表!N$13),"○",IF(T676="他官署で調達手続き入札を実施のため","○","×"))))))))))</f>
        <v>×</v>
      </c>
      <c r="BE676" s="114" t="str">
        <f>IF(AND(BI676=契約状況コード表!M$5,Y676&gt;契約状況コード表!N$5),"○",IF(AND(BI676=契約状況コード表!M$6,Y676&gt;=契約状況コード表!N$6),"○",IF(AND(BI676=契約状況コード表!M$7,Y676&gt;=契約状況コード表!N$7),"○",IF(AND(BI676=契約状況コード表!M$8,Y676&gt;=契約状況コード表!N$8),"○",IF(AND(BI676=契約状況コード表!M$9,Y676&gt;=契約状況コード表!N$9),"○",IF(AND(BI676=契約状況コード表!M$10,Y676&gt;=契約状況コード表!N$10),"○",IF(AND(BI676=契約状況コード表!M$11,Y676&gt;=契約状況コード表!N$11),"○",IF(AND(BI676=契約状況コード表!M$12,Y676&gt;=契約状況コード表!N$12),"○",IF(AND(BI676=契約状況コード表!M$13,Y676&gt;=契約状況コード表!N$13),"○","×")))))))))</f>
        <v>×</v>
      </c>
      <c r="BF676" s="114" t="str">
        <f t="shared" si="92"/>
        <v>×</v>
      </c>
      <c r="BG676" s="114" t="str">
        <f t="shared" si="93"/>
        <v>×</v>
      </c>
      <c r="BH676" s="115" t="str">
        <f t="shared" si="94"/>
        <v/>
      </c>
      <c r="BI676" s="170">
        <f t="shared" si="95"/>
        <v>0</v>
      </c>
      <c r="BJ676" s="36" t="str">
        <f>IF(AG676=契約状況コード表!G$5,"",IF(AND(K676&lt;&gt;"",ISTEXT(U676)),"分担契約/単価契約",IF(ISTEXT(U676),"単価契約",IF(K676&lt;&gt;"","分担契約",""))))</f>
        <v/>
      </c>
      <c r="BK676" s="171"/>
      <c r="BL676" s="118" t="str">
        <f>IF(COUNTIF(T676,"**"),"",IF(AND(T676&gt;=契約状況コード表!P$5,OR(H676=契約状況コード表!M$5,H676=契約状況コード表!M$6)),1,IF(AND(T676&gt;=契約状況コード表!P$13,H676&lt;&gt;契約状況コード表!M$5,H676&lt;&gt;契約状況コード表!M$6),1,"")))</f>
        <v/>
      </c>
      <c r="BM676" s="155" t="str">
        <f t="shared" si="96"/>
        <v>○</v>
      </c>
      <c r="BN676" s="118" t="b">
        <f t="shared" si="97"/>
        <v>1</v>
      </c>
      <c r="BO676" s="118" t="b">
        <f t="shared" si="98"/>
        <v>1</v>
      </c>
    </row>
    <row r="677" spans="1:67" ht="60.6" customHeight="1">
      <c r="A677" s="101">
        <f t="shared" si="99"/>
        <v>672</v>
      </c>
      <c r="B677" s="101" t="str">
        <f t="shared" si="100"/>
        <v/>
      </c>
      <c r="C677" s="101" t="str">
        <f>IF(B677&lt;&gt;1,"",COUNTIF($B$6:B677,1))</f>
        <v/>
      </c>
      <c r="D677" s="101" t="str">
        <f>IF(B677&lt;&gt;2,"",COUNTIF($B$6:B677,2))</f>
        <v/>
      </c>
      <c r="E677" s="101" t="str">
        <f>IF(B677&lt;&gt;3,"",COUNTIF($B$6:B677,3))</f>
        <v/>
      </c>
      <c r="F677" s="101" t="str">
        <f>IF(B677&lt;&gt;4,"",COUNTIF($B$6:B677,4))</f>
        <v/>
      </c>
      <c r="G677" s="75"/>
      <c r="H677" s="36"/>
      <c r="I677" s="76"/>
      <c r="J677" s="76"/>
      <c r="K677" s="75"/>
      <c r="L677" s="161"/>
      <c r="M677" s="77"/>
      <c r="N677" s="76"/>
      <c r="O677" s="78"/>
      <c r="P677" s="83"/>
      <c r="Q677" s="84"/>
      <c r="R677" s="76"/>
      <c r="S677" s="75"/>
      <c r="T677" s="79"/>
      <c r="U677" s="86"/>
      <c r="V677" s="87"/>
      <c r="W677" s="172" t="str">
        <f>IF(OR(T677="他官署で調達手続きを実施のため",AG677=契約状況コード表!G$5),"－",IF(V677&lt;&gt;"",ROUNDDOWN(V677/T677,3),(IFERROR(ROUNDDOWN(U677/T677,3),"－"))))</f>
        <v>－</v>
      </c>
      <c r="X677" s="79"/>
      <c r="Y677" s="79"/>
      <c r="Z677" s="82"/>
      <c r="AA677" s="80"/>
      <c r="AB677" s="81"/>
      <c r="AC677" s="82"/>
      <c r="AD677" s="82"/>
      <c r="AE677" s="82"/>
      <c r="AF677" s="82"/>
      <c r="AG677" s="80"/>
      <c r="AH677" s="76"/>
      <c r="AI677" s="76"/>
      <c r="AJ677" s="76"/>
      <c r="AK677" s="36"/>
      <c r="AL677" s="36"/>
      <c r="AM677" s="200"/>
      <c r="AN677" s="200"/>
      <c r="AO677" s="200"/>
      <c r="AP677" s="200"/>
      <c r="AQ677" s="161"/>
      <c r="AR677" s="75"/>
      <c r="AS677" s="36"/>
      <c r="AT677" s="36"/>
      <c r="AU677" s="36"/>
      <c r="AV677" s="36"/>
      <c r="AW677" s="36"/>
      <c r="AX677" s="36"/>
      <c r="AY677" s="36"/>
      <c r="AZ677" s="36"/>
      <c r="BA677" s="104"/>
      <c r="BB677" s="113"/>
      <c r="BC677" s="114" t="str">
        <f>IF(AND(OR(K677=契約状況コード表!D$5,K677=契約状況コード表!D$6),OR(AG677=契約状況コード表!G$5,AG677=契約状況コード表!G$6)),"年間支払金額(全官署)",IF(OR(AG677=契約状況コード表!G$5,AG677=契約状況コード表!G$6),"年間支払金額",IF(AND(OR(COUNTIF(AI677,"*すべて*"),COUNTIF(AI677,"*全て*")),S677="●",OR(K677=契約状況コード表!D$5,K677=契約状況コード表!D$6)),"年間支払金額(全官署、契約相手方ごと)",IF(AND(OR(COUNTIF(AI677,"*すべて*"),COUNTIF(AI677,"*全て*")),S677="●"),"年間支払金額(契約相手方ごと)",IF(AND(OR(K677=契約状況コード表!D$5,K677=契約状況コード表!D$6),AG677=契約状況コード表!G$7),"契約総額(全官署)",IF(AND(K677=契約状況コード表!D$7,AG677=契約状況コード表!G$7),"契約総額(自官署のみ)",IF(K677=契約状況コード表!D$7,"年間支払金額(自官署のみ)",IF(AG677=契約状況コード表!G$7,"契約総額",IF(AND(COUNTIF(BJ677,"&lt;&gt;*単価*"),OR(K677=契約状況コード表!D$5,K677=契約状況コード表!D$6)),"全官署予定価格",IF(AND(COUNTIF(BJ677,"*単価*"),OR(K677=契約状況コード表!D$5,K677=契約状況コード表!D$6)),"全官署支払金額",IF(AND(COUNTIF(BJ677,"&lt;&gt;*単価*"),COUNTIF(BJ677,"*変更契約*")),"変更後予定価格",IF(COUNTIF(BJ677,"*単価*"),"年間支払金額","予定価格"))))))))))))</f>
        <v>予定価格</v>
      </c>
      <c r="BD677" s="114" t="str">
        <f>IF(AND(BI677=契約状況コード表!M$5,T677&gt;契約状況コード表!N$5),"○",IF(AND(BI677=契約状況コード表!M$6,T677&gt;=契約状況コード表!N$6),"○",IF(AND(BI677=契約状況コード表!M$7,T677&gt;=契約状況コード表!N$7),"○",IF(AND(BI677=契約状況コード表!M$8,T677&gt;=契約状況コード表!N$8),"○",IF(AND(BI677=契約状況コード表!M$9,T677&gt;=契約状況コード表!N$9),"○",IF(AND(BI677=契約状況コード表!M$10,T677&gt;=契約状況コード表!N$10),"○",IF(AND(BI677=契約状況コード表!M$11,T677&gt;=契約状況コード表!N$11),"○",IF(AND(BI677=契約状況コード表!M$12,T677&gt;=契約状況コード表!N$12),"○",IF(AND(BI677=契約状況コード表!M$13,T677&gt;=契約状況コード表!N$13),"○",IF(T677="他官署で調達手続き入札を実施のため","○","×"))))))))))</f>
        <v>×</v>
      </c>
      <c r="BE677" s="114" t="str">
        <f>IF(AND(BI677=契約状況コード表!M$5,Y677&gt;契約状況コード表!N$5),"○",IF(AND(BI677=契約状況コード表!M$6,Y677&gt;=契約状況コード表!N$6),"○",IF(AND(BI677=契約状況コード表!M$7,Y677&gt;=契約状況コード表!N$7),"○",IF(AND(BI677=契約状況コード表!M$8,Y677&gt;=契約状況コード表!N$8),"○",IF(AND(BI677=契約状況コード表!M$9,Y677&gt;=契約状況コード表!N$9),"○",IF(AND(BI677=契約状況コード表!M$10,Y677&gt;=契約状況コード表!N$10),"○",IF(AND(BI677=契約状況コード表!M$11,Y677&gt;=契約状況コード表!N$11),"○",IF(AND(BI677=契約状況コード表!M$12,Y677&gt;=契約状況コード表!N$12),"○",IF(AND(BI677=契約状況コード表!M$13,Y677&gt;=契約状況コード表!N$13),"○","×")))))))))</f>
        <v>×</v>
      </c>
      <c r="BF677" s="114" t="str">
        <f t="shared" si="92"/>
        <v>×</v>
      </c>
      <c r="BG677" s="114" t="str">
        <f t="shared" si="93"/>
        <v>×</v>
      </c>
      <c r="BH677" s="115" t="str">
        <f t="shared" si="94"/>
        <v/>
      </c>
      <c r="BI677" s="170">
        <f t="shared" si="95"/>
        <v>0</v>
      </c>
      <c r="BJ677" s="36" t="str">
        <f>IF(AG677=契約状況コード表!G$5,"",IF(AND(K677&lt;&gt;"",ISTEXT(U677)),"分担契約/単価契約",IF(ISTEXT(U677),"単価契約",IF(K677&lt;&gt;"","分担契約",""))))</f>
        <v/>
      </c>
      <c r="BK677" s="171"/>
      <c r="BL677" s="118" t="str">
        <f>IF(COUNTIF(T677,"**"),"",IF(AND(T677&gt;=契約状況コード表!P$5,OR(H677=契約状況コード表!M$5,H677=契約状況コード表!M$6)),1,IF(AND(T677&gt;=契約状況コード表!P$13,H677&lt;&gt;契約状況コード表!M$5,H677&lt;&gt;契約状況コード表!M$6),1,"")))</f>
        <v/>
      </c>
      <c r="BM677" s="155" t="str">
        <f t="shared" si="96"/>
        <v>○</v>
      </c>
      <c r="BN677" s="118" t="b">
        <f t="shared" si="97"/>
        <v>1</v>
      </c>
      <c r="BO677" s="118" t="b">
        <f t="shared" si="98"/>
        <v>1</v>
      </c>
    </row>
    <row r="678" spans="1:67" ht="60.6" customHeight="1">
      <c r="A678" s="101">
        <f t="shared" si="99"/>
        <v>673</v>
      </c>
      <c r="B678" s="101" t="str">
        <f t="shared" si="100"/>
        <v/>
      </c>
      <c r="C678" s="101" t="str">
        <f>IF(B678&lt;&gt;1,"",COUNTIF($B$6:B678,1))</f>
        <v/>
      </c>
      <c r="D678" s="101" t="str">
        <f>IF(B678&lt;&gt;2,"",COUNTIF($B$6:B678,2))</f>
        <v/>
      </c>
      <c r="E678" s="101" t="str">
        <f>IF(B678&lt;&gt;3,"",COUNTIF($B$6:B678,3))</f>
        <v/>
      </c>
      <c r="F678" s="101" t="str">
        <f>IF(B678&lt;&gt;4,"",COUNTIF($B$6:B678,4))</f>
        <v/>
      </c>
      <c r="G678" s="75"/>
      <c r="H678" s="36"/>
      <c r="I678" s="76"/>
      <c r="J678" s="76"/>
      <c r="K678" s="75"/>
      <c r="L678" s="161"/>
      <c r="M678" s="77"/>
      <c r="N678" s="76"/>
      <c r="O678" s="78"/>
      <c r="P678" s="83"/>
      <c r="Q678" s="84"/>
      <c r="R678" s="76"/>
      <c r="S678" s="75"/>
      <c r="T678" s="79"/>
      <c r="U678" s="86"/>
      <c r="V678" s="87"/>
      <c r="W678" s="172" t="str">
        <f>IF(OR(T678="他官署で調達手続きを実施のため",AG678=契約状況コード表!G$5),"－",IF(V678&lt;&gt;"",ROUNDDOWN(V678/T678,3),(IFERROR(ROUNDDOWN(U678/T678,3),"－"))))</f>
        <v>－</v>
      </c>
      <c r="X678" s="79"/>
      <c r="Y678" s="79"/>
      <c r="Z678" s="82"/>
      <c r="AA678" s="80"/>
      <c r="AB678" s="81"/>
      <c r="AC678" s="82"/>
      <c r="AD678" s="82"/>
      <c r="AE678" s="82"/>
      <c r="AF678" s="82"/>
      <c r="AG678" s="80"/>
      <c r="AH678" s="76"/>
      <c r="AI678" s="76"/>
      <c r="AJ678" s="76"/>
      <c r="AK678" s="36"/>
      <c r="AL678" s="36"/>
      <c r="AM678" s="200"/>
      <c r="AN678" s="200"/>
      <c r="AO678" s="200"/>
      <c r="AP678" s="200"/>
      <c r="AQ678" s="161"/>
      <c r="AR678" s="75"/>
      <c r="AS678" s="36"/>
      <c r="AT678" s="36"/>
      <c r="AU678" s="36"/>
      <c r="AV678" s="36"/>
      <c r="AW678" s="36"/>
      <c r="AX678" s="36"/>
      <c r="AY678" s="36"/>
      <c r="AZ678" s="36"/>
      <c r="BA678" s="104"/>
      <c r="BB678" s="113"/>
      <c r="BC678" s="114" t="str">
        <f>IF(AND(OR(K678=契約状況コード表!D$5,K678=契約状況コード表!D$6),OR(AG678=契約状況コード表!G$5,AG678=契約状況コード表!G$6)),"年間支払金額(全官署)",IF(OR(AG678=契約状況コード表!G$5,AG678=契約状況コード表!G$6),"年間支払金額",IF(AND(OR(COUNTIF(AI678,"*すべて*"),COUNTIF(AI678,"*全て*")),S678="●",OR(K678=契約状況コード表!D$5,K678=契約状況コード表!D$6)),"年間支払金額(全官署、契約相手方ごと)",IF(AND(OR(COUNTIF(AI678,"*すべて*"),COUNTIF(AI678,"*全て*")),S678="●"),"年間支払金額(契約相手方ごと)",IF(AND(OR(K678=契約状況コード表!D$5,K678=契約状況コード表!D$6),AG678=契約状況コード表!G$7),"契約総額(全官署)",IF(AND(K678=契約状況コード表!D$7,AG678=契約状況コード表!G$7),"契約総額(自官署のみ)",IF(K678=契約状況コード表!D$7,"年間支払金額(自官署のみ)",IF(AG678=契約状況コード表!G$7,"契約総額",IF(AND(COUNTIF(BJ678,"&lt;&gt;*単価*"),OR(K678=契約状況コード表!D$5,K678=契約状況コード表!D$6)),"全官署予定価格",IF(AND(COUNTIF(BJ678,"*単価*"),OR(K678=契約状況コード表!D$5,K678=契約状況コード表!D$6)),"全官署支払金額",IF(AND(COUNTIF(BJ678,"&lt;&gt;*単価*"),COUNTIF(BJ678,"*変更契約*")),"変更後予定価格",IF(COUNTIF(BJ678,"*単価*"),"年間支払金額","予定価格"))))))))))))</f>
        <v>予定価格</v>
      </c>
      <c r="BD678" s="114" t="str">
        <f>IF(AND(BI678=契約状況コード表!M$5,T678&gt;契約状況コード表!N$5),"○",IF(AND(BI678=契約状況コード表!M$6,T678&gt;=契約状況コード表!N$6),"○",IF(AND(BI678=契約状況コード表!M$7,T678&gt;=契約状況コード表!N$7),"○",IF(AND(BI678=契約状況コード表!M$8,T678&gt;=契約状況コード表!N$8),"○",IF(AND(BI678=契約状況コード表!M$9,T678&gt;=契約状況コード表!N$9),"○",IF(AND(BI678=契約状況コード表!M$10,T678&gt;=契約状況コード表!N$10),"○",IF(AND(BI678=契約状況コード表!M$11,T678&gt;=契約状況コード表!N$11),"○",IF(AND(BI678=契約状況コード表!M$12,T678&gt;=契約状況コード表!N$12),"○",IF(AND(BI678=契約状況コード表!M$13,T678&gt;=契約状況コード表!N$13),"○",IF(T678="他官署で調達手続き入札を実施のため","○","×"))))))))))</f>
        <v>×</v>
      </c>
      <c r="BE678" s="114" t="str">
        <f>IF(AND(BI678=契約状況コード表!M$5,Y678&gt;契約状況コード表!N$5),"○",IF(AND(BI678=契約状況コード表!M$6,Y678&gt;=契約状況コード表!N$6),"○",IF(AND(BI678=契約状況コード表!M$7,Y678&gt;=契約状況コード表!N$7),"○",IF(AND(BI678=契約状況コード表!M$8,Y678&gt;=契約状況コード表!N$8),"○",IF(AND(BI678=契約状況コード表!M$9,Y678&gt;=契約状況コード表!N$9),"○",IF(AND(BI678=契約状況コード表!M$10,Y678&gt;=契約状況コード表!N$10),"○",IF(AND(BI678=契約状況コード表!M$11,Y678&gt;=契約状況コード表!N$11),"○",IF(AND(BI678=契約状況コード表!M$12,Y678&gt;=契約状況コード表!N$12),"○",IF(AND(BI678=契約状況コード表!M$13,Y678&gt;=契約状況コード表!N$13),"○","×")))))))))</f>
        <v>×</v>
      </c>
      <c r="BF678" s="114" t="str">
        <f t="shared" si="92"/>
        <v>×</v>
      </c>
      <c r="BG678" s="114" t="str">
        <f t="shared" si="93"/>
        <v>×</v>
      </c>
      <c r="BH678" s="115" t="str">
        <f t="shared" si="94"/>
        <v/>
      </c>
      <c r="BI678" s="170">
        <f t="shared" si="95"/>
        <v>0</v>
      </c>
      <c r="BJ678" s="36" t="str">
        <f>IF(AG678=契約状況コード表!G$5,"",IF(AND(K678&lt;&gt;"",ISTEXT(U678)),"分担契約/単価契約",IF(ISTEXT(U678),"単価契約",IF(K678&lt;&gt;"","分担契約",""))))</f>
        <v/>
      </c>
      <c r="BK678" s="171"/>
      <c r="BL678" s="118" t="str">
        <f>IF(COUNTIF(T678,"**"),"",IF(AND(T678&gt;=契約状況コード表!P$5,OR(H678=契約状況コード表!M$5,H678=契約状況コード表!M$6)),1,IF(AND(T678&gt;=契約状況コード表!P$13,H678&lt;&gt;契約状況コード表!M$5,H678&lt;&gt;契約状況コード表!M$6),1,"")))</f>
        <v/>
      </c>
      <c r="BM678" s="155" t="str">
        <f t="shared" si="96"/>
        <v>○</v>
      </c>
      <c r="BN678" s="118" t="b">
        <f t="shared" si="97"/>
        <v>1</v>
      </c>
      <c r="BO678" s="118" t="b">
        <f t="shared" si="98"/>
        <v>1</v>
      </c>
    </row>
    <row r="679" spans="1:67" ht="60.6" customHeight="1">
      <c r="A679" s="101">
        <f t="shared" si="99"/>
        <v>674</v>
      </c>
      <c r="B679" s="101" t="str">
        <f t="shared" si="100"/>
        <v/>
      </c>
      <c r="C679" s="101" t="str">
        <f>IF(B679&lt;&gt;1,"",COUNTIF($B$6:B679,1))</f>
        <v/>
      </c>
      <c r="D679" s="101" t="str">
        <f>IF(B679&lt;&gt;2,"",COUNTIF($B$6:B679,2))</f>
        <v/>
      </c>
      <c r="E679" s="101" t="str">
        <f>IF(B679&lt;&gt;3,"",COUNTIF($B$6:B679,3))</f>
        <v/>
      </c>
      <c r="F679" s="101" t="str">
        <f>IF(B679&lt;&gt;4,"",COUNTIF($B$6:B679,4))</f>
        <v/>
      </c>
      <c r="G679" s="75"/>
      <c r="H679" s="36"/>
      <c r="I679" s="76"/>
      <c r="J679" s="76"/>
      <c r="K679" s="75"/>
      <c r="L679" s="161"/>
      <c r="M679" s="77"/>
      <c r="N679" s="76"/>
      <c r="O679" s="78"/>
      <c r="P679" s="83"/>
      <c r="Q679" s="84"/>
      <c r="R679" s="76"/>
      <c r="S679" s="75"/>
      <c r="T679" s="79"/>
      <c r="U679" s="86"/>
      <c r="V679" s="87"/>
      <c r="W679" s="172" t="str">
        <f>IF(OR(T679="他官署で調達手続きを実施のため",AG679=契約状況コード表!G$5),"－",IF(V679&lt;&gt;"",ROUNDDOWN(V679/T679,3),(IFERROR(ROUNDDOWN(U679/T679,3),"－"))))</f>
        <v>－</v>
      </c>
      <c r="X679" s="79"/>
      <c r="Y679" s="79"/>
      <c r="Z679" s="82"/>
      <c r="AA679" s="80"/>
      <c r="AB679" s="81"/>
      <c r="AC679" s="82"/>
      <c r="AD679" s="82"/>
      <c r="AE679" s="82"/>
      <c r="AF679" s="82"/>
      <c r="AG679" s="80"/>
      <c r="AH679" s="76"/>
      <c r="AI679" s="76"/>
      <c r="AJ679" s="76"/>
      <c r="AK679" s="36"/>
      <c r="AL679" s="36"/>
      <c r="AM679" s="200"/>
      <c r="AN679" s="200"/>
      <c r="AO679" s="200"/>
      <c r="AP679" s="200"/>
      <c r="AQ679" s="161"/>
      <c r="AR679" s="75"/>
      <c r="AS679" s="36"/>
      <c r="AT679" s="36"/>
      <c r="AU679" s="36"/>
      <c r="AV679" s="36"/>
      <c r="AW679" s="36"/>
      <c r="AX679" s="36"/>
      <c r="AY679" s="36"/>
      <c r="AZ679" s="36"/>
      <c r="BA679" s="108"/>
      <c r="BB679" s="113"/>
      <c r="BC679" s="114" t="str">
        <f>IF(AND(OR(K679=契約状況コード表!D$5,K679=契約状況コード表!D$6),OR(AG679=契約状況コード表!G$5,AG679=契約状況コード表!G$6)),"年間支払金額(全官署)",IF(OR(AG679=契約状況コード表!G$5,AG679=契約状況コード表!G$6),"年間支払金額",IF(AND(OR(COUNTIF(AI679,"*すべて*"),COUNTIF(AI679,"*全て*")),S679="●",OR(K679=契約状況コード表!D$5,K679=契約状況コード表!D$6)),"年間支払金額(全官署、契約相手方ごと)",IF(AND(OR(COUNTIF(AI679,"*すべて*"),COUNTIF(AI679,"*全て*")),S679="●"),"年間支払金額(契約相手方ごと)",IF(AND(OR(K679=契約状況コード表!D$5,K679=契約状況コード表!D$6),AG679=契約状況コード表!G$7),"契約総額(全官署)",IF(AND(K679=契約状況コード表!D$7,AG679=契約状況コード表!G$7),"契約総額(自官署のみ)",IF(K679=契約状況コード表!D$7,"年間支払金額(自官署のみ)",IF(AG679=契約状況コード表!G$7,"契約総額",IF(AND(COUNTIF(BJ679,"&lt;&gt;*単価*"),OR(K679=契約状況コード表!D$5,K679=契約状況コード表!D$6)),"全官署予定価格",IF(AND(COUNTIF(BJ679,"*単価*"),OR(K679=契約状況コード表!D$5,K679=契約状況コード表!D$6)),"全官署支払金額",IF(AND(COUNTIF(BJ679,"&lt;&gt;*単価*"),COUNTIF(BJ679,"*変更契約*")),"変更後予定価格",IF(COUNTIF(BJ679,"*単価*"),"年間支払金額","予定価格"))))))))))))</f>
        <v>予定価格</v>
      </c>
      <c r="BD679" s="114" t="str">
        <f>IF(AND(BI679=契約状況コード表!M$5,T679&gt;契約状況コード表!N$5),"○",IF(AND(BI679=契約状況コード表!M$6,T679&gt;=契約状況コード表!N$6),"○",IF(AND(BI679=契約状況コード表!M$7,T679&gt;=契約状況コード表!N$7),"○",IF(AND(BI679=契約状況コード表!M$8,T679&gt;=契約状況コード表!N$8),"○",IF(AND(BI679=契約状況コード表!M$9,T679&gt;=契約状況コード表!N$9),"○",IF(AND(BI679=契約状況コード表!M$10,T679&gt;=契約状況コード表!N$10),"○",IF(AND(BI679=契約状況コード表!M$11,T679&gt;=契約状況コード表!N$11),"○",IF(AND(BI679=契約状況コード表!M$12,T679&gt;=契約状況コード表!N$12),"○",IF(AND(BI679=契約状況コード表!M$13,T679&gt;=契約状況コード表!N$13),"○",IF(T679="他官署で調達手続き入札を実施のため","○","×"))))))))))</f>
        <v>×</v>
      </c>
      <c r="BE679" s="114" t="str">
        <f>IF(AND(BI679=契約状況コード表!M$5,Y679&gt;契約状況コード表!N$5),"○",IF(AND(BI679=契約状況コード表!M$6,Y679&gt;=契約状況コード表!N$6),"○",IF(AND(BI679=契約状況コード表!M$7,Y679&gt;=契約状況コード表!N$7),"○",IF(AND(BI679=契約状況コード表!M$8,Y679&gt;=契約状況コード表!N$8),"○",IF(AND(BI679=契約状況コード表!M$9,Y679&gt;=契約状況コード表!N$9),"○",IF(AND(BI679=契約状況コード表!M$10,Y679&gt;=契約状況コード表!N$10),"○",IF(AND(BI679=契約状況コード表!M$11,Y679&gt;=契約状況コード表!N$11),"○",IF(AND(BI679=契約状況コード表!M$12,Y679&gt;=契約状況コード表!N$12),"○",IF(AND(BI679=契約状況コード表!M$13,Y679&gt;=契約状況コード表!N$13),"○","×")))))))))</f>
        <v>×</v>
      </c>
      <c r="BF679" s="114" t="str">
        <f t="shared" si="92"/>
        <v>×</v>
      </c>
      <c r="BG679" s="114" t="str">
        <f t="shared" si="93"/>
        <v>×</v>
      </c>
      <c r="BH679" s="115" t="str">
        <f t="shared" si="94"/>
        <v/>
      </c>
      <c r="BI679" s="170">
        <f t="shared" si="95"/>
        <v>0</v>
      </c>
      <c r="BJ679" s="36" t="str">
        <f>IF(AG679=契約状況コード表!G$5,"",IF(AND(K679&lt;&gt;"",ISTEXT(U679)),"分担契約/単価契約",IF(ISTEXT(U679),"単価契約",IF(K679&lt;&gt;"","分担契約",""))))</f>
        <v/>
      </c>
      <c r="BK679" s="171"/>
      <c r="BL679" s="118" t="str">
        <f>IF(COUNTIF(T679,"**"),"",IF(AND(T679&gt;=契約状況コード表!P$5,OR(H679=契約状況コード表!M$5,H679=契約状況コード表!M$6)),1,IF(AND(T679&gt;=契約状況コード表!P$13,H679&lt;&gt;契約状況コード表!M$5,H679&lt;&gt;契約状況コード表!M$6),1,"")))</f>
        <v/>
      </c>
      <c r="BM679" s="155" t="str">
        <f t="shared" si="96"/>
        <v>○</v>
      </c>
      <c r="BN679" s="118" t="b">
        <f t="shared" si="97"/>
        <v>1</v>
      </c>
      <c r="BO679" s="118" t="b">
        <f t="shared" si="98"/>
        <v>1</v>
      </c>
    </row>
    <row r="680" spans="1:67" ht="60.6" customHeight="1">
      <c r="A680" s="101">
        <f t="shared" si="99"/>
        <v>675</v>
      </c>
      <c r="B680" s="101" t="str">
        <f t="shared" si="100"/>
        <v/>
      </c>
      <c r="C680" s="101" t="str">
        <f>IF(B680&lt;&gt;1,"",COUNTIF($B$6:B680,1))</f>
        <v/>
      </c>
      <c r="D680" s="101" t="str">
        <f>IF(B680&lt;&gt;2,"",COUNTIF($B$6:B680,2))</f>
        <v/>
      </c>
      <c r="E680" s="101" t="str">
        <f>IF(B680&lt;&gt;3,"",COUNTIF($B$6:B680,3))</f>
        <v/>
      </c>
      <c r="F680" s="101" t="str">
        <f>IF(B680&lt;&gt;4,"",COUNTIF($B$6:B680,4))</f>
        <v/>
      </c>
      <c r="G680" s="75"/>
      <c r="H680" s="36"/>
      <c r="I680" s="76"/>
      <c r="J680" s="76"/>
      <c r="K680" s="75"/>
      <c r="L680" s="161"/>
      <c r="M680" s="77"/>
      <c r="N680" s="76"/>
      <c r="O680" s="78"/>
      <c r="P680" s="83"/>
      <c r="Q680" s="84"/>
      <c r="R680" s="76"/>
      <c r="S680" s="75"/>
      <c r="T680" s="79"/>
      <c r="U680" s="86"/>
      <c r="V680" s="87"/>
      <c r="W680" s="172" t="str">
        <f>IF(OR(T680="他官署で調達手続きを実施のため",AG680=契約状況コード表!G$5),"－",IF(V680&lt;&gt;"",ROUNDDOWN(V680/T680,3),(IFERROR(ROUNDDOWN(U680/T680,3),"－"))))</f>
        <v>－</v>
      </c>
      <c r="X680" s="79"/>
      <c r="Y680" s="79"/>
      <c r="Z680" s="82"/>
      <c r="AA680" s="80"/>
      <c r="AB680" s="81"/>
      <c r="AC680" s="82"/>
      <c r="AD680" s="82"/>
      <c r="AE680" s="82"/>
      <c r="AF680" s="82"/>
      <c r="AG680" s="80"/>
      <c r="AH680" s="76"/>
      <c r="AI680" s="76"/>
      <c r="AJ680" s="76"/>
      <c r="AK680" s="36"/>
      <c r="AL680" s="36"/>
      <c r="AM680" s="200"/>
      <c r="AN680" s="200"/>
      <c r="AO680" s="200"/>
      <c r="AP680" s="200"/>
      <c r="AQ680" s="161"/>
      <c r="AR680" s="75"/>
      <c r="AS680" s="36"/>
      <c r="AT680" s="36"/>
      <c r="AU680" s="36"/>
      <c r="AV680" s="36"/>
      <c r="AW680" s="36"/>
      <c r="AX680" s="36"/>
      <c r="AY680" s="36"/>
      <c r="AZ680" s="36"/>
      <c r="BA680" s="104"/>
      <c r="BB680" s="113"/>
      <c r="BC680" s="114" t="str">
        <f>IF(AND(OR(K680=契約状況コード表!D$5,K680=契約状況コード表!D$6),OR(AG680=契約状況コード表!G$5,AG680=契約状況コード表!G$6)),"年間支払金額(全官署)",IF(OR(AG680=契約状況コード表!G$5,AG680=契約状況コード表!G$6),"年間支払金額",IF(AND(OR(COUNTIF(AI680,"*すべて*"),COUNTIF(AI680,"*全て*")),S680="●",OR(K680=契約状況コード表!D$5,K680=契約状況コード表!D$6)),"年間支払金額(全官署、契約相手方ごと)",IF(AND(OR(COUNTIF(AI680,"*すべて*"),COUNTIF(AI680,"*全て*")),S680="●"),"年間支払金額(契約相手方ごと)",IF(AND(OR(K680=契約状況コード表!D$5,K680=契約状況コード表!D$6),AG680=契約状況コード表!G$7),"契約総額(全官署)",IF(AND(K680=契約状況コード表!D$7,AG680=契約状況コード表!G$7),"契約総額(自官署のみ)",IF(K680=契約状況コード表!D$7,"年間支払金額(自官署のみ)",IF(AG680=契約状況コード表!G$7,"契約総額",IF(AND(COUNTIF(BJ680,"&lt;&gt;*単価*"),OR(K680=契約状況コード表!D$5,K680=契約状況コード表!D$6)),"全官署予定価格",IF(AND(COUNTIF(BJ680,"*単価*"),OR(K680=契約状況コード表!D$5,K680=契約状況コード表!D$6)),"全官署支払金額",IF(AND(COUNTIF(BJ680,"&lt;&gt;*単価*"),COUNTIF(BJ680,"*変更契約*")),"変更後予定価格",IF(COUNTIF(BJ680,"*単価*"),"年間支払金額","予定価格"))))))))))))</f>
        <v>予定価格</v>
      </c>
      <c r="BD680" s="114" t="str">
        <f>IF(AND(BI680=契約状況コード表!M$5,T680&gt;契約状況コード表!N$5),"○",IF(AND(BI680=契約状況コード表!M$6,T680&gt;=契約状況コード表!N$6),"○",IF(AND(BI680=契約状況コード表!M$7,T680&gt;=契約状況コード表!N$7),"○",IF(AND(BI680=契約状況コード表!M$8,T680&gt;=契約状況コード表!N$8),"○",IF(AND(BI680=契約状況コード表!M$9,T680&gt;=契約状況コード表!N$9),"○",IF(AND(BI680=契約状況コード表!M$10,T680&gt;=契約状況コード表!N$10),"○",IF(AND(BI680=契約状況コード表!M$11,T680&gt;=契約状況コード表!N$11),"○",IF(AND(BI680=契約状況コード表!M$12,T680&gt;=契約状況コード表!N$12),"○",IF(AND(BI680=契約状況コード表!M$13,T680&gt;=契約状況コード表!N$13),"○",IF(T680="他官署で調達手続き入札を実施のため","○","×"))))))))))</f>
        <v>×</v>
      </c>
      <c r="BE680" s="114" t="str">
        <f>IF(AND(BI680=契約状況コード表!M$5,Y680&gt;契約状況コード表!N$5),"○",IF(AND(BI680=契約状況コード表!M$6,Y680&gt;=契約状況コード表!N$6),"○",IF(AND(BI680=契約状況コード表!M$7,Y680&gt;=契約状況コード表!N$7),"○",IF(AND(BI680=契約状況コード表!M$8,Y680&gt;=契約状況コード表!N$8),"○",IF(AND(BI680=契約状況コード表!M$9,Y680&gt;=契約状況コード表!N$9),"○",IF(AND(BI680=契約状況コード表!M$10,Y680&gt;=契約状況コード表!N$10),"○",IF(AND(BI680=契約状況コード表!M$11,Y680&gt;=契約状況コード表!N$11),"○",IF(AND(BI680=契約状況コード表!M$12,Y680&gt;=契約状況コード表!N$12),"○",IF(AND(BI680=契約状況コード表!M$13,Y680&gt;=契約状況コード表!N$13),"○","×")))))))))</f>
        <v>×</v>
      </c>
      <c r="BF680" s="114" t="str">
        <f t="shared" si="92"/>
        <v>×</v>
      </c>
      <c r="BG680" s="114" t="str">
        <f t="shared" si="93"/>
        <v>×</v>
      </c>
      <c r="BH680" s="115" t="str">
        <f t="shared" si="94"/>
        <v/>
      </c>
      <c r="BI680" s="170">
        <f t="shared" si="95"/>
        <v>0</v>
      </c>
      <c r="BJ680" s="36" t="str">
        <f>IF(AG680=契約状況コード表!G$5,"",IF(AND(K680&lt;&gt;"",ISTEXT(U680)),"分担契約/単価契約",IF(ISTEXT(U680),"単価契約",IF(K680&lt;&gt;"","分担契約",""))))</f>
        <v/>
      </c>
      <c r="BK680" s="171"/>
      <c r="BL680" s="118" t="str">
        <f>IF(COUNTIF(T680,"**"),"",IF(AND(T680&gt;=契約状況コード表!P$5,OR(H680=契約状況コード表!M$5,H680=契約状況コード表!M$6)),1,IF(AND(T680&gt;=契約状況コード表!P$13,H680&lt;&gt;契約状況コード表!M$5,H680&lt;&gt;契約状況コード表!M$6),1,"")))</f>
        <v/>
      </c>
      <c r="BM680" s="155" t="str">
        <f t="shared" si="96"/>
        <v>○</v>
      </c>
      <c r="BN680" s="118" t="b">
        <f t="shared" si="97"/>
        <v>1</v>
      </c>
      <c r="BO680" s="118" t="b">
        <f t="shared" si="98"/>
        <v>1</v>
      </c>
    </row>
    <row r="681" spans="1:67" ht="60.6" customHeight="1">
      <c r="A681" s="101">
        <f t="shared" si="99"/>
        <v>676</v>
      </c>
      <c r="B681" s="101" t="str">
        <f t="shared" si="100"/>
        <v/>
      </c>
      <c r="C681" s="101" t="str">
        <f>IF(B681&lt;&gt;1,"",COUNTIF($B$6:B681,1))</f>
        <v/>
      </c>
      <c r="D681" s="101" t="str">
        <f>IF(B681&lt;&gt;2,"",COUNTIF($B$6:B681,2))</f>
        <v/>
      </c>
      <c r="E681" s="101" t="str">
        <f>IF(B681&lt;&gt;3,"",COUNTIF($B$6:B681,3))</f>
        <v/>
      </c>
      <c r="F681" s="101" t="str">
        <f>IF(B681&lt;&gt;4,"",COUNTIF($B$6:B681,4))</f>
        <v/>
      </c>
      <c r="G681" s="75"/>
      <c r="H681" s="36"/>
      <c r="I681" s="76"/>
      <c r="J681" s="76"/>
      <c r="K681" s="75"/>
      <c r="L681" s="161"/>
      <c r="M681" s="77"/>
      <c r="N681" s="76"/>
      <c r="O681" s="78"/>
      <c r="P681" s="83"/>
      <c r="Q681" s="84"/>
      <c r="R681" s="76"/>
      <c r="S681" s="75"/>
      <c r="T681" s="79"/>
      <c r="U681" s="86"/>
      <c r="V681" s="87"/>
      <c r="W681" s="172" t="str">
        <f>IF(OR(T681="他官署で調達手続きを実施のため",AG681=契約状況コード表!G$5),"－",IF(V681&lt;&gt;"",ROUNDDOWN(V681/T681,3),(IFERROR(ROUNDDOWN(U681/T681,3),"－"))))</f>
        <v>－</v>
      </c>
      <c r="X681" s="79"/>
      <c r="Y681" s="79"/>
      <c r="Z681" s="82"/>
      <c r="AA681" s="80"/>
      <c r="AB681" s="81"/>
      <c r="AC681" s="82"/>
      <c r="AD681" s="82"/>
      <c r="AE681" s="82"/>
      <c r="AF681" s="82"/>
      <c r="AG681" s="80"/>
      <c r="AH681" s="76"/>
      <c r="AI681" s="76"/>
      <c r="AJ681" s="76"/>
      <c r="AK681" s="36"/>
      <c r="AL681" s="36"/>
      <c r="AM681" s="200"/>
      <c r="AN681" s="200"/>
      <c r="AO681" s="200"/>
      <c r="AP681" s="200"/>
      <c r="AQ681" s="161"/>
      <c r="AR681" s="75"/>
      <c r="AS681" s="36"/>
      <c r="AT681" s="36"/>
      <c r="AU681" s="36"/>
      <c r="AV681" s="36"/>
      <c r="AW681" s="36"/>
      <c r="AX681" s="36"/>
      <c r="AY681" s="36"/>
      <c r="AZ681" s="36"/>
      <c r="BA681" s="104"/>
      <c r="BB681" s="113"/>
      <c r="BC681" s="114" t="str">
        <f>IF(AND(OR(K681=契約状況コード表!D$5,K681=契約状況コード表!D$6),OR(AG681=契約状況コード表!G$5,AG681=契約状況コード表!G$6)),"年間支払金額(全官署)",IF(OR(AG681=契約状況コード表!G$5,AG681=契約状況コード表!G$6),"年間支払金額",IF(AND(OR(COUNTIF(AI681,"*すべて*"),COUNTIF(AI681,"*全て*")),S681="●",OR(K681=契約状況コード表!D$5,K681=契約状況コード表!D$6)),"年間支払金額(全官署、契約相手方ごと)",IF(AND(OR(COUNTIF(AI681,"*すべて*"),COUNTIF(AI681,"*全て*")),S681="●"),"年間支払金額(契約相手方ごと)",IF(AND(OR(K681=契約状況コード表!D$5,K681=契約状況コード表!D$6),AG681=契約状況コード表!G$7),"契約総額(全官署)",IF(AND(K681=契約状況コード表!D$7,AG681=契約状況コード表!G$7),"契約総額(自官署のみ)",IF(K681=契約状況コード表!D$7,"年間支払金額(自官署のみ)",IF(AG681=契約状況コード表!G$7,"契約総額",IF(AND(COUNTIF(BJ681,"&lt;&gt;*単価*"),OR(K681=契約状況コード表!D$5,K681=契約状況コード表!D$6)),"全官署予定価格",IF(AND(COUNTIF(BJ681,"*単価*"),OR(K681=契約状況コード表!D$5,K681=契約状況コード表!D$6)),"全官署支払金額",IF(AND(COUNTIF(BJ681,"&lt;&gt;*単価*"),COUNTIF(BJ681,"*変更契約*")),"変更後予定価格",IF(COUNTIF(BJ681,"*単価*"),"年間支払金額","予定価格"))))))))))))</f>
        <v>予定価格</v>
      </c>
      <c r="BD681" s="114" t="str">
        <f>IF(AND(BI681=契約状況コード表!M$5,T681&gt;契約状況コード表!N$5),"○",IF(AND(BI681=契約状況コード表!M$6,T681&gt;=契約状況コード表!N$6),"○",IF(AND(BI681=契約状況コード表!M$7,T681&gt;=契約状況コード表!N$7),"○",IF(AND(BI681=契約状況コード表!M$8,T681&gt;=契約状況コード表!N$8),"○",IF(AND(BI681=契約状況コード表!M$9,T681&gt;=契約状況コード表!N$9),"○",IF(AND(BI681=契約状況コード表!M$10,T681&gt;=契約状況コード表!N$10),"○",IF(AND(BI681=契約状況コード表!M$11,T681&gt;=契約状況コード表!N$11),"○",IF(AND(BI681=契約状況コード表!M$12,T681&gt;=契約状況コード表!N$12),"○",IF(AND(BI681=契約状況コード表!M$13,T681&gt;=契約状況コード表!N$13),"○",IF(T681="他官署で調達手続き入札を実施のため","○","×"))))))))))</f>
        <v>×</v>
      </c>
      <c r="BE681" s="114" t="str">
        <f>IF(AND(BI681=契約状況コード表!M$5,Y681&gt;契約状況コード表!N$5),"○",IF(AND(BI681=契約状況コード表!M$6,Y681&gt;=契約状況コード表!N$6),"○",IF(AND(BI681=契約状況コード表!M$7,Y681&gt;=契約状況コード表!N$7),"○",IF(AND(BI681=契約状況コード表!M$8,Y681&gt;=契約状況コード表!N$8),"○",IF(AND(BI681=契約状況コード表!M$9,Y681&gt;=契約状況コード表!N$9),"○",IF(AND(BI681=契約状況コード表!M$10,Y681&gt;=契約状況コード表!N$10),"○",IF(AND(BI681=契約状況コード表!M$11,Y681&gt;=契約状況コード表!N$11),"○",IF(AND(BI681=契約状況コード表!M$12,Y681&gt;=契約状況コード表!N$12),"○",IF(AND(BI681=契約状況コード表!M$13,Y681&gt;=契約状況コード表!N$13),"○","×")))))))))</f>
        <v>×</v>
      </c>
      <c r="BF681" s="114" t="str">
        <f t="shared" si="92"/>
        <v>×</v>
      </c>
      <c r="BG681" s="114" t="str">
        <f t="shared" si="93"/>
        <v>×</v>
      </c>
      <c r="BH681" s="115" t="str">
        <f t="shared" si="94"/>
        <v/>
      </c>
      <c r="BI681" s="170">
        <f t="shared" si="95"/>
        <v>0</v>
      </c>
      <c r="BJ681" s="36" t="str">
        <f>IF(AG681=契約状況コード表!G$5,"",IF(AND(K681&lt;&gt;"",ISTEXT(U681)),"分担契約/単価契約",IF(ISTEXT(U681),"単価契約",IF(K681&lt;&gt;"","分担契約",""))))</f>
        <v/>
      </c>
      <c r="BK681" s="171"/>
      <c r="BL681" s="118" t="str">
        <f>IF(COUNTIF(T681,"**"),"",IF(AND(T681&gt;=契約状況コード表!P$5,OR(H681=契約状況コード表!M$5,H681=契約状況コード表!M$6)),1,IF(AND(T681&gt;=契約状況コード表!P$13,H681&lt;&gt;契約状況コード表!M$5,H681&lt;&gt;契約状況コード表!M$6),1,"")))</f>
        <v/>
      </c>
      <c r="BM681" s="155" t="str">
        <f t="shared" si="96"/>
        <v>○</v>
      </c>
      <c r="BN681" s="118" t="b">
        <f t="shared" si="97"/>
        <v>1</v>
      </c>
      <c r="BO681" s="118" t="b">
        <f t="shared" si="98"/>
        <v>1</v>
      </c>
    </row>
    <row r="682" spans="1:67" ht="60.6" customHeight="1">
      <c r="A682" s="101">
        <f t="shared" si="99"/>
        <v>677</v>
      </c>
      <c r="B682" s="101" t="str">
        <f t="shared" si="100"/>
        <v/>
      </c>
      <c r="C682" s="101" t="str">
        <f>IF(B682&lt;&gt;1,"",COUNTIF($B$6:B682,1))</f>
        <v/>
      </c>
      <c r="D682" s="101" t="str">
        <f>IF(B682&lt;&gt;2,"",COUNTIF($B$6:B682,2))</f>
        <v/>
      </c>
      <c r="E682" s="101" t="str">
        <f>IF(B682&lt;&gt;3,"",COUNTIF($B$6:B682,3))</f>
        <v/>
      </c>
      <c r="F682" s="101" t="str">
        <f>IF(B682&lt;&gt;4,"",COUNTIF($B$6:B682,4))</f>
        <v/>
      </c>
      <c r="G682" s="75"/>
      <c r="H682" s="36"/>
      <c r="I682" s="76"/>
      <c r="J682" s="76"/>
      <c r="K682" s="75"/>
      <c r="L682" s="161"/>
      <c r="M682" s="77"/>
      <c r="N682" s="76"/>
      <c r="O682" s="78"/>
      <c r="P682" s="83"/>
      <c r="Q682" s="84"/>
      <c r="R682" s="76"/>
      <c r="S682" s="75"/>
      <c r="T682" s="85"/>
      <c r="U682" s="154"/>
      <c r="V682" s="87"/>
      <c r="W682" s="172" t="str">
        <f>IF(OR(T682="他官署で調達手続きを実施のため",AG682=契約状況コード表!G$5),"－",IF(V682&lt;&gt;"",ROUNDDOWN(V682/T682,3),(IFERROR(ROUNDDOWN(U682/T682,3),"－"))))</f>
        <v>－</v>
      </c>
      <c r="X682" s="85"/>
      <c r="Y682" s="85"/>
      <c r="Z682" s="82"/>
      <c r="AA682" s="80"/>
      <c r="AB682" s="81"/>
      <c r="AC682" s="82"/>
      <c r="AD682" s="82"/>
      <c r="AE682" s="82"/>
      <c r="AF682" s="82"/>
      <c r="AG682" s="80"/>
      <c r="AH682" s="76"/>
      <c r="AI682" s="76"/>
      <c r="AJ682" s="76"/>
      <c r="AK682" s="36"/>
      <c r="AL682" s="36"/>
      <c r="AM682" s="200"/>
      <c r="AN682" s="200"/>
      <c r="AO682" s="200"/>
      <c r="AP682" s="200"/>
      <c r="AQ682" s="161"/>
      <c r="AR682" s="75"/>
      <c r="AS682" s="36"/>
      <c r="AT682" s="36"/>
      <c r="AU682" s="36"/>
      <c r="AV682" s="36"/>
      <c r="AW682" s="36"/>
      <c r="AX682" s="36"/>
      <c r="AY682" s="36"/>
      <c r="AZ682" s="36"/>
      <c r="BA682" s="104"/>
      <c r="BB682" s="113"/>
      <c r="BC682" s="114" t="str">
        <f>IF(AND(OR(K682=契約状況コード表!D$5,K682=契約状況コード表!D$6),OR(AG682=契約状況コード表!G$5,AG682=契約状況コード表!G$6)),"年間支払金額(全官署)",IF(OR(AG682=契約状況コード表!G$5,AG682=契約状況コード表!G$6),"年間支払金額",IF(AND(OR(COUNTIF(AI682,"*すべて*"),COUNTIF(AI682,"*全て*")),S682="●",OR(K682=契約状況コード表!D$5,K682=契約状況コード表!D$6)),"年間支払金額(全官署、契約相手方ごと)",IF(AND(OR(COUNTIF(AI682,"*すべて*"),COUNTIF(AI682,"*全て*")),S682="●"),"年間支払金額(契約相手方ごと)",IF(AND(OR(K682=契約状況コード表!D$5,K682=契約状況コード表!D$6),AG682=契約状況コード表!G$7),"契約総額(全官署)",IF(AND(K682=契約状況コード表!D$7,AG682=契約状況コード表!G$7),"契約総額(自官署のみ)",IF(K682=契約状況コード表!D$7,"年間支払金額(自官署のみ)",IF(AG682=契約状況コード表!G$7,"契約総額",IF(AND(COUNTIF(BJ682,"&lt;&gt;*単価*"),OR(K682=契約状況コード表!D$5,K682=契約状況コード表!D$6)),"全官署予定価格",IF(AND(COUNTIF(BJ682,"*単価*"),OR(K682=契約状況コード表!D$5,K682=契約状況コード表!D$6)),"全官署支払金額",IF(AND(COUNTIF(BJ682,"&lt;&gt;*単価*"),COUNTIF(BJ682,"*変更契約*")),"変更後予定価格",IF(COUNTIF(BJ682,"*単価*"),"年間支払金額","予定価格"))))))))))))</f>
        <v>予定価格</v>
      </c>
      <c r="BD682" s="114" t="str">
        <f>IF(AND(BI682=契約状況コード表!M$5,T682&gt;契約状況コード表!N$5),"○",IF(AND(BI682=契約状況コード表!M$6,T682&gt;=契約状況コード表!N$6),"○",IF(AND(BI682=契約状況コード表!M$7,T682&gt;=契約状況コード表!N$7),"○",IF(AND(BI682=契約状況コード表!M$8,T682&gt;=契約状況コード表!N$8),"○",IF(AND(BI682=契約状況コード表!M$9,T682&gt;=契約状況コード表!N$9),"○",IF(AND(BI682=契約状況コード表!M$10,T682&gt;=契約状況コード表!N$10),"○",IF(AND(BI682=契約状況コード表!M$11,T682&gt;=契約状況コード表!N$11),"○",IF(AND(BI682=契約状況コード表!M$12,T682&gt;=契約状況コード表!N$12),"○",IF(AND(BI682=契約状況コード表!M$13,T682&gt;=契約状況コード表!N$13),"○",IF(T682="他官署で調達手続き入札を実施のため","○","×"))))))))))</f>
        <v>×</v>
      </c>
      <c r="BE682" s="114" t="str">
        <f>IF(AND(BI682=契約状況コード表!M$5,Y682&gt;契約状況コード表!N$5),"○",IF(AND(BI682=契約状況コード表!M$6,Y682&gt;=契約状況コード表!N$6),"○",IF(AND(BI682=契約状況コード表!M$7,Y682&gt;=契約状況コード表!N$7),"○",IF(AND(BI682=契約状況コード表!M$8,Y682&gt;=契約状況コード表!N$8),"○",IF(AND(BI682=契約状況コード表!M$9,Y682&gt;=契約状況コード表!N$9),"○",IF(AND(BI682=契約状況コード表!M$10,Y682&gt;=契約状況コード表!N$10),"○",IF(AND(BI682=契約状況コード表!M$11,Y682&gt;=契約状況コード表!N$11),"○",IF(AND(BI682=契約状況コード表!M$12,Y682&gt;=契約状況コード表!N$12),"○",IF(AND(BI682=契約状況コード表!M$13,Y682&gt;=契約状況コード表!N$13),"○","×")))))))))</f>
        <v>×</v>
      </c>
      <c r="BF682" s="114" t="str">
        <f t="shared" si="92"/>
        <v>×</v>
      </c>
      <c r="BG682" s="114" t="str">
        <f t="shared" si="93"/>
        <v>×</v>
      </c>
      <c r="BH682" s="115" t="str">
        <f t="shared" si="94"/>
        <v/>
      </c>
      <c r="BI682" s="170">
        <f t="shared" si="95"/>
        <v>0</v>
      </c>
      <c r="BJ682" s="36" t="str">
        <f>IF(AG682=契約状況コード表!G$5,"",IF(AND(K682&lt;&gt;"",ISTEXT(U682)),"分担契約/単価契約",IF(ISTEXT(U682),"単価契約",IF(K682&lt;&gt;"","分担契約",""))))</f>
        <v/>
      </c>
      <c r="BK682" s="171"/>
      <c r="BL682" s="118" t="str">
        <f>IF(COUNTIF(T682,"**"),"",IF(AND(T682&gt;=契約状況コード表!P$5,OR(H682=契約状況コード表!M$5,H682=契約状況コード表!M$6)),1,IF(AND(T682&gt;=契約状況コード表!P$13,H682&lt;&gt;契約状況コード表!M$5,H682&lt;&gt;契約状況コード表!M$6),1,"")))</f>
        <v/>
      </c>
      <c r="BM682" s="155" t="str">
        <f t="shared" si="96"/>
        <v>○</v>
      </c>
      <c r="BN682" s="118" t="b">
        <f t="shared" si="97"/>
        <v>1</v>
      </c>
      <c r="BO682" s="118" t="b">
        <f t="shared" si="98"/>
        <v>1</v>
      </c>
    </row>
    <row r="683" spans="1:67" ht="60.6" customHeight="1">
      <c r="A683" s="101">
        <f t="shared" si="99"/>
        <v>678</v>
      </c>
      <c r="B683" s="101" t="str">
        <f t="shared" si="100"/>
        <v/>
      </c>
      <c r="C683" s="101" t="str">
        <f>IF(B683&lt;&gt;1,"",COUNTIF($B$6:B683,1))</f>
        <v/>
      </c>
      <c r="D683" s="101" t="str">
        <f>IF(B683&lt;&gt;2,"",COUNTIF($B$6:B683,2))</f>
        <v/>
      </c>
      <c r="E683" s="101" t="str">
        <f>IF(B683&lt;&gt;3,"",COUNTIF($B$6:B683,3))</f>
        <v/>
      </c>
      <c r="F683" s="101" t="str">
        <f>IF(B683&lt;&gt;4,"",COUNTIF($B$6:B683,4))</f>
        <v/>
      </c>
      <c r="G683" s="75"/>
      <c r="H683" s="36"/>
      <c r="I683" s="76"/>
      <c r="J683" s="76"/>
      <c r="K683" s="75"/>
      <c r="L683" s="161"/>
      <c r="M683" s="77"/>
      <c r="N683" s="76"/>
      <c r="O683" s="78"/>
      <c r="P683" s="83"/>
      <c r="Q683" s="84"/>
      <c r="R683" s="76"/>
      <c r="S683" s="75"/>
      <c r="T683" s="79"/>
      <c r="U683" s="86"/>
      <c r="V683" s="87"/>
      <c r="W683" s="172" t="str">
        <f>IF(OR(T683="他官署で調達手続きを実施のため",AG683=契約状況コード表!G$5),"－",IF(V683&lt;&gt;"",ROUNDDOWN(V683/T683,3),(IFERROR(ROUNDDOWN(U683/T683,3),"－"))))</f>
        <v>－</v>
      </c>
      <c r="X683" s="79"/>
      <c r="Y683" s="79"/>
      <c r="Z683" s="82"/>
      <c r="AA683" s="80"/>
      <c r="AB683" s="81"/>
      <c r="AC683" s="82"/>
      <c r="AD683" s="82"/>
      <c r="AE683" s="82"/>
      <c r="AF683" s="82"/>
      <c r="AG683" s="80"/>
      <c r="AH683" s="76"/>
      <c r="AI683" s="76"/>
      <c r="AJ683" s="76"/>
      <c r="AK683" s="36"/>
      <c r="AL683" s="36"/>
      <c r="AM683" s="200"/>
      <c r="AN683" s="200"/>
      <c r="AO683" s="200"/>
      <c r="AP683" s="200"/>
      <c r="AQ683" s="161"/>
      <c r="AR683" s="75"/>
      <c r="AS683" s="36"/>
      <c r="AT683" s="36"/>
      <c r="AU683" s="36"/>
      <c r="AV683" s="36"/>
      <c r="AW683" s="36"/>
      <c r="AX683" s="36"/>
      <c r="AY683" s="36"/>
      <c r="AZ683" s="36"/>
      <c r="BA683" s="104"/>
      <c r="BB683" s="113"/>
      <c r="BC683" s="114" t="str">
        <f>IF(AND(OR(K683=契約状況コード表!D$5,K683=契約状況コード表!D$6),OR(AG683=契約状況コード表!G$5,AG683=契約状況コード表!G$6)),"年間支払金額(全官署)",IF(OR(AG683=契約状況コード表!G$5,AG683=契約状況コード表!G$6),"年間支払金額",IF(AND(OR(COUNTIF(AI683,"*すべて*"),COUNTIF(AI683,"*全て*")),S683="●",OR(K683=契約状況コード表!D$5,K683=契約状況コード表!D$6)),"年間支払金額(全官署、契約相手方ごと)",IF(AND(OR(COUNTIF(AI683,"*すべて*"),COUNTIF(AI683,"*全て*")),S683="●"),"年間支払金額(契約相手方ごと)",IF(AND(OR(K683=契約状況コード表!D$5,K683=契約状況コード表!D$6),AG683=契約状況コード表!G$7),"契約総額(全官署)",IF(AND(K683=契約状況コード表!D$7,AG683=契約状況コード表!G$7),"契約総額(自官署のみ)",IF(K683=契約状況コード表!D$7,"年間支払金額(自官署のみ)",IF(AG683=契約状況コード表!G$7,"契約総額",IF(AND(COUNTIF(BJ683,"&lt;&gt;*単価*"),OR(K683=契約状況コード表!D$5,K683=契約状況コード表!D$6)),"全官署予定価格",IF(AND(COUNTIF(BJ683,"*単価*"),OR(K683=契約状況コード表!D$5,K683=契約状況コード表!D$6)),"全官署支払金額",IF(AND(COUNTIF(BJ683,"&lt;&gt;*単価*"),COUNTIF(BJ683,"*変更契約*")),"変更後予定価格",IF(COUNTIF(BJ683,"*単価*"),"年間支払金額","予定価格"))))))))))))</f>
        <v>予定価格</v>
      </c>
      <c r="BD683" s="114" t="str">
        <f>IF(AND(BI683=契約状況コード表!M$5,T683&gt;契約状況コード表!N$5),"○",IF(AND(BI683=契約状況コード表!M$6,T683&gt;=契約状況コード表!N$6),"○",IF(AND(BI683=契約状況コード表!M$7,T683&gt;=契約状況コード表!N$7),"○",IF(AND(BI683=契約状況コード表!M$8,T683&gt;=契約状況コード表!N$8),"○",IF(AND(BI683=契約状況コード表!M$9,T683&gt;=契約状況コード表!N$9),"○",IF(AND(BI683=契約状況コード表!M$10,T683&gt;=契約状況コード表!N$10),"○",IF(AND(BI683=契約状況コード表!M$11,T683&gt;=契約状況コード表!N$11),"○",IF(AND(BI683=契約状況コード表!M$12,T683&gt;=契約状況コード表!N$12),"○",IF(AND(BI683=契約状況コード表!M$13,T683&gt;=契約状況コード表!N$13),"○",IF(T683="他官署で調達手続き入札を実施のため","○","×"))))))))))</f>
        <v>×</v>
      </c>
      <c r="BE683" s="114" t="str">
        <f>IF(AND(BI683=契約状況コード表!M$5,Y683&gt;契約状況コード表!N$5),"○",IF(AND(BI683=契約状況コード表!M$6,Y683&gt;=契約状況コード表!N$6),"○",IF(AND(BI683=契約状況コード表!M$7,Y683&gt;=契約状況コード表!N$7),"○",IF(AND(BI683=契約状況コード表!M$8,Y683&gt;=契約状況コード表!N$8),"○",IF(AND(BI683=契約状況コード表!M$9,Y683&gt;=契約状況コード表!N$9),"○",IF(AND(BI683=契約状況コード表!M$10,Y683&gt;=契約状況コード表!N$10),"○",IF(AND(BI683=契約状況コード表!M$11,Y683&gt;=契約状況コード表!N$11),"○",IF(AND(BI683=契約状況コード表!M$12,Y683&gt;=契約状況コード表!N$12),"○",IF(AND(BI683=契約状況コード表!M$13,Y683&gt;=契約状況コード表!N$13),"○","×")))))))))</f>
        <v>×</v>
      </c>
      <c r="BF683" s="114" t="str">
        <f t="shared" si="92"/>
        <v>×</v>
      </c>
      <c r="BG683" s="114" t="str">
        <f t="shared" si="93"/>
        <v>×</v>
      </c>
      <c r="BH683" s="115" t="str">
        <f t="shared" si="94"/>
        <v/>
      </c>
      <c r="BI683" s="170">
        <f t="shared" si="95"/>
        <v>0</v>
      </c>
      <c r="BJ683" s="36" t="str">
        <f>IF(AG683=契約状況コード表!G$5,"",IF(AND(K683&lt;&gt;"",ISTEXT(U683)),"分担契約/単価契約",IF(ISTEXT(U683),"単価契約",IF(K683&lt;&gt;"","分担契約",""))))</f>
        <v/>
      </c>
      <c r="BK683" s="171"/>
      <c r="BL683" s="118" t="str">
        <f>IF(COUNTIF(T683,"**"),"",IF(AND(T683&gt;=契約状況コード表!P$5,OR(H683=契約状況コード表!M$5,H683=契約状況コード表!M$6)),1,IF(AND(T683&gt;=契約状況コード表!P$13,H683&lt;&gt;契約状況コード表!M$5,H683&lt;&gt;契約状況コード表!M$6),1,"")))</f>
        <v/>
      </c>
      <c r="BM683" s="155" t="str">
        <f t="shared" si="96"/>
        <v>○</v>
      </c>
      <c r="BN683" s="118" t="b">
        <f t="shared" si="97"/>
        <v>1</v>
      </c>
      <c r="BO683" s="118" t="b">
        <f t="shared" si="98"/>
        <v>1</v>
      </c>
    </row>
    <row r="684" spans="1:67" ht="60.6" customHeight="1">
      <c r="A684" s="101">
        <f t="shared" si="99"/>
        <v>679</v>
      </c>
      <c r="B684" s="101" t="str">
        <f t="shared" si="100"/>
        <v/>
      </c>
      <c r="C684" s="101" t="str">
        <f>IF(B684&lt;&gt;1,"",COUNTIF($B$6:B684,1))</f>
        <v/>
      </c>
      <c r="D684" s="101" t="str">
        <f>IF(B684&lt;&gt;2,"",COUNTIF($B$6:B684,2))</f>
        <v/>
      </c>
      <c r="E684" s="101" t="str">
        <f>IF(B684&lt;&gt;3,"",COUNTIF($B$6:B684,3))</f>
        <v/>
      </c>
      <c r="F684" s="101" t="str">
        <f>IF(B684&lt;&gt;4,"",COUNTIF($B$6:B684,4))</f>
        <v/>
      </c>
      <c r="G684" s="75"/>
      <c r="H684" s="36"/>
      <c r="I684" s="76"/>
      <c r="J684" s="76"/>
      <c r="K684" s="75"/>
      <c r="L684" s="161"/>
      <c r="M684" s="77"/>
      <c r="N684" s="76"/>
      <c r="O684" s="78"/>
      <c r="P684" s="83"/>
      <c r="Q684" s="84"/>
      <c r="R684" s="76"/>
      <c r="S684" s="75"/>
      <c r="T684" s="79"/>
      <c r="U684" s="86"/>
      <c r="V684" s="87"/>
      <c r="W684" s="172" t="str">
        <f>IF(OR(T684="他官署で調達手続きを実施のため",AG684=契約状況コード表!G$5),"－",IF(V684&lt;&gt;"",ROUNDDOWN(V684/T684,3),(IFERROR(ROUNDDOWN(U684/T684,3),"－"))))</f>
        <v>－</v>
      </c>
      <c r="X684" s="79"/>
      <c r="Y684" s="79"/>
      <c r="Z684" s="82"/>
      <c r="AA684" s="80"/>
      <c r="AB684" s="81"/>
      <c r="AC684" s="82"/>
      <c r="AD684" s="82"/>
      <c r="AE684" s="82"/>
      <c r="AF684" s="82"/>
      <c r="AG684" s="80"/>
      <c r="AH684" s="76"/>
      <c r="AI684" s="76"/>
      <c r="AJ684" s="76"/>
      <c r="AK684" s="36"/>
      <c r="AL684" s="36"/>
      <c r="AM684" s="200"/>
      <c r="AN684" s="200"/>
      <c r="AO684" s="200"/>
      <c r="AP684" s="200"/>
      <c r="AQ684" s="161"/>
      <c r="AR684" s="75"/>
      <c r="AS684" s="36"/>
      <c r="AT684" s="36"/>
      <c r="AU684" s="36"/>
      <c r="AV684" s="36"/>
      <c r="AW684" s="36"/>
      <c r="AX684" s="36"/>
      <c r="AY684" s="36"/>
      <c r="AZ684" s="36"/>
      <c r="BA684" s="104"/>
      <c r="BB684" s="113"/>
      <c r="BC684" s="114" t="str">
        <f>IF(AND(OR(K684=契約状況コード表!D$5,K684=契約状況コード表!D$6),OR(AG684=契約状況コード表!G$5,AG684=契約状況コード表!G$6)),"年間支払金額(全官署)",IF(OR(AG684=契約状況コード表!G$5,AG684=契約状況コード表!G$6),"年間支払金額",IF(AND(OR(COUNTIF(AI684,"*すべて*"),COUNTIF(AI684,"*全て*")),S684="●",OR(K684=契約状況コード表!D$5,K684=契約状況コード表!D$6)),"年間支払金額(全官署、契約相手方ごと)",IF(AND(OR(COUNTIF(AI684,"*すべて*"),COUNTIF(AI684,"*全て*")),S684="●"),"年間支払金額(契約相手方ごと)",IF(AND(OR(K684=契約状況コード表!D$5,K684=契約状況コード表!D$6),AG684=契約状況コード表!G$7),"契約総額(全官署)",IF(AND(K684=契約状況コード表!D$7,AG684=契約状況コード表!G$7),"契約総額(自官署のみ)",IF(K684=契約状況コード表!D$7,"年間支払金額(自官署のみ)",IF(AG684=契約状況コード表!G$7,"契約総額",IF(AND(COUNTIF(BJ684,"&lt;&gt;*単価*"),OR(K684=契約状況コード表!D$5,K684=契約状況コード表!D$6)),"全官署予定価格",IF(AND(COUNTIF(BJ684,"*単価*"),OR(K684=契約状況コード表!D$5,K684=契約状況コード表!D$6)),"全官署支払金額",IF(AND(COUNTIF(BJ684,"&lt;&gt;*単価*"),COUNTIF(BJ684,"*変更契約*")),"変更後予定価格",IF(COUNTIF(BJ684,"*単価*"),"年間支払金額","予定価格"))))))))))))</f>
        <v>予定価格</v>
      </c>
      <c r="BD684" s="114" t="str">
        <f>IF(AND(BI684=契約状況コード表!M$5,T684&gt;契約状況コード表!N$5),"○",IF(AND(BI684=契約状況コード表!M$6,T684&gt;=契約状況コード表!N$6),"○",IF(AND(BI684=契約状況コード表!M$7,T684&gt;=契約状況コード表!N$7),"○",IF(AND(BI684=契約状況コード表!M$8,T684&gt;=契約状況コード表!N$8),"○",IF(AND(BI684=契約状況コード表!M$9,T684&gt;=契約状況コード表!N$9),"○",IF(AND(BI684=契約状況コード表!M$10,T684&gt;=契約状況コード表!N$10),"○",IF(AND(BI684=契約状況コード表!M$11,T684&gt;=契約状況コード表!N$11),"○",IF(AND(BI684=契約状況コード表!M$12,T684&gt;=契約状況コード表!N$12),"○",IF(AND(BI684=契約状況コード表!M$13,T684&gt;=契約状況コード表!N$13),"○",IF(T684="他官署で調達手続き入札を実施のため","○","×"))))))))))</f>
        <v>×</v>
      </c>
      <c r="BE684" s="114" t="str">
        <f>IF(AND(BI684=契約状況コード表!M$5,Y684&gt;契約状況コード表!N$5),"○",IF(AND(BI684=契約状況コード表!M$6,Y684&gt;=契約状況コード表!N$6),"○",IF(AND(BI684=契約状況コード表!M$7,Y684&gt;=契約状況コード表!N$7),"○",IF(AND(BI684=契約状況コード表!M$8,Y684&gt;=契約状況コード表!N$8),"○",IF(AND(BI684=契約状況コード表!M$9,Y684&gt;=契約状況コード表!N$9),"○",IF(AND(BI684=契約状況コード表!M$10,Y684&gt;=契約状況コード表!N$10),"○",IF(AND(BI684=契約状況コード表!M$11,Y684&gt;=契約状況コード表!N$11),"○",IF(AND(BI684=契約状況コード表!M$12,Y684&gt;=契約状況コード表!N$12),"○",IF(AND(BI684=契約状況コード表!M$13,Y684&gt;=契約状況コード表!N$13),"○","×")))))))))</f>
        <v>×</v>
      </c>
      <c r="BF684" s="114" t="str">
        <f t="shared" si="92"/>
        <v>×</v>
      </c>
      <c r="BG684" s="114" t="str">
        <f t="shared" si="93"/>
        <v>×</v>
      </c>
      <c r="BH684" s="115" t="str">
        <f t="shared" si="94"/>
        <v/>
      </c>
      <c r="BI684" s="170">
        <f t="shared" si="95"/>
        <v>0</v>
      </c>
      <c r="BJ684" s="36" t="str">
        <f>IF(AG684=契約状況コード表!G$5,"",IF(AND(K684&lt;&gt;"",ISTEXT(U684)),"分担契約/単価契約",IF(ISTEXT(U684),"単価契約",IF(K684&lt;&gt;"","分担契約",""))))</f>
        <v/>
      </c>
      <c r="BK684" s="171"/>
      <c r="BL684" s="118" t="str">
        <f>IF(COUNTIF(T684,"**"),"",IF(AND(T684&gt;=契約状況コード表!P$5,OR(H684=契約状況コード表!M$5,H684=契約状況コード表!M$6)),1,IF(AND(T684&gt;=契約状況コード表!P$13,H684&lt;&gt;契約状況コード表!M$5,H684&lt;&gt;契約状況コード表!M$6),1,"")))</f>
        <v/>
      </c>
      <c r="BM684" s="155" t="str">
        <f t="shared" si="96"/>
        <v>○</v>
      </c>
      <c r="BN684" s="118" t="b">
        <f t="shared" si="97"/>
        <v>1</v>
      </c>
      <c r="BO684" s="118" t="b">
        <f t="shared" si="98"/>
        <v>1</v>
      </c>
    </row>
    <row r="685" spans="1:67" ht="60.6" customHeight="1">
      <c r="A685" s="101">
        <f t="shared" si="99"/>
        <v>680</v>
      </c>
      <c r="B685" s="101" t="str">
        <f t="shared" si="100"/>
        <v/>
      </c>
      <c r="C685" s="101" t="str">
        <f>IF(B685&lt;&gt;1,"",COUNTIF($B$6:B685,1))</f>
        <v/>
      </c>
      <c r="D685" s="101" t="str">
        <f>IF(B685&lt;&gt;2,"",COUNTIF($B$6:B685,2))</f>
        <v/>
      </c>
      <c r="E685" s="101" t="str">
        <f>IF(B685&lt;&gt;3,"",COUNTIF($B$6:B685,3))</f>
        <v/>
      </c>
      <c r="F685" s="101" t="str">
        <f>IF(B685&lt;&gt;4,"",COUNTIF($B$6:B685,4))</f>
        <v/>
      </c>
      <c r="G685" s="75"/>
      <c r="H685" s="36"/>
      <c r="I685" s="76"/>
      <c r="J685" s="76"/>
      <c r="K685" s="75"/>
      <c r="L685" s="161"/>
      <c r="M685" s="77"/>
      <c r="N685" s="76"/>
      <c r="O685" s="78"/>
      <c r="P685" s="83"/>
      <c r="Q685" s="84"/>
      <c r="R685" s="76"/>
      <c r="S685" s="75"/>
      <c r="T685" s="79"/>
      <c r="U685" s="86"/>
      <c r="V685" s="87"/>
      <c r="W685" s="172" t="str">
        <f>IF(OR(T685="他官署で調達手続きを実施のため",AG685=契約状況コード表!G$5),"－",IF(V685&lt;&gt;"",ROUNDDOWN(V685/T685,3),(IFERROR(ROUNDDOWN(U685/T685,3),"－"))))</f>
        <v>－</v>
      </c>
      <c r="X685" s="79"/>
      <c r="Y685" s="79"/>
      <c r="Z685" s="82"/>
      <c r="AA685" s="80"/>
      <c r="AB685" s="81"/>
      <c r="AC685" s="82"/>
      <c r="AD685" s="82"/>
      <c r="AE685" s="82"/>
      <c r="AF685" s="82"/>
      <c r="AG685" s="80"/>
      <c r="AH685" s="76"/>
      <c r="AI685" s="76"/>
      <c r="AJ685" s="76"/>
      <c r="AK685" s="36"/>
      <c r="AL685" s="36"/>
      <c r="AM685" s="200"/>
      <c r="AN685" s="200"/>
      <c r="AO685" s="200"/>
      <c r="AP685" s="200"/>
      <c r="AQ685" s="161"/>
      <c r="AR685" s="75"/>
      <c r="AS685" s="36"/>
      <c r="AT685" s="36"/>
      <c r="AU685" s="36"/>
      <c r="AV685" s="36"/>
      <c r="AW685" s="36"/>
      <c r="AX685" s="36"/>
      <c r="AY685" s="36"/>
      <c r="AZ685" s="36"/>
      <c r="BA685" s="104"/>
      <c r="BB685" s="113"/>
      <c r="BC685" s="114" t="str">
        <f>IF(AND(OR(K685=契約状況コード表!D$5,K685=契約状況コード表!D$6),OR(AG685=契約状況コード表!G$5,AG685=契約状況コード表!G$6)),"年間支払金額(全官署)",IF(OR(AG685=契約状況コード表!G$5,AG685=契約状況コード表!G$6),"年間支払金額",IF(AND(OR(COUNTIF(AI685,"*すべて*"),COUNTIF(AI685,"*全て*")),S685="●",OR(K685=契約状況コード表!D$5,K685=契約状況コード表!D$6)),"年間支払金額(全官署、契約相手方ごと)",IF(AND(OR(COUNTIF(AI685,"*すべて*"),COUNTIF(AI685,"*全て*")),S685="●"),"年間支払金額(契約相手方ごと)",IF(AND(OR(K685=契約状況コード表!D$5,K685=契約状況コード表!D$6),AG685=契約状況コード表!G$7),"契約総額(全官署)",IF(AND(K685=契約状況コード表!D$7,AG685=契約状況コード表!G$7),"契約総額(自官署のみ)",IF(K685=契約状況コード表!D$7,"年間支払金額(自官署のみ)",IF(AG685=契約状況コード表!G$7,"契約総額",IF(AND(COUNTIF(BJ685,"&lt;&gt;*単価*"),OR(K685=契約状況コード表!D$5,K685=契約状況コード表!D$6)),"全官署予定価格",IF(AND(COUNTIF(BJ685,"*単価*"),OR(K685=契約状況コード表!D$5,K685=契約状況コード表!D$6)),"全官署支払金額",IF(AND(COUNTIF(BJ685,"&lt;&gt;*単価*"),COUNTIF(BJ685,"*変更契約*")),"変更後予定価格",IF(COUNTIF(BJ685,"*単価*"),"年間支払金額","予定価格"))))))))))))</f>
        <v>予定価格</v>
      </c>
      <c r="BD685" s="114" t="str">
        <f>IF(AND(BI685=契約状況コード表!M$5,T685&gt;契約状況コード表!N$5),"○",IF(AND(BI685=契約状況コード表!M$6,T685&gt;=契約状況コード表!N$6),"○",IF(AND(BI685=契約状況コード表!M$7,T685&gt;=契約状況コード表!N$7),"○",IF(AND(BI685=契約状況コード表!M$8,T685&gt;=契約状況コード表!N$8),"○",IF(AND(BI685=契約状況コード表!M$9,T685&gt;=契約状況コード表!N$9),"○",IF(AND(BI685=契約状況コード表!M$10,T685&gt;=契約状況コード表!N$10),"○",IF(AND(BI685=契約状況コード表!M$11,T685&gt;=契約状況コード表!N$11),"○",IF(AND(BI685=契約状況コード表!M$12,T685&gt;=契約状況コード表!N$12),"○",IF(AND(BI685=契約状況コード表!M$13,T685&gt;=契約状況コード表!N$13),"○",IF(T685="他官署で調達手続き入札を実施のため","○","×"))))))))))</f>
        <v>×</v>
      </c>
      <c r="BE685" s="114" t="str">
        <f>IF(AND(BI685=契約状況コード表!M$5,Y685&gt;契約状況コード表!N$5),"○",IF(AND(BI685=契約状況コード表!M$6,Y685&gt;=契約状況コード表!N$6),"○",IF(AND(BI685=契約状況コード表!M$7,Y685&gt;=契約状況コード表!N$7),"○",IF(AND(BI685=契約状況コード表!M$8,Y685&gt;=契約状況コード表!N$8),"○",IF(AND(BI685=契約状況コード表!M$9,Y685&gt;=契約状況コード表!N$9),"○",IF(AND(BI685=契約状況コード表!M$10,Y685&gt;=契約状況コード表!N$10),"○",IF(AND(BI685=契約状況コード表!M$11,Y685&gt;=契約状況コード表!N$11),"○",IF(AND(BI685=契約状況コード表!M$12,Y685&gt;=契約状況コード表!N$12),"○",IF(AND(BI685=契約状況コード表!M$13,Y685&gt;=契約状況コード表!N$13),"○","×")))))))))</f>
        <v>×</v>
      </c>
      <c r="BF685" s="114" t="str">
        <f t="shared" si="92"/>
        <v>×</v>
      </c>
      <c r="BG685" s="114" t="str">
        <f t="shared" si="93"/>
        <v>×</v>
      </c>
      <c r="BH685" s="115" t="str">
        <f t="shared" si="94"/>
        <v/>
      </c>
      <c r="BI685" s="170">
        <f t="shared" si="95"/>
        <v>0</v>
      </c>
      <c r="BJ685" s="36" t="str">
        <f>IF(AG685=契約状況コード表!G$5,"",IF(AND(K685&lt;&gt;"",ISTEXT(U685)),"分担契約/単価契約",IF(ISTEXT(U685),"単価契約",IF(K685&lt;&gt;"","分担契約",""))))</f>
        <v/>
      </c>
      <c r="BK685" s="171"/>
      <c r="BL685" s="118" t="str">
        <f>IF(COUNTIF(T685,"**"),"",IF(AND(T685&gt;=契約状況コード表!P$5,OR(H685=契約状況コード表!M$5,H685=契約状況コード表!M$6)),1,IF(AND(T685&gt;=契約状況コード表!P$13,H685&lt;&gt;契約状況コード表!M$5,H685&lt;&gt;契約状況コード表!M$6),1,"")))</f>
        <v/>
      </c>
      <c r="BM685" s="155" t="str">
        <f t="shared" si="96"/>
        <v>○</v>
      </c>
      <c r="BN685" s="118" t="b">
        <f t="shared" si="97"/>
        <v>1</v>
      </c>
      <c r="BO685" s="118" t="b">
        <f t="shared" si="98"/>
        <v>1</v>
      </c>
    </row>
    <row r="686" spans="1:67" ht="60.6" customHeight="1">
      <c r="A686" s="101">
        <f t="shared" si="99"/>
        <v>681</v>
      </c>
      <c r="B686" s="101" t="str">
        <f t="shared" si="100"/>
        <v/>
      </c>
      <c r="C686" s="101" t="str">
        <f>IF(B686&lt;&gt;1,"",COUNTIF($B$6:B686,1))</f>
        <v/>
      </c>
      <c r="D686" s="101" t="str">
        <f>IF(B686&lt;&gt;2,"",COUNTIF($B$6:B686,2))</f>
        <v/>
      </c>
      <c r="E686" s="101" t="str">
        <f>IF(B686&lt;&gt;3,"",COUNTIF($B$6:B686,3))</f>
        <v/>
      </c>
      <c r="F686" s="101" t="str">
        <f>IF(B686&lt;&gt;4,"",COUNTIF($B$6:B686,4))</f>
        <v/>
      </c>
      <c r="G686" s="75"/>
      <c r="H686" s="36"/>
      <c r="I686" s="76"/>
      <c r="J686" s="76"/>
      <c r="K686" s="75"/>
      <c r="L686" s="161"/>
      <c r="M686" s="77"/>
      <c r="N686" s="76"/>
      <c r="O686" s="78"/>
      <c r="P686" s="83"/>
      <c r="Q686" s="84"/>
      <c r="R686" s="76"/>
      <c r="S686" s="75"/>
      <c r="T686" s="79"/>
      <c r="U686" s="86"/>
      <c r="V686" s="87"/>
      <c r="W686" s="172" t="str">
        <f>IF(OR(T686="他官署で調達手続きを実施のため",AG686=契約状況コード表!G$5),"－",IF(V686&lt;&gt;"",ROUNDDOWN(V686/T686,3),(IFERROR(ROUNDDOWN(U686/T686,3),"－"))))</f>
        <v>－</v>
      </c>
      <c r="X686" s="79"/>
      <c r="Y686" s="79"/>
      <c r="Z686" s="82"/>
      <c r="AA686" s="80"/>
      <c r="AB686" s="81"/>
      <c r="AC686" s="82"/>
      <c r="AD686" s="82"/>
      <c r="AE686" s="82"/>
      <c r="AF686" s="82"/>
      <c r="AG686" s="80"/>
      <c r="AH686" s="76"/>
      <c r="AI686" s="76"/>
      <c r="AJ686" s="76"/>
      <c r="AK686" s="36"/>
      <c r="AL686" s="36"/>
      <c r="AM686" s="200"/>
      <c r="AN686" s="200"/>
      <c r="AO686" s="200"/>
      <c r="AP686" s="200"/>
      <c r="AQ686" s="161"/>
      <c r="AR686" s="75"/>
      <c r="AS686" s="36"/>
      <c r="AT686" s="36"/>
      <c r="AU686" s="36"/>
      <c r="AV686" s="36"/>
      <c r="AW686" s="36"/>
      <c r="AX686" s="36"/>
      <c r="AY686" s="36"/>
      <c r="AZ686" s="36"/>
      <c r="BA686" s="108"/>
      <c r="BB686" s="113"/>
      <c r="BC686" s="114" t="str">
        <f>IF(AND(OR(K686=契約状況コード表!D$5,K686=契約状況コード表!D$6),OR(AG686=契約状況コード表!G$5,AG686=契約状況コード表!G$6)),"年間支払金額(全官署)",IF(OR(AG686=契約状況コード表!G$5,AG686=契約状況コード表!G$6),"年間支払金額",IF(AND(OR(COUNTIF(AI686,"*すべて*"),COUNTIF(AI686,"*全て*")),S686="●",OR(K686=契約状況コード表!D$5,K686=契約状況コード表!D$6)),"年間支払金額(全官署、契約相手方ごと)",IF(AND(OR(COUNTIF(AI686,"*すべて*"),COUNTIF(AI686,"*全て*")),S686="●"),"年間支払金額(契約相手方ごと)",IF(AND(OR(K686=契約状況コード表!D$5,K686=契約状況コード表!D$6),AG686=契約状況コード表!G$7),"契約総額(全官署)",IF(AND(K686=契約状況コード表!D$7,AG686=契約状況コード表!G$7),"契約総額(自官署のみ)",IF(K686=契約状況コード表!D$7,"年間支払金額(自官署のみ)",IF(AG686=契約状況コード表!G$7,"契約総額",IF(AND(COUNTIF(BJ686,"&lt;&gt;*単価*"),OR(K686=契約状況コード表!D$5,K686=契約状況コード表!D$6)),"全官署予定価格",IF(AND(COUNTIF(BJ686,"*単価*"),OR(K686=契約状況コード表!D$5,K686=契約状況コード表!D$6)),"全官署支払金額",IF(AND(COUNTIF(BJ686,"&lt;&gt;*単価*"),COUNTIF(BJ686,"*変更契約*")),"変更後予定価格",IF(COUNTIF(BJ686,"*単価*"),"年間支払金額","予定価格"))))))))))))</f>
        <v>予定価格</v>
      </c>
      <c r="BD686" s="114" t="str">
        <f>IF(AND(BI686=契約状況コード表!M$5,T686&gt;契約状況コード表!N$5),"○",IF(AND(BI686=契約状況コード表!M$6,T686&gt;=契約状況コード表!N$6),"○",IF(AND(BI686=契約状況コード表!M$7,T686&gt;=契約状況コード表!N$7),"○",IF(AND(BI686=契約状況コード表!M$8,T686&gt;=契約状況コード表!N$8),"○",IF(AND(BI686=契約状況コード表!M$9,T686&gt;=契約状況コード表!N$9),"○",IF(AND(BI686=契約状況コード表!M$10,T686&gt;=契約状況コード表!N$10),"○",IF(AND(BI686=契約状況コード表!M$11,T686&gt;=契約状況コード表!N$11),"○",IF(AND(BI686=契約状況コード表!M$12,T686&gt;=契約状況コード表!N$12),"○",IF(AND(BI686=契約状況コード表!M$13,T686&gt;=契約状況コード表!N$13),"○",IF(T686="他官署で調達手続き入札を実施のため","○","×"))))))))))</f>
        <v>×</v>
      </c>
      <c r="BE686" s="114" t="str">
        <f>IF(AND(BI686=契約状況コード表!M$5,Y686&gt;契約状況コード表!N$5),"○",IF(AND(BI686=契約状況コード表!M$6,Y686&gt;=契約状況コード表!N$6),"○",IF(AND(BI686=契約状況コード表!M$7,Y686&gt;=契約状況コード表!N$7),"○",IF(AND(BI686=契約状況コード表!M$8,Y686&gt;=契約状況コード表!N$8),"○",IF(AND(BI686=契約状況コード表!M$9,Y686&gt;=契約状況コード表!N$9),"○",IF(AND(BI686=契約状況コード表!M$10,Y686&gt;=契約状況コード表!N$10),"○",IF(AND(BI686=契約状況コード表!M$11,Y686&gt;=契約状況コード表!N$11),"○",IF(AND(BI686=契約状況コード表!M$12,Y686&gt;=契約状況コード表!N$12),"○",IF(AND(BI686=契約状況コード表!M$13,Y686&gt;=契約状況コード表!N$13),"○","×")))))))))</f>
        <v>×</v>
      </c>
      <c r="BF686" s="114" t="str">
        <f t="shared" si="92"/>
        <v>×</v>
      </c>
      <c r="BG686" s="114" t="str">
        <f t="shared" si="93"/>
        <v>×</v>
      </c>
      <c r="BH686" s="115" t="str">
        <f t="shared" si="94"/>
        <v/>
      </c>
      <c r="BI686" s="170">
        <f t="shared" si="95"/>
        <v>0</v>
      </c>
      <c r="BJ686" s="36" t="str">
        <f>IF(AG686=契約状況コード表!G$5,"",IF(AND(K686&lt;&gt;"",ISTEXT(U686)),"分担契約/単価契約",IF(ISTEXT(U686),"単価契約",IF(K686&lt;&gt;"","分担契約",""))))</f>
        <v/>
      </c>
      <c r="BK686" s="171"/>
      <c r="BL686" s="118" t="str">
        <f>IF(COUNTIF(T686,"**"),"",IF(AND(T686&gt;=契約状況コード表!P$5,OR(H686=契約状況コード表!M$5,H686=契約状況コード表!M$6)),1,IF(AND(T686&gt;=契約状況コード表!P$13,H686&lt;&gt;契約状況コード表!M$5,H686&lt;&gt;契約状況コード表!M$6),1,"")))</f>
        <v/>
      </c>
      <c r="BM686" s="155" t="str">
        <f t="shared" si="96"/>
        <v>○</v>
      </c>
      <c r="BN686" s="118" t="b">
        <f t="shared" si="97"/>
        <v>1</v>
      </c>
      <c r="BO686" s="118" t="b">
        <f t="shared" si="98"/>
        <v>1</v>
      </c>
    </row>
    <row r="687" spans="1:67" ht="60.6" customHeight="1">
      <c r="A687" s="101">
        <f t="shared" si="99"/>
        <v>682</v>
      </c>
      <c r="B687" s="101" t="str">
        <f t="shared" si="100"/>
        <v/>
      </c>
      <c r="C687" s="101" t="str">
        <f>IF(B687&lt;&gt;1,"",COUNTIF($B$6:B687,1))</f>
        <v/>
      </c>
      <c r="D687" s="101" t="str">
        <f>IF(B687&lt;&gt;2,"",COUNTIF($B$6:B687,2))</f>
        <v/>
      </c>
      <c r="E687" s="101" t="str">
        <f>IF(B687&lt;&gt;3,"",COUNTIF($B$6:B687,3))</f>
        <v/>
      </c>
      <c r="F687" s="101" t="str">
        <f>IF(B687&lt;&gt;4,"",COUNTIF($B$6:B687,4))</f>
        <v/>
      </c>
      <c r="G687" s="75"/>
      <c r="H687" s="36"/>
      <c r="I687" s="76"/>
      <c r="J687" s="76"/>
      <c r="K687" s="75"/>
      <c r="L687" s="161"/>
      <c r="M687" s="77"/>
      <c r="N687" s="76"/>
      <c r="O687" s="78"/>
      <c r="P687" s="83"/>
      <c r="Q687" s="84"/>
      <c r="R687" s="76"/>
      <c r="S687" s="75"/>
      <c r="T687" s="79"/>
      <c r="U687" s="86"/>
      <c r="V687" s="87"/>
      <c r="W687" s="172" t="str">
        <f>IF(OR(T687="他官署で調達手続きを実施のため",AG687=契約状況コード表!G$5),"－",IF(V687&lt;&gt;"",ROUNDDOWN(V687/T687,3),(IFERROR(ROUNDDOWN(U687/T687,3),"－"))))</f>
        <v>－</v>
      </c>
      <c r="X687" s="79"/>
      <c r="Y687" s="79"/>
      <c r="Z687" s="82"/>
      <c r="AA687" s="80"/>
      <c r="AB687" s="81"/>
      <c r="AC687" s="82"/>
      <c r="AD687" s="82"/>
      <c r="AE687" s="82"/>
      <c r="AF687" s="82"/>
      <c r="AG687" s="80"/>
      <c r="AH687" s="76"/>
      <c r="AI687" s="76"/>
      <c r="AJ687" s="76"/>
      <c r="AK687" s="36"/>
      <c r="AL687" s="36"/>
      <c r="AM687" s="200"/>
      <c r="AN687" s="200"/>
      <c r="AO687" s="200"/>
      <c r="AP687" s="200"/>
      <c r="AQ687" s="161"/>
      <c r="AR687" s="75"/>
      <c r="AS687" s="36"/>
      <c r="AT687" s="36"/>
      <c r="AU687" s="36"/>
      <c r="AV687" s="36"/>
      <c r="AW687" s="36"/>
      <c r="AX687" s="36"/>
      <c r="AY687" s="36"/>
      <c r="AZ687" s="36"/>
      <c r="BA687" s="104"/>
      <c r="BB687" s="113"/>
      <c r="BC687" s="114" t="str">
        <f>IF(AND(OR(K687=契約状況コード表!D$5,K687=契約状況コード表!D$6),OR(AG687=契約状況コード表!G$5,AG687=契約状況コード表!G$6)),"年間支払金額(全官署)",IF(OR(AG687=契約状況コード表!G$5,AG687=契約状況コード表!G$6),"年間支払金額",IF(AND(OR(COUNTIF(AI687,"*すべて*"),COUNTIF(AI687,"*全て*")),S687="●",OR(K687=契約状況コード表!D$5,K687=契約状況コード表!D$6)),"年間支払金額(全官署、契約相手方ごと)",IF(AND(OR(COUNTIF(AI687,"*すべて*"),COUNTIF(AI687,"*全て*")),S687="●"),"年間支払金額(契約相手方ごと)",IF(AND(OR(K687=契約状況コード表!D$5,K687=契約状況コード表!D$6),AG687=契約状況コード表!G$7),"契約総額(全官署)",IF(AND(K687=契約状況コード表!D$7,AG687=契約状況コード表!G$7),"契約総額(自官署のみ)",IF(K687=契約状況コード表!D$7,"年間支払金額(自官署のみ)",IF(AG687=契約状況コード表!G$7,"契約総額",IF(AND(COUNTIF(BJ687,"&lt;&gt;*単価*"),OR(K687=契約状況コード表!D$5,K687=契約状況コード表!D$6)),"全官署予定価格",IF(AND(COUNTIF(BJ687,"*単価*"),OR(K687=契約状況コード表!D$5,K687=契約状況コード表!D$6)),"全官署支払金額",IF(AND(COUNTIF(BJ687,"&lt;&gt;*単価*"),COUNTIF(BJ687,"*変更契約*")),"変更後予定価格",IF(COUNTIF(BJ687,"*単価*"),"年間支払金額","予定価格"))))))))))))</f>
        <v>予定価格</v>
      </c>
      <c r="BD687" s="114" t="str">
        <f>IF(AND(BI687=契約状況コード表!M$5,T687&gt;契約状況コード表!N$5),"○",IF(AND(BI687=契約状況コード表!M$6,T687&gt;=契約状況コード表!N$6),"○",IF(AND(BI687=契約状況コード表!M$7,T687&gt;=契約状況コード表!N$7),"○",IF(AND(BI687=契約状況コード表!M$8,T687&gt;=契約状況コード表!N$8),"○",IF(AND(BI687=契約状況コード表!M$9,T687&gt;=契約状況コード表!N$9),"○",IF(AND(BI687=契約状況コード表!M$10,T687&gt;=契約状況コード表!N$10),"○",IF(AND(BI687=契約状況コード表!M$11,T687&gt;=契約状況コード表!N$11),"○",IF(AND(BI687=契約状況コード表!M$12,T687&gt;=契約状況コード表!N$12),"○",IF(AND(BI687=契約状況コード表!M$13,T687&gt;=契約状況コード表!N$13),"○",IF(T687="他官署で調達手続き入札を実施のため","○","×"))))))))))</f>
        <v>×</v>
      </c>
      <c r="BE687" s="114" t="str">
        <f>IF(AND(BI687=契約状況コード表!M$5,Y687&gt;契約状況コード表!N$5),"○",IF(AND(BI687=契約状況コード表!M$6,Y687&gt;=契約状況コード表!N$6),"○",IF(AND(BI687=契約状況コード表!M$7,Y687&gt;=契約状況コード表!N$7),"○",IF(AND(BI687=契約状況コード表!M$8,Y687&gt;=契約状況コード表!N$8),"○",IF(AND(BI687=契約状況コード表!M$9,Y687&gt;=契約状況コード表!N$9),"○",IF(AND(BI687=契約状況コード表!M$10,Y687&gt;=契約状況コード表!N$10),"○",IF(AND(BI687=契約状況コード表!M$11,Y687&gt;=契約状況コード表!N$11),"○",IF(AND(BI687=契約状況コード表!M$12,Y687&gt;=契約状況コード表!N$12),"○",IF(AND(BI687=契約状況コード表!M$13,Y687&gt;=契約状況コード表!N$13),"○","×")))))))))</f>
        <v>×</v>
      </c>
      <c r="BF687" s="114" t="str">
        <f t="shared" si="92"/>
        <v>×</v>
      </c>
      <c r="BG687" s="114" t="str">
        <f t="shared" si="93"/>
        <v>×</v>
      </c>
      <c r="BH687" s="115" t="str">
        <f t="shared" si="94"/>
        <v/>
      </c>
      <c r="BI687" s="170">
        <f t="shared" si="95"/>
        <v>0</v>
      </c>
      <c r="BJ687" s="36" t="str">
        <f>IF(AG687=契約状況コード表!G$5,"",IF(AND(K687&lt;&gt;"",ISTEXT(U687)),"分担契約/単価契約",IF(ISTEXT(U687),"単価契約",IF(K687&lt;&gt;"","分担契約",""))))</f>
        <v/>
      </c>
      <c r="BK687" s="171"/>
      <c r="BL687" s="118" t="str">
        <f>IF(COUNTIF(T687,"**"),"",IF(AND(T687&gt;=契約状況コード表!P$5,OR(H687=契約状況コード表!M$5,H687=契約状況コード表!M$6)),1,IF(AND(T687&gt;=契約状況コード表!P$13,H687&lt;&gt;契約状況コード表!M$5,H687&lt;&gt;契約状況コード表!M$6),1,"")))</f>
        <v/>
      </c>
      <c r="BM687" s="155" t="str">
        <f t="shared" si="96"/>
        <v>○</v>
      </c>
      <c r="BN687" s="118" t="b">
        <f t="shared" si="97"/>
        <v>1</v>
      </c>
      <c r="BO687" s="118" t="b">
        <f t="shared" si="98"/>
        <v>1</v>
      </c>
    </row>
    <row r="688" spans="1:67" ht="60.6" customHeight="1">
      <c r="A688" s="101">
        <f t="shared" si="99"/>
        <v>683</v>
      </c>
      <c r="B688" s="101" t="str">
        <f t="shared" si="100"/>
        <v/>
      </c>
      <c r="C688" s="101" t="str">
        <f>IF(B688&lt;&gt;1,"",COUNTIF($B$6:B688,1))</f>
        <v/>
      </c>
      <c r="D688" s="101" t="str">
        <f>IF(B688&lt;&gt;2,"",COUNTIF($B$6:B688,2))</f>
        <v/>
      </c>
      <c r="E688" s="101" t="str">
        <f>IF(B688&lt;&gt;3,"",COUNTIF($B$6:B688,3))</f>
        <v/>
      </c>
      <c r="F688" s="101" t="str">
        <f>IF(B688&lt;&gt;4,"",COUNTIF($B$6:B688,4))</f>
        <v/>
      </c>
      <c r="G688" s="75"/>
      <c r="H688" s="36"/>
      <c r="I688" s="76"/>
      <c r="J688" s="76"/>
      <c r="K688" s="75"/>
      <c r="L688" s="161"/>
      <c r="M688" s="77"/>
      <c r="N688" s="76"/>
      <c r="O688" s="78"/>
      <c r="P688" s="83"/>
      <c r="Q688" s="84"/>
      <c r="R688" s="76"/>
      <c r="S688" s="75"/>
      <c r="T688" s="79"/>
      <c r="U688" s="86"/>
      <c r="V688" s="87"/>
      <c r="W688" s="172" t="str">
        <f>IF(OR(T688="他官署で調達手続きを実施のため",AG688=契約状況コード表!G$5),"－",IF(V688&lt;&gt;"",ROUNDDOWN(V688/T688,3),(IFERROR(ROUNDDOWN(U688/T688,3),"－"))))</f>
        <v>－</v>
      </c>
      <c r="X688" s="79"/>
      <c r="Y688" s="79"/>
      <c r="Z688" s="82"/>
      <c r="AA688" s="80"/>
      <c r="AB688" s="81"/>
      <c r="AC688" s="82"/>
      <c r="AD688" s="82"/>
      <c r="AE688" s="82"/>
      <c r="AF688" s="82"/>
      <c r="AG688" s="80"/>
      <c r="AH688" s="76"/>
      <c r="AI688" s="76"/>
      <c r="AJ688" s="76"/>
      <c r="AK688" s="36"/>
      <c r="AL688" s="36"/>
      <c r="AM688" s="200"/>
      <c r="AN688" s="200"/>
      <c r="AO688" s="200"/>
      <c r="AP688" s="200"/>
      <c r="AQ688" s="161"/>
      <c r="AR688" s="75"/>
      <c r="AS688" s="36"/>
      <c r="AT688" s="36"/>
      <c r="AU688" s="36"/>
      <c r="AV688" s="36"/>
      <c r="AW688" s="36"/>
      <c r="AX688" s="36"/>
      <c r="AY688" s="36"/>
      <c r="AZ688" s="36"/>
      <c r="BA688" s="104"/>
      <c r="BB688" s="113"/>
      <c r="BC688" s="114" t="str">
        <f>IF(AND(OR(K688=契約状況コード表!D$5,K688=契約状況コード表!D$6),OR(AG688=契約状況コード表!G$5,AG688=契約状況コード表!G$6)),"年間支払金額(全官署)",IF(OR(AG688=契約状況コード表!G$5,AG688=契約状況コード表!G$6),"年間支払金額",IF(AND(OR(COUNTIF(AI688,"*すべて*"),COUNTIF(AI688,"*全て*")),S688="●",OR(K688=契約状況コード表!D$5,K688=契約状況コード表!D$6)),"年間支払金額(全官署、契約相手方ごと)",IF(AND(OR(COUNTIF(AI688,"*すべて*"),COUNTIF(AI688,"*全て*")),S688="●"),"年間支払金額(契約相手方ごと)",IF(AND(OR(K688=契約状況コード表!D$5,K688=契約状況コード表!D$6),AG688=契約状況コード表!G$7),"契約総額(全官署)",IF(AND(K688=契約状況コード表!D$7,AG688=契約状況コード表!G$7),"契約総額(自官署のみ)",IF(K688=契約状況コード表!D$7,"年間支払金額(自官署のみ)",IF(AG688=契約状況コード表!G$7,"契約総額",IF(AND(COUNTIF(BJ688,"&lt;&gt;*単価*"),OR(K688=契約状況コード表!D$5,K688=契約状況コード表!D$6)),"全官署予定価格",IF(AND(COUNTIF(BJ688,"*単価*"),OR(K688=契約状況コード表!D$5,K688=契約状況コード表!D$6)),"全官署支払金額",IF(AND(COUNTIF(BJ688,"&lt;&gt;*単価*"),COUNTIF(BJ688,"*変更契約*")),"変更後予定価格",IF(COUNTIF(BJ688,"*単価*"),"年間支払金額","予定価格"))))))))))))</f>
        <v>予定価格</v>
      </c>
      <c r="BD688" s="114" t="str">
        <f>IF(AND(BI688=契約状況コード表!M$5,T688&gt;契約状況コード表!N$5),"○",IF(AND(BI688=契約状況コード表!M$6,T688&gt;=契約状況コード表!N$6),"○",IF(AND(BI688=契約状況コード表!M$7,T688&gt;=契約状況コード表!N$7),"○",IF(AND(BI688=契約状況コード表!M$8,T688&gt;=契約状況コード表!N$8),"○",IF(AND(BI688=契約状況コード表!M$9,T688&gt;=契約状況コード表!N$9),"○",IF(AND(BI688=契約状況コード表!M$10,T688&gt;=契約状況コード表!N$10),"○",IF(AND(BI688=契約状況コード表!M$11,T688&gt;=契約状況コード表!N$11),"○",IF(AND(BI688=契約状況コード表!M$12,T688&gt;=契約状況コード表!N$12),"○",IF(AND(BI688=契約状況コード表!M$13,T688&gt;=契約状況コード表!N$13),"○",IF(T688="他官署で調達手続き入札を実施のため","○","×"))))))))))</f>
        <v>×</v>
      </c>
      <c r="BE688" s="114" t="str">
        <f>IF(AND(BI688=契約状況コード表!M$5,Y688&gt;契約状況コード表!N$5),"○",IF(AND(BI688=契約状況コード表!M$6,Y688&gt;=契約状況コード表!N$6),"○",IF(AND(BI688=契約状況コード表!M$7,Y688&gt;=契約状況コード表!N$7),"○",IF(AND(BI688=契約状況コード表!M$8,Y688&gt;=契約状況コード表!N$8),"○",IF(AND(BI688=契約状況コード表!M$9,Y688&gt;=契約状況コード表!N$9),"○",IF(AND(BI688=契約状況コード表!M$10,Y688&gt;=契約状況コード表!N$10),"○",IF(AND(BI688=契約状況コード表!M$11,Y688&gt;=契約状況コード表!N$11),"○",IF(AND(BI688=契約状況コード表!M$12,Y688&gt;=契約状況コード表!N$12),"○",IF(AND(BI688=契約状況コード表!M$13,Y688&gt;=契約状況コード表!N$13),"○","×")))))))))</f>
        <v>×</v>
      </c>
      <c r="BF688" s="114" t="str">
        <f t="shared" si="92"/>
        <v>×</v>
      </c>
      <c r="BG688" s="114" t="str">
        <f t="shared" si="93"/>
        <v>×</v>
      </c>
      <c r="BH688" s="115" t="str">
        <f t="shared" si="94"/>
        <v/>
      </c>
      <c r="BI688" s="170">
        <f t="shared" si="95"/>
        <v>0</v>
      </c>
      <c r="BJ688" s="36" t="str">
        <f>IF(AG688=契約状況コード表!G$5,"",IF(AND(K688&lt;&gt;"",ISTEXT(U688)),"分担契約/単価契約",IF(ISTEXT(U688),"単価契約",IF(K688&lt;&gt;"","分担契約",""))))</f>
        <v/>
      </c>
      <c r="BK688" s="171"/>
      <c r="BL688" s="118" t="str">
        <f>IF(COUNTIF(T688,"**"),"",IF(AND(T688&gt;=契約状況コード表!P$5,OR(H688=契約状況コード表!M$5,H688=契約状況コード表!M$6)),1,IF(AND(T688&gt;=契約状況コード表!P$13,H688&lt;&gt;契約状況コード表!M$5,H688&lt;&gt;契約状況コード表!M$6),1,"")))</f>
        <v/>
      </c>
      <c r="BM688" s="155" t="str">
        <f t="shared" si="96"/>
        <v>○</v>
      </c>
      <c r="BN688" s="118" t="b">
        <f t="shared" si="97"/>
        <v>1</v>
      </c>
      <c r="BO688" s="118" t="b">
        <f t="shared" si="98"/>
        <v>1</v>
      </c>
    </row>
    <row r="689" spans="1:67" ht="60.6" customHeight="1">
      <c r="A689" s="101">
        <f t="shared" si="99"/>
        <v>684</v>
      </c>
      <c r="B689" s="101" t="str">
        <f t="shared" si="100"/>
        <v/>
      </c>
      <c r="C689" s="101" t="str">
        <f>IF(B689&lt;&gt;1,"",COUNTIF($B$6:B689,1))</f>
        <v/>
      </c>
      <c r="D689" s="101" t="str">
        <f>IF(B689&lt;&gt;2,"",COUNTIF($B$6:B689,2))</f>
        <v/>
      </c>
      <c r="E689" s="101" t="str">
        <f>IF(B689&lt;&gt;3,"",COUNTIF($B$6:B689,3))</f>
        <v/>
      </c>
      <c r="F689" s="101" t="str">
        <f>IF(B689&lt;&gt;4,"",COUNTIF($B$6:B689,4))</f>
        <v/>
      </c>
      <c r="G689" s="75"/>
      <c r="H689" s="36"/>
      <c r="I689" s="76"/>
      <c r="J689" s="76"/>
      <c r="K689" s="75"/>
      <c r="L689" s="161"/>
      <c r="M689" s="77"/>
      <c r="N689" s="76"/>
      <c r="O689" s="78"/>
      <c r="P689" s="83"/>
      <c r="Q689" s="84"/>
      <c r="R689" s="76"/>
      <c r="S689" s="75"/>
      <c r="T689" s="85"/>
      <c r="U689" s="154"/>
      <c r="V689" s="87"/>
      <c r="W689" s="172" t="str">
        <f>IF(OR(T689="他官署で調達手続きを実施のため",AG689=契約状況コード表!G$5),"－",IF(V689&lt;&gt;"",ROUNDDOWN(V689/T689,3),(IFERROR(ROUNDDOWN(U689/T689,3),"－"))))</f>
        <v>－</v>
      </c>
      <c r="X689" s="85"/>
      <c r="Y689" s="85"/>
      <c r="Z689" s="82"/>
      <c r="AA689" s="80"/>
      <c r="AB689" s="81"/>
      <c r="AC689" s="82"/>
      <c r="AD689" s="82"/>
      <c r="AE689" s="82"/>
      <c r="AF689" s="82"/>
      <c r="AG689" s="80"/>
      <c r="AH689" s="76"/>
      <c r="AI689" s="76"/>
      <c r="AJ689" s="76"/>
      <c r="AK689" s="36"/>
      <c r="AL689" s="36"/>
      <c r="AM689" s="200"/>
      <c r="AN689" s="200"/>
      <c r="AO689" s="200"/>
      <c r="AP689" s="200"/>
      <c r="AQ689" s="161"/>
      <c r="AR689" s="75"/>
      <c r="AS689" s="36"/>
      <c r="AT689" s="36"/>
      <c r="AU689" s="36"/>
      <c r="AV689" s="36"/>
      <c r="AW689" s="36"/>
      <c r="AX689" s="36"/>
      <c r="AY689" s="36"/>
      <c r="AZ689" s="36"/>
      <c r="BA689" s="104"/>
      <c r="BB689" s="113"/>
      <c r="BC689" s="114" t="str">
        <f>IF(AND(OR(K689=契約状況コード表!D$5,K689=契約状況コード表!D$6),OR(AG689=契約状況コード表!G$5,AG689=契約状況コード表!G$6)),"年間支払金額(全官署)",IF(OR(AG689=契約状況コード表!G$5,AG689=契約状況コード表!G$6),"年間支払金額",IF(AND(OR(COUNTIF(AI689,"*すべて*"),COUNTIF(AI689,"*全て*")),S689="●",OR(K689=契約状況コード表!D$5,K689=契約状況コード表!D$6)),"年間支払金額(全官署、契約相手方ごと)",IF(AND(OR(COUNTIF(AI689,"*すべて*"),COUNTIF(AI689,"*全て*")),S689="●"),"年間支払金額(契約相手方ごと)",IF(AND(OR(K689=契約状況コード表!D$5,K689=契約状況コード表!D$6),AG689=契約状況コード表!G$7),"契約総額(全官署)",IF(AND(K689=契約状況コード表!D$7,AG689=契約状況コード表!G$7),"契約総額(自官署のみ)",IF(K689=契約状況コード表!D$7,"年間支払金額(自官署のみ)",IF(AG689=契約状況コード表!G$7,"契約総額",IF(AND(COUNTIF(BJ689,"&lt;&gt;*単価*"),OR(K689=契約状況コード表!D$5,K689=契約状況コード表!D$6)),"全官署予定価格",IF(AND(COUNTIF(BJ689,"*単価*"),OR(K689=契約状況コード表!D$5,K689=契約状況コード表!D$6)),"全官署支払金額",IF(AND(COUNTIF(BJ689,"&lt;&gt;*単価*"),COUNTIF(BJ689,"*変更契約*")),"変更後予定価格",IF(COUNTIF(BJ689,"*単価*"),"年間支払金額","予定価格"))))))))))))</f>
        <v>予定価格</v>
      </c>
      <c r="BD689" s="114" t="str">
        <f>IF(AND(BI689=契約状況コード表!M$5,T689&gt;契約状況コード表!N$5),"○",IF(AND(BI689=契約状況コード表!M$6,T689&gt;=契約状況コード表!N$6),"○",IF(AND(BI689=契約状況コード表!M$7,T689&gt;=契約状況コード表!N$7),"○",IF(AND(BI689=契約状況コード表!M$8,T689&gt;=契約状況コード表!N$8),"○",IF(AND(BI689=契約状況コード表!M$9,T689&gt;=契約状況コード表!N$9),"○",IF(AND(BI689=契約状況コード表!M$10,T689&gt;=契約状況コード表!N$10),"○",IF(AND(BI689=契約状況コード表!M$11,T689&gt;=契約状況コード表!N$11),"○",IF(AND(BI689=契約状況コード表!M$12,T689&gt;=契約状況コード表!N$12),"○",IF(AND(BI689=契約状況コード表!M$13,T689&gt;=契約状況コード表!N$13),"○",IF(T689="他官署で調達手続き入札を実施のため","○","×"))))))))))</f>
        <v>×</v>
      </c>
      <c r="BE689" s="114" t="str">
        <f>IF(AND(BI689=契約状況コード表!M$5,Y689&gt;契約状況コード表!N$5),"○",IF(AND(BI689=契約状況コード表!M$6,Y689&gt;=契約状況コード表!N$6),"○",IF(AND(BI689=契約状況コード表!M$7,Y689&gt;=契約状況コード表!N$7),"○",IF(AND(BI689=契約状況コード表!M$8,Y689&gt;=契約状況コード表!N$8),"○",IF(AND(BI689=契約状況コード表!M$9,Y689&gt;=契約状況コード表!N$9),"○",IF(AND(BI689=契約状況コード表!M$10,Y689&gt;=契約状況コード表!N$10),"○",IF(AND(BI689=契約状況コード表!M$11,Y689&gt;=契約状況コード表!N$11),"○",IF(AND(BI689=契約状況コード表!M$12,Y689&gt;=契約状況コード表!N$12),"○",IF(AND(BI689=契約状況コード表!M$13,Y689&gt;=契約状況コード表!N$13),"○","×")))))))))</f>
        <v>×</v>
      </c>
      <c r="BF689" s="114" t="str">
        <f t="shared" si="92"/>
        <v>×</v>
      </c>
      <c r="BG689" s="114" t="str">
        <f t="shared" si="93"/>
        <v>×</v>
      </c>
      <c r="BH689" s="115" t="str">
        <f t="shared" si="94"/>
        <v/>
      </c>
      <c r="BI689" s="170">
        <f t="shared" si="95"/>
        <v>0</v>
      </c>
      <c r="BJ689" s="36" t="str">
        <f>IF(AG689=契約状況コード表!G$5,"",IF(AND(K689&lt;&gt;"",ISTEXT(U689)),"分担契約/単価契約",IF(ISTEXT(U689),"単価契約",IF(K689&lt;&gt;"","分担契約",""))))</f>
        <v/>
      </c>
      <c r="BK689" s="171"/>
      <c r="BL689" s="118" t="str">
        <f>IF(COUNTIF(T689,"**"),"",IF(AND(T689&gt;=契約状況コード表!P$5,OR(H689=契約状況コード表!M$5,H689=契約状況コード表!M$6)),1,IF(AND(T689&gt;=契約状況コード表!P$13,H689&lt;&gt;契約状況コード表!M$5,H689&lt;&gt;契約状況コード表!M$6),1,"")))</f>
        <v/>
      </c>
      <c r="BM689" s="155" t="str">
        <f t="shared" si="96"/>
        <v>○</v>
      </c>
      <c r="BN689" s="118" t="b">
        <f t="shared" si="97"/>
        <v>1</v>
      </c>
      <c r="BO689" s="118" t="b">
        <f t="shared" si="98"/>
        <v>1</v>
      </c>
    </row>
    <row r="690" spans="1:67" ht="60.6" customHeight="1">
      <c r="A690" s="101">
        <f t="shared" si="99"/>
        <v>685</v>
      </c>
      <c r="B690" s="101" t="str">
        <f t="shared" si="100"/>
        <v/>
      </c>
      <c r="C690" s="101" t="str">
        <f>IF(B690&lt;&gt;1,"",COUNTIF($B$6:B690,1))</f>
        <v/>
      </c>
      <c r="D690" s="101" t="str">
        <f>IF(B690&lt;&gt;2,"",COUNTIF($B$6:B690,2))</f>
        <v/>
      </c>
      <c r="E690" s="101" t="str">
        <f>IF(B690&lt;&gt;3,"",COUNTIF($B$6:B690,3))</f>
        <v/>
      </c>
      <c r="F690" s="101" t="str">
        <f>IF(B690&lt;&gt;4,"",COUNTIF($B$6:B690,4))</f>
        <v/>
      </c>
      <c r="G690" s="75"/>
      <c r="H690" s="36"/>
      <c r="I690" s="76"/>
      <c r="J690" s="76"/>
      <c r="K690" s="75"/>
      <c r="L690" s="161"/>
      <c r="M690" s="77"/>
      <c r="N690" s="76"/>
      <c r="O690" s="78"/>
      <c r="P690" s="83"/>
      <c r="Q690" s="84"/>
      <c r="R690" s="76"/>
      <c r="S690" s="75"/>
      <c r="T690" s="79"/>
      <c r="U690" s="86"/>
      <c r="V690" s="87"/>
      <c r="W690" s="172" t="str">
        <f>IF(OR(T690="他官署で調達手続きを実施のため",AG690=契約状況コード表!G$5),"－",IF(V690&lt;&gt;"",ROUNDDOWN(V690/T690,3),(IFERROR(ROUNDDOWN(U690/T690,3),"－"))))</f>
        <v>－</v>
      </c>
      <c r="X690" s="79"/>
      <c r="Y690" s="79"/>
      <c r="Z690" s="82"/>
      <c r="AA690" s="80"/>
      <c r="AB690" s="81"/>
      <c r="AC690" s="82"/>
      <c r="AD690" s="82"/>
      <c r="AE690" s="82"/>
      <c r="AF690" s="82"/>
      <c r="AG690" s="80"/>
      <c r="AH690" s="76"/>
      <c r="AI690" s="76"/>
      <c r="AJ690" s="76"/>
      <c r="AK690" s="36"/>
      <c r="AL690" s="36"/>
      <c r="AM690" s="200"/>
      <c r="AN690" s="200"/>
      <c r="AO690" s="200"/>
      <c r="AP690" s="200"/>
      <c r="AQ690" s="161"/>
      <c r="AR690" s="75"/>
      <c r="AS690" s="36"/>
      <c r="AT690" s="36"/>
      <c r="AU690" s="36"/>
      <c r="AV690" s="36"/>
      <c r="AW690" s="36"/>
      <c r="AX690" s="36"/>
      <c r="AY690" s="36"/>
      <c r="AZ690" s="36"/>
      <c r="BA690" s="104"/>
      <c r="BB690" s="113"/>
      <c r="BC690" s="114" t="str">
        <f>IF(AND(OR(K690=契約状況コード表!D$5,K690=契約状況コード表!D$6),OR(AG690=契約状況コード表!G$5,AG690=契約状況コード表!G$6)),"年間支払金額(全官署)",IF(OR(AG690=契約状況コード表!G$5,AG690=契約状況コード表!G$6),"年間支払金額",IF(AND(OR(COUNTIF(AI690,"*すべて*"),COUNTIF(AI690,"*全て*")),S690="●",OR(K690=契約状況コード表!D$5,K690=契約状況コード表!D$6)),"年間支払金額(全官署、契約相手方ごと)",IF(AND(OR(COUNTIF(AI690,"*すべて*"),COUNTIF(AI690,"*全て*")),S690="●"),"年間支払金額(契約相手方ごと)",IF(AND(OR(K690=契約状況コード表!D$5,K690=契約状況コード表!D$6),AG690=契約状況コード表!G$7),"契約総額(全官署)",IF(AND(K690=契約状況コード表!D$7,AG690=契約状況コード表!G$7),"契約総額(自官署のみ)",IF(K690=契約状況コード表!D$7,"年間支払金額(自官署のみ)",IF(AG690=契約状況コード表!G$7,"契約総額",IF(AND(COUNTIF(BJ690,"&lt;&gt;*単価*"),OR(K690=契約状況コード表!D$5,K690=契約状況コード表!D$6)),"全官署予定価格",IF(AND(COUNTIF(BJ690,"*単価*"),OR(K690=契約状況コード表!D$5,K690=契約状況コード表!D$6)),"全官署支払金額",IF(AND(COUNTIF(BJ690,"&lt;&gt;*単価*"),COUNTIF(BJ690,"*変更契約*")),"変更後予定価格",IF(COUNTIF(BJ690,"*単価*"),"年間支払金額","予定価格"))))))))))))</f>
        <v>予定価格</v>
      </c>
      <c r="BD690" s="114" t="str">
        <f>IF(AND(BI690=契約状況コード表!M$5,T690&gt;契約状況コード表!N$5),"○",IF(AND(BI690=契約状況コード表!M$6,T690&gt;=契約状況コード表!N$6),"○",IF(AND(BI690=契約状況コード表!M$7,T690&gt;=契約状況コード表!N$7),"○",IF(AND(BI690=契約状況コード表!M$8,T690&gt;=契約状況コード表!N$8),"○",IF(AND(BI690=契約状況コード表!M$9,T690&gt;=契約状況コード表!N$9),"○",IF(AND(BI690=契約状況コード表!M$10,T690&gt;=契約状況コード表!N$10),"○",IF(AND(BI690=契約状況コード表!M$11,T690&gt;=契約状況コード表!N$11),"○",IF(AND(BI690=契約状況コード表!M$12,T690&gt;=契約状況コード表!N$12),"○",IF(AND(BI690=契約状況コード表!M$13,T690&gt;=契約状況コード表!N$13),"○",IF(T690="他官署で調達手続き入札を実施のため","○","×"))))))))))</f>
        <v>×</v>
      </c>
      <c r="BE690" s="114" t="str">
        <f>IF(AND(BI690=契約状況コード表!M$5,Y690&gt;契約状況コード表!N$5),"○",IF(AND(BI690=契約状況コード表!M$6,Y690&gt;=契約状況コード表!N$6),"○",IF(AND(BI690=契約状況コード表!M$7,Y690&gt;=契約状況コード表!N$7),"○",IF(AND(BI690=契約状況コード表!M$8,Y690&gt;=契約状況コード表!N$8),"○",IF(AND(BI690=契約状況コード表!M$9,Y690&gt;=契約状況コード表!N$9),"○",IF(AND(BI690=契約状況コード表!M$10,Y690&gt;=契約状況コード表!N$10),"○",IF(AND(BI690=契約状況コード表!M$11,Y690&gt;=契約状況コード表!N$11),"○",IF(AND(BI690=契約状況コード表!M$12,Y690&gt;=契約状況コード表!N$12),"○",IF(AND(BI690=契約状況コード表!M$13,Y690&gt;=契約状況コード表!N$13),"○","×")))))))))</f>
        <v>×</v>
      </c>
      <c r="BF690" s="114" t="str">
        <f t="shared" si="92"/>
        <v>×</v>
      </c>
      <c r="BG690" s="114" t="str">
        <f t="shared" si="93"/>
        <v>×</v>
      </c>
      <c r="BH690" s="115" t="str">
        <f t="shared" si="94"/>
        <v/>
      </c>
      <c r="BI690" s="170">
        <f t="shared" si="95"/>
        <v>0</v>
      </c>
      <c r="BJ690" s="36" t="str">
        <f>IF(AG690=契約状況コード表!G$5,"",IF(AND(K690&lt;&gt;"",ISTEXT(U690)),"分担契約/単価契約",IF(ISTEXT(U690),"単価契約",IF(K690&lt;&gt;"","分担契約",""))))</f>
        <v/>
      </c>
      <c r="BK690" s="171"/>
      <c r="BL690" s="118" t="str">
        <f>IF(COUNTIF(T690,"**"),"",IF(AND(T690&gt;=契約状況コード表!P$5,OR(H690=契約状況コード表!M$5,H690=契約状況コード表!M$6)),1,IF(AND(T690&gt;=契約状況コード表!P$13,H690&lt;&gt;契約状況コード表!M$5,H690&lt;&gt;契約状況コード表!M$6),1,"")))</f>
        <v/>
      </c>
      <c r="BM690" s="155" t="str">
        <f t="shared" si="96"/>
        <v>○</v>
      </c>
      <c r="BN690" s="118" t="b">
        <f t="shared" si="97"/>
        <v>1</v>
      </c>
      <c r="BO690" s="118" t="b">
        <f t="shared" si="98"/>
        <v>1</v>
      </c>
    </row>
    <row r="691" spans="1:67" ht="60.6" customHeight="1">
      <c r="A691" s="101">
        <f t="shared" si="99"/>
        <v>686</v>
      </c>
      <c r="B691" s="101" t="str">
        <f t="shared" si="100"/>
        <v/>
      </c>
      <c r="C691" s="101" t="str">
        <f>IF(B691&lt;&gt;1,"",COUNTIF($B$6:B691,1))</f>
        <v/>
      </c>
      <c r="D691" s="101" t="str">
        <f>IF(B691&lt;&gt;2,"",COUNTIF($B$6:B691,2))</f>
        <v/>
      </c>
      <c r="E691" s="101" t="str">
        <f>IF(B691&lt;&gt;3,"",COUNTIF($B$6:B691,3))</f>
        <v/>
      </c>
      <c r="F691" s="101" t="str">
        <f>IF(B691&lt;&gt;4,"",COUNTIF($B$6:B691,4))</f>
        <v/>
      </c>
      <c r="G691" s="75"/>
      <c r="H691" s="36"/>
      <c r="I691" s="76"/>
      <c r="J691" s="76"/>
      <c r="K691" s="75"/>
      <c r="L691" s="161"/>
      <c r="M691" s="77"/>
      <c r="N691" s="76"/>
      <c r="O691" s="78"/>
      <c r="P691" s="83"/>
      <c r="Q691" s="84"/>
      <c r="R691" s="76"/>
      <c r="S691" s="75"/>
      <c r="T691" s="79"/>
      <c r="U691" s="86"/>
      <c r="V691" s="87"/>
      <c r="W691" s="172" t="str">
        <f>IF(OR(T691="他官署で調達手続きを実施のため",AG691=契約状況コード表!G$5),"－",IF(V691&lt;&gt;"",ROUNDDOWN(V691/T691,3),(IFERROR(ROUNDDOWN(U691/T691,3),"－"))))</f>
        <v>－</v>
      </c>
      <c r="X691" s="79"/>
      <c r="Y691" s="79"/>
      <c r="Z691" s="82"/>
      <c r="AA691" s="80"/>
      <c r="AB691" s="81"/>
      <c r="AC691" s="82"/>
      <c r="AD691" s="82"/>
      <c r="AE691" s="82"/>
      <c r="AF691" s="82"/>
      <c r="AG691" s="80"/>
      <c r="AH691" s="76"/>
      <c r="AI691" s="76"/>
      <c r="AJ691" s="76"/>
      <c r="AK691" s="36"/>
      <c r="AL691" s="36"/>
      <c r="AM691" s="200"/>
      <c r="AN691" s="200"/>
      <c r="AO691" s="200"/>
      <c r="AP691" s="200"/>
      <c r="AQ691" s="161"/>
      <c r="AR691" s="75"/>
      <c r="AS691" s="36"/>
      <c r="AT691" s="36"/>
      <c r="AU691" s="36"/>
      <c r="AV691" s="36"/>
      <c r="AW691" s="36"/>
      <c r="AX691" s="36"/>
      <c r="AY691" s="36"/>
      <c r="AZ691" s="36"/>
      <c r="BA691" s="104"/>
      <c r="BB691" s="113"/>
      <c r="BC691" s="114" t="str">
        <f>IF(AND(OR(K691=契約状況コード表!D$5,K691=契約状況コード表!D$6),OR(AG691=契約状況コード表!G$5,AG691=契約状況コード表!G$6)),"年間支払金額(全官署)",IF(OR(AG691=契約状況コード表!G$5,AG691=契約状況コード表!G$6),"年間支払金額",IF(AND(OR(COUNTIF(AI691,"*すべて*"),COUNTIF(AI691,"*全て*")),S691="●",OR(K691=契約状況コード表!D$5,K691=契約状況コード表!D$6)),"年間支払金額(全官署、契約相手方ごと)",IF(AND(OR(COUNTIF(AI691,"*すべて*"),COUNTIF(AI691,"*全て*")),S691="●"),"年間支払金額(契約相手方ごと)",IF(AND(OR(K691=契約状況コード表!D$5,K691=契約状況コード表!D$6),AG691=契約状況コード表!G$7),"契約総額(全官署)",IF(AND(K691=契約状況コード表!D$7,AG691=契約状況コード表!G$7),"契約総額(自官署のみ)",IF(K691=契約状況コード表!D$7,"年間支払金額(自官署のみ)",IF(AG691=契約状況コード表!G$7,"契約総額",IF(AND(COUNTIF(BJ691,"&lt;&gt;*単価*"),OR(K691=契約状況コード表!D$5,K691=契約状況コード表!D$6)),"全官署予定価格",IF(AND(COUNTIF(BJ691,"*単価*"),OR(K691=契約状況コード表!D$5,K691=契約状況コード表!D$6)),"全官署支払金額",IF(AND(COUNTIF(BJ691,"&lt;&gt;*単価*"),COUNTIF(BJ691,"*変更契約*")),"変更後予定価格",IF(COUNTIF(BJ691,"*単価*"),"年間支払金額","予定価格"))))))))))))</f>
        <v>予定価格</v>
      </c>
      <c r="BD691" s="114" t="str">
        <f>IF(AND(BI691=契約状況コード表!M$5,T691&gt;契約状況コード表!N$5),"○",IF(AND(BI691=契約状況コード表!M$6,T691&gt;=契約状況コード表!N$6),"○",IF(AND(BI691=契約状況コード表!M$7,T691&gt;=契約状況コード表!N$7),"○",IF(AND(BI691=契約状況コード表!M$8,T691&gt;=契約状況コード表!N$8),"○",IF(AND(BI691=契約状況コード表!M$9,T691&gt;=契約状況コード表!N$9),"○",IF(AND(BI691=契約状況コード表!M$10,T691&gt;=契約状況コード表!N$10),"○",IF(AND(BI691=契約状況コード表!M$11,T691&gt;=契約状況コード表!N$11),"○",IF(AND(BI691=契約状況コード表!M$12,T691&gt;=契約状況コード表!N$12),"○",IF(AND(BI691=契約状況コード表!M$13,T691&gt;=契約状況コード表!N$13),"○",IF(T691="他官署で調達手続き入札を実施のため","○","×"))))))))))</f>
        <v>×</v>
      </c>
      <c r="BE691" s="114" t="str">
        <f>IF(AND(BI691=契約状況コード表!M$5,Y691&gt;契約状況コード表!N$5),"○",IF(AND(BI691=契約状況コード表!M$6,Y691&gt;=契約状況コード表!N$6),"○",IF(AND(BI691=契約状況コード表!M$7,Y691&gt;=契約状況コード表!N$7),"○",IF(AND(BI691=契約状況コード表!M$8,Y691&gt;=契約状況コード表!N$8),"○",IF(AND(BI691=契約状況コード表!M$9,Y691&gt;=契約状況コード表!N$9),"○",IF(AND(BI691=契約状況コード表!M$10,Y691&gt;=契約状況コード表!N$10),"○",IF(AND(BI691=契約状況コード表!M$11,Y691&gt;=契約状況コード表!N$11),"○",IF(AND(BI691=契約状況コード表!M$12,Y691&gt;=契約状況コード表!N$12),"○",IF(AND(BI691=契約状況コード表!M$13,Y691&gt;=契約状況コード表!N$13),"○","×")))))))))</f>
        <v>×</v>
      </c>
      <c r="BF691" s="114" t="str">
        <f t="shared" si="92"/>
        <v>×</v>
      </c>
      <c r="BG691" s="114" t="str">
        <f t="shared" si="93"/>
        <v>×</v>
      </c>
      <c r="BH691" s="115" t="str">
        <f t="shared" si="94"/>
        <v/>
      </c>
      <c r="BI691" s="170">
        <f t="shared" si="95"/>
        <v>0</v>
      </c>
      <c r="BJ691" s="36" t="str">
        <f>IF(AG691=契約状況コード表!G$5,"",IF(AND(K691&lt;&gt;"",ISTEXT(U691)),"分担契約/単価契約",IF(ISTEXT(U691),"単価契約",IF(K691&lt;&gt;"","分担契約",""))))</f>
        <v/>
      </c>
      <c r="BK691" s="171"/>
      <c r="BL691" s="118" t="str">
        <f>IF(COUNTIF(T691,"**"),"",IF(AND(T691&gt;=契約状況コード表!P$5,OR(H691=契約状況コード表!M$5,H691=契約状況コード表!M$6)),1,IF(AND(T691&gt;=契約状況コード表!P$13,H691&lt;&gt;契約状況コード表!M$5,H691&lt;&gt;契約状況コード表!M$6),1,"")))</f>
        <v/>
      </c>
      <c r="BM691" s="155" t="str">
        <f t="shared" si="96"/>
        <v>○</v>
      </c>
      <c r="BN691" s="118" t="b">
        <f t="shared" si="97"/>
        <v>1</v>
      </c>
      <c r="BO691" s="118" t="b">
        <f t="shared" si="98"/>
        <v>1</v>
      </c>
    </row>
    <row r="692" spans="1:67" ht="60.6" customHeight="1">
      <c r="A692" s="101">
        <f t="shared" si="99"/>
        <v>687</v>
      </c>
      <c r="B692" s="101" t="str">
        <f t="shared" si="100"/>
        <v/>
      </c>
      <c r="C692" s="101" t="str">
        <f>IF(B692&lt;&gt;1,"",COUNTIF($B$6:B692,1))</f>
        <v/>
      </c>
      <c r="D692" s="101" t="str">
        <f>IF(B692&lt;&gt;2,"",COUNTIF($B$6:B692,2))</f>
        <v/>
      </c>
      <c r="E692" s="101" t="str">
        <f>IF(B692&lt;&gt;3,"",COUNTIF($B$6:B692,3))</f>
        <v/>
      </c>
      <c r="F692" s="101" t="str">
        <f>IF(B692&lt;&gt;4,"",COUNTIF($B$6:B692,4))</f>
        <v/>
      </c>
      <c r="G692" s="75"/>
      <c r="H692" s="36"/>
      <c r="I692" s="76"/>
      <c r="J692" s="76"/>
      <c r="K692" s="75"/>
      <c r="L692" s="161"/>
      <c r="M692" s="77"/>
      <c r="N692" s="76"/>
      <c r="O692" s="78"/>
      <c r="P692" s="83"/>
      <c r="Q692" s="84"/>
      <c r="R692" s="76"/>
      <c r="S692" s="75"/>
      <c r="T692" s="79"/>
      <c r="U692" s="86"/>
      <c r="V692" s="87"/>
      <c r="W692" s="172" t="str">
        <f>IF(OR(T692="他官署で調達手続きを実施のため",AG692=契約状況コード表!G$5),"－",IF(V692&lt;&gt;"",ROUNDDOWN(V692/T692,3),(IFERROR(ROUNDDOWN(U692/T692,3),"－"))))</f>
        <v>－</v>
      </c>
      <c r="X692" s="79"/>
      <c r="Y692" s="79"/>
      <c r="Z692" s="82"/>
      <c r="AA692" s="80"/>
      <c r="AB692" s="81"/>
      <c r="AC692" s="82"/>
      <c r="AD692" s="82"/>
      <c r="AE692" s="82"/>
      <c r="AF692" s="82"/>
      <c r="AG692" s="80"/>
      <c r="AH692" s="76"/>
      <c r="AI692" s="76"/>
      <c r="AJ692" s="76"/>
      <c r="AK692" s="36"/>
      <c r="AL692" s="36"/>
      <c r="AM692" s="200"/>
      <c r="AN692" s="200"/>
      <c r="AO692" s="200"/>
      <c r="AP692" s="200"/>
      <c r="AQ692" s="161"/>
      <c r="AR692" s="75"/>
      <c r="AS692" s="36"/>
      <c r="AT692" s="36"/>
      <c r="AU692" s="36"/>
      <c r="AV692" s="36"/>
      <c r="AW692" s="36"/>
      <c r="AX692" s="36"/>
      <c r="AY692" s="36"/>
      <c r="AZ692" s="36"/>
      <c r="BA692" s="104"/>
      <c r="BB692" s="113"/>
      <c r="BC692" s="114" t="str">
        <f>IF(AND(OR(K692=契約状況コード表!D$5,K692=契約状況コード表!D$6),OR(AG692=契約状況コード表!G$5,AG692=契約状況コード表!G$6)),"年間支払金額(全官署)",IF(OR(AG692=契約状況コード表!G$5,AG692=契約状況コード表!G$6),"年間支払金額",IF(AND(OR(COUNTIF(AI692,"*すべて*"),COUNTIF(AI692,"*全て*")),S692="●",OR(K692=契約状況コード表!D$5,K692=契約状況コード表!D$6)),"年間支払金額(全官署、契約相手方ごと)",IF(AND(OR(COUNTIF(AI692,"*すべて*"),COUNTIF(AI692,"*全て*")),S692="●"),"年間支払金額(契約相手方ごと)",IF(AND(OR(K692=契約状況コード表!D$5,K692=契約状況コード表!D$6),AG692=契約状況コード表!G$7),"契約総額(全官署)",IF(AND(K692=契約状況コード表!D$7,AG692=契約状況コード表!G$7),"契約総額(自官署のみ)",IF(K692=契約状況コード表!D$7,"年間支払金額(自官署のみ)",IF(AG692=契約状況コード表!G$7,"契約総額",IF(AND(COUNTIF(BJ692,"&lt;&gt;*単価*"),OR(K692=契約状況コード表!D$5,K692=契約状況コード表!D$6)),"全官署予定価格",IF(AND(COUNTIF(BJ692,"*単価*"),OR(K692=契約状況コード表!D$5,K692=契約状況コード表!D$6)),"全官署支払金額",IF(AND(COUNTIF(BJ692,"&lt;&gt;*単価*"),COUNTIF(BJ692,"*変更契約*")),"変更後予定価格",IF(COUNTIF(BJ692,"*単価*"),"年間支払金額","予定価格"))))))))))))</f>
        <v>予定価格</v>
      </c>
      <c r="BD692" s="114" t="str">
        <f>IF(AND(BI692=契約状況コード表!M$5,T692&gt;契約状況コード表!N$5),"○",IF(AND(BI692=契約状況コード表!M$6,T692&gt;=契約状況コード表!N$6),"○",IF(AND(BI692=契約状況コード表!M$7,T692&gt;=契約状況コード表!N$7),"○",IF(AND(BI692=契約状況コード表!M$8,T692&gt;=契約状況コード表!N$8),"○",IF(AND(BI692=契約状況コード表!M$9,T692&gt;=契約状況コード表!N$9),"○",IF(AND(BI692=契約状況コード表!M$10,T692&gt;=契約状況コード表!N$10),"○",IF(AND(BI692=契約状況コード表!M$11,T692&gt;=契約状況コード表!N$11),"○",IF(AND(BI692=契約状況コード表!M$12,T692&gt;=契約状況コード表!N$12),"○",IF(AND(BI692=契約状況コード表!M$13,T692&gt;=契約状況コード表!N$13),"○",IF(T692="他官署で調達手続き入札を実施のため","○","×"))))))))))</f>
        <v>×</v>
      </c>
      <c r="BE692" s="114" t="str">
        <f>IF(AND(BI692=契約状況コード表!M$5,Y692&gt;契約状況コード表!N$5),"○",IF(AND(BI692=契約状況コード表!M$6,Y692&gt;=契約状況コード表!N$6),"○",IF(AND(BI692=契約状況コード表!M$7,Y692&gt;=契約状況コード表!N$7),"○",IF(AND(BI692=契約状況コード表!M$8,Y692&gt;=契約状況コード表!N$8),"○",IF(AND(BI692=契約状況コード表!M$9,Y692&gt;=契約状況コード表!N$9),"○",IF(AND(BI692=契約状況コード表!M$10,Y692&gt;=契約状況コード表!N$10),"○",IF(AND(BI692=契約状況コード表!M$11,Y692&gt;=契約状況コード表!N$11),"○",IF(AND(BI692=契約状況コード表!M$12,Y692&gt;=契約状況コード表!N$12),"○",IF(AND(BI692=契約状況コード表!M$13,Y692&gt;=契約状況コード表!N$13),"○","×")))))))))</f>
        <v>×</v>
      </c>
      <c r="BF692" s="114" t="str">
        <f t="shared" si="92"/>
        <v>×</v>
      </c>
      <c r="BG692" s="114" t="str">
        <f t="shared" si="93"/>
        <v>×</v>
      </c>
      <c r="BH692" s="115" t="str">
        <f t="shared" si="94"/>
        <v/>
      </c>
      <c r="BI692" s="170">
        <f t="shared" si="95"/>
        <v>0</v>
      </c>
      <c r="BJ692" s="36" t="str">
        <f>IF(AG692=契約状況コード表!G$5,"",IF(AND(K692&lt;&gt;"",ISTEXT(U692)),"分担契約/単価契約",IF(ISTEXT(U692),"単価契約",IF(K692&lt;&gt;"","分担契約",""))))</f>
        <v/>
      </c>
      <c r="BK692" s="171"/>
      <c r="BL692" s="118" t="str">
        <f>IF(COUNTIF(T692,"**"),"",IF(AND(T692&gt;=契約状況コード表!P$5,OR(H692=契約状況コード表!M$5,H692=契約状況コード表!M$6)),1,IF(AND(T692&gt;=契約状況コード表!P$13,H692&lt;&gt;契約状況コード表!M$5,H692&lt;&gt;契約状況コード表!M$6),1,"")))</f>
        <v/>
      </c>
      <c r="BM692" s="155" t="str">
        <f t="shared" si="96"/>
        <v>○</v>
      </c>
      <c r="BN692" s="118" t="b">
        <f t="shared" si="97"/>
        <v>1</v>
      </c>
      <c r="BO692" s="118" t="b">
        <f t="shared" si="98"/>
        <v>1</v>
      </c>
    </row>
    <row r="693" spans="1:67" ht="60.6" customHeight="1">
      <c r="A693" s="101">
        <f t="shared" si="99"/>
        <v>688</v>
      </c>
      <c r="B693" s="101" t="str">
        <f t="shared" si="100"/>
        <v/>
      </c>
      <c r="C693" s="101" t="str">
        <f>IF(B693&lt;&gt;1,"",COUNTIF($B$6:B693,1))</f>
        <v/>
      </c>
      <c r="D693" s="101" t="str">
        <f>IF(B693&lt;&gt;2,"",COUNTIF($B$6:B693,2))</f>
        <v/>
      </c>
      <c r="E693" s="101" t="str">
        <f>IF(B693&lt;&gt;3,"",COUNTIF($B$6:B693,3))</f>
        <v/>
      </c>
      <c r="F693" s="101" t="str">
        <f>IF(B693&lt;&gt;4,"",COUNTIF($B$6:B693,4))</f>
        <v/>
      </c>
      <c r="G693" s="75"/>
      <c r="H693" s="36"/>
      <c r="I693" s="76"/>
      <c r="J693" s="76"/>
      <c r="K693" s="75"/>
      <c r="L693" s="161"/>
      <c r="M693" s="77"/>
      <c r="N693" s="76"/>
      <c r="O693" s="78"/>
      <c r="P693" s="83"/>
      <c r="Q693" s="84"/>
      <c r="R693" s="76"/>
      <c r="S693" s="75"/>
      <c r="T693" s="79"/>
      <c r="U693" s="86"/>
      <c r="V693" s="87"/>
      <c r="W693" s="172" t="str">
        <f>IF(OR(T693="他官署で調達手続きを実施のため",AG693=契約状況コード表!G$5),"－",IF(V693&lt;&gt;"",ROUNDDOWN(V693/T693,3),(IFERROR(ROUNDDOWN(U693/T693,3),"－"))))</f>
        <v>－</v>
      </c>
      <c r="X693" s="79"/>
      <c r="Y693" s="79"/>
      <c r="Z693" s="82"/>
      <c r="AA693" s="80"/>
      <c r="AB693" s="81"/>
      <c r="AC693" s="82"/>
      <c r="AD693" s="82"/>
      <c r="AE693" s="82"/>
      <c r="AF693" s="82"/>
      <c r="AG693" s="80"/>
      <c r="AH693" s="76"/>
      <c r="AI693" s="76"/>
      <c r="AJ693" s="76"/>
      <c r="AK693" s="36"/>
      <c r="AL693" s="36"/>
      <c r="AM693" s="200"/>
      <c r="AN693" s="200"/>
      <c r="AO693" s="200"/>
      <c r="AP693" s="200"/>
      <c r="AQ693" s="161"/>
      <c r="AR693" s="75"/>
      <c r="AS693" s="36"/>
      <c r="AT693" s="36"/>
      <c r="AU693" s="36"/>
      <c r="AV693" s="36"/>
      <c r="AW693" s="36"/>
      <c r="AX693" s="36"/>
      <c r="AY693" s="36"/>
      <c r="AZ693" s="36"/>
      <c r="BA693" s="108"/>
      <c r="BB693" s="113"/>
      <c r="BC693" s="114" t="str">
        <f>IF(AND(OR(K693=契約状況コード表!D$5,K693=契約状況コード表!D$6),OR(AG693=契約状況コード表!G$5,AG693=契約状況コード表!G$6)),"年間支払金額(全官署)",IF(OR(AG693=契約状況コード表!G$5,AG693=契約状況コード表!G$6),"年間支払金額",IF(AND(OR(COUNTIF(AI693,"*すべて*"),COUNTIF(AI693,"*全て*")),S693="●",OR(K693=契約状況コード表!D$5,K693=契約状況コード表!D$6)),"年間支払金額(全官署、契約相手方ごと)",IF(AND(OR(COUNTIF(AI693,"*すべて*"),COUNTIF(AI693,"*全て*")),S693="●"),"年間支払金額(契約相手方ごと)",IF(AND(OR(K693=契約状況コード表!D$5,K693=契約状況コード表!D$6),AG693=契約状況コード表!G$7),"契約総額(全官署)",IF(AND(K693=契約状況コード表!D$7,AG693=契約状況コード表!G$7),"契約総額(自官署のみ)",IF(K693=契約状況コード表!D$7,"年間支払金額(自官署のみ)",IF(AG693=契約状況コード表!G$7,"契約総額",IF(AND(COUNTIF(BJ693,"&lt;&gt;*単価*"),OR(K693=契約状況コード表!D$5,K693=契約状況コード表!D$6)),"全官署予定価格",IF(AND(COUNTIF(BJ693,"*単価*"),OR(K693=契約状況コード表!D$5,K693=契約状況コード表!D$6)),"全官署支払金額",IF(AND(COUNTIF(BJ693,"&lt;&gt;*単価*"),COUNTIF(BJ693,"*変更契約*")),"変更後予定価格",IF(COUNTIF(BJ693,"*単価*"),"年間支払金額","予定価格"))))))))))))</f>
        <v>予定価格</v>
      </c>
      <c r="BD693" s="114" t="str">
        <f>IF(AND(BI693=契約状況コード表!M$5,T693&gt;契約状況コード表!N$5),"○",IF(AND(BI693=契約状況コード表!M$6,T693&gt;=契約状況コード表!N$6),"○",IF(AND(BI693=契約状況コード表!M$7,T693&gt;=契約状況コード表!N$7),"○",IF(AND(BI693=契約状況コード表!M$8,T693&gt;=契約状況コード表!N$8),"○",IF(AND(BI693=契約状況コード表!M$9,T693&gt;=契約状況コード表!N$9),"○",IF(AND(BI693=契約状況コード表!M$10,T693&gt;=契約状況コード表!N$10),"○",IF(AND(BI693=契約状況コード表!M$11,T693&gt;=契約状況コード表!N$11),"○",IF(AND(BI693=契約状況コード表!M$12,T693&gt;=契約状況コード表!N$12),"○",IF(AND(BI693=契約状況コード表!M$13,T693&gt;=契約状況コード表!N$13),"○",IF(T693="他官署で調達手続き入札を実施のため","○","×"))))))))))</f>
        <v>×</v>
      </c>
      <c r="BE693" s="114" t="str">
        <f>IF(AND(BI693=契約状況コード表!M$5,Y693&gt;契約状況コード表!N$5),"○",IF(AND(BI693=契約状況コード表!M$6,Y693&gt;=契約状況コード表!N$6),"○",IF(AND(BI693=契約状況コード表!M$7,Y693&gt;=契約状況コード表!N$7),"○",IF(AND(BI693=契約状況コード表!M$8,Y693&gt;=契約状況コード表!N$8),"○",IF(AND(BI693=契約状況コード表!M$9,Y693&gt;=契約状況コード表!N$9),"○",IF(AND(BI693=契約状況コード表!M$10,Y693&gt;=契約状況コード表!N$10),"○",IF(AND(BI693=契約状況コード表!M$11,Y693&gt;=契約状況コード表!N$11),"○",IF(AND(BI693=契約状況コード表!M$12,Y693&gt;=契約状況コード表!N$12),"○",IF(AND(BI693=契約状況コード表!M$13,Y693&gt;=契約状況コード表!N$13),"○","×")))))))))</f>
        <v>×</v>
      </c>
      <c r="BF693" s="114" t="str">
        <f t="shared" si="92"/>
        <v>×</v>
      </c>
      <c r="BG693" s="114" t="str">
        <f t="shared" si="93"/>
        <v>×</v>
      </c>
      <c r="BH693" s="115" t="str">
        <f t="shared" si="94"/>
        <v/>
      </c>
      <c r="BI693" s="170">
        <f t="shared" si="95"/>
        <v>0</v>
      </c>
      <c r="BJ693" s="36" t="str">
        <f>IF(AG693=契約状況コード表!G$5,"",IF(AND(K693&lt;&gt;"",ISTEXT(U693)),"分担契約/単価契約",IF(ISTEXT(U693),"単価契約",IF(K693&lt;&gt;"","分担契約",""))))</f>
        <v/>
      </c>
      <c r="BK693" s="171"/>
      <c r="BL693" s="118" t="str">
        <f>IF(COUNTIF(T693,"**"),"",IF(AND(T693&gt;=契約状況コード表!P$5,OR(H693=契約状況コード表!M$5,H693=契約状況コード表!M$6)),1,IF(AND(T693&gt;=契約状況コード表!P$13,H693&lt;&gt;契約状況コード表!M$5,H693&lt;&gt;契約状況コード表!M$6),1,"")))</f>
        <v/>
      </c>
      <c r="BM693" s="155" t="str">
        <f t="shared" si="96"/>
        <v>○</v>
      </c>
      <c r="BN693" s="118" t="b">
        <f t="shared" si="97"/>
        <v>1</v>
      </c>
      <c r="BO693" s="118" t="b">
        <f t="shared" si="98"/>
        <v>1</v>
      </c>
    </row>
    <row r="694" spans="1:67" ht="60.6" customHeight="1">
      <c r="A694" s="101">
        <f t="shared" si="99"/>
        <v>689</v>
      </c>
      <c r="B694" s="101" t="str">
        <f t="shared" si="100"/>
        <v/>
      </c>
      <c r="C694" s="101" t="str">
        <f>IF(B694&lt;&gt;1,"",COUNTIF($B$6:B694,1))</f>
        <v/>
      </c>
      <c r="D694" s="101" t="str">
        <f>IF(B694&lt;&gt;2,"",COUNTIF($B$6:B694,2))</f>
        <v/>
      </c>
      <c r="E694" s="101" t="str">
        <f>IF(B694&lt;&gt;3,"",COUNTIF($B$6:B694,3))</f>
        <v/>
      </c>
      <c r="F694" s="101" t="str">
        <f>IF(B694&lt;&gt;4,"",COUNTIF($B$6:B694,4))</f>
        <v/>
      </c>
      <c r="G694" s="75"/>
      <c r="H694" s="36"/>
      <c r="I694" s="76"/>
      <c r="J694" s="76"/>
      <c r="K694" s="75"/>
      <c r="L694" s="161"/>
      <c r="M694" s="77"/>
      <c r="N694" s="76"/>
      <c r="O694" s="78"/>
      <c r="P694" s="83"/>
      <c r="Q694" s="84"/>
      <c r="R694" s="76"/>
      <c r="S694" s="75"/>
      <c r="T694" s="79"/>
      <c r="U694" s="86"/>
      <c r="V694" s="87"/>
      <c r="W694" s="172" t="str">
        <f>IF(OR(T694="他官署で調達手続きを実施のため",AG694=契約状況コード表!G$5),"－",IF(V694&lt;&gt;"",ROUNDDOWN(V694/T694,3),(IFERROR(ROUNDDOWN(U694/T694,3),"－"))))</f>
        <v>－</v>
      </c>
      <c r="X694" s="79"/>
      <c r="Y694" s="79"/>
      <c r="Z694" s="82"/>
      <c r="AA694" s="80"/>
      <c r="AB694" s="81"/>
      <c r="AC694" s="82"/>
      <c r="AD694" s="82"/>
      <c r="AE694" s="82"/>
      <c r="AF694" s="82"/>
      <c r="AG694" s="80"/>
      <c r="AH694" s="76"/>
      <c r="AI694" s="76"/>
      <c r="AJ694" s="76"/>
      <c r="AK694" s="36"/>
      <c r="AL694" s="36"/>
      <c r="AM694" s="200"/>
      <c r="AN694" s="200"/>
      <c r="AO694" s="200"/>
      <c r="AP694" s="200"/>
      <c r="AQ694" s="161"/>
      <c r="AR694" s="75"/>
      <c r="AS694" s="36"/>
      <c r="AT694" s="36"/>
      <c r="AU694" s="36"/>
      <c r="AV694" s="36"/>
      <c r="AW694" s="36"/>
      <c r="AX694" s="36"/>
      <c r="AY694" s="36"/>
      <c r="AZ694" s="36"/>
      <c r="BA694" s="104"/>
      <c r="BB694" s="113"/>
      <c r="BC694" s="114" t="str">
        <f>IF(AND(OR(K694=契約状況コード表!D$5,K694=契約状況コード表!D$6),OR(AG694=契約状況コード表!G$5,AG694=契約状況コード表!G$6)),"年間支払金額(全官署)",IF(OR(AG694=契約状況コード表!G$5,AG694=契約状況コード表!G$6),"年間支払金額",IF(AND(OR(COUNTIF(AI694,"*すべて*"),COUNTIF(AI694,"*全て*")),S694="●",OR(K694=契約状況コード表!D$5,K694=契約状況コード表!D$6)),"年間支払金額(全官署、契約相手方ごと)",IF(AND(OR(COUNTIF(AI694,"*すべて*"),COUNTIF(AI694,"*全て*")),S694="●"),"年間支払金額(契約相手方ごと)",IF(AND(OR(K694=契約状況コード表!D$5,K694=契約状況コード表!D$6),AG694=契約状況コード表!G$7),"契約総額(全官署)",IF(AND(K694=契約状況コード表!D$7,AG694=契約状況コード表!G$7),"契約総額(自官署のみ)",IF(K694=契約状況コード表!D$7,"年間支払金額(自官署のみ)",IF(AG694=契約状況コード表!G$7,"契約総額",IF(AND(COUNTIF(BJ694,"&lt;&gt;*単価*"),OR(K694=契約状況コード表!D$5,K694=契約状況コード表!D$6)),"全官署予定価格",IF(AND(COUNTIF(BJ694,"*単価*"),OR(K694=契約状況コード表!D$5,K694=契約状況コード表!D$6)),"全官署支払金額",IF(AND(COUNTIF(BJ694,"&lt;&gt;*単価*"),COUNTIF(BJ694,"*変更契約*")),"変更後予定価格",IF(COUNTIF(BJ694,"*単価*"),"年間支払金額","予定価格"))))))))))))</f>
        <v>予定価格</v>
      </c>
      <c r="BD694" s="114" t="str">
        <f>IF(AND(BI694=契約状況コード表!M$5,T694&gt;契約状況コード表!N$5),"○",IF(AND(BI694=契約状況コード表!M$6,T694&gt;=契約状況コード表!N$6),"○",IF(AND(BI694=契約状況コード表!M$7,T694&gt;=契約状況コード表!N$7),"○",IF(AND(BI694=契約状況コード表!M$8,T694&gt;=契約状況コード表!N$8),"○",IF(AND(BI694=契約状況コード表!M$9,T694&gt;=契約状況コード表!N$9),"○",IF(AND(BI694=契約状況コード表!M$10,T694&gt;=契約状況コード表!N$10),"○",IF(AND(BI694=契約状況コード表!M$11,T694&gt;=契約状況コード表!N$11),"○",IF(AND(BI694=契約状況コード表!M$12,T694&gt;=契約状況コード表!N$12),"○",IF(AND(BI694=契約状況コード表!M$13,T694&gt;=契約状況コード表!N$13),"○",IF(T694="他官署で調達手続き入札を実施のため","○","×"))))))))))</f>
        <v>×</v>
      </c>
      <c r="BE694" s="114" t="str">
        <f>IF(AND(BI694=契約状況コード表!M$5,Y694&gt;契約状況コード表!N$5),"○",IF(AND(BI694=契約状況コード表!M$6,Y694&gt;=契約状況コード表!N$6),"○",IF(AND(BI694=契約状況コード表!M$7,Y694&gt;=契約状況コード表!N$7),"○",IF(AND(BI694=契約状況コード表!M$8,Y694&gt;=契約状況コード表!N$8),"○",IF(AND(BI694=契約状況コード表!M$9,Y694&gt;=契約状況コード表!N$9),"○",IF(AND(BI694=契約状況コード表!M$10,Y694&gt;=契約状況コード表!N$10),"○",IF(AND(BI694=契約状況コード表!M$11,Y694&gt;=契約状況コード表!N$11),"○",IF(AND(BI694=契約状況コード表!M$12,Y694&gt;=契約状況コード表!N$12),"○",IF(AND(BI694=契約状況コード表!M$13,Y694&gt;=契約状況コード表!N$13),"○","×")))))))))</f>
        <v>×</v>
      </c>
      <c r="BF694" s="114" t="str">
        <f t="shared" si="92"/>
        <v>×</v>
      </c>
      <c r="BG694" s="114" t="str">
        <f t="shared" si="93"/>
        <v>×</v>
      </c>
      <c r="BH694" s="115" t="str">
        <f t="shared" si="94"/>
        <v/>
      </c>
      <c r="BI694" s="170">
        <f t="shared" si="95"/>
        <v>0</v>
      </c>
      <c r="BJ694" s="36" t="str">
        <f>IF(AG694=契約状況コード表!G$5,"",IF(AND(K694&lt;&gt;"",ISTEXT(U694)),"分担契約/単価契約",IF(ISTEXT(U694),"単価契約",IF(K694&lt;&gt;"","分担契約",""))))</f>
        <v/>
      </c>
      <c r="BK694" s="171"/>
      <c r="BL694" s="118" t="str">
        <f>IF(COUNTIF(T694,"**"),"",IF(AND(T694&gt;=契約状況コード表!P$5,OR(H694=契約状況コード表!M$5,H694=契約状況コード表!M$6)),1,IF(AND(T694&gt;=契約状況コード表!P$13,H694&lt;&gt;契約状況コード表!M$5,H694&lt;&gt;契約状況コード表!M$6),1,"")))</f>
        <v/>
      </c>
      <c r="BM694" s="155" t="str">
        <f t="shared" si="96"/>
        <v>○</v>
      </c>
      <c r="BN694" s="118" t="b">
        <f t="shared" si="97"/>
        <v>1</v>
      </c>
      <c r="BO694" s="118" t="b">
        <f t="shared" si="98"/>
        <v>1</v>
      </c>
    </row>
    <row r="695" spans="1:67" ht="60.6" customHeight="1">
      <c r="A695" s="101">
        <f t="shared" si="99"/>
        <v>690</v>
      </c>
      <c r="B695" s="101" t="str">
        <f t="shared" si="100"/>
        <v/>
      </c>
      <c r="C695" s="101" t="str">
        <f>IF(B695&lt;&gt;1,"",COUNTIF($B$6:B695,1))</f>
        <v/>
      </c>
      <c r="D695" s="101" t="str">
        <f>IF(B695&lt;&gt;2,"",COUNTIF($B$6:B695,2))</f>
        <v/>
      </c>
      <c r="E695" s="101" t="str">
        <f>IF(B695&lt;&gt;3,"",COUNTIF($B$6:B695,3))</f>
        <v/>
      </c>
      <c r="F695" s="101" t="str">
        <f>IF(B695&lt;&gt;4,"",COUNTIF($B$6:B695,4))</f>
        <v/>
      </c>
      <c r="G695" s="75"/>
      <c r="H695" s="36"/>
      <c r="I695" s="76"/>
      <c r="J695" s="76"/>
      <c r="K695" s="75"/>
      <c r="L695" s="161"/>
      <c r="M695" s="77"/>
      <c r="N695" s="76"/>
      <c r="O695" s="78"/>
      <c r="P695" s="83"/>
      <c r="Q695" s="84"/>
      <c r="R695" s="76"/>
      <c r="S695" s="75"/>
      <c r="T695" s="79"/>
      <c r="U695" s="86"/>
      <c r="V695" s="87"/>
      <c r="W695" s="172" t="str">
        <f>IF(OR(T695="他官署で調達手続きを実施のため",AG695=契約状況コード表!G$5),"－",IF(V695&lt;&gt;"",ROUNDDOWN(V695/T695,3),(IFERROR(ROUNDDOWN(U695/T695,3),"－"))))</f>
        <v>－</v>
      </c>
      <c r="X695" s="79"/>
      <c r="Y695" s="79"/>
      <c r="Z695" s="82"/>
      <c r="AA695" s="80"/>
      <c r="AB695" s="81"/>
      <c r="AC695" s="82"/>
      <c r="AD695" s="82"/>
      <c r="AE695" s="82"/>
      <c r="AF695" s="82"/>
      <c r="AG695" s="80"/>
      <c r="AH695" s="76"/>
      <c r="AI695" s="76"/>
      <c r="AJ695" s="76"/>
      <c r="AK695" s="36"/>
      <c r="AL695" s="36"/>
      <c r="AM695" s="200"/>
      <c r="AN695" s="200"/>
      <c r="AO695" s="200"/>
      <c r="AP695" s="200"/>
      <c r="AQ695" s="161"/>
      <c r="AR695" s="75"/>
      <c r="AS695" s="36"/>
      <c r="AT695" s="36"/>
      <c r="AU695" s="36"/>
      <c r="AV695" s="36"/>
      <c r="AW695" s="36"/>
      <c r="AX695" s="36"/>
      <c r="AY695" s="36"/>
      <c r="AZ695" s="36"/>
      <c r="BA695" s="104"/>
      <c r="BB695" s="113"/>
      <c r="BC695" s="114" t="str">
        <f>IF(AND(OR(K695=契約状況コード表!D$5,K695=契約状況コード表!D$6),OR(AG695=契約状況コード表!G$5,AG695=契約状況コード表!G$6)),"年間支払金額(全官署)",IF(OR(AG695=契約状況コード表!G$5,AG695=契約状況コード表!G$6),"年間支払金額",IF(AND(OR(COUNTIF(AI695,"*すべて*"),COUNTIF(AI695,"*全て*")),S695="●",OR(K695=契約状況コード表!D$5,K695=契約状況コード表!D$6)),"年間支払金額(全官署、契約相手方ごと)",IF(AND(OR(COUNTIF(AI695,"*すべて*"),COUNTIF(AI695,"*全て*")),S695="●"),"年間支払金額(契約相手方ごと)",IF(AND(OR(K695=契約状況コード表!D$5,K695=契約状況コード表!D$6),AG695=契約状況コード表!G$7),"契約総額(全官署)",IF(AND(K695=契約状況コード表!D$7,AG695=契約状況コード表!G$7),"契約総額(自官署のみ)",IF(K695=契約状況コード表!D$7,"年間支払金額(自官署のみ)",IF(AG695=契約状況コード表!G$7,"契約総額",IF(AND(COUNTIF(BJ695,"&lt;&gt;*単価*"),OR(K695=契約状況コード表!D$5,K695=契約状況コード表!D$6)),"全官署予定価格",IF(AND(COUNTIF(BJ695,"*単価*"),OR(K695=契約状況コード表!D$5,K695=契約状況コード表!D$6)),"全官署支払金額",IF(AND(COUNTIF(BJ695,"&lt;&gt;*単価*"),COUNTIF(BJ695,"*変更契約*")),"変更後予定価格",IF(COUNTIF(BJ695,"*単価*"),"年間支払金額","予定価格"))))))))))))</f>
        <v>予定価格</v>
      </c>
      <c r="BD695" s="114" t="str">
        <f>IF(AND(BI695=契約状況コード表!M$5,T695&gt;契約状況コード表!N$5),"○",IF(AND(BI695=契約状況コード表!M$6,T695&gt;=契約状況コード表!N$6),"○",IF(AND(BI695=契約状況コード表!M$7,T695&gt;=契約状況コード表!N$7),"○",IF(AND(BI695=契約状況コード表!M$8,T695&gt;=契約状況コード表!N$8),"○",IF(AND(BI695=契約状況コード表!M$9,T695&gt;=契約状況コード表!N$9),"○",IF(AND(BI695=契約状況コード表!M$10,T695&gt;=契約状況コード表!N$10),"○",IF(AND(BI695=契約状況コード表!M$11,T695&gt;=契約状況コード表!N$11),"○",IF(AND(BI695=契約状況コード表!M$12,T695&gt;=契約状況コード表!N$12),"○",IF(AND(BI695=契約状況コード表!M$13,T695&gt;=契約状況コード表!N$13),"○",IF(T695="他官署で調達手続き入札を実施のため","○","×"))))))))))</f>
        <v>×</v>
      </c>
      <c r="BE695" s="114" t="str">
        <f>IF(AND(BI695=契約状況コード表!M$5,Y695&gt;契約状況コード表!N$5),"○",IF(AND(BI695=契約状況コード表!M$6,Y695&gt;=契約状況コード表!N$6),"○",IF(AND(BI695=契約状況コード表!M$7,Y695&gt;=契約状況コード表!N$7),"○",IF(AND(BI695=契約状況コード表!M$8,Y695&gt;=契約状況コード表!N$8),"○",IF(AND(BI695=契約状況コード表!M$9,Y695&gt;=契約状況コード表!N$9),"○",IF(AND(BI695=契約状況コード表!M$10,Y695&gt;=契約状況コード表!N$10),"○",IF(AND(BI695=契約状況コード表!M$11,Y695&gt;=契約状況コード表!N$11),"○",IF(AND(BI695=契約状況コード表!M$12,Y695&gt;=契約状況コード表!N$12),"○",IF(AND(BI695=契約状況コード表!M$13,Y695&gt;=契約状況コード表!N$13),"○","×")))))))))</f>
        <v>×</v>
      </c>
      <c r="BF695" s="114" t="str">
        <f t="shared" si="92"/>
        <v>×</v>
      </c>
      <c r="BG695" s="114" t="str">
        <f t="shared" si="93"/>
        <v>×</v>
      </c>
      <c r="BH695" s="115" t="str">
        <f t="shared" si="94"/>
        <v/>
      </c>
      <c r="BI695" s="170">
        <f t="shared" si="95"/>
        <v>0</v>
      </c>
      <c r="BJ695" s="36" t="str">
        <f>IF(AG695=契約状況コード表!G$5,"",IF(AND(K695&lt;&gt;"",ISTEXT(U695)),"分担契約/単価契約",IF(ISTEXT(U695),"単価契約",IF(K695&lt;&gt;"","分担契約",""))))</f>
        <v/>
      </c>
      <c r="BK695" s="171"/>
      <c r="BL695" s="118" t="str">
        <f>IF(COUNTIF(T695,"**"),"",IF(AND(T695&gt;=契約状況コード表!P$5,OR(H695=契約状況コード表!M$5,H695=契約状況コード表!M$6)),1,IF(AND(T695&gt;=契約状況コード表!P$13,H695&lt;&gt;契約状況コード表!M$5,H695&lt;&gt;契約状況コード表!M$6),1,"")))</f>
        <v/>
      </c>
      <c r="BM695" s="155" t="str">
        <f t="shared" si="96"/>
        <v>○</v>
      </c>
      <c r="BN695" s="118" t="b">
        <f t="shared" si="97"/>
        <v>1</v>
      </c>
      <c r="BO695" s="118" t="b">
        <f t="shared" si="98"/>
        <v>1</v>
      </c>
    </row>
    <row r="696" spans="1:67" ht="60.6" customHeight="1">
      <c r="A696" s="101">
        <f t="shared" si="99"/>
        <v>691</v>
      </c>
      <c r="B696" s="101" t="str">
        <f t="shared" si="100"/>
        <v/>
      </c>
      <c r="C696" s="101" t="str">
        <f>IF(B696&lt;&gt;1,"",COUNTIF($B$6:B696,1))</f>
        <v/>
      </c>
      <c r="D696" s="101" t="str">
        <f>IF(B696&lt;&gt;2,"",COUNTIF($B$6:B696,2))</f>
        <v/>
      </c>
      <c r="E696" s="101" t="str">
        <f>IF(B696&lt;&gt;3,"",COUNTIF($B$6:B696,3))</f>
        <v/>
      </c>
      <c r="F696" s="101" t="str">
        <f>IF(B696&lt;&gt;4,"",COUNTIF($B$6:B696,4))</f>
        <v/>
      </c>
      <c r="G696" s="75"/>
      <c r="H696" s="36"/>
      <c r="I696" s="76"/>
      <c r="J696" s="76"/>
      <c r="K696" s="75"/>
      <c r="L696" s="161"/>
      <c r="M696" s="77"/>
      <c r="N696" s="76"/>
      <c r="O696" s="78"/>
      <c r="P696" s="83"/>
      <c r="Q696" s="84"/>
      <c r="R696" s="76"/>
      <c r="S696" s="75"/>
      <c r="T696" s="85"/>
      <c r="U696" s="154"/>
      <c r="V696" s="87"/>
      <c r="W696" s="172" t="str">
        <f>IF(OR(T696="他官署で調達手続きを実施のため",AG696=契約状況コード表!G$5),"－",IF(V696&lt;&gt;"",ROUNDDOWN(V696/T696,3),(IFERROR(ROUNDDOWN(U696/T696,3),"－"))))</f>
        <v>－</v>
      </c>
      <c r="X696" s="85"/>
      <c r="Y696" s="85"/>
      <c r="Z696" s="82"/>
      <c r="AA696" s="80"/>
      <c r="AB696" s="81"/>
      <c r="AC696" s="82"/>
      <c r="AD696" s="82"/>
      <c r="AE696" s="82"/>
      <c r="AF696" s="82"/>
      <c r="AG696" s="80"/>
      <c r="AH696" s="76"/>
      <c r="AI696" s="76"/>
      <c r="AJ696" s="76"/>
      <c r="AK696" s="36"/>
      <c r="AL696" s="36"/>
      <c r="AM696" s="200"/>
      <c r="AN696" s="200"/>
      <c r="AO696" s="200"/>
      <c r="AP696" s="200"/>
      <c r="AQ696" s="161"/>
      <c r="AR696" s="75"/>
      <c r="AS696" s="36"/>
      <c r="AT696" s="36"/>
      <c r="AU696" s="36"/>
      <c r="AV696" s="36"/>
      <c r="AW696" s="36"/>
      <c r="AX696" s="36"/>
      <c r="AY696" s="36"/>
      <c r="AZ696" s="36"/>
      <c r="BA696" s="104"/>
      <c r="BB696" s="113"/>
      <c r="BC696" s="114" t="str">
        <f>IF(AND(OR(K696=契約状況コード表!D$5,K696=契約状況コード表!D$6),OR(AG696=契約状況コード表!G$5,AG696=契約状況コード表!G$6)),"年間支払金額(全官署)",IF(OR(AG696=契約状況コード表!G$5,AG696=契約状況コード表!G$6),"年間支払金額",IF(AND(OR(COUNTIF(AI696,"*すべて*"),COUNTIF(AI696,"*全て*")),S696="●",OR(K696=契約状況コード表!D$5,K696=契約状況コード表!D$6)),"年間支払金額(全官署、契約相手方ごと)",IF(AND(OR(COUNTIF(AI696,"*すべて*"),COUNTIF(AI696,"*全て*")),S696="●"),"年間支払金額(契約相手方ごと)",IF(AND(OR(K696=契約状況コード表!D$5,K696=契約状況コード表!D$6),AG696=契約状況コード表!G$7),"契約総額(全官署)",IF(AND(K696=契約状況コード表!D$7,AG696=契約状況コード表!G$7),"契約総額(自官署のみ)",IF(K696=契約状況コード表!D$7,"年間支払金額(自官署のみ)",IF(AG696=契約状況コード表!G$7,"契約総額",IF(AND(COUNTIF(BJ696,"&lt;&gt;*単価*"),OR(K696=契約状況コード表!D$5,K696=契約状況コード表!D$6)),"全官署予定価格",IF(AND(COUNTIF(BJ696,"*単価*"),OR(K696=契約状況コード表!D$5,K696=契約状況コード表!D$6)),"全官署支払金額",IF(AND(COUNTIF(BJ696,"&lt;&gt;*単価*"),COUNTIF(BJ696,"*変更契約*")),"変更後予定価格",IF(COUNTIF(BJ696,"*単価*"),"年間支払金額","予定価格"))))))))))))</f>
        <v>予定価格</v>
      </c>
      <c r="BD696" s="114" t="str">
        <f>IF(AND(BI696=契約状況コード表!M$5,T696&gt;契約状況コード表!N$5),"○",IF(AND(BI696=契約状況コード表!M$6,T696&gt;=契約状況コード表!N$6),"○",IF(AND(BI696=契約状況コード表!M$7,T696&gt;=契約状況コード表!N$7),"○",IF(AND(BI696=契約状況コード表!M$8,T696&gt;=契約状況コード表!N$8),"○",IF(AND(BI696=契約状況コード表!M$9,T696&gt;=契約状況コード表!N$9),"○",IF(AND(BI696=契約状況コード表!M$10,T696&gt;=契約状況コード表!N$10),"○",IF(AND(BI696=契約状況コード表!M$11,T696&gt;=契約状況コード表!N$11),"○",IF(AND(BI696=契約状況コード表!M$12,T696&gt;=契約状況コード表!N$12),"○",IF(AND(BI696=契約状況コード表!M$13,T696&gt;=契約状況コード表!N$13),"○",IF(T696="他官署で調達手続き入札を実施のため","○","×"))))))))))</f>
        <v>×</v>
      </c>
      <c r="BE696" s="114" t="str">
        <f>IF(AND(BI696=契約状況コード表!M$5,Y696&gt;契約状況コード表!N$5),"○",IF(AND(BI696=契約状況コード表!M$6,Y696&gt;=契約状況コード表!N$6),"○",IF(AND(BI696=契約状況コード表!M$7,Y696&gt;=契約状況コード表!N$7),"○",IF(AND(BI696=契約状況コード表!M$8,Y696&gt;=契約状況コード表!N$8),"○",IF(AND(BI696=契約状況コード表!M$9,Y696&gt;=契約状況コード表!N$9),"○",IF(AND(BI696=契約状況コード表!M$10,Y696&gt;=契約状況コード表!N$10),"○",IF(AND(BI696=契約状況コード表!M$11,Y696&gt;=契約状況コード表!N$11),"○",IF(AND(BI696=契約状況コード表!M$12,Y696&gt;=契約状況コード表!N$12),"○",IF(AND(BI696=契約状況コード表!M$13,Y696&gt;=契約状況コード表!N$13),"○","×")))))))))</f>
        <v>×</v>
      </c>
      <c r="BF696" s="114" t="str">
        <f t="shared" si="92"/>
        <v>×</v>
      </c>
      <c r="BG696" s="114" t="str">
        <f t="shared" si="93"/>
        <v>×</v>
      </c>
      <c r="BH696" s="115" t="str">
        <f t="shared" si="94"/>
        <v/>
      </c>
      <c r="BI696" s="170">
        <f t="shared" si="95"/>
        <v>0</v>
      </c>
      <c r="BJ696" s="36" t="str">
        <f>IF(AG696=契約状況コード表!G$5,"",IF(AND(K696&lt;&gt;"",ISTEXT(U696)),"分担契約/単価契約",IF(ISTEXT(U696),"単価契約",IF(K696&lt;&gt;"","分担契約",""))))</f>
        <v/>
      </c>
      <c r="BK696" s="171"/>
      <c r="BL696" s="118" t="str">
        <f>IF(COUNTIF(T696,"**"),"",IF(AND(T696&gt;=契約状況コード表!P$5,OR(H696=契約状況コード表!M$5,H696=契約状況コード表!M$6)),1,IF(AND(T696&gt;=契約状況コード表!P$13,H696&lt;&gt;契約状況コード表!M$5,H696&lt;&gt;契約状況コード表!M$6),1,"")))</f>
        <v/>
      </c>
      <c r="BM696" s="155" t="str">
        <f t="shared" si="96"/>
        <v>○</v>
      </c>
      <c r="BN696" s="118" t="b">
        <f t="shared" si="97"/>
        <v>1</v>
      </c>
      <c r="BO696" s="118" t="b">
        <f t="shared" si="98"/>
        <v>1</v>
      </c>
    </row>
    <row r="697" spans="1:67" ht="60.6" customHeight="1">
      <c r="A697" s="101">
        <f t="shared" si="99"/>
        <v>692</v>
      </c>
      <c r="B697" s="101" t="str">
        <f t="shared" si="100"/>
        <v/>
      </c>
      <c r="C697" s="101" t="str">
        <f>IF(B697&lt;&gt;1,"",COUNTIF($B$6:B697,1))</f>
        <v/>
      </c>
      <c r="D697" s="101" t="str">
        <f>IF(B697&lt;&gt;2,"",COUNTIF($B$6:B697,2))</f>
        <v/>
      </c>
      <c r="E697" s="101" t="str">
        <f>IF(B697&lt;&gt;3,"",COUNTIF($B$6:B697,3))</f>
        <v/>
      </c>
      <c r="F697" s="101" t="str">
        <f>IF(B697&lt;&gt;4,"",COUNTIF($B$6:B697,4))</f>
        <v/>
      </c>
      <c r="G697" s="75"/>
      <c r="H697" s="36"/>
      <c r="I697" s="76"/>
      <c r="J697" s="76"/>
      <c r="K697" s="75"/>
      <c r="L697" s="161"/>
      <c r="M697" s="77"/>
      <c r="N697" s="76"/>
      <c r="O697" s="78"/>
      <c r="P697" s="83"/>
      <c r="Q697" s="84"/>
      <c r="R697" s="76"/>
      <c r="S697" s="75"/>
      <c r="T697" s="79"/>
      <c r="U697" s="86"/>
      <c r="V697" s="87"/>
      <c r="W697" s="172" t="str">
        <f>IF(OR(T697="他官署で調達手続きを実施のため",AG697=契約状況コード表!G$5),"－",IF(V697&lt;&gt;"",ROUNDDOWN(V697/T697,3),(IFERROR(ROUNDDOWN(U697/T697,3),"－"))))</f>
        <v>－</v>
      </c>
      <c r="X697" s="79"/>
      <c r="Y697" s="79"/>
      <c r="Z697" s="82"/>
      <c r="AA697" s="80"/>
      <c r="AB697" s="81"/>
      <c r="AC697" s="82"/>
      <c r="AD697" s="82"/>
      <c r="AE697" s="82"/>
      <c r="AF697" s="82"/>
      <c r="AG697" s="80"/>
      <c r="AH697" s="76"/>
      <c r="AI697" s="76"/>
      <c r="AJ697" s="76"/>
      <c r="AK697" s="36"/>
      <c r="AL697" s="36"/>
      <c r="AM697" s="200"/>
      <c r="AN697" s="200"/>
      <c r="AO697" s="200"/>
      <c r="AP697" s="200"/>
      <c r="AQ697" s="161"/>
      <c r="AR697" s="75"/>
      <c r="AS697" s="36"/>
      <c r="AT697" s="36"/>
      <c r="AU697" s="36"/>
      <c r="AV697" s="36"/>
      <c r="AW697" s="36"/>
      <c r="AX697" s="36"/>
      <c r="AY697" s="36"/>
      <c r="AZ697" s="36"/>
      <c r="BA697" s="104"/>
      <c r="BB697" s="113"/>
      <c r="BC697" s="114" t="str">
        <f>IF(AND(OR(K697=契約状況コード表!D$5,K697=契約状況コード表!D$6),OR(AG697=契約状況コード表!G$5,AG697=契約状況コード表!G$6)),"年間支払金額(全官署)",IF(OR(AG697=契約状況コード表!G$5,AG697=契約状況コード表!G$6),"年間支払金額",IF(AND(OR(COUNTIF(AI697,"*すべて*"),COUNTIF(AI697,"*全て*")),S697="●",OR(K697=契約状況コード表!D$5,K697=契約状況コード表!D$6)),"年間支払金額(全官署、契約相手方ごと)",IF(AND(OR(COUNTIF(AI697,"*すべて*"),COUNTIF(AI697,"*全て*")),S697="●"),"年間支払金額(契約相手方ごと)",IF(AND(OR(K697=契約状況コード表!D$5,K697=契約状況コード表!D$6),AG697=契約状況コード表!G$7),"契約総額(全官署)",IF(AND(K697=契約状況コード表!D$7,AG697=契約状況コード表!G$7),"契約総額(自官署のみ)",IF(K697=契約状況コード表!D$7,"年間支払金額(自官署のみ)",IF(AG697=契約状況コード表!G$7,"契約総額",IF(AND(COUNTIF(BJ697,"&lt;&gt;*単価*"),OR(K697=契約状況コード表!D$5,K697=契約状況コード表!D$6)),"全官署予定価格",IF(AND(COUNTIF(BJ697,"*単価*"),OR(K697=契約状況コード表!D$5,K697=契約状況コード表!D$6)),"全官署支払金額",IF(AND(COUNTIF(BJ697,"&lt;&gt;*単価*"),COUNTIF(BJ697,"*変更契約*")),"変更後予定価格",IF(COUNTIF(BJ697,"*単価*"),"年間支払金額","予定価格"))))))))))))</f>
        <v>予定価格</v>
      </c>
      <c r="BD697" s="114" t="str">
        <f>IF(AND(BI697=契約状況コード表!M$5,T697&gt;契約状況コード表!N$5),"○",IF(AND(BI697=契約状況コード表!M$6,T697&gt;=契約状況コード表!N$6),"○",IF(AND(BI697=契約状況コード表!M$7,T697&gt;=契約状況コード表!N$7),"○",IF(AND(BI697=契約状況コード表!M$8,T697&gt;=契約状況コード表!N$8),"○",IF(AND(BI697=契約状況コード表!M$9,T697&gt;=契約状況コード表!N$9),"○",IF(AND(BI697=契約状況コード表!M$10,T697&gt;=契約状況コード表!N$10),"○",IF(AND(BI697=契約状況コード表!M$11,T697&gt;=契約状況コード表!N$11),"○",IF(AND(BI697=契約状況コード表!M$12,T697&gt;=契約状況コード表!N$12),"○",IF(AND(BI697=契約状況コード表!M$13,T697&gt;=契約状況コード表!N$13),"○",IF(T697="他官署で調達手続き入札を実施のため","○","×"))))))))))</f>
        <v>×</v>
      </c>
      <c r="BE697" s="114" t="str">
        <f>IF(AND(BI697=契約状況コード表!M$5,Y697&gt;契約状況コード表!N$5),"○",IF(AND(BI697=契約状況コード表!M$6,Y697&gt;=契約状況コード表!N$6),"○",IF(AND(BI697=契約状況コード表!M$7,Y697&gt;=契約状況コード表!N$7),"○",IF(AND(BI697=契約状況コード表!M$8,Y697&gt;=契約状況コード表!N$8),"○",IF(AND(BI697=契約状況コード表!M$9,Y697&gt;=契約状況コード表!N$9),"○",IF(AND(BI697=契約状況コード表!M$10,Y697&gt;=契約状況コード表!N$10),"○",IF(AND(BI697=契約状況コード表!M$11,Y697&gt;=契約状況コード表!N$11),"○",IF(AND(BI697=契約状況コード表!M$12,Y697&gt;=契約状況コード表!N$12),"○",IF(AND(BI697=契約状況コード表!M$13,Y697&gt;=契約状況コード表!N$13),"○","×")))))))))</f>
        <v>×</v>
      </c>
      <c r="BF697" s="114" t="str">
        <f t="shared" si="92"/>
        <v>×</v>
      </c>
      <c r="BG697" s="114" t="str">
        <f t="shared" si="93"/>
        <v>×</v>
      </c>
      <c r="BH697" s="115" t="str">
        <f t="shared" si="94"/>
        <v/>
      </c>
      <c r="BI697" s="170">
        <f t="shared" si="95"/>
        <v>0</v>
      </c>
      <c r="BJ697" s="36" t="str">
        <f>IF(AG697=契約状況コード表!G$5,"",IF(AND(K697&lt;&gt;"",ISTEXT(U697)),"分担契約/単価契約",IF(ISTEXT(U697),"単価契約",IF(K697&lt;&gt;"","分担契約",""))))</f>
        <v/>
      </c>
      <c r="BK697" s="171"/>
      <c r="BL697" s="118" t="str">
        <f>IF(COUNTIF(T697,"**"),"",IF(AND(T697&gt;=契約状況コード表!P$5,OR(H697=契約状況コード表!M$5,H697=契約状況コード表!M$6)),1,IF(AND(T697&gt;=契約状況コード表!P$13,H697&lt;&gt;契約状況コード表!M$5,H697&lt;&gt;契約状況コード表!M$6),1,"")))</f>
        <v/>
      </c>
      <c r="BM697" s="155" t="str">
        <f t="shared" si="96"/>
        <v>○</v>
      </c>
      <c r="BN697" s="118" t="b">
        <f t="shared" si="97"/>
        <v>1</v>
      </c>
      <c r="BO697" s="118" t="b">
        <f t="shared" si="98"/>
        <v>1</v>
      </c>
    </row>
    <row r="698" spans="1:67" ht="60.6" customHeight="1">
      <c r="A698" s="101">
        <f t="shared" si="99"/>
        <v>693</v>
      </c>
      <c r="B698" s="101" t="str">
        <f t="shared" si="100"/>
        <v/>
      </c>
      <c r="C698" s="101" t="str">
        <f>IF(B698&lt;&gt;1,"",COUNTIF($B$6:B698,1))</f>
        <v/>
      </c>
      <c r="D698" s="101" t="str">
        <f>IF(B698&lt;&gt;2,"",COUNTIF($B$6:B698,2))</f>
        <v/>
      </c>
      <c r="E698" s="101" t="str">
        <f>IF(B698&lt;&gt;3,"",COUNTIF($B$6:B698,3))</f>
        <v/>
      </c>
      <c r="F698" s="101" t="str">
        <f>IF(B698&lt;&gt;4,"",COUNTIF($B$6:B698,4))</f>
        <v/>
      </c>
      <c r="G698" s="75"/>
      <c r="H698" s="36"/>
      <c r="I698" s="76"/>
      <c r="J698" s="76"/>
      <c r="K698" s="75"/>
      <c r="L698" s="161"/>
      <c r="M698" s="77"/>
      <c r="N698" s="76"/>
      <c r="O698" s="78"/>
      <c r="P698" s="83"/>
      <c r="Q698" s="84"/>
      <c r="R698" s="76"/>
      <c r="S698" s="75"/>
      <c r="T698" s="79"/>
      <c r="U698" s="86"/>
      <c r="V698" s="87"/>
      <c r="W698" s="172" t="str">
        <f>IF(OR(T698="他官署で調達手続きを実施のため",AG698=契約状況コード表!G$5),"－",IF(V698&lt;&gt;"",ROUNDDOWN(V698/T698,3),(IFERROR(ROUNDDOWN(U698/T698,3),"－"))))</f>
        <v>－</v>
      </c>
      <c r="X698" s="79"/>
      <c r="Y698" s="79"/>
      <c r="Z698" s="82"/>
      <c r="AA698" s="80"/>
      <c r="AB698" s="81"/>
      <c r="AC698" s="82"/>
      <c r="AD698" s="82"/>
      <c r="AE698" s="82"/>
      <c r="AF698" s="82"/>
      <c r="AG698" s="80"/>
      <c r="AH698" s="76"/>
      <c r="AI698" s="76"/>
      <c r="AJ698" s="76"/>
      <c r="AK698" s="36"/>
      <c r="AL698" s="36"/>
      <c r="AM698" s="200"/>
      <c r="AN698" s="200"/>
      <c r="AO698" s="200"/>
      <c r="AP698" s="200"/>
      <c r="AQ698" s="161"/>
      <c r="AR698" s="75"/>
      <c r="AS698" s="36"/>
      <c r="AT698" s="36"/>
      <c r="AU698" s="36"/>
      <c r="AV698" s="36"/>
      <c r="AW698" s="36"/>
      <c r="AX698" s="36"/>
      <c r="AY698" s="36"/>
      <c r="AZ698" s="36"/>
      <c r="BA698" s="104"/>
      <c r="BB698" s="113"/>
      <c r="BC698" s="114" t="str">
        <f>IF(AND(OR(K698=契約状況コード表!D$5,K698=契約状況コード表!D$6),OR(AG698=契約状況コード表!G$5,AG698=契約状況コード表!G$6)),"年間支払金額(全官署)",IF(OR(AG698=契約状況コード表!G$5,AG698=契約状況コード表!G$6),"年間支払金額",IF(AND(OR(COUNTIF(AI698,"*すべて*"),COUNTIF(AI698,"*全て*")),S698="●",OR(K698=契約状況コード表!D$5,K698=契約状況コード表!D$6)),"年間支払金額(全官署、契約相手方ごと)",IF(AND(OR(COUNTIF(AI698,"*すべて*"),COUNTIF(AI698,"*全て*")),S698="●"),"年間支払金額(契約相手方ごと)",IF(AND(OR(K698=契約状況コード表!D$5,K698=契約状況コード表!D$6),AG698=契約状況コード表!G$7),"契約総額(全官署)",IF(AND(K698=契約状況コード表!D$7,AG698=契約状況コード表!G$7),"契約総額(自官署のみ)",IF(K698=契約状況コード表!D$7,"年間支払金額(自官署のみ)",IF(AG698=契約状況コード表!G$7,"契約総額",IF(AND(COUNTIF(BJ698,"&lt;&gt;*単価*"),OR(K698=契約状況コード表!D$5,K698=契約状況コード表!D$6)),"全官署予定価格",IF(AND(COUNTIF(BJ698,"*単価*"),OR(K698=契約状況コード表!D$5,K698=契約状況コード表!D$6)),"全官署支払金額",IF(AND(COUNTIF(BJ698,"&lt;&gt;*単価*"),COUNTIF(BJ698,"*変更契約*")),"変更後予定価格",IF(COUNTIF(BJ698,"*単価*"),"年間支払金額","予定価格"))))))))))))</f>
        <v>予定価格</v>
      </c>
      <c r="BD698" s="114" t="str">
        <f>IF(AND(BI698=契約状況コード表!M$5,T698&gt;契約状況コード表!N$5),"○",IF(AND(BI698=契約状況コード表!M$6,T698&gt;=契約状況コード表!N$6),"○",IF(AND(BI698=契約状況コード表!M$7,T698&gt;=契約状況コード表!N$7),"○",IF(AND(BI698=契約状況コード表!M$8,T698&gt;=契約状況コード表!N$8),"○",IF(AND(BI698=契約状況コード表!M$9,T698&gt;=契約状況コード表!N$9),"○",IF(AND(BI698=契約状況コード表!M$10,T698&gt;=契約状況コード表!N$10),"○",IF(AND(BI698=契約状況コード表!M$11,T698&gt;=契約状況コード表!N$11),"○",IF(AND(BI698=契約状況コード表!M$12,T698&gt;=契約状況コード表!N$12),"○",IF(AND(BI698=契約状況コード表!M$13,T698&gt;=契約状況コード表!N$13),"○",IF(T698="他官署で調達手続き入札を実施のため","○","×"))))))))))</f>
        <v>×</v>
      </c>
      <c r="BE698" s="114" t="str">
        <f>IF(AND(BI698=契約状況コード表!M$5,Y698&gt;契約状況コード表!N$5),"○",IF(AND(BI698=契約状況コード表!M$6,Y698&gt;=契約状況コード表!N$6),"○",IF(AND(BI698=契約状況コード表!M$7,Y698&gt;=契約状況コード表!N$7),"○",IF(AND(BI698=契約状況コード表!M$8,Y698&gt;=契約状況コード表!N$8),"○",IF(AND(BI698=契約状況コード表!M$9,Y698&gt;=契約状況コード表!N$9),"○",IF(AND(BI698=契約状況コード表!M$10,Y698&gt;=契約状況コード表!N$10),"○",IF(AND(BI698=契約状況コード表!M$11,Y698&gt;=契約状況コード表!N$11),"○",IF(AND(BI698=契約状況コード表!M$12,Y698&gt;=契約状況コード表!N$12),"○",IF(AND(BI698=契約状況コード表!M$13,Y698&gt;=契約状況コード表!N$13),"○","×")))))))))</f>
        <v>×</v>
      </c>
      <c r="BF698" s="114" t="str">
        <f t="shared" si="92"/>
        <v>×</v>
      </c>
      <c r="BG698" s="114" t="str">
        <f t="shared" si="93"/>
        <v>×</v>
      </c>
      <c r="BH698" s="115" t="str">
        <f t="shared" si="94"/>
        <v/>
      </c>
      <c r="BI698" s="170">
        <f t="shared" si="95"/>
        <v>0</v>
      </c>
      <c r="BJ698" s="36" t="str">
        <f>IF(AG698=契約状況コード表!G$5,"",IF(AND(K698&lt;&gt;"",ISTEXT(U698)),"分担契約/単価契約",IF(ISTEXT(U698),"単価契約",IF(K698&lt;&gt;"","分担契約",""))))</f>
        <v/>
      </c>
      <c r="BK698" s="171"/>
      <c r="BL698" s="118" t="str">
        <f>IF(COUNTIF(T698,"**"),"",IF(AND(T698&gt;=契約状況コード表!P$5,OR(H698=契約状況コード表!M$5,H698=契約状況コード表!M$6)),1,IF(AND(T698&gt;=契約状況コード表!P$13,H698&lt;&gt;契約状況コード表!M$5,H698&lt;&gt;契約状況コード表!M$6),1,"")))</f>
        <v/>
      </c>
      <c r="BM698" s="155" t="str">
        <f t="shared" si="96"/>
        <v>○</v>
      </c>
      <c r="BN698" s="118" t="b">
        <f t="shared" si="97"/>
        <v>1</v>
      </c>
      <c r="BO698" s="118" t="b">
        <f t="shared" si="98"/>
        <v>1</v>
      </c>
    </row>
    <row r="699" spans="1:67" ht="60.6" customHeight="1">
      <c r="A699" s="101">
        <f t="shared" si="99"/>
        <v>694</v>
      </c>
      <c r="B699" s="101" t="str">
        <f t="shared" si="100"/>
        <v/>
      </c>
      <c r="C699" s="101" t="str">
        <f>IF(B699&lt;&gt;1,"",COUNTIF($B$6:B699,1))</f>
        <v/>
      </c>
      <c r="D699" s="101" t="str">
        <f>IF(B699&lt;&gt;2,"",COUNTIF($B$6:B699,2))</f>
        <v/>
      </c>
      <c r="E699" s="101" t="str">
        <f>IF(B699&lt;&gt;3,"",COUNTIF($B$6:B699,3))</f>
        <v/>
      </c>
      <c r="F699" s="101" t="str">
        <f>IF(B699&lt;&gt;4,"",COUNTIF($B$6:B699,4))</f>
        <v/>
      </c>
      <c r="G699" s="75"/>
      <c r="H699" s="36"/>
      <c r="I699" s="76"/>
      <c r="J699" s="76"/>
      <c r="K699" s="75"/>
      <c r="L699" s="161"/>
      <c r="M699" s="77"/>
      <c r="N699" s="76"/>
      <c r="O699" s="78"/>
      <c r="P699" s="83"/>
      <c r="Q699" s="84"/>
      <c r="R699" s="76"/>
      <c r="S699" s="75"/>
      <c r="T699" s="79"/>
      <c r="U699" s="86"/>
      <c r="V699" s="87"/>
      <c r="W699" s="172" t="str">
        <f>IF(OR(T699="他官署で調達手続きを実施のため",AG699=契約状況コード表!G$5),"－",IF(V699&lt;&gt;"",ROUNDDOWN(V699/T699,3),(IFERROR(ROUNDDOWN(U699/T699,3),"－"))))</f>
        <v>－</v>
      </c>
      <c r="X699" s="79"/>
      <c r="Y699" s="79"/>
      <c r="Z699" s="82"/>
      <c r="AA699" s="80"/>
      <c r="AB699" s="81"/>
      <c r="AC699" s="82"/>
      <c r="AD699" s="82"/>
      <c r="AE699" s="82"/>
      <c r="AF699" s="82"/>
      <c r="AG699" s="80"/>
      <c r="AH699" s="76"/>
      <c r="AI699" s="76"/>
      <c r="AJ699" s="76"/>
      <c r="AK699" s="36"/>
      <c r="AL699" s="36"/>
      <c r="AM699" s="200"/>
      <c r="AN699" s="200"/>
      <c r="AO699" s="200"/>
      <c r="AP699" s="200"/>
      <c r="AQ699" s="161"/>
      <c r="AR699" s="75"/>
      <c r="AS699" s="36"/>
      <c r="AT699" s="36"/>
      <c r="AU699" s="36"/>
      <c r="AV699" s="36"/>
      <c r="AW699" s="36"/>
      <c r="AX699" s="36"/>
      <c r="AY699" s="36"/>
      <c r="AZ699" s="36"/>
      <c r="BA699" s="104"/>
      <c r="BB699" s="113"/>
      <c r="BC699" s="114" t="str">
        <f>IF(AND(OR(K699=契約状況コード表!D$5,K699=契約状況コード表!D$6),OR(AG699=契約状況コード表!G$5,AG699=契約状況コード表!G$6)),"年間支払金額(全官署)",IF(OR(AG699=契約状況コード表!G$5,AG699=契約状況コード表!G$6),"年間支払金額",IF(AND(OR(COUNTIF(AI699,"*すべて*"),COUNTIF(AI699,"*全て*")),S699="●",OR(K699=契約状況コード表!D$5,K699=契約状況コード表!D$6)),"年間支払金額(全官署、契約相手方ごと)",IF(AND(OR(COUNTIF(AI699,"*すべて*"),COUNTIF(AI699,"*全て*")),S699="●"),"年間支払金額(契約相手方ごと)",IF(AND(OR(K699=契約状況コード表!D$5,K699=契約状況コード表!D$6),AG699=契約状況コード表!G$7),"契約総額(全官署)",IF(AND(K699=契約状況コード表!D$7,AG699=契約状況コード表!G$7),"契約総額(自官署のみ)",IF(K699=契約状況コード表!D$7,"年間支払金額(自官署のみ)",IF(AG699=契約状況コード表!G$7,"契約総額",IF(AND(COUNTIF(BJ699,"&lt;&gt;*単価*"),OR(K699=契約状況コード表!D$5,K699=契約状況コード表!D$6)),"全官署予定価格",IF(AND(COUNTIF(BJ699,"*単価*"),OR(K699=契約状況コード表!D$5,K699=契約状況コード表!D$6)),"全官署支払金額",IF(AND(COUNTIF(BJ699,"&lt;&gt;*単価*"),COUNTIF(BJ699,"*変更契約*")),"変更後予定価格",IF(COUNTIF(BJ699,"*単価*"),"年間支払金額","予定価格"))))))))))))</f>
        <v>予定価格</v>
      </c>
      <c r="BD699" s="114" t="str">
        <f>IF(AND(BI699=契約状況コード表!M$5,T699&gt;契約状況コード表!N$5),"○",IF(AND(BI699=契約状況コード表!M$6,T699&gt;=契約状況コード表!N$6),"○",IF(AND(BI699=契約状況コード表!M$7,T699&gt;=契約状況コード表!N$7),"○",IF(AND(BI699=契約状況コード表!M$8,T699&gt;=契約状況コード表!N$8),"○",IF(AND(BI699=契約状況コード表!M$9,T699&gt;=契約状況コード表!N$9),"○",IF(AND(BI699=契約状況コード表!M$10,T699&gt;=契約状況コード表!N$10),"○",IF(AND(BI699=契約状況コード表!M$11,T699&gt;=契約状況コード表!N$11),"○",IF(AND(BI699=契約状況コード表!M$12,T699&gt;=契約状況コード表!N$12),"○",IF(AND(BI699=契約状況コード表!M$13,T699&gt;=契約状況コード表!N$13),"○",IF(T699="他官署で調達手続き入札を実施のため","○","×"))))))))))</f>
        <v>×</v>
      </c>
      <c r="BE699" s="114" t="str">
        <f>IF(AND(BI699=契約状況コード表!M$5,Y699&gt;契約状況コード表!N$5),"○",IF(AND(BI699=契約状況コード表!M$6,Y699&gt;=契約状況コード表!N$6),"○",IF(AND(BI699=契約状況コード表!M$7,Y699&gt;=契約状況コード表!N$7),"○",IF(AND(BI699=契約状況コード表!M$8,Y699&gt;=契約状況コード表!N$8),"○",IF(AND(BI699=契約状況コード表!M$9,Y699&gt;=契約状況コード表!N$9),"○",IF(AND(BI699=契約状況コード表!M$10,Y699&gt;=契約状況コード表!N$10),"○",IF(AND(BI699=契約状況コード表!M$11,Y699&gt;=契約状況コード表!N$11),"○",IF(AND(BI699=契約状況コード表!M$12,Y699&gt;=契約状況コード表!N$12),"○",IF(AND(BI699=契約状況コード表!M$13,Y699&gt;=契約状況コード表!N$13),"○","×")))))))))</f>
        <v>×</v>
      </c>
      <c r="BF699" s="114" t="str">
        <f t="shared" si="92"/>
        <v>×</v>
      </c>
      <c r="BG699" s="114" t="str">
        <f t="shared" si="93"/>
        <v>×</v>
      </c>
      <c r="BH699" s="115" t="str">
        <f t="shared" si="94"/>
        <v/>
      </c>
      <c r="BI699" s="170">
        <f t="shared" si="95"/>
        <v>0</v>
      </c>
      <c r="BJ699" s="36" t="str">
        <f>IF(AG699=契約状況コード表!G$5,"",IF(AND(K699&lt;&gt;"",ISTEXT(U699)),"分担契約/単価契約",IF(ISTEXT(U699),"単価契約",IF(K699&lt;&gt;"","分担契約",""))))</f>
        <v/>
      </c>
      <c r="BK699" s="171"/>
      <c r="BL699" s="118" t="str">
        <f>IF(COUNTIF(T699,"**"),"",IF(AND(T699&gt;=契約状況コード表!P$5,OR(H699=契約状況コード表!M$5,H699=契約状況コード表!M$6)),1,IF(AND(T699&gt;=契約状況コード表!P$13,H699&lt;&gt;契約状況コード表!M$5,H699&lt;&gt;契約状況コード表!M$6),1,"")))</f>
        <v/>
      </c>
      <c r="BM699" s="155" t="str">
        <f t="shared" si="96"/>
        <v>○</v>
      </c>
      <c r="BN699" s="118" t="b">
        <f t="shared" si="97"/>
        <v>1</v>
      </c>
      <c r="BO699" s="118" t="b">
        <f t="shared" si="98"/>
        <v>1</v>
      </c>
    </row>
    <row r="700" spans="1:67" ht="60.6" customHeight="1">
      <c r="A700" s="101">
        <f t="shared" si="99"/>
        <v>695</v>
      </c>
      <c r="B700" s="101" t="str">
        <f t="shared" si="100"/>
        <v/>
      </c>
      <c r="C700" s="101" t="str">
        <f>IF(B700&lt;&gt;1,"",COUNTIF($B$6:B700,1))</f>
        <v/>
      </c>
      <c r="D700" s="101" t="str">
        <f>IF(B700&lt;&gt;2,"",COUNTIF($B$6:B700,2))</f>
        <v/>
      </c>
      <c r="E700" s="101" t="str">
        <f>IF(B700&lt;&gt;3,"",COUNTIF($B$6:B700,3))</f>
        <v/>
      </c>
      <c r="F700" s="101" t="str">
        <f>IF(B700&lt;&gt;4,"",COUNTIF($B$6:B700,4))</f>
        <v/>
      </c>
      <c r="G700" s="75"/>
      <c r="H700" s="36"/>
      <c r="I700" s="76"/>
      <c r="J700" s="76"/>
      <c r="K700" s="75"/>
      <c r="L700" s="161"/>
      <c r="M700" s="77"/>
      <c r="N700" s="76"/>
      <c r="O700" s="78"/>
      <c r="P700" s="83"/>
      <c r="Q700" s="84"/>
      <c r="R700" s="76"/>
      <c r="S700" s="75"/>
      <c r="T700" s="79"/>
      <c r="U700" s="86"/>
      <c r="V700" s="87"/>
      <c r="W700" s="172" t="str">
        <f>IF(OR(T700="他官署で調達手続きを実施のため",AG700=契約状況コード表!G$5),"－",IF(V700&lt;&gt;"",ROUNDDOWN(V700/T700,3),(IFERROR(ROUNDDOWN(U700/T700,3),"－"))))</f>
        <v>－</v>
      </c>
      <c r="X700" s="79"/>
      <c r="Y700" s="79"/>
      <c r="Z700" s="82"/>
      <c r="AA700" s="80"/>
      <c r="AB700" s="81"/>
      <c r="AC700" s="82"/>
      <c r="AD700" s="82"/>
      <c r="AE700" s="82"/>
      <c r="AF700" s="82"/>
      <c r="AG700" s="80"/>
      <c r="AH700" s="76"/>
      <c r="AI700" s="76"/>
      <c r="AJ700" s="76"/>
      <c r="AK700" s="36"/>
      <c r="AL700" s="36"/>
      <c r="AM700" s="200"/>
      <c r="AN700" s="200"/>
      <c r="AO700" s="200"/>
      <c r="AP700" s="200"/>
      <c r="AQ700" s="161"/>
      <c r="AR700" s="75"/>
      <c r="AS700" s="36"/>
      <c r="AT700" s="36"/>
      <c r="AU700" s="36"/>
      <c r="AV700" s="36"/>
      <c r="AW700" s="36"/>
      <c r="AX700" s="36"/>
      <c r="AY700" s="36"/>
      <c r="AZ700" s="36"/>
      <c r="BA700" s="108"/>
      <c r="BB700" s="113"/>
      <c r="BC700" s="114" t="str">
        <f>IF(AND(OR(K700=契約状況コード表!D$5,K700=契約状況コード表!D$6),OR(AG700=契約状況コード表!G$5,AG700=契約状況コード表!G$6)),"年間支払金額(全官署)",IF(OR(AG700=契約状況コード表!G$5,AG700=契約状況コード表!G$6),"年間支払金額",IF(AND(OR(COUNTIF(AI700,"*すべて*"),COUNTIF(AI700,"*全て*")),S700="●",OR(K700=契約状況コード表!D$5,K700=契約状況コード表!D$6)),"年間支払金額(全官署、契約相手方ごと)",IF(AND(OR(COUNTIF(AI700,"*すべて*"),COUNTIF(AI700,"*全て*")),S700="●"),"年間支払金額(契約相手方ごと)",IF(AND(OR(K700=契約状況コード表!D$5,K700=契約状況コード表!D$6),AG700=契約状況コード表!G$7),"契約総額(全官署)",IF(AND(K700=契約状況コード表!D$7,AG700=契約状況コード表!G$7),"契約総額(自官署のみ)",IF(K700=契約状況コード表!D$7,"年間支払金額(自官署のみ)",IF(AG700=契約状況コード表!G$7,"契約総額",IF(AND(COUNTIF(BJ700,"&lt;&gt;*単価*"),OR(K700=契約状況コード表!D$5,K700=契約状況コード表!D$6)),"全官署予定価格",IF(AND(COUNTIF(BJ700,"*単価*"),OR(K700=契約状況コード表!D$5,K700=契約状況コード表!D$6)),"全官署支払金額",IF(AND(COUNTIF(BJ700,"&lt;&gt;*単価*"),COUNTIF(BJ700,"*変更契約*")),"変更後予定価格",IF(COUNTIF(BJ700,"*単価*"),"年間支払金額","予定価格"))))))))))))</f>
        <v>予定価格</v>
      </c>
      <c r="BD700" s="114" t="str">
        <f>IF(AND(BI700=契約状況コード表!M$5,T700&gt;契約状況コード表!N$5),"○",IF(AND(BI700=契約状況コード表!M$6,T700&gt;=契約状況コード表!N$6),"○",IF(AND(BI700=契約状況コード表!M$7,T700&gt;=契約状況コード表!N$7),"○",IF(AND(BI700=契約状況コード表!M$8,T700&gt;=契約状況コード表!N$8),"○",IF(AND(BI700=契約状況コード表!M$9,T700&gt;=契約状況コード表!N$9),"○",IF(AND(BI700=契約状況コード表!M$10,T700&gt;=契約状況コード表!N$10),"○",IF(AND(BI700=契約状況コード表!M$11,T700&gt;=契約状況コード表!N$11),"○",IF(AND(BI700=契約状況コード表!M$12,T700&gt;=契約状況コード表!N$12),"○",IF(AND(BI700=契約状況コード表!M$13,T700&gt;=契約状況コード表!N$13),"○",IF(T700="他官署で調達手続き入札を実施のため","○","×"))))))))))</f>
        <v>×</v>
      </c>
      <c r="BE700" s="114" t="str">
        <f>IF(AND(BI700=契約状況コード表!M$5,Y700&gt;契約状況コード表!N$5),"○",IF(AND(BI700=契約状況コード表!M$6,Y700&gt;=契約状況コード表!N$6),"○",IF(AND(BI700=契約状況コード表!M$7,Y700&gt;=契約状況コード表!N$7),"○",IF(AND(BI700=契約状況コード表!M$8,Y700&gt;=契約状況コード表!N$8),"○",IF(AND(BI700=契約状況コード表!M$9,Y700&gt;=契約状況コード表!N$9),"○",IF(AND(BI700=契約状況コード表!M$10,Y700&gt;=契約状況コード表!N$10),"○",IF(AND(BI700=契約状況コード表!M$11,Y700&gt;=契約状況コード表!N$11),"○",IF(AND(BI700=契約状況コード表!M$12,Y700&gt;=契約状況コード表!N$12),"○",IF(AND(BI700=契約状況コード表!M$13,Y700&gt;=契約状況コード表!N$13),"○","×")))))))))</f>
        <v>×</v>
      </c>
      <c r="BF700" s="114" t="str">
        <f t="shared" si="92"/>
        <v>×</v>
      </c>
      <c r="BG700" s="114" t="str">
        <f t="shared" si="93"/>
        <v>×</v>
      </c>
      <c r="BH700" s="115" t="str">
        <f t="shared" si="94"/>
        <v/>
      </c>
      <c r="BI700" s="170">
        <f t="shared" si="95"/>
        <v>0</v>
      </c>
      <c r="BJ700" s="36" t="str">
        <f>IF(AG700=契約状況コード表!G$5,"",IF(AND(K700&lt;&gt;"",ISTEXT(U700)),"分担契約/単価契約",IF(ISTEXT(U700),"単価契約",IF(K700&lt;&gt;"","分担契約",""))))</f>
        <v/>
      </c>
      <c r="BK700" s="171"/>
      <c r="BL700" s="118" t="str">
        <f>IF(COUNTIF(T700,"**"),"",IF(AND(T700&gt;=契約状況コード表!P$5,OR(H700=契約状況コード表!M$5,H700=契約状況コード表!M$6)),1,IF(AND(T700&gt;=契約状況コード表!P$13,H700&lt;&gt;契約状況コード表!M$5,H700&lt;&gt;契約状況コード表!M$6),1,"")))</f>
        <v/>
      </c>
      <c r="BM700" s="155" t="str">
        <f t="shared" si="96"/>
        <v>○</v>
      </c>
      <c r="BN700" s="118" t="b">
        <f t="shared" si="97"/>
        <v>1</v>
      </c>
      <c r="BO700" s="118" t="b">
        <f t="shared" si="98"/>
        <v>1</v>
      </c>
    </row>
    <row r="701" spans="1:67" ht="60.6" customHeight="1">
      <c r="A701" s="101">
        <f t="shared" si="99"/>
        <v>696</v>
      </c>
      <c r="B701" s="101" t="str">
        <f t="shared" si="100"/>
        <v/>
      </c>
      <c r="C701" s="101" t="str">
        <f>IF(B701&lt;&gt;1,"",COUNTIF($B$6:B701,1))</f>
        <v/>
      </c>
      <c r="D701" s="101" t="str">
        <f>IF(B701&lt;&gt;2,"",COUNTIF($B$6:B701,2))</f>
        <v/>
      </c>
      <c r="E701" s="101" t="str">
        <f>IF(B701&lt;&gt;3,"",COUNTIF($B$6:B701,3))</f>
        <v/>
      </c>
      <c r="F701" s="101" t="str">
        <f>IF(B701&lt;&gt;4,"",COUNTIF($B$6:B701,4))</f>
        <v/>
      </c>
      <c r="G701" s="75"/>
      <c r="H701" s="36"/>
      <c r="I701" s="76"/>
      <c r="J701" s="76"/>
      <c r="K701" s="75"/>
      <c r="L701" s="161"/>
      <c r="M701" s="77"/>
      <c r="N701" s="76"/>
      <c r="O701" s="78"/>
      <c r="P701" s="83"/>
      <c r="Q701" s="84"/>
      <c r="R701" s="76"/>
      <c r="S701" s="75"/>
      <c r="T701" s="79"/>
      <c r="U701" s="86"/>
      <c r="V701" s="87"/>
      <c r="W701" s="172" t="str">
        <f>IF(OR(T701="他官署で調達手続きを実施のため",AG701=契約状況コード表!G$5),"－",IF(V701&lt;&gt;"",ROUNDDOWN(V701/T701,3),(IFERROR(ROUNDDOWN(U701/T701,3),"－"))))</f>
        <v>－</v>
      </c>
      <c r="X701" s="79"/>
      <c r="Y701" s="79"/>
      <c r="Z701" s="82"/>
      <c r="AA701" s="80"/>
      <c r="AB701" s="81"/>
      <c r="AC701" s="82"/>
      <c r="AD701" s="82"/>
      <c r="AE701" s="82"/>
      <c r="AF701" s="82"/>
      <c r="AG701" s="80"/>
      <c r="AH701" s="76"/>
      <c r="AI701" s="76"/>
      <c r="AJ701" s="76"/>
      <c r="AK701" s="36"/>
      <c r="AL701" s="36"/>
      <c r="AM701" s="200"/>
      <c r="AN701" s="200"/>
      <c r="AO701" s="200"/>
      <c r="AP701" s="200"/>
      <c r="AQ701" s="161"/>
      <c r="AR701" s="75"/>
      <c r="AS701" s="36"/>
      <c r="AT701" s="36"/>
      <c r="AU701" s="36"/>
      <c r="AV701" s="36"/>
      <c r="AW701" s="36"/>
      <c r="AX701" s="36"/>
      <c r="AY701" s="36"/>
      <c r="AZ701" s="36"/>
      <c r="BA701" s="104"/>
      <c r="BB701" s="113"/>
      <c r="BC701" s="114" t="str">
        <f>IF(AND(OR(K701=契約状況コード表!D$5,K701=契約状況コード表!D$6),OR(AG701=契約状況コード表!G$5,AG701=契約状況コード表!G$6)),"年間支払金額(全官署)",IF(OR(AG701=契約状況コード表!G$5,AG701=契約状況コード表!G$6),"年間支払金額",IF(AND(OR(COUNTIF(AI701,"*すべて*"),COUNTIF(AI701,"*全て*")),S701="●",OR(K701=契約状況コード表!D$5,K701=契約状況コード表!D$6)),"年間支払金額(全官署、契約相手方ごと)",IF(AND(OR(COUNTIF(AI701,"*すべて*"),COUNTIF(AI701,"*全て*")),S701="●"),"年間支払金額(契約相手方ごと)",IF(AND(OR(K701=契約状況コード表!D$5,K701=契約状況コード表!D$6),AG701=契約状況コード表!G$7),"契約総額(全官署)",IF(AND(K701=契約状況コード表!D$7,AG701=契約状況コード表!G$7),"契約総額(自官署のみ)",IF(K701=契約状況コード表!D$7,"年間支払金額(自官署のみ)",IF(AG701=契約状況コード表!G$7,"契約総額",IF(AND(COUNTIF(BJ701,"&lt;&gt;*単価*"),OR(K701=契約状況コード表!D$5,K701=契約状況コード表!D$6)),"全官署予定価格",IF(AND(COUNTIF(BJ701,"*単価*"),OR(K701=契約状況コード表!D$5,K701=契約状況コード表!D$6)),"全官署支払金額",IF(AND(COUNTIF(BJ701,"&lt;&gt;*単価*"),COUNTIF(BJ701,"*変更契約*")),"変更後予定価格",IF(COUNTIF(BJ701,"*単価*"),"年間支払金額","予定価格"))))))))))))</f>
        <v>予定価格</v>
      </c>
      <c r="BD701" s="114" t="str">
        <f>IF(AND(BI701=契約状況コード表!M$5,T701&gt;契約状況コード表!N$5),"○",IF(AND(BI701=契約状況コード表!M$6,T701&gt;=契約状況コード表!N$6),"○",IF(AND(BI701=契約状況コード表!M$7,T701&gt;=契約状況コード表!N$7),"○",IF(AND(BI701=契約状況コード表!M$8,T701&gt;=契約状況コード表!N$8),"○",IF(AND(BI701=契約状況コード表!M$9,T701&gt;=契約状況コード表!N$9),"○",IF(AND(BI701=契約状況コード表!M$10,T701&gt;=契約状況コード表!N$10),"○",IF(AND(BI701=契約状況コード表!M$11,T701&gt;=契約状況コード表!N$11),"○",IF(AND(BI701=契約状況コード表!M$12,T701&gt;=契約状況コード表!N$12),"○",IF(AND(BI701=契約状況コード表!M$13,T701&gt;=契約状況コード表!N$13),"○",IF(T701="他官署で調達手続き入札を実施のため","○","×"))))))))))</f>
        <v>×</v>
      </c>
      <c r="BE701" s="114" t="str">
        <f>IF(AND(BI701=契約状況コード表!M$5,Y701&gt;契約状況コード表!N$5),"○",IF(AND(BI701=契約状況コード表!M$6,Y701&gt;=契約状況コード表!N$6),"○",IF(AND(BI701=契約状況コード表!M$7,Y701&gt;=契約状況コード表!N$7),"○",IF(AND(BI701=契約状況コード表!M$8,Y701&gt;=契約状況コード表!N$8),"○",IF(AND(BI701=契約状況コード表!M$9,Y701&gt;=契約状況コード表!N$9),"○",IF(AND(BI701=契約状況コード表!M$10,Y701&gt;=契約状況コード表!N$10),"○",IF(AND(BI701=契約状況コード表!M$11,Y701&gt;=契約状況コード表!N$11),"○",IF(AND(BI701=契約状況コード表!M$12,Y701&gt;=契約状況コード表!N$12),"○",IF(AND(BI701=契約状況コード表!M$13,Y701&gt;=契約状況コード表!N$13),"○","×")))))))))</f>
        <v>×</v>
      </c>
      <c r="BF701" s="114" t="str">
        <f t="shared" si="92"/>
        <v>×</v>
      </c>
      <c r="BG701" s="114" t="str">
        <f t="shared" si="93"/>
        <v>×</v>
      </c>
      <c r="BH701" s="115" t="str">
        <f t="shared" si="94"/>
        <v/>
      </c>
      <c r="BI701" s="170">
        <f t="shared" si="95"/>
        <v>0</v>
      </c>
      <c r="BJ701" s="36" t="str">
        <f>IF(AG701=契約状況コード表!G$5,"",IF(AND(K701&lt;&gt;"",ISTEXT(U701)),"分担契約/単価契約",IF(ISTEXT(U701),"単価契約",IF(K701&lt;&gt;"","分担契約",""))))</f>
        <v/>
      </c>
      <c r="BK701" s="171"/>
      <c r="BL701" s="118" t="str">
        <f>IF(COUNTIF(T701,"**"),"",IF(AND(T701&gt;=契約状況コード表!P$5,OR(H701=契約状況コード表!M$5,H701=契約状況コード表!M$6)),1,IF(AND(T701&gt;=契約状況コード表!P$13,H701&lt;&gt;契約状況コード表!M$5,H701&lt;&gt;契約状況コード表!M$6),1,"")))</f>
        <v/>
      </c>
      <c r="BM701" s="155" t="str">
        <f t="shared" si="96"/>
        <v>○</v>
      </c>
      <c r="BN701" s="118" t="b">
        <f t="shared" si="97"/>
        <v>1</v>
      </c>
      <c r="BO701" s="118" t="b">
        <f t="shared" si="98"/>
        <v>1</v>
      </c>
    </row>
    <row r="702" spans="1:67" ht="60.6" customHeight="1">
      <c r="A702" s="101">
        <f t="shared" si="99"/>
        <v>697</v>
      </c>
      <c r="B702" s="101" t="str">
        <f t="shared" si="100"/>
        <v/>
      </c>
      <c r="C702" s="101" t="str">
        <f>IF(B702&lt;&gt;1,"",COUNTIF($B$6:B702,1))</f>
        <v/>
      </c>
      <c r="D702" s="101" t="str">
        <f>IF(B702&lt;&gt;2,"",COUNTIF($B$6:B702,2))</f>
        <v/>
      </c>
      <c r="E702" s="101" t="str">
        <f>IF(B702&lt;&gt;3,"",COUNTIF($B$6:B702,3))</f>
        <v/>
      </c>
      <c r="F702" s="101" t="str">
        <f>IF(B702&lt;&gt;4,"",COUNTIF($B$6:B702,4))</f>
        <v/>
      </c>
      <c r="G702" s="75"/>
      <c r="H702" s="36"/>
      <c r="I702" s="76"/>
      <c r="J702" s="76"/>
      <c r="K702" s="75"/>
      <c r="L702" s="161"/>
      <c r="M702" s="77"/>
      <c r="N702" s="76"/>
      <c r="O702" s="78"/>
      <c r="P702" s="83"/>
      <c r="Q702" s="84"/>
      <c r="R702" s="76"/>
      <c r="S702" s="75"/>
      <c r="T702" s="79"/>
      <c r="U702" s="86"/>
      <c r="V702" s="87"/>
      <c r="W702" s="172" t="str">
        <f>IF(OR(T702="他官署で調達手続きを実施のため",AG702=契約状況コード表!G$5),"－",IF(V702&lt;&gt;"",ROUNDDOWN(V702/T702,3),(IFERROR(ROUNDDOWN(U702/T702,3),"－"))))</f>
        <v>－</v>
      </c>
      <c r="X702" s="79"/>
      <c r="Y702" s="79"/>
      <c r="Z702" s="82"/>
      <c r="AA702" s="80"/>
      <c r="AB702" s="81"/>
      <c r="AC702" s="82"/>
      <c r="AD702" s="82"/>
      <c r="AE702" s="82"/>
      <c r="AF702" s="82"/>
      <c r="AG702" s="80"/>
      <c r="AH702" s="76"/>
      <c r="AI702" s="76"/>
      <c r="AJ702" s="76"/>
      <c r="AK702" s="36"/>
      <c r="AL702" s="36"/>
      <c r="AM702" s="200"/>
      <c r="AN702" s="200"/>
      <c r="AO702" s="200"/>
      <c r="AP702" s="200"/>
      <c r="AQ702" s="161"/>
      <c r="AR702" s="75"/>
      <c r="AS702" s="36"/>
      <c r="AT702" s="36"/>
      <c r="AU702" s="36"/>
      <c r="AV702" s="36"/>
      <c r="AW702" s="36"/>
      <c r="AX702" s="36"/>
      <c r="AY702" s="36"/>
      <c r="AZ702" s="36"/>
      <c r="BA702" s="104"/>
      <c r="BB702" s="113"/>
      <c r="BC702" s="114" t="str">
        <f>IF(AND(OR(K702=契約状況コード表!D$5,K702=契約状況コード表!D$6),OR(AG702=契約状況コード表!G$5,AG702=契約状況コード表!G$6)),"年間支払金額(全官署)",IF(OR(AG702=契約状況コード表!G$5,AG702=契約状況コード表!G$6),"年間支払金額",IF(AND(OR(COUNTIF(AI702,"*すべて*"),COUNTIF(AI702,"*全て*")),S702="●",OR(K702=契約状況コード表!D$5,K702=契約状況コード表!D$6)),"年間支払金額(全官署、契約相手方ごと)",IF(AND(OR(COUNTIF(AI702,"*すべて*"),COUNTIF(AI702,"*全て*")),S702="●"),"年間支払金額(契約相手方ごと)",IF(AND(OR(K702=契約状況コード表!D$5,K702=契約状況コード表!D$6),AG702=契約状況コード表!G$7),"契約総額(全官署)",IF(AND(K702=契約状況コード表!D$7,AG702=契約状況コード表!G$7),"契約総額(自官署のみ)",IF(K702=契約状況コード表!D$7,"年間支払金額(自官署のみ)",IF(AG702=契約状況コード表!G$7,"契約総額",IF(AND(COUNTIF(BJ702,"&lt;&gt;*単価*"),OR(K702=契約状況コード表!D$5,K702=契約状況コード表!D$6)),"全官署予定価格",IF(AND(COUNTIF(BJ702,"*単価*"),OR(K702=契約状況コード表!D$5,K702=契約状況コード表!D$6)),"全官署支払金額",IF(AND(COUNTIF(BJ702,"&lt;&gt;*単価*"),COUNTIF(BJ702,"*変更契約*")),"変更後予定価格",IF(COUNTIF(BJ702,"*単価*"),"年間支払金額","予定価格"))))))))))))</f>
        <v>予定価格</v>
      </c>
      <c r="BD702" s="114" t="str">
        <f>IF(AND(BI702=契約状況コード表!M$5,T702&gt;契約状況コード表!N$5),"○",IF(AND(BI702=契約状況コード表!M$6,T702&gt;=契約状況コード表!N$6),"○",IF(AND(BI702=契約状況コード表!M$7,T702&gt;=契約状況コード表!N$7),"○",IF(AND(BI702=契約状況コード表!M$8,T702&gt;=契約状況コード表!N$8),"○",IF(AND(BI702=契約状況コード表!M$9,T702&gt;=契約状況コード表!N$9),"○",IF(AND(BI702=契約状況コード表!M$10,T702&gt;=契約状況コード表!N$10),"○",IF(AND(BI702=契約状況コード表!M$11,T702&gt;=契約状況コード表!N$11),"○",IF(AND(BI702=契約状況コード表!M$12,T702&gt;=契約状況コード表!N$12),"○",IF(AND(BI702=契約状況コード表!M$13,T702&gt;=契約状況コード表!N$13),"○",IF(T702="他官署で調達手続き入札を実施のため","○","×"))))))))))</f>
        <v>×</v>
      </c>
      <c r="BE702" s="114" t="str">
        <f>IF(AND(BI702=契約状況コード表!M$5,Y702&gt;契約状況コード表!N$5),"○",IF(AND(BI702=契約状況コード表!M$6,Y702&gt;=契約状況コード表!N$6),"○",IF(AND(BI702=契約状況コード表!M$7,Y702&gt;=契約状況コード表!N$7),"○",IF(AND(BI702=契約状況コード表!M$8,Y702&gt;=契約状況コード表!N$8),"○",IF(AND(BI702=契約状況コード表!M$9,Y702&gt;=契約状況コード表!N$9),"○",IF(AND(BI702=契約状況コード表!M$10,Y702&gt;=契約状況コード表!N$10),"○",IF(AND(BI702=契約状況コード表!M$11,Y702&gt;=契約状況コード表!N$11),"○",IF(AND(BI702=契約状況コード表!M$12,Y702&gt;=契約状況コード表!N$12),"○",IF(AND(BI702=契約状況コード表!M$13,Y702&gt;=契約状況コード表!N$13),"○","×")))))))))</f>
        <v>×</v>
      </c>
      <c r="BF702" s="114" t="str">
        <f t="shared" si="92"/>
        <v>×</v>
      </c>
      <c r="BG702" s="114" t="str">
        <f t="shared" si="93"/>
        <v>×</v>
      </c>
      <c r="BH702" s="115" t="str">
        <f t="shared" si="94"/>
        <v/>
      </c>
      <c r="BI702" s="170">
        <f t="shared" si="95"/>
        <v>0</v>
      </c>
      <c r="BJ702" s="36" t="str">
        <f>IF(AG702=契約状況コード表!G$5,"",IF(AND(K702&lt;&gt;"",ISTEXT(U702)),"分担契約/単価契約",IF(ISTEXT(U702),"単価契約",IF(K702&lt;&gt;"","分担契約",""))))</f>
        <v/>
      </c>
      <c r="BK702" s="171"/>
      <c r="BL702" s="118" t="str">
        <f>IF(COUNTIF(T702,"**"),"",IF(AND(T702&gt;=契約状況コード表!P$5,OR(H702=契約状況コード表!M$5,H702=契約状況コード表!M$6)),1,IF(AND(T702&gt;=契約状況コード表!P$13,H702&lt;&gt;契約状況コード表!M$5,H702&lt;&gt;契約状況コード表!M$6),1,"")))</f>
        <v/>
      </c>
      <c r="BM702" s="155" t="str">
        <f t="shared" si="96"/>
        <v>○</v>
      </c>
      <c r="BN702" s="118" t="b">
        <f t="shared" si="97"/>
        <v>1</v>
      </c>
      <c r="BO702" s="118" t="b">
        <f t="shared" si="98"/>
        <v>1</v>
      </c>
    </row>
    <row r="703" spans="1:67" ht="60.6" customHeight="1">
      <c r="A703" s="101">
        <f t="shared" si="99"/>
        <v>698</v>
      </c>
      <c r="B703" s="101" t="str">
        <f t="shared" si="100"/>
        <v/>
      </c>
      <c r="C703" s="101" t="str">
        <f>IF(B703&lt;&gt;1,"",COUNTIF($B$6:B703,1))</f>
        <v/>
      </c>
      <c r="D703" s="101" t="str">
        <f>IF(B703&lt;&gt;2,"",COUNTIF($B$6:B703,2))</f>
        <v/>
      </c>
      <c r="E703" s="101" t="str">
        <f>IF(B703&lt;&gt;3,"",COUNTIF($B$6:B703,3))</f>
        <v/>
      </c>
      <c r="F703" s="101" t="str">
        <f>IF(B703&lt;&gt;4,"",COUNTIF($B$6:B703,4))</f>
        <v/>
      </c>
      <c r="G703" s="75"/>
      <c r="H703" s="36"/>
      <c r="I703" s="76"/>
      <c r="J703" s="76"/>
      <c r="K703" s="75"/>
      <c r="L703" s="161"/>
      <c r="M703" s="77"/>
      <c r="N703" s="76"/>
      <c r="O703" s="78"/>
      <c r="P703" s="83"/>
      <c r="Q703" s="84"/>
      <c r="R703" s="76"/>
      <c r="S703" s="75"/>
      <c r="T703" s="85"/>
      <c r="U703" s="154"/>
      <c r="V703" s="87"/>
      <c r="W703" s="172" t="str">
        <f>IF(OR(T703="他官署で調達手続きを実施のため",AG703=契約状況コード表!G$5),"－",IF(V703&lt;&gt;"",ROUNDDOWN(V703/T703,3),(IFERROR(ROUNDDOWN(U703/T703,3),"－"))))</f>
        <v>－</v>
      </c>
      <c r="X703" s="85"/>
      <c r="Y703" s="85"/>
      <c r="Z703" s="82"/>
      <c r="AA703" s="80"/>
      <c r="AB703" s="81"/>
      <c r="AC703" s="82"/>
      <c r="AD703" s="82"/>
      <c r="AE703" s="82"/>
      <c r="AF703" s="82"/>
      <c r="AG703" s="80"/>
      <c r="AH703" s="76"/>
      <c r="AI703" s="76"/>
      <c r="AJ703" s="76"/>
      <c r="AK703" s="36"/>
      <c r="AL703" s="36"/>
      <c r="AM703" s="200"/>
      <c r="AN703" s="200"/>
      <c r="AO703" s="200"/>
      <c r="AP703" s="200"/>
      <c r="AQ703" s="161"/>
      <c r="AR703" s="75"/>
      <c r="AS703" s="36"/>
      <c r="AT703" s="36"/>
      <c r="AU703" s="36"/>
      <c r="AV703" s="36"/>
      <c r="AW703" s="36"/>
      <c r="AX703" s="36"/>
      <c r="AY703" s="36"/>
      <c r="AZ703" s="36"/>
      <c r="BA703" s="104"/>
      <c r="BB703" s="113"/>
      <c r="BC703" s="114" t="str">
        <f>IF(AND(OR(K703=契約状況コード表!D$5,K703=契約状況コード表!D$6),OR(AG703=契約状況コード表!G$5,AG703=契約状況コード表!G$6)),"年間支払金額(全官署)",IF(OR(AG703=契約状況コード表!G$5,AG703=契約状況コード表!G$6),"年間支払金額",IF(AND(OR(COUNTIF(AI703,"*すべて*"),COUNTIF(AI703,"*全て*")),S703="●",OR(K703=契約状況コード表!D$5,K703=契約状況コード表!D$6)),"年間支払金額(全官署、契約相手方ごと)",IF(AND(OR(COUNTIF(AI703,"*すべて*"),COUNTIF(AI703,"*全て*")),S703="●"),"年間支払金額(契約相手方ごと)",IF(AND(OR(K703=契約状況コード表!D$5,K703=契約状況コード表!D$6),AG703=契約状況コード表!G$7),"契約総額(全官署)",IF(AND(K703=契約状況コード表!D$7,AG703=契約状況コード表!G$7),"契約総額(自官署のみ)",IF(K703=契約状況コード表!D$7,"年間支払金額(自官署のみ)",IF(AG703=契約状況コード表!G$7,"契約総額",IF(AND(COUNTIF(BJ703,"&lt;&gt;*単価*"),OR(K703=契約状況コード表!D$5,K703=契約状況コード表!D$6)),"全官署予定価格",IF(AND(COUNTIF(BJ703,"*単価*"),OR(K703=契約状況コード表!D$5,K703=契約状況コード表!D$6)),"全官署支払金額",IF(AND(COUNTIF(BJ703,"&lt;&gt;*単価*"),COUNTIF(BJ703,"*変更契約*")),"変更後予定価格",IF(COUNTIF(BJ703,"*単価*"),"年間支払金額","予定価格"))))))))))))</f>
        <v>予定価格</v>
      </c>
      <c r="BD703" s="114" t="str">
        <f>IF(AND(BI703=契約状況コード表!M$5,T703&gt;契約状況コード表!N$5),"○",IF(AND(BI703=契約状況コード表!M$6,T703&gt;=契約状況コード表!N$6),"○",IF(AND(BI703=契約状況コード表!M$7,T703&gt;=契約状況コード表!N$7),"○",IF(AND(BI703=契約状況コード表!M$8,T703&gt;=契約状況コード表!N$8),"○",IF(AND(BI703=契約状況コード表!M$9,T703&gt;=契約状況コード表!N$9),"○",IF(AND(BI703=契約状況コード表!M$10,T703&gt;=契約状況コード表!N$10),"○",IF(AND(BI703=契約状況コード表!M$11,T703&gt;=契約状況コード表!N$11),"○",IF(AND(BI703=契約状況コード表!M$12,T703&gt;=契約状況コード表!N$12),"○",IF(AND(BI703=契約状況コード表!M$13,T703&gt;=契約状況コード表!N$13),"○",IF(T703="他官署で調達手続き入札を実施のため","○","×"))))))))))</f>
        <v>×</v>
      </c>
      <c r="BE703" s="114" t="str">
        <f>IF(AND(BI703=契約状況コード表!M$5,Y703&gt;契約状況コード表!N$5),"○",IF(AND(BI703=契約状況コード表!M$6,Y703&gt;=契約状況コード表!N$6),"○",IF(AND(BI703=契約状況コード表!M$7,Y703&gt;=契約状況コード表!N$7),"○",IF(AND(BI703=契約状況コード表!M$8,Y703&gt;=契約状況コード表!N$8),"○",IF(AND(BI703=契約状況コード表!M$9,Y703&gt;=契約状況コード表!N$9),"○",IF(AND(BI703=契約状況コード表!M$10,Y703&gt;=契約状況コード表!N$10),"○",IF(AND(BI703=契約状況コード表!M$11,Y703&gt;=契約状況コード表!N$11),"○",IF(AND(BI703=契約状況コード表!M$12,Y703&gt;=契約状況コード表!N$12),"○",IF(AND(BI703=契約状況コード表!M$13,Y703&gt;=契約状況コード表!N$13),"○","×")))))))))</f>
        <v>×</v>
      </c>
      <c r="BF703" s="114" t="str">
        <f t="shared" si="92"/>
        <v>×</v>
      </c>
      <c r="BG703" s="114" t="str">
        <f t="shared" si="93"/>
        <v>×</v>
      </c>
      <c r="BH703" s="115" t="str">
        <f t="shared" si="94"/>
        <v/>
      </c>
      <c r="BI703" s="170">
        <f t="shared" si="95"/>
        <v>0</v>
      </c>
      <c r="BJ703" s="36" t="str">
        <f>IF(AG703=契約状況コード表!G$5,"",IF(AND(K703&lt;&gt;"",ISTEXT(U703)),"分担契約/単価契約",IF(ISTEXT(U703),"単価契約",IF(K703&lt;&gt;"","分担契約",""))))</f>
        <v/>
      </c>
      <c r="BK703" s="171"/>
      <c r="BL703" s="118" t="str">
        <f>IF(COUNTIF(T703,"**"),"",IF(AND(T703&gt;=契約状況コード表!P$5,OR(H703=契約状況コード表!M$5,H703=契約状況コード表!M$6)),1,IF(AND(T703&gt;=契約状況コード表!P$13,H703&lt;&gt;契約状況コード表!M$5,H703&lt;&gt;契約状況コード表!M$6),1,"")))</f>
        <v/>
      </c>
      <c r="BM703" s="155" t="str">
        <f t="shared" si="96"/>
        <v>○</v>
      </c>
      <c r="BN703" s="118" t="b">
        <f t="shared" si="97"/>
        <v>1</v>
      </c>
      <c r="BO703" s="118" t="b">
        <f t="shared" si="98"/>
        <v>1</v>
      </c>
    </row>
    <row r="704" spans="1:67" ht="60.6" customHeight="1">
      <c r="A704" s="101">
        <f t="shared" si="99"/>
        <v>699</v>
      </c>
      <c r="B704" s="101" t="str">
        <f t="shared" si="100"/>
        <v/>
      </c>
      <c r="C704" s="101" t="str">
        <f>IF(B704&lt;&gt;1,"",COUNTIF($B$6:B704,1))</f>
        <v/>
      </c>
      <c r="D704" s="101" t="str">
        <f>IF(B704&lt;&gt;2,"",COUNTIF($B$6:B704,2))</f>
        <v/>
      </c>
      <c r="E704" s="101" t="str">
        <f>IF(B704&lt;&gt;3,"",COUNTIF($B$6:B704,3))</f>
        <v/>
      </c>
      <c r="F704" s="101" t="str">
        <f>IF(B704&lt;&gt;4,"",COUNTIF($B$6:B704,4))</f>
        <v/>
      </c>
      <c r="G704" s="75"/>
      <c r="H704" s="36"/>
      <c r="I704" s="76"/>
      <c r="J704" s="76"/>
      <c r="K704" s="75"/>
      <c r="L704" s="161"/>
      <c r="M704" s="77"/>
      <c r="N704" s="76"/>
      <c r="O704" s="78"/>
      <c r="P704" s="83"/>
      <c r="Q704" s="84"/>
      <c r="R704" s="76"/>
      <c r="S704" s="75"/>
      <c r="T704" s="79"/>
      <c r="U704" s="86"/>
      <c r="V704" s="87"/>
      <c r="W704" s="172" t="str">
        <f>IF(OR(T704="他官署で調達手続きを実施のため",AG704=契約状況コード表!G$5),"－",IF(V704&lt;&gt;"",ROUNDDOWN(V704/T704,3),(IFERROR(ROUNDDOWN(U704/T704,3),"－"))))</f>
        <v>－</v>
      </c>
      <c r="X704" s="79"/>
      <c r="Y704" s="79"/>
      <c r="Z704" s="82"/>
      <c r="AA704" s="80"/>
      <c r="AB704" s="81"/>
      <c r="AC704" s="82"/>
      <c r="AD704" s="82"/>
      <c r="AE704" s="82"/>
      <c r="AF704" s="82"/>
      <c r="AG704" s="80"/>
      <c r="AH704" s="76"/>
      <c r="AI704" s="76"/>
      <c r="AJ704" s="76"/>
      <c r="AK704" s="36"/>
      <c r="AL704" s="36"/>
      <c r="AM704" s="200"/>
      <c r="AN704" s="200"/>
      <c r="AO704" s="200"/>
      <c r="AP704" s="200"/>
      <c r="AQ704" s="161"/>
      <c r="AR704" s="75"/>
      <c r="AS704" s="36"/>
      <c r="AT704" s="36"/>
      <c r="AU704" s="36"/>
      <c r="AV704" s="36"/>
      <c r="AW704" s="36"/>
      <c r="AX704" s="36"/>
      <c r="AY704" s="36"/>
      <c r="AZ704" s="36"/>
      <c r="BA704" s="104"/>
      <c r="BB704" s="113"/>
      <c r="BC704" s="114" t="str">
        <f>IF(AND(OR(K704=契約状況コード表!D$5,K704=契約状況コード表!D$6),OR(AG704=契約状況コード表!G$5,AG704=契約状況コード表!G$6)),"年間支払金額(全官署)",IF(OR(AG704=契約状況コード表!G$5,AG704=契約状況コード表!G$6),"年間支払金額",IF(AND(OR(COUNTIF(AI704,"*すべて*"),COUNTIF(AI704,"*全て*")),S704="●",OR(K704=契約状況コード表!D$5,K704=契約状況コード表!D$6)),"年間支払金額(全官署、契約相手方ごと)",IF(AND(OR(COUNTIF(AI704,"*すべて*"),COUNTIF(AI704,"*全て*")),S704="●"),"年間支払金額(契約相手方ごと)",IF(AND(OR(K704=契約状況コード表!D$5,K704=契約状況コード表!D$6),AG704=契約状況コード表!G$7),"契約総額(全官署)",IF(AND(K704=契約状況コード表!D$7,AG704=契約状況コード表!G$7),"契約総額(自官署のみ)",IF(K704=契約状況コード表!D$7,"年間支払金額(自官署のみ)",IF(AG704=契約状況コード表!G$7,"契約総額",IF(AND(COUNTIF(BJ704,"&lt;&gt;*単価*"),OR(K704=契約状況コード表!D$5,K704=契約状況コード表!D$6)),"全官署予定価格",IF(AND(COUNTIF(BJ704,"*単価*"),OR(K704=契約状況コード表!D$5,K704=契約状況コード表!D$6)),"全官署支払金額",IF(AND(COUNTIF(BJ704,"&lt;&gt;*単価*"),COUNTIF(BJ704,"*変更契約*")),"変更後予定価格",IF(COUNTIF(BJ704,"*単価*"),"年間支払金額","予定価格"))))))))))))</f>
        <v>予定価格</v>
      </c>
      <c r="BD704" s="114" t="str">
        <f>IF(AND(BI704=契約状況コード表!M$5,T704&gt;契約状況コード表!N$5),"○",IF(AND(BI704=契約状況コード表!M$6,T704&gt;=契約状況コード表!N$6),"○",IF(AND(BI704=契約状況コード表!M$7,T704&gt;=契約状況コード表!N$7),"○",IF(AND(BI704=契約状況コード表!M$8,T704&gt;=契約状況コード表!N$8),"○",IF(AND(BI704=契約状況コード表!M$9,T704&gt;=契約状況コード表!N$9),"○",IF(AND(BI704=契約状況コード表!M$10,T704&gt;=契約状況コード表!N$10),"○",IF(AND(BI704=契約状況コード表!M$11,T704&gt;=契約状況コード表!N$11),"○",IF(AND(BI704=契約状況コード表!M$12,T704&gt;=契約状況コード表!N$12),"○",IF(AND(BI704=契約状況コード表!M$13,T704&gt;=契約状況コード表!N$13),"○",IF(T704="他官署で調達手続き入札を実施のため","○","×"))))))))))</f>
        <v>×</v>
      </c>
      <c r="BE704" s="114" t="str">
        <f>IF(AND(BI704=契約状況コード表!M$5,Y704&gt;契約状況コード表!N$5),"○",IF(AND(BI704=契約状況コード表!M$6,Y704&gt;=契約状況コード表!N$6),"○",IF(AND(BI704=契約状況コード表!M$7,Y704&gt;=契約状況コード表!N$7),"○",IF(AND(BI704=契約状況コード表!M$8,Y704&gt;=契約状況コード表!N$8),"○",IF(AND(BI704=契約状況コード表!M$9,Y704&gt;=契約状況コード表!N$9),"○",IF(AND(BI704=契約状況コード表!M$10,Y704&gt;=契約状況コード表!N$10),"○",IF(AND(BI704=契約状況コード表!M$11,Y704&gt;=契約状況コード表!N$11),"○",IF(AND(BI704=契約状況コード表!M$12,Y704&gt;=契約状況コード表!N$12),"○",IF(AND(BI704=契約状況コード表!M$13,Y704&gt;=契約状況コード表!N$13),"○","×")))))))))</f>
        <v>×</v>
      </c>
      <c r="BF704" s="114" t="str">
        <f t="shared" si="92"/>
        <v>×</v>
      </c>
      <c r="BG704" s="114" t="str">
        <f t="shared" si="93"/>
        <v>×</v>
      </c>
      <c r="BH704" s="115" t="str">
        <f t="shared" si="94"/>
        <v/>
      </c>
      <c r="BI704" s="170">
        <f t="shared" si="95"/>
        <v>0</v>
      </c>
      <c r="BJ704" s="36" t="str">
        <f>IF(AG704=契約状況コード表!G$5,"",IF(AND(K704&lt;&gt;"",ISTEXT(U704)),"分担契約/単価契約",IF(ISTEXT(U704),"単価契約",IF(K704&lt;&gt;"","分担契約",""))))</f>
        <v/>
      </c>
      <c r="BK704" s="171"/>
      <c r="BL704" s="118" t="str">
        <f>IF(COUNTIF(T704,"**"),"",IF(AND(T704&gt;=契約状況コード表!P$5,OR(H704=契約状況コード表!M$5,H704=契約状況コード表!M$6)),1,IF(AND(T704&gt;=契約状況コード表!P$13,H704&lt;&gt;契約状況コード表!M$5,H704&lt;&gt;契約状況コード表!M$6),1,"")))</f>
        <v/>
      </c>
      <c r="BM704" s="155" t="str">
        <f t="shared" si="96"/>
        <v>○</v>
      </c>
      <c r="BN704" s="118" t="b">
        <f t="shared" si="97"/>
        <v>1</v>
      </c>
      <c r="BO704" s="118" t="b">
        <f t="shared" si="98"/>
        <v>1</v>
      </c>
    </row>
    <row r="705" spans="1:67" ht="60.6" customHeight="1">
      <c r="A705" s="101">
        <f t="shared" si="99"/>
        <v>700</v>
      </c>
      <c r="B705" s="101" t="str">
        <f t="shared" si="100"/>
        <v/>
      </c>
      <c r="C705" s="101" t="str">
        <f>IF(B705&lt;&gt;1,"",COUNTIF($B$6:B705,1))</f>
        <v/>
      </c>
      <c r="D705" s="101" t="str">
        <f>IF(B705&lt;&gt;2,"",COUNTIF($B$6:B705,2))</f>
        <v/>
      </c>
      <c r="E705" s="101" t="str">
        <f>IF(B705&lt;&gt;3,"",COUNTIF($B$6:B705,3))</f>
        <v/>
      </c>
      <c r="F705" s="101" t="str">
        <f>IF(B705&lt;&gt;4,"",COUNTIF($B$6:B705,4))</f>
        <v/>
      </c>
      <c r="G705" s="75"/>
      <c r="H705" s="36"/>
      <c r="I705" s="76"/>
      <c r="J705" s="76"/>
      <c r="K705" s="75"/>
      <c r="L705" s="161"/>
      <c r="M705" s="77"/>
      <c r="N705" s="76"/>
      <c r="O705" s="78"/>
      <c r="P705" s="83"/>
      <c r="Q705" s="84"/>
      <c r="R705" s="76"/>
      <c r="S705" s="75"/>
      <c r="T705" s="79"/>
      <c r="U705" s="86"/>
      <c r="V705" s="87"/>
      <c r="W705" s="172" t="str">
        <f>IF(OR(T705="他官署で調達手続きを実施のため",AG705=契約状況コード表!G$5),"－",IF(V705&lt;&gt;"",ROUNDDOWN(V705/T705,3),(IFERROR(ROUNDDOWN(U705/T705,3),"－"))))</f>
        <v>－</v>
      </c>
      <c r="X705" s="79"/>
      <c r="Y705" s="79"/>
      <c r="Z705" s="82"/>
      <c r="AA705" s="80"/>
      <c r="AB705" s="81"/>
      <c r="AC705" s="82"/>
      <c r="AD705" s="82"/>
      <c r="AE705" s="82"/>
      <c r="AF705" s="82"/>
      <c r="AG705" s="80"/>
      <c r="AH705" s="76"/>
      <c r="AI705" s="76"/>
      <c r="AJ705" s="76"/>
      <c r="AK705" s="36"/>
      <c r="AL705" s="36"/>
      <c r="AM705" s="200"/>
      <c r="AN705" s="200"/>
      <c r="AO705" s="200"/>
      <c r="AP705" s="200"/>
      <c r="AQ705" s="161"/>
      <c r="AR705" s="75"/>
      <c r="AS705" s="36"/>
      <c r="AT705" s="36"/>
      <c r="AU705" s="36"/>
      <c r="AV705" s="36"/>
      <c r="AW705" s="36"/>
      <c r="AX705" s="36"/>
      <c r="AY705" s="36"/>
      <c r="AZ705" s="36"/>
      <c r="BA705" s="104"/>
      <c r="BB705" s="113"/>
      <c r="BC705" s="114" t="str">
        <f>IF(AND(OR(K705=契約状況コード表!D$5,K705=契約状況コード表!D$6),OR(AG705=契約状況コード表!G$5,AG705=契約状況コード表!G$6)),"年間支払金額(全官署)",IF(OR(AG705=契約状況コード表!G$5,AG705=契約状況コード表!G$6),"年間支払金額",IF(AND(OR(COUNTIF(AI705,"*すべて*"),COUNTIF(AI705,"*全て*")),S705="●",OR(K705=契約状況コード表!D$5,K705=契約状況コード表!D$6)),"年間支払金額(全官署、契約相手方ごと)",IF(AND(OR(COUNTIF(AI705,"*すべて*"),COUNTIF(AI705,"*全て*")),S705="●"),"年間支払金額(契約相手方ごと)",IF(AND(OR(K705=契約状況コード表!D$5,K705=契約状況コード表!D$6),AG705=契約状況コード表!G$7),"契約総額(全官署)",IF(AND(K705=契約状況コード表!D$7,AG705=契約状況コード表!G$7),"契約総額(自官署のみ)",IF(K705=契約状況コード表!D$7,"年間支払金額(自官署のみ)",IF(AG705=契約状況コード表!G$7,"契約総額",IF(AND(COUNTIF(BJ705,"&lt;&gt;*単価*"),OR(K705=契約状況コード表!D$5,K705=契約状況コード表!D$6)),"全官署予定価格",IF(AND(COUNTIF(BJ705,"*単価*"),OR(K705=契約状況コード表!D$5,K705=契約状況コード表!D$6)),"全官署支払金額",IF(AND(COUNTIF(BJ705,"&lt;&gt;*単価*"),COUNTIF(BJ705,"*変更契約*")),"変更後予定価格",IF(COUNTIF(BJ705,"*単価*"),"年間支払金額","予定価格"))))))))))))</f>
        <v>予定価格</v>
      </c>
      <c r="BD705" s="114" t="str">
        <f>IF(AND(BI705=契約状況コード表!M$5,T705&gt;契約状況コード表!N$5),"○",IF(AND(BI705=契約状況コード表!M$6,T705&gt;=契約状況コード表!N$6),"○",IF(AND(BI705=契約状況コード表!M$7,T705&gt;=契約状況コード表!N$7),"○",IF(AND(BI705=契約状況コード表!M$8,T705&gt;=契約状況コード表!N$8),"○",IF(AND(BI705=契約状況コード表!M$9,T705&gt;=契約状況コード表!N$9),"○",IF(AND(BI705=契約状況コード表!M$10,T705&gt;=契約状況コード表!N$10),"○",IF(AND(BI705=契約状況コード表!M$11,T705&gt;=契約状況コード表!N$11),"○",IF(AND(BI705=契約状況コード表!M$12,T705&gt;=契約状況コード表!N$12),"○",IF(AND(BI705=契約状況コード表!M$13,T705&gt;=契約状況コード表!N$13),"○",IF(T705="他官署で調達手続き入札を実施のため","○","×"))))))))))</f>
        <v>×</v>
      </c>
      <c r="BE705" s="114" t="str">
        <f>IF(AND(BI705=契約状況コード表!M$5,Y705&gt;契約状況コード表!N$5),"○",IF(AND(BI705=契約状況コード表!M$6,Y705&gt;=契約状況コード表!N$6),"○",IF(AND(BI705=契約状況コード表!M$7,Y705&gt;=契約状況コード表!N$7),"○",IF(AND(BI705=契約状況コード表!M$8,Y705&gt;=契約状況コード表!N$8),"○",IF(AND(BI705=契約状況コード表!M$9,Y705&gt;=契約状況コード表!N$9),"○",IF(AND(BI705=契約状況コード表!M$10,Y705&gt;=契約状況コード表!N$10),"○",IF(AND(BI705=契約状況コード表!M$11,Y705&gt;=契約状況コード表!N$11),"○",IF(AND(BI705=契約状況コード表!M$12,Y705&gt;=契約状況コード表!N$12),"○",IF(AND(BI705=契約状況コード表!M$13,Y705&gt;=契約状況コード表!N$13),"○","×")))))))))</f>
        <v>×</v>
      </c>
      <c r="BF705" s="114" t="str">
        <f t="shared" si="92"/>
        <v>×</v>
      </c>
      <c r="BG705" s="114" t="str">
        <f t="shared" si="93"/>
        <v>×</v>
      </c>
      <c r="BH705" s="115" t="str">
        <f t="shared" si="94"/>
        <v/>
      </c>
      <c r="BI705" s="170">
        <f t="shared" si="95"/>
        <v>0</v>
      </c>
      <c r="BJ705" s="36" t="str">
        <f>IF(AG705=契約状況コード表!G$5,"",IF(AND(K705&lt;&gt;"",ISTEXT(U705)),"分担契約/単価契約",IF(ISTEXT(U705),"単価契約",IF(K705&lt;&gt;"","分担契約",""))))</f>
        <v/>
      </c>
      <c r="BK705" s="171"/>
      <c r="BL705" s="118" t="str">
        <f>IF(COUNTIF(T705,"**"),"",IF(AND(T705&gt;=契約状況コード表!P$5,OR(H705=契約状況コード表!M$5,H705=契約状況コード表!M$6)),1,IF(AND(T705&gt;=契約状況コード表!P$13,H705&lt;&gt;契約状況コード表!M$5,H705&lt;&gt;契約状況コード表!M$6),1,"")))</f>
        <v/>
      </c>
      <c r="BM705" s="155" t="str">
        <f t="shared" si="96"/>
        <v>○</v>
      </c>
      <c r="BN705" s="118" t="b">
        <f t="shared" si="97"/>
        <v>1</v>
      </c>
      <c r="BO705" s="118" t="b">
        <f t="shared" si="98"/>
        <v>1</v>
      </c>
    </row>
    <row r="706" spans="1:67" ht="60.6" customHeight="1">
      <c r="A706" s="101">
        <f t="shared" si="99"/>
        <v>701</v>
      </c>
      <c r="B706" s="101" t="str">
        <f t="shared" si="100"/>
        <v/>
      </c>
      <c r="C706" s="101" t="str">
        <f>IF(B706&lt;&gt;1,"",COUNTIF($B$6:B706,1))</f>
        <v/>
      </c>
      <c r="D706" s="101" t="str">
        <f>IF(B706&lt;&gt;2,"",COUNTIF($B$6:B706,2))</f>
        <v/>
      </c>
      <c r="E706" s="101" t="str">
        <f>IF(B706&lt;&gt;3,"",COUNTIF($B$6:B706,3))</f>
        <v/>
      </c>
      <c r="F706" s="101" t="str">
        <f>IF(B706&lt;&gt;4,"",COUNTIF($B$6:B706,4))</f>
        <v/>
      </c>
      <c r="G706" s="75"/>
      <c r="H706" s="36"/>
      <c r="I706" s="76"/>
      <c r="J706" s="76"/>
      <c r="K706" s="75"/>
      <c r="L706" s="161"/>
      <c r="M706" s="77"/>
      <c r="N706" s="76"/>
      <c r="O706" s="78"/>
      <c r="P706" s="83"/>
      <c r="Q706" s="84"/>
      <c r="R706" s="76"/>
      <c r="S706" s="75"/>
      <c r="T706" s="79"/>
      <c r="U706" s="86"/>
      <c r="V706" s="87"/>
      <c r="W706" s="172" t="str">
        <f>IF(OR(T706="他官署で調達手続きを実施のため",AG706=契約状況コード表!G$5),"－",IF(V706&lt;&gt;"",ROUNDDOWN(V706/T706,3),(IFERROR(ROUNDDOWN(U706/T706,3),"－"))))</f>
        <v>－</v>
      </c>
      <c r="X706" s="79"/>
      <c r="Y706" s="79"/>
      <c r="Z706" s="82"/>
      <c r="AA706" s="80"/>
      <c r="AB706" s="81"/>
      <c r="AC706" s="82"/>
      <c r="AD706" s="82"/>
      <c r="AE706" s="82"/>
      <c r="AF706" s="82"/>
      <c r="AG706" s="80"/>
      <c r="AH706" s="76"/>
      <c r="AI706" s="76"/>
      <c r="AJ706" s="76"/>
      <c r="AK706" s="36"/>
      <c r="AL706" s="36"/>
      <c r="AM706" s="200"/>
      <c r="AN706" s="200"/>
      <c r="AO706" s="200"/>
      <c r="AP706" s="200"/>
      <c r="AQ706" s="161"/>
      <c r="AR706" s="75"/>
      <c r="AS706" s="36"/>
      <c r="AT706" s="36"/>
      <c r="AU706" s="36"/>
      <c r="AV706" s="36"/>
      <c r="AW706" s="36"/>
      <c r="AX706" s="36"/>
      <c r="AY706" s="36"/>
      <c r="AZ706" s="36"/>
      <c r="BA706" s="104"/>
      <c r="BB706" s="113"/>
      <c r="BC706" s="114" t="str">
        <f>IF(AND(OR(K706=契約状況コード表!D$5,K706=契約状況コード表!D$6),OR(AG706=契約状況コード表!G$5,AG706=契約状況コード表!G$6)),"年間支払金額(全官署)",IF(OR(AG706=契約状況コード表!G$5,AG706=契約状況コード表!G$6),"年間支払金額",IF(AND(OR(COUNTIF(AI706,"*すべて*"),COUNTIF(AI706,"*全て*")),S706="●",OR(K706=契約状況コード表!D$5,K706=契約状況コード表!D$6)),"年間支払金額(全官署、契約相手方ごと)",IF(AND(OR(COUNTIF(AI706,"*すべて*"),COUNTIF(AI706,"*全て*")),S706="●"),"年間支払金額(契約相手方ごと)",IF(AND(OR(K706=契約状況コード表!D$5,K706=契約状況コード表!D$6),AG706=契約状況コード表!G$7),"契約総額(全官署)",IF(AND(K706=契約状況コード表!D$7,AG706=契約状況コード表!G$7),"契約総額(自官署のみ)",IF(K706=契約状況コード表!D$7,"年間支払金額(自官署のみ)",IF(AG706=契約状況コード表!G$7,"契約総額",IF(AND(COUNTIF(BJ706,"&lt;&gt;*単価*"),OR(K706=契約状況コード表!D$5,K706=契約状況コード表!D$6)),"全官署予定価格",IF(AND(COUNTIF(BJ706,"*単価*"),OR(K706=契約状況コード表!D$5,K706=契約状況コード表!D$6)),"全官署支払金額",IF(AND(COUNTIF(BJ706,"&lt;&gt;*単価*"),COUNTIF(BJ706,"*変更契約*")),"変更後予定価格",IF(COUNTIF(BJ706,"*単価*"),"年間支払金額","予定価格"))))))))))))</f>
        <v>予定価格</v>
      </c>
      <c r="BD706" s="114" t="str">
        <f>IF(AND(BI706=契約状況コード表!M$5,T706&gt;契約状況コード表!N$5),"○",IF(AND(BI706=契約状況コード表!M$6,T706&gt;=契約状況コード表!N$6),"○",IF(AND(BI706=契約状況コード表!M$7,T706&gt;=契約状況コード表!N$7),"○",IF(AND(BI706=契約状況コード表!M$8,T706&gt;=契約状況コード表!N$8),"○",IF(AND(BI706=契約状況コード表!M$9,T706&gt;=契約状況コード表!N$9),"○",IF(AND(BI706=契約状況コード表!M$10,T706&gt;=契約状況コード表!N$10),"○",IF(AND(BI706=契約状況コード表!M$11,T706&gt;=契約状況コード表!N$11),"○",IF(AND(BI706=契約状況コード表!M$12,T706&gt;=契約状況コード表!N$12),"○",IF(AND(BI706=契約状況コード表!M$13,T706&gt;=契約状況コード表!N$13),"○",IF(T706="他官署で調達手続き入札を実施のため","○","×"))))))))))</f>
        <v>×</v>
      </c>
      <c r="BE706" s="114" t="str">
        <f>IF(AND(BI706=契約状況コード表!M$5,Y706&gt;契約状況コード表!N$5),"○",IF(AND(BI706=契約状況コード表!M$6,Y706&gt;=契約状況コード表!N$6),"○",IF(AND(BI706=契約状況コード表!M$7,Y706&gt;=契約状況コード表!N$7),"○",IF(AND(BI706=契約状況コード表!M$8,Y706&gt;=契約状況コード表!N$8),"○",IF(AND(BI706=契約状況コード表!M$9,Y706&gt;=契約状況コード表!N$9),"○",IF(AND(BI706=契約状況コード表!M$10,Y706&gt;=契約状況コード表!N$10),"○",IF(AND(BI706=契約状況コード表!M$11,Y706&gt;=契約状況コード表!N$11),"○",IF(AND(BI706=契約状況コード表!M$12,Y706&gt;=契約状況コード表!N$12),"○",IF(AND(BI706=契約状況コード表!M$13,Y706&gt;=契約状況コード表!N$13),"○","×")))))))))</f>
        <v>×</v>
      </c>
      <c r="BF706" s="114" t="str">
        <f t="shared" si="92"/>
        <v>×</v>
      </c>
      <c r="BG706" s="114" t="str">
        <f t="shared" si="93"/>
        <v>×</v>
      </c>
      <c r="BH706" s="115" t="str">
        <f t="shared" si="94"/>
        <v/>
      </c>
      <c r="BI706" s="170">
        <f t="shared" si="95"/>
        <v>0</v>
      </c>
      <c r="BJ706" s="36" t="str">
        <f>IF(AG706=契約状況コード表!G$5,"",IF(AND(K706&lt;&gt;"",ISTEXT(U706)),"分担契約/単価契約",IF(ISTEXT(U706),"単価契約",IF(K706&lt;&gt;"","分担契約",""))))</f>
        <v/>
      </c>
      <c r="BK706" s="171"/>
      <c r="BL706" s="118" t="str">
        <f>IF(COUNTIF(T706,"**"),"",IF(AND(T706&gt;=契約状況コード表!P$5,OR(H706=契約状況コード表!M$5,H706=契約状況コード表!M$6)),1,IF(AND(T706&gt;=契約状況コード表!P$13,H706&lt;&gt;契約状況コード表!M$5,H706&lt;&gt;契約状況コード表!M$6),1,"")))</f>
        <v/>
      </c>
      <c r="BM706" s="155" t="str">
        <f t="shared" si="96"/>
        <v>○</v>
      </c>
      <c r="BN706" s="118" t="b">
        <f t="shared" si="97"/>
        <v>1</v>
      </c>
      <c r="BO706" s="118" t="b">
        <f t="shared" si="98"/>
        <v>1</v>
      </c>
    </row>
    <row r="707" spans="1:67" ht="60.6" customHeight="1">
      <c r="A707" s="101">
        <f t="shared" si="99"/>
        <v>702</v>
      </c>
      <c r="B707" s="101" t="str">
        <f t="shared" si="100"/>
        <v/>
      </c>
      <c r="C707" s="101" t="str">
        <f>IF(B707&lt;&gt;1,"",COUNTIF($B$6:B707,1))</f>
        <v/>
      </c>
      <c r="D707" s="101" t="str">
        <f>IF(B707&lt;&gt;2,"",COUNTIF($B$6:B707,2))</f>
        <v/>
      </c>
      <c r="E707" s="101" t="str">
        <f>IF(B707&lt;&gt;3,"",COUNTIF($B$6:B707,3))</f>
        <v/>
      </c>
      <c r="F707" s="101" t="str">
        <f>IF(B707&lt;&gt;4,"",COUNTIF($B$6:B707,4))</f>
        <v/>
      </c>
      <c r="G707" s="75"/>
      <c r="H707" s="36"/>
      <c r="I707" s="76"/>
      <c r="J707" s="76"/>
      <c r="K707" s="75"/>
      <c r="L707" s="161"/>
      <c r="M707" s="77"/>
      <c r="N707" s="76"/>
      <c r="O707" s="78"/>
      <c r="P707" s="83"/>
      <c r="Q707" s="84"/>
      <c r="R707" s="76"/>
      <c r="S707" s="75"/>
      <c r="T707" s="79"/>
      <c r="U707" s="86"/>
      <c r="V707" s="87"/>
      <c r="W707" s="172" t="str">
        <f>IF(OR(T707="他官署で調達手続きを実施のため",AG707=契約状況コード表!G$5),"－",IF(V707&lt;&gt;"",ROUNDDOWN(V707/T707,3),(IFERROR(ROUNDDOWN(U707/T707,3),"－"))))</f>
        <v>－</v>
      </c>
      <c r="X707" s="79"/>
      <c r="Y707" s="79"/>
      <c r="Z707" s="82"/>
      <c r="AA707" s="80"/>
      <c r="AB707" s="81"/>
      <c r="AC707" s="82"/>
      <c r="AD707" s="82"/>
      <c r="AE707" s="82"/>
      <c r="AF707" s="82"/>
      <c r="AG707" s="80"/>
      <c r="AH707" s="76"/>
      <c r="AI707" s="76"/>
      <c r="AJ707" s="76"/>
      <c r="AK707" s="36"/>
      <c r="AL707" s="36"/>
      <c r="AM707" s="200"/>
      <c r="AN707" s="200"/>
      <c r="AO707" s="200"/>
      <c r="AP707" s="200"/>
      <c r="AQ707" s="161"/>
      <c r="AR707" s="75"/>
      <c r="AS707" s="36"/>
      <c r="AT707" s="36"/>
      <c r="AU707" s="36"/>
      <c r="AV707" s="36"/>
      <c r="AW707" s="36"/>
      <c r="AX707" s="36"/>
      <c r="AY707" s="36"/>
      <c r="AZ707" s="36"/>
      <c r="BA707" s="108"/>
      <c r="BB707" s="113"/>
      <c r="BC707" s="114" t="str">
        <f>IF(AND(OR(K707=契約状況コード表!D$5,K707=契約状況コード表!D$6),OR(AG707=契約状況コード表!G$5,AG707=契約状況コード表!G$6)),"年間支払金額(全官署)",IF(OR(AG707=契約状況コード表!G$5,AG707=契約状況コード表!G$6),"年間支払金額",IF(AND(OR(COUNTIF(AI707,"*すべて*"),COUNTIF(AI707,"*全て*")),S707="●",OR(K707=契約状況コード表!D$5,K707=契約状況コード表!D$6)),"年間支払金額(全官署、契約相手方ごと)",IF(AND(OR(COUNTIF(AI707,"*すべて*"),COUNTIF(AI707,"*全て*")),S707="●"),"年間支払金額(契約相手方ごと)",IF(AND(OR(K707=契約状況コード表!D$5,K707=契約状況コード表!D$6),AG707=契約状況コード表!G$7),"契約総額(全官署)",IF(AND(K707=契約状況コード表!D$7,AG707=契約状況コード表!G$7),"契約総額(自官署のみ)",IF(K707=契約状況コード表!D$7,"年間支払金額(自官署のみ)",IF(AG707=契約状況コード表!G$7,"契約総額",IF(AND(COUNTIF(BJ707,"&lt;&gt;*単価*"),OR(K707=契約状況コード表!D$5,K707=契約状況コード表!D$6)),"全官署予定価格",IF(AND(COUNTIF(BJ707,"*単価*"),OR(K707=契約状況コード表!D$5,K707=契約状況コード表!D$6)),"全官署支払金額",IF(AND(COUNTIF(BJ707,"&lt;&gt;*単価*"),COUNTIF(BJ707,"*変更契約*")),"変更後予定価格",IF(COUNTIF(BJ707,"*単価*"),"年間支払金額","予定価格"))))))))))))</f>
        <v>予定価格</v>
      </c>
      <c r="BD707" s="114" t="str">
        <f>IF(AND(BI707=契約状況コード表!M$5,T707&gt;契約状況コード表!N$5),"○",IF(AND(BI707=契約状況コード表!M$6,T707&gt;=契約状況コード表!N$6),"○",IF(AND(BI707=契約状況コード表!M$7,T707&gt;=契約状況コード表!N$7),"○",IF(AND(BI707=契約状況コード表!M$8,T707&gt;=契約状況コード表!N$8),"○",IF(AND(BI707=契約状況コード表!M$9,T707&gt;=契約状況コード表!N$9),"○",IF(AND(BI707=契約状況コード表!M$10,T707&gt;=契約状況コード表!N$10),"○",IF(AND(BI707=契約状況コード表!M$11,T707&gt;=契約状況コード表!N$11),"○",IF(AND(BI707=契約状況コード表!M$12,T707&gt;=契約状況コード表!N$12),"○",IF(AND(BI707=契約状況コード表!M$13,T707&gt;=契約状況コード表!N$13),"○",IF(T707="他官署で調達手続き入札を実施のため","○","×"))))))))))</f>
        <v>×</v>
      </c>
      <c r="BE707" s="114" t="str">
        <f>IF(AND(BI707=契約状況コード表!M$5,Y707&gt;契約状況コード表!N$5),"○",IF(AND(BI707=契約状況コード表!M$6,Y707&gt;=契約状況コード表!N$6),"○",IF(AND(BI707=契約状況コード表!M$7,Y707&gt;=契約状況コード表!N$7),"○",IF(AND(BI707=契約状況コード表!M$8,Y707&gt;=契約状況コード表!N$8),"○",IF(AND(BI707=契約状況コード表!M$9,Y707&gt;=契約状況コード表!N$9),"○",IF(AND(BI707=契約状況コード表!M$10,Y707&gt;=契約状況コード表!N$10),"○",IF(AND(BI707=契約状況コード表!M$11,Y707&gt;=契約状況コード表!N$11),"○",IF(AND(BI707=契約状況コード表!M$12,Y707&gt;=契約状況コード表!N$12),"○",IF(AND(BI707=契約状況コード表!M$13,Y707&gt;=契約状況コード表!N$13),"○","×")))))))))</f>
        <v>×</v>
      </c>
      <c r="BF707" s="114" t="str">
        <f t="shared" si="92"/>
        <v>×</v>
      </c>
      <c r="BG707" s="114" t="str">
        <f t="shared" si="93"/>
        <v>×</v>
      </c>
      <c r="BH707" s="115" t="str">
        <f t="shared" si="94"/>
        <v/>
      </c>
      <c r="BI707" s="170">
        <f t="shared" si="95"/>
        <v>0</v>
      </c>
      <c r="BJ707" s="36" t="str">
        <f>IF(AG707=契約状況コード表!G$5,"",IF(AND(K707&lt;&gt;"",ISTEXT(U707)),"分担契約/単価契約",IF(ISTEXT(U707),"単価契約",IF(K707&lt;&gt;"","分担契約",""))))</f>
        <v/>
      </c>
      <c r="BK707" s="171"/>
      <c r="BL707" s="118" t="str">
        <f>IF(COUNTIF(T707,"**"),"",IF(AND(T707&gt;=契約状況コード表!P$5,OR(H707=契約状況コード表!M$5,H707=契約状況コード表!M$6)),1,IF(AND(T707&gt;=契約状況コード表!P$13,H707&lt;&gt;契約状況コード表!M$5,H707&lt;&gt;契約状況コード表!M$6),1,"")))</f>
        <v/>
      </c>
      <c r="BM707" s="155" t="str">
        <f t="shared" si="96"/>
        <v>○</v>
      </c>
      <c r="BN707" s="118" t="b">
        <f t="shared" si="97"/>
        <v>1</v>
      </c>
      <c r="BO707" s="118" t="b">
        <f t="shared" si="98"/>
        <v>1</v>
      </c>
    </row>
    <row r="708" spans="1:67" ht="60.6" customHeight="1">
      <c r="A708" s="101">
        <f t="shared" si="99"/>
        <v>703</v>
      </c>
      <c r="B708" s="101" t="str">
        <f t="shared" si="100"/>
        <v/>
      </c>
      <c r="C708" s="101" t="str">
        <f>IF(B708&lt;&gt;1,"",COUNTIF($B$6:B708,1))</f>
        <v/>
      </c>
      <c r="D708" s="101" t="str">
        <f>IF(B708&lt;&gt;2,"",COUNTIF($B$6:B708,2))</f>
        <v/>
      </c>
      <c r="E708" s="101" t="str">
        <f>IF(B708&lt;&gt;3,"",COUNTIF($B$6:B708,3))</f>
        <v/>
      </c>
      <c r="F708" s="101" t="str">
        <f>IF(B708&lt;&gt;4,"",COUNTIF($B$6:B708,4))</f>
        <v/>
      </c>
      <c r="G708" s="75"/>
      <c r="H708" s="36"/>
      <c r="I708" s="76"/>
      <c r="J708" s="76"/>
      <c r="K708" s="75"/>
      <c r="L708" s="161"/>
      <c r="M708" s="77"/>
      <c r="N708" s="76"/>
      <c r="O708" s="78"/>
      <c r="P708" s="83"/>
      <c r="Q708" s="84"/>
      <c r="R708" s="76"/>
      <c r="S708" s="75"/>
      <c r="T708" s="79"/>
      <c r="U708" s="86"/>
      <c r="V708" s="87"/>
      <c r="W708" s="172" t="str">
        <f>IF(OR(T708="他官署で調達手続きを実施のため",AG708=契約状況コード表!G$5),"－",IF(V708&lt;&gt;"",ROUNDDOWN(V708/T708,3),(IFERROR(ROUNDDOWN(U708/T708,3),"－"))))</f>
        <v>－</v>
      </c>
      <c r="X708" s="79"/>
      <c r="Y708" s="79"/>
      <c r="Z708" s="82"/>
      <c r="AA708" s="80"/>
      <c r="AB708" s="81"/>
      <c r="AC708" s="82"/>
      <c r="AD708" s="82"/>
      <c r="AE708" s="82"/>
      <c r="AF708" s="82"/>
      <c r="AG708" s="80"/>
      <c r="AH708" s="76"/>
      <c r="AI708" s="76"/>
      <c r="AJ708" s="76"/>
      <c r="AK708" s="36"/>
      <c r="AL708" s="36"/>
      <c r="AM708" s="200"/>
      <c r="AN708" s="200"/>
      <c r="AO708" s="200"/>
      <c r="AP708" s="200"/>
      <c r="AQ708" s="161"/>
      <c r="AR708" s="75"/>
      <c r="AS708" s="36"/>
      <c r="AT708" s="36"/>
      <c r="AU708" s="36"/>
      <c r="AV708" s="36"/>
      <c r="AW708" s="36"/>
      <c r="AX708" s="36"/>
      <c r="AY708" s="36"/>
      <c r="AZ708" s="36"/>
      <c r="BA708" s="104"/>
      <c r="BB708" s="113"/>
      <c r="BC708" s="114" t="str">
        <f>IF(AND(OR(K708=契約状況コード表!D$5,K708=契約状況コード表!D$6),OR(AG708=契約状況コード表!G$5,AG708=契約状況コード表!G$6)),"年間支払金額(全官署)",IF(OR(AG708=契約状況コード表!G$5,AG708=契約状況コード表!G$6),"年間支払金額",IF(AND(OR(COUNTIF(AI708,"*すべて*"),COUNTIF(AI708,"*全て*")),S708="●",OR(K708=契約状況コード表!D$5,K708=契約状況コード表!D$6)),"年間支払金額(全官署、契約相手方ごと)",IF(AND(OR(COUNTIF(AI708,"*すべて*"),COUNTIF(AI708,"*全て*")),S708="●"),"年間支払金額(契約相手方ごと)",IF(AND(OR(K708=契約状況コード表!D$5,K708=契約状況コード表!D$6),AG708=契約状況コード表!G$7),"契約総額(全官署)",IF(AND(K708=契約状況コード表!D$7,AG708=契約状況コード表!G$7),"契約総額(自官署のみ)",IF(K708=契約状況コード表!D$7,"年間支払金額(自官署のみ)",IF(AG708=契約状況コード表!G$7,"契約総額",IF(AND(COUNTIF(BJ708,"&lt;&gt;*単価*"),OR(K708=契約状況コード表!D$5,K708=契約状況コード表!D$6)),"全官署予定価格",IF(AND(COUNTIF(BJ708,"*単価*"),OR(K708=契約状況コード表!D$5,K708=契約状況コード表!D$6)),"全官署支払金額",IF(AND(COUNTIF(BJ708,"&lt;&gt;*単価*"),COUNTIF(BJ708,"*変更契約*")),"変更後予定価格",IF(COUNTIF(BJ708,"*単価*"),"年間支払金額","予定価格"))))))))))))</f>
        <v>予定価格</v>
      </c>
      <c r="BD708" s="114" t="str">
        <f>IF(AND(BI708=契約状況コード表!M$5,T708&gt;契約状況コード表!N$5),"○",IF(AND(BI708=契約状況コード表!M$6,T708&gt;=契約状況コード表!N$6),"○",IF(AND(BI708=契約状況コード表!M$7,T708&gt;=契約状況コード表!N$7),"○",IF(AND(BI708=契約状況コード表!M$8,T708&gt;=契約状況コード表!N$8),"○",IF(AND(BI708=契約状況コード表!M$9,T708&gt;=契約状況コード表!N$9),"○",IF(AND(BI708=契約状況コード表!M$10,T708&gt;=契約状況コード表!N$10),"○",IF(AND(BI708=契約状況コード表!M$11,T708&gt;=契約状況コード表!N$11),"○",IF(AND(BI708=契約状況コード表!M$12,T708&gt;=契約状況コード表!N$12),"○",IF(AND(BI708=契約状況コード表!M$13,T708&gt;=契約状況コード表!N$13),"○",IF(T708="他官署で調達手続き入札を実施のため","○","×"))))))))))</f>
        <v>×</v>
      </c>
      <c r="BE708" s="114" t="str">
        <f>IF(AND(BI708=契約状況コード表!M$5,Y708&gt;契約状況コード表!N$5),"○",IF(AND(BI708=契約状況コード表!M$6,Y708&gt;=契約状況コード表!N$6),"○",IF(AND(BI708=契約状況コード表!M$7,Y708&gt;=契約状況コード表!N$7),"○",IF(AND(BI708=契約状況コード表!M$8,Y708&gt;=契約状況コード表!N$8),"○",IF(AND(BI708=契約状況コード表!M$9,Y708&gt;=契約状況コード表!N$9),"○",IF(AND(BI708=契約状況コード表!M$10,Y708&gt;=契約状況コード表!N$10),"○",IF(AND(BI708=契約状況コード表!M$11,Y708&gt;=契約状況コード表!N$11),"○",IF(AND(BI708=契約状況コード表!M$12,Y708&gt;=契約状況コード表!N$12),"○",IF(AND(BI708=契約状況コード表!M$13,Y708&gt;=契約状況コード表!N$13),"○","×")))))))))</f>
        <v>×</v>
      </c>
      <c r="BF708" s="114" t="str">
        <f t="shared" si="92"/>
        <v>×</v>
      </c>
      <c r="BG708" s="114" t="str">
        <f t="shared" si="93"/>
        <v>×</v>
      </c>
      <c r="BH708" s="115" t="str">
        <f t="shared" si="94"/>
        <v/>
      </c>
      <c r="BI708" s="170">
        <f t="shared" si="95"/>
        <v>0</v>
      </c>
      <c r="BJ708" s="36" t="str">
        <f>IF(AG708=契約状況コード表!G$5,"",IF(AND(K708&lt;&gt;"",ISTEXT(U708)),"分担契約/単価契約",IF(ISTEXT(U708),"単価契約",IF(K708&lt;&gt;"","分担契約",""))))</f>
        <v/>
      </c>
      <c r="BK708" s="171"/>
      <c r="BL708" s="118" t="str">
        <f>IF(COUNTIF(T708,"**"),"",IF(AND(T708&gt;=契約状況コード表!P$5,OR(H708=契約状況コード表!M$5,H708=契約状況コード表!M$6)),1,IF(AND(T708&gt;=契約状況コード表!P$13,H708&lt;&gt;契約状況コード表!M$5,H708&lt;&gt;契約状況コード表!M$6),1,"")))</f>
        <v/>
      </c>
      <c r="BM708" s="155" t="str">
        <f t="shared" si="96"/>
        <v>○</v>
      </c>
      <c r="BN708" s="118" t="b">
        <f t="shared" si="97"/>
        <v>1</v>
      </c>
      <c r="BO708" s="118" t="b">
        <f t="shared" si="98"/>
        <v>1</v>
      </c>
    </row>
    <row r="709" spans="1:67" ht="60.6" customHeight="1">
      <c r="A709" s="101">
        <f t="shared" si="99"/>
        <v>704</v>
      </c>
      <c r="B709" s="101" t="str">
        <f t="shared" si="100"/>
        <v/>
      </c>
      <c r="C709" s="101" t="str">
        <f>IF(B709&lt;&gt;1,"",COUNTIF($B$6:B709,1))</f>
        <v/>
      </c>
      <c r="D709" s="101" t="str">
        <f>IF(B709&lt;&gt;2,"",COUNTIF($B$6:B709,2))</f>
        <v/>
      </c>
      <c r="E709" s="101" t="str">
        <f>IF(B709&lt;&gt;3,"",COUNTIF($B$6:B709,3))</f>
        <v/>
      </c>
      <c r="F709" s="101" t="str">
        <f>IF(B709&lt;&gt;4,"",COUNTIF($B$6:B709,4))</f>
        <v/>
      </c>
      <c r="G709" s="75"/>
      <c r="H709" s="36"/>
      <c r="I709" s="76"/>
      <c r="J709" s="76"/>
      <c r="K709" s="75"/>
      <c r="L709" s="161"/>
      <c r="M709" s="77"/>
      <c r="N709" s="76"/>
      <c r="O709" s="78"/>
      <c r="P709" s="83"/>
      <c r="Q709" s="84"/>
      <c r="R709" s="76"/>
      <c r="S709" s="75"/>
      <c r="T709" s="79"/>
      <c r="U709" s="86"/>
      <c r="V709" s="87"/>
      <c r="W709" s="172" t="str">
        <f>IF(OR(T709="他官署で調達手続きを実施のため",AG709=契約状況コード表!G$5),"－",IF(V709&lt;&gt;"",ROUNDDOWN(V709/T709,3),(IFERROR(ROUNDDOWN(U709/T709,3),"－"))))</f>
        <v>－</v>
      </c>
      <c r="X709" s="79"/>
      <c r="Y709" s="79"/>
      <c r="Z709" s="82"/>
      <c r="AA709" s="80"/>
      <c r="AB709" s="81"/>
      <c r="AC709" s="82"/>
      <c r="AD709" s="82"/>
      <c r="AE709" s="82"/>
      <c r="AF709" s="82"/>
      <c r="AG709" s="80"/>
      <c r="AH709" s="76"/>
      <c r="AI709" s="76"/>
      <c r="AJ709" s="76"/>
      <c r="AK709" s="36"/>
      <c r="AL709" s="36"/>
      <c r="AM709" s="200"/>
      <c r="AN709" s="200"/>
      <c r="AO709" s="200"/>
      <c r="AP709" s="200"/>
      <c r="AQ709" s="161"/>
      <c r="AR709" s="75"/>
      <c r="AS709" s="36"/>
      <c r="AT709" s="36"/>
      <c r="AU709" s="36"/>
      <c r="AV709" s="36"/>
      <c r="AW709" s="36"/>
      <c r="AX709" s="36"/>
      <c r="AY709" s="36"/>
      <c r="AZ709" s="36"/>
      <c r="BA709" s="104"/>
      <c r="BB709" s="113"/>
      <c r="BC709" s="114" t="str">
        <f>IF(AND(OR(K709=契約状況コード表!D$5,K709=契約状況コード表!D$6),OR(AG709=契約状況コード表!G$5,AG709=契約状況コード表!G$6)),"年間支払金額(全官署)",IF(OR(AG709=契約状況コード表!G$5,AG709=契約状況コード表!G$6),"年間支払金額",IF(AND(OR(COUNTIF(AI709,"*すべて*"),COUNTIF(AI709,"*全て*")),S709="●",OR(K709=契約状況コード表!D$5,K709=契約状況コード表!D$6)),"年間支払金額(全官署、契約相手方ごと)",IF(AND(OR(COUNTIF(AI709,"*すべて*"),COUNTIF(AI709,"*全て*")),S709="●"),"年間支払金額(契約相手方ごと)",IF(AND(OR(K709=契約状況コード表!D$5,K709=契約状況コード表!D$6),AG709=契約状況コード表!G$7),"契約総額(全官署)",IF(AND(K709=契約状況コード表!D$7,AG709=契約状況コード表!G$7),"契約総額(自官署のみ)",IF(K709=契約状況コード表!D$7,"年間支払金額(自官署のみ)",IF(AG709=契約状況コード表!G$7,"契約総額",IF(AND(COUNTIF(BJ709,"&lt;&gt;*単価*"),OR(K709=契約状況コード表!D$5,K709=契約状況コード表!D$6)),"全官署予定価格",IF(AND(COUNTIF(BJ709,"*単価*"),OR(K709=契約状況コード表!D$5,K709=契約状況コード表!D$6)),"全官署支払金額",IF(AND(COUNTIF(BJ709,"&lt;&gt;*単価*"),COUNTIF(BJ709,"*変更契約*")),"変更後予定価格",IF(COUNTIF(BJ709,"*単価*"),"年間支払金額","予定価格"))))))))))))</f>
        <v>予定価格</v>
      </c>
      <c r="BD709" s="114" t="str">
        <f>IF(AND(BI709=契約状況コード表!M$5,T709&gt;契約状況コード表!N$5),"○",IF(AND(BI709=契約状況コード表!M$6,T709&gt;=契約状況コード表!N$6),"○",IF(AND(BI709=契約状況コード表!M$7,T709&gt;=契約状況コード表!N$7),"○",IF(AND(BI709=契約状況コード表!M$8,T709&gt;=契約状況コード表!N$8),"○",IF(AND(BI709=契約状況コード表!M$9,T709&gt;=契約状況コード表!N$9),"○",IF(AND(BI709=契約状況コード表!M$10,T709&gt;=契約状況コード表!N$10),"○",IF(AND(BI709=契約状況コード表!M$11,T709&gt;=契約状況コード表!N$11),"○",IF(AND(BI709=契約状況コード表!M$12,T709&gt;=契約状況コード表!N$12),"○",IF(AND(BI709=契約状況コード表!M$13,T709&gt;=契約状況コード表!N$13),"○",IF(T709="他官署で調達手続き入札を実施のため","○","×"))))))))))</f>
        <v>×</v>
      </c>
      <c r="BE709" s="114" t="str">
        <f>IF(AND(BI709=契約状況コード表!M$5,Y709&gt;契約状況コード表!N$5),"○",IF(AND(BI709=契約状況コード表!M$6,Y709&gt;=契約状況コード表!N$6),"○",IF(AND(BI709=契約状況コード表!M$7,Y709&gt;=契約状況コード表!N$7),"○",IF(AND(BI709=契約状況コード表!M$8,Y709&gt;=契約状況コード表!N$8),"○",IF(AND(BI709=契約状況コード表!M$9,Y709&gt;=契約状況コード表!N$9),"○",IF(AND(BI709=契約状況コード表!M$10,Y709&gt;=契約状況コード表!N$10),"○",IF(AND(BI709=契約状況コード表!M$11,Y709&gt;=契約状況コード表!N$11),"○",IF(AND(BI709=契約状況コード表!M$12,Y709&gt;=契約状況コード表!N$12),"○",IF(AND(BI709=契約状況コード表!M$13,Y709&gt;=契約状況コード表!N$13),"○","×")))))))))</f>
        <v>×</v>
      </c>
      <c r="BF709" s="114" t="str">
        <f t="shared" si="92"/>
        <v>×</v>
      </c>
      <c r="BG709" s="114" t="str">
        <f t="shared" si="93"/>
        <v>×</v>
      </c>
      <c r="BH709" s="115" t="str">
        <f t="shared" si="94"/>
        <v/>
      </c>
      <c r="BI709" s="170">
        <f t="shared" si="95"/>
        <v>0</v>
      </c>
      <c r="BJ709" s="36" t="str">
        <f>IF(AG709=契約状況コード表!G$5,"",IF(AND(K709&lt;&gt;"",ISTEXT(U709)),"分担契約/単価契約",IF(ISTEXT(U709),"単価契約",IF(K709&lt;&gt;"","分担契約",""))))</f>
        <v/>
      </c>
      <c r="BK709" s="171"/>
      <c r="BL709" s="118" t="str">
        <f>IF(COUNTIF(T709,"**"),"",IF(AND(T709&gt;=契約状況コード表!P$5,OR(H709=契約状況コード表!M$5,H709=契約状況コード表!M$6)),1,IF(AND(T709&gt;=契約状況コード表!P$13,H709&lt;&gt;契約状況コード表!M$5,H709&lt;&gt;契約状況コード表!M$6),1,"")))</f>
        <v/>
      </c>
      <c r="BM709" s="155" t="str">
        <f t="shared" si="96"/>
        <v>○</v>
      </c>
      <c r="BN709" s="118" t="b">
        <f t="shared" si="97"/>
        <v>1</v>
      </c>
      <c r="BO709" s="118" t="b">
        <f t="shared" si="98"/>
        <v>1</v>
      </c>
    </row>
    <row r="710" spans="1:67" ht="60.6" customHeight="1">
      <c r="A710" s="101">
        <f t="shared" si="99"/>
        <v>705</v>
      </c>
      <c r="B710" s="101" t="str">
        <f t="shared" si="100"/>
        <v/>
      </c>
      <c r="C710" s="101" t="str">
        <f>IF(B710&lt;&gt;1,"",COUNTIF($B$6:B710,1))</f>
        <v/>
      </c>
      <c r="D710" s="101" t="str">
        <f>IF(B710&lt;&gt;2,"",COUNTIF($B$6:B710,2))</f>
        <v/>
      </c>
      <c r="E710" s="101" t="str">
        <f>IF(B710&lt;&gt;3,"",COUNTIF($B$6:B710,3))</f>
        <v/>
      </c>
      <c r="F710" s="101" t="str">
        <f>IF(B710&lt;&gt;4,"",COUNTIF($B$6:B710,4))</f>
        <v/>
      </c>
      <c r="G710" s="75"/>
      <c r="H710" s="36"/>
      <c r="I710" s="76"/>
      <c r="J710" s="76"/>
      <c r="K710" s="75"/>
      <c r="L710" s="161"/>
      <c r="M710" s="77"/>
      <c r="N710" s="76"/>
      <c r="O710" s="78"/>
      <c r="P710" s="83"/>
      <c r="Q710" s="84"/>
      <c r="R710" s="76"/>
      <c r="S710" s="75"/>
      <c r="T710" s="85"/>
      <c r="U710" s="154"/>
      <c r="V710" s="87"/>
      <c r="W710" s="172" t="str">
        <f>IF(OR(T710="他官署で調達手続きを実施のため",AG710=契約状況コード表!G$5),"－",IF(V710&lt;&gt;"",ROUNDDOWN(V710/T710,3),(IFERROR(ROUNDDOWN(U710/T710,3),"－"))))</f>
        <v>－</v>
      </c>
      <c r="X710" s="85"/>
      <c r="Y710" s="85"/>
      <c r="Z710" s="82"/>
      <c r="AA710" s="80"/>
      <c r="AB710" s="81"/>
      <c r="AC710" s="82"/>
      <c r="AD710" s="82"/>
      <c r="AE710" s="82"/>
      <c r="AF710" s="82"/>
      <c r="AG710" s="80"/>
      <c r="AH710" s="76"/>
      <c r="AI710" s="76"/>
      <c r="AJ710" s="76"/>
      <c r="AK710" s="36"/>
      <c r="AL710" s="36"/>
      <c r="AM710" s="200"/>
      <c r="AN710" s="200"/>
      <c r="AO710" s="200"/>
      <c r="AP710" s="200"/>
      <c r="AQ710" s="161"/>
      <c r="AR710" s="75"/>
      <c r="AS710" s="36"/>
      <c r="AT710" s="36"/>
      <c r="AU710" s="36"/>
      <c r="AV710" s="36"/>
      <c r="AW710" s="36"/>
      <c r="AX710" s="36"/>
      <c r="AY710" s="36"/>
      <c r="AZ710" s="36"/>
      <c r="BA710" s="104"/>
      <c r="BB710" s="113"/>
      <c r="BC710" s="114" t="str">
        <f>IF(AND(OR(K710=契約状況コード表!D$5,K710=契約状況コード表!D$6),OR(AG710=契約状況コード表!G$5,AG710=契約状況コード表!G$6)),"年間支払金額(全官署)",IF(OR(AG710=契約状況コード表!G$5,AG710=契約状況コード表!G$6),"年間支払金額",IF(AND(OR(COUNTIF(AI710,"*すべて*"),COUNTIF(AI710,"*全て*")),S710="●",OR(K710=契約状況コード表!D$5,K710=契約状況コード表!D$6)),"年間支払金額(全官署、契約相手方ごと)",IF(AND(OR(COUNTIF(AI710,"*すべて*"),COUNTIF(AI710,"*全て*")),S710="●"),"年間支払金額(契約相手方ごと)",IF(AND(OR(K710=契約状況コード表!D$5,K710=契約状況コード表!D$6),AG710=契約状況コード表!G$7),"契約総額(全官署)",IF(AND(K710=契約状況コード表!D$7,AG710=契約状況コード表!G$7),"契約総額(自官署のみ)",IF(K710=契約状況コード表!D$7,"年間支払金額(自官署のみ)",IF(AG710=契約状況コード表!G$7,"契約総額",IF(AND(COUNTIF(BJ710,"&lt;&gt;*単価*"),OR(K710=契約状況コード表!D$5,K710=契約状況コード表!D$6)),"全官署予定価格",IF(AND(COUNTIF(BJ710,"*単価*"),OR(K710=契約状況コード表!D$5,K710=契約状況コード表!D$6)),"全官署支払金額",IF(AND(COUNTIF(BJ710,"&lt;&gt;*単価*"),COUNTIF(BJ710,"*変更契約*")),"変更後予定価格",IF(COUNTIF(BJ710,"*単価*"),"年間支払金額","予定価格"))))))))))))</f>
        <v>予定価格</v>
      </c>
      <c r="BD710" s="114" t="str">
        <f>IF(AND(BI710=契約状況コード表!M$5,T710&gt;契約状況コード表!N$5),"○",IF(AND(BI710=契約状況コード表!M$6,T710&gt;=契約状況コード表!N$6),"○",IF(AND(BI710=契約状況コード表!M$7,T710&gt;=契約状況コード表!N$7),"○",IF(AND(BI710=契約状況コード表!M$8,T710&gt;=契約状況コード表!N$8),"○",IF(AND(BI710=契約状況コード表!M$9,T710&gt;=契約状況コード表!N$9),"○",IF(AND(BI710=契約状況コード表!M$10,T710&gt;=契約状況コード表!N$10),"○",IF(AND(BI710=契約状況コード表!M$11,T710&gt;=契約状況コード表!N$11),"○",IF(AND(BI710=契約状況コード表!M$12,T710&gt;=契約状況コード表!N$12),"○",IF(AND(BI710=契約状況コード表!M$13,T710&gt;=契約状況コード表!N$13),"○",IF(T710="他官署で調達手続き入札を実施のため","○","×"))))))))))</f>
        <v>×</v>
      </c>
      <c r="BE710" s="114" t="str">
        <f>IF(AND(BI710=契約状況コード表!M$5,Y710&gt;契約状況コード表!N$5),"○",IF(AND(BI710=契約状況コード表!M$6,Y710&gt;=契約状況コード表!N$6),"○",IF(AND(BI710=契約状況コード表!M$7,Y710&gt;=契約状況コード表!N$7),"○",IF(AND(BI710=契約状況コード表!M$8,Y710&gt;=契約状況コード表!N$8),"○",IF(AND(BI710=契約状況コード表!M$9,Y710&gt;=契約状況コード表!N$9),"○",IF(AND(BI710=契約状況コード表!M$10,Y710&gt;=契約状況コード表!N$10),"○",IF(AND(BI710=契約状況コード表!M$11,Y710&gt;=契約状況コード表!N$11),"○",IF(AND(BI710=契約状況コード表!M$12,Y710&gt;=契約状況コード表!N$12),"○",IF(AND(BI710=契約状況コード表!M$13,Y710&gt;=契約状況コード表!N$13),"○","×")))))))))</f>
        <v>×</v>
      </c>
      <c r="BF710" s="114" t="str">
        <f t="shared" ref="BF710:BF773" si="101">IF(AND(L710="×",BG710="○"),"×",BG710)</f>
        <v>×</v>
      </c>
      <c r="BG710" s="114" t="str">
        <f t="shared" ref="BG710:BG773" si="102">IF(BB710&lt;&gt;"",BB710,IF(COUNTIF(BC710,"*予定価格*"),BD710,BE710))</f>
        <v>×</v>
      </c>
      <c r="BH710" s="115" t="str">
        <f t="shared" ref="BH710:BH773" si="103">IF(BG710="○",X710,"")</f>
        <v/>
      </c>
      <c r="BI710" s="170">
        <f t="shared" ref="BI710:BI773" si="104">IF(H710="③情報システム",IF(COUNTIF(I710,"*借入*")+COUNTIF(I710,"*賃貸*")+COUNTIF(I710,"*リース*"),"⑨物品等賃借",IF(COUNTIF(I710,"*購入*")+COUNTIF(DM710,"*調達*"),"⑦物品等購入",IF(COUNTIF(I710,"*製造*"),"⑧物品等製造","⑩役務"))),H710)</f>
        <v>0</v>
      </c>
      <c r="BJ710" s="36" t="str">
        <f>IF(AG710=契約状況コード表!G$5,"",IF(AND(K710&lt;&gt;"",ISTEXT(U710)),"分担契約/単価契約",IF(ISTEXT(U710),"単価契約",IF(K710&lt;&gt;"","分担契約",""))))</f>
        <v/>
      </c>
      <c r="BK710" s="171"/>
      <c r="BL710" s="118" t="str">
        <f>IF(COUNTIF(T710,"**"),"",IF(AND(T710&gt;=契約状況コード表!P$5,OR(H710=契約状況コード表!M$5,H710=契約状況コード表!M$6)),1,IF(AND(T710&gt;=契約状況コード表!P$13,H710&lt;&gt;契約状況コード表!M$5,H710&lt;&gt;契約状況コード表!M$6),1,"")))</f>
        <v/>
      </c>
      <c r="BM710" s="155" t="str">
        <f t="shared" ref="BM710:BM773" si="105">IF(LEN(O710)=0,"○",IF(LEN(O710)=1,"○",IF(LEN(O710)=13,"○",IF(LEN(O710)=27,"○",IF(LEN(O710)=41,"○","×")))))</f>
        <v>○</v>
      </c>
      <c r="BN710" s="118" t="b">
        <f t="shared" ref="BN710:BN773" si="106">_xlfn.ISFORMULA(BI710)</f>
        <v>1</v>
      </c>
      <c r="BO710" s="118" t="b">
        <f t="shared" ref="BO710:BO773" si="107">_xlfn.ISFORMULA(BJ710)</f>
        <v>1</v>
      </c>
    </row>
    <row r="711" spans="1:67" ht="60.6" customHeight="1">
      <c r="A711" s="101">
        <f t="shared" si="99"/>
        <v>706</v>
      </c>
      <c r="B711" s="101" t="str">
        <f t="shared" si="100"/>
        <v/>
      </c>
      <c r="C711" s="101" t="str">
        <f>IF(B711&lt;&gt;1,"",COUNTIF($B$6:B711,1))</f>
        <v/>
      </c>
      <c r="D711" s="101" t="str">
        <f>IF(B711&lt;&gt;2,"",COUNTIF($B$6:B711,2))</f>
        <v/>
      </c>
      <c r="E711" s="101" t="str">
        <f>IF(B711&lt;&gt;3,"",COUNTIF($B$6:B711,3))</f>
        <v/>
      </c>
      <c r="F711" s="101" t="str">
        <f>IF(B711&lt;&gt;4,"",COUNTIF($B$6:B711,4))</f>
        <v/>
      </c>
      <c r="G711" s="75"/>
      <c r="H711" s="36"/>
      <c r="I711" s="76"/>
      <c r="J711" s="76"/>
      <c r="K711" s="75"/>
      <c r="L711" s="161"/>
      <c r="M711" s="77"/>
      <c r="N711" s="76"/>
      <c r="O711" s="78"/>
      <c r="P711" s="83"/>
      <c r="Q711" s="84"/>
      <c r="R711" s="76"/>
      <c r="S711" s="75"/>
      <c r="T711" s="79"/>
      <c r="U711" s="86"/>
      <c r="V711" s="87"/>
      <c r="W711" s="172" t="str">
        <f>IF(OR(T711="他官署で調達手続きを実施のため",AG711=契約状況コード表!G$5),"－",IF(V711&lt;&gt;"",ROUNDDOWN(V711/T711,3),(IFERROR(ROUNDDOWN(U711/T711,3),"－"))))</f>
        <v>－</v>
      </c>
      <c r="X711" s="79"/>
      <c r="Y711" s="79"/>
      <c r="Z711" s="82"/>
      <c r="AA711" s="80"/>
      <c r="AB711" s="81"/>
      <c r="AC711" s="82"/>
      <c r="AD711" s="82"/>
      <c r="AE711" s="82"/>
      <c r="AF711" s="82"/>
      <c r="AG711" s="80"/>
      <c r="AH711" s="76"/>
      <c r="AI711" s="76"/>
      <c r="AJ711" s="76"/>
      <c r="AK711" s="36"/>
      <c r="AL711" s="36"/>
      <c r="AM711" s="200"/>
      <c r="AN711" s="200"/>
      <c r="AO711" s="200"/>
      <c r="AP711" s="200"/>
      <c r="AQ711" s="161"/>
      <c r="AR711" s="75"/>
      <c r="AS711" s="36"/>
      <c r="AT711" s="36"/>
      <c r="AU711" s="36"/>
      <c r="AV711" s="36"/>
      <c r="AW711" s="36"/>
      <c r="AX711" s="36"/>
      <c r="AY711" s="36"/>
      <c r="AZ711" s="36"/>
      <c r="BA711" s="104"/>
      <c r="BB711" s="113"/>
      <c r="BC711" s="114" t="str">
        <f>IF(AND(OR(K711=契約状況コード表!D$5,K711=契約状況コード表!D$6),OR(AG711=契約状況コード表!G$5,AG711=契約状況コード表!G$6)),"年間支払金額(全官署)",IF(OR(AG711=契約状況コード表!G$5,AG711=契約状況コード表!G$6),"年間支払金額",IF(AND(OR(COUNTIF(AI711,"*すべて*"),COUNTIF(AI711,"*全て*")),S711="●",OR(K711=契約状況コード表!D$5,K711=契約状況コード表!D$6)),"年間支払金額(全官署、契約相手方ごと)",IF(AND(OR(COUNTIF(AI711,"*すべて*"),COUNTIF(AI711,"*全て*")),S711="●"),"年間支払金額(契約相手方ごと)",IF(AND(OR(K711=契約状況コード表!D$5,K711=契約状況コード表!D$6),AG711=契約状況コード表!G$7),"契約総額(全官署)",IF(AND(K711=契約状況コード表!D$7,AG711=契約状況コード表!G$7),"契約総額(自官署のみ)",IF(K711=契約状況コード表!D$7,"年間支払金額(自官署のみ)",IF(AG711=契約状況コード表!G$7,"契約総額",IF(AND(COUNTIF(BJ711,"&lt;&gt;*単価*"),OR(K711=契約状況コード表!D$5,K711=契約状況コード表!D$6)),"全官署予定価格",IF(AND(COUNTIF(BJ711,"*単価*"),OR(K711=契約状況コード表!D$5,K711=契約状況コード表!D$6)),"全官署支払金額",IF(AND(COUNTIF(BJ711,"&lt;&gt;*単価*"),COUNTIF(BJ711,"*変更契約*")),"変更後予定価格",IF(COUNTIF(BJ711,"*単価*"),"年間支払金額","予定価格"))))))))))))</f>
        <v>予定価格</v>
      </c>
      <c r="BD711" s="114" t="str">
        <f>IF(AND(BI711=契約状況コード表!M$5,T711&gt;契約状況コード表!N$5),"○",IF(AND(BI711=契約状況コード表!M$6,T711&gt;=契約状況コード表!N$6),"○",IF(AND(BI711=契約状況コード表!M$7,T711&gt;=契約状況コード表!N$7),"○",IF(AND(BI711=契約状況コード表!M$8,T711&gt;=契約状況コード表!N$8),"○",IF(AND(BI711=契約状況コード表!M$9,T711&gt;=契約状況コード表!N$9),"○",IF(AND(BI711=契約状況コード表!M$10,T711&gt;=契約状況コード表!N$10),"○",IF(AND(BI711=契約状況コード表!M$11,T711&gt;=契約状況コード表!N$11),"○",IF(AND(BI711=契約状況コード表!M$12,T711&gt;=契約状況コード表!N$12),"○",IF(AND(BI711=契約状況コード表!M$13,T711&gt;=契約状況コード表!N$13),"○",IF(T711="他官署で調達手続き入札を実施のため","○","×"))))))))))</f>
        <v>×</v>
      </c>
      <c r="BE711" s="114" t="str">
        <f>IF(AND(BI711=契約状況コード表!M$5,Y711&gt;契約状況コード表!N$5),"○",IF(AND(BI711=契約状況コード表!M$6,Y711&gt;=契約状況コード表!N$6),"○",IF(AND(BI711=契約状況コード表!M$7,Y711&gt;=契約状況コード表!N$7),"○",IF(AND(BI711=契約状況コード表!M$8,Y711&gt;=契約状況コード表!N$8),"○",IF(AND(BI711=契約状況コード表!M$9,Y711&gt;=契約状況コード表!N$9),"○",IF(AND(BI711=契約状況コード表!M$10,Y711&gt;=契約状況コード表!N$10),"○",IF(AND(BI711=契約状況コード表!M$11,Y711&gt;=契約状況コード表!N$11),"○",IF(AND(BI711=契約状況コード表!M$12,Y711&gt;=契約状況コード表!N$12),"○",IF(AND(BI711=契約状況コード表!M$13,Y711&gt;=契約状況コード表!N$13),"○","×")))))))))</f>
        <v>×</v>
      </c>
      <c r="BF711" s="114" t="str">
        <f t="shared" si="101"/>
        <v>×</v>
      </c>
      <c r="BG711" s="114" t="str">
        <f t="shared" si="102"/>
        <v>×</v>
      </c>
      <c r="BH711" s="115" t="str">
        <f t="shared" si="103"/>
        <v/>
      </c>
      <c r="BI711" s="170">
        <f t="shared" si="104"/>
        <v>0</v>
      </c>
      <c r="BJ711" s="36" t="str">
        <f>IF(AG711=契約状況コード表!G$5,"",IF(AND(K711&lt;&gt;"",ISTEXT(U711)),"分担契約/単価契約",IF(ISTEXT(U711),"単価契約",IF(K711&lt;&gt;"","分担契約",""))))</f>
        <v/>
      </c>
      <c r="BK711" s="171"/>
      <c r="BL711" s="118" t="str">
        <f>IF(COUNTIF(T711,"**"),"",IF(AND(T711&gt;=契約状況コード表!P$5,OR(H711=契約状況コード表!M$5,H711=契約状況コード表!M$6)),1,IF(AND(T711&gt;=契約状況コード表!P$13,H711&lt;&gt;契約状況コード表!M$5,H711&lt;&gt;契約状況コード表!M$6),1,"")))</f>
        <v/>
      </c>
      <c r="BM711" s="155" t="str">
        <f t="shared" si="105"/>
        <v>○</v>
      </c>
      <c r="BN711" s="118" t="b">
        <f t="shared" si="106"/>
        <v>1</v>
      </c>
      <c r="BO711" s="118" t="b">
        <f t="shared" si="107"/>
        <v>1</v>
      </c>
    </row>
    <row r="712" spans="1:67" ht="60.6" customHeight="1">
      <c r="A712" s="101">
        <f t="shared" si="99"/>
        <v>707</v>
      </c>
      <c r="B712" s="101" t="str">
        <f t="shared" si="100"/>
        <v/>
      </c>
      <c r="C712" s="101" t="str">
        <f>IF(B712&lt;&gt;1,"",COUNTIF($B$6:B712,1))</f>
        <v/>
      </c>
      <c r="D712" s="101" t="str">
        <f>IF(B712&lt;&gt;2,"",COUNTIF($B$6:B712,2))</f>
        <v/>
      </c>
      <c r="E712" s="101" t="str">
        <f>IF(B712&lt;&gt;3,"",COUNTIF($B$6:B712,3))</f>
        <v/>
      </c>
      <c r="F712" s="101" t="str">
        <f>IF(B712&lt;&gt;4,"",COUNTIF($B$6:B712,4))</f>
        <v/>
      </c>
      <c r="G712" s="75"/>
      <c r="H712" s="36"/>
      <c r="I712" s="76"/>
      <c r="J712" s="76"/>
      <c r="K712" s="75"/>
      <c r="L712" s="161"/>
      <c r="M712" s="77"/>
      <c r="N712" s="76"/>
      <c r="O712" s="78"/>
      <c r="P712" s="83"/>
      <c r="Q712" s="84"/>
      <c r="R712" s="76"/>
      <c r="S712" s="75"/>
      <c r="T712" s="79"/>
      <c r="U712" s="86"/>
      <c r="V712" s="87"/>
      <c r="W712" s="172" t="str">
        <f>IF(OR(T712="他官署で調達手続きを実施のため",AG712=契約状況コード表!G$5),"－",IF(V712&lt;&gt;"",ROUNDDOWN(V712/T712,3),(IFERROR(ROUNDDOWN(U712/T712,3),"－"))))</f>
        <v>－</v>
      </c>
      <c r="X712" s="79"/>
      <c r="Y712" s="79"/>
      <c r="Z712" s="82"/>
      <c r="AA712" s="80"/>
      <c r="AB712" s="81"/>
      <c r="AC712" s="82"/>
      <c r="AD712" s="82"/>
      <c r="AE712" s="82"/>
      <c r="AF712" s="82"/>
      <c r="AG712" s="80"/>
      <c r="AH712" s="76"/>
      <c r="AI712" s="76"/>
      <c r="AJ712" s="76"/>
      <c r="AK712" s="36"/>
      <c r="AL712" s="36"/>
      <c r="AM712" s="200"/>
      <c r="AN712" s="200"/>
      <c r="AO712" s="200"/>
      <c r="AP712" s="200"/>
      <c r="AQ712" s="161"/>
      <c r="AR712" s="75"/>
      <c r="AS712" s="36"/>
      <c r="AT712" s="36"/>
      <c r="AU712" s="36"/>
      <c r="AV712" s="36"/>
      <c r="AW712" s="36"/>
      <c r="AX712" s="36"/>
      <c r="AY712" s="36"/>
      <c r="AZ712" s="36"/>
      <c r="BA712" s="104"/>
      <c r="BB712" s="113"/>
      <c r="BC712" s="114" t="str">
        <f>IF(AND(OR(K712=契約状況コード表!D$5,K712=契約状況コード表!D$6),OR(AG712=契約状況コード表!G$5,AG712=契約状況コード表!G$6)),"年間支払金額(全官署)",IF(OR(AG712=契約状況コード表!G$5,AG712=契約状況コード表!G$6),"年間支払金額",IF(AND(OR(COUNTIF(AI712,"*すべて*"),COUNTIF(AI712,"*全て*")),S712="●",OR(K712=契約状況コード表!D$5,K712=契約状況コード表!D$6)),"年間支払金額(全官署、契約相手方ごと)",IF(AND(OR(COUNTIF(AI712,"*すべて*"),COUNTIF(AI712,"*全て*")),S712="●"),"年間支払金額(契約相手方ごと)",IF(AND(OR(K712=契約状況コード表!D$5,K712=契約状況コード表!D$6),AG712=契約状況コード表!G$7),"契約総額(全官署)",IF(AND(K712=契約状況コード表!D$7,AG712=契約状況コード表!G$7),"契約総額(自官署のみ)",IF(K712=契約状況コード表!D$7,"年間支払金額(自官署のみ)",IF(AG712=契約状況コード表!G$7,"契約総額",IF(AND(COUNTIF(BJ712,"&lt;&gt;*単価*"),OR(K712=契約状況コード表!D$5,K712=契約状況コード表!D$6)),"全官署予定価格",IF(AND(COUNTIF(BJ712,"*単価*"),OR(K712=契約状況コード表!D$5,K712=契約状況コード表!D$6)),"全官署支払金額",IF(AND(COUNTIF(BJ712,"&lt;&gt;*単価*"),COUNTIF(BJ712,"*変更契約*")),"変更後予定価格",IF(COUNTIF(BJ712,"*単価*"),"年間支払金額","予定価格"))))))))))))</f>
        <v>予定価格</v>
      </c>
      <c r="BD712" s="114" t="str">
        <f>IF(AND(BI712=契約状況コード表!M$5,T712&gt;契約状況コード表!N$5),"○",IF(AND(BI712=契約状況コード表!M$6,T712&gt;=契約状況コード表!N$6),"○",IF(AND(BI712=契約状況コード表!M$7,T712&gt;=契約状況コード表!N$7),"○",IF(AND(BI712=契約状況コード表!M$8,T712&gt;=契約状況コード表!N$8),"○",IF(AND(BI712=契約状況コード表!M$9,T712&gt;=契約状況コード表!N$9),"○",IF(AND(BI712=契約状況コード表!M$10,T712&gt;=契約状況コード表!N$10),"○",IF(AND(BI712=契約状況コード表!M$11,T712&gt;=契約状況コード表!N$11),"○",IF(AND(BI712=契約状況コード表!M$12,T712&gt;=契約状況コード表!N$12),"○",IF(AND(BI712=契約状況コード表!M$13,T712&gt;=契約状況コード表!N$13),"○",IF(T712="他官署で調達手続き入札を実施のため","○","×"))))))))))</f>
        <v>×</v>
      </c>
      <c r="BE712" s="114" t="str">
        <f>IF(AND(BI712=契約状況コード表!M$5,Y712&gt;契約状況コード表!N$5),"○",IF(AND(BI712=契約状況コード表!M$6,Y712&gt;=契約状況コード表!N$6),"○",IF(AND(BI712=契約状況コード表!M$7,Y712&gt;=契約状況コード表!N$7),"○",IF(AND(BI712=契約状況コード表!M$8,Y712&gt;=契約状況コード表!N$8),"○",IF(AND(BI712=契約状況コード表!M$9,Y712&gt;=契約状況コード表!N$9),"○",IF(AND(BI712=契約状況コード表!M$10,Y712&gt;=契約状況コード表!N$10),"○",IF(AND(BI712=契約状況コード表!M$11,Y712&gt;=契約状況コード表!N$11),"○",IF(AND(BI712=契約状況コード表!M$12,Y712&gt;=契約状況コード表!N$12),"○",IF(AND(BI712=契約状況コード表!M$13,Y712&gt;=契約状況コード表!N$13),"○","×")))))))))</f>
        <v>×</v>
      </c>
      <c r="BF712" s="114" t="str">
        <f t="shared" si="101"/>
        <v>×</v>
      </c>
      <c r="BG712" s="114" t="str">
        <f t="shared" si="102"/>
        <v>×</v>
      </c>
      <c r="BH712" s="115" t="str">
        <f t="shared" si="103"/>
        <v/>
      </c>
      <c r="BI712" s="170">
        <f t="shared" si="104"/>
        <v>0</v>
      </c>
      <c r="BJ712" s="36" t="str">
        <f>IF(AG712=契約状況コード表!G$5,"",IF(AND(K712&lt;&gt;"",ISTEXT(U712)),"分担契約/単価契約",IF(ISTEXT(U712),"単価契約",IF(K712&lt;&gt;"","分担契約",""))))</f>
        <v/>
      </c>
      <c r="BK712" s="171"/>
      <c r="BL712" s="118" t="str">
        <f>IF(COUNTIF(T712,"**"),"",IF(AND(T712&gt;=契約状況コード表!P$5,OR(H712=契約状況コード表!M$5,H712=契約状況コード表!M$6)),1,IF(AND(T712&gt;=契約状況コード表!P$13,H712&lt;&gt;契約状況コード表!M$5,H712&lt;&gt;契約状況コード表!M$6),1,"")))</f>
        <v/>
      </c>
      <c r="BM712" s="155" t="str">
        <f t="shared" si="105"/>
        <v>○</v>
      </c>
      <c r="BN712" s="118" t="b">
        <f t="shared" si="106"/>
        <v>1</v>
      </c>
      <c r="BO712" s="118" t="b">
        <f t="shared" si="107"/>
        <v>1</v>
      </c>
    </row>
    <row r="713" spans="1:67" ht="60.6" customHeight="1">
      <c r="A713" s="101">
        <f t="shared" si="99"/>
        <v>708</v>
      </c>
      <c r="B713" s="101" t="str">
        <f t="shared" si="100"/>
        <v/>
      </c>
      <c r="C713" s="101" t="str">
        <f>IF(B713&lt;&gt;1,"",COUNTIF($B$6:B713,1))</f>
        <v/>
      </c>
      <c r="D713" s="101" t="str">
        <f>IF(B713&lt;&gt;2,"",COUNTIF($B$6:B713,2))</f>
        <v/>
      </c>
      <c r="E713" s="101" t="str">
        <f>IF(B713&lt;&gt;3,"",COUNTIF($B$6:B713,3))</f>
        <v/>
      </c>
      <c r="F713" s="101" t="str">
        <f>IF(B713&lt;&gt;4,"",COUNTIF($B$6:B713,4))</f>
        <v/>
      </c>
      <c r="G713" s="75"/>
      <c r="H713" s="36"/>
      <c r="I713" s="76"/>
      <c r="J713" s="76"/>
      <c r="K713" s="75"/>
      <c r="L713" s="161"/>
      <c r="M713" s="77"/>
      <c r="N713" s="76"/>
      <c r="O713" s="78"/>
      <c r="P713" s="83"/>
      <c r="Q713" s="84"/>
      <c r="R713" s="76"/>
      <c r="S713" s="75"/>
      <c r="T713" s="79"/>
      <c r="U713" s="86"/>
      <c r="V713" s="87"/>
      <c r="W713" s="172" t="str">
        <f>IF(OR(T713="他官署で調達手続きを実施のため",AG713=契約状況コード表!G$5),"－",IF(V713&lt;&gt;"",ROUNDDOWN(V713/T713,3),(IFERROR(ROUNDDOWN(U713/T713,3),"－"))))</f>
        <v>－</v>
      </c>
      <c r="X713" s="79"/>
      <c r="Y713" s="79"/>
      <c r="Z713" s="82"/>
      <c r="AA713" s="80"/>
      <c r="AB713" s="81"/>
      <c r="AC713" s="82"/>
      <c r="AD713" s="82"/>
      <c r="AE713" s="82"/>
      <c r="AF713" s="82"/>
      <c r="AG713" s="80"/>
      <c r="AH713" s="76"/>
      <c r="AI713" s="76"/>
      <c r="AJ713" s="76"/>
      <c r="AK713" s="36"/>
      <c r="AL713" s="36"/>
      <c r="AM713" s="200"/>
      <c r="AN713" s="200"/>
      <c r="AO713" s="200"/>
      <c r="AP713" s="200"/>
      <c r="AQ713" s="161"/>
      <c r="AR713" s="75"/>
      <c r="AS713" s="36"/>
      <c r="AT713" s="36"/>
      <c r="AU713" s="36"/>
      <c r="AV713" s="36"/>
      <c r="AW713" s="36"/>
      <c r="AX713" s="36"/>
      <c r="AY713" s="36"/>
      <c r="AZ713" s="36"/>
      <c r="BA713" s="104"/>
      <c r="BB713" s="113"/>
      <c r="BC713" s="114" t="str">
        <f>IF(AND(OR(K713=契約状況コード表!D$5,K713=契約状況コード表!D$6),OR(AG713=契約状況コード表!G$5,AG713=契約状況コード表!G$6)),"年間支払金額(全官署)",IF(OR(AG713=契約状況コード表!G$5,AG713=契約状況コード表!G$6),"年間支払金額",IF(AND(OR(COUNTIF(AI713,"*すべて*"),COUNTIF(AI713,"*全て*")),S713="●",OR(K713=契約状況コード表!D$5,K713=契約状況コード表!D$6)),"年間支払金額(全官署、契約相手方ごと)",IF(AND(OR(COUNTIF(AI713,"*すべて*"),COUNTIF(AI713,"*全て*")),S713="●"),"年間支払金額(契約相手方ごと)",IF(AND(OR(K713=契約状況コード表!D$5,K713=契約状況コード表!D$6),AG713=契約状況コード表!G$7),"契約総額(全官署)",IF(AND(K713=契約状況コード表!D$7,AG713=契約状況コード表!G$7),"契約総額(自官署のみ)",IF(K713=契約状況コード表!D$7,"年間支払金額(自官署のみ)",IF(AG713=契約状況コード表!G$7,"契約総額",IF(AND(COUNTIF(BJ713,"&lt;&gt;*単価*"),OR(K713=契約状況コード表!D$5,K713=契約状況コード表!D$6)),"全官署予定価格",IF(AND(COUNTIF(BJ713,"*単価*"),OR(K713=契約状況コード表!D$5,K713=契約状況コード表!D$6)),"全官署支払金額",IF(AND(COUNTIF(BJ713,"&lt;&gt;*単価*"),COUNTIF(BJ713,"*変更契約*")),"変更後予定価格",IF(COUNTIF(BJ713,"*単価*"),"年間支払金額","予定価格"))))))))))))</f>
        <v>予定価格</v>
      </c>
      <c r="BD713" s="114" t="str">
        <f>IF(AND(BI713=契約状況コード表!M$5,T713&gt;契約状況コード表!N$5),"○",IF(AND(BI713=契約状況コード表!M$6,T713&gt;=契約状況コード表!N$6),"○",IF(AND(BI713=契約状況コード表!M$7,T713&gt;=契約状況コード表!N$7),"○",IF(AND(BI713=契約状況コード表!M$8,T713&gt;=契約状況コード表!N$8),"○",IF(AND(BI713=契約状況コード表!M$9,T713&gt;=契約状況コード表!N$9),"○",IF(AND(BI713=契約状況コード表!M$10,T713&gt;=契約状況コード表!N$10),"○",IF(AND(BI713=契約状況コード表!M$11,T713&gt;=契約状況コード表!N$11),"○",IF(AND(BI713=契約状況コード表!M$12,T713&gt;=契約状況コード表!N$12),"○",IF(AND(BI713=契約状況コード表!M$13,T713&gt;=契約状況コード表!N$13),"○",IF(T713="他官署で調達手続き入札を実施のため","○","×"))))))))))</f>
        <v>×</v>
      </c>
      <c r="BE713" s="114" t="str">
        <f>IF(AND(BI713=契約状況コード表!M$5,Y713&gt;契約状況コード表!N$5),"○",IF(AND(BI713=契約状況コード表!M$6,Y713&gt;=契約状況コード表!N$6),"○",IF(AND(BI713=契約状況コード表!M$7,Y713&gt;=契約状況コード表!N$7),"○",IF(AND(BI713=契約状況コード表!M$8,Y713&gt;=契約状況コード表!N$8),"○",IF(AND(BI713=契約状況コード表!M$9,Y713&gt;=契約状況コード表!N$9),"○",IF(AND(BI713=契約状況コード表!M$10,Y713&gt;=契約状況コード表!N$10),"○",IF(AND(BI713=契約状況コード表!M$11,Y713&gt;=契約状況コード表!N$11),"○",IF(AND(BI713=契約状況コード表!M$12,Y713&gt;=契約状況コード表!N$12),"○",IF(AND(BI713=契約状況コード表!M$13,Y713&gt;=契約状況コード表!N$13),"○","×")))))))))</f>
        <v>×</v>
      </c>
      <c r="BF713" s="114" t="str">
        <f t="shared" si="101"/>
        <v>×</v>
      </c>
      <c r="BG713" s="114" t="str">
        <f t="shared" si="102"/>
        <v>×</v>
      </c>
      <c r="BH713" s="115" t="str">
        <f t="shared" si="103"/>
        <v/>
      </c>
      <c r="BI713" s="170">
        <f t="shared" si="104"/>
        <v>0</v>
      </c>
      <c r="BJ713" s="36" t="str">
        <f>IF(AG713=契約状況コード表!G$5,"",IF(AND(K713&lt;&gt;"",ISTEXT(U713)),"分担契約/単価契約",IF(ISTEXT(U713),"単価契約",IF(K713&lt;&gt;"","分担契約",""))))</f>
        <v/>
      </c>
      <c r="BK713" s="171"/>
      <c r="BL713" s="118" t="str">
        <f>IF(COUNTIF(T713,"**"),"",IF(AND(T713&gt;=契約状況コード表!P$5,OR(H713=契約状況コード表!M$5,H713=契約状況コード表!M$6)),1,IF(AND(T713&gt;=契約状況コード表!P$13,H713&lt;&gt;契約状況コード表!M$5,H713&lt;&gt;契約状況コード表!M$6),1,"")))</f>
        <v/>
      </c>
      <c r="BM713" s="155" t="str">
        <f t="shared" si="105"/>
        <v>○</v>
      </c>
      <c r="BN713" s="118" t="b">
        <f t="shared" si="106"/>
        <v>1</v>
      </c>
      <c r="BO713" s="118" t="b">
        <f t="shared" si="107"/>
        <v>1</v>
      </c>
    </row>
    <row r="714" spans="1:67" ht="60.6" customHeight="1">
      <c r="A714" s="101">
        <f t="shared" si="99"/>
        <v>709</v>
      </c>
      <c r="B714" s="101" t="str">
        <f t="shared" si="100"/>
        <v/>
      </c>
      <c r="C714" s="101" t="str">
        <f>IF(B714&lt;&gt;1,"",COUNTIF($B$6:B714,1))</f>
        <v/>
      </c>
      <c r="D714" s="101" t="str">
        <f>IF(B714&lt;&gt;2,"",COUNTIF($B$6:B714,2))</f>
        <v/>
      </c>
      <c r="E714" s="101" t="str">
        <f>IF(B714&lt;&gt;3,"",COUNTIF($B$6:B714,3))</f>
        <v/>
      </c>
      <c r="F714" s="101" t="str">
        <f>IF(B714&lt;&gt;4,"",COUNTIF($B$6:B714,4))</f>
        <v/>
      </c>
      <c r="G714" s="75"/>
      <c r="H714" s="36"/>
      <c r="I714" s="76"/>
      <c r="J714" s="76"/>
      <c r="K714" s="75"/>
      <c r="L714" s="161"/>
      <c r="M714" s="77"/>
      <c r="N714" s="76"/>
      <c r="O714" s="78"/>
      <c r="P714" s="83"/>
      <c r="Q714" s="84"/>
      <c r="R714" s="76"/>
      <c r="S714" s="75"/>
      <c r="T714" s="79"/>
      <c r="U714" s="86"/>
      <c r="V714" s="87"/>
      <c r="W714" s="172" t="str">
        <f>IF(OR(T714="他官署で調達手続きを実施のため",AG714=契約状況コード表!G$5),"－",IF(V714&lt;&gt;"",ROUNDDOWN(V714/T714,3),(IFERROR(ROUNDDOWN(U714/T714,3),"－"))))</f>
        <v>－</v>
      </c>
      <c r="X714" s="79"/>
      <c r="Y714" s="79"/>
      <c r="Z714" s="82"/>
      <c r="AA714" s="80"/>
      <c r="AB714" s="81"/>
      <c r="AC714" s="82"/>
      <c r="AD714" s="82"/>
      <c r="AE714" s="82"/>
      <c r="AF714" s="82"/>
      <c r="AG714" s="80"/>
      <c r="AH714" s="76"/>
      <c r="AI714" s="76"/>
      <c r="AJ714" s="76"/>
      <c r="AK714" s="36"/>
      <c r="AL714" s="36"/>
      <c r="AM714" s="200"/>
      <c r="AN714" s="200"/>
      <c r="AO714" s="200"/>
      <c r="AP714" s="200"/>
      <c r="AQ714" s="161"/>
      <c r="AR714" s="75"/>
      <c r="AS714" s="36"/>
      <c r="AT714" s="36"/>
      <c r="AU714" s="36"/>
      <c r="AV714" s="36"/>
      <c r="AW714" s="36"/>
      <c r="AX714" s="36"/>
      <c r="AY714" s="36"/>
      <c r="AZ714" s="36"/>
      <c r="BA714" s="108"/>
      <c r="BB714" s="113"/>
      <c r="BC714" s="114" t="str">
        <f>IF(AND(OR(K714=契約状況コード表!D$5,K714=契約状況コード表!D$6),OR(AG714=契約状況コード表!G$5,AG714=契約状況コード表!G$6)),"年間支払金額(全官署)",IF(OR(AG714=契約状況コード表!G$5,AG714=契約状況コード表!G$6),"年間支払金額",IF(AND(OR(COUNTIF(AI714,"*すべて*"),COUNTIF(AI714,"*全て*")),S714="●",OR(K714=契約状況コード表!D$5,K714=契約状況コード表!D$6)),"年間支払金額(全官署、契約相手方ごと)",IF(AND(OR(COUNTIF(AI714,"*すべて*"),COUNTIF(AI714,"*全て*")),S714="●"),"年間支払金額(契約相手方ごと)",IF(AND(OR(K714=契約状況コード表!D$5,K714=契約状況コード表!D$6),AG714=契約状況コード表!G$7),"契約総額(全官署)",IF(AND(K714=契約状況コード表!D$7,AG714=契約状況コード表!G$7),"契約総額(自官署のみ)",IF(K714=契約状況コード表!D$7,"年間支払金額(自官署のみ)",IF(AG714=契約状況コード表!G$7,"契約総額",IF(AND(COUNTIF(BJ714,"&lt;&gt;*単価*"),OR(K714=契約状況コード表!D$5,K714=契約状況コード表!D$6)),"全官署予定価格",IF(AND(COUNTIF(BJ714,"*単価*"),OR(K714=契約状況コード表!D$5,K714=契約状況コード表!D$6)),"全官署支払金額",IF(AND(COUNTIF(BJ714,"&lt;&gt;*単価*"),COUNTIF(BJ714,"*変更契約*")),"変更後予定価格",IF(COUNTIF(BJ714,"*単価*"),"年間支払金額","予定価格"))))))))))))</f>
        <v>予定価格</v>
      </c>
      <c r="BD714" s="114" t="str">
        <f>IF(AND(BI714=契約状況コード表!M$5,T714&gt;契約状況コード表!N$5),"○",IF(AND(BI714=契約状況コード表!M$6,T714&gt;=契約状況コード表!N$6),"○",IF(AND(BI714=契約状況コード表!M$7,T714&gt;=契約状況コード表!N$7),"○",IF(AND(BI714=契約状況コード表!M$8,T714&gt;=契約状況コード表!N$8),"○",IF(AND(BI714=契約状況コード表!M$9,T714&gt;=契約状況コード表!N$9),"○",IF(AND(BI714=契約状況コード表!M$10,T714&gt;=契約状況コード表!N$10),"○",IF(AND(BI714=契約状況コード表!M$11,T714&gt;=契約状況コード表!N$11),"○",IF(AND(BI714=契約状況コード表!M$12,T714&gt;=契約状況コード表!N$12),"○",IF(AND(BI714=契約状況コード表!M$13,T714&gt;=契約状況コード表!N$13),"○",IF(T714="他官署で調達手続き入札を実施のため","○","×"))))))))))</f>
        <v>×</v>
      </c>
      <c r="BE714" s="114" t="str">
        <f>IF(AND(BI714=契約状況コード表!M$5,Y714&gt;契約状況コード表!N$5),"○",IF(AND(BI714=契約状況コード表!M$6,Y714&gt;=契約状況コード表!N$6),"○",IF(AND(BI714=契約状況コード表!M$7,Y714&gt;=契約状況コード表!N$7),"○",IF(AND(BI714=契約状況コード表!M$8,Y714&gt;=契約状況コード表!N$8),"○",IF(AND(BI714=契約状況コード表!M$9,Y714&gt;=契約状況コード表!N$9),"○",IF(AND(BI714=契約状況コード表!M$10,Y714&gt;=契約状況コード表!N$10),"○",IF(AND(BI714=契約状況コード表!M$11,Y714&gt;=契約状況コード表!N$11),"○",IF(AND(BI714=契約状況コード表!M$12,Y714&gt;=契約状況コード表!N$12),"○",IF(AND(BI714=契約状況コード表!M$13,Y714&gt;=契約状況コード表!N$13),"○","×")))))))))</f>
        <v>×</v>
      </c>
      <c r="BF714" s="114" t="str">
        <f t="shared" si="101"/>
        <v>×</v>
      </c>
      <c r="BG714" s="114" t="str">
        <f t="shared" si="102"/>
        <v>×</v>
      </c>
      <c r="BH714" s="115" t="str">
        <f t="shared" si="103"/>
        <v/>
      </c>
      <c r="BI714" s="170">
        <f t="shared" si="104"/>
        <v>0</v>
      </c>
      <c r="BJ714" s="36" t="str">
        <f>IF(AG714=契約状況コード表!G$5,"",IF(AND(K714&lt;&gt;"",ISTEXT(U714)),"分担契約/単価契約",IF(ISTEXT(U714),"単価契約",IF(K714&lt;&gt;"","分担契約",""))))</f>
        <v/>
      </c>
      <c r="BK714" s="171"/>
      <c r="BL714" s="118" t="str">
        <f>IF(COUNTIF(T714,"**"),"",IF(AND(T714&gt;=契約状況コード表!P$5,OR(H714=契約状況コード表!M$5,H714=契約状況コード表!M$6)),1,IF(AND(T714&gt;=契約状況コード表!P$13,H714&lt;&gt;契約状況コード表!M$5,H714&lt;&gt;契約状況コード表!M$6),1,"")))</f>
        <v/>
      </c>
      <c r="BM714" s="155" t="str">
        <f t="shared" si="105"/>
        <v>○</v>
      </c>
      <c r="BN714" s="118" t="b">
        <f t="shared" si="106"/>
        <v>1</v>
      </c>
      <c r="BO714" s="118" t="b">
        <f t="shared" si="107"/>
        <v>1</v>
      </c>
    </row>
    <row r="715" spans="1:67" ht="60.6" customHeight="1">
      <c r="A715" s="101">
        <f t="shared" si="99"/>
        <v>710</v>
      </c>
      <c r="B715" s="101" t="str">
        <f t="shared" si="100"/>
        <v/>
      </c>
      <c r="C715" s="101" t="str">
        <f>IF(B715&lt;&gt;1,"",COUNTIF($B$6:B715,1))</f>
        <v/>
      </c>
      <c r="D715" s="101" t="str">
        <f>IF(B715&lt;&gt;2,"",COUNTIF($B$6:B715,2))</f>
        <v/>
      </c>
      <c r="E715" s="101" t="str">
        <f>IF(B715&lt;&gt;3,"",COUNTIF($B$6:B715,3))</f>
        <v/>
      </c>
      <c r="F715" s="101" t="str">
        <f>IF(B715&lt;&gt;4,"",COUNTIF($B$6:B715,4))</f>
        <v/>
      </c>
      <c r="G715" s="75"/>
      <c r="H715" s="36"/>
      <c r="I715" s="76"/>
      <c r="J715" s="76"/>
      <c r="K715" s="75"/>
      <c r="L715" s="161"/>
      <c r="M715" s="77"/>
      <c r="N715" s="76"/>
      <c r="O715" s="78"/>
      <c r="P715" s="83"/>
      <c r="Q715" s="84"/>
      <c r="R715" s="76"/>
      <c r="S715" s="75"/>
      <c r="T715" s="79"/>
      <c r="U715" s="86"/>
      <c r="V715" s="87"/>
      <c r="W715" s="172" t="str">
        <f>IF(OR(T715="他官署で調達手続きを実施のため",AG715=契約状況コード表!G$5),"－",IF(V715&lt;&gt;"",ROUNDDOWN(V715/T715,3),(IFERROR(ROUNDDOWN(U715/T715,3),"－"))))</f>
        <v>－</v>
      </c>
      <c r="X715" s="79"/>
      <c r="Y715" s="79"/>
      <c r="Z715" s="82"/>
      <c r="AA715" s="80"/>
      <c r="AB715" s="81"/>
      <c r="AC715" s="82"/>
      <c r="AD715" s="82"/>
      <c r="AE715" s="82"/>
      <c r="AF715" s="82"/>
      <c r="AG715" s="80"/>
      <c r="AH715" s="76"/>
      <c r="AI715" s="76"/>
      <c r="AJ715" s="76"/>
      <c r="AK715" s="36"/>
      <c r="AL715" s="36"/>
      <c r="AM715" s="200"/>
      <c r="AN715" s="200"/>
      <c r="AO715" s="200"/>
      <c r="AP715" s="200"/>
      <c r="AQ715" s="161"/>
      <c r="AR715" s="75"/>
      <c r="AS715" s="36"/>
      <c r="AT715" s="36"/>
      <c r="AU715" s="36"/>
      <c r="AV715" s="36"/>
      <c r="AW715" s="36"/>
      <c r="AX715" s="36"/>
      <c r="AY715" s="36"/>
      <c r="AZ715" s="36"/>
      <c r="BA715" s="104"/>
      <c r="BB715" s="113"/>
      <c r="BC715" s="114" t="str">
        <f>IF(AND(OR(K715=契約状況コード表!D$5,K715=契約状況コード表!D$6),OR(AG715=契約状況コード表!G$5,AG715=契約状況コード表!G$6)),"年間支払金額(全官署)",IF(OR(AG715=契約状況コード表!G$5,AG715=契約状況コード表!G$6),"年間支払金額",IF(AND(OR(COUNTIF(AI715,"*すべて*"),COUNTIF(AI715,"*全て*")),S715="●",OR(K715=契約状況コード表!D$5,K715=契約状況コード表!D$6)),"年間支払金額(全官署、契約相手方ごと)",IF(AND(OR(COUNTIF(AI715,"*すべて*"),COUNTIF(AI715,"*全て*")),S715="●"),"年間支払金額(契約相手方ごと)",IF(AND(OR(K715=契約状況コード表!D$5,K715=契約状況コード表!D$6),AG715=契約状況コード表!G$7),"契約総額(全官署)",IF(AND(K715=契約状況コード表!D$7,AG715=契約状況コード表!G$7),"契約総額(自官署のみ)",IF(K715=契約状況コード表!D$7,"年間支払金額(自官署のみ)",IF(AG715=契約状況コード表!G$7,"契約総額",IF(AND(COUNTIF(BJ715,"&lt;&gt;*単価*"),OR(K715=契約状況コード表!D$5,K715=契約状況コード表!D$6)),"全官署予定価格",IF(AND(COUNTIF(BJ715,"*単価*"),OR(K715=契約状況コード表!D$5,K715=契約状況コード表!D$6)),"全官署支払金額",IF(AND(COUNTIF(BJ715,"&lt;&gt;*単価*"),COUNTIF(BJ715,"*変更契約*")),"変更後予定価格",IF(COUNTIF(BJ715,"*単価*"),"年間支払金額","予定価格"))))))))))))</f>
        <v>予定価格</v>
      </c>
      <c r="BD715" s="114" t="str">
        <f>IF(AND(BI715=契約状況コード表!M$5,T715&gt;契約状況コード表!N$5),"○",IF(AND(BI715=契約状況コード表!M$6,T715&gt;=契約状況コード表!N$6),"○",IF(AND(BI715=契約状況コード表!M$7,T715&gt;=契約状況コード表!N$7),"○",IF(AND(BI715=契約状況コード表!M$8,T715&gt;=契約状況コード表!N$8),"○",IF(AND(BI715=契約状況コード表!M$9,T715&gt;=契約状況コード表!N$9),"○",IF(AND(BI715=契約状況コード表!M$10,T715&gt;=契約状況コード表!N$10),"○",IF(AND(BI715=契約状況コード表!M$11,T715&gt;=契約状況コード表!N$11),"○",IF(AND(BI715=契約状況コード表!M$12,T715&gt;=契約状況コード表!N$12),"○",IF(AND(BI715=契約状況コード表!M$13,T715&gt;=契約状況コード表!N$13),"○",IF(T715="他官署で調達手続き入札を実施のため","○","×"))))))))))</f>
        <v>×</v>
      </c>
      <c r="BE715" s="114" t="str">
        <f>IF(AND(BI715=契約状況コード表!M$5,Y715&gt;契約状況コード表!N$5),"○",IF(AND(BI715=契約状況コード表!M$6,Y715&gt;=契約状況コード表!N$6),"○",IF(AND(BI715=契約状況コード表!M$7,Y715&gt;=契約状況コード表!N$7),"○",IF(AND(BI715=契約状況コード表!M$8,Y715&gt;=契約状況コード表!N$8),"○",IF(AND(BI715=契約状況コード表!M$9,Y715&gt;=契約状況コード表!N$9),"○",IF(AND(BI715=契約状況コード表!M$10,Y715&gt;=契約状況コード表!N$10),"○",IF(AND(BI715=契約状況コード表!M$11,Y715&gt;=契約状況コード表!N$11),"○",IF(AND(BI715=契約状況コード表!M$12,Y715&gt;=契約状況コード表!N$12),"○",IF(AND(BI715=契約状況コード表!M$13,Y715&gt;=契約状況コード表!N$13),"○","×")))))))))</f>
        <v>×</v>
      </c>
      <c r="BF715" s="114" t="str">
        <f t="shared" si="101"/>
        <v>×</v>
      </c>
      <c r="BG715" s="114" t="str">
        <f t="shared" si="102"/>
        <v>×</v>
      </c>
      <c r="BH715" s="115" t="str">
        <f t="shared" si="103"/>
        <v/>
      </c>
      <c r="BI715" s="170">
        <f t="shared" si="104"/>
        <v>0</v>
      </c>
      <c r="BJ715" s="36" t="str">
        <f>IF(AG715=契約状況コード表!G$5,"",IF(AND(K715&lt;&gt;"",ISTEXT(U715)),"分担契約/単価契約",IF(ISTEXT(U715),"単価契約",IF(K715&lt;&gt;"","分担契約",""))))</f>
        <v/>
      </c>
      <c r="BK715" s="171"/>
      <c r="BL715" s="118" t="str">
        <f>IF(COUNTIF(T715,"**"),"",IF(AND(T715&gt;=契約状況コード表!P$5,OR(H715=契約状況コード表!M$5,H715=契約状況コード表!M$6)),1,IF(AND(T715&gt;=契約状況コード表!P$13,H715&lt;&gt;契約状況コード表!M$5,H715&lt;&gt;契約状況コード表!M$6),1,"")))</f>
        <v/>
      </c>
      <c r="BM715" s="155" t="str">
        <f t="shared" si="105"/>
        <v>○</v>
      </c>
      <c r="BN715" s="118" t="b">
        <f t="shared" si="106"/>
        <v>1</v>
      </c>
      <c r="BO715" s="118" t="b">
        <f t="shared" si="107"/>
        <v>1</v>
      </c>
    </row>
    <row r="716" spans="1:67" ht="60.6" customHeight="1">
      <c r="A716" s="101">
        <f t="shared" si="99"/>
        <v>711</v>
      </c>
      <c r="B716" s="101" t="str">
        <f t="shared" si="100"/>
        <v/>
      </c>
      <c r="C716" s="101" t="str">
        <f>IF(B716&lt;&gt;1,"",COUNTIF($B$6:B716,1))</f>
        <v/>
      </c>
      <c r="D716" s="101" t="str">
        <f>IF(B716&lt;&gt;2,"",COUNTIF($B$6:B716,2))</f>
        <v/>
      </c>
      <c r="E716" s="101" t="str">
        <f>IF(B716&lt;&gt;3,"",COUNTIF($B$6:B716,3))</f>
        <v/>
      </c>
      <c r="F716" s="101" t="str">
        <f>IF(B716&lt;&gt;4,"",COUNTIF($B$6:B716,4))</f>
        <v/>
      </c>
      <c r="G716" s="75"/>
      <c r="H716" s="36"/>
      <c r="I716" s="76"/>
      <c r="J716" s="76"/>
      <c r="K716" s="75"/>
      <c r="L716" s="161"/>
      <c r="M716" s="77"/>
      <c r="N716" s="76"/>
      <c r="O716" s="78"/>
      <c r="P716" s="83"/>
      <c r="Q716" s="84"/>
      <c r="R716" s="76"/>
      <c r="S716" s="75"/>
      <c r="T716" s="79"/>
      <c r="U716" s="86"/>
      <c r="V716" s="87"/>
      <c r="W716" s="172" t="str">
        <f>IF(OR(T716="他官署で調達手続きを実施のため",AG716=契約状況コード表!G$5),"－",IF(V716&lt;&gt;"",ROUNDDOWN(V716/T716,3),(IFERROR(ROUNDDOWN(U716/T716,3),"－"))))</f>
        <v>－</v>
      </c>
      <c r="X716" s="79"/>
      <c r="Y716" s="79"/>
      <c r="Z716" s="82"/>
      <c r="AA716" s="80"/>
      <c r="AB716" s="81"/>
      <c r="AC716" s="82"/>
      <c r="AD716" s="82"/>
      <c r="AE716" s="82"/>
      <c r="AF716" s="82"/>
      <c r="AG716" s="80"/>
      <c r="AH716" s="76"/>
      <c r="AI716" s="76"/>
      <c r="AJ716" s="76"/>
      <c r="AK716" s="36"/>
      <c r="AL716" s="36"/>
      <c r="AM716" s="200"/>
      <c r="AN716" s="200"/>
      <c r="AO716" s="200"/>
      <c r="AP716" s="200"/>
      <c r="AQ716" s="161"/>
      <c r="AR716" s="75"/>
      <c r="AS716" s="36"/>
      <c r="AT716" s="36"/>
      <c r="AU716" s="36"/>
      <c r="AV716" s="36"/>
      <c r="AW716" s="36"/>
      <c r="AX716" s="36"/>
      <c r="AY716" s="36"/>
      <c r="AZ716" s="36"/>
      <c r="BA716" s="104"/>
      <c r="BB716" s="113"/>
      <c r="BC716" s="114" t="str">
        <f>IF(AND(OR(K716=契約状況コード表!D$5,K716=契約状況コード表!D$6),OR(AG716=契約状況コード表!G$5,AG716=契約状況コード表!G$6)),"年間支払金額(全官署)",IF(OR(AG716=契約状況コード表!G$5,AG716=契約状況コード表!G$6),"年間支払金額",IF(AND(OR(COUNTIF(AI716,"*すべて*"),COUNTIF(AI716,"*全て*")),S716="●",OR(K716=契約状況コード表!D$5,K716=契約状況コード表!D$6)),"年間支払金額(全官署、契約相手方ごと)",IF(AND(OR(COUNTIF(AI716,"*すべて*"),COUNTIF(AI716,"*全て*")),S716="●"),"年間支払金額(契約相手方ごと)",IF(AND(OR(K716=契約状況コード表!D$5,K716=契約状況コード表!D$6),AG716=契約状況コード表!G$7),"契約総額(全官署)",IF(AND(K716=契約状況コード表!D$7,AG716=契約状況コード表!G$7),"契約総額(自官署のみ)",IF(K716=契約状況コード表!D$7,"年間支払金額(自官署のみ)",IF(AG716=契約状況コード表!G$7,"契約総額",IF(AND(COUNTIF(BJ716,"&lt;&gt;*単価*"),OR(K716=契約状況コード表!D$5,K716=契約状況コード表!D$6)),"全官署予定価格",IF(AND(COUNTIF(BJ716,"*単価*"),OR(K716=契約状況コード表!D$5,K716=契約状況コード表!D$6)),"全官署支払金額",IF(AND(COUNTIF(BJ716,"&lt;&gt;*単価*"),COUNTIF(BJ716,"*変更契約*")),"変更後予定価格",IF(COUNTIF(BJ716,"*単価*"),"年間支払金額","予定価格"))))))))))))</f>
        <v>予定価格</v>
      </c>
      <c r="BD716" s="114" t="str">
        <f>IF(AND(BI716=契約状況コード表!M$5,T716&gt;契約状況コード表!N$5),"○",IF(AND(BI716=契約状況コード表!M$6,T716&gt;=契約状況コード表!N$6),"○",IF(AND(BI716=契約状況コード表!M$7,T716&gt;=契約状況コード表!N$7),"○",IF(AND(BI716=契約状況コード表!M$8,T716&gt;=契約状況コード表!N$8),"○",IF(AND(BI716=契約状況コード表!M$9,T716&gt;=契約状況コード表!N$9),"○",IF(AND(BI716=契約状況コード表!M$10,T716&gt;=契約状況コード表!N$10),"○",IF(AND(BI716=契約状況コード表!M$11,T716&gt;=契約状況コード表!N$11),"○",IF(AND(BI716=契約状況コード表!M$12,T716&gt;=契約状況コード表!N$12),"○",IF(AND(BI716=契約状況コード表!M$13,T716&gt;=契約状況コード表!N$13),"○",IF(T716="他官署で調達手続き入札を実施のため","○","×"))))))))))</f>
        <v>×</v>
      </c>
      <c r="BE716" s="114" t="str">
        <f>IF(AND(BI716=契約状況コード表!M$5,Y716&gt;契約状況コード表!N$5),"○",IF(AND(BI716=契約状況コード表!M$6,Y716&gt;=契約状況コード表!N$6),"○",IF(AND(BI716=契約状況コード表!M$7,Y716&gt;=契約状況コード表!N$7),"○",IF(AND(BI716=契約状況コード表!M$8,Y716&gt;=契約状況コード表!N$8),"○",IF(AND(BI716=契約状況コード表!M$9,Y716&gt;=契約状況コード表!N$9),"○",IF(AND(BI716=契約状況コード表!M$10,Y716&gt;=契約状況コード表!N$10),"○",IF(AND(BI716=契約状況コード表!M$11,Y716&gt;=契約状況コード表!N$11),"○",IF(AND(BI716=契約状況コード表!M$12,Y716&gt;=契約状況コード表!N$12),"○",IF(AND(BI716=契約状況コード表!M$13,Y716&gt;=契約状況コード表!N$13),"○","×")))))))))</f>
        <v>×</v>
      </c>
      <c r="BF716" s="114" t="str">
        <f t="shared" si="101"/>
        <v>×</v>
      </c>
      <c r="BG716" s="114" t="str">
        <f t="shared" si="102"/>
        <v>×</v>
      </c>
      <c r="BH716" s="115" t="str">
        <f t="shared" si="103"/>
        <v/>
      </c>
      <c r="BI716" s="170">
        <f t="shared" si="104"/>
        <v>0</v>
      </c>
      <c r="BJ716" s="36" t="str">
        <f>IF(AG716=契約状況コード表!G$5,"",IF(AND(K716&lt;&gt;"",ISTEXT(U716)),"分担契約/単価契約",IF(ISTEXT(U716),"単価契約",IF(K716&lt;&gt;"","分担契約",""))))</f>
        <v/>
      </c>
      <c r="BK716" s="171"/>
      <c r="BL716" s="118" t="str">
        <f>IF(COUNTIF(T716,"**"),"",IF(AND(T716&gt;=契約状況コード表!P$5,OR(H716=契約状況コード表!M$5,H716=契約状況コード表!M$6)),1,IF(AND(T716&gt;=契約状況コード表!P$13,H716&lt;&gt;契約状況コード表!M$5,H716&lt;&gt;契約状況コード表!M$6),1,"")))</f>
        <v/>
      </c>
      <c r="BM716" s="155" t="str">
        <f t="shared" si="105"/>
        <v>○</v>
      </c>
      <c r="BN716" s="118" t="b">
        <f t="shared" si="106"/>
        <v>1</v>
      </c>
      <c r="BO716" s="118" t="b">
        <f t="shared" si="107"/>
        <v>1</v>
      </c>
    </row>
    <row r="717" spans="1:67" ht="60.6" customHeight="1">
      <c r="A717" s="101">
        <f t="shared" si="99"/>
        <v>712</v>
      </c>
      <c r="B717" s="101" t="str">
        <f t="shared" si="100"/>
        <v/>
      </c>
      <c r="C717" s="101" t="str">
        <f>IF(B717&lt;&gt;1,"",COUNTIF($B$6:B717,1))</f>
        <v/>
      </c>
      <c r="D717" s="101" t="str">
        <f>IF(B717&lt;&gt;2,"",COUNTIF($B$6:B717,2))</f>
        <v/>
      </c>
      <c r="E717" s="101" t="str">
        <f>IF(B717&lt;&gt;3,"",COUNTIF($B$6:B717,3))</f>
        <v/>
      </c>
      <c r="F717" s="101" t="str">
        <f>IF(B717&lt;&gt;4,"",COUNTIF($B$6:B717,4))</f>
        <v/>
      </c>
      <c r="G717" s="75"/>
      <c r="H717" s="36"/>
      <c r="I717" s="76"/>
      <c r="J717" s="76"/>
      <c r="K717" s="75"/>
      <c r="L717" s="161"/>
      <c r="M717" s="77"/>
      <c r="N717" s="76"/>
      <c r="O717" s="78"/>
      <c r="P717" s="83"/>
      <c r="Q717" s="84"/>
      <c r="R717" s="76"/>
      <c r="S717" s="75"/>
      <c r="T717" s="85"/>
      <c r="U717" s="154"/>
      <c r="V717" s="87"/>
      <c r="W717" s="172" t="str">
        <f>IF(OR(T717="他官署で調達手続きを実施のため",AG717=契約状況コード表!G$5),"－",IF(V717&lt;&gt;"",ROUNDDOWN(V717/T717,3),(IFERROR(ROUNDDOWN(U717/T717,3),"－"))))</f>
        <v>－</v>
      </c>
      <c r="X717" s="85"/>
      <c r="Y717" s="85"/>
      <c r="Z717" s="82"/>
      <c r="AA717" s="80"/>
      <c r="AB717" s="81"/>
      <c r="AC717" s="82"/>
      <c r="AD717" s="82"/>
      <c r="AE717" s="82"/>
      <c r="AF717" s="82"/>
      <c r="AG717" s="80"/>
      <c r="AH717" s="76"/>
      <c r="AI717" s="76"/>
      <c r="AJ717" s="76"/>
      <c r="AK717" s="36"/>
      <c r="AL717" s="36"/>
      <c r="AM717" s="200"/>
      <c r="AN717" s="200"/>
      <c r="AO717" s="200"/>
      <c r="AP717" s="200"/>
      <c r="AQ717" s="161"/>
      <c r="AR717" s="75"/>
      <c r="AS717" s="36"/>
      <c r="AT717" s="36"/>
      <c r="AU717" s="36"/>
      <c r="AV717" s="36"/>
      <c r="AW717" s="36"/>
      <c r="AX717" s="36"/>
      <c r="AY717" s="36"/>
      <c r="AZ717" s="36"/>
      <c r="BA717" s="104"/>
      <c r="BB717" s="113"/>
      <c r="BC717" s="114" t="str">
        <f>IF(AND(OR(K717=契約状況コード表!D$5,K717=契約状況コード表!D$6),OR(AG717=契約状況コード表!G$5,AG717=契約状況コード表!G$6)),"年間支払金額(全官署)",IF(OR(AG717=契約状況コード表!G$5,AG717=契約状況コード表!G$6),"年間支払金額",IF(AND(OR(COUNTIF(AI717,"*すべて*"),COUNTIF(AI717,"*全て*")),S717="●",OR(K717=契約状況コード表!D$5,K717=契約状況コード表!D$6)),"年間支払金額(全官署、契約相手方ごと)",IF(AND(OR(COUNTIF(AI717,"*すべて*"),COUNTIF(AI717,"*全て*")),S717="●"),"年間支払金額(契約相手方ごと)",IF(AND(OR(K717=契約状況コード表!D$5,K717=契約状況コード表!D$6),AG717=契約状況コード表!G$7),"契約総額(全官署)",IF(AND(K717=契約状況コード表!D$7,AG717=契約状況コード表!G$7),"契約総額(自官署のみ)",IF(K717=契約状況コード表!D$7,"年間支払金額(自官署のみ)",IF(AG717=契約状況コード表!G$7,"契約総額",IF(AND(COUNTIF(BJ717,"&lt;&gt;*単価*"),OR(K717=契約状況コード表!D$5,K717=契約状況コード表!D$6)),"全官署予定価格",IF(AND(COUNTIF(BJ717,"*単価*"),OR(K717=契約状況コード表!D$5,K717=契約状況コード表!D$6)),"全官署支払金額",IF(AND(COUNTIF(BJ717,"&lt;&gt;*単価*"),COUNTIF(BJ717,"*変更契約*")),"変更後予定価格",IF(COUNTIF(BJ717,"*単価*"),"年間支払金額","予定価格"))))))))))))</f>
        <v>予定価格</v>
      </c>
      <c r="BD717" s="114" t="str">
        <f>IF(AND(BI717=契約状況コード表!M$5,T717&gt;契約状況コード表!N$5),"○",IF(AND(BI717=契約状況コード表!M$6,T717&gt;=契約状況コード表!N$6),"○",IF(AND(BI717=契約状況コード表!M$7,T717&gt;=契約状況コード表!N$7),"○",IF(AND(BI717=契約状況コード表!M$8,T717&gt;=契約状況コード表!N$8),"○",IF(AND(BI717=契約状況コード表!M$9,T717&gt;=契約状況コード表!N$9),"○",IF(AND(BI717=契約状況コード表!M$10,T717&gt;=契約状況コード表!N$10),"○",IF(AND(BI717=契約状況コード表!M$11,T717&gt;=契約状況コード表!N$11),"○",IF(AND(BI717=契約状況コード表!M$12,T717&gt;=契約状況コード表!N$12),"○",IF(AND(BI717=契約状況コード表!M$13,T717&gt;=契約状況コード表!N$13),"○",IF(T717="他官署で調達手続き入札を実施のため","○","×"))))))))))</f>
        <v>×</v>
      </c>
      <c r="BE717" s="114" t="str">
        <f>IF(AND(BI717=契約状況コード表!M$5,Y717&gt;契約状況コード表!N$5),"○",IF(AND(BI717=契約状況コード表!M$6,Y717&gt;=契約状況コード表!N$6),"○",IF(AND(BI717=契約状況コード表!M$7,Y717&gt;=契約状況コード表!N$7),"○",IF(AND(BI717=契約状況コード表!M$8,Y717&gt;=契約状況コード表!N$8),"○",IF(AND(BI717=契約状況コード表!M$9,Y717&gt;=契約状況コード表!N$9),"○",IF(AND(BI717=契約状況コード表!M$10,Y717&gt;=契約状況コード表!N$10),"○",IF(AND(BI717=契約状況コード表!M$11,Y717&gt;=契約状況コード表!N$11),"○",IF(AND(BI717=契約状況コード表!M$12,Y717&gt;=契約状況コード表!N$12),"○",IF(AND(BI717=契約状況コード表!M$13,Y717&gt;=契約状況コード表!N$13),"○","×")))))))))</f>
        <v>×</v>
      </c>
      <c r="BF717" s="114" t="str">
        <f t="shared" si="101"/>
        <v>×</v>
      </c>
      <c r="BG717" s="114" t="str">
        <f t="shared" si="102"/>
        <v>×</v>
      </c>
      <c r="BH717" s="115" t="str">
        <f t="shared" si="103"/>
        <v/>
      </c>
      <c r="BI717" s="170">
        <f t="shared" si="104"/>
        <v>0</v>
      </c>
      <c r="BJ717" s="36" t="str">
        <f>IF(AG717=契約状況コード表!G$5,"",IF(AND(K717&lt;&gt;"",ISTEXT(U717)),"分担契約/単価契約",IF(ISTEXT(U717),"単価契約",IF(K717&lt;&gt;"","分担契約",""))))</f>
        <v/>
      </c>
      <c r="BK717" s="171"/>
      <c r="BL717" s="118" t="str">
        <f>IF(COUNTIF(T717,"**"),"",IF(AND(T717&gt;=契約状況コード表!P$5,OR(H717=契約状況コード表!M$5,H717=契約状況コード表!M$6)),1,IF(AND(T717&gt;=契約状況コード表!P$13,H717&lt;&gt;契約状況コード表!M$5,H717&lt;&gt;契約状況コード表!M$6),1,"")))</f>
        <v/>
      </c>
      <c r="BM717" s="155" t="str">
        <f t="shared" si="105"/>
        <v>○</v>
      </c>
      <c r="BN717" s="118" t="b">
        <f t="shared" si="106"/>
        <v>1</v>
      </c>
      <c r="BO717" s="118" t="b">
        <f t="shared" si="107"/>
        <v>1</v>
      </c>
    </row>
    <row r="718" spans="1:67" ht="60.6" customHeight="1">
      <c r="A718" s="101">
        <f t="shared" si="99"/>
        <v>713</v>
      </c>
      <c r="B718" s="101" t="str">
        <f t="shared" si="100"/>
        <v/>
      </c>
      <c r="C718" s="101" t="str">
        <f>IF(B718&lt;&gt;1,"",COUNTIF($B$6:B718,1))</f>
        <v/>
      </c>
      <c r="D718" s="101" t="str">
        <f>IF(B718&lt;&gt;2,"",COUNTIF($B$6:B718,2))</f>
        <v/>
      </c>
      <c r="E718" s="101" t="str">
        <f>IF(B718&lt;&gt;3,"",COUNTIF($B$6:B718,3))</f>
        <v/>
      </c>
      <c r="F718" s="101" t="str">
        <f>IF(B718&lt;&gt;4,"",COUNTIF($B$6:B718,4))</f>
        <v/>
      </c>
      <c r="G718" s="75"/>
      <c r="H718" s="36"/>
      <c r="I718" s="76"/>
      <c r="J718" s="76"/>
      <c r="K718" s="75"/>
      <c r="L718" s="161"/>
      <c r="M718" s="77"/>
      <c r="N718" s="76"/>
      <c r="O718" s="78"/>
      <c r="P718" s="83"/>
      <c r="Q718" s="84"/>
      <c r="R718" s="76"/>
      <c r="S718" s="75"/>
      <c r="T718" s="79"/>
      <c r="U718" s="86"/>
      <c r="V718" s="87"/>
      <c r="W718" s="172" t="str">
        <f>IF(OR(T718="他官署で調達手続きを実施のため",AG718=契約状況コード表!G$5),"－",IF(V718&lt;&gt;"",ROUNDDOWN(V718/T718,3),(IFERROR(ROUNDDOWN(U718/T718,3),"－"))))</f>
        <v>－</v>
      </c>
      <c r="X718" s="79"/>
      <c r="Y718" s="79"/>
      <c r="Z718" s="82"/>
      <c r="AA718" s="80"/>
      <c r="AB718" s="81"/>
      <c r="AC718" s="82"/>
      <c r="AD718" s="82"/>
      <c r="AE718" s="82"/>
      <c r="AF718" s="82"/>
      <c r="AG718" s="80"/>
      <c r="AH718" s="76"/>
      <c r="AI718" s="76"/>
      <c r="AJ718" s="76"/>
      <c r="AK718" s="36"/>
      <c r="AL718" s="36"/>
      <c r="AM718" s="200"/>
      <c r="AN718" s="200"/>
      <c r="AO718" s="200"/>
      <c r="AP718" s="200"/>
      <c r="AQ718" s="161"/>
      <c r="AR718" s="75"/>
      <c r="AS718" s="36"/>
      <c r="AT718" s="36"/>
      <c r="AU718" s="36"/>
      <c r="AV718" s="36"/>
      <c r="AW718" s="36"/>
      <c r="AX718" s="36"/>
      <c r="AY718" s="36"/>
      <c r="AZ718" s="36"/>
      <c r="BA718" s="104"/>
      <c r="BB718" s="113"/>
      <c r="BC718" s="114" t="str">
        <f>IF(AND(OR(K718=契約状況コード表!D$5,K718=契約状況コード表!D$6),OR(AG718=契約状況コード表!G$5,AG718=契約状況コード表!G$6)),"年間支払金額(全官署)",IF(OR(AG718=契約状況コード表!G$5,AG718=契約状況コード表!G$6),"年間支払金額",IF(AND(OR(COUNTIF(AI718,"*すべて*"),COUNTIF(AI718,"*全て*")),S718="●",OR(K718=契約状況コード表!D$5,K718=契約状況コード表!D$6)),"年間支払金額(全官署、契約相手方ごと)",IF(AND(OR(COUNTIF(AI718,"*すべて*"),COUNTIF(AI718,"*全て*")),S718="●"),"年間支払金額(契約相手方ごと)",IF(AND(OR(K718=契約状況コード表!D$5,K718=契約状況コード表!D$6),AG718=契約状況コード表!G$7),"契約総額(全官署)",IF(AND(K718=契約状況コード表!D$7,AG718=契約状況コード表!G$7),"契約総額(自官署のみ)",IF(K718=契約状況コード表!D$7,"年間支払金額(自官署のみ)",IF(AG718=契約状況コード表!G$7,"契約総額",IF(AND(COUNTIF(BJ718,"&lt;&gt;*単価*"),OR(K718=契約状況コード表!D$5,K718=契約状況コード表!D$6)),"全官署予定価格",IF(AND(COUNTIF(BJ718,"*単価*"),OR(K718=契約状況コード表!D$5,K718=契約状況コード表!D$6)),"全官署支払金額",IF(AND(COUNTIF(BJ718,"&lt;&gt;*単価*"),COUNTIF(BJ718,"*変更契約*")),"変更後予定価格",IF(COUNTIF(BJ718,"*単価*"),"年間支払金額","予定価格"))))))))))))</f>
        <v>予定価格</v>
      </c>
      <c r="BD718" s="114" t="str">
        <f>IF(AND(BI718=契約状況コード表!M$5,T718&gt;契約状況コード表!N$5),"○",IF(AND(BI718=契約状況コード表!M$6,T718&gt;=契約状況コード表!N$6),"○",IF(AND(BI718=契約状況コード表!M$7,T718&gt;=契約状況コード表!N$7),"○",IF(AND(BI718=契約状況コード表!M$8,T718&gt;=契約状況コード表!N$8),"○",IF(AND(BI718=契約状況コード表!M$9,T718&gt;=契約状況コード表!N$9),"○",IF(AND(BI718=契約状況コード表!M$10,T718&gt;=契約状況コード表!N$10),"○",IF(AND(BI718=契約状況コード表!M$11,T718&gt;=契約状況コード表!N$11),"○",IF(AND(BI718=契約状況コード表!M$12,T718&gt;=契約状況コード表!N$12),"○",IF(AND(BI718=契約状況コード表!M$13,T718&gt;=契約状況コード表!N$13),"○",IF(T718="他官署で調達手続き入札を実施のため","○","×"))))))))))</f>
        <v>×</v>
      </c>
      <c r="BE718" s="114" t="str">
        <f>IF(AND(BI718=契約状況コード表!M$5,Y718&gt;契約状況コード表!N$5),"○",IF(AND(BI718=契約状況コード表!M$6,Y718&gt;=契約状況コード表!N$6),"○",IF(AND(BI718=契約状況コード表!M$7,Y718&gt;=契約状況コード表!N$7),"○",IF(AND(BI718=契約状況コード表!M$8,Y718&gt;=契約状況コード表!N$8),"○",IF(AND(BI718=契約状況コード表!M$9,Y718&gt;=契約状況コード表!N$9),"○",IF(AND(BI718=契約状況コード表!M$10,Y718&gt;=契約状況コード表!N$10),"○",IF(AND(BI718=契約状況コード表!M$11,Y718&gt;=契約状況コード表!N$11),"○",IF(AND(BI718=契約状況コード表!M$12,Y718&gt;=契約状況コード表!N$12),"○",IF(AND(BI718=契約状況コード表!M$13,Y718&gt;=契約状況コード表!N$13),"○","×")))))))))</f>
        <v>×</v>
      </c>
      <c r="BF718" s="114" t="str">
        <f t="shared" si="101"/>
        <v>×</v>
      </c>
      <c r="BG718" s="114" t="str">
        <f t="shared" si="102"/>
        <v>×</v>
      </c>
      <c r="BH718" s="115" t="str">
        <f t="shared" si="103"/>
        <v/>
      </c>
      <c r="BI718" s="170">
        <f t="shared" si="104"/>
        <v>0</v>
      </c>
      <c r="BJ718" s="36" t="str">
        <f>IF(AG718=契約状況コード表!G$5,"",IF(AND(K718&lt;&gt;"",ISTEXT(U718)),"分担契約/単価契約",IF(ISTEXT(U718),"単価契約",IF(K718&lt;&gt;"","分担契約",""))))</f>
        <v/>
      </c>
      <c r="BK718" s="171"/>
      <c r="BL718" s="118" t="str">
        <f>IF(COUNTIF(T718,"**"),"",IF(AND(T718&gt;=契約状況コード表!P$5,OR(H718=契約状況コード表!M$5,H718=契約状況コード表!M$6)),1,IF(AND(T718&gt;=契約状況コード表!P$13,H718&lt;&gt;契約状況コード表!M$5,H718&lt;&gt;契約状況コード表!M$6),1,"")))</f>
        <v/>
      </c>
      <c r="BM718" s="155" t="str">
        <f t="shared" si="105"/>
        <v>○</v>
      </c>
      <c r="BN718" s="118" t="b">
        <f t="shared" si="106"/>
        <v>1</v>
      </c>
      <c r="BO718" s="118" t="b">
        <f t="shared" si="107"/>
        <v>1</v>
      </c>
    </row>
    <row r="719" spans="1:67" ht="60.6" customHeight="1">
      <c r="A719" s="101">
        <f t="shared" si="99"/>
        <v>714</v>
      </c>
      <c r="B719" s="101" t="str">
        <f t="shared" si="100"/>
        <v/>
      </c>
      <c r="C719" s="101" t="str">
        <f>IF(B719&lt;&gt;1,"",COUNTIF($B$6:B719,1))</f>
        <v/>
      </c>
      <c r="D719" s="101" t="str">
        <f>IF(B719&lt;&gt;2,"",COUNTIF($B$6:B719,2))</f>
        <v/>
      </c>
      <c r="E719" s="101" t="str">
        <f>IF(B719&lt;&gt;3,"",COUNTIF($B$6:B719,3))</f>
        <v/>
      </c>
      <c r="F719" s="101" t="str">
        <f>IF(B719&lt;&gt;4,"",COUNTIF($B$6:B719,4))</f>
        <v/>
      </c>
      <c r="G719" s="75"/>
      <c r="H719" s="36"/>
      <c r="I719" s="76"/>
      <c r="J719" s="76"/>
      <c r="K719" s="75"/>
      <c r="L719" s="161"/>
      <c r="M719" s="77"/>
      <c r="N719" s="76"/>
      <c r="O719" s="78"/>
      <c r="P719" s="83"/>
      <c r="Q719" s="84"/>
      <c r="R719" s="76"/>
      <c r="S719" s="75"/>
      <c r="T719" s="79"/>
      <c r="U719" s="86"/>
      <c r="V719" s="87"/>
      <c r="W719" s="172" t="str">
        <f>IF(OR(T719="他官署で調達手続きを実施のため",AG719=契約状況コード表!G$5),"－",IF(V719&lt;&gt;"",ROUNDDOWN(V719/T719,3),(IFERROR(ROUNDDOWN(U719/T719,3),"－"))))</f>
        <v>－</v>
      </c>
      <c r="X719" s="79"/>
      <c r="Y719" s="79"/>
      <c r="Z719" s="82"/>
      <c r="AA719" s="80"/>
      <c r="AB719" s="81"/>
      <c r="AC719" s="82"/>
      <c r="AD719" s="82"/>
      <c r="AE719" s="82"/>
      <c r="AF719" s="82"/>
      <c r="AG719" s="80"/>
      <c r="AH719" s="76"/>
      <c r="AI719" s="76"/>
      <c r="AJ719" s="76"/>
      <c r="AK719" s="36"/>
      <c r="AL719" s="36"/>
      <c r="AM719" s="200"/>
      <c r="AN719" s="200"/>
      <c r="AO719" s="200"/>
      <c r="AP719" s="200"/>
      <c r="AQ719" s="161"/>
      <c r="AR719" s="75"/>
      <c r="AS719" s="36"/>
      <c r="AT719" s="36"/>
      <c r="AU719" s="36"/>
      <c r="AV719" s="36"/>
      <c r="AW719" s="36"/>
      <c r="AX719" s="36"/>
      <c r="AY719" s="36"/>
      <c r="AZ719" s="36"/>
      <c r="BA719" s="104"/>
      <c r="BB719" s="113"/>
      <c r="BC719" s="114" t="str">
        <f>IF(AND(OR(K719=契約状況コード表!D$5,K719=契約状況コード表!D$6),OR(AG719=契約状況コード表!G$5,AG719=契約状況コード表!G$6)),"年間支払金額(全官署)",IF(OR(AG719=契約状況コード表!G$5,AG719=契約状況コード表!G$6),"年間支払金額",IF(AND(OR(COUNTIF(AI719,"*すべて*"),COUNTIF(AI719,"*全て*")),S719="●",OR(K719=契約状況コード表!D$5,K719=契約状況コード表!D$6)),"年間支払金額(全官署、契約相手方ごと)",IF(AND(OR(COUNTIF(AI719,"*すべて*"),COUNTIF(AI719,"*全て*")),S719="●"),"年間支払金額(契約相手方ごと)",IF(AND(OR(K719=契約状況コード表!D$5,K719=契約状況コード表!D$6),AG719=契約状況コード表!G$7),"契約総額(全官署)",IF(AND(K719=契約状況コード表!D$7,AG719=契約状況コード表!G$7),"契約総額(自官署のみ)",IF(K719=契約状況コード表!D$7,"年間支払金額(自官署のみ)",IF(AG719=契約状況コード表!G$7,"契約総額",IF(AND(COUNTIF(BJ719,"&lt;&gt;*単価*"),OR(K719=契約状況コード表!D$5,K719=契約状況コード表!D$6)),"全官署予定価格",IF(AND(COUNTIF(BJ719,"*単価*"),OR(K719=契約状況コード表!D$5,K719=契約状況コード表!D$6)),"全官署支払金額",IF(AND(COUNTIF(BJ719,"&lt;&gt;*単価*"),COUNTIF(BJ719,"*変更契約*")),"変更後予定価格",IF(COUNTIF(BJ719,"*単価*"),"年間支払金額","予定価格"))))))))))))</f>
        <v>予定価格</v>
      </c>
      <c r="BD719" s="114" t="str">
        <f>IF(AND(BI719=契約状況コード表!M$5,T719&gt;契約状況コード表!N$5),"○",IF(AND(BI719=契約状況コード表!M$6,T719&gt;=契約状況コード表!N$6),"○",IF(AND(BI719=契約状況コード表!M$7,T719&gt;=契約状況コード表!N$7),"○",IF(AND(BI719=契約状況コード表!M$8,T719&gt;=契約状況コード表!N$8),"○",IF(AND(BI719=契約状況コード表!M$9,T719&gt;=契約状況コード表!N$9),"○",IF(AND(BI719=契約状況コード表!M$10,T719&gt;=契約状況コード表!N$10),"○",IF(AND(BI719=契約状況コード表!M$11,T719&gt;=契約状況コード表!N$11),"○",IF(AND(BI719=契約状況コード表!M$12,T719&gt;=契約状況コード表!N$12),"○",IF(AND(BI719=契約状況コード表!M$13,T719&gt;=契約状況コード表!N$13),"○",IF(T719="他官署で調達手続き入札を実施のため","○","×"))))))))))</f>
        <v>×</v>
      </c>
      <c r="BE719" s="114" t="str">
        <f>IF(AND(BI719=契約状況コード表!M$5,Y719&gt;契約状況コード表!N$5),"○",IF(AND(BI719=契約状況コード表!M$6,Y719&gt;=契約状況コード表!N$6),"○",IF(AND(BI719=契約状況コード表!M$7,Y719&gt;=契約状況コード表!N$7),"○",IF(AND(BI719=契約状況コード表!M$8,Y719&gt;=契約状況コード表!N$8),"○",IF(AND(BI719=契約状況コード表!M$9,Y719&gt;=契約状況コード表!N$9),"○",IF(AND(BI719=契約状況コード表!M$10,Y719&gt;=契約状況コード表!N$10),"○",IF(AND(BI719=契約状況コード表!M$11,Y719&gt;=契約状況コード表!N$11),"○",IF(AND(BI719=契約状況コード表!M$12,Y719&gt;=契約状況コード表!N$12),"○",IF(AND(BI719=契約状況コード表!M$13,Y719&gt;=契約状況コード表!N$13),"○","×")))))))))</f>
        <v>×</v>
      </c>
      <c r="BF719" s="114" t="str">
        <f t="shared" si="101"/>
        <v>×</v>
      </c>
      <c r="BG719" s="114" t="str">
        <f t="shared" si="102"/>
        <v>×</v>
      </c>
      <c r="BH719" s="115" t="str">
        <f t="shared" si="103"/>
        <v/>
      </c>
      <c r="BI719" s="170">
        <f t="shared" si="104"/>
        <v>0</v>
      </c>
      <c r="BJ719" s="36" t="str">
        <f>IF(AG719=契約状況コード表!G$5,"",IF(AND(K719&lt;&gt;"",ISTEXT(U719)),"分担契約/単価契約",IF(ISTEXT(U719),"単価契約",IF(K719&lt;&gt;"","分担契約",""))))</f>
        <v/>
      </c>
      <c r="BK719" s="171"/>
      <c r="BL719" s="118" t="str">
        <f>IF(COUNTIF(T719,"**"),"",IF(AND(T719&gt;=契約状況コード表!P$5,OR(H719=契約状況コード表!M$5,H719=契約状況コード表!M$6)),1,IF(AND(T719&gt;=契約状況コード表!P$13,H719&lt;&gt;契約状況コード表!M$5,H719&lt;&gt;契約状況コード表!M$6),1,"")))</f>
        <v/>
      </c>
      <c r="BM719" s="155" t="str">
        <f t="shared" si="105"/>
        <v>○</v>
      </c>
      <c r="BN719" s="118" t="b">
        <f t="shared" si="106"/>
        <v>1</v>
      </c>
      <c r="BO719" s="118" t="b">
        <f t="shared" si="107"/>
        <v>1</v>
      </c>
    </row>
    <row r="720" spans="1:67" ht="60.6" customHeight="1">
      <c r="A720" s="101">
        <f t="shared" ref="A720:A783" si="108">ROW()-5</f>
        <v>715</v>
      </c>
      <c r="B720" s="101" t="str">
        <f t="shared" ref="B720:B783" si="109">IF(AND(COUNTIF(H720,"*工事*"),COUNTIF(R720,"*入札*")),1,IF(AND(COUNTIF(H720,"*工事*"),COUNTIF(R720,"*随意契約*")),2,IF(AND(R720&lt;&gt;"*工事*",COUNTIF(R720,"*入札*")),3,IF(AND(H720&lt;&gt;"*工事*",COUNTIF(R720,"*随意契約*")),4,""))))</f>
        <v/>
      </c>
      <c r="C720" s="101" t="str">
        <f>IF(B720&lt;&gt;1,"",COUNTIF($B$6:B720,1))</f>
        <v/>
      </c>
      <c r="D720" s="101" t="str">
        <f>IF(B720&lt;&gt;2,"",COUNTIF($B$6:B720,2))</f>
        <v/>
      </c>
      <c r="E720" s="101" t="str">
        <f>IF(B720&lt;&gt;3,"",COUNTIF($B$6:B720,3))</f>
        <v/>
      </c>
      <c r="F720" s="101" t="str">
        <f>IF(B720&lt;&gt;4,"",COUNTIF($B$6:B720,4))</f>
        <v/>
      </c>
      <c r="G720" s="75"/>
      <c r="H720" s="36"/>
      <c r="I720" s="76"/>
      <c r="J720" s="76"/>
      <c r="K720" s="75"/>
      <c r="L720" s="161"/>
      <c r="M720" s="77"/>
      <c r="N720" s="76"/>
      <c r="O720" s="78"/>
      <c r="P720" s="83"/>
      <c r="Q720" s="84"/>
      <c r="R720" s="76"/>
      <c r="S720" s="75"/>
      <c r="T720" s="79"/>
      <c r="U720" s="86"/>
      <c r="V720" s="87"/>
      <c r="W720" s="172" t="str">
        <f>IF(OR(T720="他官署で調達手続きを実施のため",AG720=契約状況コード表!G$5),"－",IF(V720&lt;&gt;"",ROUNDDOWN(V720/T720,3),(IFERROR(ROUNDDOWN(U720/T720,3),"－"))))</f>
        <v>－</v>
      </c>
      <c r="X720" s="79"/>
      <c r="Y720" s="79"/>
      <c r="Z720" s="82"/>
      <c r="AA720" s="80"/>
      <c r="AB720" s="81"/>
      <c r="AC720" s="82"/>
      <c r="AD720" s="82"/>
      <c r="AE720" s="82"/>
      <c r="AF720" s="82"/>
      <c r="AG720" s="80"/>
      <c r="AH720" s="76"/>
      <c r="AI720" s="76"/>
      <c r="AJ720" s="76"/>
      <c r="AK720" s="36"/>
      <c r="AL720" s="36"/>
      <c r="AM720" s="200"/>
      <c r="AN720" s="200"/>
      <c r="AO720" s="200"/>
      <c r="AP720" s="200"/>
      <c r="AQ720" s="161"/>
      <c r="AR720" s="75"/>
      <c r="AS720" s="36"/>
      <c r="AT720" s="36"/>
      <c r="AU720" s="36"/>
      <c r="AV720" s="36"/>
      <c r="AW720" s="36"/>
      <c r="AX720" s="36"/>
      <c r="AY720" s="36"/>
      <c r="AZ720" s="36"/>
      <c r="BA720" s="104"/>
      <c r="BB720" s="113"/>
      <c r="BC720" s="114" t="str">
        <f>IF(AND(OR(K720=契約状況コード表!D$5,K720=契約状況コード表!D$6),OR(AG720=契約状況コード表!G$5,AG720=契約状況コード表!G$6)),"年間支払金額(全官署)",IF(OR(AG720=契約状況コード表!G$5,AG720=契約状況コード表!G$6),"年間支払金額",IF(AND(OR(COUNTIF(AI720,"*すべて*"),COUNTIF(AI720,"*全て*")),S720="●",OR(K720=契約状況コード表!D$5,K720=契約状況コード表!D$6)),"年間支払金額(全官署、契約相手方ごと)",IF(AND(OR(COUNTIF(AI720,"*すべて*"),COUNTIF(AI720,"*全て*")),S720="●"),"年間支払金額(契約相手方ごと)",IF(AND(OR(K720=契約状況コード表!D$5,K720=契約状況コード表!D$6),AG720=契約状況コード表!G$7),"契約総額(全官署)",IF(AND(K720=契約状況コード表!D$7,AG720=契約状況コード表!G$7),"契約総額(自官署のみ)",IF(K720=契約状況コード表!D$7,"年間支払金額(自官署のみ)",IF(AG720=契約状況コード表!G$7,"契約総額",IF(AND(COUNTIF(BJ720,"&lt;&gt;*単価*"),OR(K720=契約状況コード表!D$5,K720=契約状況コード表!D$6)),"全官署予定価格",IF(AND(COUNTIF(BJ720,"*単価*"),OR(K720=契約状況コード表!D$5,K720=契約状況コード表!D$6)),"全官署支払金額",IF(AND(COUNTIF(BJ720,"&lt;&gt;*単価*"),COUNTIF(BJ720,"*変更契約*")),"変更後予定価格",IF(COUNTIF(BJ720,"*単価*"),"年間支払金額","予定価格"))))))))))))</f>
        <v>予定価格</v>
      </c>
      <c r="BD720" s="114" t="str">
        <f>IF(AND(BI720=契約状況コード表!M$5,T720&gt;契約状況コード表!N$5),"○",IF(AND(BI720=契約状況コード表!M$6,T720&gt;=契約状況コード表!N$6),"○",IF(AND(BI720=契約状況コード表!M$7,T720&gt;=契約状況コード表!N$7),"○",IF(AND(BI720=契約状況コード表!M$8,T720&gt;=契約状況コード表!N$8),"○",IF(AND(BI720=契約状況コード表!M$9,T720&gt;=契約状況コード表!N$9),"○",IF(AND(BI720=契約状況コード表!M$10,T720&gt;=契約状況コード表!N$10),"○",IF(AND(BI720=契約状況コード表!M$11,T720&gt;=契約状況コード表!N$11),"○",IF(AND(BI720=契約状況コード表!M$12,T720&gt;=契約状況コード表!N$12),"○",IF(AND(BI720=契約状況コード表!M$13,T720&gt;=契約状況コード表!N$13),"○",IF(T720="他官署で調達手続き入札を実施のため","○","×"))))))))))</f>
        <v>×</v>
      </c>
      <c r="BE720" s="114" t="str">
        <f>IF(AND(BI720=契約状況コード表!M$5,Y720&gt;契約状況コード表!N$5),"○",IF(AND(BI720=契約状況コード表!M$6,Y720&gt;=契約状況コード表!N$6),"○",IF(AND(BI720=契約状況コード表!M$7,Y720&gt;=契約状況コード表!N$7),"○",IF(AND(BI720=契約状況コード表!M$8,Y720&gt;=契約状況コード表!N$8),"○",IF(AND(BI720=契約状況コード表!M$9,Y720&gt;=契約状況コード表!N$9),"○",IF(AND(BI720=契約状況コード表!M$10,Y720&gt;=契約状況コード表!N$10),"○",IF(AND(BI720=契約状況コード表!M$11,Y720&gt;=契約状況コード表!N$11),"○",IF(AND(BI720=契約状況コード表!M$12,Y720&gt;=契約状況コード表!N$12),"○",IF(AND(BI720=契約状況コード表!M$13,Y720&gt;=契約状況コード表!N$13),"○","×")))))))))</f>
        <v>×</v>
      </c>
      <c r="BF720" s="114" t="str">
        <f t="shared" si="101"/>
        <v>×</v>
      </c>
      <c r="BG720" s="114" t="str">
        <f t="shared" si="102"/>
        <v>×</v>
      </c>
      <c r="BH720" s="115" t="str">
        <f t="shared" si="103"/>
        <v/>
      </c>
      <c r="BI720" s="170">
        <f t="shared" si="104"/>
        <v>0</v>
      </c>
      <c r="BJ720" s="36" t="str">
        <f>IF(AG720=契約状況コード表!G$5,"",IF(AND(K720&lt;&gt;"",ISTEXT(U720)),"分担契約/単価契約",IF(ISTEXT(U720),"単価契約",IF(K720&lt;&gt;"","分担契約",""))))</f>
        <v/>
      </c>
      <c r="BK720" s="171"/>
      <c r="BL720" s="118" t="str">
        <f>IF(COUNTIF(T720,"**"),"",IF(AND(T720&gt;=契約状況コード表!P$5,OR(H720=契約状況コード表!M$5,H720=契約状況コード表!M$6)),1,IF(AND(T720&gt;=契約状況コード表!P$13,H720&lt;&gt;契約状況コード表!M$5,H720&lt;&gt;契約状況コード表!M$6),1,"")))</f>
        <v/>
      </c>
      <c r="BM720" s="155" t="str">
        <f t="shared" si="105"/>
        <v>○</v>
      </c>
      <c r="BN720" s="118" t="b">
        <f t="shared" si="106"/>
        <v>1</v>
      </c>
      <c r="BO720" s="118" t="b">
        <f t="shared" si="107"/>
        <v>1</v>
      </c>
    </row>
    <row r="721" spans="1:67" ht="60.6" customHeight="1">
      <c r="A721" s="101">
        <f t="shared" si="108"/>
        <v>716</v>
      </c>
      <c r="B721" s="101" t="str">
        <f t="shared" si="109"/>
        <v/>
      </c>
      <c r="C721" s="101" t="str">
        <f>IF(B721&lt;&gt;1,"",COUNTIF($B$6:B721,1))</f>
        <v/>
      </c>
      <c r="D721" s="101" t="str">
        <f>IF(B721&lt;&gt;2,"",COUNTIF($B$6:B721,2))</f>
        <v/>
      </c>
      <c r="E721" s="101" t="str">
        <f>IF(B721&lt;&gt;3,"",COUNTIF($B$6:B721,3))</f>
        <v/>
      </c>
      <c r="F721" s="101" t="str">
        <f>IF(B721&lt;&gt;4,"",COUNTIF($B$6:B721,4))</f>
        <v/>
      </c>
      <c r="G721" s="75"/>
      <c r="H721" s="36"/>
      <c r="I721" s="76"/>
      <c r="J721" s="76"/>
      <c r="K721" s="75"/>
      <c r="L721" s="161"/>
      <c r="M721" s="77"/>
      <c r="N721" s="76"/>
      <c r="O721" s="78"/>
      <c r="P721" s="83"/>
      <c r="Q721" s="84"/>
      <c r="R721" s="76"/>
      <c r="S721" s="75"/>
      <c r="T721" s="79"/>
      <c r="U721" s="86"/>
      <c r="V721" s="87"/>
      <c r="W721" s="172" t="str">
        <f>IF(OR(T721="他官署で調達手続きを実施のため",AG721=契約状況コード表!G$5),"－",IF(V721&lt;&gt;"",ROUNDDOWN(V721/T721,3),(IFERROR(ROUNDDOWN(U721/T721,3),"－"))))</f>
        <v>－</v>
      </c>
      <c r="X721" s="79"/>
      <c r="Y721" s="79"/>
      <c r="Z721" s="82"/>
      <c r="AA721" s="80"/>
      <c r="AB721" s="81"/>
      <c r="AC721" s="82"/>
      <c r="AD721" s="82"/>
      <c r="AE721" s="82"/>
      <c r="AF721" s="82"/>
      <c r="AG721" s="80"/>
      <c r="AH721" s="76"/>
      <c r="AI721" s="76"/>
      <c r="AJ721" s="76"/>
      <c r="AK721" s="36"/>
      <c r="AL721" s="36"/>
      <c r="AM721" s="200"/>
      <c r="AN721" s="200"/>
      <c r="AO721" s="200"/>
      <c r="AP721" s="200"/>
      <c r="AQ721" s="161"/>
      <c r="AR721" s="75"/>
      <c r="AS721" s="36"/>
      <c r="AT721" s="36"/>
      <c r="AU721" s="36"/>
      <c r="AV721" s="36"/>
      <c r="AW721" s="36"/>
      <c r="AX721" s="36"/>
      <c r="AY721" s="36"/>
      <c r="AZ721" s="36"/>
      <c r="BA721" s="108"/>
      <c r="BB721" s="113"/>
      <c r="BC721" s="114" t="str">
        <f>IF(AND(OR(K721=契約状況コード表!D$5,K721=契約状況コード表!D$6),OR(AG721=契約状況コード表!G$5,AG721=契約状況コード表!G$6)),"年間支払金額(全官署)",IF(OR(AG721=契約状況コード表!G$5,AG721=契約状況コード表!G$6),"年間支払金額",IF(AND(OR(COUNTIF(AI721,"*すべて*"),COUNTIF(AI721,"*全て*")),S721="●",OR(K721=契約状況コード表!D$5,K721=契約状況コード表!D$6)),"年間支払金額(全官署、契約相手方ごと)",IF(AND(OR(COUNTIF(AI721,"*すべて*"),COUNTIF(AI721,"*全て*")),S721="●"),"年間支払金額(契約相手方ごと)",IF(AND(OR(K721=契約状況コード表!D$5,K721=契約状況コード表!D$6),AG721=契約状況コード表!G$7),"契約総額(全官署)",IF(AND(K721=契約状況コード表!D$7,AG721=契約状況コード表!G$7),"契約総額(自官署のみ)",IF(K721=契約状況コード表!D$7,"年間支払金額(自官署のみ)",IF(AG721=契約状況コード表!G$7,"契約総額",IF(AND(COUNTIF(BJ721,"&lt;&gt;*単価*"),OR(K721=契約状況コード表!D$5,K721=契約状況コード表!D$6)),"全官署予定価格",IF(AND(COUNTIF(BJ721,"*単価*"),OR(K721=契約状況コード表!D$5,K721=契約状況コード表!D$6)),"全官署支払金額",IF(AND(COUNTIF(BJ721,"&lt;&gt;*単価*"),COUNTIF(BJ721,"*変更契約*")),"変更後予定価格",IF(COUNTIF(BJ721,"*単価*"),"年間支払金額","予定価格"))))))))))))</f>
        <v>予定価格</v>
      </c>
      <c r="BD721" s="114" t="str">
        <f>IF(AND(BI721=契約状況コード表!M$5,T721&gt;契約状況コード表!N$5),"○",IF(AND(BI721=契約状況コード表!M$6,T721&gt;=契約状況コード表!N$6),"○",IF(AND(BI721=契約状況コード表!M$7,T721&gt;=契約状況コード表!N$7),"○",IF(AND(BI721=契約状況コード表!M$8,T721&gt;=契約状況コード表!N$8),"○",IF(AND(BI721=契約状況コード表!M$9,T721&gt;=契約状況コード表!N$9),"○",IF(AND(BI721=契約状況コード表!M$10,T721&gt;=契約状況コード表!N$10),"○",IF(AND(BI721=契約状況コード表!M$11,T721&gt;=契約状況コード表!N$11),"○",IF(AND(BI721=契約状況コード表!M$12,T721&gt;=契約状況コード表!N$12),"○",IF(AND(BI721=契約状況コード表!M$13,T721&gt;=契約状況コード表!N$13),"○",IF(T721="他官署で調達手続き入札を実施のため","○","×"))))))))))</f>
        <v>×</v>
      </c>
      <c r="BE721" s="114" t="str">
        <f>IF(AND(BI721=契約状況コード表!M$5,Y721&gt;契約状況コード表!N$5),"○",IF(AND(BI721=契約状況コード表!M$6,Y721&gt;=契約状況コード表!N$6),"○",IF(AND(BI721=契約状況コード表!M$7,Y721&gt;=契約状況コード表!N$7),"○",IF(AND(BI721=契約状況コード表!M$8,Y721&gt;=契約状況コード表!N$8),"○",IF(AND(BI721=契約状況コード表!M$9,Y721&gt;=契約状況コード表!N$9),"○",IF(AND(BI721=契約状況コード表!M$10,Y721&gt;=契約状況コード表!N$10),"○",IF(AND(BI721=契約状況コード表!M$11,Y721&gt;=契約状況コード表!N$11),"○",IF(AND(BI721=契約状況コード表!M$12,Y721&gt;=契約状況コード表!N$12),"○",IF(AND(BI721=契約状況コード表!M$13,Y721&gt;=契約状況コード表!N$13),"○","×")))))))))</f>
        <v>×</v>
      </c>
      <c r="BF721" s="114" t="str">
        <f t="shared" si="101"/>
        <v>×</v>
      </c>
      <c r="BG721" s="114" t="str">
        <f t="shared" si="102"/>
        <v>×</v>
      </c>
      <c r="BH721" s="115" t="str">
        <f t="shared" si="103"/>
        <v/>
      </c>
      <c r="BI721" s="170">
        <f t="shared" si="104"/>
        <v>0</v>
      </c>
      <c r="BJ721" s="36" t="str">
        <f>IF(AG721=契約状況コード表!G$5,"",IF(AND(K721&lt;&gt;"",ISTEXT(U721)),"分担契約/単価契約",IF(ISTEXT(U721),"単価契約",IF(K721&lt;&gt;"","分担契約",""))))</f>
        <v/>
      </c>
      <c r="BK721" s="171"/>
      <c r="BL721" s="118" t="str">
        <f>IF(COUNTIF(T721,"**"),"",IF(AND(T721&gt;=契約状況コード表!P$5,OR(H721=契約状況コード表!M$5,H721=契約状況コード表!M$6)),1,IF(AND(T721&gt;=契約状況コード表!P$13,H721&lt;&gt;契約状況コード表!M$5,H721&lt;&gt;契約状況コード表!M$6),1,"")))</f>
        <v/>
      </c>
      <c r="BM721" s="155" t="str">
        <f t="shared" si="105"/>
        <v>○</v>
      </c>
      <c r="BN721" s="118" t="b">
        <f t="shared" si="106"/>
        <v>1</v>
      </c>
      <c r="BO721" s="118" t="b">
        <f t="shared" si="107"/>
        <v>1</v>
      </c>
    </row>
    <row r="722" spans="1:67" ht="60.6" customHeight="1">
      <c r="A722" s="101">
        <f t="shared" si="108"/>
        <v>717</v>
      </c>
      <c r="B722" s="101" t="str">
        <f t="shared" si="109"/>
        <v/>
      </c>
      <c r="C722" s="101" t="str">
        <f>IF(B722&lt;&gt;1,"",COUNTIF($B$6:B722,1))</f>
        <v/>
      </c>
      <c r="D722" s="101" t="str">
        <f>IF(B722&lt;&gt;2,"",COUNTIF($B$6:B722,2))</f>
        <v/>
      </c>
      <c r="E722" s="101" t="str">
        <f>IF(B722&lt;&gt;3,"",COUNTIF($B$6:B722,3))</f>
        <v/>
      </c>
      <c r="F722" s="101" t="str">
        <f>IF(B722&lt;&gt;4,"",COUNTIF($B$6:B722,4))</f>
        <v/>
      </c>
      <c r="G722" s="75"/>
      <c r="H722" s="36"/>
      <c r="I722" s="76"/>
      <c r="J722" s="76"/>
      <c r="K722" s="75"/>
      <c r="L722" s="161"/>
      <c r="M722" s="77"/>
      <c r="N722" s="76"/>
      <c r="O722" s="78"/>
      <c r="P722" s="83"/>
      <c r="Q722" s="84"/>
      <c r="R722" s="76"/>
      <c r="S722" s="75"/>
      <c r="T722" s="79"/>
      <c r="U722" s="86"/>
      <c r="V722" s="87"/>
      <c r="W722" s="172" t="str">
        <f>IF(OR(T722="他官署で調達手続きを実施のため",AG722=契約状況コード表!G$5),"－",IF(V722&lt;&gt;"",ROUNDDOWN(V722/T722,3),(IFERROR(ROUNDDOWN(U722/T722,3),"－"))))</f>
        <v>－</v>
      </c>
      <c r="X722" s="79"/>
      <c r="Y722" s="79"/>
      <c r="Z722" s="82"/>
      <c r="AA722" s="80"/>
      <c r="AB722" s="81"/>
      <c r="AC722" s="82"/>
      <c r="AD722" s="82"/>
      <c r="AE722" s="82"/>
      <c r="AF722" s="82"/>
      <c r="AG722" s="80"/>
      <c r="AH722" s="76"/>
      <c r="AI722" s="76"/>
      <c r="AJ722" s="76"/>
      <c r="AK722" s="36"/>
      <c r="AL722" s="36"/>
      <c r="AM722" s="200"/>
      <c r="AN722" s="200"/>
      <c r="AO722" s="200"/>
      <c r="AP722" s="200"/>
      <c r="AQ722" s="161"/>
      <c r="AR722" s="75"/>
      <c r="AS722" s="36"/>
      <c r="AT722" s="36"/>
      <c r="AU722" s="36"/>
      <c r="AV722" s="36"/>
      <c r="AW722" s="36"/>
      <c r="AX722" s="36"/>
      <c r="AY722" s="36"/>
      <c r="AZ722" s="36"/>
      <c r="BA722" s="104"/>
      <c r="BB722" s="113"/>
      <c r="BC722" s="114" t="str">
        <f>IF(AND(OR(K722=契約状況コード表!D$5,K722=契約状況コード表!D$6),OR(AG722=契約状況コード表!G$5,AG722=契約状況コード表!G$6)),"年間支払金額(全官署)",IF(OR(AG722=契約状況コード表!G$5,AG722=契約状況コード表!G$6),"年間支払金額",IF(AND(OR(COUNTIF(AI722,"*すべて*"),COUNTIF(AI722,"*全て*")),S722="●",OR(K722=契約状況コード表!D$5,K722=契約状況コード表!D$6)),"年間支払金額(全官署、契約相手方ごと)",IF(AND(OR(COUNTIF(AI722,"*すべて*"),COUNTIF(AI722,"*全て*")),S722="●"),"年間支払金額(契約相手方ごと)",IF(AND(OR(K722=契約状況コード表!D$5,K722=契約状況コード表!D$6),AG722=契約状況コード表!G$7),"契約総額(全官署)",IF(AND(K722=契約状況コード表!D$7,AG722=契約状況コード表!G$7),"契約総額(自官署のみ)",IF(K722=契約状況コード表!D$7,"年間支払金額(自官署のみ)",IF(AG722=契約状況コード表!G$7,"契約総額",IF(AND(COUNTIF(BJ722,"&lt;&gt;*単価*"),OR(K722=契約状況コード表!D$5,K722=契約状況コード表!D$6)),"全官署予定価格",IF(AND(COUNTIF(BJ722,"*単価*"),OR(K722=契約状況コード表!D$5,K722=契約状況コード表!D$6)),"全官署支払金額",IF(AND(COUNTIF(BJ722,"&lt;&gt;*単価*"),COUNTIF(BJ722,"*変更契約*")),"変更後予定価格",IF(COUNTIF(BJ722,"*単価*"),"年間支払金額","予定価格"))))))))))))</f>
        <v>予定価格</v>
      </c>
      <c r="BD722" s="114" t="str">
        <f>IF(AND(BI722=契約状況コード表!M$5,T722&gt;契約状況コード表!N$5),"○",IF(AND(BI722=契約状況コード表!M$6,T722&gt;=契約状況コード表!N$6),"○",IF(AND(BI722=契約状況コード表!M$7,T722&gt;=契約状況コード表!N$7),"○",IF(AND(BI722=契約状況コード表!M$8,T722&gt;=契約状況コード表!N$8),"○",IF(AND(BI722=契約状況コード表!M$9,T722&gt;=契約状況コード表!N$9),"○",IF(AND(BI722=契約状況コード表!M$10,T722&gt;=契約状況コード表!N$10),"○",IF(AND(BI722=契約状況コード表!M$11,T722&gt;=契約状況コード表!N$11),"○",IF(AND(BI722=契約状況コード表!M$12,T722&gt;=契約状況コード表!N$12),"○",IF(AND(BI722=契約状況コード表!M$13,T722&gt;=契約状況コード表!N$13),"○",IF(T722="他官署で調達手続き入札を実施のため","○","×"))))))))))</f>
        <v>×</v>
      </c>
      <c r="BE722" s="114" t="str">
        <f>IF(AND(BI722=契約状況コード表!M$5,Y722&gt;契約状況コード表!N$5),"○",IF(AND(BI722=契約状況コード表!M$6,Y722&gt;=契約状況コード表!N$6),"○",IF(AND(BI722=契約状況コード表!M$7,Y722&gt;=契約状況コード表!N$7),"○",IF(AND(BI722=契約状況コード表!M$8,Y722&gt;=契約状況コード表!N$8),"○",IF(AND(BI722=契約状況コード表!M$9,Y722&gt;=契約状況コード表!N$9),"○",IF(AND(BI722=契約状況コード表!M$10,Y722&gt;=契約状況コード表!N$10),"○",IF(AND(BI722=契約状況コード表!M$11,Y722&gt;=契約状況コード表!N$11),"○",IF(AND(BI722=契約状況コード表!M$12,Y722&gt;=契約状況コード表!N$12),"○",IF(AND(BI722=契約状況コード表!M$13,Y722&gt;=契約状況コード表!N$13),"○","×")))))))))</f>
        <v>×</v>
      </c>
      <c r="BF722" s="114" t="str">
        <f t="shared" si="101"/>
        <v>×</v>
      </c>
      <c r="BG722" s="114" t="str">
        <f t="shared" si="102"/>
        <v>×</v>
      </c>
      <c r="BH722" s="115" t="str">
        <f t="shared" si="103"/>
        <v/>
      </c>
      <c r="BI722" s="170">
        <f t="shared" si="104"/>
        <v>0</v>
      </c>
      <c r="BJ722" s="36" t="str">
        <f>IF(AG722=契約状況コード表!G$5,"",IF(AND(K722&lt;&gt;"",ISTEXT(U722)),"分担契約/単価契約",IF(ISTEXT(U722),"単価契約",IF(K722&lt;&gt;"","分担契約",""))))</f>
        <v/>
      </c>
      <c r="BK722" s="171"/>
      <c r="BL722" s="118" t="str">
        <f>IF(COUNTIF(T722,"**"),"",IF(AND(T722&gt;=契約状況コード表!P$5,OR(H722=契約状況コード表!M$5,H722=契約状況コード表!M$6)),1,IF(AND(T722&gt;=契約状況コード表!P$13,H722&lt;&gt;契約状況コード表!M$5,H722&lt;&gt;契約状況コード表!M$6),1,"")))</f>
        <v/>
      </c>
      <c r="BM722" s="155" t="str">
        <f t="shared" si="105"/>
        <v>○</v>
      </c>
      <c r="BN722" s="118" t="b">
        <f t="shared" si="106"/>
        <v>1</v>
      </c>
      <c r="BO722" s="118" t="b">
        <f t="shared" si="107"/>
        <v>1</v>
      </c>
    </row>
    <row r="723" spans="1:67" ht="60.6" customHeight="1">
      <c r="A723" s="101">
        <f t="shared" si="108"/>
        <v>718</v>
      </c>
      <c r="B723" s="101" t="str">
        <f t="shared" si="109"/>
        <v/>
      </c>
      <c r="C723" s="101" t="str">
        <f>IF(B723&lt;&gt;1,"",COUNTIF($B$6:B723,1))</f>
        <v/>
      </c>
      <c r="D723" s="101" t="str">
        <f>IF(B723&lt;&gt;2,"",COUNTIF($B$6:B723,2))</f>
        <v/>
      </c>
      <c r="E723" s="101" t="str">
        <f>IF(B723&lt;&gt;3,"",COUNTIF($B$6:B723,3))</f>
        <v/>
      </c>
      <c r="F723" s="101" t="str">
        <f>IF(B723&lt;&gt;4,"",COUNTIF($B$6:B723,4))</f>
        <v/>
      </c>
      <c r="G723" s="75"/>
      <c r="H723" s="36"/>
      <c r="I723" s="76"/>
      <c r="J723" s="76"/>
      <c r="K723" s="75"/>
      <c r="L723" s="161"/>
      <c r="M723" s="77"/>
      <c r="N723" s="76"/>
      <c r="O723" s="78"/>
      <c r="P723" s="83"/>
      <c r="Q723" s="84"/>
      <c r="R723" s="76"/>
      <c r="S723" s="75"/>
      <c r="T723" s="79"/>
      <c r="U723" s="86"/>
      <c r="V723" s="87"/>
      <c r="W723" s="172" t="str">
        <f>IF(OR(T723="他官署で調達手続きを実施のため",AG723=契約状況コード表!G$5),"－",IF(V723&lt;&gt;"",ROUNDDOWN(V723/T723,3),(IFERROR(ROUNDDOWN(U723/T723,3),"－"))))</f>
        <v>－</v>
      </c>
      <c r="X723" s="79"/>
      <c r="Y723" s="79"/>
      <c r="Z723" s="82"/>
      <c r="AA723" s="80"/>
      <c r="AB723" s="81"/>
      <c r="AC723" s="82"/>
      <c r="AD723" s="82"/>
      <c r="AE723" s="82"/>
      <c r="AF723" s="82"/>
      <c r="AG723" s="80"/>
      <c r="AH723" s="76"/>
      <c r="AI723" s="76"/>
      <c r="AJ723" s="76"/>
      <c r="AK723" s="36"/>
      <c r="AL723" s="36"/>
      <c r="AM723" s="200"/>
      <c r="AN723" s="200"/>
      <c r="AO723" s="200"/>
      <c r="AP723" s="200"/>
      <c r="AQ723" s="161"/>
      <c r="AR723" s="75"/>
      <c r="AS723" s="36"/>
      <c r="AT723" s="36"/>
      <c r="AU723" s="36"/>
      <c r="AV723" s="36"/>
      <c r="AW723" s="36"/>
      <c r="AX723" s="36"/>
      <c r="AY723" s="36"/>
      <c r="AZ723" s="36"/>
      <c r="BA723" s="104"/>
      <c r="BB723" s="113"/>
      <c r="BC723" s="114" t="str">
        <f>IF(AND(OR(K723=契約状況コード表!D$5,K723=契約状況コード表!D$6),OR(AG723=契約状況コード表!G$5,AG723=契約状況コード表!G$6)),"年間支払金額(全官署)",IF(OR(AG723=契約状況コード表!G$5,AG723=契約状況コード表!G$6),"年間支払金額",IF(AND(OR(COUNTIF(AI723,"*すべて*"),COUNTIF(AI723,"*全て*")),S723="●",OR(K723=契約状況コード表!D$5,K723=契約状況コード表!D$6)),"年間支払金額(全官署、契約相手方ごと)",IF(AND(OR(COUNTIF(AI723,"*すべて*"),COUNTIF(AI723,"*全て*")),S723="●"),"年間支払金額(契約相手方ごと)",IF(AND(OR(K723=契約状況コード表!D$5,K723=契約状況コード表!D$6),AG723=契約状況コード表!G$7),"契約総額(全官署)",IF(AND(K723=契約状況コード表!D$7,AG723=契約状況コード表!G$7),"契約総額(自官署のみ)",IF(K723=契約状況コード表!D$7,"年間支払金額(自官署のみ)",IF(AG723=契約状況コード表!G$7,"契約総額",IF(AND(COUNTIF(BJ723,"&lt;&gt;*単価*"),OR(K723=契約状況コード表!D$5,K723=契約状況コード表!D$6)),"全官署予定価格",IF(AND(COUNTIF(BJ723,"*単価*"),OR(K723=契約状況コード表!D$5,K723=契約状況コード表!D$6)),"全官署支払金額",IF(AND(COUNTIF(BJ723,"&lt;&gt;*単価*"),COUNTIF(BJ723,"*変更契約*")),"変更後予定価格",IF(COUNTIF(BJ723,"*単価*"),"年間支払金額","予定価格"))))))))))))</f>
        <v>予定価格</v>
      </c>
      <c r="BD723" s="114" t="str">
        <f>IF(AND(BI723=契約状況コード表!M$5,T723&gt;契約状況コード表!N$5),"○",IF(AND(BI723=契約状況コード表!M$6,T723&gt;=契約状況コード表!N$6),"○",IF(AND(BI723=契約状況コード表!M$7,T723&gt;=契約状況コード表!N$7),"○",IF(AND(BI723=契約状況コード表!M$8,T723&gt;=契約状況コード表!N$8),"○",IF(AND(BI723=契約状況コード表!M$9,T723&gt;=契約状況コード表!N$9),"○",IF(AND(BI723=契約状況コード表!M$10,T723&gt;=契約状況コード表!N$10),"○",IF(AND(BI723=契約状況コード表!M$11,T723&gt;=契約状況コード表!N$11),"○",IF(AND(BI723=契約状況コード表!M$12,T723&gt;=契約状況コード表!N$12),"○",IF(AND(BI723=契約状況コード表!M$13,T723&gt;=契約状況コード表!N$13),"○",IF(T723="他官署で調達手続き入札を実施のため","○","×"))))))))))</f>
        <v>×</v>
      </c>
      <c r="BE723" s="114" t="str">
        <f>IF(AND(BI723=契約状況コード表!M$5,Y723&gt;契約状況コード表!N$5),"○",IF(AND(BI723=契約状況コード表!M$6,Y723&gt;=契約状況コード表!N$6),"○",IF(AND(BI723=契約状況コード表!M$7,Y723&gt;=契約状況コード表!N$7),"○",IF(AND(BI723=契約状況コード表!M$8,Y723&gt;=契約状況コード表!N$8),"○",IF(AND(BI723=契約状況コード表!M$9,Y723&gt;=契約状況コード表!N$9),"○",IF(AND(BI723=契約状況コード表!M$10,Y723&gt;=契約状況コード表!N$10),"○",IF(AND(BI723=契約状況コード表!M$11,Y723&gt;=契約状況コード表!N$11),"○",IF(AND(BI723=契約状況コード表!M$12,Y723&gt;=契約状況コード表!N$12),"○",IF(AND(BI723=契約状況コード表!M$13,Y723&gt;=契約状況コード表!N$13),"○","×")))))))))</f>
        <v>×</v>
      </c>
      <c r="BF723" s="114" t="str">
        <f t="shared" si="101"/>
        <v>×</v>
      </c>
      <c r="BG723" s="114" t="str">
        <f t="shared" si="102"/>
        <v>×</v>
      </c>
      <c r="BH723" s="115" t="str">
        <f t="shared" si="103"/>
        <v/>
      </c>
      <c r="BI723" s="170">
        <f t="shared" si="104"/>
        <v>0</v>
      </c>
      <c r="BJ723" s="36" t="str">
        <f>IF(AG723=契約状況コード表!G$5,"",IF(AND(K723&lt;&gt;"",ISTEXT(U723)),"分担契約/単価契約",IF(ISTEXT(U723),"単価契約",IF(K723&lt;&gt;"","分担契約",""))))</f>
        <v/>
      </c>
      <c r="BK723" s="171"/>
      <c r="BL723" s="118" t="str">
        <f>IF(COUNTIF(T723,"**"),"",IF(AND(T723&gt;=契約状況コード表!P$5,OR(H723=契約状況コード表!M$5,H723=契約状況コード表!M$6)),1,IF(AND(T723&gt;=契約状況コード表!P$13,H723&lt;&gt;契約状況コード表!M$5,H723&lt;&gt;契約状況コード表!M$6),1,"")))</f>
        <v/>
      </c>
      <c r="BM723" s="155" t="str">
        <f t="shared" si="105"/>
        <v>○</v>
      </c>
      <c r="BN723" s="118" t="b">
        <f t="shared" si="106"/>
        <v>1</v>
      </c>
      <c r="BO723" s="118" t="b">
        <f t="shared" si="107"/>
        <v>1</v>
      </c>
    </row>
    <row r="724" spans="1:67" ht="60.6" customHeight="1">
      <c r="A724" s="101">
        <f t="shared" si="108"/>
        <v>719</v>
      </c>
      <c r="B724" s="101" t="str">
        <f t="shared" si="109"/>
        <v/>
      </c>
      <c r="C724" s="101" t="str">
        <f>IF(B724&lt;&gt;1,"",COUNTIF($B$6:B724,1))</f>
        <v/>
      </c>
      <c r="D724" s="101" t="str">
        <f>IF(B724&lt;&gt;2,"",COUNTIF($B$6:B724,2))</f>
        <v/>
      </c>
      <c r="E724" s="101" t="str">
        <f>IF(B724&lt;&gt;3,"",COUNTIF($B$6:B724,3))</f>
        <v/>
      </c>
      <c r="F724" s="101" t="str">
        <f>IF(B724&lt;&gt;4,"",COUNTIF($B$6:B724,4))</f>
        <v/>
      </c>
      <c r="G724" s="75"/>
      <c r="H724" s="36"/>
      <c r="I724" s="76"/>
      <c r="J724" s="76"/>
      <c r="K724" s="75"/>
      <c r="L724" s="161"/>
      <c r="M724" s="77"/>
      <c r="N724" s="76"/>
      <c r="O724" s="78"/>
      <c r="P724" s="83"/>
      <c r="Q724" s="84"/>
      <c r="R724" s="76"/>
      <c r="S724" s="75"/>
      <c r="T724" s="85"/>
      <c r="U724" s="154"/>
      <c r="V724" s="87"/>
      <c r="W724" s="172" t="str">
        <f>IF(OR(T724="他官署で調達手続きを実施のため",AG724=契約状況コード表!G$5),"－",IF(V724&lt;&gt;"",ROUNDDOWN(V724/T724,3),(IFERROR(ROUNDDOWN(U724/T724,3),"－"))))</f>
        <v>－</v>
      </c>
      <c r="X724" s="85"/>
      <c r="Y724" s="85"/>
      <c r="Z724" s="82"/>
      <c r="AA724" s="80"/>
      <c r="AB724" s="81"/>
      <c r="AC724" s="82"/>
      <c r="AD724" s="82"/>
      <c r="AE724" s="82"/>
      <c r="AF724" s="82"/>
      <c r="AG724" s="80"/>
      <c r="AH724" s="76"/>
      <c r="AI724" s="76"/>
      <c r="AJ724" s="76"/>
      <c r="AK724" s="36"/>
      <c r="AL724" s="36"/>
      <c r="AM724" s="200"/>
      <c r="AN724" s="200"/>
      <c r="AO724" s="200"/>
      <c r="AP724" s="200"/>
      <c r="AQ724" s="161"/>
      <c r="AR724" s="75"/>
      <c r="AS724" s="36"/>
      <c r="AT724" s="36"/>
      <c r="AU724" s="36"/>
      <c r="AV724" s="36"/>
      <c r="AW724" s="36"/>
      <c r="AX724" s="36"/>
      <c r="AY724" s="36"/>
      <c r="AZ724" s="36"/>
      <c r="BA724" s="104"/>
      <c r="BB724" s="113"/>
      <c r="BC724" s="114" t="str">
        <f>IF(AND(OR(K724=契約状況コード表!D$5,K724=契約状況コード表!D$6),OR(AG724=契約状況コード表!G$5,AG724=契約状況コード表!G$6)),"年間支払金額(全官署)",IF(OR(AG724=契約状況コード表!G$5,AG724=契約状況コード表!G$6),"年間支払金額",IF(AND(OR(COUNTIF(AI724,"*すべて*"),COUNTIF(AI724,"*全て*")),S724="●",OR(K724=契約状況コード表!D$5,K724=契約状況コード表!D$6)),"年間支払金額(全官署、契約相手方ごと)",IF(AND(OR(COUNTIF(AI724,"*すべて*"),COUNTIF(AI724,"*全て*")),S724="●"),"年間支払金額(契約相手方ごと)",IF(AND(OR(K724=契約状況コード表!D$5,K724=契約状況コード表!D$6),AG724=契約状況コード表!G$7),"契約総額(全官署)",IF(AND(K724=契約状況コード表!D$7,AG724=契約状況コード表!G$7),"契約総額(自官署のみ)",IF(K724=契約状況コード表!D$7,"年間支払金額(自官署のみ)",IF(AG724=契約状況コード表!G$7,"契約総額",IF(AND(COUNTIF(BJ724,"&lt;&gt;*単価*"),OR(K724=契約状況コード表!D$5,K724=契約状況コード表!D$6)),"全官署予定価格",IF(AND(COUNTIF(BJ724,"*単価*"),OR(K724=契約状況コード表!D$5,K724=契約状況コード表!D$6)),"全官署支払金額",IF(AND(COUNTIF(BJ724,"&lt;&gt;*単価*"),COUNTIF(BJ724,"*変更契約*")),"変更後予定価格",IF(COUNTIF(BJ724,"*単価*"),"年間支払金額","予定価格"))))))))))))</f>
        <v>予定価格</v>
      </c>
      <c r="BD724" s="114" t="str">
        <f>IF(AND(BI724=契約状況コード表!M$5,T724&gt;契約状況コード表!N$5),"○",IF(AND(BI724=契約状況コード表!M$6,T724&gt;=契約状況コード表!N$6),"○",IF(AND(BI724=契約状況コード表!M$7,T724&gt;=契約状況コード表!N$7),"○",IF(AND(BI724=契約状況コード表!M$8,T724&gt;=契約状況コード表!N$8),"○",IF(AND(BI724=契約状況コード表!M$9,T724&gt;=契約状況コード表!N$9),"○",IF(AND(BI724=契約状況コード表!M$10,T724&gt;=契約状況コード表!N$10),"○",IF(AND(BI724=契約状況コード表!M$11,T724&gt;=契約状況コード表!N$11),"○",IF(AND(BI724=契約状況コード表!M$12,T724&gt;=契約状況コード表!N$12),"○",IF(AND(BI724=契約状況コード表!M$13,T724&gt;=契約状況コード表!N$13),"○",IF(T724="他官署で調達手続き入札を実施のため","○","×"))))))))))</f>
        <v>×</v>
      </c>
      <c r="BE724" s="114" t="str">
        <f>IF(AND(BI724=契約状況コード表!M$5,Y724&gt;契約状況コード表!N$5),"○",IF(AND(BI724=契約状況コード表!M$6,Y724&gt;=契約状況コード表!N$6),"○",IF(AND(BI724=契約状況コード表!M$7,Y724&gt;=契約状況コード表!N$7),"○",IF(AND(BI724=契約状況コード表!M$8,Y724&gt;=契約状況コード表!N$8),"○",IF(AND(BI724=契約状況コード表!M$9,Y724&gt;=契約状況コード表!N$9),"○",IF(AND(BI724=契約状況コード表!M$10,Y724&gt;=契約状況コード表!N$10),"○",IF(AND(BI724=契約状況コード表!M$11,Y724&gt;=契約状況コード表!N$11),"○",IF(AND(BI724=契約状況コード表!M$12,Y724&gt;=契約状況コード表!N$12),"○",IF(AND(BI724=契約状況コード表!M$13,Y724&gt;=契約状況コード表!N$13),"○","×")))))))))</f>
        <v>×</v>
      </c>
      <c r="BF724" s="114" t="str">
        <f t="shared" si="101"/>
        <v>×</v>
      </c>
      <c r="BG724" s="114" t="str">
        <f t="shared" si="102"/>
        <v>×</v>
      </c>
      <c r="BH724" s="115" t="str">
        <f t="shared" si="103"/>
        <v/>
      </c>
      <c r="BI724" s="170">
        <f t="shared" si="104"/>
        <v>0</v>
      </c>
      <c r="BJ724" s="36" t="str">
        <f>IF(AG724=契約状況コード表!G$5,"",IF(AND(K724&lt;&gt;"",ISTEXT(U724)),"分担契約/単価契約",IF(ISTEXT(U724),"単価契約",IF(K724&lt;&gt;"","分担契約",""))))</f>
        <v/>
      </c>
      <c r="BK724" s="171"/>
      <c r="BL724" s="118" t="str">
        <f>IF(COUNTIF(T724,"**"),"",IF(AND(T724&gt;=契約状況コード表!P$5,OR(H724=契約状況コード表!M$5,H724=契約状況コード表!M$6)),1,IF(AND(T724&gt;=契約状況コード表!P$13,H724&lt;&gt;契約状況コード表!M$5,H724&lt;&gt;契約状況コード表!M$6),1,"")))</f>
        <v/>
      </c>
      <c r="BM724" s="155" t="str">
        <f t="shared" si="105"/>
        <v>○</v>
      </c>
      <c r="BN724" s="118" t="b">
        <f t="shared" si="106"/>
        <v>1</v>
      </c>
      <c r="BO724" s="118" t="b">
        <f t="shared" si="107"/>
        <v>1</v>
      </c>
    </row>
    <row r="725" spans="1:67" ht="60.6" customHeight="1">
      <c r="A725" s="101">
        <f t="shared" si="108"/>
        <v>720</v>
      </c>
      <c r="B725" s="101" t="str">
        <f t="shared" si="109"/>
        <v/>
      </c>
      <c r="C725" s="101" t="str">
        <f>IF(B725&lt;&gt;1,"",COUNTIF($B$6:B725,1))</f>
        <v/>
      </c>
      <c r="D725" s="101" t="str">
        <f>IF(B725&lt;&gt;2,"",COUNTIF($B$6:B725,2))</f>
        <v/>
      </c>
      <c r="E725" s="101" t="str">
        <f>IF(B725&lt;&gt;3,"",COUNTIF($B$6:B725,3))</f>
        <v/>
      </c>
      <c r="F725" s="101" t="str">
        <f>IF(B725&lt;&gt;4,"",COUNTIF($B$6:B725,4))</f>
        <v/>
      </c>
      <c r="G725" s="75"/>
      <c r="H725" s="36"/>
      <c r="I725" s="76"/>
      <c r="J725" s="76"/>
      <c r="K725" s="75"/>
      <c r="L725" s="161"/>
      <c r="M725" s="77"/>
      <c r="N725" s="76"/>
      <c r="O725" s="78"/>
      <c r="P725" s="83"/>
      <c r="Q725" s="84"/>
      <c r="R725" s="76"/>
      <c r="S725" s="75"/>
      <c r="T725" s="79"/>
      <c r="U725" s="86"/>
      <c r="V725" s="87"/>
      <c r="W725" s="172" t="str">
        <f>IF(OR(T725="他官署で調達手続きを実施のため",AG725=契約状況コード表!G$5),"－",IF(V725&lt;&gt;"",ROUNDDOWN(V725/T725,3),(IFERROR(ROUNDDOWN(U725/T725,3),"－"))))</f>
        <v>－</v>
      </c>
      <c r="X725" s="79"/>
      <c r="Y725" s="79"/>
      <c r="Z725" s="82"/>
      <c r="AA725" s="80"/>
      <c r="AB725" s="81"/>
      <c r="AC725" s="82"/>
      <c r="AD725" s="82"/>
      <c r="AE725" s="82"/>
      <c r="AF725" s="82"/>
      <c r="AG725" s="80"/>
      <c r="AH725" s="76"/>
      <c r="AI725" s="76"/>
      <c r="AJ725" s="76"/>
      <c r="AK725" s="36"/>
      <c r="AL725" s="36"/>
      <c r="AM725" s="200"/>
      <c r="AN725" s="200"/>
      <c r="AO725" s="200"/>
      <c r="AP725" s="200"/>
      <c r="AQ725" s="161"/>
      <c r="AR725" s="75"/>
      <c r="AS725" s="36"/>
      <c r="AT725" s="36"/>
      <c r="AU725" s="36"/>
      <c r="AV725" s="36"/>
      <c r="AW725" s="36"/>
      <c r="AX725" s="36"/>
      <c r="AY725" s="36"/>
      <c r="AZ725" s="36"/>
      <c r="BA725" s="104"/>
      <c r="BB725" s="113"/>
      <c r="BC725" s="114" t="str">
        <f>IF(AND(OR(K725=契約状況コード表!D$5,K725=契約状況コード表!D$6),OR(AG725=契約状況コード表!G$5,AG725=契約状況コード表!G$6)),"年間支払金額(全官署)",IF(OR(AG725=契約状況コード表!G$5,AG725=契約状況コード表!G$6),"年間支払金額",IF(AND(OR(COUNTIF(AI725,"*すべて*"),COUNTIF(AI725,"*全て*")),S725="●",OR(K725=契約状況コード表!D$5,K725=契約状況コード表!D$6)),"年間支払金額(全官署、契約相手方ごと)",IF(AND(OR(COUNTIF(AI725,"*すべて*"),COUNTIF(AI725,"*全て*")),S725="●"),"年間支払金額(契約相手方ごと)",IF(AND(OR(K725=契約状況コード表!D$5,K725=契約状況コード表!D$6),AG725=契約状況コード表!G$7),"契約総額(全官署)",IF(AND(K725=契約状況コード表!D$7,AG725=契約状況コード表!G$7),"契約総額(自官署のみ)",IF(K725=契約状況コード表!D$7,"年間支払金額(自官署のみ)",IF(AG725=契約状況コード表!G$7,"契約総額",IF(AND(COUNTIF(BJ725,"&lt;&gt;*単価*"),OR(K725=契約状況コード表!D$5,K725=契約状況コード表!D$6)),"全官署予定価格",IF(AND(COUNTIF(BJ725,"*単価*"),OR(K725=契約状況コード表!D$5,K725=契約状況コード表!D$6)),"全官署支払金額",IF(AND(COUNTIF(BJ725,"&lt;&gt;*単価*"),COUNTIF(BJ725,"*変更契約*")),"変更後予定価格",IF(COUNTIF(BJ725,"*単価*"),"年間支払金額","予定価格"))))))))))))</f>
        <v>予定価格</v>
      </c>
      <c r="BD725" s="114" t="str">
        <f>IF(AND(BI725=契約状況コード表!M$5,T725&gt;契約状況コード表!N$5),"○",IF(AND(BI725=契約状況コード表!M$6,T725&gt;=契約状況コード表!N$6),"○",IF(AND(BI725=契約状況コード表!M$7,T725&gt;=契約状況コード表!N$7),"○",IF(AND(BI725=契約状況コード表!M$8,T725&gt;=契約状況コード表!N$8),"○",IF(AND(BI725=契約状況コード表!M$9,T725&gt;=契約状況コード表!N$9),"○",IF(AND(BI725=契約状況コード表!M$10,T725&gt;=契約状況コード表!N$10),"○",IF(AND(BI725=契約状況コード表!M$11,T725&gt;=契約状況コード表!N$11),"○",IF(AND(BI725=契約状況コード表!M$12,T725&gt;=契約状況コード表!N$12),"○",IF(AND(BI725=契約状況コード表!M$13,T725&gt;=契約状況コード表!N$13),"○",IF(T725="他官署で調達手続き入札を実施のため","○","×"))))))))))</f>
        <v>×</v>
      </c>
      <c r="BE725" s="114" t="str">
        <f>IF(AND(BI725=契約状況コード表!M$5,Y725&gt;契約状況コード表!N$5),"○",IF(AND(BI725=契約状況コード表!M$6,Y725&gt;=契約状況コード表!N$6),"○",IF(AND(BI725=契約状況コード表!M$7,Y725&gt;=契約状況コード表!N$7),"○",IF(AND(BI725=契約状況コード表!M$8,Y725&gt;=契約状況コード表!N$8),"○",IF(AND(BI725=契約状況コード表!M$9,Y725&gt;=契約状況コード表!N$9),"○",IF(AND(BI725=契約状況コード表!M$10,Y725&gt;=契約状況コード表!N$10),"○",IF(AND(BI725=契約状況コード表!M$11,Y725&gt;=契約状況コード表!N$11),"○",IF(AND(BI725=契約状況コード表!M$12,Y725&gt;=契約状況コード表!N$12),"○",IF(AND(BI725=契約状況コード表!M$13,Y725&gt;=契約状況コード表!N$13),"○","×")))))))))</f>
        <v>×</v>
      </c>
      <c r="BF725" s="114" t="str">
        <f t="shared" si="101"/>
        <v>×</v>
      </c>
      <c r="BG725" s="114" t="str">
        <f t="shared" si="102"/>
        <v>×</v>
      </c>
      <c r="BH725" s="115" t="str">
        <f t="shared" si="103"/>
        <v/>
      </c>
      <c r="BI725" s="170">
        <f t="shared" si="104"/>
        <v>0</v>
      </c>
      <c r="BJ725" s="36" t="str">
        <f>IF(AG725=契約状況コード表!G$5,"",IF(AND(K725&lt;&gt;"",ISTEXT(U725)),"分担契約/単価契約",IF(ISTEXT(U725),"単価契約",IF(K725&lt;&gt;"","分担契約",""))))</f>
        <v/>
      </c>
      <c r="BK725" s="171"/>
      <c r="BL725" s="118" t="str">
        <f>IF(COUNTIF(T725,"**"),"",IF(AND(T725&gt;=契約状況コード表!P$5,OR(H725=契約状況コード表!M$5,H725=契約状況コード表!M$6)),1,IF(AND(T725&gt;=契約状況コード表!P$13,H725&lt;&gt;契約状況コード表!M$5,H725&lt;&gt;契約状況コード表!M$6),1,"")))</f>
        <v/>
      </c>
      <c r="BM725" s="155" t="str">
        <f t="shared" si="105"/>
        <v>○</v>
      </c>
      <c r="BN725" s="118" t="b">
        <f t="shared" si="106"/>
        <v>1</v>
      </c>
      <c r="BO725" s="118" t="b">
        <f t="shared" si="107"/>
        <v>1</v>
      </c>
    </row>
    <row r="726" spans="1:67" ht="60.6" customHeight="1">
      <c r="A726" s="101">
        <f t="shared" si="108"/>
        <v>721</v>
      </c>
      <c r="B726" s="101" t="str">
        <f t="shared" si="109"/>
        <v/>
      </c>
      <c r="C726" s="101" t="str">
        <f>IF(B726&lt;&gt;1,"",COUNTIF($B$6:B726,1))</f>
        <v/>
      </c>
      <c r="D726" s="101" t="str">
        <f>IF(B726&lt;&gt;2,"",COUNTIF($B$6:B726,2))</f>
        <v/>
      </c>
      <c r="E726" s="101" t="str">
        <f>IF(B726&lt;&gt;3,"",COUNTIF($B$6:B726,3))</f>
        <v/>
      </c>
      <c r="F726" s="101" t="str">
        <f>IF(B726&lt;&gt;4,"",COUNTIF($B$6:B726,4))</f>
        <v/>
      </c>
      <c r="G726" s="75"/>
      <c r="H726" s="36"/>
      <c r="I726" s="76"/>
      <c r="J726" s="76"/>
      <c r="K726" s="75"/>
      <c r="L726" s="161"/>
      <c r="M726" s="77"/>
      <c r="N726" s="76"/>
      <c r="O726" s="78"/>
      <c r="P726" s="83"/>
      <c r="Q726" s="84"/>
      <c r="R726" s="76"/>
      <c r="S726" s="75"/>
      <c r="T726" s="79"/>
      <c r="U726" s="86"/>
      <c r="V726" s="87"/>
      <c r="W726" s="172" t="str">
        <f>IF(OR(T726="他官署で調達手続きを実施のため",AG726=契約状況コード表!G$5),"－",IF(V726&lt;&gt;"",ROUNDDOWN(V726/T726,3),(IFERROR(ROUNDDOWN(U726/T726,3),"－"))))</f>
        <v>－</v>
      </c>
      <c r="X726" s="79"/>
      <c r="Y726" s="79"/>
      <c r="Z726" s="82"/>
      <c r="AA726" s="80"/>
      <c r="AB726" s="81"/>
      <c r="AC726" s="82"/>
      <c r="AD726" s="82"/>
      <c r="AE726" s="82"/>
      <c r="AF726" s="82"/>
      <c r="AG726" s="80"/>
      <c r="AH726" s="76"/>
      <c r="AI726" s="76"/>
      <c r="AJ726" s="76"/>
      <c r="AK726" s="36"/>
      <c r="AL726" s="36"/>
      <c r="AM726" s="200"/>
      <c r="AN726" s="200"/>
      <c r="AO726" s="200"/>
      <c r="AP726" s="200"/>
      <c r="AQ726" s="161"/>
      <c r="AR726" s="75"/>
      <c r="AS726" s="36"/>
      <c r="AT726" s="36"/>
      <c r="AU726" s="36"/>
      <c r="AV726" s="36"/>
      <c r="AW726" s="36"/>
      <c r="AX726" s="36"/>
      <c r="AY726" s="36"/>
      <c r="AZ726" s="36"/>
      <c r="BA726" s="104"/>
      <c r="BB726" s="113"/>
      <c r="BC726" s="114" t="str">
        <f>IF(AND(OR(K726=契約状況コード表!D$5,K726=契約状況コード表!D$6),OR(AG726=契約状況コード表!G$5,AG726=契約状況コード表!G$6)),"年間支払金額(全官署)",IF(OR(AG726=契約状況コード表!G$5,AG726=契約状況コード表!G$6),"年間支払金額",IF(AND(OR(COUNTIF(AI726,"*すべて*"),COUNTIF(AI726,"*全て*")),S726="●",OR(K726=契約状況コード表!D$5,K726=契約状況コード表!D$6)),"年間支払金額(全官署、契約相手方ごと)",IF(AND(OR(COUNTIF(AI726,"*すべて*"),COUNTIF(AI726,"*全て*")),S726="●"),"年間支払金額(契約相手方ごと)",IF(AND(OR(K726=契約状況コード表!D$5,K726=契約状況コード表!D$6),AG726=契約状況コード表!G$7),"契約総額(全官署)",IF(AND(K726=契約状況コード表!D$7,AG726=契約状況コード表!G$7),"契約総額(自官署のみ)",IF(K726=契約状況コード表!D$7,"年間支払金額(自官署のみ)",IF(AG726=契約状況コード表!G$7,"契約総額",IF(AND(COUNTIF(BJ726,"&lt;&gt;*単価*"),OR(K726=契約状況コード表!D$5,K726=契約状況コード表!D$6)),"全官署予定価格",IF(AND(COUNTIF(BJ726,"*単価*"),OR(K726=契約状況コード表!D$5,K726=契約状況コード表!D$6)),"全官署支払金額",IF(AND(COUNTIF(BJ726,"&lt;&gt;*単価*"),COUNTIF(BJ726,"*変更契約*")),"変更後予定価格",IF(COUNTIF(BJ726,"*単価*"),"年間支払金額","予定価格"))))))))))))</f>
        <v>予定価格</v>
      </c>
      <c r="BD726" s="114" t="str">
        <f>IF(AND(BI726=契約状況コード表!M$5,T726&gt;契約状況コード表!N$5),"○",IF(AND(BI726=契約状況コード表!M$6,T726&gt;=契約状況コード表!N$6),"○",IF(AND(BI726=契約状況コード表!M$7,T726&gt;=契約状況コード表!N$7),"○",IF(AND(BI726=契約状況コード表!M$8,T726&gt;=契約状況コード表!N$8),"○",IF(AND(BI726=契約状況コード表!M$9,T726&gt;=契約状況コード表!N$9),"○",IF(AND(BI726=契約状況コード表!M$10,T726&gt;=契約状況コード表!N$10),"○",IF(AND(BI726=契約状況コード表!M$11,T726&gt;=契約状況コード表!N$11),"○",IF(AND(BI726=契約状況コード表!M$12,T726&gt;=契約状況コード表!N$12),"○",IF(AND(BI726=契約状況コード表!M$13,T726&gt;=契約状況コード表!N$13),"○",IF(T726="他官署で調達手続き入札を実施のため","○","×"))))))))))</f>
        <v>×</v>
      </c>
      <c r="BE726" s="114" t="str">
        <f>IF(AND(BI726=契約状況コード表!M$5,Y726&gt;契約状況コード表!N$5),"○",IF(AND(BI726=契約状況コード表!M$6,Y726&gt;=契約状況コード表!N$6),"○",IF(AND(BI726=契約状況コード表!M$7,Y726&gt;=契約状況コード表!N$7),"○",IF(AND(BI726=契約状況コード表!M$8,Y726&gt;=契約状況コード表!N$8),"○",IF(AND(BI726=契約状況コード表!M$9,Y726&gt;=契約状況コード表!N$9),"○",IF(AND(BI726=契約状況コード表!M$10,Y726&gt;=契約状況コード表!N$10),"○",IF(AND(BI726=契約状況コード表!M$11,Y726&gt;=契約状況コード表!N$11),"○",IF(AND(BI726=契約状況コード表!M$12,Y726&gt;=契約状況コード表!N$12),"○",IF(AND(BI726=契約状況コード表!M$13,Y726&gt;=契約状況コード表!N$13),"○","×")))))))))</f>
        <v>×</v>
      </c>
      <c r="BF726" s="114" t="str">
        <f t="shared" si="101"/>
        <v>×</v>
      </c>
      <c r="BG726" s="114" t="str">
        <f t="shared" si="102"/>
        <v>×</v>
      </c>
      <c r="BH726" s="115" t="str">
        <f t="shared" si="103"/>
        <v/>
      </c>
      <c r="BI726" s="170">
        <f t="shared" si="104"/>
        <v>0</v>
      </c>
      <c r="BJ726" s="36" t="str">
        <f>IF(AG726=契約状況コード表!G$5,"",IF(AND(K726&lt;&gt;"",ISTEXT(U726)),"分担契約/単価契約",IF(ISTEXT(U726),"単価契約",IF(K726&lt;&gt;"","分担契約",""))))</f>
        <v/>
      </c>
      <c r="BK726" s="171"/>
      <c r="BL726" s="118" t="str">
        <f>IF(COUNTIF(T726,"**"),"",IF(AND(T726&gt;=契約状況コード表!P$5,OR(H726=契約状況コード表!M$5,H726=契約状況コード表!M$6)),1,IF(AND(T726&gt;=契約状況コード表!P$13,H726&lt;&gt;契約状況コード表!M$5,H726&lt;&gt;契約状況コード表!M$6),1,"")))</f>
        <v/>
      </c>
      <c r="BM726" s="155" t="str">
        <f t="shared" si="105"/>
        <v>○</v>
      </c>
      <c r="BN726" s="118" t="b">
        <f t="shared" si="106"/>
        <v>1</v>
      </c>
      <c r="BO726" s="118" t="b">
        <f t="shared" si="107"/>
        <v>1</v>
      </c>
    </row>
    <row r="727" spans="1:67" ht="60.6" customHeight="1">
      <c r="A727" s="101">
        <f t="shared" si="108"/>
        <v>722</v>
      </c>
      <c r="B727" s="101" t="str">
        <f t="shared" si="109"/>
        <v/>
      </c>
      <c r="C727" s="101" t="str">
        <f>IF(B727&lt;&gt;1,"",COUNTIF($B$6:B727,1))</f>
        <v/>
      </c>
      <c r="D727" s="101" t="str">
        <f>IF(B727&lt;&gt;2,"",COUNTIF($B$6:B727,2))</f>
        <v/>
      </c>
      <c r="E727" s="101" t="str">
        <f>IF(B727&lt;&gt;3,"",COUNTIF($B$6:B727,3))</f>
        <v/>
      </c>
      <c r="F727" s="101" t="str">
        <f>IF(B727&lt;&gt;4,"",COUNTIF($B$6:B727,4))</f>
        <v/>
      </c>
      <c r="G727" s="75"/>
      <c r="H727" s="36"/>
      <c r="I727" s="76"/>
      <c r="J727" s="76"/>
      <c r="K727" s="75"/>
      <c r="L727" s="161"/>
      <c r="M727" s="77"/>
      <c r="N727" s="76"/>
      <c r="O727" s="78"/>
      <c r="P727" s="83"/>
      <c r="Q727" s="84"/>
      <c r="R727" s="76"/>
      <c r="S727" s="75"/>
      <c r="T727" s="79"/>
      <c r="U727" s="86"/>
      <c r="V727" s="87"/>
      <c r="W727" s="172" t="str">
        <f>IF(OR(T727="他官署で調達手続きを実施のため",AG727=契約状況コード表!G$5),"－",IF(V727&lt;&gt;"",ROUNDDOWN(V727/T727,3),(IFERROR(ROUNDDOWN(U727/T727,3),"－"))))</f>
        <v>－</v>
      </c>
      <c r="X727" s="79"/>
      <c r="Y727" s="79"/>
      <c r="Z727" s="82"/>
      <c r="AA727" s="80"/>
      <c r="AB727" s="81"/>
      <c r="AC727" s="82"/>
      <c r="AD727" s="82"/>
      <c r="AE727" s="82"/>
      <c r="AF727" s="82"/>
      <c r="AG727" s="80"/>
      <c r="AH727" s="76"/>
      <c r="AI727" s="76"/>
      <c r="AJ727" s="76"/>
      <c r="AK727" s="36"/>
      <c r="AL727" s="36"/>
      <c r="AM727" s="200"/>
      <c r="AN727" s="200"/>
      <c r="AO727" s="200"/>
      <c r="AP727" s="200"/>
      <c r="AQ727" s="161"/>
      <c r="AR727" s="75"/>
      <c r="AS727" s="36"/>
      <c r="AT727" s="36"/>
      <c r="AU727" s="36"/>
      <c r="AV727" s="36"/>
      <c r="AW727" s="36"/>
      <c r="AX727" s="36"/>
      <c r="AY727" s="36"/>
      <c r="AZ727" s="36"/>
      <c r="BA727" s="104"/>
      <c r="BB727" s="113"/>
      <c r="BC727" s="114" t="str">
        <f>IF(AND(OR(K727=契約状況コード表!D$5,K727=契約状況コード表!D$6),OR(AG727=契約状況コード表!G$5,AG727=契約状況コード表!G$6)),"年間支払金額(全官署)",IF(OR(AG727=契約状況コード表!G$5,AG727=契約状況コード表!G$6),"年間支払金額",IF(AND(OR(COUNTIF(AI727,"*すべて*"),COUNTIF(AI727,"*全て*")),S727="●",OR(K727=契約状況コード表!D$5,K727=契約状況コード表!D$6)),"年間支払金額(全官署、契約相手方ごと)",IF(AND(OR(COUNTIF(AI727,"*すべて*"),COUNTIF(AI727,"*全て*")),S727="●"),"年間支払金額(契約相手方ごと)",IF(AND(OR(K727=契約状況コード表!D$5,K727=契約状況コード表!D$6),AG727=契約状況コード表!G$7),"契約総額(全官署)",IF(AND(K727=契約状況コード表!D$7,AG727=契約状況コード表!G$7),"契約総額(自官署のみ)",IF(K727=契約状況コード表!D$7,"年間支払金額(自官署のみ)",IF(AG727=契約状況コード表!G$7,"契約総額",IF(AND(COUNTIF(BJ727,"&lt;&gt;*単価*"),OR(K727=契約状況コード表!D$5,K727=契約状況コード表!D$6)),"全官署予定価格",IF(AND(COUNTIF(BJ727,"*単価*"),OR(K727=契約状況コード表!D$5,K727=契約状況コード表!D$6)),"全官署支払金額",IF(AND(COUNTIF(BJ727,"&lt;&gt;*単価*"),COUNTIF(BJ727,"*変更契約*")),"変更後予定価格",IF(COUNTIF(BJ727,"*単価*"),"年間支払金額","予定価格"))))))))))))</f>
        <v>予定価格</v>
      </c>
      <c r="BD727" s="114" t="str">
        <f>IF(AND(BI727=契約状況コード表!M$5,T727&gt;契約状況コード表!N$5),"○",IF(AND(BI727=契約状況コード表!M$6,T727&gt;=契約状況コード表!N$6),"○",IF(AND(BI727=契約状況コード表!M$7,T727&gt;=契約状況コード表!N$7),"○",IF(AND(BI727=契約状況コード表!M$8,T727&gt;=契約状況コード表!N$8),"○",IF(AND(BI727=契約状況コード表!M$9,T727&gt;=契約状況コード表!N$9),"○",IF(AND(BI727=契約状況コード表!M$10,T727&gt;=契約状況コード表!N$10),"○",IF(AND(BI727=契約状況コード表!M$11,T727&gt;=契約状況コード表!N$11),"○",IF(AND(BI727=契約状況コード表!M$12,T727&gt;=契約状況コード表!N$12),"○",IF(AND(BI727=契約状況コード表!M$13,T727&gt;=契約状況コード表!N$13),"○",IF(T727="他官署で調達手続き入札を実施のため","○","×"))))))))))</f>
        <v>×</v>
      </c>
      <c r="BE727" s="114" t="str">
        <f>IF(AND(BI727=契約状況コード表!M$5,Y727&gt;契約状況コード表!N$5),"○",IF(AND(BI727=契約状況コード表!M$6,Y727&gt;=契約状況コード表!N$6),"○",IF(AND(BI727=契約状況コード表!M$7,Y727&gt;=契約状況コード表!N$7),"○",IF(AND(BI727=契約状況コード表!M$8,Y727&gt;=契約状況コード表!N$8),"○",IF(AND(BI727=契約状況コード表!M$9,Y727&gt;=契約状況コード表!N$9),"○",IF(AND(BI727=契約状況コード表!M$10,Y727&gt;=契約状況コード表!N$10),"○",IF(AND(BI727=契約状況コード表!M$11,Y727&gt;=契約状況コード表!N$11),"○",IF(AND(BI727=契約状況コード表!M$12,Y727&gt;=契約状況コード表!N$12),"○",IF(AND(BI727=契約状況コード表!M$13,Y727&gt;=契約状況コード表!N$13),"○","×")))))))))</f>
        <v>×</v>
      </c>
      <c r="BF727" s="114" t="str">
        <f t="shared" si="101"/>
        <v>×</v>
      </c>
      <c r="BG727" s="114" t="str">
        <f t="shared" si="102"/>
        <v>×</v>
      </c>
      <c r="BH727" s="115" t="str">
        <f t="shared" si="103"/>
        <v/>
      </c>
      <c r="BI727" s="170">
        <f t="shared" si="104"/>
        <v>0</v>
      </c>
      <c r="BJ727" s="36" t="str">
        <f>IF(AG727=契約状況コード表!G$5,"",IF(AND(K727&lt;&gt;"",ISTEXT(U727)),"分担契約/単価契約",IF(ISTEXT(U727),"単価契約",IF(K727&lt;&gt;"","分担契約",""))))</f>
        <v/>
      </c>
      <c r="BK727" s="171"/>
      <c r="BL727" s="118" t="str">
        <f>IF(COUNTIF(T727,"**"),"",IF(AND(T727&gt;=契約状況コード表!P$5,OR(H727=契約状況コード表!M$5,H727=契約状況コード表!M$6)),1,IF(AND(T727&gt;=契約状況コード表!P$13,H727&lt;&gt;契約状況コード表!M$5,H727&lt;&gt;契約状況コード表!M$6),1,"")))</f>
        <v/>
      </c>
      <c r="BM727" s="155" t="str">
        <f t="shared" si="105"/>
        <v>○</v>
      </c>
      <c r="BN727" s="118" t="b">
        <f t="shared" si="106"/>
        <v>1</v>
      </c>
      <c r="BO727" s="118" t="b">
        <f t="shared" si="107"/>
        <v>1</v>
      </c>
    </row>
    <row r="728" spans="1:67" ht="60.6" customHeight="1">
      <c r="A728" s="101">
        <f t="shared" si="108"/>
        <v>723</v>
      </c>
      <c r="B728" s="101" t="str">
        <f t="shared" si="109"/>
        <v/>
      </c>
      <c r="C728" s="101" t="str">
        <f>IF(B728&lt;&gt;1,"",COUNTIF($B$6:B728,1))</f>
        <v/>
      </c>
      <c r="D728" s="101" t="str">
        <f>IF(B728&lt;&gt;2,"",COUNTIF($B$6:B728,2))</f>
        <v/>
      </c>
      <c r="E728" s="101" t="str">
        <f>IF(B728&lt;&gt;3,"",COUNTIF($B$6:B728,3))</f>
        <v/>
      </c>
      <c r="F728" s="101" t="str">
        <f>IF(B728&lt;&gt;4,"",COUNTIF($B$6:B728,4))</f>
        <v/>
      </c>
      <c r="G728" s="75"/>
      <c r="H728" s="36"/>
      <c r="I728" s="76"/>
      <c r="J728" s="76"/>
      <c r="K728" s="75"/>
      <c r="L728" s="161"/>
      <c r="M728" s="77"/>
      <c r="N728" s="76"/>
      <c r="O728" s="78"/>
      <c r="P728" s="83"/>
      <c r="Q728" s="84"/>
      <c r="R728" s="76"/>
      <c r="S728" s="75"/>
      <c r="T728" s="79"/>
      <c r="U728" s="86"/>
      <c r="V728" s="87"/>
      <c r="W728" s="172" t="str">
        <f>IF(OR(T728="他官署で調達手続きを実施のため",AG728=契約状況コード表!G$5),"－",IF(V728&lt;&gt;"",ROUNDDOWN(V728/T728,3),(IFERROR(ROUNDDOWN(U728/T728,3),"－"))))</f>
        <v>－</v>
      </c>
      <c r="X728" s="79"/>
      <c r="Y728" s="79"/>
      <c r="Z728" s="82"/>
      <c r="AA728" s="80"/>
      <c r="AB728" s="81"/>
      <c r="AC728" s="82"/>
      <c r="AD728" s="82"/>
      <c r="AE728" s="82"/>
      <c r="AF728" s="82"/>
      <c r="AG728" s="80"/>
      <c r="AH728" s="76"/>
      <c r="AI728" s="76"/>
      <c r="AJ728" s="76"/>
      <c r="AK728" s="36"/>
      <c r="AL728" s="36"/>
      <c r="AM728" s="200"/>
      <c r="AN728" s="200"/>
      <c r="AO728" s="200"/>
      <c r="AP728" s="200"/>
      <c r="AQ728" s="161"/>
      <c r="AR728" s="75"/>
      <c r="AS728" s="36"/>
      <c r="AT728" s="36"/>
      <c r="AU728" s="36"/>
      <c r="AV728" s="36"/>
      <c r="AW728" s="36"/>
      <c r="AX728" s="36"/>
      <c r="AY728" s="36"/>
      <c r="AZ728" s="36"/>
      <c r="BA728" s="108"/>
      <c r="BB728" s="113"/>
      <c r="BC728" s="114" t="str">
        <f>IF(AND(OR(K728=契約状況コード表!D$5,K728=契約状況コード表!D$6),OR(AG728=契約状況コード表!G$5,AG728=契約状況コード表!G$6)),"年間支払金額(全官署)",IF(OR(AG728=契約状況コード表!G$5,AG728=契約状況コード表!G$6),"年間支払金額",IF(AND(OR(COUNTIF(AI728,"*すべて*"),COUNTIF(AI728,"*全て*")),S728="●",OR(K728=契約状況コード表!D$5,K728=契約状況コード表!D$6)),"年間支払金額(全官署、契約相手方ごと)",IF(AND(OR(COUNTIF(AI728,"*すべて*"),COUNTIF(AI728,"*全て*")),S728="●"),"年間支払金額(契約相手方ごと)",IF(AND(OR(K728=契約状況コード表!D$5,K728=契約状況コード表!D$6),AG728=契約状況コード表!G$7),"契約総額(全官署)",IF(AND(K728=契約状況コード表!D$7,AG728=契約状況コード表!G$7),"契約総額(自官署のみ)",IF(K728=契約状況コード表!D$7,"年間支払金額(自官署のみ)",IF(AG728=契約状況コード表!G$7,"契約総額",IF(AND(COUNTIF(BJ728,"&lt;&gt;*単価*"),OR(K728=契約状況コード表!D$5,K728=契約状況コード表!D$6)),"全官署予定価格",IF(AND(COUNTIF(BJ728,"*単価*"),OR(K728=契約状況コード表!D$5,K728=契約状況コード表!D$6)),"全官署支払金額",IF(AND(COUNTIF(BJ728,"&lt;&gt;*単価*"),COUNTIF(BJ728,"*変更契約*")),"変更後予定価格",IF(COUNTIF(BJ728,"*単価*"),"年間支払金額","予定価格"))))))))))))</f>
        <v>予定価格</v>
      </c>
      <c r="BD728" s="114" t="str">
        <f>IF(AND(BI728=契約状況コード表!M$5,T728&gt;契約状況コード表!N$5),"○",IF(AND(BI728=契約状況コード表!M$6,T728&gt;=契約状況コード表!N$6),"○",IF(AND(BI728=契約状況コード表!M$7,T728&gt;=契約状況コード表!N$7),"○",IF(AND(BI728=契約状況コード表!M$8,T728&gt;=契約状況コード表!N$8),"○",IF(AND(BI728=契約状況コード表!M$9,T728&gt;=契約状況コード表!N$9),"○",IF(AND(BI728=契約状況コード表!M$10,T728&gt;=契約状況コード表!N$10),"○",IF(AND(BI728=契約状況コード表!M$11,T728&gt;=契約状況コード表!N$11),"○",IF(AND(BI728=契約状況コード表!M$12,T728&gt;=契約状況コード表!N$12),"○",IF(AND(BI728=契約状況コード表!M$13,T728&gt;=契約状況コード表!N$13),"○",IF(T728="他官署で調達手続き入札を実施のため","○","×"))))))))))</f>
        <v>×</v>
      </c>
      <c r="BE728" s="114" t="str">
        <f>IF(AND(BI728=契約状況コード表!M$5,Y728&gt;契約状況コード表!N$5),"○",IF(AND(BI728=契約状況コード表!M$6,Y728&gt;=契約状況コード表!N$6),"○",IF(AND(BI728=契約状況コード表!M$7,Y728&gt;=契約状況コード表!N$7),"○",IF(AND(BI728=契約状況コード表!M$8,Y728&gt;=契約状況コード表!N$8),"○",IF(AND(BI728=契約状況コード表!M$9,Y728&gt;=契約状況コード表!N$9),"○",IF(AND(BI728=契約状況コード表!M$10,Y728&gt;=契約状況コード表!N$10),"○",IF(AND(BI728=契約状況コード表!M$11,Y728&gt;=契約状況コード表!N$11),"○",IF(AND(BI728=契約状況コード表!M$12,Y728&gt;=契約状況コード表!N$12),"○",IF(AND(BI728=契約状況コード表!M$13,Y728&gt;=契約状況コード表!N$13),"○","×")))))))))</f>
        <v>×</v>
      </c>
      <c r="BF728" s="114" t="str">
        <f t="shared" si="101"/>
        <v>×</v>
      </c>
      <c r="BG728" s="114" t="str">
        <f t="shared" si="102"/>
        <v>×</v>
      </c>
      <c r="BH728" s="115" t="str">
        <f t="shared" si="103"/>
        <v/>
      </c>
      <c r="BI728" s="170">
        <f t="shared" si="104"/>
        <v>0</v>
      </c>
      <c r="BJ728" s="36" t="str">
        <f>IF(AG728=契約状況コード表!G$5,"",IF(AND(K728&lt;&gt;"",ISTEXT(U728)),"分担契約/単価契約",IF(ISTEXT(U728),"単価契約",IF(K728&lt;&gt;"","分担契約",""))))</f>
        <v/>
      </c>
      <c r="BK728" s="171"/>
      <c r="BL728" s="118" t="str">
        <f>IF(COUNTIF(T728,"**"),"",IF(AND(T728&gt;=契約状況コード表!P$5,OR(H728=契約状況コード表!M$5,H728=契約状況コード表!M$6)),1,IF(AND(T728&gt;=契約状況コード表!P$13,H728&lt;&gt;契約状況コード表!M$5,H728&lt;&gt;契約状況コード表!M$6),1,"")))</f>
        <v/>
      </c>
      <c r="BM728" s="155" t="str">
        <f t="shared" si="105"/>
        <v>○</v>
      </c>
      <c r="BN728" s="118" t="b">
        <f t="shared" si="106"/>
        <v>1</v>
      </c>
      <c r="BO728" s="118" t="b">
        <f t="shared" si="107"/>
        <v>1</v>
      </c>
    </row>
    <row r="729" spans="1:67" ht="60.6" customHeight="1">
      <c r="A729" s="101">
        <f t="shared" si="108"/>
        <v>724</v>
      </c>
      <c r="B729" s="101" t="str">
        <f t="shared" si="109"/>
        <v/>
      </c>
      <c r="C729" s="101" t="str">
        <f>IF(B729&lt;&gt;1,"",COUNTIF($B$6:B729,1))</f>
        <v/>
      </c>
      <c r="D729" s="101" t="str">
        <f>IF(B729&lt;&gt;2,"",COUNTIF($B$6:B729,2))</f>
        <v/>
      </c>
      <c r="E729" s="101" t="str">
        <f>IF(B729&lt;&gt;3,"",COUNTIF($B$6:B729,3))</f>
        <v/>
      </c>
      <c r="F729" s="101" t="str">
        <f>IF(B729&lt;&gt;4,"",COUNTIF($B$6:B729,4))</f>
        <v/>
      </c>
      <c r="G729" s="75"/>
      <c r="H729" s="36"/>
      <c r="I729" s="76"/>
      <c r="J729" s="76"/>
      <c r="K729" s="75"/>
      <c r="L729" s="161"/>
      <c r="M729" s="77"/>
      <c r="N729" s="76"/>
      <c r="O729" s="78"/>
      <c r="P729" s="83"/>
      <c r="Q729" s="84"/>
      <c r="R729" s="76"/>
      <c r="S729" s="75"/>
      <c r="T729" s="79"/>
      <c r="U729" s="86"/>
      <c r="V729" s="87"/>
      <c r="W729" s="172" t="str">
        <f>IF(OR(T729="他官署で調達手続きを実施のため",AG729=契約状況コード表!G$5),"－",IF(V729&lt;&gt;"",ROUNDDOWN(V729/T729,3),(IFERROR(ROUNDDOWN(U729/T729,3),"－"))))</f>
        <v>－</v>
      </c>
      <c r="X729" s="79"/>
      <c r="Y729" s="79"/>
      <c r="Z729" s="82"/>
      <c r="AA729" s="80"/>
      <c r="AB729" s="81"/>
      <c r="AC729" s="82"/>
      <c r="AD729" s="82"/>
      <c r="AE729" s="82"/>
      <c r="AF729" s="82"/>
      <c r="AG729" s="80"/>
      <c r="AH729" s="76"/>
      <c r="AI729" s="76"/>
      <c r="AJ729" s="76"/>
      <c r="AK729" s="36"/>
      <c r="AL729" s="36"/>
      <c r="AM729" s="200"/>
      <c r="AN729" s="200"/>
      <c r="AO729" s="200"/>
      <c r="AP729" s="200"/>
      <c r="AQ729" s="161"/>
      <c r="AR729" s="75"/>
      <c r="AS729" s="36"/>
      <c r="AT729" s="36"/>
      <c r="AU729" s="36"/>
      <c r="AV729" s="36"/>
      <c r="AW729" s="36"/>
      <c r="AX729" s="36"/>
      <c r="AY729" s="36"/>
      <c r="AZ729" s="36"/>
      <c r="BA729" s="104"/>
      <c r="BB729" s="113"/>
      <c r="BC729" s="114" t="str">
        <f>IF(AND(OR(K729=契約状況コード表!D$5,K729=契約状況コード表!D$6),OR(AG729=契約状況コード表!G$5,AG729=契約状況コード表!G$6)),"年間支払金額(全官署)",IF(OR(AG729=契約状況コード表!G$5,AG729=契約状況コード表!G$6),"年間支払金額",IF(AND(OR(COUNTIF(AI729,"*すべて*"),COUNTIF(AI729,"*全て*")),S729="●",OR(K729=契約状況コード表!D$5,K729=契約状況コード表!D$6)),"年間支払金額(全官署、契約相手方ごと)",IF(AND(OR(COUNTIF(AI729,"*すべて*"),COUNTIF(AI729,"*全て*")),S729="●"),"年間支払金額(契約相手方ごと)",IF(AND(OR(K729=契約状況コード表!D$5,K729=契約状況コード表!D$6),AG729=契約状況コード表!G$7),"契約総額(全官署)",IF(AND(K729=契約状況コード表!D$7,AG729=契約状況コード表!G$7),"契約総額(自官署のみ)",IF(K729=契約状況コード表!D$7,"年間支払金額(自官署のみ)",IF(AG729=契約状況コード表!G$7,"契約総額",IF(AND(COUNTIF(BJ729,"&lt;&gt;*単価*"),OR(K729=契約状況コード表!D$5,K729=契約状況コード表!D$6)),"全官署予定価格",IF(AND(COUNTIF(BJ729,"*単価*"),OR(K729=契約状況コード表!D$5,K729=契約状況コード表!D$6)),"全官署支払金額",IF(AND(COUNTIF(BJ729,"&lt;&gt;*単価*"),COUNTIF(BJ729,"*変更契約*")),"変更後予定価格",IF(COUNTIF(BJ729,"*単価*"),"年間支払金額","予定価格"))))))))))))</f>
        <v>予定価格</v>
      </c>
      <c r="BD729" s="114" t="str">
        <f>IF(AND(BI729=契約状況コード表!M$5,T729&gt;契約状況コード表!N$5),"○",IF(AND(BI729=契約状況コード表!M$6,T729&gt;=契約状況コード表!N$6),"○",IF(AND(BI729=契約状況コード表!M$7,T729&gt;=契約状況コード表!N$7),"○",IF(AND(BI729=契約状況コード表!M$8,T729&gt;=契約状況コード表!N$8),"○",IF(AND(BI729=契約状況コード表!M$9,T729&gt;=契約状況コード表!N$9),"○",IF(AND(BI729=契約状況コード表!M$10,T729&gt;=契約状況コード表!N$10),"○",IF(AND(BI729=契約状況コード表!M$11,T729&gt;=契約状況コード表!N$11),"○",IF(AND(BI729=契約状況コード表!M$12,T729&gt;=契約状況コード表!N$12),"○",IF(AND(BI729=契約状況コード表!M$13,T729&gt;=契約状況コード表!N$13),"○",IF(T729="他官署で調達手続き入札を実施のため","○","×"))))))))))</f>
        <v>×</v>
      </c>
      <c r="BE729" s="114" t="str">
        <f>IF(AND(BI729=契約状況コード表!M$5,Y729&gt;契約状況コード表!N$5),"○",IF(AND(BI729=契約状況コード表!M$6,Y729&gt;=契約状況コード表!N$6),"○",IF(AND(BI729=契約状況コード表!M$7,Y729&gt;=契約状況コード表!N$7),"○",IF(AND(BI729=契約状況コード表!M$8,Y729&gt;=契約状況コード表!N$8),"○",IF(AND(BI729=契約状況コード表!M$9,Y729&gt;=契約状況コード表!N$9),"○",IF(AND(BI729=契約状況コード表!M$10,Y729&gt;=契約状況コード表!N$10),"○",IF(AND(BI729=契約状況コード表!M$11,Y729&gt;=契約状況コード表!N$11),"○",IF(AND(BI729=契約状況コード表!M$12,Y729&gt;=契約状況コード表!N$12),"○",IF(AND(BI729=契約状況コード表!M$13,Y729&gt;=契約状況コード表!N$13),"○","×")))))))))</f>
        <v>×</v>
      </c>
      <c r="BF729" s="114" t="str">
        <f t="shared" si="101"/>
        <v>×</v>
      </c>
      <c r="BG729" s="114" t="str">
        <f t="shared" si="102"/>
        <v>×</v>
      </c>
      <c r="BH729" s="115" t="str">
        <f t="shared" si="103"/>
        <v/>
      </c>
      <c r="BI729" s="170">
        <f t="shared" si="104"/>
        <v>0</v>
      </c>
      <c r="BJ729" s="36" t="str">
        <f>IF(AG729=契約状況コード表!G$5,"",IF(AND(K729&lt;&gt;"",ISTEXT(U729)),"分担契約/単価契約",IF(ISTEXT(U729),"単価契約",IF(K729&lt;&gt;"","分担契約",""))))</f>
        <v/>
      </c>
      <c r="BK729" s="171"/>
      <c r="BL729" s="118" t="str">
        <f>IF(COUNTIF(T729,"**"),"",IF(AND(T729&gt;=契約状況コード表!P$5,OR(H729=契約状況コード表!M$5,H729=契約状況コード表!M$6)),1,IF(AND(T729&gt;=契約状況コード表!P$13,H729&lt;&gt;契約状況コード表!M$5,H729&lt;&gt;契約状況コード表!M$6),1,"")))</f>
        <v/>
      </c>
      <c r="BM729" s="155" t="str">
        <f t="shared" si="105"/>
        <v>○</v>
      </c>
      <c r="BN729" s="118" t="b">
        <f t="shared" si="106"/>
        <v>1</v>
      </c>
      <c r="BO729" s="118" t="b">
        <f t="shared" si="107"/>
        <v>1</v>
      </c>
    </row>
    <row r="730" spans="1:67" ht="60.6" customHeight="1">
      <c r="A730" s="101">
        <f t="shared" si="108"/>
        <v>725</v>
      </c>
      <c r="B730" s="101" t="str">
        <f t="shared" si="109"/>
        <v/>
      </c>
      <c r="C730" s="101" t="str">
        <f>IF(B730&lt;&gt;1,"",COUNTIF($B$6:B730,1))</f>
        <v/>
      </c>
      <c r="D730" s="101" t="str">
        <f>IF(B730&lt;&gt;2,"",COUNTIF($B$6:B730,2))</f>
        <v/>
      </c>
      <c r="E730" s="101" t="str">
        <f>IF(B730&lt;&gt;3,"",COUNTIF($B$6:B730,3))</f>
        <v/>
      </c>
      <c r="F730" s="101" t="str">
        <f>IF(B730&lt;&gt;4,"",COUNTIF($B$6:B730,4))</f>
        <v/>
      </c>
      <c r="G730" s="75"/>
      <c r="H730" s="36"/>
      <c r="I730" s="76"/>
      <c r="J730" s="76"/>
      <c r="K730" s="75"/>
      <c r="L730" s="161"/>
      <c r="M730" s="77"/>
      <c r="N730" s="76"/>
      <c r="O730" s="78"/>
      <c r="P730" s="83"/>
      <c r="Q730" s="84"/>
      <c r="R730" s="76"/>
      <c r="S730" s="75"/>
      <c r="T730" s="79"/>
      <c r="U730" s="86"/>
      <c r="V730" s="87"/>
      <c r="W730" s="172" t="str">
        <f>IF(OR(T730="他官署で調達手続きを実施のため",AG730=契約状況コード表!G$5),"－",IF(V730&lt;&gt;"",ROUNDDOWN(V730/T730,3),(IFERROR(ROUNDDOWN(U730/T730,3),"－"))))</f>
        <v>－</v>
      </c>
      <c r="X730" s="79"/>
      <c r="Y730" s="79"/>
      <c r="Z730" s="82"/>
      <c r="AA730" s="80"/>
      <c r="AB730" s="81"/>
      <c r="AC730" s="82"/>
      <c r="AD730" s="82"/>
      <c r="AE730" s="82"/>
      <c r="AF730" s="82"/>
      <c r="AG730" s="80"/>
      <c r="AH730" s="76"/>
      <c r="AI730" s="76"/>
      <c r="AJ730" s="76"/>
      <c r="AK730" s="36"/>
      <c r="AL730" s="36"/>
      <c r="AM730" s="200"/>
      <c r="AN730" s="200"/>
      <c r="AO730" s="200"/>
      <c r="AP730" s="200"/>
      <c r="AQ730" s="161"/>
      <c r="AR730" s="75"/>
      <c r="AS730" s="36"/>
      <c r="AT730" s="36"/>
      <c r="AU730" s="36"/>
      <c r="AV730" s="36"/>
      <c r="AW730" s="36"/>
      <c r="AX730" s="36"/>
      <c r="AY730" s="36"/>
      <c r="AZ730" s="36"/>
      <c r="BA730" s="104"/>
      <c r="BB730" s="113"/>
      <c r="BC730" s="114" t="str">
        <f>IF(AND(OR(K730=契約状況コード表!D$5,K730=契約状況コード表!D$6),OR(AG730=契約状況コード表!G$5,AG730=契約状況コード表!G$6)),"年間支払金額(全官署)",IF(OR(AG730=契約状況コード表!G$5,AG730=契約状況コード表!G$6),"年間支払金額",IF(AND(OR(COUNTIF(AI730,"*すべて*"),COUNTIF(AI730,"*全て*")),S730="●",OR(K730=契約状況コード表!D$5,K730=契約状況コード表!D$6)),"年間支払金額(全官署、契約相手方ごと)",IF(AND(OR(COUNTIF(AI730,"*すべて*"),COUNTIF(AI730,"*全て*")),S730="●"),"年間支払金額(契約相手方ごと)",IF(AND(OR(K730=契約状況コード表!D$5,K730=契約状況コード表!D$6),AG730=契約状況コード表!G$7),"契約総額(全官署)",IF(AND(K730=契約状況コード表!D$7,AG730=契約状況コード表!G$7),"契約総額(自官署のみ)",IF(K730=契約状況コード表!D$7,"年間支払金額(自官署のみ)",IF(AG730=契約状況コード表!G$7,"契約総額",IF(AND(COUNTIF(BJ730,"&lt;&gt;*単価*"),OR(K730=契約状況コード表!D$5,K730=契約状況コード表!D$6)),"全官署予定価格",IF(AND(COUNTIF(BJ730,"*単価*"),OR(K730=契約状況コード表!D$5,K730=契約状況コード表!D$6)),"全官署支払金額",IF(AND(COUNTIF(BJ730,"&lt;&gt;*単価*"),COUNTIF(BJ730,"*変更契約*")),"変更後予定価格",IF(COUNTIF(BJ730,"*単価*"),"年間支払金額","予定価格"))))))))))))</f>
        <v>予定価格</v>
      </c>
      <c r="BD730" s="114" t="str">
        <f>IF(AND(BI730=契約状況コード表!M$5,T730&gt;契約状況コード表!N$5),"○",IF(AND(BI730=契約状況コード表!M$6,T730&gt;=契約状況コード表!N$6),"○",IF(AND(BI730=契約状況コード表!M$7,T730&gt;=契約状況コード表!N$7),"○",IF(AND(BI730=契約状況コード表!M$8,T730&gt;=契約状況コード表!N$8),"○",IF(AND(BI730=契約状況コード表!M$9,T730&gt;=契約状況コード表!N$9),"○",IF(AND(BI730=契約状況コード表!M$10,T730&gt;=契約状況コード表!N$10),"○",IF(AND(BI730=契約状況コード表!M$11,T730&gt;=契約状況コード表!N$11),"○",IF(AND(BI730=契約状況コード表!M$12,T730&gt;=契約状況コード表!N$12),"○",IF(AND(BI730=契約状況コード表!M$13,T730&gt;=契約状況コード表!N$13),"○",IF(T730="他官署で調達手続き入札を実施のため","○","×"))))))))))</f>
        <v>×</v>
      </c>
      <c r="BE730" s="114" t="str">
        <f>IF(AND(BI730=契約状況コード表!M$5,Y730&gt;契約状況コード表!N$5),"○",IF(AND(BI730=契約状況コード表!M$6,Y730&gt;=契約状況コード表!N$6),"○",IF(AND(BI730=契約状況コード表!M$7,Y730&gt;=契約状況コード表!N$7),"○",IF(AND(BI730=契約状況コード表!M$8,Y730&gt;=契約状況コード表!N$8),"○",IF(AND(BI730=契約状況コード表!M$9,Y730&gt;=契約状況コード表!N$9),"○",IF(AND(BI730=契約状況コード表!M$10,Y730&gt;=契約状況コード表!N$10),"○",IF(AND(BI730=契約状況コード表!M$11,Y730&gt;=契約状況コード表!N$11),"○",IF(AND(BI730=契約状況コード表!M$12,Y730&gt;=契約状況コード表!N$12),"○",IF(AND(BI730=契約状況コード表!M$13,Y730&gt;=契約状況コード表!N$13),"○","×")))))))))</f>
        <v>×</v>
      </c>
      <c r="BF730" s="114" t="str">
        <f t="shared" si="101"/>
        <v>×</v>
      </c>
      <c r="BG730" s="114" t="str">
        <f t="shared" si="102"/>
        <v>×</v>
      </c>
      <c r="BH730" s="115" t="str">
        <f t="shared" si="103"/>
        <v/>
      </c>
      <c r="BI730" s="170">
        <f t="shared" si="104"/>
        <v>0</v>
      </c>
      <c r="BJ730" s="36" t="str">
        <f>IF(AG730=契約状況コード表!G$5,"",IF(AND(K730&lt;&gt;"",ISTEXT(U730)),"分担契約/単価契約",IF(ISTEXT(U730),"単価契約",IF(K730&lt;&gt;"","分担契約",""))))</f>
        <v/>
      </c>
      <c r="BK730" s="171"/>
      <c r="BL730" s="118" t="str">
        <f>IF(COUNTIF(T730,"**"),"",IF(AND(T730&gt;=契約状況コード表!P$5,OR(H730=契約状況コード表!M$5,H730=契約状況コード表!M$6)),1,IF(AND(T730&gt;=契約状況コード表!P$13,H730&lt;&gt;契約状況コード表!M$5,H730&lt;&gt;契約状況コード表!M$6),1,"")))</f>
        <v/>
      </c>
      <c r="BM730" s="155" t="str">
        <f t="shared" si="105"/>
        <v>○</v>
      </c>
      <c r="BN730" s="118" t="b">
        <f t="shared" si="106"/>
        <v>1</v>
      </c>
      <c r="BO730" s="118" t="b">
        <f t="shared" si="107"/>
        <v>1</v>
      </c>
    </row>
    <row r="731" spans="1:67" ht="60.6" customHeight="1">
      <c r="A731" s="101">
        <f t="shared" si="108"/>
        <v>726</v>
      </c>
      <c r="B731" s="101" t="str">
        <f t="shared" si="109"/>
        <v/>
      </c>
      <c r="C731" s="101" t="str">
        <f>IF(B731&lt;&gt;1,"",COUNTIF($B$6:B731,1))</f>
        <v/>
      </c>
      <c r="D731" s="101" t="str">
        <f>IF(B731&lt;&gt;2,"",COUNTIF($B$6:B731,2))</f>
        <v/>
      </c>
      <c r="E731" s="101" t="str">
        <f>IF(B731&lt;&gt;3,"",COUNTIF($B$6:B731,3))</f>
        <v/>
      </c>
      <c r="F731" s="101" t="str">
        <f>IF(B731&lt;&gt;4,"",COUNTIF($B$6:B731,4))</f>
        <v/>
      </c>
      <c r="G731" s="75"/>
      <c r="H731" s="36"/>
      <c r="I731" s="76"/>
      <c r="J731" s="76"/>
      <c r="K731" s="75"/>
      <c r="L731" s="161"/>
      <c r="M731" s="77"/>
      <c r="N731" s="76"/>
      <c r="O731" s="78"/>
      <c r="P731" s="83"/>
      <c r="Q731" s="84"/>
      <c r="R731" s="76"/>
      <c r="S731" s="75"/>
      <c r="T731" s="85"/>
      <c r="U731" s="154"/>
      <c r="V731" s="87"/>
      <c r="W731" s="172" t="str">
        <f>IF(OR(T731="他官署で調達手続きを実施のため",AG731=契約状況コード表!G$5),"－",IF(V731&lt;&gt;"",ROUNDDOWN(V731/T731,3),(IFERROR(ROUNDDOWN(U731/T731,3),"－"))))</f>
        <v>－</v>
      </c>
      <c r="X731" s="85"/>
      <c r="Y731" s="85"/>
      <c r="Z731" s="82"/>
      <c r="AA731" s="80"/>
      <c r="AB731" s="81"/>
      <c r="AC731" s="82"/>
      <c r="AD731" s="82"/>
      <c r="AE731" s="82"/>
      <c r="AF731" s="82"/>
      <c r="AG731" s="80"/>
      <c r="AH731" s="76"/>
      <c r="AI731" s="76"/>
      <c r="AJ731" s="76"/>
      <c r="AK731" s="36"/>
      <c r="AL731" s="36"/>
      <c r="AM731" s="200"/>
      <c r="AN731" s="200"/>
      <c r="AO731" s="200"/>
      <c r="AP731" s="200"/>
      <c r="AQ731" s="161"/>
      <c r="AR731" s="75"/>
      <c r="AS731" s="36"/>
      <c r="AT731" s="36"/>
      <c r="AU731" s="36"/>
      <c r="AV731" s="36"/>
      <c r="AW731" s="36"/>
      <c r="AX731" s="36"/>
      <c r="AY731" s="36"/>
      <c r="AZ731" s="36"/>
      <c r="BA731" s="104"/>
      <c r="BB731" s="113"/>
      <c r="BC731" s="114" t="str">
        <f>IF(AND(OR(K731=契約状況コード表!D$5,K731=契約状況コード表!D$6),OR(AG731=契約状況コード表!G$5,AG731=契約状況コード表!G$6)),"年間支払金額(全官署)",IF(OR(AG731=契約状況コード表!G$5,AG731=契約状況コード表!G$6),"年間支払金額",IF(AND(OR(COUNTIF(AI731,"*すべて*"),COUNTIF(AI731,"*全て*")),S731="●",OR(K731=契約状況コード表!D$5,K731=契約状況コード表!D$6)),"年間支払金額(全官署、契約相手方ごと)",IF(AND(OR(COUNTIF(AI731,"*すべて*"),COUNTIF(AI731,"*全て*")),S731="●"),"年間支払金額(契約相手方ごと)",IF(AND(OR(K731=契約状況コード表!D$5,K731=契約状況コード表!D$6),AG731=契約状況コード表!G$7),"契約総額(全官署)",IF(AND(K731=契約状況コード表!D$7,AG731=契約状況コード表!G$7),"契約総額(自官署のみ)",IF(K731=契約状況コード表!D$7,"年間支払金額(自官署のみ)",IF(AG731=契約状況コード表!G$7,"契約総額",IF(AND(COUNTIF(BJ731,"&lt;&gt;*単価*"),OR(K731=契約状況コード表!D$5,K731=契約状況コード表!D$6)),"全官署予定価格",IF(AND(COUNTIF(BJ731,"*単価*"),OR(K731=契約状況コード表!D$5,K731=契約状況コード表!D$6)),"全官署支払金額",IF(AND(COUNTIF(BJ731,"&lt;&gt;*単価*"),COUNTIF(BJ731,"*変更契約*")),"変更後予定価格",IF(COUNTIF(BJ731,"*単価*"),"年間支払金額","予定価格"))))))))))))</f>
        <v>予定価格</v>
      </c>
      <c r="BD731" s="114" t="str">
        <f>IF(AND(BI731=契約状況コード表!M$5,T731&gt;契約状況コード表!N$5),"○",IF(AND(BI731=契約状況コード表!M$6,T731&gt;=契約状況コード表!N$6),"○",IF(AND(BI731=契約状況コード表!M$7,T731&gt;=契約状況コード表!N$7),"○",IF(AND(BI731=契約状況コード表!M$8,T731&gt;=契約状況コード表!N$8),"○",IF(AND(BI731=契約状況コード表!M$9,T731&gt;=契約状況コード表!N$9),"○",IF(AND(BI731=契約状況コード表!M$10,T731&gt;=契約状況コード表!N$10),"○",IF(AND(BI731=契約状況コード表!M$11,T731&gt;=契約状況コード表!N$11),"○",IF(AND(BI731=契約状況コード表!M$12,T731&gt;=契約状況コード表!N$12),"○",IF(AND(BI731=契約状況コード表!M$13,T731&gt;=契約状況コード表!N$13),"○",IF(T731="他官署で調達手続き入札を実施のため","○","×"))))))))))</f>
        <v>×</v>
      </c>
      <c r="BE731" s="114" t="str">
        <f>IF(AND(BI731=契約状況コード表!M$5,Y731&gt;契約状況コード表!N$5),"○",IF(AND(BI731=契約状況コード表!M$6,Y731&gt;=契約状況コード表!N$6),"○",IF(AND(BI731=契約状況コード表!M$7,Y731&gt;=契約状況コード表!N$7),"○",IF(AND(BI731=契約状況コード表!M$8,Y731&gt;=契約状況コード表!N$8),"○",IF(AND(BI731=契約状況コード表!M$9,Y731&gt;=契約状況コード表!N$9),"○",IF(AND(BI731=契約状況コード表!M$10,Y731&gt;=契約状況コード表!N$10),"○",IF(AND(BI731=契約状況コード表!M$11,Y731&gt;=契約状況コード表!N$11),"○",IF(AND(BI731=契約状況コード表!M$12,Y731&gt;=契約状況コード表!N$12),"○",IF(AND(BI731=契約状況コード表!M$13,Y731&gt;=契約状況コード表!N$13),"○","×")))))))))</f>
        <v>×</v>
      </c>
      <c r="BF731" s="114" t="str">
        <f t="shared" si="101"/>
        <v>×</v>
      </c>
      <c r="BG731" s="114" t="str">
        <f t="shared" si="102"/>
        <v>×</v>
      </c>
      <c r="BH731" s="115" t="str">
        <f t="shared" si="103"/>
        <v/>
      </c>
      <c r="BI731" s="170">
        <f t="shared" si="104"/>
        <v>0</v>
      </c>
      <c r="BJ731" s="36" t="str">
        <f>IF(AG731=契約状況コード表!G$5,"",IF(AND(K731&lt;&gt;"",ISTEXT(U731)),"分担契約/単価契約",IF(ISTEXT(U731),"単価契約",IF(K731&lt;&gt;"","分担契約",""))))</f>
        <v/>
      </c>
      <c r="BK731" s="171"/>
      <c r="BL731" s="118" t="str">
        <f>IF(COUNTIF(T731,"**"),"",IF(AND(T731&gt;=契約状況コード表!P$5,OR(H731=契約状況コード表!M$5,H731=契約状況コード表!M$6)),1,IF(AND(T731&gt;=契約状況コード表!P$13,H731&lt;&gt;契約状況コード表!M$5,H731&lt;&gt;契約状況コード表!M$6),1,"")))</f>
        <v/>
      </c>
      <c r="BM731" s="155" t="str">
        <f t="shared" si="105"/>
        <v>○</v>
      </c>
      <c r="BN731" s="118" t="b">
        <f t="shared" si="106"/>
        <v>1</v>
      </c>
      <c r="BO731" s="118" t="b">
        <f t="shared" si="107"/>
        <v>1</v>
      </c>
    </row>
    <row r="732" spans="1:67" ht="60.6" customHeight="1">
      <c r="A732" s="101">
        <f t="shared" si="108"/>
        <v>727</v>
      </c>
      <c r="B732" s="101" t="str">
        <f t="shared" si="109"/>
        <v/>
      </c>
      <c r="C732" s="101" t="str">
        <f>IF(B732&lt;&gt;1,"",COUNTIF($B$6:B732,1))</f>
        <v/>
      </c>
      <c r="D732" s="101" t="str">
        <f>IF(B732&lt;&gt;2,"",COUNTIF($B$6:B732,2))</f>
        <v/>
      </c>
      <c r="E732" s="101" t="str">
        <f>IF(B732&lt;&gt;3,"",COUNTIF($B$6:B732,3))</f>
        <v/>
      </c>
      <c r="F732" s="101" t="str">
        <f>IF(B732&lt;&gt;4,"",COUNTIF($B$6:B732,4))</f>
        <v/>
      </c>
      <c r="G732" s="75"/>
      <c r="H732" s="36"/>
      <c r="I732" s="76"/>
      <c r="J732" s="76"/>
      <c r="K732" s="75"/>
      <c r="L732" s="161"/>
      <c r="M732" s="77"/>
      <c r="N732" s="76"/>
      <c r="O732" s="78"/>
      <c r="P732" s="83"/>
      <c r="Q732" s="84"/>
      <c r="R732" s="76"/>
      <c r="S732" s="75"/>
      <c r="T732" s="79"/>
      <c r="U732" s="86"/>
      <c r="V732" s="87"/>
      <c r="W732" s="172" t="str">
        <f>IF(OR(T732="他官署で調達手続きを実施のため",AG732=契約状況コード表!G$5),"－",IF(V732&lt;&gt;"",ROUNDDOWN(V732/T732,3),(IFERROR(ROUNDDOWN(U732/T732,3),"－"))))</f>
        <v>－</v>
      </c>
      <c r="X732" s="79"/>
      <c r="Y732" s="79"/>
      <c r="Z732" s="82"/>
      <c r="AA732" s="80"/>
      <c r="AB732" s="81"/>
      <c r="AC732" s="82"/>
      <c r="AD732" s="82"/>
      <c r="AE732" s="82"/>
      <c r="AF732" s="82"/>
      <c r="AG732" s="80"/>
      <c r="AH732" s="76"/>
      <c r="AI732" s="76"/>
      <c r="AJ732" s="76"/>
      <c r="AK732" s="36"/>
      <c r="AL732" s="36"/>
      <c r="AM732" s="200"/>
      <c r="AN732" s="200"/>
      <c r="AO732" s="200"/>
      <c r="AP732" s="200"/>
      <c r="AQ732" s="161"/>
      <c r="AR732" s="75"/>
      <c r="AS732" s="36"/>
      <c r="AT732" s="36"/>
      <c r="AU732" s="36"/>
      <c r="AV732" s="36"/>
      <c r="AW732" s="36"/>
      <c r="AX732" s="36"/>
      <c r="AY732" s="36"/>
      <c r="AZ732" s="36"/>
      <c r="BA732" s="104"/>
      <c r="BB732" s="113"/>
      <c r="BC732" s="114" t="str">
        <f>IF(AND(OR(K732=契約状況コード表!D$5,K732=契約状況コード表!D$6),OR(AG732=契約状況コード表!G$5,AG732=契約状況コード表!G$6)),"年間支払金額(全官署)",IF(OR(AG732=契約状況コード表!G$5,AG732=契約状況コード表!G$6),"年間支払金額",IF(AND(OR(COUNTIF(AI732,"*すべて*"),COUNTIF(AI732,"*全て*")),S732="●",OR(K732=契約状況コード表!D$5,K732=契約状況コード表!D$6)),"年間支払金額(全官署、契約相手方ごと)",IF(AND(OR(COUNTIF(AI732,"*すべて*"),COUNTIF(AI732,"*全て*")),S732="●"),"年間支払金額(契約相手方ごと)",IF(AND(OR(K732=契約状況コード表!D$5,K732=契約状況コード表!D$6),AG732=契約状況コード表!G$7),"契約総額(全官署)",IF(AND(K732=契約状況コード表!D$7,AG732=契約状況コード表!G$7),"契約総額(自官署のみ)",IF(K732=契約状況コード表!D$7,"年間支払金額(自官署のみ)",IF(AG732=契約状況コード表!G$7,"契約総額",IF(AND(COUNTIF(BJ732,"&lt;&gt;*単価*"),OR(K732=契約状況コード表!D$5,K732=契約状況コード表!D$6)),"全官署予定価格",IF(AND(COUNTIF(BJ732,"*単価*"),OR(K732=契約状況コード表!D$5,K732=契約状況コード表!D$6)),"全官署支払金額",IF(AND(COUNTIF(BJ732,"&lt;&gt;*単価*"),COUNTIF(BJ732,"*変更契約*")),"変更後予定価格",IF(COUNTIF(BJ732,"*単価*"),"年間支払金額","予定価格"))))))))))))</f>
        <v>予定価格</v>
      </c>
      <c r="BD732" s="114" t="str">
        <f>IF(AND(BI732=契約状況コード表!M$5,T732&gt;契約状況コード表!N$5),"○",IF(AND(BI732=契約状況コード表!M$6,T732&gt;=契約状況コード表!N$6),"○",IF(AND(BI732=契約状況コード表!M$7,T732&gt;=契約状況コード表!N$7),"○",IF(AND(BI732=契約状況コード表!M$8,T732&gt;=契約状況コード表!N$8),"○",IF(AND(BI732=契約状況コード表!M$9,T732&gt;=契約状況コード表!N$9),"○",IF(AND(BI732=契約状況コード表!M$10,T732&gt;=契約状況コード表!N$10),"○",IF(AND(BI732=契約状況コード表!M$11,T732&gt;=契約状況コード表!N$11),"○",IF(AND(BI732=契約状況コード表!M$12,T732&gt;=契約状況コード表!N$12),"○",IF(AND(BI732=契約状況コード表!M$13,T732&gt;=契約状況コード表!N$13),"○",IF(T732="他官署で調達手続き入札を実施のため","○","×"))))))))))</f>
        <v>×</v>
      </c>
      <c r="BE732" s="114" t="str">
        <f>IF(AND(BI732=契約状況コード表!M$5,Y732&gt;契約状況コード表!N$5),"○",IF(AND(BI732=契約状況コード表!M$6,Y732&gt;=契約状況コード表!N$6),"○",IF(AND(BI732=契約状況コード表!M$7,Y732&gt;=契約状況コード表!N$7),"○",IF(AND(BI732=契約状況コード表!M$8,Y732&gt;=契約状況コード表!N$8),"○",IF(AND(BI732=契約状況コード表!M$9,Y732&gt;=契約状況コード表!N$9),"○",IF(AND(BI732=契約状況コード表!M$10,Y732&gt;=契約状況コード表!N$10),"○",IF(AND(BI732=契約状況コード表!M$11,Y732&gt;=契約状況コード表!N$11),"○",IF(AND(BI732=契約状況コード表!M$12,Y732&gt;=契約状況コード表!N$12),"○",IF(AND(BI732=契約状況コード表!M$13,Y732&gt;=契約状況コード表!N$13),"○","×")))))))))</f>
        <v>×</v>
      </c>
      <c r="BF732" s="114" t="str">
        <f t="shared" si="101"/>
        <v>×</v>
      </c>
      <c r="BG732" s="114" t="str">
        <f t="shared" si="102"/>
        <v>×</v>
      </c>
      <c r="BH732" s="115" t="str">
        <f t="shared" si="103"/>
        <v/>
      </c>
      <c r="BI732" s="170">
        <f t="shared" si="104"/>
        <v>0</v>
      </c>
      <c r="BJ732" s="36" t="str">
        <f>IF(AG732=契約状況コード表!G$5,"",IF(AND(K732&lt;&gt;"",ISTEXT(U732)),"分担契約/単価契約",IF(ISTEXT(U732),"単価契約",IF(K732&lt;&gt;"","分担契約",""))))</f>
        <v/>
      </c>
      <c r="BK732" s="171"/>
      <c r="BL732" s="118" t="str">
        <f>IF(COUNTIF(T732,"**"),"",IF(AND(T732&gt;=契約状況コード表!P$5,OR(H732=契約状況コード表!M$5,H732=契約状況コード表!M$6)),1,IF(AND(T732&gt;=契約状況コード表!P$13,H732&lt;&gt;契約状況コード表!M$5,H732&lt;&gt;契約状況コード表!M$6),1,"")))</f>
        <v/>
      </c>
      <c r="BM732" s="155" t="str">
        <f t="shared" si="105"/>
        <v>○</v>
      </c>
      <c r="BN732" s="118" t="b">
        <f t="shared" si="106"/>
        <v>1</v>
      </c>
      <c r="BO732" s="118" t="b">
        <f t="shared" si="107"/>
        <v>1</v>
      </c>
    </row>
    <row r="733" spans="1:67" ht="60.6" customHeight="1">
      <c r="A733" s="101">
        <f t="shared" si="108"/>
        <v>728</v>
      </c>
      <c r="B733" s="101" t="str">
        <f t="shared" si="109"/>
        <v/>
      </c>
      <c r="C733" s="101" t="str">
        <f>IF(B733&lt;&gt;1,"",COUNTIF($B$6:B733,1))</f>
        <v/>
      </c>
      <c r="D733" s="101" t="str">
        <f>IF(B733&lt;&gt;2,"",COUNTIF($B$6:B733,2))</f>
        <v/>
      </c>
      <c r="E733" s="101" t="str">
        <f>IF(B733&lt;&gt;3,"",COUNTIF($B$6:B733,3))</f>
        <v/>
      </c>
      <c r="F733" s="101" t="str">
        <f>IF(B733&lt;&gt;4,"",COUNTIF($B$6:B733,4))</f>
        <v/>
      </c>
      <c r="G733" s="75"/>
      <c r="H733" s="36"/>
      <c r="I733" s="76"/>
      <c r="J733" s="76"/>
      <c r="K733" s="75"/>
      <c r="L733" s="161"/>
      <c r="M733" s="77"/>
      <c r="N733" s="76"/>
      <c r="O733" s="78"/>
      <c r="P733" s="83"/>
      <c r="Q733" s="84"/>
      <c r="R733" s="76"/>
      <c r="S733" s="75"/>
      <c r="T733" s="79"/>
      <c r="U733" s="86"/>
      <c r="V733" s="87"/>
      <c r="W733" s="172" t="str">
        <f>IF(OR(T733="他官署で調達手続きを実施のため",AG733=契約状況コード表!G$5),"－",IF(V733&lt;&gt;"",ROUNDDOWN(V733/T733,3),(IFERROR(ROUNDDOWN(U733/T733,3),"－"))))</f>
        <v>－</v>
      </c>
      <c r="X733" s="79"/>
      <c r="Y733" s="79"/>
      <c r="Z733" s="82"/>
      <c r="AA733" s="80"/>
      <c r="AB733" s="81"/>
      <c r="AC733" s="82"/>
      <c r="AD733" s="82"/>
      <c r="AE733" s="82"/>
      <c r="AF733" s="82"/>
      <c r="AG733" s="80"/>
      <c r="AH733" s="76"/>
      <c r="AI733" s="76"/>
      <c r="AJ733" s="76"/>
      <c r="AK733" s="36"/>
      <c r="AL733" s="36"/>
      <c r="AM733" s="200"/>
      <c r="AN733" s="200"/>
      <c r="AO733" s="200"/>
      <c r="AP733" s="200"/>
      <c r="AQ733" s="161"/>
      <c r="AR733" s="75"/>
      <c r="AS733" s="36"/>
      <c r="AT733" s="36"/>
      <c r="AU733" s="36"/>
      <c r="AV733" s="36"/>
      <c r="AW733" s="36"/>
      <c r="AX733" s="36"/>
      <c r="AY733" s="36"/>
      <c r="AZ733" s="36"/>
      <c r="BA733" s="104"/>
      <c r="BB733" s="113"/>
      <c r="BC733" s="114" t="str">
        <f>IF(AND(OR(K733=契約状況コード表!D$5,K733=契約状況コード表!D$6),OR(AG733=契約状況コード表!G$5,AG733=契約状況コード表!G$6)),"年間支払金額(全官署)",IF(OR(AG733=契約状況コード表!G$5,AG733=契約状況コード表!G$6),"年間支払金額",IF(AND(OR(COUNTIF(AI733,"*すべて*"),COUNTIF(AI733,"*全て*")),S733="●",OR(K733=契約状況コード表!D$5,K733=契約状況コード表!D$6)),"年間支払金額(全官署、契約相手方ごと)",IF(AND(OR(COUNTIF(AI733,"*すべて*"),COUNTIF(AI733,"*全て*")),S733="●"),"年間支払金額(契約相手方ごと)",IF(AND(OR(K733=契約状況コード表!D$5,K733=契約状況コード表!D$6),AG733=契約状況コード表!G$7),"契約総額(全官署)",IF(AND(K733=契約状況コード表!D$7,AG733=契約状況コード表!G$7),"契約総額(自官署のみ)",IF(K733=契約状況コード表!D$7,"年間支払金額(自官署のみ)",IF(AG733=契約状況コード表!G$7,"契約総額",IF(AND(COUNTIF(BJ733,"&lt;&gt;*単価*"),OR(K733=契約状況コード表!D$5,K733=契約状況コード表!D$6)),"全官署予定価格",IF(AND(COUNTIF(BJ733,"*単価*"),OR(K733=契約状況コード表!D$5,K733=契約状況コード表!D$6)),"全官署支払金額",IF(AND(COUNTIF(BJ733,"&lt;&gt;*単価*"),COUNTIF(BJ733,"*変更契約*")),"変更後予定価格",IF(COUNTIF(BJ733,"*単価*"),"年間支払金額","予定価格"))))))))))))</f>
        <v>予定価格</v>
      </c>
      <c r="BD733" s="114" t="str">
        <f>IF(AND(BI733=契約状況コード表!M$5,T733&gt;契約状況コード表!N$5),"○",IF(AND(BI733=契約状況コード表!M$6,T733&gt;=契約状況コード表!N$6),"○",IF(AND(BI733=契約状況コード表!M$7,T733&gt;=契約状況コード表!N$7),"○",IF(AND(BI733=契約状況コード表!M$8,T733&gt;=契約状況コード表!N$8),"○",IF(AND(BI733=契約状況コード表!M$9,T733&gt;=契約状況コード表!N$9),"○",IF(AND(BI733=契約状況コード表!M$10,T733&gt;=契約状況コード表!N$10),"○",IF(AND(BI733=契約状況コード表!M$11,T733&gt;=契約状況コード表!N$11),"○",IF(AND(BI733=契約状況コード表!M$12,T733&gt;=契約状況コード表!N$12),"○",IF(AND(BI733=契約状況コード表!M$13,T733&gt;=契約状況コード表!N$13),"○",IF(T733="他官署で調達手続き入札を実施のため","○","×"))))))))))</f>
        <v>×</v>
      </c>
      <c r="BE733" s="114" t="str">
        <f>IF(AND(BI733=契約状況コード表!M$5,Y733&gt;契約状況コード表!N$5),"○",IF(AND(BI733=契約状況コード表!M$6,Y733&gt;=契約状況コード表!N$6),"○",IF(AND(BI733=契約状況コード表!M$7,Y733&gt;=契約状況コード表!N$7),"○",IF(AND(BI733=契約状況コード表!M$8,Y733&gt;=契約状況コード表!N$8),"○",IF(AND(BI733=契約状況コード表!M$9,Y733&gt;=契約状況コード表!N$9),"○",IF(AND(BI733=契約状況コード表!M$10,Y733&gt;=契約状況コード表!N$10),"○",IF(AND(BI733=契約状況コード表!M$11,Y733&gt;=契約状況コード表!N$11),"○",IF(AND(BI733=契約状況コード表!M$12,Y733&gt;=契約状況コード表!N$12),"○",IF(AND(BI733=契約状況コード表!M$13,Y733&gt;=契約状況コード表!N$13),"○","×")))))))))</f>
        <v>×</v>
      </c>
      <c r="BF733" s="114" t="str">
        <f t="shared" si="101"/>
        <v>×</v>
      </c>
      <c r="BG733" s="114" t="str">
        <f t="shared" si="102"/>
        <v>×</v>
      </c>
      <c r="BH733" s="115" t="str">
        <f t="shared" si="103"/>
        <v/>
      </c>
      <c r="BI733" s="170">
        <f t="shared" si="104"/>
        <v>0</v>
      </c>
      <c r="BJ733" s="36" t="str">
        <f>IF(AG733=契約状況コード表!G$5,"",IF(AND(K733&lt;&gt;"",ISTEXT(U733)),"分担契約/単価契約",IF(ISTEXT(U733),"単価契約",IF(K733&lt;&gt;"","分担契約",""))))</f>
        <v/>
      </c>
      <c r="BK733" s="171"/>
      <c r="BL733" s="118" t="str">
        <f>IF(COUNTIF(T733,"**"),"",IF(AND(T733&gt;=契約状況コード表!P$5,OR(H733=契約状況コード表!M$5,H733=契約状況コード表!M$6)),1,IF(AND(T733&gt;=契約状況コード表!P$13,H733&lt;&gt;契約状況コード表!M$5,H733&lt;&gt;契約状況コード表!M$6),1,"")))</f>
        <v/>
      </c>
      <c r="BM733" s="155" t="str">
        <f t="shared" si="105"/>
        <v>○</v>
      </c>
      <c r="BN733" s="118" t="b">
        <f t="shared" si="106"/>
        <v>1</v>
      </c>
      <c r="BO733" s="118" t="b">
        <f t="shared" si="107"/>
        <v>1</v>
      </c>
    </row>
    <row r="734" spans="1:67" ht="60.6" customHeight="1">
      <c r="A734" s="101">
        <f t="shared" si="108"/>
        <v>729</v>
      </c>
      <c r="B734" s="101" t="str">
        <f t="shared" si="109"/>
        <v/>
      </c>
      <c r="C734" s="101" t="str">
        <f>IF(B734&lt;&gt;1,"",COUNTIF($B$6:B734,1))</f>
        <v/>
      </c>
      <c r="D734" s="101" t="str">
        <f>IF(B734&lt;&gt;2,"",COUNTIF($B$6:B734,2))</f>
        <v/>
      </c>
      <c r="E734" s="101" t="str">
        <f>IF(B734&lt;&gt;3,"",COUNTIF($B$6:B734,3))</f>
        <v/>
      </c>
      <c r="F734" s="101" t="str">
        <f>IF(B734&lt;&gt;4,"",COUNTIF($B$6:B734,4))</f>
        <v/>
      </c>
      <c r="G734" s="75"/>
      <c r="H734" s="36"/>
      <c r="I734" s="76"/>
      <c r="J734" s="76"/>
      <c r="K734" s="75"/>
      <c r="L734" s="161"/>
      <c r="M734" s="77"/>
      <c r="N734" s="76"/>
      <c r="O734" s="78"/>
      <c r="P734" s="83"/>
      <c r="Q734" s="84"/>
      <c r="R734" s="76"/>
      <c r="S734" s="75"/>
      <c r="T734" s="79"/>
      <c r="U734" s="86"/>
      <c r="V734" s="87"/>
      <c r="W734" s="172" t="str">
        <f>IF(OR(T734="他官署で調達手続きを実施のため",AG734=契約状況コード表!G$5),"－",IF(V734&lt;&gt;"",ROUNDDOWN(V734/T734,3),(IFERROR(ROUNDDOWN(U734/T734,3),"－"))))</f>
        <v>－</v>
      </c>
      <c r="X734" s="79"/>
      <c r="Y734" s="79"/>
      <c r="Z734" s="82"/>
      <c r="AA734" s="80"/>
      <c r="AB734" s="81"/>
      <c r="AC734" s="82"/>
      <c r="AD734" s="82"/>
      <c r="AE734" s="82"/>
      <c r="AF734" s="82"/>
      <c r="AG734" s="80"/>
      <c r="AH734" s="76"/>
      <c r="AI734" s="76"/>
      <c r="AJ734" s="76"/>
      <c r="AK734" s="36"/>
      <c r="AL734" s="36"/>
      <c r="AM734" s="200"/>
      <c r="AN734" s="200"/>
      <c r="AO734" s="200"/>
      <c r="AP734" s="200"/>
      <c r="AQ734" s="161"/>
      <c r="AR734" s="75"/>
      <c r="AS734" s="36"/>
      <c r="AT734" s="36"/>
      <c r="AU734" s="36"/>
      <c r="AV734" s="36"/>
      <c r="AW734" s="36"/>
      <c r="AX734" s="36"/>
      <c r="AY734" s="36"/>
      <c r="AZ734" s="36"/>
      <c r="BA734" s="104"/>
      <c r="BB734" s="113"/>
      <c r="BC734" s="114" t="str">
        <f>IF(AND(OR(K734=契約状況コード表!D$5,K734=契約状況コード表!D$6),OR(AG734=契約状況コード表!G$5,AG734=契約状況コード表!G$6)),"年間支払金額(全官署)",IF(OR(AG734=契約状況コード表!G$5,AG734=契約状況コード表!G$6),"年間支払金額",IF(AND(OR(COUNTIF(AI734,"*すべて*"),COUNTIF(AI734,"*全て*")),S734="●",OR(K734=契約状況コード表!D$5,K734=契約状況コード表!D$6)),"年間支払金額(全官署、契約相手方ごと)",IF(AND(OR(COUNTIF(AI734,"*すべて*"),COUNTIF(AI734,"*全て*")),S734="●"),"年間支払金額(契約相手方ごと)",IF(AND(OR(K734=契約状況コード表!D$5,K734=契約状況コード表!D$6),AG734=契約状況コード表!G$7),"契約総額(全官署)",IF(AND(K734=契約状況コード表!D$7,AG734=契約状況コード表!G$7),"契約総額(自官署のみ)",IF(K734=契約状況コード表!D$7,"年間支払金額(自官署のみ)",IF(AG734=契約状況コード表!G$7,"契約総額",IF(AND(COUNTIF(BJ734,"&lt;&gt;*単価*"),OR(K734=契約状況コード表!D$5,K734=契約状況コード表!D$6)),"全官署予定価格",IF(AND(COUNTIF(BJ734,"*単価*"),OR(K734=契約状況コード表!D$5,K734=契約状況コード表!D$6)),"全官署支払金額",IF(AND(COUNTIF(BJ734,"&lt;&gt;*単価*"),COUNTIF(BJ734,"*変更契約*")),"変更後予定価格",IF(COUNTIF(BJ734,"*単価*"),"年間支払金額","予定価格"))))))))))))</f>
        <v>予定価格</v>
      </c>
      <c r="BD734" s="114" t="str">
        <f>IF(AND(BI734=契約状況コード表!M$5,T734&gt;契約状況コード表!N$5),"○",IF(AND(BI734=契約状況コード表!M$6,T734&gt;=契約状況コード表!N$6),"○",IF(AND(BI734=契約状況コード表!M$7,T734&gt;=契約状況コード表!N$7),"○",IF(AND(BI734=契約状況コード表!M$8,T734&gt;=契約状況コード表!N$8),"○",IF(AND(BI734=契約状況コード表!M$9,T734&gt;=契約状況コード表!N$9),"○",IF(AND(BI734=契約状況コード表!M$10,T734&gt;=契約状況コード表!N$10),"○",IF(AND(BI734=契約状況コード表!M$11,T734&gt;=契約状況コード表!N$11),"○",IF(AND(BI734=契約状況コード表!M$12,T734&gt;=契約状況コード表!N$12),"○",IF(AND(BI734=契約状況コード表!M$13,T734&gt;=契約状況コード表!N$13),"○",IF(T734="他官署で調達手続き入札を実施のため","○","×"))))))))))</f>
        <v>×</v>
      </c>
      <c r="BE734" s="114" t="str">
        <f>IF(AND(BI734=契約状況コード表!M$5,Y734&gt;契約状況コード表!N$5),"○",IF(AND(BI734=契約状況コード表!M$6,Y734&gt;=契約状況コード表!N$6),"○",IF(AND(BI734=契約状況コード表!M$7,Y734&gt;=契約状況コード表!N$7),"○",IF(AND(BI734=契約状況コード表!M$8,Y734&gt;=契約状況コード表!N$8),"○",IF(AND(BI734=契約状況コード表!M$9,Y734&gt;=契約状況コード表!N$9),"○",IF(AND(BI734=契約状況コード表!M$10,Y734&gt;=契約状況コード表!N$10),"○",IF(AND(BI734=契約状況コード表!M$11,Y734&gt;=契約状況コード表!N$11),"○",IF(AND(BI734=契約状況コード表!M$12,Y734&gt;=契約状況コード表!N$12),"○",IF(AND(BI734=契約状況コード表!M$13,Y734&gt;=契約状況コード表!N$13),"○","×")))))))))</f>
        <v>×</v>
      </c>
      <c r="BF734" s="114" t="str">
        <f t="shared" si="101"/>
        <v>×</v>
      </c>
      <c r="BG734" s="114" t="str">
        <f t="shared" si="102"/>
        <v>×</v>
      </c>
      <c r="BH734" s="115" t="str">
        <f t="shared" si="103"/>
        <v/>
      </c>
      <c r="BI734" s="170">
        <f t="shared" si="104"/>
        <v>0</v>
      </c>
      <c r="BJ734" s="36" t="str">
        <f>IF(AG734=契約状況コード表!G$5,"",IF(AND(K734&lt;&gt;"",ISTEXT(U734)),"分担契約/単価契約",IF(ISTEXT(U734),"単価契約",IF(K734&lt;&gt;"","分担契約",""))))</f>
        <v/>
      </c>
      <c r="BK734" s="171"/>
      <c r="BL734" s="118" t="str">
        <f>IF(COUNTIF(T734,"**"),"",IF(AND(T734&gt;=契約状況コード表!P$5,OR(H734=契約状況コード表!M$5,H734=契約状況コード表!M$6)),1,IF(AND(T734&gt;=契約状況コード表!P$13,H734&lt;&gt;契約状況コード表!M$5,H734&lt;&gt;契約状況コード表!M$6),1,"")))</f>
        <v/>
      </c>
      <c r="BM734" s="155" t="str">
        <f t="shared" si="105"/>
        <v>○</v>
      </c>
      <c r="BN734" s="118" t="b">
        <f t="shared" si="106"/>
        <v>1</v>
      </c>
      <c r="BO734" s="118" t="b">
        <f t="shared" si="107"/>
        <v>1</v>
      </c>
    </row>
    <row r="735" spans="1:67" ht="60.6" customHeight="1">
      <c r="A735" s="101">
        <f t="shared" si="108"/>
        <v>730</v>
      </c>
      <c r="B735" s="101" t="str">
        <f t="shared" si="109"/>
        <v/>
      </c>
      <c r="C735" s="101" t="str">
        <f>IF(B735&lt;&gt;1,"",COUNTIF($B$6:B735,1))</f>
        <v/>
      </c>
      <c r="D735" s="101" t="str">
        <f>IF(B735&lt;&gt;2,"",COUNTIF($B$6:B735,2))</f>
        <v/>
      </c>
      <c r="E735" s="101" t="str">
        <f>IF(B735&lt;&gt;3,"",COUNTIF($B$6:B735,3))</f>
        <v/>
      </c>
      <c r="F735" s="101" t="str">
        <f>IF(B735&lt;&gt;4,"",COUNTIF($B$6:B735,4))</f>
        <v/>
      </c>
      <c r="G735" s="75"/>
      <c r="H735" s="36"/>
      <c r="I735" s="76"/>
      <c r="J735" s="76"/>
      <c r="K735" s="75"/>
      <c r="L735" s="161"/>
      <c r="M735" s="77"/>
      <c r="N735" s="76"/>
      <c r="O735" s="78"/>
      <c r="P735" s="83"/>
      <c r="Q735" s="84"/>
      <c r="R735" s="76"/>
      <c r="S735" s="75"/>
      <c r="T735" s="79"/>
      <c r="U735" s="86"/>
      <c r="V735" s="87"/>
      <c r="W735" s="172" t="str">
        <f>IF(OR(T735="他官署で調達手続きを実施のため",AG735=契約状況コード表!G$5),"－",IF(V735&lt;&gt;"",ROUNDDOWN(V735/T735,3),(IFERROR(ROUNDDOWN(U735/T735,3),"－"))))</f>
        <v>－</v>
      </c>
      <c r="X735" s="79"/>
      <c r="Y735" s="79"/>
      <c r="Z735" s="82"/>
      <c r="AA735" s="80"/>
      <c r="AB735" s="81"/>
      <c r="AC735" s="82"/>
      <c r="AD735" s="82"/>
      <c r="AE735" s="82"/>
      <c r="AF735" s="82"/>
      <c r="AG735" s="80"/>
      <c r="AH735" s="76"/>
      <c r="AI735" s="76"/>
      <c r="AJ735" s="76"/>
      <c r="AK735" s="36"/>
      <c r="AL735" s="36"/>
      <c r="AM735" s="200"/>
      <c r="AN735" s="200"/>
      <c r="AO735" s="200"/>
      <c r="AP735" s="200"/>
      <c r="AQ735" s="161"/>
      <c r="AR735" s="75"/>
      <c r="AS735" s="36"/>
      <c r="AT735" s="36"/>
      <c r="AU735" s="36"/>
      <c r="AV735" s="36"/>
      <c r="AW735" s="36"/>
      <c r="AX735" s="36"/>
      <c r="AY735" s="36"/>
      <c r="AZ735" s="36"/>
      <c r="BA735" s="108"/>
      <c r="BB735" s="113"/>
      <c r="BC735" s="114" t="str">
        <f>IF(AND(OR(K735=契約状況コード表!D$5,K735=契約状況コード表!D$6),OR(AG735=契約状況コード表!G$5,AG735=契約状況コード表!G$6)),"年間支払金額(全官署)",IF(OR(AG735=契約状況コード表!G$5,AG735=契約状況コード表!G$6),"年間支払金額",IF(AND(OR(COUNTIF(AI735,"*すべて*"),COUNTIF(AI735,"*全て*")),S735="●",OR(K735=契約状況コード表!D$5,K735=契約状況コード表!D$6)),"年間支払金額(全官署、契約相手方ごと)",IF(AND(OR(COUNTIF(AI735,"*すべて*"),COUNTIF(AI735,"*全て*")),S735="●"),"年間支払金額(契約相手方ごと)",IF(AND(OR(K735=契約状況コード表!D$5,K735=契約状況コード表!D$6),AG735=契約状況コード表!G$7),"契約総額(全官署)",IF(AND(K735=契約状況コード表!D$7,AG735=契約状況コード表!G$7),"契約総額(自官署のみ)",IF(K735=契約状況コード表!D$7,"年間支払金額(自官署のみ)",IF(AG735=契約状況コード表!G$7,"契約総額",IF(AND(COUNTIF(BJ735,"&lt;&gt;*単価*"),OR(K735=契約状況コード表!D$5,K735=契約状況コード表!D$6)),"全官署予定価格",IF(AND(COUNTIF(BJ735,"*単価*"),OR(K735=契約状況コード表!D$5,K735=契約状況コード表!D$6)),"全官署支払金額",IF(AND(COUNTIF(BJ735,"&lt;&gt;*単価*"),COUNTIF(BJ735,"*変更契約*")),"変更後予定価格",IF(COUNTIF(BJ735,"*単価*"),"年間支払金額","予定価格"))))))))))))</f>
        <v>予定価格</v>
      </c>
      <c r="BD735" s="114" t="str">
        <f>IF(AND(BI735=契約状況コード表!M$5,T735&gt;契約状況コード表!N$5),"○",IF(AND(BI735=契約状況コード表!M$6,T735&gt;=契約状況コード表!N$6),"○",IF(AND(BI735=契約状況コード表!M$7,T735&gt;=契約状況コード表!N$7),"○",IF(AND(BI735=契約状況コード表!M$8,T735&gt;=契約状況コード表!N$8),"○",IF(AND(BI735=契約状況コード表!M$9,T735&gt;=契約状況コード表!N$9),"○",IF(AND(BI735=契約状況コード表!M$10,T735&gt;=契約状況コード表!N$10),"○",IF(AND(BI735=契約状況コード表!M$11,T735&gt;=契約状況コード表!N$11),"○",IF(AND(BI735=契約状況コード表!M$12,T735&gt;=契約状況コード表!N$12),"○",IF(AND(BI735=契約状況コード表!M$13,T735&gt;=契約状況コード表!N$13),"○",IF(T735="他官署で調達手続き入札を実施のため","○","×"))))))))))</f>
        <v>×</v>
      </c>
      <c r="BE735" s="114" t="str">
        <f>IF(AND(BI735=契約状況コード表!M$5,Y735&gt;契約状況コード表!N$5),"○",IF(AND(BI735=契約状況コード表!M$6,Y735&gt;=契約状況コード表!N$6),"○",IF(AND(BI735=契約状況コード表!M$7,Y735&gt;=契約状況コード表!N$7),"○",IF(AND(BI735=契約状況コード表!M$8,Y735&gt;=契約状況コード表!N$8),"○",IF(AND(BI735=契約状況コード表!M$9,Y735&gt;=契約状況コード表!N$9),"○",IF(AND(BI735=契約状況コード表!M$10,Y735&gt;=契約状況コード表!N$10),"○",IF(AND(BI735=契約状況コード表!M$11,Y735&gt;=契約状況コード表!N$11),"○",IF(AND(BI735=契約状況コード表!M$12,Y735&gt;=契約状況コード表!N$12),"○",IF(AND(BI735=契約状況コード表!M$13,Y735&gt;=契約状況コード表!N$13),"○","×")))))))))</f>
        <v>×</v>
      </c>
      <c r="BF735" s="114" t="str">
        <f t="shared" si="101"/>
        <v>×</v>
      </c>
      <c r="BG735" s="114" t="str">
        <f t="shared" si="102"/>
        <v>×</v>
      </c>
      <c r="BH735" s="115" t="str">
        <f t="shared" si="103"/>
        <v/>
      </c>
      <c r="BI735" s="170">
        <f t="shared" si="104"/>
        <v>0</v>
      </c>
      <c r="BJ735" s="36" t="str">
        <f>IF(AG735=契約状況コード表!G$5,"",IF(AND(K735&lt;&gt;"",ISTEXT(U735)),"分担契約/単価契約",IF(ISTEXT(U735),"単価契約",IF(K735&lt;&gt;"","分担契約",""))))</f>
        <v/>
      </c>
      <c r="BK735" s="171"/>
      <c r="BL735" s="118" t="str">
        <f>IF(COUNTIF(T735,"**"),"",IF(AND(T735&gt;=契約状況コード表!P$5,OR(H735=契約状況コード表!M$5,H735=契約状況コード表!M$6)),1,IF(AND(T735&gt;=契約状況コード表!P$13,H735&lt;&gt;契約状況コード表!M$5,H735&lt;&gt;契約状況コード表!M$6),1,"")))</f>
        <v/>
      </c>
      <c r="BM735" s="155" t="str">
        <f t="shared" si="105"/>
        <v>○</v>
      </c>
      <c r="BN735" s="118" t="b">
        <f t="shared" si="106"/>
        <v>1</v>
      </c>
      <c r="BO735" s="118" t="b">
        <f t="shared" si="107"/>
        <v>1</v>
      </c>
    </row>
    <row r="736" spans="1:67" ht="60.6" customHeight="1">
      <c r="A736" s="101">
        <f t="shared" si="108"/>
        <v>731</v>
      </c>
      <c r="B736" s="101" t="str">
        <f t="shared" si="109"/>
        <v/>
      </c>
      <c r="C736" s="101" t="str">
        <f>IF(B736&lt;&gt;1,"",COUNTIF($B$6:B736,1))</f>
        <v/>
      </c>
      <c r="D736" s="101" t="str">
        <f>IF(B736&lt;&gt;2,"",COUNTIF($B$6:B736,2))</f>
        <v/>
      </c>
      <c r="E736" s="101" t="str">
        <f>IF(B736&lt;&gt;3,"",COUNTIF($B$6:B736,3))</f>
        <v/>
      </c>
      <c r="F736" s="101" t="str">
        <f>IF(B736&lt;&gt;4,"",COUNTIF($B$6:B736,4))</f>
        <v/>
      </c>
      <c r="G736" s="75"/>
      <c r="H736" s="36"/>
      <c r="I736" s="76"/>
      <c r="J736" s="76"/>
      <c r="K736" s="75"/>
      <c r="L736" s="161"/>
      <c r="M736" s="77"/>
      <c r="N736" s="76"/>
      <c r="O736" s="78"/>
      <c r="P736" s="83"/>
      <c r="Q736" s="84"/>
      <c r="R736" s="76"/>
      <c r="S736" s="75"/>
      <c r="T736" s="79"/>
      <c r="U736" s="86"/>
      <c r="V736" s="87"/>
      <c r="W736" s="172" t="str">
        <f>IF(OR(T736="他官署で調達手続きを実施のため",AG736=契約状況コード表!G$5),"－",IF(V736&lt;&gt;"",ROUNDDOWN(V736/T736,3),(IFERROR(ROUNDDOWN(U736/T736,3),"－"))))</f>
        <v>－</v>
      </c>
      <c r="X736" s="79"/>
      <c r="Y736" s="79"/>
      <c r="Z736" s="82"/>
      <c r="AA736" s="80"/>
      <c r="AB736" s="81"/>
      <c r="AC736" s="82"/>
      <c r="AD736" s="82"/>
      <c r="AE736" s="82"/>
      <c r="AF736" s="82"/>
      <c r="AG736" s="80"/>
      <c r="AH736" s="76"/>
      <c r="AI736" s="76"/>
      <c r="AJ736" s="76"/>
      <c r="AK736" s="36"/>
      <c r="AL736" s="36"/>
      <c r="AM736" s="200"/>
      <c r="AN736" s="200"/>
      <c r="AO736" s="200"/>
      <c r="AP736" s="200"/>
      <c r="AQ736" s="161"/>
      <c r="AR736" s="75"/>
      <c r="AS736" s="36"/>
      <c r="AT736" s="36"/>
      <c r="AU736" s="36"/>
      <c r="AV736" s="36"/>
      <c r="AW736" s="36"/>
      <c r="AX736" s="36"/>
      <c r="AY736" s="36"/>
      <c r="AZ736" s="36"/>
      <c r="BA736" s="104"/>
      <c r="BB736" s="113"/>
      <c r="BC736" s="114" t="str">
        <f>IF(AND(OR(K736=契約状況コード表!D$5,K736=契約状況コード表!D$6),OR(AG736=契約状況コード表!G$5,AG736=契約状況コード表!G$6)),"年間支払金額(全官署)",IF(OR(AG736=契約状況コード表!G$5,AG736=契約状況コード表!G$6),"年間支払金額",IF(AND(OR(COUNTIF(AI736,"*すべて*"),COUNTIF(AI736,"*全て*")),S736="●",OR(K736=契約状況コード表!D$5,K736=契約状況コード表!D$6)),"年間支払金額(全官署、契約相手方ごと)",IF(AND(OR(COUNTIF(AI736,"*すべて*"),COUNTIF(AI736,"*全て*")),S736="●"),"年間支払金額(契約相手方ごと)",IF(AND(OR(K736=契約状況コード表!D$5,K736=契約状況コード表!D$6),AG736=契約状況コード表!G$7),"契約総額(全官署)",IF(AND(K736=契約状況コード表!D$7,AG736=契約状況コード表!G$7),"契約総額(自官署のみ)",IF(K736=契約状況コード表!D$7,"年間支払金額(自官署のみ)",IF(AG736=契約状況コード表!G$7,"契約総額",IF(AND(COUNTIF(BJ736,"&lt;&gt;*単価*"),OR(K736=契約状況コード表!D$5,K736=契約状況コード表!D$6)),"全官署予定価格",IF(AND(COUNTIF(BJ736,"*単価*"),OR(K736=契約状況コード表!D$5,K736=契約状況コード表!D$6)),"全官署支払金額",IF(AND(COUNTIF(BJ736,"&lt;&gt;*単価*"),COUNTIF(BJ736,"*変更契約*")),"変更後予定価格",IF(COUNTIF(BJ736,"*単価*"),"年間支払金額","予定価格"))))))))))))</f>
        <v>予定価格</v>
      </c>
      <c r="BD736" s="114" t="str">
        <f>IF(AND(BI736=契約状況コード表!M$5,T736&gt;契約状況コード表!N$5),"○",IF(AND(BI736=契約状況コード表!M$6,T736&gt;=契約状況コード表!N$6),"○",IF(AND(BI736=契約状況コード表!M$7,T736&gt;=契約状況コード表!N$7),"○",IF(AND(BI736=契約状況コード表!M$8,T736&gt;=契約状況コード表!N$8),"○",IF(AND(BI736=契約状況コード表!M$9,T736&gt;=契約状況コード表!N$9),"○",IF(AND(BI736=契約状況コード表!M$10,T736&gt;=契約状況コード表!N$10),"○",IF(AND(BI736=契約状況コード表!M$11,T736&gt;=契約状況コード表!N$11),"○",IF(AND(BI736=契約状況コード表!M$12,T736&gt;=契約状況コード表!N$12),"○",IF(AND(BI736=契約状況コード表!M$13,T736&gt;=契約状況コード表!N$13),"○",IF(T736="他官署で調達手続き入札を実施のため","○","×"))))))))))</f>
        <v>×</v>
      </c>
      <c r="BE736" s="114" t="str">
        <f>IF(AND(BI736=契約状況コード表!M$5,Y736&gt;契約状況コード表!N$5),"○",IF(AND(BI736=契約状況コード表!M$6,Y736&gt;=契約状況コード表!N$6),"○",IF(AND(BI736=契約状況コード表!M$7,Y736&gt;=契約状況コード表!N$7),"○",IF(AND(BI736=契約状況コード表!M$8,Y736&gt;=契約状況コード表!N$8),"○",IF(AND(BI736=契約状況コード表!M$9,Y736&gt;=契約状況コード表!N$9),"○",IF(AND(BI736=契約状況コード表!M$10,Y736&gt;=契約状況コード表!N$10),"○",IF(AND(BI736=契約状況コード表!M$11,Y736&gt;=契約状況コード表!N$11),"○",IF(AND(BI736=契約状況コード表!M$12,Y736&gt;=契約状況コード表!N$12),"○",IF(AND(BI736=契約状況コード表!M$13,Y736&gt;=契約状況コード表!N$13),"○","×")))))))))</f>
        <v>×</v>
      </c>
      <c r="BF736" s="114" t="str">
        <f t="shared" si="101"/>
        <v>×</v>
      </c>
      <c r="BG736" s="114" t="str">
        <f t="shared" si="102"/>
        <v>×</v>
      </c>
      <c r="BH736" s="115" t="str">
        <f t="shared" si="103"/>
        <v/>
      </c>
      <c r="BI736" s="170">
        <f t="shared" si="104"/>
        <v>0</v>
      </c>
      <c r="BJ736" s="36" t="str">
        <f>IF(AG736=契約状況コード表!G$5,"",IF(AND(K736&lt;&gt;"",ISTEXT(U736)),"分担契約/単価契約",IF(ISTEXT(U736),"単価契約",IF(K736&lt;&gt;"","分担契約",""))))</f>
        <v/>
      </c>
      <c r="BK736" s="171"/>
      <c r="BL736" s="118" t="str">
        <f>IF(COUNTIF(T736,"**"),"",IF(AND(T736&gt;=契約状況コード表!P$5,OR(H736=契約状況コード表!M$5,H736=契約状況コード表!M$6)),1,IF(AND(T736&gt;=契約状況コード表!P$13,H736&lt;&gt;契約状況コード表!M$5,H736&lt;&gt;契約状況コード表!M$6),1,"")))</f>
        <v/>
      </c>
      <c r="BM736" s="155" t="str">
        <f t="shared" si="105"/>
        <v>○</v>
      </c>
      <c r="BN736" s="118" t="b">
        <f t="shared" si="106"/>
        <v>1</v>
      </c>
      <c r="BO736" s="118" t="b">
        <f t="shared" si="107"/>
        <v>1</v>
      </c>
    </row>
    <row r="737" spans="1:67" ht="60.6" customHeight="1">
      <c r="A737" s="101">
        <f t="shared" si="108"/>
        <v>732</v>
      </c>
      <c r="B737" s="101" t="str">
        <f t="shared" si="109"/>
        <v/>
      </c>
      <c r="C737" s="101" t="str">
        <f>IF(B737&lt;&gt;1,"",COUNTIF($B$6:B737,1))</f>
        <v/>
      </c>
      <c r="D737" s="101" t="str">
        <f>IF(B737&lt;&gt;2,"",COUNTIF($B$6:B737,2))</f>
        <v/>
      </c>
      <c r="E737" s="101" t="str">
        <f>IF(B737&lt;&gt;3,"",COUNTIF($B$6:B737,3))</f>
        <v/>
      </c>
      <c r="F737" s="101" t="str">
        <f>IF(B737&lt;&gt;4,"",COUNTIF($B$6:B737,4))</f>
        <v/>
      </c>
      <c r="G737" s="75"/>
      <c r="H737" s="36"/>
      <c r="I737" s="76"/>
      <c r="J737" s="76"/>
      <c r="K737" s="75"/>
      <c r="L737" s="161"/>
      <c r="M737" s="77"/>
      <c r="N737" s="76"/>
      <c r="O737" s="78"/>
      <c r="P737" s="83"/>
      <c r="Q737" s="84"/>
      <c r="R737" s="76"/>
      <c r="S737" s="75"/>
      <c r="T737" s="79"/>
      <c r="U737" s="86"/>
      <c r="V737" s="87"/>
      <c r="W737" s="172" t="str">
        <f>IF(OR(T737="他官署で調達手続きを実施のため",AG737=契約状況コード表!G$5),"－",IF(V737&lt;&gt;"",ROUNDDOWN(V737/T737,3),(IFERROR(ROUNDDOWN(U737/T737,3),"－"))))</f>
        <v>－</v>
      </c>
      <c r="X737" s="79"/>
      <c r="Y737" s="79"/>
      <c r="Z737" s="82"/>
      <c r="AA737" s="80"/>
      <c r="AB737" s="81"/>
      <c r="AC737" s="82"/>
      <c r="AD737" s="82"/>
      <c r="AE737" s="82"/>
      <c r="AF737" s="82"/>
      <c r="AG737" s="80"/>
      <c r="AH737" s="76"/>
      <c r="AI737" s="76"/>
      <c r="AJ737" s="76"/>
      <c r="AK737" s="36"/>
      <c r="AL737" s="36"/>
      <c r="AM737" s="200"/>
      <c r="AN737" s="200"/>
      <c r="AO737" s="200"/>
      <c r="AP737" s="200"/>
      <c r="AQ737" s="161"/>
      <c r="AR737" s="75"/>
      <c r="AS737" s="36"/>
      <c r="AT737" s="36"/>
      <c r="AU737" s="36"/>
      <c r="AV737" s="36"/>
      <c r="AW737" s="36"/>
      <c r="AX737" s="36"/>
      <c r="AY737" s="36"/>
      <c r="AZ737" s="36"/>
      <c r="BA737" s="104"/>
      <c r="BB737" s="113"/>
      <c r="BC737" s="114" t="str">
        <f>IF(AND(OR(K737=契約状況コード表!D$5,K737=契約状況コード表!D$6),OR(AG737=契約状況コード表!G$5,AG737=契約状況コード表!G$6)),"年間支払金額(全官署)",IF(OR(AG737=契約状況コード表!G$5,AG737=契約状況コード表!G$6),"年間支払金額",IF(AND(OR(COUNTIF(AI737,"*すべて*"),COUNTIF(AI737,"*全て*")),S737="●",OR(K737=契約状況コード表!D$5,K737=契約状況コード表!D$6)),"年間支払金額(全官署、契約相手方ごと)",IF(AND(OR(COUNTIF(AI737,"*すべて*"),COUNTIF(AI737,"*全て*")),S737="●"),"年間支払金額(契約相手方ごと)",IF(AND(OR(K737=契約状況コード表!D$5,K737=契約状況コード表!D$6),AG737=契約状況コード表!G$7),"契約総額(全官署)",IF(AND(K737=契約状況コード表!D$7,AG737=契約状況コード表!G$7),"契約総額(自官署のみ)",IF(K737=契約状況コード表!D$7,"年間支払金額(自官署のみ)",IF(AG737=契約状況コード表!G$7,"契約総額",IF(AND(COUNTIF(BJ737,"&lt;&gt;*単価*"),OR(K737=契約状況コード表!D$5,K737=契約状況コード表!D$6)),"全官署予定価格",IF(AND(COUNTIF(BJ737,"*単価*"),OR(K737=契約状況コード表!D$5,K737=契約状況コード表!D$6)),"全官署支払金額",IF(AND(COUNTIF(BJ737,"&lt;&gt;*単価*"),COUNTIF(BJ737,"*変更契約*")),"変更後予定価格",IF(COUNTIF(BJ737,"*単価*"),"年間支払金額","予定価格"))))))))))))</f>
        <v>予定価格</v>
      </c>
      <c r="BD737" s="114" t="str">
        <f>IF(AND(BI737=契約状況コード表!M$5,T737&gt;契約状況コード表!N$5),"○",IF(AND(BI737=契約状況コード表!M$6,T737&gt;=契約状況コード表!N$6),"○",IF(AND(BI737=契約状況コード表!M$7,T737&gt;=契約状況コード表!N$7),"○",IF(AND(BI737=契約状況コード表!M$8,T737&gt;=契約状況コード表!N$8),"○",IF(AND(BI737=契約状況コード表!M$9,T737&gt;=契約状況コード表!N$9),"○",IF(AND(BI737=契約状況コード表!M$10,T737&gt;=契約状況コード表!N$10),"○",IF(AND(BI737=契約状況コード表!M$11,T737&gt;=契約状況コード表!N$11),"○",IF(AND(BI737=契約状況コード表!M$12,T737&gt;=契約状況コード表!N$12),"○",IF(AND(BI737=契約状況コード表!M$13,T737&gt;=契約状況コード表!N$13),"○",IF(T737="他官署で調達手続き入札を実施のため","○","×"))))))))))</f>
        <v>×</v>
      </c>
      <c r="BE737" s="114" t="str">
        <f>IF(AND(BI737=契約状況コード表!M$5,Y737&gt;契約状況コード表!N$5),"○",IF(AND(BI737=契約状況コード表!M$6,Y737&gt;=契約状況コード表!N$6),"○",IF(AND(BI737=契約状況コード表!M$7,Y737&gt;=契約状況コード表!N$7),"○",IF(AND(BI737=契約状況コード表!M$8,Y737&gt;=契約状況コード表!N$8),"○",IF(AND(BI737=契約状況コード表!M$9,Y737&gt;=契約状況コード表!N$9),"○",IF(AND(BI737=契約状況コード表!M$10,Y737&gt;=契約状況コード表!N$10),"○",IF(AND(BI737=契約状況コード表!M$11,Y737&gt;=契約状況コード表!N$11),"○",IF(AND(BI737=契約状況コード表!M$12,Y737&gt;=契約状況コード表!N$12),"○",IF(AND(BI737=契約状況コード表!M$13,Y737&gt;=契約状況コード表!N$13),"○","×")))))))))</f>
        <v>×</v>
      </c>
      <c r="BF737" s="114" t="str">
        <f t="shared" si="101"/>
        <v>×</v>
      </c>
      <c r="BG737" s="114" t="str">
        <f t="shared" si="102"/>
        <v>×</v>
      </c>
      <c r="BH737" s="115" t="str">
        <f t="shared" si="103"/>
        <v/>
      </c>
      <c r="BI737" s="170">
        <f t="shared" si="104"/>
        <v>0</v>
      </c>
      <c r="BJ737" s="36" t="str">
        <f>IF(AG737=契約状況コード表!G$5,"",IF(AND(K737&lt;&gt;"",ISTEXT(U737)),"分担契約/単価契約",IF(ISTEXT(U737),"単価契約",IF(K737&lt;&gt;"","分担契約",""))))</f>
        <v/>
      </c>
      <c r="BK737" s="171"/>
      <c r="BL737" s="118" t="str">
        <f>IF(COUNTIF(T737,"**"),"",IF(AND(T737&gt;=契約状況コード表!P$5,OR(H737=契約状況コード表!M$5,H737=契約状況コード表!M$6)),1,IF(AND(T737&gt;=契約状況コード表!P$13,H737&lt;&gt;契約状況コード表!M$5,H737&lt;&gt;契約状況コード表!M$6),1,"")))</f>
        <v/>
      </c>
      <c r="BM737" s="155" t="str">
        <f t="shared" si="105"/>
        <v>○</v>
      </c>
      <c r="BN737" s="118" t="b">
        <f t="shared" si="106"/>
        <v>1</v>
      </c>
      <c r="BO737" s="118" t="b">
        <f t="shared" si="107"/>
        <v>1</v>
      </c>
    </row>
    <row r="738" spans="1:67" ht="60.6" customHeight="1">
      <c r="A738" s="101">
        <f t="shared" si="108"/>
        <v>733</v>
      </c>
      <c r="B738" s="101" t="str">
        <f t="shared" si="109"/>
        <v/>
      </c>
      <c r="C738" s="101" t="str">
        <f>IF(B738&lt;&gt;1,"",COUNTIF($B$6:B738,1))</f>
        <v/>
      </c>
      <c r="D738" s="101" t="str">
        <f>IF(B738&lt;&gt;2,"",COUNTIF($B$6:B738,2))</f>
        <v/>
      </c>
      <c r="E738" s="101" t="str">
        <f>IF(B738&lt;&gt;3,"",COUNTIF($B$6:B738,3))</f>
        <v/>
      </c>
      <c r="F738" s="101" t="str">
        <f>IF(B738&lt;&gt;4,"",COUNTIF($B$6:B738,4))</f>
        <v/>
      </c>
      <c r="G738" s="75"/>
      <c r="H738" s="36"/>
      <c r="I738" s="76"/>
      <c r="J738" s="76"/>
      <c r="K738" s="75"/>
      <c r="L738" s="161"/>
      <c r="M738" s="77"/>
      <c r="N738" s="76"/>
      <c r="O738" s="78"/>
      <c r="P738" s="83"/>
      <c r="Q738" s="84"/>
      <c r="R738" s="76"/>
      <c r="S738" s="75"/>
      <c r="T738" s="85"/>
      <c r="U738" s="154"/>
      <c r="V738" s="87"/>
      <c r="W738" s="172" t="str">
        <f>IF(OR(T738="他官署で調達手続きを実施のため",AG738=契約状況コード表!G$5),"－",IF(V738&lt;&gt;"",ROUNDDOWN(V738/T738,3),(IFERROR(ROUNDDOWN(U738/T738,3),"－"))))</f>
        <v>－</v>
      </c>
      <c r="X738" s="85"/>
      <c r="Y738" s="85"/>
      <c r="Z738" s="82"/>
      <c r="AA738" s="80"/>
      <c r="AB738" s="81"/>
      <c r="AC738" s="82"/>
      <c r="AD738" s="82"/>
      <c r="AE738" s="82"/>
      <c r="AF738" s="82"/>
      <c r="AG738" s="80"/>
      <c r="AH738" s="76"/>
      <c r="AI738" s="76"/>
      <c r="AJ738" s="76"/>
      <c r="AK738" s="36"/>
      <c r="AL738" s="36"/>
      <c r="AM738" s="200"/>
      <c r="AN738" s="200"/>
      <c r="AO738" s="200"/>
      <c r="AP738" s="200"/>
      <c r="AQ738" s="161"/>
      <c r="AR738" s="75"/>
      <c r="AS738" s="36"/>
      <c r="AT738" s="36"/>
      <c r="AU738" s="36"/>
      <c r="AV738" s="36"/>
      <c r="AW738" s="36"/>
      <c r="AX738" s="36"/>
      <c r="AY738" s="36"/>
      <c r="AZ738" s="36"/>
      <c r="BA738" s="104"/>
      <c r="BB738" s="113"/>
      <c r="BC738" s="114" t="str">
        <f>IF(AND(OR(K738=契約状況コード表!D$5,K738=契約状況コード表!D$6),OR(AG738=契約状況コード表!G$5,AG738=契約状況コード表!G$6)),"年間支払金額(全官署)",IF(OR(AG738=契約状況コード表!G$5,AG738=契約状況コード表!G$6),"年間支払金額",IF(AND(OR(COUNTIF(AI738,"*すべて*"),COUNTIF(AI738,"*全て*")),S738="●",OR(K738=契約状況コード表!D$5,K738=契約状況コード表!D$6)),"年間支払金額(全官署、契約相手方ごと)",IF(AND(OR(COUNTIF(AI738,"*すべて*"),COUNTIF(AI738,"*全て*")),S738="●"),"年間支払金額(契約相手方ごと)",IF(AND(OR(K738=契約状況コード表!D$5,K738=契約状況コード表!D$6),AG738=契約状況コード表!G$7),"契約総額(全官署)",IF(AND(K738=契約状況コード表!D$7,AG738=契約状況コード表!G$7),"契約総額(自官署のみ)",IF(K738=契約状況コード表!D$7,"年間支払金額(自官署のみ)",IF(AG738=契約状況コード表!G$7,"契約総額",IF(AND(COUNTIF(BJ738,"&lt;&gt;*単価*"),OR(K738=契約状況コード表!D$5,K738=契約状況コード表!D$6)),"全官署予定価格",IF(AND(COUNTIF(BJ738,"*単価*"),OR(K738=契約状況コード表!D$5,K738=契約状況コード表!D$6)),"全官署支払金額",IF(AND(COUNTIF(BJ738,"&lt;&gt;*単価*"),COUNTIF(BJ738,"*変更契約*")),"変更後予定価格",IF(COUNTIF(BJ738,"*単価*"),"年間支払金額","予定価格"))))))))))))</f>
        <v>予定価格</v>
      </c>
      <c r="BD738" s="114" t="str">
        <f>IF(AND(BI738=契約状況コード表!M$5,T738&gt;契約状況コード表!N$5),"○",IF(AND(BI738=契約状況コード表!M$6,T738&gt;=契約状況コード表!N$6),"○",IF(AND(BI738=契約状況コード表!M$7,T738&gt;=契約状況コード表!N$7),"○",IF(AND(BI738=契約状況コード表!M$8,T738&gt;=契約状況コード表!N$8),"○",IF(AND(BI738=契約状況コード表!M$9,T738&gt;=契約状況コード表!N$9),"○",IF(AND(BI738=契約状況コード表!M$10,T738&gt;=契約状況コード表!N$10),"○",IF(AND(BI738=契約状況コード表!M$11,T738&gt;=契約状況コード表!N$11),"○",IF(AND(BI738=契約状況コード表!M$12,T738&gt;=契約状況コード表!N$12),"○",IF(AND(BI738=契約状況コード表!M$13,T738&gt;=契約状況コード表!N$13),"○",IF(T738="他官署で調達手続き入札を実施のため","○","×"))))))))))</f>
        <v>×</v>
      </c>
      <c r="BE738" s="114" t="str">
        <f>IF(AND(BI738=契約状況コード表!M$5,Y738&gt;契約状況コード表!N$5),"○",IF(AND(BI738=契約状況コード表!M$6,Y738&gt;=契約状況コード表!N$6),"○",IF(AND(BI738=契約状況コード表!M$7,Y738&gt;=契約状況コード表!N$7),"○",IF(AND(BI738=契約状況コード表!M$8,Y738&gt;=契約状況コード表!N$8),"○",IF(AND(BI738=契約状況コード表!M$9,Y738&gt;=契約状況コード表!N$9),"○",IF(AND(BI738=契約状況コード表!M$10,Y738&gt;=契約状況コード表!N$10),"○",IF(AND(BI738=契約状況コード表!M$11,Y738&gt;=契約状況コード表!N$11),"○",IF(AND(BI738=契約状況コード表!M$12,Y738&gt;=契約状況コード表!N$12),"○",IF(AND(BI738=契約状況コード表!M$13,Y738&gt;=契約状況コード表!N$13),"○","×")))))))))</f>
        <v>×</v>
      </c>
      <c r="BF738" s="114" t="str">
        <f t="shared" si="101"/>
        <v>×</v>
      </c>
      <c r="BG738" s="114" t="str">
        <f t="shared" si="102"/>
        <v>×</v>
      </c>
      <c r="BH738" s="115" t="str">
        <f t="shared" si="103"/>
        <v/>
      </c>
      <c r="BI738" s="170">
        <f t="shared" si="104"/>
        <v>0</v>
      </c>
      <c r="BJ738" s="36" t="str">
        <f>IF(AG738=契約状況コード表!G$5,"",IF(AND(K738&lt;&gt;"",ISTEXT(U738)),"分担契約/単価契約",IF(ISTEXT(U738),"単価契約",IF(K738&lt;&gt;"","分担契約",""))))</f>
        <v/>
      </c>
      <c r="BK738" s="171"/>
      <c r="BL738" s="118" t="str">
        <f>IF(COUNTIF(T738,"**"),"",IF(AND(T738&gt;=契約状況コード表!P$5,OR(H738=契約状況コード表!M$5,H738=契約状況コード表!M$6)),1,IF(AND(T738&gt;=契約状況コード表!P$13,H738&lt;&gt;契約状況コード表!M$5,H738&lt;&gt;契約状況コード表!M$6),1,"")))</f>
        <v/>
      </c>
      <c r="BM738" s="155" t="str">
        <f t="shared" si="105"/>
        <v>○</v>
      </c>
      <c r="BN738" s="118" t="b">
        <f t="shared" si="106"/>
        <v>1</v>
      </c>
      <c r="BO738" s="118" t="b">
        <f t="shared" si="107"/>
        <v>1</v>
      </c>
    </row>
    <row r="739" spans="1:67" ht="60.6" customHeight="1">
      <c r="A739" s="101">
        <f t="shared" si="108"/>
        <v>734</v>
      </c>
      <c r="B739" s="101" t="str">
        <f t="shared" si="109"/>
        <v/>
      </c>
      <c r="C739" s="101" t="str">
        <f>IF(B739&lt;&gt;1,"",COUNTIF($B$6:B739,1))</f>
        <v/>
      </c>
      <c r="D739" s="101" t="str">
        <f>IF(B739&lt;&gt;2,"",COUNTIF($B$6:B739,2))</f>
        <v/>
      </c>
      <c r="E739" s="101" t="str">
        <f>IF(B739&lt;&gt;3,"",COUNTIF($B$6:B739,3))</f>
        <v/>
      </c>
      <c r="F739" s="101" t="str">
        <f>IF(B739&lt;&gt;4,"",COUNTIF($B$6:B739,4))</f>
        <v/>
      </c>
      <c r="G739" s="75"/>
      <c r="H739" s="36"/>
      <c r="I739" s="76"/>
      <c r="J739" s="76"/>
      <c r="K739" s="75"/>
      <c r="L739" s="161"/>
      <c r="M739" s="77"/>
      <c r="N739" s="76"/>
      <c r="O739" s="78"/>
      <c r="P739" s="83"/>
      <c r="Q739" s="84"/>
      <c r="R739" s="76"/>
      <c r="S739" s="75"/>
      <c r="T739" s="79"/>
      <c r="U739" s="86"/>
      <c r="V739" s="87"/>
      <c r="W739" s="172" t="str">
        <f>IF(OR(T739="他官署で調達手続きを実施のため",AG739=契約状況コード表!G$5),"－",IF(V739&lt;&gt;"",ROUNDDOWN(V739/T739,3),(IFERROR(ROUNDDOWN(U739/T739,3),"－"))))</f>
        <v>－</v>
      </c>
      <c r="X739" s="79"/>
      <c r="Y739" s="79"/>
      <c r="Z739" s="82"/>
      <c r="AA739" s="80"/>
      <c r="AB739" s="81"/>
      <c r="AC739" s="82"/>
      <c r="AD739" s="82"/>
      <c r="AE739" s="82"/>
      <c r="AF739" s="82"/>
      <c r="AG739" s="80"/>
      <c r="AH739" s="76"/>
      <c r="AI739" s="76"/>
      <c r="AJ739" s="76"/>
      <c r="AK739" s="36"/>
      <c r="AL739" s="36"/>
      <c r="AM739" s="200"/>
      <c r="AN739" s="200"/>
      <c r="AO739" s="200"/>
      <c r="AP739" s="200"/>
      <c r="AQ739" s="161"/>
      <c r="AR739" s="75"/>
      <c r="AS739" s="36"/>
      <c r="AT739" s="36"/>
      <c r="AU739" s="36"/>
      <c r="AV739" s="36"/>
      <c r="AW739" s="36"/>
      <c r="AX739" s="36"/>
      <c r="AY739" s="36"/>
      <c r="AZ739" s="36"/>
      <c r="BA739" s="104"/>
      <c r="BB739" s="113"/>
      <c r="BC739" s="114" t="str">
        <f>IF(AND(OR(K739=契約状況コード表!D$5,K739=契約状況コード表!D$6),OR(AG739=契約状況コード表!G$5,AG739=契約状況コード表!G$6)),"年間支払金額(全官署)",IF(OR(AG739=契約状況コード表!G$5,AG739=契約状況コード表!G$6),"年間支払金額",IF(AND(OR(COUNTIF(AI739,"*すべて*"),COUNTIF(AI739,"*全て*")),S739="●",OR(K739=契約状況コード表!D$5,K739=契約状況コード表!D$6)),"年間支払金額(全官署、契約相手方ごと)",IF(AND(OR(COUNTIF(AI739,"*すべて*"),COUNTIF(AI739,"*全て*")),S739="●"),"年間支払金額(契約相手方ごと)",IF(AND(OR(K739=契約状況コード表!D$5,K739=契約状況コード表!D$6),AG739=契約状況コード表!G$7),"契約総額(全官署)",IF(AND(K739=契約状況コード表!D$7,AG739=契約状況コード表!G$7),"契約総額(自官署のみ)",IF(K739=契約状況コード表!D$7,"年間支払金額(自官署のみ)",IF(AG739=契約状況コード表!G$7,"契約総額",IF(AND(COUNTIF(BJ739,"&lt;&gt;*単価*"),OR(K739=契約状況コード表!D$5,K739=契約状況コード表!D$6)),"全官署予定価格",IF(AND(COUNTIF(BJ739,"*単価*"),OR(K739=契約状況コード表!D$5,K739=契約状況コード表!D$6)),"全官署支払金額",IF(AND(COUNTIF(BJ739,"&lt;&gt;*単価*"),COUNTIF(BJ739,"*変更契約*")),"変更後予定価格",IF(COUNTIF(BJ739,"*単価*"),"年間支払金額","予定価格"))))))))))))</f>
        <v>予定価格</v>
      </c>
      <c r="BD739" s="114" t="str">
        <f>IF(AND(BI739=契約状況コード表!M$5,T739&gt;契約状況コード表!N$5),"○",IF(AND(BI739=契約状況コード表!M$6,T739&gt;=契約状況コード表!N$6),"○",IF(AND(BI739=契約状況コード表!M$7,T739&gt;=契約状況コード表!N$7),"○",IF(AND(BI739=契約状況コード表!M$8,T739&gt;=契約状況コード表!N$8),"○",IF(AND(BI739=契約状況コード表!M$9,T739&gt;=契約状況コード表!N$9),"○",IF(AND(BI739=契約状況コード表!M$10,T739&gt;=契約状況コード表!N$10),"○",IF(AND(BI739=契約状況コード表!M$11,T739&gt;=契約状況コード表!N$11),"○",IF(AND(BI739=契約状況コード表!M$12,T739&gt;=契約状況コード表!N$12),"○",IF(AND(BI739=契約状況コード表!M$13,T739&gt;=契約状況コード表!N$13),"○",IF(T739="他官署で調達手続き入札を実施のため","○","×"))))))))))</f>
        <v>×</v>
      </c>
      <c r="BE739" s="114" t="str">
        <f>IF(AND(BI739=契約状況コード表!M$5,Y739&gt;契約状況コード表!N$5),"○",IF(AND(BI739=契約状況コード表!M$6,Y739&gt;=契約状況コード表!N$6),"○",IF(AND(BI739=契約状況コード表!M$7,Y739&gt;=契約状況コード表!N$7),"○",IF(AND(BI739=契約状況コード表!M$8,Y739&gt;=契約状況コード表!N$8),"○",IF(AND(BI739=契約状況コード表!M$9,Y739&gt;=契約状況コード表!N$9),"○",IF(AND(BI739=契約状況コード表!M$10,Y739&gt;=契約状況コード表!N$10),"○",IF(AND(BI739=契約状況コード表!M$11,Y739&gt;=契約状況コード表!N$11),"○",IF(AND(BI739=契約状況コード表!M$12,Y739&gt;=契約状況コード表!N$12),"○",IF(AND(BI739=契約状況コード表!M$13,Y739&gt;=契約状況コード表!N$13),"○","×")))))))))</f>
        <v>×</v>
      </c>
      <c r="BF739" s="114" t="str">
        <f t="shared" si="101"/>
        <v>×</v>
      </c>
      <c r="BG739" s="114" t="str">
        <f t="shared" si="102"/>
        <v>×</v>
      </c>
      <c r="BH739" s="115" t="str">
        <f t="shared" si="103"/>
        <v/>
      </c>
      <c r="BI739" s="170">
        <f t="shared" si="104"/>
        <v>0</v>
      </c>
      <c r="BJ739" s="36" t="str">
        <f>IF(AG739=契約状況コード表!G$5,"",IF(AND(K739&lt;&gt;"",ISTEXT(U739)),"分担契約/単価契約",IF(ISTEXT(U739),"単価契約",IF(K739&lt;&gt;"","分担契約",""))))</f>
        <v/>
      </c>
      <c r="BK739" s="171"/>
      <c r="BL739" s="118" t="str">
        <f>IF(COUNTIF(T739,"**"),"",IF(AND(T739&gt;=契約状況コード表!P$5,OR(H739=契約状況コード表!M$5,H739=契約状況コード表!M$6)),1,IF(AND(T739&gt;=契約状況コード表!P$13,H739&lt;&gt;契約状況コード表!M$5,H739&lt;&gt;契約状況コード表!M$6),1,"")))</f>
        <v/>
      </c>
      <c r="BM739" s="155" t="str">
        <f t="shared" si="105"/>
        <v>○</v>
      </c>
      <c r="BN739" s="118" t="b">
        <f t="shared" si="106"/>
        <v>1</v>
      </c>
      <c r="BO739" s="118" t="b">
        <f t="shared" si="107"/>
        <v>1</v>
      </c>
    </row>
    <row r="740" spans="1:67" ht="60.6" customHeight="1">
      <c r="A740" s="101">
        <f t="shared" si="108"/>
        <v>735</v>
      </c>
      <c r="B740" s="101" t="str">
        <f t="shared" si="109"/>
        <v/>
      </c>
      <c r="C740" s="101" t="str">
        <f>IF(B740&lt;&gt;1,"",COUNTIF($B$6:B740,1))</f>
        <v/>
      </c>
      <c r="D740" s="101" t="str">
        <f>IF(B740&lt;&gt;2,"",COUNTIF($B$6:B740,2))</f>
        <v/>
      </c>
      <c r="E740" s="101" t="str">
        <f>IF(B740&lt;&gt;3,"",COUNTIF($B$6:B740,3))</f>
        <v/>
      </c>
      <c r="F740" s="101" t="str">
        <f>IF(B740&lt;&gt;4,"",COUNTIF($B$6:B740,4))</f>
        <v/>
      </c>
      <c r="G740" s="75"/>
      <c r="H740" s="36"/>
      <c r="I740" s="76"/>
      <c r="J740" s="76"/>
      <c r="K740" s="75"/>
      <c r="L740" s="161"/>
      <c r="M740" s="77"/>
      <c r="N740" s="76"/>
      <c r="O740" s="78"/>
      <c r="P740" s="83"/>
      <c r="Q740" s="84"/>
      <c r="R740" s="76"/>
      <c r="S740" s="75"/>
      <c r="T740" s="79"/>
      <c r="U740" s="86"/>
      <c r="V740" s="87"/>
      <c r="W740" s="172" t="str">
        <f>IF(OR(T740="他官署で調達手続きを実施のため",AG740=契約状況コード表!G$5),"－",IF(V740&lt;&gt;"",ROUNDDOWN(V740/T740,3),(IFERROR(ROUNDDOWN(U740/T740,3),"－"))))</f>
        <v>－</v>
      </c>
      <c r="X740" s="79"/>
      <c r="Y740" s="79"/>
      <c r="Z740" s="82"/>
      <c r="AA740" s="80"/>
      <c r="AB740" s="81"/>
      <c r="AC740" s="82"/>
      <c r="AD740" s="82"/>
      <c r="AE740" s="82"/>
      <c r="AF740" s="82"/>
      <c r="AG740" s="80"/>
      <c r="AH740" s="76"/>
      <c r="AI740" s="76"/>
      <c r="AJ740" s="76"/>
      <c r="AK740" s="36"/>
      <c r="AL740" s="36"/>
      <c r="AM740" s="200"/>
      <c r="AN740" s="200"/>
      <c r="AO740" s="200"/>
      <c r="AP740" s="200"/>
      <c r="AQ740" s="161"/>
      <c r="AR740" s="75"/>
      <c r="AS740" s="36"/>
      <c r="AT740" s="36"/>
      <c r="AU740" s="36"/>
      <c r="AV740" s="36"/>
      <c r="AW740" s="36"/>
      <c r="AX740" s="36"/>
      <c r="AY740" s="36"/>
      <c r="AZ740" s="36"/>
      <c r="BA740" s="104"/>
      <c r="BB740" s="113"/>
      <c r="BC740" s="114" t="str">
        <f>IF(AND(OR(K740=契約状況コード表!D$5,K740=契約状況コード表!D$6),OR(AG740=契約状況コード表!G$5,AG740=契約状況コード表!G$6)),"年間支払金額(全官署)",IF(OR(AG740=契約状況コード表!G$5,AG740=契約状況コード表!G$6),"年間支払金額",IF(AND(OR(COUNTIF(AI740,"*すべて*"),COUNTIF(AI740,"*全て*")),S740="●",OR(K740=契約状況コード表!D$5,K740=契約状況コード表!D$6)),"年間支払金額(全官署、契約相手方ごと)",IF(AND(OR(COUNTIF(AI740,"*すべて*"),COUNTIF(AI740,"*全て*")),S740="●"),"年間支払金額(契約相手方ごと)",IF(AND(OR(K740=契約状況コード表!D$5,K740=契約状況コード表!D$6),AG740=契約状況コード表!G$7),"契約総額(全官署)",IF(AND(K740=契約状況コード表!D$7,AG740=契約状況コード表!G$7),"契約総額(自官署のみ)",IF(K740=契約状況コード表!D$7,"年間支払金額(自官署のみ)",IF(AG740=契約状況コード表!G$7,"契約総額",IF(AND(COUNTIF(BJ740,"&lt;&gt;*単価*"),OR(K740=契約状況コード表!D$5,K740=契約状況コード表!D$6)),"全官署予定価格",IF(AND(COUNTIF(BJ740,"*単価*"),OR(K740=契約状況コード表!D$5,K740=契約状況コード表!D$6)),"全官署支払金額",IF(AND(COUNTIF(BJ740,"&lt;&gt;*単価*"),COUNTIF(BJ740,"*変更契約*")),"変更後予定価格",IF(COUNTIF(BJ740,"*単価*"),"年間支払金額","予定価格"))))))))))))</f>
        <v>予定価格</v>
      </c>
      <c r="BD740" s="114" t="str">
        <f>IF(AND(BI740=契約状況コード表!M$5,T740&gt;契約状況コード表!N$5),"○",IF(AND(BI740=契約状況コード表!M$6,T740&gt;=契約状況コード表!N$6),"○",IF(AND(BI740=契約状況コード表!M$7,T740&gt;=契約状況コード表!N$7),"○",IF(AND(BI740=契約状況コード表!M$8,T740&gt;=契約状況コード表!N$8),"○",IF(AND(BI740=契約状況コード表!M$9,T740&gt;=契約状況コード表!N$9),"○",IF(AND(BI740=契約状況コード表!M$10,T740&gt;=契約状況コード表!N$10),"○",IF(AND(BI740=契約状況コード表!M$11,T740&gt;=契約状況コード表!N$11),"○",IF(AND(BI740=契約状況コード表!M$12,T740&gt;=契約状況コード表!N$12),"○",IF(AND(BI740=契約状況コード表!M$13,T740&gt;=契約状況コード表!N$13),"○",IF(T740="他官署で調達手続き入札を実施のため","○","×"))))))))))</f>
        <v>×</v>
      </c>
      <c r="BE740" s="114" t="str">
        <f>IF(AND(BI740=契約状況コード表!M$5,Y740&gt;契約状況コード表!N$5),"○",IF(AND(BI740=契約状況コード表!M$6,Y740&gt;=契約状況コード表!N$6),"○",IF(AND(BI740=契約状況コード表!M$7,Y740&gt;=契約状況コード表!N$7),"○",IF(AND(BI740=契約状況コード表!M$8,Y740&gt;=契約状況コード表!N$8),"○",IF(AND(BI740=契約状況コード表!M$9,Y740&gt;=契約状況コード表!N$9),"○",IF(AND(BI740=契約状況コード表!M$10,Y740&gt;=契約状況コード表!N$10),"○",IF(AND(BI740=契約状況コード表!M$11,Y740&gt;=契約状況コード表!N$11),"○",IF(AND(BI740=契約状況コード表!M$12,Y740&gt;=契約状況コード表!N$12),"○",IF(AND(BI740=契約状況コード表!M$13,Y740&gt;=契約状況コード表!N$13),"○","×")))))))))</f>
        <v>×</v>
      </c>
      <c r="BF740" s="114" t="str">
        <f t="shared" si="101"/>
        <v>×</v>
      </c>
      <c r="BG740" s="114" t="str">
        <f t="shared" si="102"/>
        <v>×</v>
      </c>
      <c r="BH740" s="115" t="str">
        <f t="shared" si="103"/>
        <v/>
      </c>
      <c r="BI740" s="170">
        <f t="shared" si="104"/>
        <v>0</v>
      </c>
      <c r="BJ740" s="36" t="str">
        <f>IF(AG740=契約状況コード表!G$5,"",IF(AND(K740&lt;&gt;"",ISTEXT(U740)),"分担契約/単価契約",IF(ISTEXT(U740),"単価契約",IF(K740&lt;&gt;"","分担契約",""))))</f>
        <v/>
      </c>
      <c r="BK740" s="171"/>
      <c r="BL740" s="118" t="str">
        <f>IF(COUNTIF(T740,"**"),"",IF(AND(T740&gt;=契約状況コード表!P$5,OR(H740=契約状況コード表!M$5,H740=契約状況コード表!M$6)),1,IF(AND(T740&gt;=契約状況コード表!P$13,H740&lt;&gt;契約状況コード表!M$5,H740&lt;&gt;契約状況コード表!M$6),1,"")))</f>
        <v/>
      </c>
      <c r="BM740" s="155" t="str">
        <f t="shared" si="105"/>
        <v>○</v>
      </c>
      <c r="BN740" s="118" t="b">
        <f t="shared" si="106"/>
        <v>1</v>
      </c>
      <c r="BO740" s="118" t="b">
        <f t="shared" si="107"/>
        <v>1</v>
      </c>
    </row>
    <row r="741" spans="1:67" ht="60.6" customHeight="1">
      <c r="A741" s="101">
        <f t="shared" si="108"/>
        <v>736</v>
      </c>
      <c r="B741" s="101" t="str">
        <f t="shared" si="109"/>
        <v/>
      </c>
      <c r="C741" s="101" t="str">
        <f>IF(B741&lt;&gt;1,"",COUNTIF($B$6:B741,1))</f>
        <v/>
      </c>
      <c r="D741" s="101" t="str">
        <f>IF(B741&lt;&gt;2,"",COUNTIF($B$6:B741,2))</f>
        <v/>
      </c>
      <c r="E741" s="101" t="str">
        <f>IF(B741&lt;&gt;3,"",COUNTIF($B$6:B741,3))</f>
        <v/>
      </c>
      <c r="F741" s="101" t="str">
        <f>IF(B741&lt;&gt;4,"",COUNTIF($B$6:B741,4))</f>
        <v/>
      </c>
      <c r="G741" s="75"/>
      <c r="H741" s="36"/>
      <c r="I741" s="76"/>
      <c r="J741" s="76"/>
      <c r="K741" s="75"/>
      <c r="L741" s="161"/>
      <c r="M741" s="77"/>
      <c r="N741" s="76"/>
      <c r="O741" s="78"/>
      <c r="P741" s="83"/>
      <c r="Q741" s="84"/>
      <c r="R741" s="76"/>
      <c r="S741" s="75"/>
      <c r="T741" s="79"/>
      <c r="U741" s="86"/>
      <c r="V741" s="87"/>
      <c r="W741" s="172" t="str">
        <f>IF(OR(T741="他官署で調達手続きを実施のため",AG741=契約状況コード表!G$5),"－",IF(V741&lt;&gt;"",ROUNDDOWN(V741/T741,3),(IFERROR(ROUNDDOWN(U741/T741,3),"－"))))</f>
        <v>－</v>
      </c>
      <c r="X741" s="79"/>
      <c r="Y741" s="79"/>
      <c r="Z741" s="82"/>
      <c r="AA741" s="80"/>
      <c r="AB741" s="81"/>
      <c r="AC741" s="82"/>
      <c r="AD741" s="82"/>
      <c r="AE741" s="82"/>
      <c r="AF741" s="82"/>
      <c r="AG741" s="80"/>
      <c r="AH741" s="76"/>
      <c r="AI741" s="76"/>
      <c r="AJ741" s="76"/>
      <c r="AK741" s="36"/>
      <c r="AL741" s="36"/>
      <c r="AM741" s="200"/>
      <c r="AN741" s="200"/>
      <c r="AO741" s="200"/>
      <c r="AP741" s="200"/>
      <c r="AQ741" s="161"/>
      <c r="AR741" s="75"/>
      <c r="AS741" s="36"/>
      <c r="AT741" s="36"/>
      <c r="AU741" s="36"/>
      <c r="AV741" s="36"/>
      <c r="AW741" s="36"/>
      <c r="AX741" s="36"/>
      <c r="AY741" s="36"/>
      <c r="AZ741" s="36"/>
      <c r="BA741" s="104"/>
      <c r="BB741" s="113"/>
      <c r="BC741" s="114" t="str">
        <f>IF(AND(OR(K741=契約状況コード表!D$5,K741=契約状況コード表!D$6),OR(AG741=契約状況コード表!G$5,AG741=契約状況コード表!G$6)),"年間支払金額(全官署)",IF(OR(AG741=契約状況コード表!G$5,AG741=契約状況コード表!G$6),"年間支払金額",IF(AND(OR(COUNTIF(AI741,"*すべて*"),COUNTIF(AI741,"*全て*")),S741="●",OR(K741=契約状況コード表!D$5,K741=契約状況コード表!D$6)),"年間支払金額(全官署、契約相手方ごと)",IF(AND(OR(COUNTIF(AI741,"*すべて*"),COUNTIF(AI741,"*全て*")),S741="●"),"年間支払金額(契約相手方ごと)",IF(AND(OR(K741=契約状況コード表!D$5,K741=契約状況コード表!D$6),AG741=契約状況コード表!G$7),"契約総額(全官署)",IF(AND(K741=契約状況コード表!D$7,AG741=契約状況コード表!G$7),"契約総額(自官署のみ)",IF(K741=契約状況コード表!D$7,"年間支払金額(自官署のみ)",IF(AG741=契約状況コード表!G$7,"契約総額",IF(AND(COUNTIF(BJ741,"&lt;&gt;*単価*"),OR(K741=契約状況コード表!D$5,K741=契約状況コード表!D$6)),"全官署予定価格",IF(AND(COUNTIF(BJ741,"*単価*"),OR(K741=契約状況コード表!D$5,K741=契約状況コード表!D$6)),"全官署支払金額",IF(AND(COUNTIF(BJ741,"&lt;&gt;*単価*"),COUNTIF(BJ741,"*変更契約*")),"変更後予定価格",IF(COUNTIF(BJ741,"*単価*"),"年間支払金額","予定価格"))))))))))))</f>
        <v>予定価格</v>
      </c>
      <c r="BD741" s="114" t="str">
        <f>IF(AND(BI741=契約状況コード表!M$5,T741&gt;契約状況コード表!N$5),"○",IF(AND(BI741=契約状況コード表!M$6,T741&gt;=契約状況コード表!N$6),"○",IF(AND(BI741=契約状況コード表!M$7,T741&gt;=契約状況コード表!N$7),"○",IF(AND(BI741=契約状況コード表!M$8,T741&gt;=契約状況コード表!N$8),"○",IF(AND(BI741=契約状況コード表!M$9,T741&gt;=契約状況コード表!N$9),"○",IF(AND(BI741=契約状況コード表!M$10,T741&gt;=契約状況コード表!N$10),"○",IF(AND(BI741=契約状況コード表!M$11,T741&gt;=契約状況コード表!N$11),"○",IF(AND(BI741=契約状況コード表!M$12,T741&gt;=契約状況コード表!N$12),"○",IF(AND(BI741=契約状況コード表!M$13,T741&gt;=契約状況コード表!N$13),"○",IF(T741="他官署で調達手続き入札を実施のため","○","×"))))))))))</f>
        <v>×</v>
      </c>
      <c r="BE741" s="114" t="str">
        <f>IF(AND(BI741=契約状況コード表!M$5,Y741&gt;契約状況コード表!N$5),"○",IF(AND(BI741=契約状況コード表!M$6,Y741&gt;=契約状況コード表!N$6),"○",IF(AND(BI741=契約状況コード表!M$7,Y741&gt;=契約状況コード表!N$7),"○",IF(AND(BI741=契約状況コード表!M$8,Y741&gt;=契約状況コード表!N$8),"○",IF(AND(BI741=契約状況コード表!M$9,Y741&gt;=契約状況コード表!N$9),"○",IF(AND(BI741=契約状況コード表!M$10,Y741&gt;=契約状況コード表!N$10),"○",IF(AND(BI741=契約状況コード表!M$11,Y741&gt;=契約状況コード表!N$11),"○",IF(AND(BI741=契約状況コード表!M$12,Y741&gt;=契約状況コード表!N$12),"○",IF(AND(BI741=契約状況コード表!M$13,Y741&gt;=契約状況コード表!N$13),"○","×")))))))))</f>
        <v>×</v>
      </c>
      <c r="BF741" s="114" t="str">
        <f t="shared" si="101"/>
        <v>×</v>
      </c>
      <c r="BG741" s="114" t="str">
        <f t="shared" si="102"/>
        <v>×</v>
      </c>
      <c r="BH741" s="115" t="str">
        <f t="shared" si="103"/>
        <v/>
      </c>
      <c r="BI741" s="170">
        <f t="shared" si="104"/>
        <v>0</v>
      </c>
      <c r="BJ741" s="36" t="str">
        <f>IF(AG741=契約状況コード表!G$5,"",IF(AND(K741&lt;&gt;"",ISTEXT(U741)),"分担契約/単価契約",IF(ISTEXT(U741),"単価契約",IF(K741&lt;&gt;"","分担契約",""))))</f>
        <v/>
      </c>
      <c r="BK741" s="171"/>
      <c r="BL741" s="118" t="str">
        <f>IF(COUNTIF(T741,"**"),"",IF(AND(T741&gt;=契約状況コード表!P$5,OR(H741=契約状況コード表!M$5,H741=契約状況コード表!M$6)),1,IF(AND(T741&gt;=契約状況コード表!P$13,H741&lt;&gt;契約状況コード表!M$5,H741&lt;&gt;契約状況コード表!M$6),1,"")))</f>
        <v/>
      </c>
      <c r="BM741" s="155" t="str">
        <f t="shared" si="105"/>
        <v>○</v>
      </c>
      <c r="BN741" s="118" t="b">
        <f t="shared" si="106"/>
        <v>1</v>
      </c>
      <c r="BO741" s="118" t="b">
        <f t="shared" si="107"/>
        <v>1</v>
      </c>
    </row>
    <row r="742" spans="1:67" ht="60.6" customHeight="1">
      <c r="A742" s="101">
        <f t="shared" si="108"/>
        <v>737</v>
      </c>
      <c r="B742" s="101" t="str">
        <f t="shared" si="109"/>
        <v/>
      </c>
      <c r="C742" s="101" t="str">
        <f>IF(B742&lt;&gt;1,"",COUNTIF($B$6:B742,1))</f>
        <v/>
      </c>
      <c r="D742" s="101" t="str">
        <f>IF(B742&lt;&gt;2,"",COUNTIF($B$6:B742,2))</f>
        <v/>
      </c>
      <c r="E742" s="101" t="str">
        <f>IF(B742&lt;&gt;3,"",COUNTIF($B$6:B742,3))</f>
        <v/>
      </c>
      <c r="F742" s="101" t="str">
        <f>IF(B742&lt;&gt;4,"",COUNTIF($B$6:B742,4))</f>
        <v/>
      </c>
      <c r="G742" s="75"/>
      <c r="H742" s="36"/>
      <c r="I742" s="76"/>
      <c r="J742" s="76"/>
      <c r="K742" s="75"/>
      <c r="L742" s="161"/>
      <c r="M742" s="77"/>
      <c r="N742" s="76"/>
      <c r="O742" s="78"/>
      <c r="P742" s="83"/>
      <c r="Q742" s="84"/>
      <c r="R742" s="76"/>
      <c r="S742" s="75"/>
      <c r="T742" s="79"/>
      <c r="U742" s="86"/>
      <c r="V742" s="87"/>
      <c r="W742" s="172" t="str">
        <f>IF(OR(T742="他官署で調達手続きを実施のため",AG742=契約状況コード表!G$5),"－",IF(V742&lt;&gt;"",ROUNDDOWN(V742/T742,3),(IFERROR(ROUNDDOWN(U742/T742,3),"－"))))</f>
        <v>－</v>
      </c>
      <c r="X742" s="79"/>
      <c r="Y742" s="79"/>
      <c r="Z742" s="82"/>
      <c r="AA742" s="80"/>
      <c r="AB742" s="81"/>
      <c r="AC742" s="82"/>
      <c r="AD742" s="82"/>
      <c r="AE742" s="82"/>
      <c r="AF742" s="82"/>
      <c r="AG742" s="80"/>
      <c r="AH742" s="76"/>
      <c r="AI742" s="76"/>
      <c r="AJ742" s="76"/>
      <c r="AK742" s="36"/>
      <c r="AL742" s="36"/>
      <c r="AM742" s="200"/>
      <c r="AN742" s="200"/>
      <c r="AO742" s="200"/>
      <c r="AP742" s="200"/>
      <c r="AQ742" s="161"/>
      <c r="AR742" s="75"/>
      <c r="AS742" s="36"/>
      <c r="AT742" s="36"/>
      <c r="AU742" s="36"/>
      <c r="AV742" s="36"/>
      <c r="AW742" s="36"/>
      <c r="AX742" s="36"/>
      <c r="AY742" s="36"/>
      <c r="AZ742" s="36"/>
      <c r="BA742" s="108"/>
      <c r="BB742" s="113"/>
      <c r="BC742" s="114" t="str">
        <f>IF(AND(OR(K742=契約状況コード表!D$5,K742=契約状況コード表!D$6),OR(AG742=契約状況コード表!G$5,AG742=契約状況コード表!G$6)),"年間支払金額(全官署)",IF(OR(AG742=契約状況コード表!G$5,AG742=契約状況コード表!G$6),"年間支払金額",IF(AND(OR(COUNTIF(AI742,"*すべて*"),COUNTIF(AI742,"*全て*")),S742="●",OR(K742=契約状況コード表!D$5,K742=契約状況コード表!D$6)),"年間支払金額(全官署、契約相手方ごと)",IF(AND(OR(COUNTIF(AI742,"*すべて*"),COUNTIF(AI742,"*全て*")),S742="●"),"年間支払金額(契約相手方ごと)",IF(AND(OR(K742=契約状況コード表!D$5,K742=契約状況コード表!D$6),AG742=契約状況コード表!G$7),"契約総額(全官署)",IF(AND(K742=契約状況コード表!D$7,AG742=契約状況コード表!G$7),"契約総額(自官署のみ)",IF(K742=契約状況コード表!D$7,"年間支払金額(自官署のみ)",IF(AG742=契約状況コード表!G$7,"契約総額",IF(AND(COUNTIF(BJ742,"&lt;&gt;*単価*"),OR(K742=契約状況コード表!D$5,K742=契約状況コード表!D$6)),"全官署予定価格",IF(AND(COUNTIF(BJ742,"*単価*"),OR(K742=契約状況コード表!D$5,K742=契約状況コード表!D$6)),"全官署支払金額",IF(AND(COUNTIF(BJ742,"&lt;&gt;*単価*"),COUNTIF(BJ742,"*変更契約*")),"変更後予定価格",IF(COUNTIF(BJ742,"*単価*"),"年間支払金額","予定価格"))))))))))))</f>
        <v>予定価格</v>
      </c>
      <c r="BD742" s="114" t="str">
        <f>IF(AND(BI742=契約状況コード表!M$5,T742&gt;契約状況コード表!N$5),"○",IF(AND(BI742=契約状況コード表!M$6,T742&gt;=契約状況コード表!N$6),"○",IF(AND(BI742=契約状況コード表!M$7,T742&gt;=契約状況コード表!N$7),"○",IF(AND(BI742=契約状況コード表!M$8,T742&gt;=契約状況コード表!N$8),"○",IF(AND(BI742=契約状況コード表!M$9,T742&gt;=契約状況コード表!N$9),"○",IF(AND(BI742=契約状況コード表!M$10,T742&gt;=契約状況コード表!N$10),"○",IF(AND(BI742=契約状況コード表!M$11,T742&gt;=契約状況コード表!N$11),"○",IF(AND(BI742=契約状況コード表!M$12,T742&gt;=契約状況コード表!N$12),"○",IF(AND(BI742=契約状況コード表!M$13,T742&gt;=契約状況コード表!N$13),"○",IF(T742="他官署で調達手続き入札を実施のため","○","×"))))))))))</f>
        <v>×</v>
      </c>
      <c r="BE742" s="114" t="str">
        <f>IF(AND(BI742=契約状況コード表!M$5,Y742&gt;契約状況コード表!N$5),"○",IF(AND(BI742=契約状況コード表!M$6,Y742&gt;=契約状況コード表!N$6),"○",IF(AND(BI742=契約状況コード表!M$7,Y742&gt;=契約状況コード表!N$7),"○",IF(AND(BI742=契約状況コード表!M$8,Y742&gt;=契約状況コード表!N$8),"○",IF(AND(BI742=契約状況コード表!M$9,Y742&gt;=契約状況コード表!N$9),"○",IF(AND(BI742=契約状況コード表!M$10,Y742&gt;=契約状況コード表!N$10),"○",IF(AND(BI742=契約状況コード表!M$11,Y742&gt;=契約状況コード表!N$11),"○",IF(AND(BI742=契約状況コード表!M$12,Y742&gt;=契約状況コード表!N$12),"○",IF(AND(BI742=契約状況コード表!M$13,Y742&gt;=契約状況コード表!N$13),"○","×")))))))))</f>
        <v>×</v>
      </c>
      <c r="BF742" s="114" t="str">
        <f t="shared" si="101"/>
        <v>×</v>
      </c>
      <c r="BG742" s="114" t="str">
        <f t="shared" si="102"/>
        <v>×</v>
      </c>
      <c r="BH742" s="115" t="str">
        <f t="shared" si="103"/>
        <v/>
      </c>
      <c r="BI742" s="170">
        <f t="shared" si="104"/>
        <v>0</v>
      </c>
      <c r="BJ742" s="36" t="str">
        <f>IF(AG742=契約状況コード表!G$5,"",IF(AND(K742&lt;&gt;"",ISTEXT(U742)),"分担契約/単価契約",IF(ISTEXT(U742),"単価契約",IF(K742&lt;&gt;"","分担契約",""))))</f>
        <v/>
      </c>
      <c r="BK742" s="171"/>
      <c r="BL742" s="118" t="str">
        <f>IF(COUNTIF(T742,"**"),"",IF(AND(T742&gt;=契約状況コード表!P$5,OR(H742=契約状況コード表!M$5,H742=契約状況コード表!M$6)),1,IF(AND(T742&gt;=契約状況コード表!P$13,H742&lt;&gt;契約状況コード表!M$5,H742&lt;&gt;契約状況コード表!M$6),1,"")))</f>
        <v/>
      </c>
      <c r="BM742" s="155" t="str">
        <f t="shared" si="105"/>
        <v>○</v>
      </c>
      <c r="BN742" s="118" t="b">
        <f t="shared" si="106"/>
        <v>1</v>
      </c>
      <c r="BO742" s="118" t="b">
        <f t="shared" si="107"/>
        <v>1</v>
      </c>
    </row>
    <row r="743" spans="1:67" ht="60.6" customHeight="1">
      <c r="A743" s="101">
        <f t="shared" si="108"/>
        <v>738</v>
      </c>
      <c r="B743" s="101" t="str">
        <f t="shared" si="109"/>
        <v/>
      </c>
      <c r="C743" s="101" t="str">
        <f>IF(B743&lt;&gt;1,"",COUNTIF($B$6:B743,1))</f>
        <v/>
      </c>
      <c r="D743" s="101" t="str">
        <f>IF(B743&lt;&gt;2,"",COUNTIF($B$6:B743,2))</f>
        <v/>
      </c>
      <c r="E743" s="101" t="str">
        <f>IF(B743&lt;&gt;3,"",COUNTIF($B$6:B743,3))</f>
        <v/>
      </c>
      <c r="F743" s="101" t="str">
        <f>IF(B743&lt;&gt;4,"",COUNTIF($B$6:B743,4))</f>
        <v/>
      </c>
      <c r="G743" s="75"/>
      <c r="H743" s="36"/>
      <c r="I743" s="76"/>
      <c r="J743" s="76"/>
      <c r="K743" s="75"/>
      <c r="L743" s="161"/>
      <c r="M743" s="77"/>
      <c r="N743" s="76"/>
      <c r="O743" s="78"/>
      <c r="P743" s="83"/>
      <c r="Q743" s="84"/>
      <c r="R743" s="76"/>
      <c r="S743" s="75"/>
      <c r="T743" s="79"/>
      <c r="U743" s="86"/>
      <c r="V743" s="87"/>
      <c r="W743" s="172" t="str">
        <f>IF(OR(T743="他官署で調達手続きを実施のため",AG743=契約状況コード表!G$5),"－",IF(V743&lt;&gt;"",ROUNDDOWN(V743/T743,3),(IFERROR(ROUNDDOWN(U743/T743,3),"－"))))</f>
        <v>－</v>
      </c>
      <c r="X743" s="79"/>
      <c r="Y743" s="79"/>
      <c r="Z743" s="82"/>
      <c r="AA743" s="80"/>
      <c r="AB743" s="81"/>
      <c r="AC743" s="82"/>
      <c r="AD743" s="82"/>
      <c r="AE743" s="82"/>
      <c r="AF743" s="82"/>
      <c r="AG743" s="80"/>
      <c r="AH743" s="76"/>
      <c r="AI743" s="76"/>
      <c r="AJ743" s="76"/>
      <c r="AK743" s="36"/>
      <c r="AL743" s="36"/>
      <c r="AM743" s="200"/>
      <c r="AN743" s="200"/>
      <c r="AO743" s="200"/>
      <c r="AP743" s="200"/>
      <c r="AQ743" s="161"/>
      <c r="AR743" s="75"/>
      <c r="AS743" s="36"/>
      <c r="AT743" s="36"/>
      <c r="AU743" s="36"/>
      <c r="AV743" s="36"/>
      <c r="AW743" s="36"/>
      <c r="AX743" s="36"/>
      <c r="AY743" s="36"/>
      <c r="AZ743" s="36"/>
      <c r="BA743" s="104"/>
      <c r="BB743" s="113"/>
      <c r="BC743" s="114" t="str">
        <f>IF(AND(OR(K743=契約状況コード表!D$5,K743=契約状況コード表!D$6),OR(AG743=契約状況コード表!G$5,AG743=契約状況コード表!G$6)),"年間支払金額(全官署)",IF(OR(AG743=契約状況コード表!G$5,AG743=契約状況コード表!G$6),"年間支払金額",IF(AND(OR(COUNTIF(AI743,"*すべて*"),COUNTIF(AI743,"*全て*")),S743="●",OR(K743=契約状況コード表!D$5,K743=契約状況コード表!D$6)),"年間支払金額(全官署、契約相手方ごと)",IF(AND(OR(COUNTIF(AI743,"*すべて*"),COUNTIF(AI743,"*全て*")),S743="●"),"年間支払金額(契約相手方ごと)",IF(AND(OR(K743=契約状況コード表!D$5,K743=契約状況コード表!D$6),AG743=契約状況コード表!G$7),"契約総額(全官署)",IF(AND(K743=契約状況コード表!D$7,AG743=契約状況コード表!G$7),"契約総額(自官署のみ)",IF(K743=契約状況コード表!D$7,"年間支払金額(自官署のみ)",IF(AG743=契約状況コード表!G$7,"契約総額",IF(AND(COUNTIF(BJ743,"&lt;&gt;*単価*"),OR(K743=契約状況コード表!D$5,K743=契約状況コード表!D$6)),"全官署予定価格",IF(AND(COUNTIF(BJ743,"*単価*"),OR(K743=契約状況コード表!D$5,K743=契約状況コード表!D$6)),"全官署支払金額",IF(AND(COUNTIF(BJ743,"&lt;&gt;*単価*"),COUNTIF(BJ743,"*変更契約*")),"変更後予定価格",IF(COUNTIF(BJ743,"*単価*"),"年間支払金額","予定価格"))))))))))))</f>
        <v>予定価格</v>
      </c>
      <c r="BD743" s="114" t="str">
        <f>IF(AND(BI743=契約状況コード表!M$5,T743&gt;契約状況コード表!N$5),"○",IF(AND(BI743=契約状況コード表!M$6,T743&gt;=契約状況コード表!N$6),"○",IF(AND(BI743=契約状況コード表!M$7,T743&gt;=契約状況コード表!N$7),"○",IF(AND(BI743=契約状況コード表!M$8,T743&gt;=契約状況コード表!N$8),"○",IF(AND(BI743=契約状況コード表!M$9,T743&gt;=契約状況コード表!N$9),"○",IF(AND(BI743=契約状況コード表!M$10,T743&gt;=契約状況コード表!N$10),"○",IF(AND(BI743=契約状況コード表!M$11,T743&gt;=契約状況コード表!N$11),"○",IF(AND(BI743=契約状況コード表!M$12,T743&gt;=契約状況コード表!N$12),"○",IF(AND(BI743=契約状況コード表!M$13,T743&gt;=契約状況コード表!N$13),"○",IF(T743="他官署で調達手続き入札を実施のため","○","×"))))))))))</f>
        <v>×</v>
      </c>
      <c r="BE743" s="114" t="str">
        <f>IF(AND(BI743=契約状況コード表!M$5,Y743&gt;契約状況コード表!N$5),"○",IF(AND(BI743=契約状況コード表!M$6,Y743&gt;=契約状況コード表!N$6),"○",IF(AND(BI743=契約状況コード表!M$7,Y743&gt;=契約状況コード表!N$7),"○",IF(AND(BI743=契約状況コード表!M$8,Y743&gt;=契約状況コード表!N$8),"○",IF(AND(BI743=契約状況コード表!M$9,Y743&gt;=契約状況コード表!N$9),"○",IF(AND(BI743=契約状況コード表!M$10,Y743&gt;=契約状況コード表!N$10),"○",IF(AND(BI743=契約状況コード表!M$11,Y743&gt;=契約状況コード表!N$11),"○",IF(AND(BI743=契約状況コード表!M$12,Y743&gt;=契約状況コード表!N$12),"○",IF(AND(BI743=契約状況コード表!M$13,Y743&gt;=契約状況コード表!N$13),"○","×")))))))))</f>
        <v>×</v>
      </c>
      <c r="BF743" s="114" t="str">
        <f t="shared" si="101"/>
        <v>×</v>
      </c>
      <c r="BG743" s="114" t="str">
        <f t="shared" si="102"/>
        <v>×</v>
      </c>
      <c r="BH743" s="115" t="str">
        <f t="shared" si="103"/>
        <v/>
      </c>
      <c r="BI743" s="170">
        <f t="shared" si="104"/>
        <v>0</v>
      </c>
      <c r="BJ743" s="36" t="str">
        <f>IF(AG743=契約状況コード表!G$5,"",IF(AND(K743&lt;&gt;"",ISTEXT(U743)),"分担契約/単価契約",IF(ISTEXT(U743),"単価契約",IF(K743&lt;&gt;"","分担契約",""))))</f>
        <v/>
      </c>
      <c r="BK743" s="171"/>
      <c r="BL743" s="118" t="str">
        <f>IF(COUNTIF(T743,"**"),"",IF(AND(T743&gt;=契約状況コード表!P$5,OR(H743=契約状況コード表!M$5,H743=契約状況コード表!M$6)),1,IF(AND(T743&gt;=契約状況コード表!P$13,H743&lt;&gt;契約状況コード表!M$5,H743&lt;&gt;契約状況コード表!M$6),1,"")))</f>
        <v/>
      </c>
      <c r="BM743" s="155" t="str">
        <f t="shared" si="105"/>
        <v>○</v>
      </c>
      <c r="BN743" s="118" t="b">
        <f t="shared" si="106"/>
        <v>1</v>
      </c>
      <c r="BO743" s="118" t="b">
        <f t="shared" si="107"/>
        <v>1</v>
      </c>
    </row>
    <row r="744" spans="1:67" ht="60.6" customHeight="1">
      <c r="A744" s="101">
        <f t="shared" si="108"/>
        <v>739</v>
      </c>
      <c r="B744" s="101" t="str">
        <f t="shared" si="109"/>
        <v/>
      </c>
      <c r="C744" s="101" t="str">
        <f>IF(B744&lt;&gt;1,"",COUNTIF($B$6:B744,1))</f>
        <v/>
      </c>
      <c r="D744" s="101" t="str">
        <f>IF(B744&lt;&gt;2,"",COUNTIF($B$6:B744,2))</f>
        <v/>
      </c>
      <c r="E744" s="101" t="str">
        <f>IF(B744&lt;&gt;3,"",COUNTIF($B$6:B744,3))</f>
        <v/>
      </c>
      <c r="F744" s="101" t="str">
        <f>IF(B744&lt;&gt;4,"",COUNTIF($B$6:B744,4))</f>
        <v/>
      </c>
      <c r="G744" s="75"/>
      <c r="H744" s="36"/>
      <c r="I744" s="76"/>
      <c r="J744" s="76"/>
      <c r="K744" s="75"/>
      <c r="L744" s="161"/>
      <c r="M744" s="77"/>
      <c r="N744" s="76"/>
      <c r="O744" s="78"/>
      <c r="P744" s="83"/>
      <c r="Q744" s="84"/>
      <c r="R744" s="76"/>
      <c r="S744" s="75"/>
      <c r="T744" s="79"/>
      <c r="U744" s="86"/>
      <c r="V744" s="87"/>
      <c r="W744" s="172" t="str">
        <f>IF(OR(T744="他官署で調達手続きを実施のため",AG744=契約状況コード表!G$5),"－",IF(V744&lt;&gt;"",ROUNDDOWN(V744/T744,3),(IFERROR(ROUNDDOWN(U744/T744,3),"－"))))</f>
        <v>－</v>
      </c>
      <c r="X744" s="79"/>
      <c r="Y744" s="79"/>
      <c r="Z744" s="82"/>
      <c r="AA744" s="80"/>
      <c r="AB744" s="81"/>
      <c r="AC744" s="82"/>
      <c r="AD744" s="82"/>
      <c r="AE744" s="82"/>
      <c r="AF744" s="82"/>
      <c r="AG744" s="80"/>
      <c r="AH744" s="76"/>
      <c r="AI744" s="76"/>
      <c r="AJ744" s="76"/>
      <c r="AK744" s="36"/>
      <c r="AL744" s="36"/>
      <c r="AM744" s="200"/>
      <c r="AN744" s="200"/>
      <c r="AO744" s="200"/>
      <c r="AP744" s="200"/>
      <c r="AQ744" s="161"/>
      <c r="AR744" s="75"/>
      <c r="AS744" s="36"/>
      <c r="AT744" s="36"/>
      <c r="AU744" s="36"/>
      <c r="AV744" s="36"/>
      <c r="AW744" s="36"/>
      <c r="AX744" s="36"/>
      <c r="AY744" s="36"/>
      <c r="AZ744" s="36"/>
      <c r="BA744" s="104"/>
      <c r="BB744" s="113"/>
      <c r="BC744" s="114" t="str">
        <f>IF(AND(OR(K744=契約状況コード表!D$5,K744=契約状況コード表!D$6),OR(AG744=契約状況コード表!G$5,AG744=契約状況コード表!G$6)),"年間支払金額(全官署)",IF(OR(AG744=契約状況コード表!G$5,AG744=契約状況コード表!G$6),"年間支払金額",IF(AND(OR(COUNTIF(AI744,"*すべて*"),COUNTIF(AI744,"*全て*")),S744="●",OR(K744=契約状況コード表!D$5,K744=契約状況コード表!D$6)),"年間支払金額(全官署、契約相手方ごと)",IF(AND(OR(COUNTIF(AI744,"*すべて*"),COUNTIF(AI744,"*全て*")),S744="●"),"年間支払金額(契約相手方ごと)",IF(AND(OR(K744=契約状況コード表!D$5,K744=契約状況コード表!D$6),AG744=契約状況コード表!G$7),"契約総額(全官署)",IF(AND(K744=契約状況コード表!D$7,AG744=契約状況コード表!G$7),"契約総額(自官署のみ)",IF(K744=契約状況コード表!D$7,"年間支払金額(自官署のみ)",IF(AG744=契約状況コード表!G$7,"契約総額",IF(AND(COUNTIF(BJ744,"&lt;&gt;*単価*"),OR(K744=契約状況コード表!D$5,K744=契約状況コード表!D$6)),"全官署予定価格",IF(AND(COUNTIF(BJ744,"*単価*"),OR(K744=契約状況コード表!D$5,K744=契約状況コード表!D$6)),"全官署支払金額",IF(AND(COUNTIF(BJ744,"&lt;&gt;*単価*"),COUNTIF(BJ744,"*変更契約*")),"変更後予定価格",IF(COUNTIF(BJ744,"*単価*"),"年間支払金額","予定価格"))))))))))))</f>
        <v>予定価格</v>
      </c>
      <c r="BD744" s="114" t="str">
        <f>IF(AND(BI744=契約状況コード表!M$5,T744&gt;契約状況コード表!N$5),"○",IF(AND(BI744=契約状況コード表!M$6,T744&gt;=契約状況コード表!N$6),"○",IF(AND(BI744=契約状況コード表!M$7,T744&gt;=契約状況コード表!N$7),"○",IF(AND(BI744=契約状況コード表!M$8,T744&gt;=契約状況コード表!N$8),"○",IF(AND(BI744=契約状況コード表!M$9,T744&gt;=契約状況コード表!N$9),"○",IF(AND(BI744=契約状況コード表!M$10,T744&gt;=契約状況コード表!N$10),"○",IF(AND(BI744=契約状況コード表!M$11,T744&gt;=契約状況コード表!N$11),"○",IF(AND(BI744=契約状況コード表!M$12,T744&gt;=契約状況コード表!N$12),"○",IF(AND(BI744=契約状況コード表!M$13,T744&gt;=契約状況コード表!N$13),"○",IF(T744="他官署で調達手続き入札を実施のため","○","×"))))))))))</f>
        <v>×</v>
      </c>
      <c r="BE744" s="114" t="str">
        <f>IF(AND(BI744=契約状況コード表!M$5,Y744&gt;契約状況コード表!N$5),"○",IF(AND(BI744=契約状況コード表!M$6,Y744&gt;=契約状況コード表!N$6),"○",IF(AND(BI744=契約状況コード表!M$7,Y744&gt;=契約状況コード表!N$7),"○",IF(AND(BI744=契約状況コード表!M$8,Y744&gt;=契約状況コード表!N$8),"○",IF(AND(BI744=契約状況コード表!M$9,Y744&gt;=契約状況コード表!N$9),"○",IF(AND(BI744=契約状況コード表!M$10,Y744&gt;=契約状況コード表!N$10),"○",IF(AND(BI744=契約状況コード表!M$11,Y744&gt;=契約状況コード表!N$11),"○",IF(AND(BI744=契約状況コード表!M$12,Y744&gt;=契約状況コード表!N$12),"○",IF(AND(BI744=契約状況コード表!M$13,Y744&gt;=契約状況コード表!N$13),"○","×")))))))))</f>
        <v>×</v>
      </c>
      <c r="BF744" s="114" t="str">
        <f t="shared" si="101"/>
        <v>×</v>
      </c>
      <c r="BG744" s="114" t="str">
        <f t="shared" si="102"/>
        <v>×</v>
      </c>
      <c r="BH744" s="115" t="str">
        <f t="shared" si="103"/>
        <v/>
      </c>
      <c r="BI744" s="170">
        <f t="shared" si="104"/>
        <v>0</v>
      </c>
      <c r="BJ744" s="36" t="str">
        <f>IF(AG744=契約状況コード表!G$5,"",IF(AND(K744&lt;&gt;"",ISTEXT(U744)),"分担契約/単価契約",IF(ISTEXT(U744),"単価契約",IF(K744&lt;&gt;"","分担契約",""))))</f>
        <v/>
      </c>
      <c r="BK744" s="171"/>
      <c r="BL744" s="118" t="str">
        <f>IF(COUNTIF(T744,"**"),"",IF(AND(T744&gt;=契約状況コード表!P$5,OR(H744=契約状況コード表!M$5,H744=契約状況コード表!M$6)),1,IF(AND(T744&gt;=契約状況コード表!P$13,H744&lt;&gt;契約状況コード表!M$5,H744&lt;&gt;契約状況コード表!M$6),1,"")))</f>
        <v/>
      </c>
      <c r="BM744" s="155" t="str">
        <f t="shared" si="105"/>
        <v>○</v>
      </c>
      <c r="BN744" s="118" t="b">
        <f t="shared" si="106"/>
        <v>1</v>
      </c>
      <c r="BO744" s="118" t="b">
        <f t="shared" si="107"/>
        <v>1</v>
      </c>
    </row>
    <row r="745" spans="1:67" ht="60.6" customHeight="1">
      <c r="A745" s="101">
        <f t="shared" si="108"/>
        <v>740</v>
      </c>
      <c r="B745" s="101" t="str">
        <f t="shared" si="109"/>
        <v/>
      </c>
      <c r="C745" s="101" t="str">
        <f>IF(B745&lt;&gt;1,"",COUNTIF($B$6:B745,1))</f>
        <v/>
      </c>
      <c r="D745" s="101" t="str">
        <f>IF(B745&lt;&gt;2,"",COUNTIF($B$6:B745,2))</f>
        <v/>
      </c>
      <c r="E745" s="101" t="str">
        <f>IF(B745&lt;&gt;3,"",COUNTIF($B$6:B745,3))</f>
        <v/>
      </c>
      <c r="F745" s="101" t="str">
        <f>IF(B745&lt;&gt;4,"",COUNTIF($B$6:B745,4))</f>
        <v/>
      </c>
      <c r="G745" s="75"/>
      <c r="H745" s="36"/>
      <c r="I745" s="76"/>
      <c r="J745" s="76"/>
      <c r="K745" s="75"/>
      <c r="L745" s="161"/>
      <c r="M745" s="77"/>
      <c r="N745" s="76"/>
      <c r="O745" s="78"/>
      <c r="P745" s="83"/>
      <c r="Q745" s="84"/>
      <c r="R745" s="76"/>
      <c r="S745" s="75"/>
      <c r="T745" s="85"/>
      <c r="U745" s="154"/>
      <c r="V745" s="87"/>
      <c r="W745" s="172" t="str">
        <f>IF(OR(T745="他官署で調達手続きを実施のため",AG745=契約状況コード表!G$5),"－",IF(V745&lt;&gt;"",ROUNDDOWN(V745/T745,3),(IFERROR(ROUNDDOWN(U745/T745,3),"－"))))</f>
        <v>－</v>
      </c>
      <c r="X745" s="85"/>
      <c r="Y745" s="85"/>
      <c r="Z745" s="82"/>
      <c r="AA745" s="80"/>
      <c r="AB745" s="81"/>
      <c r="AC745" s="82"/>
      <c r="AD745" s="82"/>
      <c r="AE745" s="82"/>
      <c r="AF745" s="82"/>
      <c r="AG745" s="80"/>
      <c r="AH745" s="76"/>
      <c r="AI745" s="76"/>
      <c r="AJ745" s="76"/>
      <c r="AK745" s="36"/>
      <c r="AL745" s="36"/>
      <c r="AM745" s="200"/>
      <c r="AN745" s="200"/>
      <c r="AO745" s="200"/>
      <c r="AP745" s="200"/>
      <c r="AQ745" s="161"/>
      <c r="AR745" s="75"/>
      <c r="AS745" s="36"/>
      <c r="AT745" s="36"/>
      <c r="AU745" s="36"/>
      <c r="AV745" s="36"/>
      <c r="AW745" s="36"/>
      <c r="AX745" s="36"/>
      <c r="AY745" s="36"/>
      <c r="AZ745" s="36"/>
      <c r="BA745" s="104"/>
      <c r="BB745" s="113"/>
      <c r="BC745" s="114" t="str">
        <f>IF(AND(OR(K745=契約状況コード表!D$5,K745=契約状況コード表!D$6),OR(AG745=契約状況コード表!G$5,AG745=契約状況コード表!G$6)),"年間支払金額(全官署)",IF(OR(AG745=契約状況コード表!G$5,AG745=契約状況コード表!G$6),"年間支払金額",IF(AND(OR(COUNTIF(AI745,"*すべて*"),COUNTIF(AI745,"*全て*")),S745="●",OR(K745=契約状況コード表!D$5,K745=契約状況コード表!D$6)),"年間支払金額(全官署、契約相手方ごと)",IF(AND(OR(COUNTIF(AI745,"*すべて*"),COUNTIF(AI745,"*全て*")),S745="●"),"年間支払金額(契約相手方ごと)",IF(AND(OR(K745=契約状況コード表!D$5,K745=契約状況コード表!D$6),AG745=契約状況コード表!G$7),"契約総額(全官署)",IF(AND(K745=契約状況コード表!D$7,AG745=契約状況コード表!G$7),"契約総額(自官署のみ)",IF(K745=契約状況コード表!D$7,"年間支払金額(自官署のみ)",IF(AG745=契約状況コード表!G$7,"契約総額",IF(AND(COUNTIF(BJ745,"&lt;&gt;*単価*"),OR(K745=契約状況コード表!D$5,K745=契約状況コード表!D$6)),"全官署予定価格",IF(AND(COUNTIF(BJ745,"*単価*"),OR(K745=契約状況コード表!D$5,K745=契約状況コード表!D$6)),"全官署支払金額",IF(AND(COUNTIF(BJ745,"&lt;&gt;*単価*"),COUNTIF(BJ745,"*変更契約*")),"変更後予定価格",IF(COUNTIF(BJ745,"*単価*"),"年間支払金額","予定価格"))))))))))))</f>
        <v>予定価格</v>
      </c>
      <c r="BD745" s="114" t="str">
        <f>IF(AND(BI745=契約状況コード表!M$5,T745&gt;契約状況コード表!N$5),"○",IF(AND(BI745=契約状況コード表!M$6,T745&gt;=契約状況コード表!N$6),"○",IF(AND(BI745=契約状況コード表!M$7,T745&gt;=契約状況コード表!N$7),"○",IF(AND(BI745=契約状況コード表!M$8,T745&gt;=契約状況コード表!N$8),"○",IF(AND(BI745=契約状況コード表!M$9,T745&gt;=契約状況コード表!N$9),"○",IF(AND(BI745=契約状況コード表!M$10,T745&gt;=契約状況コード表!N$10),"○",IF(AND(BI745=契約状況コード表!M$11,T745&gt;=契約状況コード表!N$11),"○",IF(AND(BI745=契約状況コード表!M$12,T745&gt;=契約状況コード表!N$12),"○",IF(AND(BI745=契約状況コード表!M$13,T745&gt;=契約状況コード表!N$13),"○",IF(T745="他官署で調達手続き入札を実施のため","○","×"))))))))))</f>
        <v>×</v>
      </c>
      <c r="BE745" s="114" t="str">
        <f>IF(AND(BI745=契約状況コード表!M$5,Y745&gt;契約状況コード表!N$5),"○",IF(AND(BI745=契約状況コード表!M$6,Y745&gt;=契約状況コード表!N$6),"○",IF(AND(BI745=契約状況コード表!M$7,Y745&gt;=契約状況コード表!N$7),"○",IF(AND(BI745=契約状況コード表!M$8,Y745&gt;=契約状況コード表!N$8),"○",IF(AND(BI745=契約状況コード表!M$9,Y745&gt;=契約状況コード表!N$9),"○",IF(AND(BI745=契約状況コード表!M$10,Y745&gt;=契約状況コード表!N$10),"○",IF(AND(BI745=契約状況コード表!M$11,Y745&gt;=契約状況コード表!N$11),"○",IF(AND(BI745=契約状況コード表!M$12,Y745&gt;=契約状況コード表!N$12),"○",IF(AND(BI745=契約状況コード表!M$13,Y745&gt;=契約状況コード表!N$13),"○","×")))))))))</f>
        <v>×</v>
      </c>
      <c r="BF745" s="114" t="str">
        <f t="shared" si="101"/>
        <v>×</v>
      </c>
      <c r="BG745" s="114" t="str">
        <f t="shared" si="102"/>
        <v>×</v>
      </c>
      <c r="BH745" s="115" t="str">
        <f t="shared" si="103"/>
        <v/>
      </c>
      <c r="BI745" s="170">
        <f t="shared" si="104"/>
        <v>0</v>
      </c>
      <c r="BJ745" s="36" t="str">
        <f>IF(AG745=契約状況コード表!G$5,"",IF(AND(K745&lt;&gt;"",ISTEXT(U745)),"分担契約/単価契約",IF(ISTEXT(U745),"単価契約",IF(K745&lt;&gt;"","分担契約",""))))</f>
        <v/>
      </c>
      <c r="BK745" s="171"/>
      <c r="BL745" s="118" t="str">
        <f>IF(COUNTIF(T745,"**"),"",IF(AND(T745&gt;=契約状況コード表!P$5,OR(H745=契約状況コード表!M$5,H745=契約状況コード表!M$6)),1,IF(AND(T745&gt;=契約状況コード表!P$13,H745&lt;&gt;契約状況コード表!M$5,H745&lt;&gt;契約状況コード表!M$6),1,"")))</f>
        <v/>
      </c>
      <c r="BM745" s="155" t="str">
        <f t="shared" si="105"/>
        <v>○</v>
      </c>
      <c r="BN745" s="118" t="b">
        <f t="shared" si="106"/>
        <v>1</v>
      </c>
      <c r="BO745" s="118" t="b">
        <f t="shared" si="107"/>
        <v>1</v>
      </c>
    </row>
    <row r="746" spans="1:67" ht="60.6" customHeight="1">
      <c r="A746" s="101">
        <f t="shared" si="108"/>
        <v>741</v>
      </c>
      <c r="B746" s="101" t="str">
        <f t="shared" si="109"/>
        <v/>
      </c>
      <c r="C746" s="101" t="str">
        <f>IF(B746&lt;&gt;1,"",COUNTIF($B$6:B746,1))</f>
        <v/>
      </c>
      <c r="D746" s="101" t="str">
        <f>IF(B746&lt;&gt;2,"",COUNTIF($B$6:B746,2))</f>
        <v/>
      </c>
      <c r="E746" s="101" t="str">
        <f>IF(B746&lt;&gt;3,"",COUNTIF($B$6:B746,3))</f>
        <v/>
      </c>
      <c r="F746" s="101" t="str">
        <f>IF(B746&lt;&gt;4,"",COUNTIF($B$6:B746,4))</f>
        <v/>
      </c>
      <c r="G746" s="75"/>
      <c r="H746" s="36"/>
      <c r="I746" s="76"/>
      <c r="J746" s="76"/>
      <c r="K746" s="75"/>
      <c r="L746" s="161"/>
      <c r="M746" s="77"/>
      <c r="N746" s="76"/>
      <c r="O746" s="78"/>
      <c r="P746" s="83"/>
      <c r="Q746" s="84"/>
      <c r="R746" s="76"/>
      <c r="S746" s="75"/>
      <c r="T746" s="79"/>
      <c r="U746" s="86"/>
      <c r="V746" s="87"/>
      <c r="W746" s="172" t="str">
        <f>IF(OR(T746="他官署で調達手続きを実施のため",AG746=契約状況コード表!G$5),"－",IF(V746&lt;&gt;"",ROUNDDOWN(V746/T746,3),(IFERROR(ROUNDDOWN(U746/T746,3),"－"))))</f>
        <v>－</v>
      </c>
      <c r="X746" s="79"/>
      <c r="Y746" s="79"/>
      <c r="Z746" s="82"/>
      <c r="AA746" s="80"/>
      <c r="AB746" s="81"/>
      <c r="AC746" s="82"/>
      <c r="AD746" s="82"/>
      <c r="AE746" s="82"/>
      <c r="AF746" s="82"/>
      <c r="AG746" s="80"/>
      <c r="AH746" s="76"/>
      <c r="AI746" s="76"/>
      <c r="AJ746" s="76"/>
      <c r="AK746" s="36"/>
      <c r="AL746" s="36"/>
      <c r="AM746" s="200"/>
      <c r="AN746" s="200"/>
      <c r="AO746" s="200"/>
      <c r="AP746" s="200"/>
      <c r="AQ746" s="161"/>
      <c r="AR746" s="75"/>
      <c r="AS746" s="36"/>
      <c r="AT746" s="36"/>
      <c r="AU746" s="36"/>
      <c r="AV746" s="36"/>
      <c r="AW746" s="36"/>
      <c r="AX746" s="36"/>
      <c r="AY746" s="36"/>
      <c r="AZ746" s="36"/>
      <c r="BA746" s="104"/>
      <c r="BB746" s="113"/>
      <c r="BC746" s="114" t="str">
        <f>IF(AND(OR(K746=契約状況コード表!D$5,K746=契約状況コード表!D$6),OR(AG746=契約状況コード表!G$5,AG746=契約状況コード表!G$6)),"年間支払金額(全官署)",IF(OR(AG746=契約状況コード表!G$5,AG746=契約状況コード表!G$6),"年間支払金額",IF(AND(OR(COUNTIF(AI746,"*すべて*"),COUNTIF(AI746,"*全て*")),S746="●",OR(K746=契約状況コード表!D$5,K746=契約状況コード表!D$6)),"年間支払金額(全官署、契約相手方ごと)",IF(AND(OR(COUNTIF(AI746,"*すべて*"),COUNTIF(AI746,"*全て*")),S746="●"),"年間支払金額(契約相手方ごと)",IF(AND(OR(K746=契約状況コード表!D$5,K746=契約状況コード表!D$6),AG746=契約状況コード表!G$7),"契約総額(全官署)",IF(AND(K746=契約状況コード表!D$7,AG746=契約状況コード表!G$7),"契約総額(自官署のみ)",IF(K746=契約状況コード表!D$7,"年間支払金額(自官署のみ)",IF(AG746=契約状況コード表!G$7,"契約総額",IF(AND(COUNTIF(BJ746,"&lt;&gt;*単価*"),OR(K746=契約状況コード表!D$5,K746=契約状況コード表!D$6)),"全官署予定価格",IF(AND(COUNTIF(BJ746,"*単価*"),OR(K746=契約状況コード表!D$5,K746=契約状況コード表!D$6)),"全官署支払金額",IF(AND(COUNTIF(BJ746,"&lt;&gt;*単価*"),COUNTIF(BJ746,"*変更契約*")),"変更後予定価格",IF(COUNTIF(BJ746,"*単価*"),"年間支払金額","予定価格"))))))))))))</f>
        <v>予定価格</v>
      </c>
      <c r="BD746" s="114" t="str">
        <f>IF(AND(BI746=契約状況コード表!M$5,T746&gt;契約状況コード表!N$5),"○",IF(AND(BI746=契約状況コード表!M$6,T746&gt;=契約状況コード表!N$6),"○",IF(AND(BI746=契約状況コード表!M$7,T746&gt;=契約状況コード表!N$7),"○",IF(AND(BI746=契約状況コード表!M$8,T746&gt;=契約状況コード表!N$8),"○",IF(AND(BI746=契約状況コード表!M$9,T746&gt;=契約状況コード表!N$9),"○",IF(AND(BI746=契約状況コード表!M$10,T746&gt;=契約状況コード表!N$10),"○",IF(AND(BI746=契約状況コード表!M$11,T746&gt;=契約状況コード表!N$11),"○",IF(AND(BI746=契約状況コード表!M$12,T746&gt;=契約状況コード表!N$12),"○",IF(AND(BI746=契約状況コード表!M$13,T746&gt;=契約状況コード表!N$13),"○",IF(T746="他官署で調達手続き入札を実施のため","○","×"))))))))))</f>
        <v>×</v>
      </c>
      <c r="BE746" s="114" t="str">
        <f>IF(AND(BI746=契約状況コード表!M$5,Y746&gt;契約状況コード表!N$5),"○",IF(AND(BI746=契約状況コード表!M$6,Y746&gt;=契約状況コード表!N$6),"○",IF(AND(BI746=契約状況コード表!M$7,Y746&gt;=契約状況コード表!N$7),"○",IF(AND(BI746=契約状況コード表!M$8,Y746&gt;=契約状況コード表!N$8),"○",IF(AND(BI746=契約状況コード表!M$9,Y746&gt;=契約状況コード表!N$9),"○",IF(AND(BI746=契約状況コード表!M$10,Y746&gt;=契約状況コード表!N$10),"○",IF(AND(BI746=契約状況コード表!M$11,Y746&gt;=契約状況コード表!N$11),"○",IF(AND(BI746=契約状況コード表!M$12,Y746&gt;=契約状況コード表!N$12),"○",IF(AND(BI746=契約状況コード表!M$13,Y746&gt;=契約状況コード表!N$13),"○","×")))))))))</f>
        <v>×</v>
      </c>
      <c r="BF746" s="114" t="str">
        <f t="shared" si="101"/>
        <v>×</v>
      </c>
      <c r="BG746" s="114" t="str">
        <f t="shared" si="102"/>
        <v>×</v>
      </c>
      <c r="BH746" s="115" t="str">
        <f t="shared" si="103"/>
        <v/>
      </c>
      <c r="BI746" s="170">
        <f t="shared" si="104"/>
        <v>0</v>
      </c>
      <c r="BJ746" s="36" t="str">
        <f>IF(AG746=契約状況コード表!G$5,"",IF(AND(K746&lt;&gt;"",ISTEXT(U746)),"分担契約/単価契約",IF(ISTEXT(U746),"単価契約",IF(K746&lt;&gt;"","分担契約",""))))</f>
        <v/>
      </c>
      <c r="BK746" s="171"/>
      <c r="BL746" s="118" t="str">
        <f>IF(COUNTIF(T746,"**"),"",IF(AND(T746&gt;=契約状況コード表!P$5,OR(H746=契約状況コード表!M$5,H746=契約状況コード表!M$6)),1,IF(AND(T746&gt;=契約状況コード表!P$13,H746&lt;&gt;契約状況コード表!M$5,H746&lt;&gt;契約状況コード表!M$6),1,"")))</f>
        <v/>
      </c>
      <c r="BM746" s="155" t="str">
        <f t="shared" si="105"/>
        <v>○</v>
      </c>
      <c r="BN746" s="118" t="b">
        <f t="shared" si="106"/>
        <v>1</v>
      </c>
      <c r="BO746" s="118" t="b">
        <f t="shared" si="107"/>
        <v>1</v>
      </c>
    </row>
    <row r="747" spans="1:67" ht="60.6" customHeight="1">
      <c r="A747" s="101">
        <f t="shared" si="108"/>
        <v>742</v>
      </c>
      <c r="B747" s="101" t="str">
        <f t="shared" si="109"/>
        <v/>
      </c>
      <c r="C747" s="101" t="str">
        <f>IF(B747&lt;&gt;1,"",COUNTIF($B$6:B747,1))</f>
        <v/>
      </c>
      <c r="D747" s="101" t="str">
        <f>IF(B747&lt;&gt;2,"",COUNTIF($B$6:B747,2))</f>
        <v/>
      </c>
      <c r="E747" s="101" t="str">
        <f>IF(B747&lt;&gt;3,"",COUNTIF($B$6:B747,3))</f>
        <v/>
      </c>
      <c r="F747" s="101" t="str">
        <f>IF(B747&lt;&gt;4,"",COUNTIF($B$6:B747,4))</f>
        <v/>
      </c>
      <c r="G747" s="75"/>
      <c r="H747" s="36"/>
      <c r="I747" s="76"/>
      <c r="J747" s="76"/>
      <c r="K747" s="75"/>
      <c r="L747" s="161"/>
      <c r="M747" s="77"/>
      <c r="N747" s="76"/>
      <c r="O747" s="78"/>
      <c r="P747" s="83"/>
      <c r="Q747" s="84"/>
      <c r="R747" s="76"/>
      <c r="S747" s="75"/>
      <c r="T747" s="79"/>
      <c r="U747" s="86"/>
      <c r="V747" s="87"/>
      <c r="W747" s="172" t="str">
        <f>IF(OR(T747="他官署で調達手続きを実施のため",AG747=契約状況コード表!G$5),"－",IF(V747&lt;&gt;"",ROUNDDOWN(V747/T747,3),(IFERROR(ROUNDDOWN(U747/T747,3),"－"))))</f>
        <v>－</v>
      </c>
      <c r="X747" s="79"/>
      <c r="Y747" s="79"/>
      <c r="Z747" s="82"/>
      <c r="AA747" s="80"/>
      <c r="AB747" s="81"/>
      <c r="AC747" s="82"/>
      <c r="AD747" s="82"/>
      <c r="AE747" s="82"/>
      <c r="AF747" s="82"/>
      <c r="AG747" s="80"/>
      <c r="AH747" s="76"/>
      <c r="AI747" s="76"/>
      <c r="AJ747" s="76"/>
      <c r="AK747" s="36"/>
      <c r="AL747" s="36"/>
      <c r="AM747" s="200"/>
      <c r="AN747" s="200"/>
      <c r="AO747" s="200"/>
      <c r="AP747" s="200"/>
      <c r="AQ747" s="161"/>
      <c r="AR747" s="75"/>
      <c r="AS747" s="36"/>
      <c r="AT747" s="36"/>
      <c r="AU747" s="36"/>
      <c r="AV747" s="36"/>
      <c r="AW747" s="36"/>
      <c r="AX747" s="36"/>
      <c r="AY747" s="36"/>
      <c r="AZ747" s="36"/>
      <c r="BA747" s="104"/>
      <c r="BB747" s="113"/>
      <c r="BC747" s="114" t="str">
        <f>IF(AND(OR(K747=契約状況コード表!D$5,K747=契約状況コード表!D$6),OR(AG747=契約状況コード表!G$5,AG747=契約状況コード表!G$6)),"年間支払金額(全官署)",IF(OR(AG747=契約状況コード表!G$5,AG747=契約状況コード表!G$6),"年間支払金額",IF(AND(OR(COUNTIF(AI747,"*すべて*"),COUNTIF(AI747,"*全て*")),S747="●",OR(K747=契約状況コード表!D$5,K747=契約状況コード表!D$6)),"年間支払金額(全官署、契約相手方ごと)",IF(AND(OR(COUNTIF(AI747,"*すべて*"),COUNTIF(AI747,"*全て*")),S747="●"),"年間支払金額(契約相手方ごと)",IF(AND(OR(K747=契約状況コード表!D$5,K747=契約状況コード表!D$6),AG747=契約状況コード表!G$7),"契約総額(全官署)",IF(AND(K747=契約状況コード表!D$7,AG747=契約状況コード表!G$7),"契約総額(自官署のみ)",IF(K747=契約状況コード表!D$7,"年間支払金額(自官署のみ)",IF(AG747=契約状況コード表!G$7,"契約総額",IF(AND(COUNTIF(BJ747,"&lt;&gt;*単価*"),OR(K747=契約状況コード表!D$5,K747=契約状況コード表!D$6)),"全官署予定価格",IF(AND(COUNTIF(BJ747,"*単価*"),OR(K747=契約状況コード表!D$5,K747=契約状況コード表!D$6)),"全官署支払金額",IF(AND(COUNTIF(BJ747,"&lt;&gt;*単価*"),COUNTIF(BJ747,"*変更契約*")),"変更後予定価格",IF(COUNTIF(BJ747,"*単価*"),"年間支払金額","予定価格"))))))))))))</f>
        <v>予定価格</v>
      </c>
      <c r="BD747" s="114" t="str">
        <f>IF(AND(BI747=契約状況コード表!M$5,T747&gt;契約状況コード表!N$5),"○",IF(AND(BI747=契約状況コード表!M$6,T747&gt;=契約状況コード表!N$6),"○",IF(AND(BI747=契約状況コード表!M$7,T747&gt;=契約状況コード表!N$7),"○",IF(AND(BI747=契約状況コード表!M$8,T747&gt;=契約状況コード表!N$8),"○",IF(AND(BI747=契約状況コード表!M$9,T747&gt;=契約状況コード表!N$9),"○",IF(AND(BI747=契約状況コード表!M$10,T747&gt;=契約状況コード表!N$10),"○",IF(AND(BI747=契約状況コード表!M$11,T747&gt;=契約状況コード表!N$11),"○",IF(AND(BI747=契約状況コード表!M$12,T747&gt;=契約状況コード表!N$12),"○",IF(AND(BI747=契約状況コード表!M$13,T747&gt;=契約状況コード表!N$13),"○",IF(T747="他官署で調達手続き入札を実施のため","○","×"))))))))))</f>
        <v>×</v>
      </c>
      <c r="BE747" s="114" t="str">
        <f>IF(AND(BI747=契約状況コード表!M$5,Y747&gt;契約状況コード表!N$5),"○",IF(AND(BI747=契約状況コード表!M$6,Y747&gt;=契約状況コード表!N$6),"○",IF(AND(BI747=契約状況コード表!M$7,Y747&gt;=契約状況コード表!N$7),"○",IF(AND(BI747=契約状況コード表!M$8,Y747&gt;=契約状況コード表!N$8),"○",IF(AND(BI747=契約状況コード表!M$9,Y747&gt;=契約状況コード表!N$9),"○",IF(AND(BI747=契約状況コード表!M$10,Y747&gt;=契約状況コード表!N$10),"○",IF(AND(BI747=契約状況コード表!M$11,Y747&gt;=契約状況コード表!N$11),"○",IF(AND(BI747=契約状況コード表!M$12,Y747&gt;=契約状況コード表!N$12),"○",IF(AND(BI747=契約状況コード表!M$13,Y747&gt;=契約状況コード表!N$13),"○","×")))))))))</f>
        <v>×</v>
      </c>
      <c r="BF747" s="114" t="str">
        <f t="shared" si="101"/>
        <v>×</v>
      </c>
      <c r="BG747" s="114" t="str">
        <f t="shared" si="102"/>
        <v>×</v>
      </c>
      <c r="BH747" s="115" t="str">
        <f t="shared" si="103"/>
        <v/>
      </c>
      <c r="BI747" s="170">
        <f t="shared" si="104"/>
        <v>0</v>
      </c>
      <c r="BJ747" s="36" t="str">
        <f>IF(AG747=契約状況コード表!G$5,"",IF(AND(K747&lt;&gt;"",ISTEXT(U747)),"分担契約/単価契約",IF(ISTEXT(U747),"単価契約",IF(K747&lt;&gt;"","分担契約",""))))</f>
        <v/>
      </c>
      <c r="BK747" s="171"/>
      <c r="BL747" s="118" t="str">
        <f>IF(COUNTIF(T747,"**"),"",IF(AND(T747&gt;=契約状況コード表!P$5,OR(H747=契約状況コード表!M$5,H747=契約状況コード表!M$6)),1,IF(AND(T747&gt;=契約状況コード表!P$13,H747&lt;&gt;契約状況コード表!M$5,H747&lt;&gt;契約状況コード表!M$6),1,"")))</f>
        <v/>
      </c>
      <c r="BM747" s="155" t="str">
        <f t="shared" si="105"/>
        <v>○</v>
      </c>
      <c r="BN747" s="118" t="b">
        <f t="shared" si="106"/>
        <v>1</v>
      </c>
      <c r="BO747" s="118" t="b">
        <f t="shared" si="107"/>
        <v>1</v>
      </c>
    </row>
    <row r="748" spans="1:67" ht="60.6" customHeight="1">
      <c r="A748" s="101">
        <f t="shared" si="108"/>
        <v>743</v>
      </c>
      <c r="B748" s="101" t="str">
        <f t="shared" si="109"/>
        <v/>
      </c>
      <c r="C748" s="101" t="str">
        <f>IF(B748&lt;&gt;1,"",COUNTIF($B$6:B748,1))</f>
        <v/>
      </c>
      <c r="D748" s="101" t="str">
        <f>IF(B748&lt;&gt;2,"",COUNTIF($B$6:B748,2))</f>
        <v/>
      </c>
      <c r="E748" s="101" t="str">
        <f>IF(B748&lt;&gt;3,"",COUNTIF($B$6:B748,3))</f>
        <v/>
      </c>
      <c r="F748" s="101" t="str">
        <f>IF(B748&lt;&gt;4,"",COUNTIF($B$6:B748,4))</f>
        <v/>
      </c>
      <c r="G748" s="75"/>
      <c r="H748" s="36"/>
      <c r="I748" s="76"/>
      <c r="J748" s="76"/>
      <c r="K748" s="75"/>
      <c r="L748" s="161"/>
      <c r="M748" s="77"/>
      <c r="N748" s="76"/>
      <c r="O748" s="78"/>
      <c r="P748" s="83"/>
      <c r="Q748" s="84"/>
      <c r="R748" s="76"/>
      <c r="S748" s="75"/>
      <c r="T748" s="79"/>
      <c r="U748" s="86"/>
      <c r="V748" s="87"/>
      <c r="W748" s="172" t="str">
        <f>IF(OR(T748="他官署で調達手続きを実施のため",AG748=契約状況コード表!G$5),"－",IF(V748&lt;&gt;"",ROUNDDOWN(V748/T748,3),(IFERROR(ROUNDDOWN(U748/T748,3),"－"))))</f>
        <v>－</v>
      </c>
      <c r="X748" s="79"/>
      <c r="Y748" s="79"/>
      <c r="Z748" s="82"/>
      <c r="AA748" s="80"/>
      <c r="AB748" s="81"/>
      <c r="AC748" s="82"/>
      <c r="AD748" s="82"/>
      <c r="AE748" s="82"/>
      <c r="AF748" s="82"/>
      <c r="AG748" s="80"/>
      <c r="AH748" s="76"/>
      <c r="AI748" s="76"/>
      <c r="AJ748" s="76"/>
      <c r="AK748" s="36"/>
      <c r="AL748" s="36"/>
      <c r="AM748" s="200"/>
      <c r="AN748" s="200"/>
      <c r="AO748" s="200"/>
      <c r="AP748" s="200"/>
      <c r="AQ748" s="161"/>
      <c r="AR748" s="75"/>
      <c r="AS748" s="36"/>
      <c r="AT748" s="36"/>
      <c r="AU748" s="36"/>
      <c r="AV748" s="36"/>
      <c r="AW748" s="36"/>
      <c r="AX748" s="36"/>
      <c r="AY748" s="36"/>
      <c r="AZ748" s="36"/>
      <c r="BA748" s="104"/>
      <c r="BB748" s="113"/>
      <c r="BC748" s="114" t="str">
        <f>IF(AND(OR(K748=契約状況コード表!D$5,K748=契約状況コード表!D$6),OR(AG748=契約状況コード表!G$5,AG748=契約状況コード表!G$6)),"年間支払金額(全官署)",IF(OR(AG748=契約状況コード表!G$5,AG748=契約状況コード表!G$6),"年間支払金額",IF(AND(OR(COUNTIF(AI748,"*すべて*"),COUNTIF(AI748,"*全て*")),S748="●",OR(K748=契約状況コード表!D$5,K748=契約状況コード表!D$6)),"年間支払金額(全官署、契約相手方ごと)",IF(AND(OR(COUNTIF(AI748,"*すべて*"),COUNTIF(AI748,"*全て*")),S748="●"),"年間支払金額(契約相手方ごと)",IF(AND(OR(K748=契約状況コード表!D$5,K748=契約状況コード表!D$6),AG748=契約状況コード表!G$7),"契約総額(全官署)",IF(AND(K748=契約状況コード表!D$7,AG748=契約状況コード表!G$7),"契約総額(自官署のみ)",IF(K748=契約状況コード表!D$7,"年間支払金額(自官署のみ)",IF(AG748=契約状況コード表!G$7,"契約総額",IF(AND(COUNTIF(BJ748,"&lt;&gt;*単価*"),OR(K748=契約状況コード表!D$5,K748=契約状況コード表!D$6)),"全官署予定価格",IF(AND(COUNTIF(BJ748,"*単価*"),OR(K748=契約状況コード表!D$5,K748=契約状況コード表!D$6)),"全官署支払金額",IF(AND(COUNTIF(BJ748,"&lt;&gt;*単価*"),COUNTIF(BJ748,"*変更契約*")),"変更後予定価格",IF(COUNTIF(BJ748,"*単価*"),"年間支払金額","予定価格"))))))))))))</f>
        <v>予定価格</v>
      </c>
      <c r="BD748" s="114" t="str">
        <f>IF(AND(BI748=契約状況コード表!M$5,T748&gt;契約状況コード表!N$5),"○",IF(AND(BI748=契約状況コード表!M$6,T748&gt;=契約状況コード表!N$6),"○",IF(AND(BI748=契約状況コード表!M$7,T748&gt;=契約状況コード表!N$7),"○",IF(AND(BI748=契約状況コード表!M$8,T748&gt;=契約状況コード表!N$8),"○",IF(AND(BI748=契約状況コード表!M$9,T748&gt;=契約状況コード表!N$9),"○",IF(AND(BI748=契約状況コード表!M$10,T748&gt;=契約状況コード表!N$10),"○",IF(AND(BI748=契約状況コード表!M$11,T748&gt;=契約状況コード表!N$11),"○",IF(AND(BI748=契約状況コード表!M$12,T748&gt;=契約状況コード表!N$12),"○",IF(AND(BI748=契約状況コード表!M$13,T748&gt;=契約状況コード表!N$13),"○",IF(T748="他官署で調達手続き入札を実施のため","○","×"))))))))))</f>
        <v>×</v>
      </c>
      <c r="BE748" s="114" t="str">
        <f>IF(AND(BI748=契約状況コード表!M$5,Y748&gt;契約状況コード表!N$5),"○",IF(AND(BI748=契約状況コード表!M$6,Y748&gt;=契約状況コード表!N$6),"○",IF(AND(BI748=契約状況コード表!M$7,Y748&gt;=契約状況コード表!N$7),"○",IF(AND(BI748=契約状況コード表!M$8,Y748&gt;=契約状況コード表!N$8),"○",IF(AND(BI748=契約状況コード表!M$9,Y748&gt;=契約状況コード表!N$9),"○",IF(AND(BI748=契約状況コード表!M$10,Y748&gt;=契約状況コード表!N$10),"○",IF(AND(BI748=契約状況コード表!M$11,Y748&gt;=契約状況コード表!N$11),"○",IF(AND(BI748=契約状況コード表!M$12,Y748&gt;=契約状況コード表!N$12),"○",IF(AND(BI748=契約状況コード表!M$13,Y748&gt;=契約状況コード表!N$13),"○","×")))))))))</f>
        <v>×</v>
      </c>
      <c r="BF748" s="114" t="str">
        <f t="shared" si="101"/>
        <v>×</v>
      </c>
      <c r="BG748" s="114" t="str">
        <f t="shared" si="102"/>
        <v>×</v>
      </c>
      <c r="BH748" s="115" t="str">
        <f t="shared" si="103"/>
        <v/>
      </c>
      <c r="BI748" s="170">
        <f t="shared" si="104"/>
        <v>0</v>
      </c>
      <c r="BJ748" s="36" t="str">
        <f>IF(AG748=契約状況コード表!G$5,"",IF(AND(K748&lt;&gt;"",ISTEXT(U748)),"分担契約/単価契約",IF(ISTEXT(U748),"単価契約",IF(K748&lt;&gt;"","分担契約",""))))</f>
        <v/>
      </c>
      <c r="BK748" s="171"/>
      <c r="BL748" s="118" t="str">
        <f>IF(COUNTIF(T748,"**"),"",IF(AND(T748&gt;=契約状況コード表!P$5,OR(H748=契約状況コード表!M$5,H748=契約状況コード表!M$6)),1,IF(AND(T748&gt;=契約状況コード表!P$13,H748&lt;&gt;契約状況コード表!M$5,H748&lt;&gt;契約状況コード表!M$6),1,"")))</f>
        <v/>
      </c>
      <c r="BM748" s="155" t="str">
        <f t="shared" si="105"/>
        <v>○</v>
      </c>
      <c r="BN748" s="118" t="b">
        <f t="shared" si="106"/>
        <v>1</v>
      </c>
      <c r="BO748" s="118" t="b">
        <f t="shared" si="107"/>
        <v>1</v>
      </c>
    </row>
    <row r="749" spans="1:67" ht="60.6" customHeight="1">
      <c r="A749" s="101">
        <f t="shared" si="108"/>
        <v>744</v>
      </c>
      <c r="B749" s="101" t="str">
        <f t="shared" si="109"/>
        <v/>
      </c>
      <c r="C749" s="101" t="str">
        <f>IF(B749&lt;&gt;1,"",COUNTIF($B$6:B749,1))</f>
        <v/>
      </c>
      <c r="D749" s="101" t="str">
        <f>IF(B749&lt;&gt;2,"",COUNTIF($B$6:B749,2))</f>
        <v/>
      </c>
      <c r="E749" s="101" t="str">
        <f>IF(B749&lt;&gt;3,"",COUNTIF($B$6:B749,3))</f>
        <v/>
      </c>
      <c r="F749" s="101" t="str">
        <f>IF(B749&lt;&gt;4,"",COUNTIF($B$6:B749,4))</f>
        <v/>
      </c>
      <c r="G749" s="75"/>
      <c r="H749" s="36"/>
      <c r="I749" s="76"/>
      <c r="J749" s="76"/>
      <c r="K749" s="75"/>
      <c r="L749" s="161"/>
      <c r="M749" s="77"/>
      <c r="N749" s="76"/>
      <c r="O749" s="78"/>
      <c r="P749" s="83"/>
      <c r="Q749" s="84"/>
      <c r="R749" s="76"/>
      <c r="S749" s="75"/>
      <c r="T749" s="79"/>
      <c r="U749" s="86"/>
      <c r="V749" s="87"/>
      <c r="W749" s="172" t="str">
        <f>IF(OR(T749="他官署で調達手続きを実施のため",AG749=契約状況コード表!G$5),"－",IF(V749&lt;&gt;"",ROUNDDOWN(V749/T749,3),(IFERROR(ROUNDDOWN(U749/T749,3),"－"))))</f>
        <v>－</v>
      </c>
      <c r="X749" s="79"/>
      <c r="Y749" s="79"/>
      <c r="Z749" s="82"/>
      <c r="AA749" s="80"/>
      <c r="AB749" s="81"/>
      <c r="AC749" s="82"/>
      <c r="AD749" s="82"/>
      <c r="AE749" s="82"/>
      <c r="AF749" s="82"/>
      <c r="AG749" s="80"/>
      <c r="AH749" s="76"/>
      <c r="AI749" s="76"/>
      <c r="AJ749" s="76"/>
      <c r="AK749" s="36"/>
      <c r="AL749" s="36"/>
      <c r="AM749" s="200"/>
      <c r="AN749" s="200"/>
      <c r="AO749" s="200"/>
      <c r="AP749" s="200"/>
      <c r="AQ749" s="161"/>
      <c r="AR749" s="75"/>
      <c r="AS749" s="36"/>
      <c r="AT749" s="36"/>
      <c r="AU749" s="36"/>
      <c r="AV749" s="36"/>
      <c r="AW749" s="36"/>
      <c r="AX749" s="36"/>
      <c r="AY749" s="36"/>
      <c r="AZ749" s="36"/>
      <c r="BA749" s="108"/>
      <c r="BB749" s="113"/>
      <c r="BC749" s="114" t="str">
        <f>IF(AND(OR(K749=契約状況コード表!D$5,K749=契約状況コード表!D$6),OR(AG749=契約状況コード表!G$5,AG749=契約状況コード表!G$6)),"年間支払金額(全官署)",IF(OR(AG749=契約状況コード表!G$5,AG749=契約状況コード表!G$6),"年間支払金額",IF(AND(OR(COUNTIF(AI749,"*すべて*"),COUNTIF(AI749,"*全て*")),S749="●",OR(K749=契約状況コード表!D$5,K749=契約状況コード表!D$6)),"年間支払金額(全官署、契約相手方ごと)",IF(AND(OR(COUNTIF(AI749,"*すべて*"),COUNTIF(AI749,"*全て*")),S749="●"),"年間支払金額(契約相手方ごと)",IF(AND(OR(K749=契約状況コード表!D$5,K749=契約状況コード表!D$6),AG749=契約状況コード表!G$7),"契約総額(全官署)",IF(AND(K749=契約状況コード表!D$7,AG749=契約状況コード表!G$7),"契約総額(自官署のみ)",IF(K749=契約状況コード表!D$7,"年間支払金額(自官署のみ)",IF(AG749=契約状況コード表!G$7,"契約総額",IF(AND(COUNTIF(BJ749,"&lt;&gt;*単価*"),OR(K749=契約状況コード表!D$5,K749=契約状況コード表!D$6)),"全官署予定価格",IF(AND(COUNTIF(BJ749,"*単価*"),OR(K749=契約状況コード表!D$5,K749=契約状況コード表!D$6)),"全官署支払金額",IF(AND(COUNTIF(BJ749,"&lt;&gt;*単価*"),COUNTIF(BJ749,"*変更契約*")),"変更後予定価格",IF(COUNTIF(BJ749,"*単価*"),"年間支払金額","予定価格"))))))))))))</f>
        <v>予定価格</v>
      </c>
      <c r="BD749" s="114" t="str">
        <f>IF(AND(BI749=契約状況コード表!M$5,T749&gt;契約状況コード表!N$5),"○",IF(AND(BI749=契約状況コード表!M$6,T749&gt;=契約状況コード表!N$6),"○",IF(AND(BI749=契約状況コード表!M$7,T749&gt;=契約状況コード表!N$7),"○",IF(AND(BI749=契約状況コード表!M$8,T749&gt;=契約状況コード表!N$8),"○",IF(AND(BI749=契約状況コード表!M$9,T749&gt;=契約状況コード表!N$9),"○",IF(AND(BI749=契約状況コード表!M$10,T749&gt;=契約状況コード表!N$10),"○",IF(AND(BI749=契約状況コード表!M$11,T749&gt;=契約状況コード表!N$11),"○",IF(AND(BI749=契約状況コード表!M$12,T749&gt;=契約状況コード表!N$12),"○",IF(AND(BI749=契約状況コード表!M$13,T749&gt;=契約状況コード表!N$13),"○",IF(T749="他官署で調達手続き入札を実施のため","○","×"))))))))))</f>
        <v>×</v>
      </c>
      <c r="BE749" s="114" t="str">
        <f>IF(AND(BI749=契約状況コード表!M$5,Y749&gt;契約状況コード表!N$5),"○",IF(AND(BI749=契約状況コード表!M$6,Y749&gt;=契約状況コード表!N$6),"○",IF(AND(BI749=契約状況コード表!M$7,Y749&gt;=契約状況コード表!N$7),"○",IF(AND(BI749=契約状況コード表!M$8,Y749&gt;=契約状況コード表!N$8),"○",IF(AND(BI749=契約状況コード表!M$9,Y749&gt;=契約状況コード表!N$9),"○",IF(AND(BI749=契約状況コード表!M$10,Y749&gt;=契約状況コード表!N$10),"○",IF(AND(BI749=契約状況コード表!M$11,Y749&gt;=契約状況コード表!N$11),"○",IF(AND(BI749=契約状況コード表!M$12,Y749&gt;=契約状況コード表!N$12),"○",IF(AND(BI749=契約状況コード表!M$13,Y749&gt;=契約状況コード表!N$13),"○","×")))))))))</f>
        <v>×</v>
      </c>
      <c r="BF749" s="114" t="str">
        <f t="shared" si="101"/>
        <v>×</v>
      </c>
      <c r="BG749" s="114" t="str">
        <f t="shared" si="102"/>
        <v>×</v>
      </c>
      <c r="BH749" s="115" t="str">
        <f t="shared" si="103"/>
        <v/>
      </c>
      <c r="BI749" s="170">
        <f t="shared" si="104"/>
        <v>0</v>
      </c>
      <c r="BJ749" s="36" t="str">
        <f>IF(AG749=契約状況コード表!G$5,"",IF(AND(K749&lt;&gt;"",ISTEXT(U749)),"分担契約/単価契約",IF(ISTEXT(U749),"単価契約",IF(K749&lt;&gt;"","分担契約",""))))</f>
        <v/>
      </c>
      <c r="BK749" s="171"/>
      <c r="BL749" s="118" t="str">
        <f>IF(COUNTIF(T749,"**"),"",IF(AND(T749&gt;=契約状況コード表!P$5,OR(H749=契約状況コード表!M$5,H749=契約状況コード表!M$6)),1,IF(AND(T749&gt;=契約状況コード表!P$13,H749&lt;&gt;契約状況コード表!M$5,H749&lt;&gt;契約状況コード表!M$6),1,"")))</f>
        <v/>
      </c>
      <c r="BM749" s="155" t="str">
        <f t="shared" si="105"/>
        <v>○</v>
      </c>
      <c r="BN749" s="118" t="b">
        <f t="shared" si="106"/>
        <v>1</v>
      </c>
      <c r="BO749" s="118" t="b">
        <f t="shared" si="107"/>
        <v>1</v>
      </c>
    </row>
    <row r="750" spans="1:67" ht="60.6" customHeight="1">
      <c r="A750" s="101">
        <f t="shared" si="108"/>
        <v>745</v>
      </c>
      <c r="B750" s="101" t="str">
        <f t="shared" si="109"/>
        <v/>
      </c>
      <c r="C750" s="101" t="str">
        <f>IF(B750&lt;&gt;1,"",COUNTIF($B$6:B750,1))</f>
        <v/>
      </c>
      <c r="D750" s="101" t="str">
        <f>IF(B750&lt;&gt;2,"",COUNTIF($B$6:B750,2))</f>
        <v/>
      </c>
      <c r="E750" s="101" t="str">
        <f>IF(B750&lt;&gt;3,"",COUNTIF($B$6:B750,3))</f>
        <v/>
      </c>
      <c r="F750" s="101" t="str">
        <f>IF(B750&lt;&gt;4,"",COUNTIF($B$6:B750,4))</f>
        <v/>
      </c>
      <c r="G750" s="75"/>
      <c r="H750" s="36"/>
      <c r="I750" s="76"/>
      <c r="J750" s="76"/>
      <c r="K750" s="75"/>
      <c r="L750" s="161"/>
      <c r="M750" s="77"/>
      <c r="N750" s="76"/>
      <c r="O750" s="78"/>
      <c r="P750" s="83"/>
      <c r="Q750" s="84"/>
      <c r="R750" s="76"/>
      <c r="S750" s="75"/>
      <c r="T750" s="79"/>
      <c r="U750" s="86"/>
      <c r="V750" s="87"/>
      <c r="W750" s="172" t="str">
        <f>IF(OR(T750="他官署で調達手続きを実施のため",AG750=契約状況コード表!G$5),"－",IF(V750&lt;&gt;"",ROUNDDOWN(V750/T750,3),(IFERROR(ROUNDDOWN(U750/T750,3),"－"))))</f>
        <v>－</v>
      </c>
      <c r="X750" s="79"/>
      <c r="Y750" s="79"/>
      <c r="Z750" s="82"/>
      <c r="AA750" s="80"/>
      <c r="AB750" s="81"/>
      <c r="AC750" s="82"/>
      <c r="AD750" s="82"/>
      <c r="AE750" s="82"/>
      <c r="AF750" s="82"/>
      <c r="AG750" s="80"/>
      <c r="AH750" s="76"/>
      <c r="AI750" s="76"/>
      <c r="AJ750" s="76"/>
      <c r="AK750" s="36"/>
      <c r="AL750" s="36"/>
      <c r="AM750" s="200"/>
      <c r="AN750" s="200"/>
      <c r="AO750" s="200"/>
      <c r="AP750" s="200"/>
      <c r="AQ750" s="161"/>
      <c r="AR750" s="75"/>
      <c r="AS750" s="36"/>
      <c r="AT750" s="36"/>
      <c r="AU750" s="36"/>
      <c r="AV750" s="36"/>
      <c r="AW750" s="36"/>
      <c r="AX750" s="36"/>
      <c r="AY750" s="36"/>
      <c r="AZ750" s="36"/>
      <c r="BA750" s="104"/>
      <c r="BB750" s="113"/>
      <c r="BC750" s="114" t="str">
        <f>IF(AND(OR(K750=契約状況コード表!D$5,K750=契約状況コード表!D$6),OR(AG750=契約状況コード表!G$5,AG750=契約状況コード表!G$6)),"年間支払金額(全官署)",IF(OR(AG750=契約状況コード表!G$5,AG750=契約状況コード表!G$6),"年間支払金額",IF(AND(OR(COUNTIF(AI750,"*すべて*"),COUNTIF(AI750,"*全て*")),S750="●",OR(K750=契約状況コード表!D$5,K750=契約状況コード表!D$6)),"年間支払金額(全官署、契約相手方ごと)",IF(AND(OR(COUNTIF(AI750,"*すべて*"),COUNTIF(AI750,"*全て*")),S750="●"),"年間支払金額(契約相手方ごと)",IF(AND(OR(K750=契約状況コード表!D$5,K750=契約状況コード表!D$6),AG750=契約状況コード表!G$7),"契約総額(全官署)",IF(AND(K750=契約状況コード表!D$7,AG750=契約状況コード表!G$7),"契約総額(自官署のみ)",IF(K750=契約状況コード表!D$7,"年間支払金額(自官署のみ)",IF(AG750=契約状況コード表!G$7,"契約総額",IF(AND(COUNTIF(BJ750,"&lt;&gt;*単価*"),OR(K750=契約状況コード表!D$5,K750=契約状況コード表!D$6)),"全官署予定価格",IF(AND(COUNTIF(BJ750,"*単価*"),OR(K750=契約状況コード表!D$5,K750=契約状況コード表!D$6)),"全官署支払金額",IF(AND(COUNTIF(BJ750,"&lt;&gt;*単価*"),COUNTIF(BJ750,"*変更契約*")),"変更後予定価格",IF(COUNTIF(BJ750,"*単価*"),"年間支払金額","予定価格"))))))))))))</f>
        <v>予定価格</v>
      </c>
      <c r="BD750" s="114" t="str">
        <f>IF(AND(BI750=契約状況コード表!M$5,T750&gt;契約状況コード表!N$5),"○",IF(AND(BI750=契約状況コード表!M$6,T750&gt;=契約状況コード表!N$6),"○",IF(AND(BI750=契約状況コード表!M$7,T750&gt;=契約状況コード表!N$7),"○",IF(AND(BI750=契約状況コード表!M$8,T750&gt;=契約状況コード表!N$8),"○",IF(AND(BI750=契約状況コード表!M$9,T750&gt;=契約状況コード表!N$9),"○",IF(AND(BI750=契約状況コード表!M$10,T750&gt;=契約状況コード表!N$10),"○",IF(AND(BI750=契約状況コード表!M$11,T750&gt;=契約状況コード表!N$11),"○",IF(AND(BI750=契約状況コード表!M$12,T750&gt;=契約状況コード表!N$12),"○",IF(AND(BI750=契約状況コード表!M$13,T750&gt;=契約状況コード表!N$13),"○",IF(T750="他官署で調達手続き入札を実施のため","○","×"))))))))))</f>
        <v>×</v>
      </c>
      <c r="BE750" s="114" t="str">
        <f>IF(AND(BI750=契約状況コード表!M$5,Y750&gt;契約状況コード表!N$5),"○",IF(AND(BI750=契約状況コード表!M$6,Y750&gt;=契約状況コード表!N$6),"○",IF(AND(BI750=契約状況コード表!M$7,Y750&gt;=契約状況コード表!N$7),"○",IF(AND(BI750=契約状況コード表!M$8,Y750&gt;=契約状況コード表!N$8),"○",IF(AND(BI750=契約状況コード表!M$9,Y750&gt;=契約状況コード表!N$9),"○",IF(AND(BI750=契約状況コード表!M$10,Y750&gt;=契約状況コード表!N$10),"○",IF(AND(BI750=契約状況コード表!M$11,Y750&gt;=契約状況コード表!N$11),"○",IF(AND(BI750=契約状況コード表!M$12,Y750&gt;=契約状況コード表!N$12),"○",IF(AND(BI750=契約状況コード表!M$13,Y750&gt;=契約状況コード表!N$13),"○","×")))))))))</f>
        <v>×</v>
      </c>
      <c r="BF750" s="114" t="str">
        <f t="shared" si="101"/>
        <v>×</v>
      </c>
      <c r="BG750" s="114" t="str">
        <f t="shared" si="102"/>
        <v>×</v>
      </c>
      <c r="BH750" s="115" t="str">
        <f t="shared" si="103"/>
        <v/>
      </c>
      <c r="BI750" s="170">
        <f t="shared" si="104"/>
        <v>0</v>
      </c>
      <c r="BJ750" s="36" t="str">
        <f>IF(AG750=契約状況コード表!G$5,"",IF(AND(K750&lt;&gt;"",ISTEXT(U750)),"分担契約/単価契約",IF(ISTEXT(U750),"単価契約",IF(K750&lt;&gt;"","分担契約",""))))</f>
        <v/>
      </c>
      <c r="BK750" s="171"/>
      <c r="BL750" s="118" t="str">
        <f>IF(COUNTIF(T750,"**"),"",IF(AND(T750&gt;=契約状況コード表!P$5,OR(H750=契約状況コード表!M$5,H750=契約状況コード表!M$6)),1,IF(AND(T750&gt;=契約状況コード表!P$13,H750&lt;&gt;契約状況コード表!M$5,H750&lt;&gt;契約状況コード表!M$6),1,"")))</f>
        <v/>
      </c>
      <c r="BM750" s="155" t="str">
        <f t="shared" si="105"/>
        <v>○</v>
      </c>
      <c r="BN750" s="118" t="b">
        <f t="shared" si="106"/>
        <v>1</v>
      </c>
      <c r="BO750" s="118" t="b">
        <f t="shared" si="107"/>
        <v>1</v>
      </c>
    </row>
    <row r="751" spans="1:67" ht="60.6" customHeight="1">
      <c r="A751" s="101">
        <f t="shared" si="108"/>
        <v>746</v>
      </c>
      <c r="B751" s="101" t="str">
        <f t="shared" si="109"/>
        <v/>
      </c>
      <c r="C751" s="101" t="str">
        <f>IF(B751&lt;&gt;1,"",COUNTIF($B$6:B751,1))</f>
        <v/>
      </c>
      <c r="D751" s="101" t="str">
        <f>IF(B751&lt;&gt;2,"",COUNTIF($B$6:B751,2))</f>
        <v/>
      </c>
      <c r="E751" s="101" t="str">
        <f>IF(B751&lt;&gt;3,"",COUNTIF($B$6:B751,3))</f>
        <v/>
      </c>
      <c r="F751" s="101" t="str">
        <f>IF(B751&lt;&gt;4,"",COUNTIF($B$6:B751,4))</f>
        <v/>
      </c>
      <c r="G751" s="75"/>
      <c r="H751" s="36"/>
      <c r="I751" s="76"/>
      <c r="J751" s="76"/>
      <c r="K751" s="75"/>
      <c r="L751" s="161"/>
      <c r="M751" s="77"/>
      <c r="N751" s="76"/>
      <c r="O751" s="78"/>
      <c r="P751" s="83"/>
      <c r="Q751" s="84"/>
      <c r="R751" s="76"/>
      <c r="S751" s="75"/>
      <c r="T751" s="79"/>
      <c r="U751" s="86"/>
      <c r="V751" s="87"/>
      <c r="W751" s="172" t="str">
        <f>IF(OR(T751="他官署で調達手続きを実施のため",AG751=契約状況コード表!G$5),"－",IF(V751&lt;&gt;"",ROUNDDOWN(V751/T751,3),(IFERROR(ROUNDDOWN(U751/T751,3),"－"))))</f>
        <v>－</v>
      </c>
      <c r="X751" s="79"/>
      <c r="Y751" s="79"/>
      <c r="Z751" s="82"/>
      <c r="AA751" s="80"/>
      <c r="AB751" s="81"/>
      <c r="AC751" s="82"/>
      <c r="AD751" s="82"/>
      <c r="AE751" s="82"/>
      <c r="AF751" s="82"/>
      <c r="AG751" s="80"/>
      <c r="AH751" s="76"/>
      <c r="AI751" s="76"/>
      <c r="AJ751" s="76"/>
      <c r="AK751" s="36"/>
      <c r="AL751" s="36"/>
      <c r="AM751" s="200"/>
      <c r="AN751" s="200"/>
      <c r="AO751" s="200"/>
      <c r="AP751" s="200"/>
      <c r="AQ751" s="161"/>
      <c r="AR751" s="75"/>
      <c r="AS751" s="36"/>
      <c r="AT751" s="36"/>
      <c r="AU751" s="36"/>
      <c r="AV751" s="36"/>
      <c r="AW751" s="36"/>
      <c r="AX751" s="36"/>
      <c r="AY751" s="36"/>
      <c r="AZ751" s="36"/>
      <c r="BA751" s="104"/>
      <c r="BB751" s="113"/>
      <c r="BC751" s="114" t="str">
        <f>IF(AND(OR(K751=契約状況コード表!D$5,K751=契約状況コード表!D$6),OR(AG751=契約状況コード表!G$5,AG751=契約状況コード表!G$6)),"年間支払金額(全官署)",IF(OR(AG751=契約状況コード表!G$5,AG751=契約状況コード表!G$6),"年間支払金額",IF(AND(OR(COUNTIF(AI751,"*すべて*"),COUNTIF(AI751,"*全て*")),S751="●",OR(K751=契約状況コード表!D$5,K751=契約状況コード表!D$6)),"年間支払金額(全官署、契約相手方ごと)",IF(AND(OR(COUNTIF(AI751,"*すべて*"),COUNTIF(AI751,"*全て*")),S751="●"),"年間支払金額(契約相手方ごと)",IF(AND(OR(K751=契約状況コード表!D$5,K751=契約状況コード表!D$6),AG751=契約状況コード表!G$7),"契約総額(全官署)",IF(AND(K751=契約状況コード表!D$7,AG751=契約状況コード表!G$7),"契約総額(自官署のみ)",IF(K751=契約状況コード表!D$7,"年間支払金額(自官署のみ)",IF(AG751=契約状況コード表!G$7,"契約総額",IF(AND(COUNTIF(BJ751,"&lt;&gt;*単価*"),OR(K751=契約状況コード表!D$5,K751=契約状況コード表!D$6)),"全官署予定価格",IF(AND(COUNTIF(BJ751,"*単価*"),OR(K751=契約状況コード表!D$5,K751=契約状況コード表!D$6)),"全官署支払金額",IF(AND(COUNTIF(BJ751,"&lt;&gt;*単価*"),COUNTIF(BJ751,"*変更契約*")),"変更後予定価格",IF(COUNTIF(BJ751,"*単価*"),"年間支払金額","予定価格"))))))))))))</f>
        <v>予定価格</v>
      </c>
      <c r="BD751" s="114" t="str">
        <f>IF(AND(BI751=契約状況コード表!M$5,T751&gt;契約状況コード表!N$5),"○",IF(AND(BI751=契約状況コード表!M$6,T751&gt;=契約状況コード表!N$6),"○",IF(AND(BI751=契約状況コード表!M$7,T751&gt;=契約状況コード表!N$7),"○",IF(AND(BI751=契約状況コード表!M$8,T751&gt;=契約状況コード表!N$8),"○",IF(AND(BI751=契約状況コード表!M$9,T751&gt;=契約状況コード表!N$9),"○",IF(AND(BI751=契約状況コード表!M$10,T751&gt;=契約状況コード表!N$10),"○",IF(AND(BI751=契約状況コード表!M$11,T751&gt;=契約状況コード表!N$11),"○",IF(AND(BI751=契約状況コード表!M$12,T751&gt;=契約状況コード表!N$12),"○",IF(AND(BI751=契約状況コード表!M$13,T751&gt;=契約状況コード表!N$13),"○",IF(T751="他官署で調達手続き入札を実施のため","○","×"))))))))))</f>
        <v>×</v>
      </c>
      <c r="BE751" s="114" t="str">
        <f>IF(AND(BI751=契約状況コード表!M$5,Y751&gt;契約状況コード表!N$5),"○",IF(AND(BI751=契約状況コード表!M$6,Y751&gt;=契約状況コード表!N$6),"○",IF(AND(BI751=契約状況コード表!M$7,Y751&gt;=契約状況コード表!N$7),"○",IF(AND(BI751=契約状況コード表!M$8,Y751&gt;=契約状況コード表!N$8),"○",IF(AND(BI751=契約状況コード表!M$9,Y751&gt;=契約状況コード表!N$9),"○",IF(AND(BI751=契約状況コード表!M$10,Y751&gt;=契約状況コード表!N$10),"○",IF(AND(BI751=契約状況コード表!M$11,Y751&gt;=契約状況コード表!N$11),"○",IF(AND(BI751=契約状況コード表!M$12,Y751&gt;=契約状況コード表!N$12),"○",IF(AND(BI751=契約状況コード表!M$13,Y751&gt;=契約状況コード表!N$13),"○","×")))))))))</f>
        <v>×</v>
      </c>
      <c r="BF751" s="114" t="str">
        <f t="shared" si="101"/>
        <v>×</v>
      </c>
      <c r="BG751" s="114" t="str">
        <f t="shared" si="102"/>
        <v>×</v>
      </c>
      <c r="BH751" s="115" t="str">
        <f t="shared" si="103"/>
        <v/>
      </c>
      <c r="BI751" s="170">
        <f t="shared" si="104"/>
        <v>0</v>
      </c>
      <c r="BJ751" s="36" t="str">
        <f>IF(AG751=契約状況コード表!G$5,"",IF(AND(K751&lt;&gt;"",ISTEXT(U751)),"分担契約/単価契約",IF(ISTEXT(U751),"単価契約",IF(K751&lt;&gt;"","分担契約",""))))</f>
        <v/>
      </c>
      <c r="BK751" s="171"/>
      <c r="BL751" s="118" t="str">
        <f>IF(COUNTIF(T751,"**"),"",IF(AND(T751&gt;=契約状況コード表!P$5,OR(H751=契約状況コード表!M$5,H751=契約状況コード表!M$6)),1,IF(AND(T751&gt;=契約状況コード表!P$13,H751&lt;&gt;契約状況コード表!M$5,H751&lt;&gt;契約状況コード表!M$6),1,"")))</f>
        <v/>
      </c>
      <c r="BM751" s="155" t="str">
        <f t="shared" si="105"/>
        <v>○</v>
      </c>
      <c r="BN751" s="118" t="b">
        <f t="shared" si="106"/>
        <v>1</v>
      </c>
      <c r="BO751" s="118" t="b">
        <f t="shared" si="107"/>
        <v>1</v>
      </c>
    </row>
    <row r="752" spans="1:67" ht="60.6" customHeight="1">
      <c r="A752" s="101">
        <f t="shared" si="108"/>
        <v>747</v>
      </c>
      <c r="B752" s="101" t="str">
        <f t="shared" si="109"/>
        <v/>
      </c>
      <c r="C752" s="101" t="str">
        <f>IF(B752&lt;&gt;1,"",COUNTIF($B$6:B752,1))</f>
        <v/>
      </c>
      <c r="D752" s="101" t="str">
        <f>IF(B752&lt;&gt;2,"",COUNTIF($B$6:B752,2))</f>
        <v/>
      </c>
      <c r="E752" s="101" t="str">
        <f>IF(B752&lt;&gt;3,"",COUNTIF($B$6:B752,3))</f>
        <v/>
      </c>
      <c r="F752" s="101" t="str">
        <f>IF(B752&lt;&gt;4,"",COUNTIF($B$6:B752,4))</f>
        <v/>
      </c>
      <c r="G752" s="75"/>
      <c r="H752" s="36"/>
      <c r="I752" s="76"/>
      <c r="J752" s="76"/>
      <c r="K752" s="75"/>
      <c r="L752" s="161"/>
      <c r="M752" s="77"/>
      <c r="N752" s="76"/>
      <c r="O752" s="78"/>
      <c r="P752" s="83"/>
      <c r="Q752" s="84"/>
      <c r="R752" s="76"/>
      <c r="S752" s="75"/>
      <c r="T752" s="85"/>
      <c r="U752" s="154"/>
      <c r="V752" s="87"/>
      <c r="W752" s="172" t="str">
        <f>IF(OR(T752="他官署で調達手続きを実施のため",AG752=契約状況コード表!G$5),"－",IF(V752&lt;&gt;"",ROUNDDOWN(V752/T752,3),(IFERROR(ROUNDDOWN(U752/T752,3),"－"))))</f>
        <v>－</v>
      </c>
      <c r="X752" s="85"/>
      <c r="Y752" s="85"/>
      <c r="Z752" s="82"/>
      <c r="AA752" s="80"/>
      <c r="AB752" s="81"/>
      <c r="AC752" s="82"/>
      <c r="AD752" s="82"/>
      <c r="AE752" s="82"/>
      <c r="AF752" s="82"/>
      <c r="AG752" s="80"/>
      <c r="AH752" s="76"/>
      <c r="AI752" s="76"/>
      <c r="AJ752" s="76"/>
      <c r="AK752" s="36"/>
      <c r="AL752" s="36"/>
      <c r="AM752" s="200"/>
      <c r="AN752" s="200"/>
      <c r="AO752" s="200"/>
      <c r="AP752" s="200"/>
      <c r="AQ752" s="161"/>
      <c r="AR752" s="75"/>
      <c r="AS752" s="36"/>
      <c r="AT752" s="36"/>
      <c r="AU752" s="36"/>
      <c r="AV752" s="36"/>
      <c r="AW752" s="36"/>
      <c r="AX752" s="36"/>
      <c r="AY752" s="36"/>
      <c r="AZ752" s="36"/>
      <c r="BA752" s="104"/>
      <c r="BB752" s="113"/>
      <c r="BC752" s="114" t="str">
        <f>IF(AND(OR(K752=契約状況コード表!D$5,K752=契約状況コード表!D$6),OR(AG752=契約状況コード表!G$5,AG752=契約状況コード表!G$6)),"年間支払金額(全官署)",IF(OR(AG752=契約状況コード表!G$5,AG752=契約状況コード表!G$6),"年間支払金額",IF(AND(OR(COUNTIF(AI752,"*すべて*"),COUNTIF(AI752,"*全て*")),S752="●",OR(K752=契約状況コード表!D$5,K752=契約状況コード表!D$6)),"年間支払金額(全官署、契約相手方ごと)",IF(AND(OR(COUNTIF(AI752,"*すべて*"),COUNTIF(AI752,"*全て*")),S752="●"),"年間支払金額(契約相手方ごと)",IF(AND(OR(K752=契約状況コード表!D$5,K752=契約状況コード表!D$6),AG752=契約状況コード表!G$7),"契約総額(全官署)",IF(AND(K752=契約状況コード表!D$7,AG752=契約状況コード表!G$7),"契約総額(自官署のみ)",IF(K752=契約状況コード表!D$7,"年間支払金額(自官署のみ)",IF(AG752=契約状況コード表!G$7,"契約総額",IF(AND(COUNTIF(BJ752,"&lt;&gt;*単価*"),OR(K752=契約状況コード表!D$5,K752=契約状況コード表!D$6)),"全官署予定価格",IF(AND(COUNTIF(BJ752,"*単価*"),OR(K752=契約状況コード表!D$5,K752=契約状況コード表!D$6)),"全官署支払金額",IF(AND(COUNTIF(BJ752,"&lt;&gt;*単価*"),COUNTIF(BJ752,"*変更契約*")),"変更後予定価格",IF(COUNTIF(BJ752,"*単価*"),"年間支払金額","予定価格"))))))))))))</f>
        <v>予定価格</v>
      </c>
      <c r="BD752" s="114" t="str">
        <f>IF(AND(BI752=契約状況コード表!M$5,T752&gt;契約状況コード表!N$5),"○",IF(AND(BI752=契約状況コード表!M$6,T752&gt;=契約状況コード表!N$6),"○",IF(AND(BI752=契約状況コード表!M$7,T752&gt;=契約状況コード表!N$7),"○",IF(AND(BI752=契約状況コード表!M$8,T752&gt;=契約状況コード表!N$8),"○",IF(AND(BI752=契約状況コード表!M$9,T752&gt;=契約状況コード表!N$9),"○",IF(AND(BI752=契約状況コード表!M$10,T752&gt;=契約状況コード表!N$10),"○",IF(AND(BI752=契約状況コード表!M$11,T752&gt;=契約状況コード表!N$11),"○",IF(AND(BI752=契約状況コード表!M$12,T752&gt;=契約状況コード表!N$12),"○",IF(AND(BI752=契約状況コード表!M$13,T752&gt;=契約状況コード表!N$13),"○",IF(T752="他官署で調達手続き入札を実施のため","○","×"))))))))))</f>
        <v>×</v>
      </c>
      <c r="BE752" s="114" t="str">
        <f>IF(AND(BI752=契約状況コード表!M$5,Y752&gt;契約状況コード表!N$5),"○",IF(AND(BI752=契約状況コード表!M$6,Y752&gt;=契約状況コード表!N$6),"○",IF(AND(BI752=契約状況コード表!M$7,Y752&gt;=契約状況コード表!N$7),"○",IF(AND(BI752=契約状況コード表!M$8,Y752&gt;=契約状況コード表!N$8),"○",IF(AND(BI752=契約状況コード表!M$9,Y752&gt;=契約状況コード表!N$9),"○",IF(AND(BI752=契約状況コード表!M$10,Y752&gt;=契約状況コード表!N$10),"○",IF(AND(BI752=契約状況コード表!M$11,Y752&gt;=契約状況コード表!N$11),"○",IF(AND(BI752=契約状況コード表!M$12,Y752&gt;=契約状況コード表!N$12),"○",IF(AND(BI752=契約状況コード表!M$13,Y752&gt;=契約状況コード表!N$13),"○","×")))))))))</f>
        <v>×</v>
      </c>
      <c r="BF752" s="114" t="str">
        <f t="shared" si="101"/>
        <v>×</v>
      </c>
      <c r="BG752" s="114" t="str">
        <f t="shared" si="102"/>
        <v>×</v>
      </c>
      <c r="BH752" s="115" t="str">
        <f t="shared" si="103"/>
        <v/>
      </c>
      <c r="BI752" s="170">
        <f t="shared" si="104"/>
        <v>0</v>
      </c>
      <c r="BJ752" s="36" t="str">
        <f>IF(AG752=契約状況コード表!G$5,"",IF(AND(K752&lt;&gt;"",ISTEXT(U752)),"分担契約/単価契約",IF(ISTEXT(U752),"単価契約",IF(K752&lt;&gt;"","分担契約",""))))</f>
        <v/>
      </c>
      <c r="BK752" s="171"/>
      <c r="BL752" s="118" t="str">
        <f>IF(COUNTIF(T752,"**"),"",IF(AND(T752&gt;=契約状況コード表!P$5,OR(H752=契約状況コード表!M$5,H752=契約状況コード表!M$6)),1,IF(AND(T752&gt;=契約状況コード表!P$13,H752&lt;&gt;契約状況コード表!M$5,H752&lt;&gt;契約状況コード表!M$6),1,"")))</f>
        <v/>
      </c>
      <c r="BM752" s="155" t="str">
        <f t="shared" si="105"/>
        <v>○</v>
      </c>
      <c r="BN752" s="118" t="b">
        <f t="shared" si="106"/>
        <v>1</v>
      </c>
      <c r="BO752" s="118" t="b">
        <f t="shared" si="107"/>
        <v>1</v>
      </c>
    </row>
    <row r="753" spans="1:67" ht="60.6" customHeight="1">
      <c r="A753" s="101">
        <f t="shared" si="108"/>
        <v>748</v>
      </c>
      <c r="B753" s="101" t="str">
        <f t="shared" si="109"/>
        <v/>
      </c>
      <c r="C753" s="101" t="str">
        <f>IF(B753&lt;&gt;1,"",COUNTIF($B$6:B753,1))</f>
        <v/>
      </c>
      <c r="D753" s="101" t="str">
        <f>IF(B753&lt;&gt;2,"",COUNTIF($B$6:B753,2))</f>
        <v/>
      </c>
      <c r="E753" s="101" t="str">
        <f>IF(B753&lt;&gt;3,"",COUNTIF($B$6:B753,3))</f>
        <v/>
      </c>
      <c r="F753" s="101" t="str">
        <f>IF(B753&lt;&gt;4,"",COUNTIF($B$6:B753,4))</f>
        <v/>
      </c>
      <c r="G753" s="75"/>
      <c r="H753" s="36"/>
      <c r="I753" s="76"/>
      <c r="J753" s="76"/>
      <c r="K753" s="75"/>
      <c r="L753" s="161"/>
      <c r="M753" s="77"/>
      <c r="N753" s="76"/>
      <c r="O753" s="78"/>
      <c r="P753" s="83"/>
      <c r="Q753" s="84"/>
      <c r="R753" s="76"/>
      <c r="S753" s="75"/>
      <c r="T753" s="79"/>
      <c r="U753" s="86"/>
      <c r="V753" s="87"/>
      <c r="W753" s="172" t="str">
        <f>IF(OR(T753="他官署で調達手続きを実施のため",AG753=契約状況コード表!G$5),"－",IF(V753&lt;&gt;"",ROUNDDOWN(V753/T753,3),(IFERROR(ROUNDDOWN(U753/T753,3),"－"))))</f>
        <v>－</v>
      </c>
      <c r="X753" s="79"/>
      <c r="Y753" s="79"/>
      <c r="Z753" s="82"/>
      <c r="AA753" s="80"/>
      <c r="AB753" s="81"/>
      <c r="AC753" s="82"/>
      <c r="AD753" s="82"/>
      <c r="AE753" s="82"/>
      <c r="AF753" s="82"/>
      <c r="AG753" s="80"/>
      <c r="AH753" s="76"/>
      <c r="AI753" s="76"/>
      <c r="AJ753" s="76"/>
      <c r="AK753" s="36"/>
      <c r="AL753" s="36"/>
      <c r="AM753" s="200"/>
      <c r="AN753" s="200"/>
      <c r="AO753" s="200"/>
      <c r="AP753" s="200"/>
      <c r="AQ753" s="161"/>
      <c r="AR753" s="75"/>
      <c r="AS753" s="36"/>
      <c r="AT753" s="36"/>
      <c r="AU753" s="36"/>
      <c r="AV753" s="36"/>
      <c r="AW753" s="36"/>
      <c r="AX753" s="36"/>
      <c r="AY753" s="36"/>
      <c r="AZ753" s="36"/>
      <c r="BA753" s="104"/>
      <c r="BB753" s="113"/>
      <c r="BC753" s="114" t="str">
        <f>IF(AND(OR(K753=契約状況コード表!D$5,K753=契約状況コード表!D$6),OR(AG753=契約状況コード表!G$5,AG753=契約状況コード表!G$6)),"年間支払金額(全官署)",IF(OR(AG753=契約状況コード表!G$5,AG753=契約状況コード表!G$6),"年間支払金額",IF(AND(OR(COUNTIF(AI753,"*すべて*"),COUNTIF(AI753,"*全て*")),S753="●",OR(K753=契約状況コード表!D$5,K753=契約状況コード表!D$6)),"年間支払金額(全官署、契約相手方ごと)",IF(AND(OR(COUNTIF(AI753,"*すべて*"),COUNTIF(AI753,"*全て*")),S753="●"),"年間支払金額(契約相手方ごと)",IF(AND(OR(K753=契約状況コード表!D$5,K753=契約状況コード表!D$6),AG753=契約状況コード表!G$7),"契約総額(全官署)",IF(AND(K753=契約状況コード表!D$7,AG753=契約状況コード表!G$7),"契約総額(自官署のみ)",IF(K753=契約状況コード表!D$7,"年間支払金額(自官署のみ)",IF(AG753=契約状況コード表!G$7,"契約総額",IF(AND(COUNTIF(BJ753,"&lt;&gt;*単価*"),OR(K753=契約状況コード表!D$5,K753=契約状況コード表!D$6)),"全官署予定価格",IF(AND(COUNTIF(BJ753,"*単価*"),OR(K753=契約状況コード表!D$5,K753=契約状況コード表!D$6)),"全官署支払金額",IF(AND(COUNTIF(BJ753,"&lt;&gt;*単価*"),COUNTIF(BJ753,"*変更契約*")),"変更後予定価格",IF(COUNTIF(BJ753,"*単価*"),"年間支払金額","予定価格"))))))))))))</f>
        <v>予定価格</v>
      </c>
      <c r="BD753" s="114" t="str">
        <f>IF(AND(BI753=契約状況コード表!M$5,T753&gt;契約状況コード表!N$5),"○",IF(AND(BI753=契約状況コード表!M$6,T753&gt;=契約状況コード表!N$6),"○",IF(AND(BI753=契約状況コード表!M$7,T753&gt;=契約状況コード表!N$7),"○",IF(AND(BI753=契約状況コード表!M$8,T753&gt;=契約状況コード表!N$8),"○",IF(AND(BI753=契約状況コード表!M$9,T753&gt;=契約状況コード表!N$9),"○",IF(AND(BI753=契約状況コード表!M$10,T753&gt;=契約状況コード表!N$10),"○",IF(AND(BI753=契約状況コード表!M$11,T753&gt;=契約状況コード表!N$11),"○",IF(AND(BI753=契約状況コード表!M$12,T753&gt;=契約状況コード表!N$12),"○",IF(AND(BI753=契約状況コード表!M$13,T753&gt;=契約状況コード表!N$13),"○",IF(T753="他官署で調達手続き入札を実施のため","○","×"))))))))))</f>
        <v>×</v>
      </c>
      <c r="BE753" s="114" t="str">
        <f>IF(AND(BI753=契約状況コード表!M$5,Y753&gt;契約状況コード表!N$5),"○",IF(AND(BI753=契約状況コード表!M$6,Y753&gt;=契約状況コード表!N$6),"○",IF(AND(BI753=契約状況コード表!M$7,Y753&gt;=契約状況コード表!N$7),"○",IF(AND(BI753=契約状況コード表!M$8,Y753&gt;=契約状況コード表!N$8),"○",IF(AND(BI753=契約状況コード表!M$9,Y753&gt;=契約状況コード表!N$9),"○",IF(AND(BI753=契約状況コード表!M$10,Y753&gt;=契約状況コード表!N$10),"○",IF(AND(BI753=契約状況コード表!M$11,Y753&gt;=契約状況コード表!N$11),"○",IF(AND(BI753=契約状況コード表!M$12,Y753&gt;=契約状況コード表!N$12),"○",IF(AND(BI753=契約状況コード表!M$13,Y753&gt;=契約状況コード表!N$13),"○","×")))))))))</f>
        <v>×</v>
      </c>
      <c r="BF753" s="114" t="str">
        <f t="shared" si="101"/>
        <v>×</v>
      </c>
      <c r="BG753" s="114" t="str">
        <f t="shared" si="102"/>
        <v>×</v>
      </c>
      <c r="BH753" s="115" t="str">
        <f t="shared" si="103"/>
        <v/>
      </c>
      <c r="BI753" s="170">
        <f t="shared" si="104"/>
        <v>0</v>
      </c>
      <c r="BJ753" s="36" t="str">
        <f>IF(AG753=契約状況コード表!G$5,"",IF(AND(K753&lt;&gt;"",ISTEXT(U753)),"分担契約/単価契約",IF(ISTEXT(U753),"単価契約",IF(K753&lt;&gt;"","分担契約",""))))</f>
        <v/>
      </c>
      <c r="BK753" s="171"/>
      <c r="BL753" s="118" t="str">
        <f>IF(COUNTIF(T753,"**"),"",IF(AND(T753&gt;=契約状況コード表!P$5,OR(H753=契約状況コード表!M$5,H753=契約状況コード表!M$6)),1,IF(AND(T753&gt;=契約状況コード表!P$13,H753&lt;&gt;契約状況コード表!M$5,H753&lt;&gt;契約状況コード表!M$6),1,"")))</f>
        <v/>
      </c>
      <c r="BM753" s="155" t="str">
        <f t="shared" si="105"/>
        <v>○</v>
      </c>
      <c r="BN753" s="118" t="b">
        <f t="shared" si="106"/>
        <v>1</v>
      </c>
      <c r="BO753" s="118" t="b">
        <f t="shared" si="107"/>
        <v>1</v>
      </c>
    </row>
    <row r="754" spans="1:67" ht="60.6" customHeight="1">
      <c r="A754" s="101">
        <f t="shared" si="108"/>
        <v>749</v>
      </c>
      <c r="B754" s="101" t="str">
        <f t="shared" si="109"/>
        <v/>
      </c>
      <c r="C754" s="101" t="str">
        <f>IF(B754&lt;&gt;1,"",COUNTIF($B$6:B754,1))</f>
        <v/>
      </c>
      <c r="D754" s="101" t="str">
        <f>IF(B754&lt;&gt;2,"",COUNTIF($B$6:B754,2))</f>
        <v/>
      </c>
      <c r="E754" s="101" t="str">
        <f>IF(B754&lt;&gt;3,"",COUNTIF($B$6:B754,3))</f>
        <v/>
      </c>
      <c r="F754" s="101" t="str">
        <f>IF(B754&lt;&gt;4,"",COUNTIF($B$6:B754,4))</f>
        <v/>
      </c>
      <c r="G754" s="75"/>
      <c r="H754" s="36"/>
      <c r="I754" s="76"/>
      <c r="J754" s="76"/>
      <c r="K754" s="75"/>
      <c r="L754" s="161"/>
      <c r="M754" s="77"/>
      <c r="N754" s="76"/>
      <c r="O754" s="78"/>
      <c r="P754" s="83"/>
      <c r="Q754" s="84"/>
      <c r="R754" s="76"/>
      <c r="S754" s="75"/>
      <c r="T754" s="79"/>
      <c r="U754" s="86"/>
      <c r="V754" s="87"/>
      <c r="W754" s="172" t="str">
        <f>IF(OR(T754="他官署で調達手続きを実施のため",AG754=契約状況コード表!G$5),"－",IF(V754&lt;&gt;"",ROUNDDOWN(V754/T754,3),(IFERROR(ROUNDDOWN(U754/T754,3),"－"))))</f>
        <v>－</v>
      </c>
      <c r="X754" s="79"/>
      <c r="Y754" s="79"/>
      <c r="Z754" s="82"/>
      <c r="AA754" s="80"/>
      <c r="AB754" s="81"/>
      <c r="AC754" s="82"/>
      <c r="AD754" s="82"/>
      <c r="AE754" s="82"/>
      <c r="AF754" s="82"/>
      <c r="AG754" s="80"/>
      <c r="AH754" s="76"/>
      <c r="AI754" s="76"/>
      <c r="AJ754" s="76"/>
      <c r="AK754" s="36"/>
      <c r="AL754" s="36"/>
      <c r="AM754" s="200"/>
      <c r="AN754" s="200"/>
      <c r="AO754" s="200"/>
      <c r="AP754" s="200"/>
      <c r="AQ754" s="161"/>
      <c r="AR754" s="75"/>
      <c r="AS754" s="36"/>
      <c r="AT754" s="36"/>
      <c r="AU754" s="36"/>
      <c r="AV754" s="36"/>
      <c r="AW754" s="36"/>
      <c r="AX754" s="36"/>
      <c r="AY754" s="36"/>
      <c r="AZ754" s="36"/>
      <c r="BA754" s="104"/>
      <c r="BB754" s="113"/>
      <c r="BC754" s="114" t="str">
        <f>IF(AND(OR(K754=契約状況コード表!D$5,K754=契約状況コード表!D$6),OR(AG754=契約状況コード表!G$5,AG754=契約状況コード表!G$6)),"年間支払金額(全官署)",IF(OR(AG754=契約状況コード表!G$5,AG754=契約状況コード表!G$6),"年間支払金額",IF(AND(OR(COUNTIF(AI754,"*すべて*"),COUNTIF(AI754,"*全て*")),S754="●",OR(K754=契約状況コード表!D$5,K754=契約状況コード表!D$6)),"年間支払金額(全官署、契約相手方ごと)",IF(AND(OR(COUNTIF(AI754,"*すべて*"),COUNTIF(AI754,"*全て*")),S754="●"),"年間支払金額(契約相手方ごと)",IF(AND(OR(K754=契約状況コード表!D$5,K754=契約状況コード表!D$6),AG754=契約状況コード表!G$7),"契約総額(全官署)",IF(AND(K754=契約状況コード表!D$7,AG754=契約状況コード表!G$7),"契約総額(自官署のみ)",IF(K754=契約状況コード表!D$7,"年間支払金額(自官署のみ)",IF(AG754=契約状況コード表!G$7,"契約総額",IF(AND(COUNTIF(BJ754,"&lt;&gt;*単価*"),OR(K754=契約状況コード表!D$5,K754=契約状況コード表!D$6)),"全官署予定価格",IF(AND(COUNTIF(BJ754,"*単価*"),OR(K754=契約状況コード表!D$5,K754=契約状況コード表!D$6)),"全官署支払金額",IF(AND(COUNTIF(BJ754,"&lt;&gt;*単価*"),COUNTIF(BJ754,"*変更契約*")),"変更後予定価格",IF(COUNTIF(BJ754,"*単価*"),"年間支払金額","予定価格"))))))))))))</f>
        <v>予定価格</v>
      </c>
      <c r="BD754" s="114" t="str">
        <f>IF(AND(BI754=契約状況コード表!M$5,T754&gt;契約状況コード表!N$5),"○",IF(AND(BI754=契約状況コード表!M$6,T754&gt;=契約状況コード表!N$6),"○",IF(AND(BI754=契約状況コード表!M$7,T754&gt;=契約状況コード表!N$7),"○",IF(AND(BI754=契約状況コード表!M$8,T754&gt;=契約状況コード表!N$8),"○",IF(AND(BI754=契約状況コード表!M$9,T754&gt;=契約状況コード表!N$9),"○",IF(AND(BI754=契約状況コード表!M$10,T754&gt;=契約状況コード表!N$10),"○",IF(AND(BI754=契約状況コード表!M$11,T754&gt;=契約状況コード表!N$11),"○",IF(AND(BI754=契約状況コード表!M$12,T754&gt;=契約状況コード表!N$12),"○",IF(AND(BI754=契約状況コード表!M$13,T754&gt;=契約状況コード表!N$13),"○",IF(T754="他官署で調達手続き入札を実施のため","○","×"))))))))))</f>
        <v>×</v>
      </c>
      <c r="BE754" s="114" t="str">
        <f>IF(AND(BI754=契約状況コード表!M$5,Y754&gt;契約状況コード表!N$5),"○",IF(AND(BI754=契約状況コード表!M$6,Y754&gt;=契約状況コード表!N$6),"○",IF(AND(BI754=契約状況コード表!M$7,Y754&gt;=契約状況コード表!N$7),"○",IF(AND(BI754=契約状況コード表!M$8,Y754&gt;=契約状況コード表!N$8),"○",IF(AND(BI754=契約状況コード表!M$9,Y754&gt;=契約状況コード表!N$9),"○",IF(AND(BI754=契約状況コード表!M$10,Y754&gt;=契約状況コード表!N$10),"○",IF(AND(BI754=契約状況コード表!M$11,Y754&gt;=契約状況コード表!N$11),"○",IF(AND(BI754=契約状況コード表!M$12,Y754&gt;=契約状況コード表!N$12),"○",IF(AND(BI754=契約状況コード表!M$13,Y754&gt;=契約状況コード表!N$13),"○","×")))))))))</f>
        <v>×</v>
      </c>
      <c r="BF754" s="114" t="str">
        <f t="shared" si="101"/>
        <v>×</v>
      </c>
      <c r="BG754" s="114" t="str">
        <f t="shared" si="102"/>
        <v>×</v>
      </c>
      <c r="BH754" s="115" t="str">
        <f t="shared" si="103"/>
        <v/>
      </c>
      <c r="BI754" s="170">
        <f t="shared" si="104"/>
        <v>0</v>
      </c>
      <c r="BJ754" s="36" t="str">
        <f>IF(AG754=契約状況コード表!G$5,"",IF(AND(K754&lt;&gt;"",ISTEXT(U754)),"分担契約/単価契約",IF(ISTEXT(U754),"単価契約",IF(K754&lt;&gt;"","分担契約",""))))</f>
        <v/>
      </c>
      <c r="BK754" s="171"/>
      <c r="BL754" s="118" t="str">
        <f>IF(COUNTIF(T754,"**"),"",IF(AND(T754&gt;=契約状況コード表!P$5,OR(H754=契約状況コード表!M$5,H754=契約状況コード表!M$6)),1,IF(AND(T754&gt;=契約状況コード表!P$13,H754&lt;&gt;契約状況コード表!M$5,H754&lt;&gt;契約状況コード表!M$6),1,"")))</f>
        <v/>
      </c>
      <c r="BM754" s="155" t="str">
        <f t="shared" si="105"/>
        <v>○</v>
      </c>
      <c r="BN754" s="118" t="b">
        <f t="shared" si="106"/>
        <v>1</v>
      </c>
      <c r="BO754" s="118" t="b">
        <f t="shared" si="107"/>
        <v>1</v>
      </c>
    </row>
    <row r="755" spans="1:67" ht="60.6" customHeight="1">
      <c r="A755" s="101">
        <f t="shared" si="108"/>
        <v>750</v>
      </c>
      <c r="B755" s="101" t="str">
        <f t="shared" si="109"/>
        <v/>
      </c>
      <c r="C755" s="101" t="str">
        <f>IF(B755&lt;&gt;1,"",COUNTIF($B$6:B755,1))</f>
        <v/>
      </c>
      <c r="D755" s="101" t="str">
        <f>IF(B755&lt;&gt;2,"",COUNTIF($B$6:B755,2))</f>
        <v/>
      </c>
      <c r="E755" s="101" t="str">
        <f>IF(B755&lt;&gt;3,"",COUNTIF($B$6:B755,3))</f>
        <v/>
      </c>
      <c r="F755" s="101" t="str">
        <f>IF(B755&lt;&gt;4,"",COUNTIF($B$6:B755,4))</f>
        <v/>
      </c>
      <c r="G755" s="75"/>
      <c r="H755" s="36"/>
      <c r="I755" s="76"/>
      <c r="J755" s="76"/>
      <c r="K755" s="75"/>
      <c r="L755" s="161"/>
      <c r="M755" s="77"/>
      <c r="N755" s="76"/>
      <c r="O755" s="78"/>
      <c r="P755" s="83"/>
      <c r="Q755" s="84"/>
      <c r="R755" s="76"/>
      <c r="S755" s="75"/>
      <c r="T755" s="79"/>
      <c r="U755" s="86"/>
      <c r="V755" s="87"/>
      <c r="W755" s="172" t="str">
        <f>IF(OR(T755="他官署で調達手続きを実施のため",AG755=契約状況コード表!G$5),"－",IF(V755&lt;&gt;"",ROUNDDOWN(V755/T755,3),(IFERROR(ROUNDDOWN(U755/T755,3),"－"))))</f>
        <v>－</v>
      </c>
      <c r="X755" s="79"/>
      <c r="Y755" s="79"/>
      <c r="Z755" s="82"/>
      <c r="AA755" s="80"/>
      <c r="AB755" s="81"/>
      <c r="AC755" s="82"/>
      <c r="AD755" s="82"/>
      <c r="AE755" s="82"/>
      <c r="AF755" s="82"/>
      <c r="AG755" s="80"/>
      <c r="AH755" s="76"/>
      <c r="AI755" s="76"/>
      <c r="AJ755" s="76"/>
      <c r="AK755" s="36"/>
      <c r="AL755" s="36"/>
      <c r="AM755" s="200"/>
      <c r="AN755" s="200"/>
      <c r="AO755" s="200"/>
      <c r="AP755" s="200"/>
      <c r="AQ755" s="161"/>
      <c r="AR755" s="75"/>
      <c r="AS755" s="36"/>
      <c r="AT755" s="36"/>
      <c r="AU755" s="36"/>
      <c r="AV755" s="36"/>
      <c r="AW755" s="36"/>
      <c r="AX755" s="36"/>
      <c r="AY755" s="36"/>
      <c r="AZ755" s="36"/>
      <c r="BA755" s="104"/>
      <c r="BB755" s="113"/>
      <c r="BC755" s="114" t="str">
        <f>IF(AND(OR(K755=契約状況コード表!D$5,K755=契約状況コード表!D$6),OR(AG755=契約状況コード表!G$5,AG755=契約状況コード表!G$6)),"年間支払金額(全官署)",IF(OR(AG755=契約状況コード表!G$5,AG755=契約状況コード表!G$6),"年間支払金額",IF(AND(OR(COUNTIF(AI755,"*すべて*"),COUNTIF(AI755,"*全て*")),S755="●",OR(K755=契約状況コード表!D$5,K755=契約状況コード表!D$6)),"年間支払金額(全官署、契約相手方ごと)",IF(AND(OR(COUNTIF(AI755,"*すべて*"),COUNTIF(AI755,"*全て*")),S755="●"),"年間支払金額(契約相手方ごと)",IF(AND(OR(K755=契約状況コード表!D$5,K755=契約状況コード表!D$6),AG755=契約状況コード表!G$7),"契約総額(全官署)",IF(AND(K755=契約状況コード表!D$7,AG755=契約状況コード表!G$7),"契約総額(自官署のみ)",IF(K755=契約状況コード表!D$7,"年間支払金額(自官署のみ)",IF(AG755=契約状況コード表!G$7,"契約総額",IF(AND(COUNTIF(BJ755,"&lt;&gt;*単価*"),OR(K755=契約状況コード表!D$5,K755=契約状況コード表!D$6)),"全官署予定価格",IF(AND(COUNTIF(BJ755,"*単価*"),OR(K755=契約状況コード表!D$5,K755=契約状況コード表!D$6)),"全官署支払金額",IF(AND(COUNTIF(BJ755,"&lt;&gt;*単価*"),COUNTIF(BJ755,"*変更契約*")),"変更後予定価格",IF(COUNTIF(BJ755,"*単価*"),"年間支払金額","予定価格"))))))))))))</f>
        <v>予定価格</v>
      </c>
      <c r="BD755" s="114" t="str">
        <f>IF(AND(BI755=契約状況コード表!M$5,T755&gt;契約状況コード表!N$5),"○",IF(AND(BI755=契約状況コード表!M$6,T755&gt;=契約状況コード表!N$6),"○",IF(AND(BI755=契約状況コード表!M$7,T755&gt;=契約状況コード表!N$7),"○",IF(AND(BI755=契約状況コード表!M$8,T755&gt;=契約状況コード表!N$8),"○",IF(AND(BI755=契約状況コード表!M$9,T755&gt;=契約状況コード表!N$9),"○",IF(AND(BI755=契約状況コード表!M$10,T755&gt;=契約状況コード表!N$10),"○",IF(AND(BI755=契約状況コード表!M$11,T755&gt;=契約状況コード表!N$11),"○",IF(AND(BI755=契約状況コード表!M$12,T755&gt;=契約状況コード表!N$12),"○",IF(AND(BI755=契約状況コード表!M$13,T755&gt;=契約状況コード表!N$13),"○",IF(T755="他官署で調達手続き入札を実施のため","○","×"))))))))))</f>
        <v>×</v>
      </c>
      <c r="BE755" s="114" t="str">
        <f>IF(AND(BI755=契約状況コード表!M$5,Y755&gt;契約状況コード表!N$5),"○",IF(AND(BI755=契約状況コード表!M$6,Y755&gt;=契約状況コード表!N$6),"○",IF(AND(BI755=契約状況コード表!M$7,Y755&gt;=契約状況コード表!N$7),"○",IF(AND(BI755=契約状況コード表!M$8,Y755&gt;=契約状況コード表!N$8),"○",IF(AND(BI755=契約状況コード表!M$9,Y755&gt;=契約状況コード表!N$9),"○",IF(AND(BI755=契約状況コード表!M$10,Y755&gt;=契約状況コード表!N$10),"○",IF(AND(BI755=契約状況コード表!M$11,Y755&gt;=契約状況コード表!N$11),"○",IF(AND(BI755=契約状況コード表!M$12,Y755&gt;=契約状況コード表!N$12),"○",IF(AND(BI755=契約状況コード表!M$13,Y755&gt;=契約状況コード表!N$13),"○","×")))))))))</f>
        <v>×</v>
      </c>
      <c r="BF755" s="114" t="str">
        <f t="shared" si="101"/>
        <v>×</v>
      </c>
      <c r="BG755" s="114" t="str">
        <f t="shared" si="102"/>
        <v>×</v>
      </c>
      <c r="BH755" s="115" t="str">
        <f t="shared" si="103"/>
        <v/>
      </c>
      <c r="BI755" s="170">
        <f t="shared" si="104"/>
        <v>0</v>
      </c>
      <c r="BJ755" s="36" t="str">
        <f>IF(AG755=契約状況コード表!G$5,"",IF(AND(K755&lt;&gt;"",ISTEXT(U755)),"分担契約/単価契約",IF(ISTEXT(U755),"単価契約",IF(K755&lt;&gt;"","分担契約",""))))</f>
        <v/>
      </c>
      <c r="BK755" s="171"/>
      <c r="BL755" s="118" t="str">
        <f>IF(COUNTIF(T755,"**"),"",IF(AND(T755&gt;=契約状況コード表!P$5,OR(H755=契約状況コード表!M$5,H755=契約状況コード表!M$6)),1,IF(AND(T755&gt;=契約状況コード表!P$13,H755&lt;&gt;契約状況コード表!M$5,H755&lt;&gt;契約状況コード表!M$6),1,"")))</f>
        <v/>
      </c>
      <c r="BM755" s="155" t="str">
        <f t="shared" si="105"/>
        <v>○</v>
      </c>
      <c r="BN755" s="118" t="b">
        <f t="shared" si="106"/>
        <v>1</v>
      </c>
      <c r="BO755" s="118" t="b">
        <f t="shared" si="107"/>
        <v>1</v>
      </c>
    </row>
    <row r="756" spans="1:67" ht="60.6" customHeight="1">
      <c r="A756" s="101">
        <f t="shared" si="108"/>
        <v>751</v>
      </c>
      <c r="B756" s="101" t="str">
        <f t="shared" si="109"/>
        <v/>
      </c>
      <c r="C756" s="101" t="str">
        <f>IF(B756&lt;&gt;1,"",COUNTIF($B$6:B756,1))</f>
        <v/>
      </c>
      <c r="D756" s="101" t="str">
        <f>IF(B756&lt;&gt;2,"",COUNTIF($B$6:B756,2))</f>
        <v/>
      </c>
      <c r="E756" s="101" t="str">
        <f>IF(B756&lt;&gt;3,"",COUNTIF($B$6:B756,3))</f>
        <v/>
      </c>
      <c r="F756" s="101" t="str">
        <f>IF(B756&lt;&gt;4,"",COUNTIF($B$6:B756,4))</f>
        <v/>
      </c>
      <c r="G756" s="75"/>
      <c r="H756" s="36"/>
      <c r="I756" s="76"/>
      <c r="J756" s="76"/>
      <c r="K756" s="75"/>
      <c r="L756" s="161"/>
      <c r="M756" s="77"/>
      <c r="N756" s="76"/>
      <c r="O756" s="78"/>
      <c r="P756" s="83"/>
      <c r="Q756" s="84"/>
      <c r="R756" s="76"/>
      <c r="S756" s="75"/>
      <c r="T756" s="79"/>
      <c r="U756" s="86"/>
      <c r="V756" s="87"/>
      <c r="W756" s="172" t="str">
        <f>IF(OR(T756="他官署で調達手続きを実施のため",AG756=契約状況コード表!G$5),"－",IF(V756&lt;&gt;"",ROUNDDOWN(V756/T756,3),(IFERROR(ROUNDDOWN(U756/T756,3),"－"))))</f>
        <v>－</v>
      </c>
      <c r="X756" s="79"/>
      <c r="Y756" s="79"/>
      <c r="Z756" s="82"/>
      <c r="AA756" s="80"/>
      <c r="AB756" s="81"/>
      <c r="AC756" s="82"/>
      <c r="AD756" s="82"/>
      <c r="AE756" s="82"/>
      <c r="AF756" s="82"/>
      <c r="AG756" s="80"/>
      <c r="AH756" s="76"/>
      <c r="AI756" s="76"/>
      <c r="AJ756" s="76"/>
      <c r="AK756" s="36"/>
      <c r="AL756" s="36"/>
      <c r="AM756" s="200"/>
      <c r="AN756" s="200"/>
      <c r="AO756" s="200"/>
      <c r="AP756" s="200"/>
      <c r="AQ756" s="161"/>
      <c r="AR756" s="75"/>
      <c r="AS756" s="36"/>
      <c r="AT756" s="36"/>
      <c r="AU756" s="36"/>
      <c r="AV756" s="36"/>
      <c r="AW756" s="36"/>
      <c r="AX756" s="36"/>
      <c r="AY756" s="36"/>
      <c r="AZ756" s="36"/>
      <c r="BA756" s="108"/>
      <c r="BB756" s="113"/>
      <c r="BC756" s="114" t="str">
        <f>IF(AND(OR(K756=契約状況コード表!D$5,K756=契約状況コード表!D$6),OR(AG756=契約状況コード表!G$5,AG756=契約状況コード表!G$6)),"年間支払金額(全官署)",IF(OR(AG756=契約状況コード表!G$5,AG756=契約状況コード表!G$6),"年間支払金額",IF(AND(OR(COUNTIF(AI756,"*すべて*"),COUNTIF(AI756,"*全て*")),S756="●",OR(K756=契約状況コード表!D$5,K756=契約状況コード表!D$6)),"年間支払金額(全官署、契約相手方ごと)",IF(AND(OR(COUNTIF(AI756,"*すべて*"),COUNTIF(AI756,"*全て*")),S756="●"),"年間支払金額(契約相手方ごと)",IF(AND(OR(K756=契約状況コード表!D$5,K756=契約状況コード表!D$6),AG756=契約状況コード表!G$7),"契約総額(全官署)",IF(AND(K756=契約状況コード表!D$7,AG756=契約状況コード表!G$7),"契約総額(自官署のみ)",IF(K756=契約状況コード表!D$7,"年間支払金額(自官署のみ)",IF(AG756=契約状況コード表!G$7,"契約総額",IF(AND(COUNTIF(BJ756,"&lt;&gt;*単価*"),OR(K756=契約状況コード表!D$5,K756=契約状況コード表!D$6)),"全官署予定価格",IF(AND(COUNTIF(BJ756,"*単価*"),OR(K756=契約状況コード表!D$5,K756=契約状況コード表!D$6)),"全官署支払金額",IF(AND(COUNTIF(BJ756,"&lt;&gt;*単価*"),COUNTIF(BJ756,"*変更契約*")),"変更後予定価格",IF(COUNTIF(BJ756,"*単価*"),"年間支払金額","予定価格"))))))))))))</f>
        <v>予定価格</v>
      </c>
      <c r="BD756" s="114" t="str">
        <f>IF(AND(BI756=契約状況コード表!M$5,T756&gt;契約状況コード表!N$5),"○",IF(AND(BI756=契約状況コード表!M$6,T756&gt;=契約状況コード表!N$6),"○",IF(AND(BI756=契約状況コード表!M$7,T756&gt;=契約状況コード表!N$7),"○",IF(AND(BI756=契約状況コード表!M$8,T756&gt;=契約状況コード表!N$8),"○",IF(AND(BI756=契約状況コード表!M$9,T756&gt;=契約状況コード表!N$9),"○",IF(AND(BI756=契約状況コード表!M$10,T756&gt;=契約状況コード表!N$10),"○",IF(AND(BI756=契約状況コード表!M$11,T756&gt;=契約状況コード表!N$11),"○",IF(AND(BI756=契約状況コード表!M$12,T756&gt;=契約状況コード表!N$12),"○",IF(AND(BI756=契約状況コード表!M$13,T756&gt;=契約状況コード表!N$13),"○",IF(T756="他官署で調達手続き入札を実施のため","○","×"))))))))))</f>
        <v>×</v>
      </c>
      <c r="BE756" s="114" t="str">
        <f>IF(AND(BI756=契約状況コード表!M$5,Y756&gt;契約状況コード表!N$5),"○",IF(AND(BI756=契約状況コード表!M$6,Y756&gt;=契約状況コード表!N$6),"○",IF(AND(BI756=契約状況コード表!M$7,Y756&gt;=契約状況コード表!N$7),"○",IF(AND(BI756=契約状況コード表!M$8,Y756&gt;=契約状況コード表!N$8),"○",IF(AND(BI756=契約状況コード表!M$9,Y756&gt;=契約状況コード表!N$9),"○",IF(AND(BI756=契約状況コード表!M$10,Y756&gt;=契約状況コード表!N$10),"○",IF(AND(BI756=契約状況コード表!M$11,Y756&gt;=契約状況コード表!N$11),"○",IF(AND(BI756=契約状況コード表!M$12,Y756&gt;=契約状況コード表!N$12),"○",IF(AND(BI756=契約状況コード表!M$13,Y756&gt;=契約状況コード表!N$13),"○","×")))))))))</f>
        <v>×</v>
      </c>
      <c r="BF756" s="114" t="str">
        <f t="shared" si="101"/>
        <v>×</v>
      </c>
      <c r="BG756" s="114" t="str">
        <f t="shared" si="102"/>
        <v>×</v>
      </c>
      <c r="BH756" s="115" t="str">
        <f t="shared" si="103"/>
        <v/>
      </c>
      <c r="BI756" s="170">
        <f t="shared" si="104"/>
        <v>0</v>
      </c>
      <c r="BJ756" s="36" t="str">
        <f>IF(AG756=契約状況コード表!G$5,"",IF(AND(K756&lt;&gt;"",ISTEXT(U756)),"分担契約/単価契約",IF(ISTEXT(U756),"単価契約",IF(K756&lt;&gt;"","分担契約",""))))</f>
        <v/>
      </c>
      <c r="BK756" s="171"/>
      <c r="BL756" s="118" t="str">
        <f>IF(COUNTIF(T756,"**"),"",IF(AND(T756&gt;=契約状況コード表!P$5,OR(H756=契約状況コード表!M$5,H756=契約状況コード表!M$6)),1,IF(AND(T756&gt;=契約状況コード表!P$13,H756&lt;&gt;契約状況コード表!M$5,H756&lt;&gt;契約状況コード表!M$6),1,"")))</f>
        <v/>
      </c>
      <c r="BM756" s="155" t="str">
        <f t="shared" si="105"/>
        <v>○</v>
      </c>
      <c r="BN756" s="118" t="b">
        <f t="shared" si="106"/>
        <v>1</v>
      </c>
      <c r="BO756" s="118" t="b">
        <f t="shared" si="107"/>
        <v>1</v>
      </c>
    </row>
    <row r="757" spans="1:67" ht="60.6" customHeight="1">
      <c r="A757" s="101">
        <f t="shared" si="108"/>
        <v>752</v>
      </c>
      <c r="B757" s="101" t="str">
        <f t="shared" si="109"/>
        <v/>
      </c>
      <c r="C757" s="101" t="str">
        <f>IF(B757&lt;&gt;1,"",COUNTIF($B$6:B757,1))</f>
        <v/>
      </c>
      <c r="D757" s="101" t="str">
        <f>IF(B757&lt;&gt;2,"",COUNTIF($B$6:B757,2))</f>
        <v/>
      </c>
      <c r="E757" s="101" t="str">
        <f>IF(B757&lt;&gt;3,"",COUNTIF($B$6:B757,3))</f>
        <v/>
      </c>
      <c r="F757" s="101" t="str">
        <f>IF(B757&lt;&gt;4,"",COUNTIF($B$6:B757,4))</f>
        <v/>
      </c>
      <c r="G757" s="75"/>
      <c r="H757" s="36"/>
      <c r="I757" s="76"/>
      <c r="J757" s="76"/>
      <c r="K757" s="75"/>
      <c r="L757" s="161"/>
      <c r="M757" s="77"/>
      <c r="N757" s="76"/>
      <c r="O757" s="78"/>
      <c r="P757" s="83"/>
      <c r="Q757" s="84"/>
      <c r="R757" s="76"/>
      <c r="S757" s="75"/>
      <c r="T757" s="79"/>
      <c r="U757" s="86"/>
      <c r="V757" s="87"/>
      <c r="W757" s="172" t="str">
        <f>IF(OR(T757="他官署で調達手続きを実施のため",AG757=契約状況コード表!G$5),"－",IF(V757&lt;&gt;"",ROUNDDOWN(V757/T757,3),(IFERROR(ROUNDDOWN(U757/T757,3),"－"))))</f>
        <v>－</v>
      </c>
      <c r="X757" s="79"/>
      <c r="Y757" s="79"/>
      <c r="Z757" s="82"/>
      <c r="AA757" s="80"/>
      <c r="AB757" s="81"/>
      <c r="AC757" s="82"/>
      <c r="AD757" s="82"/>
      <c r="AE757" s="82"/>
      <c r="AF757" s="82"/>
      <c r="AG757" s="80"/>
      <c r="AH757" s="76"/>
      <c r="AI757" s="76"/>
      <c r="AJ757" s="76"/>
      <c r="AK757" s="36"/>
      <c r="AL757" s="36"/>
      <c r="AM757" s="200"/>
      <c r="AN757" s="200"/>
      <c r="AO757" s="200"/>
      <c r="AP757" s="200"/>
      <c r="AQ757" s="161"/>
      <c r="AR757" s="75"/>
      <c r="AS757" s="36"/>
      <c r="AT757" s="36"/>
      <c r="AU757" s="36"/>
      <c r="AV757" s="36"/>
      <c r="AW757" s="36"/>
      <c r="AX757" s="36"/>
      <c r="AY757" s="36"/>
      <c r="AZ757" s="36"/>
      <c r="BA757" s="104"/>
      <c r="BB757" s="113"/>
      <c r="BC757" s="114" t="str">
        <f>IF(AND(OR(K757=契約状況コード表!D$5,K757=契約状況コード表!D$6),OR(AG757=契約状況コード表!G$5,AG757=契約状況コード表!G$6)),"年間支払金額(全官署)",IF(OR(AG757=契約状況コード表!G$5,AG757=契約状況コード表!G$6),"年間支払金額",IF(AND(OR(COUNTIF(AI757,"*すべて*"),COUNTIF(AI757,"*全て*")),S757="●",OR(K757=契約状況コード表!D$5,K757=契約状況コード表!D$6)),"年間支払金額(全官署、契約相手方ごと)",IF(AND(OR(COUNTIF(AI757,"*すべて*"),COUNTIF(AI757,"*全て*")),S757="●"),"年間支払金額(契約相手方ごと)",IF(AND(OR(K757=契約状況コード表!D$5,K757=契約状況コード表!D$6),AG757=契約状況コード表!G$7),"契約総額(全官署)",IF(AND(K757=契約状況コード表!D$7,AG757=契約状況コード表!G$7),"契約総額(自官署のみ)",IF(K757=契約状況コード表!D$7,"年間支払金額(自官署のみ)",IF(AG757=契約状況コード表!G$7,"契約総額",IF(AND(COUNTIF(BJ757,"&lt;&gt;*単価*"),OR(K757=契約状況コード表!D$5,K757=契約状況コード表!D$6)),"全官署予定価格",IF(AND(COUNTIF(BJ757,"*単価*"),OR(K757=契約状況コード表!D$5,K757=契約状況コード表!D$6)),"全官署支払金額",IF(AND(COUNTIF(BJ757,"&lt;&gt;*単価*"),COUNTIF(BJ757,"*変更契約*")),"変更後予定価格",IF(COUNTIF(BJ757,"*単価*"),"年間支払金額","予定価格"))))))))))))</f>
        <v>予定価格</v>
      </c>
      <c r="BD757" s="114" t="str">
        <f>IF(AND(BI757=契約状況コード表!M$5,T757&gt;契約状況コード表!N$5),"○",IF(AND(BI757=契約状況コード表!M$6,T757&gt;=契約状況コード表!N$6),"○",IF(AND(BI757=契約状況コード表!M$7,T757&gt;=契約状況コード表!N$7),"○",IF(AND(BI757=契約状況コード表!M$8,T757&gt;=契約状況コード表!N$8),"○",IF(AND(BI757=契約状況コード表!M$9,T757&gt;=契約状況コード表!N$9),"○",IF(AND(BI757=契約状況コード表!M$10,T757&gt;=契約状況コード表!N$10),"○",IF(AND(BI757=契約状況コード表!M$11,T757&gt;=契約状況コード表!N$11),"○",IF(AND(BI757=契約状況コード表!M$12,T757&gt;=契約状況コード表!N$12),"○",IF(AND(BI757=契約状況コード表!M$13,T757&gt;=契約状況コード表!N$13),"○",IF(T757="他官署で調達手続き入札を実施のため","○","×"))))))))))</f>
        <v>×</v>
      </c>
      <c r="BE757" s="114" t="str">
        <f>IF(AND(BI757=契約状況コード表!M$5,Y757&gt;契約状況コード表!N$5),"○",IF(AND(BI757=契約状況コード表!M$6,Y757&gt;=契約状況コード表!N$6),"○",IF(AND(BI757=契約状況コード表!M$7,Y757&gt;=契約状況コード表!N$7),"○",IF(AND(BI757=契約状況コード表!M$8,Y757&gt;=契約状況コード表!N$8),"○",IF(AND(BI757=契約状況コード表!M$9,Y757&gt;=契約状況コード表!N$9),"○",IF(AND(BI757=契約状況コード表!M$10,Y757&gt;=契約状況コード表!N$10),"○",IF(AND(BI757=契約状況コード表!M$11,Y757&gt;=契約状況コード表!N$11),"○",IF(AND(BI757=契約状況コード表!M$12,Y757&gt;=契約状況コード表!N$12),"○",IF(AND(BI757=契約状況コード表!M$13,Y757&gt;=契約状況コード表!N$13),"○","×")))))))))</f>
        <v>×</v>
      </c>
      <c r="BF757" s="114" t="str">
        <f t="shared" si="101"/>
        <v>×</v>
      </c>
      <c r="BG757" s="114" t="str">
        <f t="shared" si="102"/>
        <v>×</v>
      </c>
      <c r="BH757" s="115" t="str">
        <f t="shared" si="103"/>
        <v/>
      </c>
      <c r="BI757" s="170">
        <f t="shared" si="104"/>
        <v>0</v>
      </c>
      <c r="BJ757" s="36" t="str">
        <f>IF(AG757=契約状況コード表!G$5,"",IF(AND(K757&lt;&gt;"",ISTEXT(U757)),"分担契約/単価契約",IF(ISTEXT(U757),"単価契約",IF(K757&lt;&gt;"","分担契約",""))))</f>
        <v/>
      </c>
      <c r="BK757" s="171"/>
      <c r="BL757" s="118" t="str">
        <f>IF(COUNTIF(T757,"**"),"",IF(AND(T757&gt;=契約状況コード表!P$5,OR(H757=契約状況コード表!M$5,H757=契約状況コード表!M$6)),1,IF(AND(T757&gt;=契約状況コード表!P$13,H757&lt;&gt;契約状況コード表!M$5,H757&lt;&gt;契約状況コード表!M$6),1,"")))</f>
        <v/>
      </c>
      <c r="BM757" s="155" t="str">
        <f t="shared" si="105"/>
        <v>○</v>
      </c>
      <c r="BN757" s="118" t="b">
        <f t="shared" si="106"/>
        <v>1</v>
      </c>
      <c r="BO757" s="118" t="b">
        <f t="shared" si="107"/>
        <v>1</v>
      </c>
    </row>
    <row r="758" spans="1:67" ht="60.6" customHeight="1">
      <c r="A758" s="101">
        <f t="shared" si="108"/>
        <v>753</v>
      </c>
      <c r="B758" s="101" t="str">
        <f t="shared" si="109"/>
        <v/>
      </c>
      <c r="C758" s="101" t="str">
        <f>IF(B758&lt;&gt;1,"",COUNTIF($B$6:B758,1))</f>
        <v/>
      </c>
      <c r="D758" s="101" t="str">
        <f>IF(B758&lt;&gt;2,"",COUNTIF($B$6:B758,2))</f>
        <v/>
      </c>
      <c r="E758" s="101" t="str">
        <f>IF(B758&lt;&gt;3,"",COUNTIF($B$6:B758,3))</f>
        <v/>
      </c>
      <c r="F758" s="101" t="str">
        <f>IF(B758&lt;&gt;4,"",COUNTIF($B$6:B758,4))</f>
        <v/>
      </c>
      <c r="G758" s="75"/>
      <c r="H758" s="36"/>
      <c r="I758" s="76"/>
      <c r="J758" s="76"/>
      <c r="K758" s="75"/>
      <c r="L758" s="161"/>
      <c r="M758" s="77"/>
      <c r="N758" s="76"/>
      <c r="O758" s="78"/>
      <c r="P758" s="83"/>
      <c r="Q758" s="84"/>
      <c r="R758" s="76"/>
      <c r="S758" s="75"/>
      <c r="T758" s="79"/>
      <c r="U758" s="86"/>
      <c r="V758" s="87"/>
      <c r="W758" s="172" t="str">
        <f>IF(OR(T758="他官署で調達手続きを実施のため",AG758=契約状況コード表!G$5),"－",IF(V758&lt;&gt;"",ROUNDDOWN(V758/T758,3),(IFERROR(ROUNDDOWN(U758/T758,3),"－"))))</f>
        <v>－</v>
      </c>
      <c r="X758" s="79"/>
      <c r="Y758" s="79"/>
      <c r="Z758" s="82"/>
      <c r="AA758" s="80"/>
      <c r="AB758" s="81"/>
      <c r="AC758" s="82"/>
      <c r="AD758" s="82"/>
      <c r="AE758" s="82"/>
      <c r="AF758" s="82"/>
      <c r="AG758" s="80"/>
      <c r="AH758" s="76"/>
      <c r="AI758" s="76"/>
      <c r="AJ758" s="76"/>
      <c r="AK758" s="36"/>
      <c r="AL758" s="36"/>
      <c r="AM758" s="200"/>
      <c r="AN758" s="200"/>
      <c r="AO758" s="200"/>
      <c r="AP758" s="200"/>
      <c r="AQ758" s="161"/>
      <c r="AR758" s="75"/>
      <c r="AS758" s="36"/>
      <c r="AT758" s="36"/>
      <c r="AU758" s="36"/>
      <c r="AV758" s="36"/>
      <c r="AW758" s="36"/>
      <c r="AX758" s="36"/>
      <c r="AY758" s="36"/>
      <c r="AZ758" s="36"/>
      <c r="BA758" s="104"/>
      <c r="BB758" s="113"/>
      <c r="BC758" s="114" t="str">
        <f>IF(AND(OR(K758=契約状況コード表!D$5,K758=契約状況コード表!D$6),OR(AG758=契約状況コード表!G$5,AG758=契約状況コード表!G$6)),"年間支払金額(全官署)",IF(OR(AG758=契約状況コード表!G$5,AG758=契約状況コード表!G$6),"年間支払金額",IF(AND(OR(COUNTIF(AI758,"*すべて*"),COUNTIF(AI758,"*全て*")),S758="●",OR(K758=契約状況コード表!D$5,K758=契約状況コード表!D$6)),"年間支払金額(全官署、契約相手方ごと)",IF(AND(OR(COUNTIF(AI758,"*すべて*"),COUNTIF(AI758,"*全て*")),S758="●"),"年間支払金額(契約相手方ごと)",IF(AND(OR(K758=契約状況コード表!D$5,K758=契約状況コード表!D$6),AG758=契約状況コード表!G$7),"契約総額(全官署)",IF(AND(K758=契約状況コード表!D$7,AG758=契約状況コード表!G$7),"契約総額(自官署のみ)",IF(K758=契約状況コード表!D$7,"年間支払金額(自官署のみ)",IF(AG758=契約状況コード表!G$7,"契約総額",IF(AND(COUNTIF(BJ758,"&lt;&gt;*単価*"),OR(K758=契約状況コード表!D$5,K758=契約状況コード表!D$6)),"全官署予定価格",IF(AND(COUNTIF(BJ758,"*単価*"),OR(K758=契約状況コード表!D$5,K758=契約状況コード表!D$6)),"全官署支払金額",IF(AND(COUNTIF(BJ758,"&lt;&gt;*単価*"),COUNTIF(BJ758,"*変更契約*")),"変更後予定価格",IF(COUNTIF(BJ758,"*単価*"),"年間支払金額","予定価格"))))))))))))</f>
        <v>予定価格</v>
      </c>
      <c r="BD758" s="114" t="str">
        <f>IF(AND(BI758=契約状況コード表!M$5,T758&gt;契約状況コード表!N$5),"○",IF(AND(BI758=契約状況コード表!M$6,T758&gt;=契約状況コード表!N$6),"○",IF(AND(BI758=契約状況コード表!M$7,T758&gt;=契約状況コード表!N$7),"○",IF(AND(BI758=契約状況コード表!M$8,T758&gt;=契約状況コード表!N$8),"○",IF(AND(BI758=契約状況コード表!M$9,T758&gt;=契約状況コード表!N$9),"○",IF(AND(BI758=契約状況コード表!M$10,T758&gt;=契約状況コード表!N$10),"○",IF(AND(BI758=契約状況コード表!M$11,T758&gt;=契約状況コード表!N$11),"○",IF(AND(BI758=契約状況コード表!M$12,T758&gt;=契約状況コード表!N$12),"○",IF(AND(BI758=契約状況コード表!M$13,T758&gt;=契約状況コード表!N$13),"○",IF(T758="他官署で調達手続き入札を実施のため","○","×"))))))))))</f>
        <v>×</v>
      </c>
      <c r="BE758" s="114" t="str">
        <f>IF(AND(BI758=契約状況コード表!M$5,Y758&gt;契約状況コード表!N$5),"○",IF(AND(BI758=契約状況コード表!M$6,Y758&gt;=契約状況コード表!N$6),"○",IF(AND(BI758=契約状況コード表!M$7,Y758&gt;=契約状況コード表!N$7),"○",IF(AND(BI758=契約状況コード表!M$8,Y758&gt;=契約状況コード表!N$8),"○",IF(AND(BI758=契約状況コード表!M$9,Y758&gt;=契約状況コード表!N$9),"○",IF(AND(BI758=契約状況コード表!M$10,Y758&gt;=契約状況コード表!N$10),"○",IF(AND(BI758=契約状況コード表!M$11,Y758&gt;=契約状況コード表!N$11),"○",IF(AND(BI758=契約状況コード表!M$12,Y758&gt;=契約状況コード表!N$12),"○",IF(AND(BI758=契約状況コード表!M$13,Y758&gt;=契約状況コード表!N$13),"○","×")))))))))</f>
        <v>×</v>
      </c>
      <c r="BF758" s="114" t="str">
        <f t="shared" si="101"/>
        <v>×</v>
      </c>
      <c r="BG758" s="114" t="str">
        <f t="shared" si="102"/>
        <v>×</v>
      </c>
      <c r="BH758" s="115" t="str">
        <f t="shared" si="103"/>
        <v/>
      </c>
      <c r="BI758" s="170">
        <f t="shared" si="104"/>
        <v>0</v>
      </c>
      <c r="BJ758" s="36" t="str">
        <f>IF(AG758=契約状況コード表!G$5,"",IF(AND(K758&lt;&gt;"",ISTEXT(U758)),"分担契約/単価契約",IF(ISTEXT(U758),"単価契約",IF(K758&lt;&gt;"","分担契約",""))))</f>
        <v/>
      </c>
      <c r="BK758" s="171"/>
      <c r="BL758" s="118" t="str">
        <f>IF(COUNTIF(T758,"**"),"",IF(AND(T758&gt;=契約状況コード表!P$5,OR(H758=契約状況コード表!M$5,H758=契約状況コード表!M$6)),1,IF(AND(T758&gt;=契約状況コード表!P$13,H758&lt;&gt;契約状況コード表!M$5,H758&lt;&gt;契約状況コード表!M$6),1,"")))</f>
        <v/>
      </c>
      <c r="BM758" s="155" t="str">
        <f t="shared" si="105"/>
        <v>○</v>
      </c>
      <c r="BN758" s="118" t="b">
        <f t="shared" si="106"/>
        <v>1</v>
      </c>
      <c r="BO758" s="118" t="b">
        <f t="shared" si="107"/>
        <v>1</v>
      </c>
    </row>
    <row r="759" spans="1:67" ht="60.6" customHeight="1">
      <c r="A759" s="101">
        <f t="shared" si="108"/>
        <v>754</v>
      </c>
      <c r="B759" s="101" t="str">
        <f t="shared" si="109"/>
        <v/>
      </c>
      <c r="C759" s="101" t="str">
        <f>IF(B759&lt;&gt;1,"",COUNTIF($B$6:B759,1))</f>
        <v/>
      </c>
      <c r="D759" s="101" t="str">
        <f>IF(B759&lt;&gt;2,"",COUNTIF($B$6:B759,2))</f>
        <v/>
      </c>
      <c r="E759" s="101" t="str">
        <f>IF(B759&lt;&gt;3,"",COUNTIF($B$6:B759,3))</f>
        <v/>
      </c>
      <c r="F759" s="101" t="str">
        <f>IF(B759&lt;&gt;4,"",COUNTIF($B$6:B759,4))</f>
        <v/>
      </c>
      <c r="G759" s="75"/>
      <c r="H759" s="36"/>
      <c r="I759" s="76"/>
      <c r="J759" s="76"/>
      <c r="K759" s="75"/>
      <c r="L759" s="161"/>
      <c r="M759" s="77"/>
      <c r="N759" s="76"/>
      <c r="O759" s="78"/>
      <c r="P759" s="83"/>
      <c r="Q759" s="84"/>
      <c r="R759" s="76"/>
      <c r="S759" s="75"/>
      <c r="T759" s="85"/>
      <c r="U759" s="154"/>
      <c r="V759" s="87"/>
      <c r="W759" s="172" t="str">
        <f>IF(OR(T759="他官署で調達手続きを実施のため",AG759=契約状況コード表!G$5),"－",IF(V759&lt;&gt;"",ROUNDDOWN(V759/T759,3),(IFERROR(ROUNDDOWN(U759/T759,3),"－"))))</f>
        <v>－</v>
      </c>
      <c r="X759" s="85"/>
      <c r="Y759" s="85"/>
      <c r="Z759" s="82"/>
      <c r="AA759" s="80"/>
      <c r="AB759" s="81"/>
      <c r="AC759" s="82"/>
      <c r="AD759" s="82"/>
      <c r="AE759" s="82"/>
      <c r="AF759" s="82"/>
      <c r="AG759" s="80"/>
      <c r="AH759" s="76"/>
      <c r="AI759" s="76"/>
      <c r="AJ759" s="76"/>
      <c r="AK759" s="36"/>
      <c r="AL759" s="36"/>
      <c r="AM759" s="200"/>
      <c r="AN759" s="200"/>
      <c r="AO759" s="200"/>
      <c r="AP759" s="200"/>
      <c r="AQ759" s="161"/>
      <c r="AR759" s="75"/>
      <c r="AS759" s="36"/>
      <c r="AT759" s="36"/>
      <c r="AU759" s="36"/>
      <c r="AV759" s="36"/>
      <c r="AW759" s="36"/>
      <c r="AX759" s="36"/>
      <c r="AY759" s="36"/>
      <c r="AZ759" s="36"/>
      <c r="BA759" s="104"/>
      <c r="BB759" s="113"/>
      <c r="BC759" s="114" t="str">
        <f>IF(AND(OR(K759=契約状況コード表!D$5,K759=契約状況コード表!D$6),OR(AG759=契約状況コード表!G$5,AG759=契約状況コード表!G$6)),"年間支払金額(全官署)",IF(OR(AG759=契約状況コード表!G$5,AG759=契約状況コード表!G$6),"年間支払金額",IF(AND(OR(COUNTIF(AI759,"*すべて*"),COUNTIF(AI759,"*全て*")),S759="●",OR(K759=契約状況コード表!D$5,K759=契約状況コード表!D$6)),"年間支払金額(全官署、契約相手方ごと)",IF(AND(OR(COUNTIF(AI759,"*すべて*"),COUNTIF(AI759,"*全て*")),S759="●"),"年間支払金額(契約相手方ごと)",IF(AND(OR(K759=契約状況コード表!D$5,K759=契約状況コード表!D$6),AG759=契約状況コード表!G$7),"契約総額(全官署)",IF(AND(K759=契約状況コード表!D$7,AG759=契約状況コード表!G$7),"契約総額(自官署のみ)",IF(K759=契約状況コード表!D$7,"年間支払金額(自官署のみ)",IF(AG759=契約状況コード表!G$7,"契約総額",IF(AND(COUNTIF(BJ759,"&lt;&gt;*単価*"),OR(K759=契約状況コード表!D$5,K759=契約状況コード表!D$6)),"全官署予定価格",IF(AND(COUNTIF(BJ759,"*単価*"),OR(K759=契約状況コード表!D$5,K759=契約状況コード表!D$6)),"全官署支払金額",IF(AND(COUNTIF(BJ759,"&lt;&gt;*単価*"),COUNTIF(BJ759,"*変更契約*")),"変更後予定価格",IF(COUNTIF(BJ759,"*単価*"),"年間支払金額","予定価格"))))))))))))</f>
        <v>予定価格</v>
      </c>
      <c r="BD759" s="114" t="str">
        <f>IF(AND(BI759=契約状況コード表!M$5,T759&gt;契約状況コード表!N$5),"○",IF(AND(BI759=契約状況コード表!M$6,T759&gt;=契約状況コード表!N$6),"○",IF(AND(BI759=契約状況コード表!M$7,T759&gt;=契約状況コード表!N$7),"○",IF(AND(BI759=契約状況コード表!M$8,T759&gt;=契約状況コード表!N$8),"○",IF(AND(BI759=契約状況コード表!M$9,T759&gt;=契約状況コード表!N$9),"○",IF(AND(BI759=契約状況コード表!M$10,T759&gt;=契約状況コード表!N$10),"○",IF(AND(BI759=契約状況コード表!M$11,T759&gt;=契約状況コード表!N$11),"○",IF(AND(BI759=契約状況コード表!M$12,T759&gt;=契約状況コード表!N$12),"○",IF(AND(BI759=契約状況コード表!M$13,T759&gt;=契約状況コード表!N$13),"○",IF(T759="他官署で調達手続き入札を実施のため","○","×"))))))))))</f>
        <v>×</v>
      </c>
      <c r="BE759" s="114" t="str">
        <f>IF(AND(BI759=契約状況コード表!M$5,Y759&gt;契約状況コード表!N$5),"○",IF(AND(BI759=契約状況コード表!M$6,Y759&gt;=契約状況コード表!N$6),"○",IF(AND(BI759=契約状況コード表!M$7,Y759&gt;=契約状況コード表!N$7),"○",IF(AND(BI759=契約状況コード表!M$8,Y759&gt;=契約状況コード表!N$8),"○",IF(AND(BI759=契約状況コード表!M$9,Y759&gt;=契約状況コード表!N$9),"○",IF(AND(BI759=契約状況コード表!M$10,Y759&gt;=契約状況コード表!N$10),"○",IF(AND(BI759=契約状況コード表!M$11,Y759&gt;=契約状況コード表!N$11),"○",IF(AND(BI759=契約状況コード表!M$12,Y759&gt;=契約状況コード表!N$12),"○",IF(AND(BI759=契約状況コード表!M$13,Y759&gt;=契約状況コード表!N$13),"○","×")))))))))</f>
        <v>×</v>
      </c>
      <c r="BF759" s="114" t="str">
        <f t="shared" si="101"/>
        <v>×</v>
      </c>
      <c r="BG759" s="114" t="str">
        <f t="shared" si="102"/>
        <v>×</v>
      </c>
      <c r="BH759" s="115" t="str">
        <f t="shared" si="103"/>
        <v/>
      </c>
      <c r="BI759" s="170">
        <f t="shared" si="104"/>
        <v>0</v>
      </c>
      <c r="BJ759" s="36" t="str">
        <f>IF(AG759=契約状況コード表!G$5,"",IF(AND(K759&lt;&gt;"",ISTEXT(U759)),"分担契約/単価契約",IF(ISTEXT(U759),"単価契約",IF(K759&lt;&gt;"","分担契約",""))))</f>
        <v/>
      </c>
      <c r="BK759" s="171"/>
      <c r="BL759" s="118" t="str">
        <f>IF(COUNTIF(T759,"**"),"",IF(AND(T759&gt;=契約状況コード表!P$5,OR(H759=契約状況コード表!M$5,H759=契約状況コード表!M$6)),1,IF(AND(T759&gt;=契約状況コード表!P$13,H759&lt;&gt;契約状況コード表!M$5,H759&lt;&gt;契約状況コード表!M$6),1,"")))</f>
        <v/>
      </c>
      <c r="BM759" s="155" t="str">
        <f t="shared" si="105"/>
        <v>○</v>
      </c>
      <c r="BN759" s="118" t="b">
        <f t="shared" si="106"/>
        <v>1</v>
      </c>
      <c r="BO759" s="118" t="b">
        <f t="shared" si="107"/>
        <v>1</v>
      </c>
    </row>
    <row r="760" spans="1:67" ht="60.6" customHeight="1">
      <c r="A760" s="101">
        <f t="shared" si="108"/>
        <v>755</v>
      </c>
      <c r="B760" s="101" t="str">
        <f t="shared" si="109"/>
        <v/>
      </c>
      <c r="C760" s="101" t="str">
        <f>IF(B760&lt;&gt;1,"",COUNTIF($B$6:B760,1))</f>
        <v/>
      </c>
      <c r="D760" s="101" t="str">
        <f>IF(B760&lt;&gt;2,"",COUNTIF($B$6:B760,2))</f>
        <v/>
      </c>
      <c r="E760" s="101" t="str">
        <f>IF(B760&lt;&gt;3,"",COUNTIF($B$6:B760,3))</f>
        <v/>
      </c>
      <c r="F760" s="101" t="str">
        <f>IF(B760&lt;&gt;4,"",COUNTIF($B$6:B760,4))</f>
        <v/>
      </c>
      <c r="G760" s="75"/>
      <c r="H760" s="36"/>
      <c r="I760" s="76"/>
      <c r="J760" s="76"/>
      <c r="K760" s="75"/>
      <c r="L760" s="161"/>
      <c r="M760" s="77"/>
      <c r="N760" s="76"/>
      <c r="O760" s="78"/>
      <c r="P760" s="83"/>
      <c r="Q760" s="84"/>
      <c r="R760" s="76"/>
      <c r="S760" s="75"/>
      <c r="T760" s="79"/>
      <c r="U760" s="86"/>
      <c r="V760" s="87"/>
      <c r="W760" s="172" t="str">
        <f>IF(OR(T760="他官署で調達手続きを実施のため",AG760=契約状況コード表!G$5),"－",IF(V760&lt;&gt;"",ROUNDDOWN(V760/T760,3),(IFERROR(ROUNDDOWN(U760/T760,3),"－"))))</f>
        <v>－</v>
      </c>
      <c r="X760" s="79"/>
      <c r="Y760" s="79"/>
      <c r="Z760" s="82"/>
      <c r="AA760" s="80"/>
      <c r="AB760" s="81"/>
      <c r="AC760" s="82"/>
      <c r="AD760" s="82"/>
      <c r="AE760" s="82"/>
      <c r="AF760" s="82"/>
      <c r="AG760" s="80"/>
      <c r="AH760" s="76"/>
      <c r="AI760" s="76"/>
      <c r="AJ760" s="76"/>
      <c r="AK760" s="36"/>
      <c r="AL760" s="36"/>
      <c r="AM760" s="200"/>
      <c r="AN760" s="200"/>
      <c r="AO760" s="200"/>
      <c r="AP760" s="200"/>
      <c r="AQ760" s="161"/>
      <c r="AR760" s="75"/>
      <c r="AS760" s="36"/>
      <c r="AT760" s="36"/>
      <c r="AU760" s="36"/>
      <c r="AV760" s="36"/>
      <c r="AW760" s="36"/>
      <c r="AX760" s="36"/>
      <c r="AY760" s="36"/>
      <c r="AZ760" s="36"/>
      <c r="BA760" s="104"/>
      <c r="BB760" s="113"/>
      <c r="BC760" s="114" t="str">
        <f>IF(AND(OR(K760=契約状況コード表!D$5,K760=契約状況コード表!D$6),OR(AG760=契約状況コード表!G$5,AG760=契約状況コード表!G$6)),"年間支払金額(全官署)",IF(OR(AG760=契約状況コード表!G$5,AG760=契約状況コード表!G$6),"年間支払金額",IF(AND(OR(COUNTIF(AI760,"*すべて*"),COUNTIF(AI760,"*全て*")),S760="●",OR(K760=契約状況コード表!D$5,K760=契約状況コード表!D$6)),"年間支払金額(全官署、契約相手方ごと)",IF(AND(OR(COUNTIF(AI760,"*すべて*"),COUNTIF(AI760,"*全て*")),S760="●"),"年間支払金額(契約相手方ごと)",IF(AND(OR(K760=契約状況コード表!D$5,K760=契約状況コード表!D$6),AG760=契約状況コード表!G$7),"契約総額(全官署)",IF(AND(K760=契約状況コード表!D$7,AG760=契約状況コード表!G$7),"契約総額(自官署のみ)",IF(K760=契約状況コード表!D$7,"年間支払金額(自官署のみ)",IF(AG760=契約状況コード表!G$7,"契約総額",IF(AND(COUNTIF(BJ760,"&lt;&gt;*単価*"),OR(K760=契約状況コード表!D$5,K760=契約状況コード表!D$6)),"全官署予定価格",IF(AND(COUNTIF(BJ760,"*単価*"),OR(K760=契約状況コード表!D$5,K760=契約状況コード表!D$6)),"全官署支払金額",IF(AND(COUNTIF(BJ760,"&lt;&gt;*単価*"),COUNTIF(BJ760,"*変更契約*")),"変更後予定価格",IF(COUNTIF(BJ760,"*単価*"),"年間支払金額","予定価格"))))))))))))</f>
        <v>予定価格</v>
      </c>
      <c r="BD760" s="114" t="str">
        <f>IF(AND(BI760=契約状況コード表!M$5,T760&gt;契約状況コード表!N$5),"○",IF(AND(BI760=契約状況コード表!M$6,T760&gt;=契約状況コード表!N$6),"○",IF(AND(BI760=契約状況コード表!M$7,T760&gt;=契約状況コード表!N$7),"○",IF(AND(BI760=契約状況コード表!M$8,T760&gt;=契約状況コード表!N$8),"○",IF(AND(BI760=契約状況コード表!M$9,T760&gt;=契約状況コード表!N$9),"○",IF(AND(BI760=契約状況コード表!M$10,T760&gt;=契約状況コード表!N$10),"○",IF(AND(BI760=契約状況コード表!M$11,T760&gt;=契約状況コード表!N$11),"○",IF(AND(BI760=契約状況コード表!M$12,T760&gt;=契約状況コード表!N$12),"○",IF(AND(BI760=契約状況コード表!M$13,T760&gt;=契約状況コード表!N$13),"○",IF(T760="他官署で調達手続き入札を実施のため","○","×"))))))))))</f>
        <v>×</v>
      </c>
      <c r="BE760" s="114" t="str">
        <f>IF(AND(BI760=契約状況コード表!M$5,Y760&gt;契約状況コード表!N$5),"○",IF(AND(BI760=契約状況コード表!M$6,Y760&gt;=契約状況コード表!N$6),"○",IF(AND(BI760=契約状況コード表!M$7,Y760&gt;=契約状況コード表!N$7),"○",IF(AND(BI760=契約状況コード表!M$8,Y760&gt;=契約状況コード表!N$8),"○",IF(AND(BI760=契約状況コード表!M$9,Y760&gt;=契約状況コード表!N$9),"○",IF(AND(BI760=契約状況コード表!M$10,Y760&gt;=契約状況コード表!N$10),"○",IF(AND(BI760=契約状況コード表!M$11,Y760&gt;=契約状況コード表!N$11),"○",IF(AND(BI760=契約状況コード表!M$12,Y760&gt;=契約状況コード表!N$12),"○",IF(AND(BI760=契約状況コード表!M$13,Y760&gt;=契約状況コード表!N$13),"○","×")))))))))</f>
        <v>×</v>
      </c>
      <c r="BF760" s="114" t="str">
        <f t="shared" si="101"/>
        <v>×</v>
      </c>
      <c r="BG760" s="114" t="str">
        <f t="shared" si="102"/>
        <v>×</v>
      </c>
      <c r="BH760" s="115" t="str">
        <f t="shared" si="103"/>
        <v/>
      </c>
      <c r="BI760" s="170">
        <f t="shared" si="104"/>
        <v>0</v>
      </c>
      <c r="BJ760" s="36" t="str">
        <f>IF(AG760=契約状況コード表!G$5,"",IF(AND(K760&lt;&gt;"",ISTEXT(U760)),"分担契約/単価契約",IF(ISTEXT(U760),"単価契約",IF(K760&lt;&gt;"","分担契約",""))))</f>
        <v/>
      </c>
      <c r="BK760" s="171"/>
      <c r="BL760" s="118" t="str">
        <f>IF(COUNTIF(T760,"**"),"",IF(AND(T760&gt;=契約状況コード表!P$5,OR(H760=契約状況コード表!M$5,H760=契約状況コード表!M$6)),1,IF(AND(T760&gt;=契約状況コード表!P$13,H760&lt;&gt;契約状況コード表!M$5,H760&lt;&gt;契約状況コード表!M$6),1,"")))</f>
        <v/>
      </c>
      <c r="BM760" s="155" t="str">
        <f t="shared" si="105"/>
        <v>○</v>
      </c>
      <c r="BN760" s="118" t="b">
        <f t="shared" si="106"/>
        <v>1</v>
      </c>
      <c r="BO760" s="118" t="b">
        <f t="shared" si="107"/>
        <v>1</v>
      </c>
    </row>
    <row r="761" spans="1:67" ht="60.6" customHeight="1">
      <c r="A761" s="101">
        <f t="shared" si="108"/>
        <v>756</v>
      </c>
      <c r="B761" s="101" t="str">
        <f t="shared" si="109"/>
        <v/>
      </c>
      <c r="C761" s="101" t="str">
        <f>IF(B761&lt;&gt;1,"",COUNTIF($B$6:B761,1))</f>
        <v/>
      </c>
      <c r="D761" s="101" t="str">
        <f>IF(B761&lt;&gt;2,"",COUNTIF($B$6:B761,2))</f>
        <v/>
      </c>
      <c r="E761" s="101" t="str">
        <f>IF(B761&lt;&gt;3,"",COUNTIF($B$6:B761,3))</f>
        <v/>
      </c>
      <c r="F761" s="101" t="str">
        <f>IF(B761&lt;&gt;4,"",COUNTIF($B$6:B761,4))</f>
        <v/>
      </c>
      <c r="G761" s="75"/>
      <c r="H761" s="36"/>
      <c r="I761" s="76"/>
      <c r="J761" s="76"/>
      <c r="K761" s="75"/>
      <c r="L761" s="161"/>
      <c r="M761" s="77"/>
      <c r="N761" s="76"/>
      <c r="O761" s="78"/>
      <c r="P761" s="83"/>
      <c r="Q761" s="84"/>
      <c r="R761" s="76"/>
      <c r="S761" s="75"/>
      <c r="T761" s="79"/>
      <c r="U761" s="86"/>
      <c r="V761" s="87"/>
      <c r="W761" s="172" t="str">
        <f>IF(OR(T761="他官署で調達手続きを実施のため",AG761=契約状況コード表!G$5),"－",IF(V761&lt;&gt;"",ROUNDDOWN(V761/T761,3),(IFERROR(ROUNDDOWN(U761/T761,3),"－"))))</f>
        <v>－</v>
      </c>
      <c r="X761" s="79"/>
      <c r="Y761" s="79"/>
      <c r="Z761" s="82"/>
      <c r="AA761" s="80"/>
      <c r="AB761" s="81"/>
      <c r="AC761" s="82"/>
      <c r="AD761" s="82"/>
      <c r="AE761" s="82"/>
      <c r="AF761" s="82"/>
      <c r="AG761" s="80"/>
      <c r="AH761" s="76"/>
      <c r="AI761" s="76"/>
      <c r="AJ761" s="76"/>
      <c r="AK761" s="36"/>
      <c r="AL761" s="36"/>
      <c r="AM761" s="200"/>
      <c r="AN761" s="200"/>
      <c r="AO761" s="200"/>
      <c r="AP761" s="200"/>
      <c r="AQ761" s="161"/>
      <c r="AR761" s="75"/>
      <c r="AS761" s="36"/>
      <c r="AT761" s="36"/>
      <c r="AU761" s="36"/>
      <c r="AV761" s="36"/>
      <c r="AW761" s="36"/>
      <c r="AX761" s="36"/>
      <c r="AY761" s="36"/>
      <c r="AZ761" s="36"/>
      <c r="BA761" s="104"/>
      <c r="BB761" s="113"/>
      <c r="BC761" s="114" t="str">
        <f>IF(AND(OR(K761=契約状況コード表!D$5,K761=契約状況コード表!D$6),OR(AG761=契約状況コード表!G$5,AG761=契約状況コード表!G$6)),"年間支払金額(全官署)",IF(OR(AG761=契約状況コード表!G$5,AG761=契約状況コード表!G$6),"年間支払金額",IF(AND(OR(COUNTIF(AI761,"*すべて*"),COUNTIF(AI761,"*全て*")),S761="●",OR(K761=契約状況コード表!D$5,K761=契約状況コード表!D$6)),"年間支払金額(全官署、契約相手方ごと)",IF(AND(OR(COUNTIF(AI761,"*すべて*"),COUNTIF(AI761,"*全て*")),S761="●"),"年間支払金額(契約相手方ごと)",IF(AND(OR(K761=契約状況コード表!D$5,K761=契約状況コード表!D$6),AG761=契約状況コード表!G$7),"契約総額(全官署)",IF(AND(K761=契約状況コード表!D$7,AG761=契約状況コード表!G$7),"契約総額(自官署のみ)",IF(K761=契約状況コード表!D$7,"年間支払金額(自官署のみ)",IF(AG761=契約状況コード表!G$7,"契約総額",IF(AND(COUNTIF(BJ761,"&lt;&gt;*単価*"),OR(K761=契約状況コード表!D$5,K761=契約状況コード表!D$6)),"全官署予定価格",IF(AND(COUNTIF(BJ761,"*単価*"),OR(K761=契約状況コード表!D$5,K761=契約状況コード表!D$6)),"全官署支払金額",IF(AND(COUNTIF(BJ761,"&lt;&gt;*単価*"),COUNTIF(BJ761,"*変更契約*")),"変更後予定価格",IF(COUNTIF(BJ761,"*単価*"),"年間支払金額","予定価格"))))))))))))</f>
        <v>予定価格</v>
      </c>
      <c r="BD761" s="114" t="str">
        <f>IF(AND(BI761=契約状況コード表!M$5,T761&gt;契約状況コード表!N$5),"○",IF(AND(BI761=契約状況コード表!M$6,T761&gt;=契約状況コード表!N$6),"○",IF(AND(BI761=契約状況コード表!M$7,T761&gt;=契約状況コード表!N$7),"○",IF(AND(BI761=契約状況コード表!M$8,T761&gt;=契約状況コード表!N$8),"○",IF(AND(BI761=契約状況コード表!M$9,T761&gt;=契約状況コード表!N$9),"○",IF(AND(BI761=契約状況コード表!M$10,T761&gt;=契約状況コード表!N$10),"○",IF(AND(BI761=契約状況コード表!M$11,T761&gt;=契約状況コード表!N$11),"○",IF(AND(BI761=契約状況コード表!M$12,T761&gt;=契約状況コード表!N$12),"○",IF(AND(BI761=契約状況コード表!M$13,T761&gt;=契約状況コード表!N$13),"○",IF(T761="他官署で調達手続き入札を実施のため","○","×"))))))))))</f>
        <v>×</v>
      </c>
      <c r="BE761" s="114" t="str">
        <f>IF(AND(BI761=契約状況コード表!M$5,Y761&gt;契約状況コード表!N$5),"○",IF(AND(BI761=契約状況コード表!M$6,Y761&gt;=契約状況コード表!N$6),"○",IF(AND(BI761=契約状況コード表!M$7,Y761&gt;=契約状況コード表!N$7),"○",IF(AND(BI761=契約状況コード表!M$8,Y761&gt;=契約状況コード表!N$8),"○",IF(AND(BI761=契約状況コード表!M$9,Y761&gt;=契約状況コード表!N$9),"○",IF(AND(BI761=契約状況コード表!M$10,Y761&gt;=契約状況コード表!N$10),"○",IF(AND(BI761=契約状況コード表!M$11,Y761&gt;=契約状況コード表!N$11),"○",IF(AND(BI761=契約状況コード表!M$12,Y761&gt;=契約状況コード表!N$12),"○",IF(AND(BI761=契約状況コード表!M$13,Y761&gt;=契約状況コード表!N$13),"○","×")))))))))</f>
        <v>×</v>
      </c>
      <c r="BF761" s="114" t="str">
        <f t="shared" si="101"/>
        <v>×</v>
      </c>
      <c r="BG761" s="114" t="str">
        <f t="shared" si="102"/>
        <v>×</v>
      </c>
      <c r="BH761" s="115" t="str">
        <f t="shared" si="103"/>
        <v/>
      </c>
      <c r="BI761" s="170">
        <f t="shared" si="104"/>
        <v>0</v>
      </c>
      <c r="BJ761" s="36" t="str">
        <f>IF(AG761=契約状況コード表!G$5,"",IF(AND(K761&lt;&gt;"",ISTEXT(U761)),"分担契約/単価契約",IF(ISTEXT(U761),"単価契約",IF(K761&lt;&gt;"","分担契約",""))))</f>
        <v/>
      </c>
      <c r="BK761" s="171"/>
      <c r="BL761" s="118" t="str">
        <f>IF(COUNTIF(T761,"**"),"",IF(AND(T761&gt;=契約状況コード表!P$5,OR(H761=契約状況コード表!M$5,H761=契約状況コード表!M$6)),1,IF(AND(T761&gt;=契約状況コード表!P$13,H761&lt;&gt;契約状況コード表!M$5,H761&lt;&gt;契約状況コード表!M$6),1,"")))</f>
        <v/>
      </c>
      <c r="BM761" s="155" t="str">
        <f t="shared" si="105"/>
        <v>○</v>
      </c>
      <c r="BN761" s="118" t="b">
        <f t="shared" si="106"/>
        <v>1</v>
      </c>
      <c r="BO761" s="118" t="b">
        <f t="shared" si="107"/>
        <v>1</v>
      </c>
    </row>
    <row r="762" spans="1:67" ht="60.6" customHeight="1">
      <c r="A762" s="101">
        <f t="shared" si="108"/>
        <v>757</v>
      </c>
      <c r="B762" s="101" t="str">
        <f t="shared" si="109"/>
        <v/>
      </c>
      <c r="C762" s="101" t="str">
        <f>IF(B762&lt;&gt;1,"",COUNTIF($B$6:B762,1))</f>
        <v/>
      </c>
      <c r="D762" s="101" t="str">
        <f>IF(B762&lt;&gt;2,"",COUNTIF($B$6:B762,2))</f>
        <v/>
      </c>
      <c r="E762" s="101" t="str">
        <f>IF(B762&lt;&gt;3,"",COUNTIF($B$6:B762,3))</f>
        <v/>
      </c>
      <c r="F762" s="101" t="str">
        <f>IF(B762&lt;&gt;4,"",COUNTIF($B$6:B762,4))</f>
        <v/>
      </c>
      <c r="G762" s="75"/>
      <c r="H762" s="36"/>
      <c r="I762" s="76"/>
      <c r="J762" s="76"/>
      <c r="K762" s="75"/>
      <c r="L762" s="161"/>
      <c r="M762" s="77"/>
      <c r="N762" s="76"/>
      <c r="O762" s="78"/>
      <c r="P762" s="83"/>
      <c r="Q762" s="84"/>
      <c r="R762" s="76"/>
      <c r="S762" s="75"/>
      <c r="T762" s="79"/>
      <c r="U762" s="86"/>
      <c r="V762" s="87"/>
      <c r="W762" s="172" t="str">
        <f>IF(OR(T762="他官署で調達手続きを実施のため",AG762=契約状況コード表!G$5),"－",IF(V762&lt;&gt;"",ROUNDDOWN(V762/T762,3),(IFERROR(ROUNDDOWN(U762/T762,3),"－"))))</f>
        <v>－</v>
      </c>
      <c r="X762" s="79"/>
      <c r="Y762" s="79"/>
      <c r="Z762" s="82"/>
      <c r="AA762" s="80"/>
      <c r="AB762" s="81"/>
      <c r="AC762" s="82"/>
      <c r="AD762" s="82"/>
      <c r="AE762" s="82"/>
      <c r="AF762" s="82"/>
      <c r="AG762" s="80"/>
      <c r="AH762" s="76"/>
      <c r="AI762" s="76"/>
      <c r="AJ762" s="76"/>
      <c r="AK762" s="36"/>
      <c r="AL762" s="36"/>
      <c r="AM762" s="200"/>
      <c r="AN762" s="200"/>
      <c r="AO762" s="200"/>
      <c r="AP762" s="200"/>
      <c r="AQ762" s="161"/>
      <c r="AR762" s="75"/>
      <c r="AS762" s="36"/>
      <c r="AT762" s="36"/>
      <c r="AU762" s="36"/>
      <c r="AV762" s="36"/>
      <c r="AW762" s="36"/>
      <c r="AX762" s="36"/>
      <c r="AY762" s="36"/>
      <c r="AZ762" s="36"/>
      <c r="BA762" s="104"/>
      <c r="BB762" s="113"/>
      <c r="BC762" s="114" t="str">
        <f>IF(AND(OR(K762=契約状況コード表!D$5,K762=契約状況コード表!D$6),OR(AG762=契約状況コード表!G$5,AG762=契約状況コード表!G$6)),"年間支払金額(全官署)",IF(OR(AG762=契約状況コード表!G$5,AG762=契約状況コード表!G$6),"年間支払金額",IF(AND(OR(COUNTIF(AI762,"*すべて*"),COUNTIF(AI762,"*全て*")),S762="●",OR(K762=契約状況コード表!D$5,K762=契約状況コード表!D$6)),"年間支払金額(全官署、契約相手方ごと)",IF(AND(OR(COUNTIF(AI762,"*すべて*"),COUNTIF(AI762,"*全て*")),S762="●"),"年間支払金額(契約相手方ごと)",IF(AND(OR(K762=契約状況コード表!D$5,K762=契約状況コード表!D$6),AG762=契約状況コード表!G$7),"契約総額(全官署)",IF(AND(K762=契約状況コード表!D$7,AG762=契約状況コード表!G$7),"契約総額(自官署のみ)",IF(K762=契約状況コード表!D$7,"年間支払金額(自官署のみ)",IF(AG762=契約状況コード表!G$7,"契約総額",IF(AND(COUNTIF(BJ762,"&lt;&gt;*単価*"),OR(K762=契約状況コード表!D$5,K762=契約状況コード表!D$6)),"全官署予定価格",IF(AND(COUNTIF(BJ762,"*単価*"),OR(K762=契約状況コード表!D$5,K762=契約状況コード表!D$6)),"全官署支払金額",IF(AND(COUNTIF(BJ762,"&lt;&gt;*単価*"),COUNTIF(BJ762,"*変更契約*")),"変更後予定価格",IF(COUNTIF(BJ762,"*単価*"),"年間支払金額","予定価格"))))))))))))</f>
        <v>予定価格</v>
      </c>
      <c r="BD762" s="114" t="str">
        <f>IF(AND(BI762=契約状況コード表!M$5,T762&gt;契約状況コード表!N$5),"○",IF(AND(BI762=契約状況コード表!M$6,T762&gt;=契約状況コード表!N$6),"○",IF(AND(BI762=契約状況コード表!M$7,T762&gt;=契約状況コード表!N$7),"○",IF(AND(BI762=契約状況コード表!M$8,T762&gt;=契約状況コード表!N$8),"○",IF(AND(BI762=契約状況コード表!M$9,T762&gt;=契約状況コード表!N$9),"○",IF(AND(BI762=契約状況コード表!M$10,T762&gt;=契約状況コード表!N$10),"○",IF(AND(BI762=契約状況コード表!M$11,T762&gt;=契約状況コード表!N$11),"○",IF(AND(BI762=契約状況コード表!M$12,T762&gt;=契約状況コード表!N$12),"○",IF(AND(BI762=契約状況コード表!M$13,T762&gt;=契約状況コード表!N$13),"○",IF(T762="他官署で調達手続き入札を実施のため","○","×"))))))))))</f>
        <v>×</v>
      </c>
      <c r="BE762" s="114" t="str">
        <f>IF(AND(BI762=契約状況コード表!M$5,Y762&gt;契約状況コード表!N$5),"○",IF(AND(BI762=契約状況コード表!M$6,Y762&gt;=契約状況コード表!N$6),"○",IF(AND(BI762=契約状況コード表!M$7,Y762&gt;=契約状況コード表!N$7),"○",IF(AND(BI762=契約状況コード表!M$8,Y762&gt;=契約状況コード表!N$8),"○",IF(AND(BI762=契約状況コード表!M$9,Y762&gt;=契約状況コード表!N$9),"○",IF(AND(BI762=契約状況コード表!M$10,Y762&gt;=契約状況コード表!N$10),"○",IF(AND(BI762=契約状況コード表!M$11,Y762&gt;=契約状況コード表!N$11),"○",IF(AND(BI762=契約状況コード表!M$12,Y762&gt;=契約状況コード表!N$12),"○",IF(AND(BI762=契約状況コード表!M$13,Y762&gt;=契約状況コード表!N$13),"○","×")))))))))</f>
        <v>×</v>
      </c>
      <c r="BF762" s="114" t="str">
        <f t="shared" si="101"/>
        <v>×</v>
      </c>
      <c r="BG762" s="114" t="str">
        <f t="shared" si="102"/>
        <v>×</v>
      </c>
      <c r="BH762" s="115" t="str">
        <f t="shared" si="103"/>
        <v/>
      </c>
      <c r="BI762" s="170">
        <f t="shared" si="104"/>
        <v>0</v>
      </c>
      <c r="BJ762" s="36" t="str">
        <f>IF(AG762=契約状況コード表!G$5,"",IF(AND(K762&lt;&gt;"",ISTEXT(U762)),"分担契約/単価契約",IF(ISTEXT(U762),"単価契約",IF(K762&lt;&gt;"","分担契約",""))))</f>
        <v/>
      </c>
      <c r="BK762" s="171"/>
      <c r="BL762" s="118" t="str">
        <f>IF(COUNTIF(T762,"**"),"",IF(AND(T762&gt;=契約状況コード表!P$5,OR(H762=契約状況コード表!M$5,H762=契約状況コード表!M$6)),1,IF(AND(T762&gt;=契約状況コード表!P$13,H762&lt;&gt;契約状況コード表!M$5,H762&lt;&gt;契約状況コード表!M$6),1,"")))</f>
        <v/>
      </c>
      <c r="BM762" s="155" t="str">
        <f t="shared" si="105"/>
        <v>○</v>
      </c>
      <c r="BN762" s="118" t="b">
        <f t="shared" si="106"/>
        <v>1</v>
      </c>
      <c r="BO762" s="118" t="b">
        <f t="shared" si="107"/>
        <v>1</v>
      </c>
    </row>
    <row r="763" spans="1:67" ht="60.6" customHeight="1">
      <c r="A763" s="101">
        <f t="shared" si="108"/>
        <v>758</v>
      </c>
      <c r="B763" s="101" t="str">
        <f t="shared" si="109"/>
        <v/>
      </c>
      <c r="C763" s="101" t="str">
        <f>IF(B763&lt;&gt;1,"",COUNTIF($B$6:B763,1))</f>
        <v/>
      </c>
      <c r="D763" s="101" t="str">
        <f>IF(B763&lt;&gt;2,"",COUNTIF($B$6:B763,2))</f>
        <v/>
      </c>
      <c r="E763" s="101" t="str">
        <f>IF(B763&lt;&gt;3,"",COUNTIF($B$6:B763,3))</f>
        <v/>
      </c>
      <c r="F763" s="101" t="str">
        <f>IF(B763&lt;&gt;4,"",COUNTIF($B$6:B763,4))</f>
        <v/>
      </c>
      <c r="G763" s="75"/>
      <c r="H763" s="36"/>
      <c r="I763" s="76"/>
      <c r="J763" s="76"/>
      <c r="K763" s="75"/>
      <c r="L763" s="161"/>
      <c r="M763" s="77"/>
      <c r="N763" s="76"/>
      <c r="O763" s="78"/>
      <c r="P763" s="83"/>
      <c r="Q763" s="84"/>
      <c r="R763" s="76"/>
      <c r="S763" s="75"/>
      <c r="T763" s="79"/>
      <c r="U763" s="86"/>
      <c r="V763" s="87"/>
      <c r="W763" s="172" t="str">
        <f>IF(OR(T763="他官署で調達手続きを実施のため",AG763=契約状況コード表!G$5),"－",IF(V763&lt;&gt;"",ROUNDDOWN(V763/T763,3),(IFERROR(ROUNDDOWN(U763/T763,3),"－"))))</f>
        <v>－</v>
      </c>
      <c r="X763" s="79"/>
      <c r="Y763" s="79"/>
      <c r="Z763" s="82"/>
      <c r="AA763" s="80"/>
      <c r="AB763" s="81"/>
      <c r="AC763" s="82"/>
      <c r="AD763" s="82"/>
      <c r="AE763" s="82"/>
      <c r="AF763" s="82"/>
      <c r="AG763" s="80"/>
      <c r="AH763" s="76"/>
      <c r="AI763" s="76"/>
      <c r="AJ763" s="76"/>
      <c r="AK763" s="36"/>
      <c r="AL763" s="36"/>
      <c r="AM763" s="200"/>
      <c r="AN763" s="200"/>
      <c r="AO763" s="200"/>
      <c r="AP763" s="200"/>
      <c r="AQ763" s="161"/>
      <c r="AR763" s="75"/>
      <c r="AS763" s="36"/>
      <c r="AT763" s="36"/>
      <c r="AU763" s="36"/>
      <c r="AV763" s="36"/>
      <c r="AW763" s="36"/>
      <c r="AX763" s="36"/>
      <c r="AY763" s="36"/>
      <c r="AZ763" s="36"/>
      <c r="BA763" s="108"/>
      <c r="BB763" s="113"/>
      <c r="BC763" s="114" t="str">
        <f>IF(AND(OR(K763=契約状況コード表!D$5,K763=契約状況コード表!D$6),OR(AG763=契約状況コード表!G$5,AG763=契約状況コード表!G$6)),"年間支払金額(全官署)",IF(OR(AG763=契約状況コード表!G$5,AG763=契約状況コード表!G$6),"年間支払金額",IF(AND(OR(COUNTIF(AI763,"*すべて*"),COUNTIF(AI763,"*全て*")),S763="●",OR(K763=契約状況コード表!D$5,K763=契約状況コード表!D$6)),"年間支払金額(全官署、契約相手方ごと)",IF(AND(OR(COUNTIF(AI763,"*すべて*"),COUNTIF(AI763,"*全て*")),S763="●"),"年間支払金額(契約相手方ごと)",IF(AND(OR(K763=契約状況コード表!D$5,K763=契約状況コード表!D$6),AG763=契約状況コード表!G$7),"契約総額(全官署)",IF(AND(K763=契約状況コード表!D$7,AG763=契約状況コード表!G$7),"契約総額(自官署のみ)",IF(K763=契約状況コード表!D$7,"年間支払金額(自官署のみ)",IF(AG763=契約状況コード表!G$7,"契約総額",IF(AND(COUNTIF(BJ763,"&lt;&gt;*単価*"),OR(K763=契約状況コード表!D$5,K763=契約状況コード表!D$6)),"全官署予定価格",IF(AND(COUNTIF(BJ763,"*単価*"),OR(K763=契約状況コード表!D$5,K763=契約状況コード表!D$6)),"全官署支払金額",IF(AND(COUNTIF(BJ763,"&lt;&gt;*単価*"),COUNTIF(BJ763,"*変更契約*")),"変更後予定価格",IF(COUNTIF(BJ763,"*単価*"),"年間支払金額","予定価格"))))))))))))</f>
        <v>予定価格</v>
      </c>
      <c r="BD763" s="114" t="str">
        <f>IF(AND(BI763=契約状況コード表!M$5,T763&gt;契約状況コード表!N$5),"○",IF(AND(BI763=契約状況コード表!M$6,T763&gt;=契約状況コード表!N$6),"○",IF(AND(BI763=契約状況コード表!M$7,T763&gt;=契約状況コード表!N$7),"○",IF(AND(BI763=契約状況コード表!M$8,T763&gt;=契約状況コード表!N$8),"○",IF(AND(BI763=契約状況コード表!M$9,T763&gt;=契約状況コード表!N$9),"○",IF(AND(BI763=契約状況コード表!M$10,T763&gt;=契約状況コード表!N$10),"○",IF(AND(BI763=契約状況コード表!M$11,T763&gt;=契約状況コード表!N$11),"○",IF(AND(BI763=契約状況コード表!M$12,T763&gt;=契約状況コード表!N$12),"○",IF(AND(BI763=契約状況コード表!M$13,T763&gt;=契約状況コード表!N$13),"○",IF(T763="他官署で調達手続き入札を実施のため","○","×"))))))))))</f>
        <v>×</v>
      </c>
      <c r="BE763" s="114" t="str">
        <f>IF(AND(BI763=契約状況コード表!M$5,Y763&gt;契約状況コード表!N$5),"○",IF(AND(BI763=契約状況コード表!M$6,Y763&gt;=契約状況コード表!N$6),"○",IF(AND(BI763=契約状況コード表!M$7,Y763&gt;=契約状況コード表!N$7),"○",IF(AND(BI763=契約状況コード表!M$8,Y763&gt;=契約状況コード表!N$8),"○",IF(AND(BI763=契約状況コード表!M$9,Y763&gt;=契約状況コード表!N$9),"○",IF(AND(BI763=契約状況コード表!M$10,Y763&gt;=契約状況コード表!N$10),"○",IF(AND(BI763=契約状況コード表!M$11,Y763&gt;=契約状況コード表!N$11),"○",IF(AND(BI763=契約状況コード表!M$12,Y763&gt;=契約状況コード表!N$12),"○",IF(AND(BI763=契約状況コード表!M$13,Y763&gt;=契約状況コード表!N$13),"○","×")))))))))</f>
        <v>×</v>
      </c>
      <c r="BF763" s="114" t="str">
        <f t="shared" si="101"/>
        <v>×</v>
      </c>
      <c r="BG763" s="114" t="str">
        <f t="shared" si="102"/>
        <v>×</v>
      </c>
      <c r="BH763" s="115" t="str">
        <f t="shared" si="103"/>
        <v/>
      </c>
      <c r="BI763" s="170">
        <f t="shared" si="104"/>
        <v>0</v>
      </c>
      <c r="BJ763" s="36" t="str">
        <f>IF(AG763=契約状況コード表!G$5,"",IF(AND(K763&lt;&gt;"",ISTEXT(U763)),"分担契約/単価契約",IF(ISTEXT(U763),"単価契約",IF(K763&lt;&gt;"","分担契約",""))))</f>
        <v/>
      </c>
      <c r="BK763" s="171"/>
      <c r="BL763" s="118" t="str">
        <f>IF(COUNTIF(T763,"**"),"",IF(AND(T763&gt;=契約状況コード表!P$5,OR(H763=契約状況コード表!M$5,H763=契約状況コード表!M$6)),1,IF(AND(T763&gt;=契約状況コード表!P$13,H763&lt;&gt;契約状況コード表!M$5,H763&lt;&gt;契約状況コード表!M$6),1,"")))</f>
        <v/>
      </c>
      <c r="BM763" s="155" t="str">
        <f t="shared" si="105"/>
        <v>○</v>
      </c>
      <c r="BN763" s="118" t="b">
        <f t="shared" si="106"/>
        <v>1</v>
      </c>
      <c r="BO763" s="118" t="b">
        <f t="shared" si="107"/>
        <v>1</v>
      </c>
    </row>
    <row r="764" spans="1:67" ht="60.6" customHeight="1">
      <c r="A764" s="101">
        <f t="shared" si="108"/>
        <v>759</v>
      </c>
      <c r="B764" s="101" t="str">
        <f t="shared" si="109"/>
        <v/>
      </c>
      <c r="C764" s="101" t="str">
        <f>IF(B764&lt;&gt;1,"",COUNTIF($B$6:B764,1))</f>
        <v/>
      </c>
      <c r="D764" s="101" t="str">
        <f>IF(B764&lt;&gt;2,"",COUNTIF($B$6:B764,2))</f>
        <v/>
      </c>
      <c r="E764" s="101" t="str">
        <f>IF(B764&lt;&gt;3,"",COUNTIF($B$6:B764,3))</f>
        <v/>
      </c>
      <c r="F764" s="101" t="str">
        <f>IF(B764&lt;&gt;4,"",COUNTIF($B$6:B764,4))</f>
        <v/>
      </c>
      <c r="G764" s="75"/>
      <c r="H764" s="36"/>
      <c r="I764" s="76"/>
      <c r="J764" s="76"/>
      <c r="K764" s="75"/>
      <c r="L764" s="161"/>
      <c r="M764" s="77"/>
      <c r="N764" s="76"/>
      <c r="O764" s="78"/>
      <c r="P764" s="83"/>
      <c r="Q764" s="84"/>
      <c r="R764" s="76"/>
      <c r="S764" s="75"/>
      <c r="T764" s="79"/>
      <c r="U764" s="86"/>
      <c r="V764" s="87"/>
      <c r="W764" s="172" t="str">
        <f>IF(OR(T764="他官署で調達手続きを実施のため",AG764=契約状況コード表!G$5),"－",IF(V764&lt;&gt;"",ROUNDDOWN(V764/T764,3),(IFERROR(ROUNDDOWN(U764/T764,3),"－"))))</f>
        <v>－</v>
      </c>
      <c r="X764" s="79"/>
      <c r="Y764" s="79"/>
      <c r="Z764" s="82"/>
      <c r="AA764" s="80"/>
      <c r="AB764" s="81"/>
      <c r="AC764" s="82"/>
      <c r="AD764" s="82"/>
      <c r="AE764" s="82"/>
      <c r="AF764" s="82"/>
      <c r="AG764" s="80"/>
      <c r="AH764" s="76"/>
      <c r="AI764" s="76"/>
      <c r="AJ764" s="76"/>
      <c r="AK764" s="36"/>
      <c r="AL764" s="36"/>
      <c r="AM764" s="200"/>
      <c r="AN764" s="200"/>
      <c r="AO764" s="200"/>
      <c r="AP764" s="200"/>
      <c r="AQ764" s="161"/>
      <c r="AR764" s="75"/>
      <c r="AS764" s="36"/>
      <c r="AT764" s="36"/>
      <c r="AU764" s="36"/>
      <c r="AV764" s="36"/>
      <c r="AW764" s="36"/>
      <c r="AX764" s="36"/>
      <c r="AY764" s="36"/>
      <c r="AZ764" s="36"/>
      <c r="BA764" s="104"/>
      <c r="BB764" s="113"/>
      <c r="BC764" s="114" t="str">
        <f>IF(AND(OR(K764=契約状況コード表!D$5,K764=契約状況コード表!D$6),OR(AG764=契約状況コード表!G$5,AG764=契約状況コード表!G$6)),"年間支払金額(全官署)",IF(OR(AG764=契約状況コード表!G$5,AG764=契約状況コード表!G$6),"年間支払金額",IF(AND(OR(COUNTIF(AI764,"*すべて*"),COUNTIF(AI764,"*全て*")),S764="●",OR(K764=契約状況コード表!D$5,K764=契約状況コード表!D$6)),"年間支払金額(全官署、契約相手方ごと)",IF(AND(OR(COUNTIF(AI764,"*すべて*"),COUNTIF(AI764,"*全て*")),S764="●"),"年間支払金額(契約相手方ごと)",IF(AND(OR(K764=契約状況コード表!D$5,K764=契約状況コード表!D$6),AG764=契約状況コード表!G$7),"契約総額(全官署)",IF(AND(K764=契約状況コード表!D$7,AG764=契約状況コード表!G$7),"契約総額(自官署のみ)",IF(K764=契約状況コード表!D$7,"年間支払金額(自官署のみ)",IF(AG764=契約状況コード表!G$7,"契約総額",IF(AND(COUNTIF(BJ764,"&lt;&gt;*単価*"),OR(K764=契約状況コード表!D$5,K764=契約状況コード表!D$6)),"全官署予定価格",IF(AND(COUNTIF(BJ764,"*単価*"),OR(K764=契約状況コード表!D$5,K764=契約状況コード表!D$6)),"全官署支払金額",IF(AND(COUNTIF(BJ764,"&lt;&gt;*単価*"),COUNTIF(BJ764,"*変更契約*")),"変更後予定価格",IF(COUNTIF(BJ764,"*単価*"),"年間支払金額","予定価格"))))))))))))</f>
        <v>予定価格</v>
      </c>
      <c r="BD764" s="114" t="str">
        <f>IF(AND(BI764=契約状況コード表!M$5,T764&gt;契約状況コード表!N$5),"○",IF(AND(BI764=契約状況コード表!M$6,T764&gt;=契約状況コード表!N$6),"○",IF(AND(BI764=契約状況コード表!M$7,T764&gt;=契約状況コード表!N$7),"○",IF(AND(BI764=契約状況コード表!M$8,T764&gt;=契約状況コード表!N$8),"○",IF(AND(BI764=契約状況コード表!M$9,T764&gt;=契約状況コード表!N$9),"○",IF(AND(BI764=契約状況コード表!M$10,T764&gt;=契約状況コード表!N$10),"○",IF(AND(BI764=契約状況コード表!M$11,T764&gt;=契約状況コード表!N$11),"○",IF(AND(BI764=契約状況コード表!M$12,T764&gt;=契約状況コード表!N$12),"○",IF(AND(BI764=契約状況コード表!M$13,T764&gt;=契約状況コード表!N$13),"○",IF(T764="他官署で調達手続き入札を実施のため","○","×"))))))))))</f>
        <v>×</v>
      </c>
      <c r="BE764" s="114" t="str">
        <f>IF(AND(BI764=契約状況コード表!M$5,Y764&gt;契約状況コード表!N$5),"○",IF(AND(BI764=契約状況コード表!M$6,Y764&gt;=契約状況コード表!N$6),"○",IF(AND(BI764=契約状況コード表!M$7,Y764&gt;=契約状況コード表!N$7),"○",IF(AND(BI764=契約状況コード表!M$8,Y764&gt;=契約状況コード表!N$8),"○",IF(AND(BI764=契約状況コード表!M$9,Y764&gt;=契約状況コード表!N$9),"○",IF(AND(BI764=契約状況コード表!M$10,Y764&gt;=契約状況コード表!N$10),"○",IF(AND(BI764=契約状況コード表!M$11,Y764&gt;=契約状況コード表!N$11),"○",IF(AND(BI764=契約状況コード表!M$12,Y764&gt;=契約状況コード表!N$12),"○",IF(AND(BI764=契約状況コード表!M$13,Y764&gt;=契約状況コード表!N$13),"○","×")))))))))</f>
        <v>×</v>
      </c>
      <c r="BF764" s="114" t="str">
        <f t="shared" si="101"/>
        <v>×</v>
      </c>
      <c r="BG764" s="114" t="str">
        <f t="shared" si="102"/>
        <v>×</v>
      </c>
      <c r="BH764" s="115" t="str">
        <f t="shared" si="103"/>
        <v/>
      </c>
      <c r="BI764" s="170">
        <f t="shared" si="104"/>
        <v>0</v>
      </c>
      <c r="BJ764" s="36" t="str">
        <f>IF(AG764=契約状況コード表!G$5,"",IF(AND(K764&lt;&gt;"",ISTEXT(U764)),"分担契約/単価契約",IF(ISTEXT(U764),"単価契約",IF(K764&lt;&gt;"","分担契約",""))))</f>
        <v/>
      </c>
      <c r="BK764" s="171"/>
      <c r="BL764" s="118" t="str">
        <f>IF(COUNTIF(T764,"**"),"",IF(AND(T764&gt;=契約状況コード表!P$5,OR(H764=契約状況コード表!M$5,H764=契約状況コード表!M$6)),1,IF(AND(T764&gt;=契約状況コード表!P$13,H764&lt;&gt;契約状況コード表!M$5,H764&lt;&gt;契約状況コード表!M$6),1,"")))</f>
        <v/>
      </c>
      <c r="BM764" s="155" t="str">
        <f t="shared" si="105"/>
        <v>○</v>
      </c>
      <c r="BN764" s="118" t="b">
        <f t="shared" si="106"/>
        <v>1</v>
      </c>
      <c r="BO764" s="118" t="b">
        <f t="shared" si="107"/>
        <v>1</v>
      </c>
    </row>
    <row r="765" spans="1:67" ht="60.6" customHeight="1">
      <c r="A765" s="101">
        <f t="shared" si="108"/>
        <v>760</v>
      </c>
      <c r="B765" s="101" t="str">
        <f t="shared" si="109"/>
        <v/>
      </c>
      <c r="C765" s="101" t="str">
        <f>IF(B765&lt;&gt;1,"",COUNTIF($B$6:B765,1))</f>
        <v/>
      </c>
      <c r="D765" s="101" t="str">
        <f>IF(B765&lt;&gt;2,"",COUNTIF($B$6:B765,2))</f>
        <v/>
      </c>
      <c r="E765" s="101" t="str">
        <f>IF(B765&lt;&gt;3,"",COUNTIF($B$6:B765,3))</f>
        <v/>
      </c>
      <c r="F765" s="101" t="str">
        <f>IF(B765&lt;&gt;4,"",COUNTIF($B$6:B765,4))</f>
        <v/>
      </c>
      <c r="G765" s="75"/>
      <c r="H765" s="36"/>
      <c r="I765" s="76"/>
      <c r="J765" s="76"/>
      <c r="K765" s="75"/>
      <c r="L765" s="161"/>
      <c r="M765" s="77"/>
      <c r="N765" s="76"/>
      <c r="O765" s="78"/>
      <c r="P765" s="83"/>
      <c r="Q765" s="84"/>
      <c r="R765" s="76"/>
      <c r="S765" s="75"/>
      <c r="T765" s="79"/>
      <c r="U765" s="86"/>
      <c r="V765" s="87"/>
      <c r="W765" s="172" t="str">
        <f>IF(OR(T765="他官署で調達手続きを実施のため",AG765=契約状況コード表!G$5),"－",IF(V765&lt;&gt;"",ROUNDDOWN(V765/T765,3),(IFERROR(ROUNDDOWN(U765/T765,3),"－"))))</f>
        <v>－</v>
      </c>
      <c r="X765" s="79"/>
      <c r="Y765" s="79"/>
      <c r="Z765" s="82"/>
      <c r="AA765" s="80"/>
      <c r="AB765" s="81"/>
      <c r="AC765" s="82"/>
      <c r="AD765" s="82"/>
      <c r="AE765" s="82"/>
      <c r="AF765" s="82"/>
      <c r="AG765" s="80"/>
      <c r="AH765" s="76"/>
      <c r="AI765" s="76"/>
      <c r="AJ765" s="76"/>
      <c r="AK765" s="36"/>
      <c r="AL765" s="36"/>
      <c r="AM765" s="200"/>
      <c r="AN765" s="200"/>
      <c r="AO765" s="200"/>
      <c r="AP765" s="200"/>
      <c r="AQ765" s="161"/>
      <c r="AR765" s="75"/>
      <c r="AS765" s="36"/>
      <c r="AT765" s="36"/>
      <c r="AU765" s="36"/>
      <c r="AV765" s="36"/>
      <c r="AW765" s="36"/>
      <c r="AX765" s="36"/>
      <c r="AY765" s="36"/>
      <c r="AZ765" s="36"/>
      <c r="BA765" s="104"/>
      <c r="BB765" s="113"/>
      <c r="BC765" s="114" t="str">
        <f>IF(AND(OR(K765=契約状況コード表!D$5,K765=契約状況コード表!D$6),OR(AG765=契約状況コード表!G$5,AG765=契約状況コード表!G$6)),"年間支払金額(全官署)",IF(OR(AG765=契約状況コード表!G$5,AG765=契約状況コード表!G$6),"年間支払金額",IF(AND(OR(COUNTIF(AI765,"*すべて*"),COUNTIF(AI765,"*全て*")),S765="●",OR(K765=契約状況コード表!D$5,K765=契約状況コード表!D$6)),"年間支払金額(全官署、契約相手方ごと)",IF(AND(OR(COUNTIF(AI765,"*すべて*"),COUNTIF(AI765,"*全て*")),S765="●"),"年間支払金額(契約相手方ごと)",IF(AND(OR(K765=契約状況コード表!D$5,K765=契約状況コード表!D$6),AG765=契約状況コード表!G$7),"契約総額(全官署)",IF(AND(K765=契約状況コード表!D$7,AG765=契約状況コード表!G$7),"契約総額(自官署のみ)",IF(K765=契約状況コード表!D$7,"年間支払金額(自官署のみ)",IF(AG765=契約状況コード表!G$7,"契約総額",IF(AND(COUNTIF(BJ765,"&lt;&gt;*単価*"),OR(K765=契約状況コード表!D$5,K765=契約状況コード表!D$6)),"全官署予定価格",IF(AND(COUNTIF(BJ765,"*単価*"),OR(K765=契約状況コード表!D$5,K765=契約状況コード表!D$6)),"全官署支払金額",IF(AND(COUNTIF(BJ765,"&lt;&gt;*単価*"),COUNTIF(BJ765,"*変更契約*")),"変更後予定価格",IF(COUNTIF(BJ765,"*単価*"),"年間支払金額","予定価格"))))))))))))</f>
        <v>予定価格</v>
      </c>
      <c r="BD765" s="114" t="str">
        <f>IF(AND(BI765=契約状況コード表!M$5,T765&gt;契約状況コード表!N$5),"○",IF(AND(BI765=契約状況コード表!M$6,T765&gt;=契約状況コード表!N$6),"○",IF(AND(BI765=契約状況コード表!M$7,T765&gt;=契約状況コード表!N$7),"○",IF(AND(BI765=契約状況コード表!M$8,T765&gt;=契約状況コード表!N$8),"○",IF(AND(BI765=契約状況コード表!M$9,T765&gt;=契約状況コード表!N$9),"○",IF(AND(BI765=契約状況コード表!M$10,T765&gt;=契約状況コード表!N$10),"○",IF(AND(BI765=契約状況コード表!M$11,T765&gt;=契約状況コード表!N$11),"○",IF(AND(BI765=契約状況コード表!M$12,T765&gt;=契約状況コード表!N$12),"○",IF(AND(BI765=契約状況コード表!M$13,T765&gt;=契約状況コード表!N$13),"○",IF(T765="他官署で調達手続き入札を実施のため","○","×"))))))))))</f>
        <v>×</v>
      </c>
      <c r="BE765" s="114" t="str">
        <f>IF(AND(BI765=契約状況コード表!M$5,Y765&gt;契約状況コード表!N$5),"○",IF(AND(BI765=契約状況コード表!M$6,Y765&gt;=契約状況コード表!N$6),"○",IF(AND(BI765=契約状況コード表!M$7,Y765&gt;=契約状況コード表!N$7),"○",IF(AND(BI765=契約状況コード表!M$8,Y765&gt;=契約状況コード表!N$8),"○",IF(AND(BI765=契約状況コード表!M$9,Y765&gt;=契約状況コード表!N$9),"○",IF(AND(BI765=契約状況コード表!M$10,Y765&gt;=契約状況コード表!N$10),"○",IF(AND(BI765=契約状況コード表!M$11,Y765&gt;=契約状況コード表!N$11),"○",IF(AND(BI765=契約状況コード表!M$12,Y765&gt;=契約状況コード表!N$12),"○",IF(AND(BI765=契約状況コード表!M$13,Y765&gt;=契約状況コード表!N$13),"○","×")))))))))</f>
        <v>×</v>
      </c>
      <c r="BF765" s="114" t="str">
        <f t="shared" si="101"/>
        <v>×</v>
      </c>
      <c r="BG765" s="114" t="str">
        <f t="shared" si="102"/>
        <v>×</v>
      </c>
      <c r="BH765" s="115" t="str">
        <f t="shared" si="103"/>
        <v/>
      </c>
      <c r="BI765" s="170">
        <f t="shared" si="104"/>
        <v>0</v>
      </c>
      <c r="BJ765" s="36" t="str">
        <f>IF(AG765=契約状況コード表!G$5,"",IF(AND(K765&lt;&gt;"",ISTEXT(U765)),"分担契約/単価契約",IF(ISTEXT(U765),"単価契約",IF(K765&lt;&gt;"","分担契約",""))))</f>
        <v/>
      </c>
      <c r="BK765" s="171"/>
      <c r="BL765" s="118" t="str">
        <f>IF(COUNTIF(T765,"**"),"",IF(AND(T765&gt;=契約状況コード表!P$5,OR(H765=契約状況コード表!M$5,H765=契約状況コード表!M$6)),1,IF(AND(T765&gt;=契約状況コード表!P$13,H765&lt;&gt;契約状況コード表!M$5,H765&lt;&gt;契約状況コード表!M$6),1,"")))</f>
        <v/>
      </c>
      <c r="BM765" s="155" t="str">
        <f t="shared" si="105"/>
        <v>○</v>
      </c>
      <c r="BN765" s="118" t="b">
        <f t="shared" si="106"/>
        <v>1</v>
      </c>
      <c r="BO765" s="118" t="b">
        <f t="shared" si="107"/>
        <v>1</v>
      </c>
    </row>
    <row r="766" spans="1:67" ht="60.6" customHeight="1">
      <c r="A766" s="101">
        <f t="shared" si="108"/>
        <v>761</v>
      </c>
      <c r="B766" s="101" t="str">
        <f t="shared" si="109"/>
        <v/>
      </c>
      <c r="C766" s="101" t="str">
        <f>IF(B766&lt;&gt;1,"",COUNTIF($B$6:B766,1))</f>
        <v/>
      </c>
      <c r="D766" s="101" t="str">
        <f>IF(B766&lt;&gt;2,"",COUNTIF($B$6:B766,2))</f>
        <v/>
      </c>
      <c r="E766" s="101" t="str">
        <f>IF(B766&lt;&gt;3,"",COUNTIF($B$6:B766,3))</f>
        <v/>
      </c>
      <c r="F766" s="101" t="str">
        <f>IF(B766&lt;&gt;4,"",COUNTIF($B$6:B766,4))</f>
        <v/>
      </c>
      <c r="G766" s="75"/>
      <c r="H766" s="36"/>
      <c r="I766" s="76"/>
      <c r="J766" s="76"/>
      <c r="K766" s="75"/>
      <c r="L766" s="161"/>
      <c r="M766" s="77"/>
      <c r="N766" s="76"/>
      <c r="O766" s="78"/>
      <c r="P766" s="83"/>
      <c r="Q766" s="84"/>
      <c r="R766" s="76"/>
      <c r="S766" s="75"/>
      <c r="T766" s="85"/>
      <c r="U766" s="154"/>
      <c r="V766" s="87"/>
      <c r="W766" s="172" t="str">
        <f>IF(OR(T766="他官署で調達手続きを実施のため",AG766=契約状況コード表!G$5),"－",IF(V766&lt;&gt;"",ROUNDDOWN(V766/T766,3),(IFERROR(ROUNDDOWN(U766/T766,3),"－"))))</f>
        <v>－</v>
      </c>
      <c r="X766" s="85"/>
      <c r="Y766" s="85"/>
      <c r="Z766" s="82"/>
      <c r="AA766" s="80"/>
      <c r="AB766" s="81"/>
      <c r="AC766" s="82"/>
      <c r="AD766" s="82"/>
      <c r="AE766" s="82"/>
      <c r="AF766" s="82"/>
      <c r="AG766" s="80"/>
      <c r="AH766" s="76"/>
      <c r="AI766" s="76"/>
      <c r="AJ766" s="76"/>
      <c r="AK766" s="36"/>
      <c r="AL766" s="36"/>
      <c r="AM766" s="200"/>
      <c r="AN766" s="200"/>
      <c r="AO766" s="200"/>
      <c r="AP766" s="200"/>
      <c r="AQ766" s="161"/>
      <c r="AR766" s="75"/>
      <c r="AS766" s="36"/>
      <c r="AT766" s="36"/>
      <c r="AU766" s="36"/>
      <c r="AV766" s="36"/>
      <c r="AW766" s="36"/>
      <c r="AX766" s="36"/>
      <c r="AY766" s="36"/>
      <c r="AZ766" s="36"/>
      <c r="BA766" s="104"/>
      <c r="BB766" s="113"/>
      <c r="BC766" s="114" t="str">
        <f>IF(AND(OR(K766=契約状況コード表!D$5,K766=契約状況コード表!D$6),OR(AG766=契約状況コード表!G$5,AG766=契約状況コード表!G$6)),"年間支払金額(全官署)",IF(OR(AG766=契約状況コード表!G$5,AG766=契約状況コード表!G$6),"年間支払金額",IF(AND(OR(COUNTIF(AI766,"*すべて*"),COUNTIF(AI766,"*全て*")),S766="●",OR(K766=契約状況コード表!D$5,K766=契約状況コード表!D$6)),"年間支払金額(全官署、契約相手方ごと)",IF(AND(OR(COUNTIF(AI766,"*すべて*"),COUNTIF(AI766,"*全て*")),S766="●"),"年間支払金額(契約相手方ごと)",IF(AND(OR(K766=契約状況コード表!D$5,K766=契約状況コード表!D$6),AG766=契約状況コード表!G$7),"契約総額(全官署)",IF(AND(K766=契約状況コード表!D$7,AG766=契約状況コード表!G$7),"契約総額(自官署のみ)",IF(K766=契約状況コード表!D$7,"年間支払金額(自官署のみ)",IF(AG766=契約状況コード表!G$7,"契約総額",IF(AND(COUNTIF(BJ766,"&lt;&gt;*単価*"),OR(K766=契約状況コード表!D$5,K766=契約状況コード表!D$6)),"全官署予定価格",IF(AND(COUNTIF(BJ766,"*単価*"),OR(K766=契約状況コード表!D$5,K766=契約状況コード表!D$6)),"全官署支払金額",IF(AND(COUNTIF(BJ766,"&lt;&gt;*単価*"),COUNTIF(BJ766,"*変更契約*")),"変更後予定価格",IF(COUNTIF(BJ766,"*単価*"),"年間支払金額","予定価格"))))))))))))</f>
        <v>予定価格</v>
      </c>
      <c r="BD766" s="114" t="str">
        <f>IF(AND(BI766=契約状況コード表!M$5,T766&gt;契約状況コード表!N$5),"○",IF(AND(BI766=契約状況コード表!M$6,T766&gt;=契約状況コード表!N$6),"○",IF(AND(BI766=契約状況コード表!M$7,T766&gt;=契約状況コード表!N$7),"○",IF(AND(BI766=契約状況コード表!M$8,T766&gt;=契約状況コード表!N$8),"○",IF(AND(BI766=契約状況コード表!M$9,T766&gt;=契約状況コード表!N$9),"○",IF(AND(BI766=契約状況コード表!M$10,T766&gt;=契約状況コード表!N$10),"○",IF(AND(BI766=契約状況コード表!M$11,T766&gt;=契約状況コード表!N$11),"○",IF(AND(BI766=契約状況コード表!M$12,T766&gt;=契約状況コード表!N$12),"○",IF(AND(BI766=契約状況コード表!M$13,T766&gt;=契約状況コード表!N$13),"○",IF(T766="他官署で調達手続き入札を実施のため","○","×"))))))))))</f>
        <v>×</v>
      </c>
      <c r="BE766" s="114" t="str">
        <f>IF(AND(BI766=契約状況コード表!M$5,Y766&gt;契約状況コード表!N$5),"○",IF(AND(BI766=契約状況コード表!M$6,Y766&gt;=契約状況コード表!N$6),"○",IF(AND(BI766=契約状況コード表!M$7,Y766&gt;=契約状況コード表!N$7),"○",IF(AND(BI766=契約状況コード表!M$8,Y766&gt;=契約状況コード表!N$8),"○",IF(AND(BI766=契約状況コード表!M$9,Y766&gt;=契約状況コード表!N$9),"○",IF(AND(BI766=契約状況コード表!M$10,Y766&gt;=契約状況コード表!N$10),"○",IF(AND(BI766=契約状況コード表!M$11,Y766&gt;=契約状況コード表!N$11),"○",IF(AND(BI766=契約状況コード表!M$12,Y766&gt;=契約状況コード表!N$12),"○",IF(AND(BI766=契約状況コード表!M$13,Y766&gt;=契約状況コード表!N$13),"○","×")))))))))</f>
        <v>×</v>
      </c>
      <c r="BF766" s="114" t="str">
        <f t="shared" si="101"/>
        <v>×</v>
      </c>
      <c r="BG766" s="114" t="str">
        <f t="shared" si="102"/>
        <v>×</v>
      </c>
      <c r="BH766" s="115" t="str">
        <f t="shared" si="103"/>
        <v/>
      </c>
      <c r="BI766" s="170">
        <f t="shared" si="104"/>
        <v>0</v>
      </c>
      <c r="BJ766" s="36" t="str">
        <f>IF(AG766=契約状況コード表!G$5,"",IF(AND(K766&lt;&gt;"",ISTEXT(U766)),"分担契約/単価契約",IF(ISTEXT(U766),"単価契約",IF(K766&lt;&gt;"","分担契約",""))))</f>
        <v/>
      </c>
      <c r="BK766" s="171"/>
      <c r="BL766" s="118" t="str">
        <f>IF(COUNTIF(T766,"**"),"",IF(AND(T766&gt;=契約状況コード表!P$5,OR(H766=契約状況コード表!M$5,H766=契約状況コード表!M$6)),1,IF(AND(T766&gt;=契約状況コード表!P$13,H766&lt;&gt;契約状況コード表!M$5,H766&lt;&gt;契約状況コード表!M$6),1,"")))</f>
        <v/>
      </c>
      <c r="BM766" s="155" t="str">
        <f t="shared" si="105"/>
        <v>○</v>
      </c>
      <c r="BN766" s="118" t="b">
        <f t="shared" si="106"/>
        <v>1</v>
      </c>
      <c r="BO766" s="118" t="b">
        <f t="shared" si="107"/>
        <v>1</v>
      </c>
    </row>
    <row r="767" spans="1:67" ht="60.6" customHeight="1">
      <c r="A767" s="101">
        <f t="shared" si="108"/>
        <v>762</v>
      </c>
      <c r="B767" s="101" t="str">
        <f t="shared" si="109"/>
        <v/>
      </c>
      <c r="C767" s="101" t="str">
        <f>IF(B767&lt;&gt;1,"",COUNTIF($B$6:B767,1))</f>
        <v/>
      </c>
      <c r="D767" s="101" t="str">
        <f>IF(B767&lt;&gt;2,"",COUNTIF($B$6:B767,2))</f>
        <v/>
      </c>
      <c r="E767" s="101" t="str">
        <f>IF(B767&lt;&gt;3,"",COUNTIF($B$6:B767,3))</f>
        <v/>
      </c>
      <c r="F767" s="101" t="str">
        <f>IF(B767&lt;&gt;4,"",COUNTIF($B$6:B767,4))</f>
        <v/>
      </c>
      <c r="G767" s="75"/>
      <c r="H767" s="36"/>
      <c r="I767" s="76"/>
      <c r="J767" s="76"/>
      <c r="K767" s="75"/>
      <c r="L767" s="161"/>
      <c r="M767" s="77"/>
      <c r="N767" s="76"/>
      <c r="O767" s="78"/>
      <c r="P767" s="83"/>
      <c r="Q767" s="84"/>
      <c r="R767" s="76"/>
      <c r="S767" s="75"/>
      <c r="T767" s="79"/>
      <c r="U767" s="86"/>
      <c r="V767" s="87"/>
      <c r="W767" s="172" t="str">
        <f>IF(OR(T767="他官署で調達手続きを実施のため",AG767=契約状況コード表!G$5),"－",IF(V767&lt;&gt;"",ROUNDDOWN(V767/T767,3),(IFERROR(ROUNDDOWN(U767/T767,3),"－"))))</f>
        <v>－</v>
      </c>
      <c r="X767" s="79"/>
      <c r="Y767" s="79"/>
      <c r="Z767" s="82"/>
      <c r="AA767" s="80"/>
      <c r="AB767" s="81"/>
      <c r="AC767" s="82"/>
      <c r="AD767" s="82"/>
      <c r="AE767" s="82"/>
      <c r="AF767" s="82"/>
      <c r="AG767" s="80"/>
      <c r="AH767" s="76"/>
      <c r="AI767" s="76"/>
      <c r="AJ767" s="76"/>
      <c r="AK767" s="36"/>
      <c r="AL767" s="36"/>
      <c r="AM767" s="200"/>
      <c r="AN767" s="200"/>
      <c r="AO767" s="200"/>
      <c r="AP767" s="200"/>
      <c r="AQ767" s="161"/>
      <c r="AR767" s="75"/>
      <c r="AS767" s="36"/>
      <c r="AT767" s="36"/>
      <c r="AU767" s="36"/>
      <c r="AV767" s="36"/>
      <c r="AW767" s="36"/>
      <c r="AX767" s="36"/>
      <c r="AY767" s="36"/>
      <c r="AZ767" s="36"/>
      <c r="BA767" s="104"/>
      <c r="BB767" s="113"/>
      <c r="BC767" s="114" t="str">
        <f>IF(AND(OR(K767=契約状況コード表!D$5,K767=契約状況コード表!D$6),OR(AG767=契約状況コード表!G$5,AG767=契約状況コード表!G$6)),"年間支払金額(全官署)",IF(OR(AG767=契約状況コード表!G$5,AG767=契約状況コード表!G$6),"年間支払金額",IF(AND(OR(COUNTIF(AI767,"*すべて*"),COUNTIF(AI767,"*全て*")),S767="●",OR(K767=契約状況コード表!D$5,K767=契約状況コード表!D$6)),"年間支払金額(全官署、契約相手方ごと)",IF(AND(OR(COUNTIF(AI767,"*すべて*"),COUNTIF(AI767,"*全て*")),S767="●"),"年間支払金額(契約相手方ごと)",IF(AND(OR(K767=契約状況コード表!D$5,K767=契約状況コード表!D$6),AG767=契約状況コード表!G$7),"契約総額(全官署)",IF(AND(K767=契約状況コード表!D$7,AG767=契約状況コード表!G$7),"契約総額(自官署のみ)",IF(K767=契約状況コード表!D$7,"年間支払金額(自官署のみ)",IF(AG767=契約状況コード表!G$7,"契約総額",IF(AND(COUNTIF(BJ767,"&lt;&gt;*単価*"),OR(K767=契約状況コード表!D$5,K767=契約状況コード表!D$6)),"全官署予定価格",IF(AND(COUNTIF(BJ767,"*単価*"),OR(K767=契約状況コード表!D$5,K767=契約状況コード表!D$6)),"全官署支払金額",IF(AND(COUNTIF(BJ767,"&lt;&gt;*単価*"),COUNTIF(BJ767,"*変更契約*")),"変更後予定価格",IF(COUNTIF(BJ767,"*単価*"),"年間支払金額","予定価格"))))))))))))</f>
        <v>予定価格</v>
      </c>
      <c r="BD767" s="114" t="str">
        <f>IF(AND(BI767=契約状況コード表!M$5,T767&gt;契約状況コード表!N$5),"○",IF(AND(BI767=契約状況コード表!M$6,T767&gt;=契約状況コード表!N$6),"○",IF(AND(BI767=契約状況コード表!M$7,T767&gt;=契約状況コード表!N$7),"○",IF(AND(BI767=契約状況コード表!M$8,T767&gt;=契約状況コード表!N$8),"○",IF(AND(BI767=契約状況コード表!M$9,T767&gt;=契約状況コード表!N$9),"○",IF(AND(BI767=契約状況コード表!M$10,T767&gt;=契約状況コード表!N$10),"○",IF(AND(BI767=契約状況コード表!M$11,T767&gt;=契約状況コード表!N$11),"○",IF(AND(BI767=契約状況コード表!M$12,T767&gt;=契約状況コード表!N$12),"○",IF(AND(BI767=契約状況コード表!M$13,T767&gt;=契約状況コード表!N$13),"○",IF(T767="他官署で調達手続き入札を実施のため","○","×"))))))))))</f>
        <v>×</v>
      </c>
      <c r="BE767" s="114" t="str">
        <f>IF(AND(BI767=契約状況コード表!M$5,Y767&gt;契約状況コード表!N$5),"○",IF(AND(BI767=契約状況コード表!M$6,Y767&gt;=契約状況コード表!N$6),"○",IF(AND(BI767=契約状況コード表!M$7,Y767&gt;=契約状況コード表!N$7),"○",IF(AND(BI767=契約状況コード表!M$8,Y767&gt;=契約状況コード表!N$8),"○",IF(AND(BI767=契約状況コード表!M$9,Y767&gt;=契約状況コード表!N$9),"○",IF(AND(BI767=契約状況コード表!M$10,Y767&gt;=契約状況コード表!N$10),"○",IF(AND(BI767=契約状況コード表!M$11,Y767&gt;=契約状況コード表!N$11),"○",IF(AND(BI767=契約状況コード表!M$12,Y767&gt;=契約状況コード表!N$12),"○",IF(AND(BI767=契約状況コード表!M$13,Y767&gt;=契約状況コード表!N$13),"○","×")))))))))</f>
        <v>×</v>
      </c>
      <c r="BF767" s="114" t="str">
        <f t="shared" si="101"/>
        <v>×</v>
      </c>
      <c r="BG767" s="114" t="str">
        <f t="shared" si="102"/>
        <v>×</v>
      </c>
      <c r="BH767" s="115" t="str">
        <f t="shared" si="103"/>
        <v/>
      </c>
      <c r="BI767" s="170">
        <f t="shared" si="104"/>
        <v>0</v>
      </c>
      <c r="BJ767" s="36" t="str">
        <f>IF(AG767=契約状況コード表!G$5,"",IF(AND(K767&lt;&gt;"",ISTEXT(U767)),"分担契約/単価契約",IF(ISTEXT(U767),"単価契約",IF(K767&lt;&gt;"","分担契約",""))))</f>
        <v/>
      </c>
      <c r="BK767" s="171"/>
      <c r="BL767" s="118" t="str">
        <f>IF(COUNTIF(T767,"**"),"",IF(AND(T767&gt;=契約状況コード表!P$5,OR(H767=契約状況コード表!M$5,H767=契約状況コード表!M$6)),1,IF(AND(T767&gt;=契約状況コード表!P$13,H767&lt;&gt;契約状況コード表!M$5,H767&lt;&gt;契約状況コード表!M$6),1,"")))</f>
        <v/>
      </c>
      <c r="BM767" s="155" t="str">
        <f t="shared" si="105"/>
        <v>○</v>
      </c>
      <c r="BN767" s="118" t="b">
        <f t="shared" si="106"/>
        <v>1</v>
      </c>
      <c r="BO767" s="118" t="b">
        <f t="shared" si="107"/>
        <v>1</v>
      </c>
    </row>
    <row r="768" spans="1:67" ht="60.6" customHeight="1">
      <c r="A768" s="101">
        <f t="shared" si="108"/>
        <v>763</v>
      </c>
      <c r="B768" s="101" t="str">
        <f t="shared" si="109"/>
        <v/>
      </c>
      <c r="C768" s="101" t="str">
        <f>IF(B768&lt;&gt;1,"",COUNTIF($B$6:B768,1))</f>
        <v/>
      </c>
      <c r="D768" s="101" t="str">
        <f>IF(B768&lt;&gt;2,"",COUNTIF($B$6:B768,2))</f>
        <v/>
      </c>
      <c r="E768" s="101" t="str">
        <f>IF(B768&lt;&gt;3,"",COUNTIF($B$6:B768,3))</f>
        <v/>
      </c>
      <c r="F768" s="101" t="str">
        <f>IF(B768&lt;&gt;4,"",COUNTIF($B$6:B768,4))</f>
        <v/>
      </c>
      <c r="G768" s="75"/>
      <c r="H768" s="36"/>
      <c r="I768" s="76"/>
      <c r="J768" s="76"/>
      <c r="K768" s="75"/>
      <c r="L768" s="161"/>
      <c r="M768" s="77"/>
      <c r="N768" s="76"/>
      <c r="O768" s="78"/>
      <c r="P768" s="83"/>
      <c r="Q768" s="84"/>
      <c r="R768" s="76"/>
      <c r="S768" s="75"/>
      <c r="T768" s="79"/>
      <c r="U768" s="86"/>
      <c r="V768" s="87"/>
      <c r="W768" s="172" t="str">
        <f>IF(OR(T768="他官署で調達手続きを実施のため",AG768=契約状況コード表!G$5),"－",IF(V768&lt;&gt;"",ROUNDDOWN(V768/T768,3),(IFERROR(ROUNDDOWN(U768/T768,3),"－"))))</f>
        <v>－</v>
      </c>
      <c r="X768" s="79"/>
      <c r="Y768" s="79"/>
      <c r="Z768" s="82"/>
      <c r="AA768" s="80"/>
      <c r="AB768" s="81"/>
      <c r="AC768" s="82"/>
      <c r="AD768" s="82"/>
      <c r="AE768" s="82"/>
      <c r="AF768" s="82"/>
      <c r="AG768" s="80"/>
      <c r="AH768" s="76"/>
      <c r="AI768" s="76"/>
      <c r="AJ768" s="76"/>
      <c r="AK768" s="36"/>
      <c r="AL768" s="36"/>
      <c r="AM768" s="200"/>
      <c r="AN768" s="200"/>
      <c r="AO768" s="200"/>
      <c r="AP768" s="200"/>
      <c r="AQ768" s="161"/>
      <c r="AR768" s="75"/>
      <c r="AS768" s="36"/>
      <c r="AT768" s="36"/>
      <c r="AU768" s="36"/>
      <c r="AV768" s="36"/>
      <c r="AW768" s="36"/>
      <c r="AX768" s="36"/>
      <c r="AY768" s="36"/>
      <c r="AZ768" s="36"/>
      <c r="BA768" s="104"/>
      <c r="BB768" s="113"/>
      <c r="BC768" s="114" t="str">
        <f>IF(AND(OR(K768=契約状況コード表!D$5,K768=契約状況コード表!D$6),OR(AG768=契約状況コード表!G$5,AG768=契約状況コード表!G$6)),"年間支払金額(全官署)",IF(OR(AG768=契約状況コード表!G$5,AG768=契約状況コード表!G$6),"年間支払金額",IF(AND(OR(COUNTIF(AI768,"*すべて*"),COUNTIF(AI768,"*全て*")),S768="●",OR(K768=契約状況コード表!D$5,K768=契約状況コード表!D$6)),"年間支払金額(全官署、契約相手方ごと)",IF(AND(OR(COUNTIF(AI768,"*すべて*"),COUNTIF(AI768,"*全て*")),S768="●"),"年間支払金額(契約相手方ごと)",IF(AND(OR(K768=契約状況コード表!D$5,K768=契約状況コード表!D$6),AG768=契約状況コード表!G$7),"契約総額(全官署)",IF(AND(K768=契約状況コード表!D$7,AG768=契約状況コード表!G$7),"契約総額(自官署のみ)",IF(K768=契約状況コード表!D$7,"年間支払金額(自官署のみ)",IF(AG768=契約状況コード表!G$7,"契約総額",IF(AND(COUNTIF(BJ768,"&lt;&gt;*単価*"),OR(K768=契約状況コード表!D$5,K768=契約状況コード表!D$6)),"全官署予定価格",IF(AND(COUNTIF(BJ768,"*単価*"),OR(K768=契約状況コード表!D$5,K768=契約状況コード表!D$6)),"全官署支払金額",IF(AND(COUNTIF(BJ768,"&lt;&gt;*単価*"),COUNTIF(BJ768,"*変更契約*")),"変更後予定価格",IF(COUNTIF(BJ768,"*単価*"),"年間支払金額","予定価格"))))))))))))</f>
        <v>予定価格</v>
      </c>
      <c r="BD768" s="114" t="str">
        <f>IF(AND(BI768=契約状況コード表!M$5,T768&gt;契約状況コード表!N$5),"○",IF(AND(BI768=契約状況コード表!M$6,T768&gt;=契約状況コード表!N$6),"○",IF(AND(BI768=契約状況コード表!M$7,T768&gt;=契約状況コード表!N$7),"○",IF(AND(BI768=契約状況コード表!M$8,T768&gt;=契約状況コード表!N$8),"○",IF(AND(BI768=契約状況コード表!M$9,T768&gt;=契約状況コード表!N$9),"○",IF(AND(BI768=契約状況コード表!M$10,T768&gt;=契約状況コード表!N$10),"○",IF(AND(BI768=契約状況コード表!M$11,T768&gt;=契約状況コード表!N$11),"○",IF(AND(BI768=契約状況コード表!M$12,T768&gt;=契約状況コード表!N$12),"○",IF(AND(BI768=契約状況コード表!M$13,T768&gt;=契約状況コード表!N$13),"○",IF(T768="他官署で調達手続き入札を実施のため","○","×"))))))))))</f>
        <v>×</v>
      </c>
      <c r="BE768" s="114" t="str">
        <f>IF(AND(BI768=契約状況コード表!M$5,Y768&gt;契約状況コード表!N$5),"○",IF(AND(BI768=契約状況コード表!M$6,Y768&gt;=契約状況コード表!N$6),"○",IF(AND(BI768=契約状況コード表!M$7,Y768&gt;=契約状況コード表!N$7),"○",IF(AND(BI768=契約状況コード表!M$8,Y768&gt;=契約状況コード表!N$8),"○",IF(AND(BI768=契約状況コード表!M$9,Y768&gt;=契約状況コード表!N$9),"○",IF(AND(BI768=契約状況コード表!M$10,Y768&gt;=契約状況コード表!N$10),"○",IF(AND(BI768=契約状況コード表!M$11,Y768&gt;=契約状況コード表!N$11),"○",IF(AND(BI768=契約状況コード表!M$12,Y768&gt;=契約状況コード表!N$12),"○",IF(AND(BI768=契約状況コード表!M$13,Y768&gt;=契約状況コード表!N$13),"○","×")))))))))</f>
        <v>×</v>
      </c>
      <c r="BF768" s="114" t="str">
        <f t="shared" si="101"/>
        <v>×</v>
      </c>
      <c r="BG768" s="114" t="str">
        <f t="shared" si="102"/>
        <v>×</v>
      </c>
      <c r="BH768" s="115" t="str">
        <f t="shared" si="103"/>
        <v/>
      </c>
      <c r="BI768" s="170">
        <f t="shared" si="104"/>
        <v>0</v>
      </c>
      <c r="BJ768" s="36" t="str">
        <f>IF(AG768=契約状況コード表!G$5,"",IF(AND(K768&lt;&gt;"",ISTEXT(U768)),"分担契約/単価契約",IF(ISTEXT(U768),"単価契約",IF(K768&lt;&gt;"","分担契約",""))))</f>
        <v/>
      </c>
      <c r="BK768" s="171"/>
      <c r="BL768" s="118" t="str">
        <f>IF(COUNTIF(T768,"**"),"",IF(AND(T768&gt;=契約状況コード表!P$5,OR(H768=契約状況コード表!M$5,H768=契約状況コード表!M$6)),1,IF(AND(T768&gt;=契約状況コード表!P$13,H768&lt;&gt;契約状況コード表!M$5,H768&lt;&gt;契約状況コード表!M$6),1,"")))</f>
        <v/>
      </c>
      <c r="BM768" s="155" t="str">
        <f t="shared" si="105"/>
        <v>○</v>
      </c>
      <c r="BN768" s="118" t="b">
        <f t="shared" si="106"/>
        <v>1</v>
      </c>
      <c r="BO768" s="118" t="b">
        <f t="shared" si="107"/>
        <v>1</v>
      </c>
    </row>
    <row r="769" spans="1:67" ht="60.6" customHeight="1">
      <c r="A769" s="101">
        <f t="shared" si="108"/>
        <v>764</v>
      </c>
      <c r="B769" s="101" t="str">
        <f t="shared" si="109"/>
        <v/>
      </c>
      <c r="C769" s="101" t="str">
        <f>IF(B769&lt;&gt;1,"",COUNTIF($B$6:B769,1))</f>
        <v/>
      </c>
      <c r="D769" s="101" t="str">
        <f>IF(B769&lt;&gt;2,"",COUNTIF($B$6:B769,2))</f>
        <v/>
      </c>
      <c r="E769" s="101" t="str">
        <f>IF(B769&lt;&gt;3,"",COUNTIF($B$6:B769,3))</f>
        <v/>
      </c>
      <c r="F769" s="101" t="str">
        <f>IF(B769&lt;&gt;4,"",COUNTIF($B$6:B769,4))</f>
        <v/>
      </c>
      <c r="G769" s="75"/>
      <c r="H769" s="36"/>
      <c r="I769" s="76"/>
      <c r="J769" s="76"/>
      <c r="K769" s="75"/>
      <c r="L769" s="161"/>
      <c r="M769" s="77"/>
      <c r="N769" s="76"/>
      <c r="O769" s="78"/>
      <c r="P769" s="83"/>
      <c r="Q769" s="84"/>
      <c r="R769" s="76"/>
      <c r="S769" s="75"/>
      <c r="T769" s="79"/>
      <c r="U769" s="86"/>
      <c r="V769" s="87"/>
      <c r="W769" s="172" t="str">
        <f>IF(OR(T769="他官署で調達手続きを実施のため",AG769=契約状況コード表!G$5),"－",IF(V769&lt;&gt;"",ROUNDDOWN(V769/T769,3),(IFERROR(ROUNDDOWN(U769/T769,3),"－"))))</f>
        <v>－</v>
      </c>
      <c r="X769" s="79"/>
      <c r="Y769" s="79"/>
      <c r="Z769" s="82"/>
      <c r="AA769" s="80"/>
      <c r="AB769" s="81"/>
      <c r="AC769" s="82"/>
      <c r="AD769" s="82"/>
      <c r="AE769" s="82"/>
      <c r="AF769" s="82"/>
      <c r="AG769" s="80"/>
      <c r="AH769" s="76"/>
      <c r="AI769" s="76"/>
      <c r="AJ769" s="76"/>
      <c r="AK769" s="36"/>
      <c r="AL769" s="36"/>
      <c r="AM769" s="200"/>
      <c r="AN769" s="200"/>
      <c r="AO769" s="200"/>
      <c r="AP769" s="200"/>
      <c r="AQ769" s="161"/>
      <c r="AR769" s="75"/>
      <c r="AS769" s="36"/>
      <c r="AT769" s="36"/>
      <c r="AU769" s="36"/>
      <c r="AV769" s="36"/>
      <c r="AW769" s="36"/>
      <c r="AX769" s="36"/>
      <c r="AY769" s="36"/>
      <c r="AZ769" s="36"/>
      <c r="BA769" s="104"/>
      <c r="BB769" s="113"/>
      <c r="BC769" s="114" t="str">
        <f>IF(AND(OR(K769=契約状況コード表!D$5,K769=契約状況コード表!D$6),OR(AG769=契約状況コード表!G$5,AG769=契約状況コード表!G$6)),"年間支払金額(全官署)",IF(OR(AG769=契約状況コード表!G$5,AG769=契約状況コード表!G$6),"年間支払金額",IF(AND(OR(COUNTIF(AI769,"*すべて*"),COUNTIF(AI769,"*全て*")),S769="●",OR(K769=契約状況コード表!D$5,K769=契約状況コード表!D$6)),"年間支払金額(全官署、契約相手方ごと)",IF(AND(OR(COUNTIF(AI769,"*すべて*"),COUNTIF(AI769,"*全て*")),S769="●"),"年間支払金額(契約相手方ごと)",IF(AND(OR(K769=契約状況コード表!D$5,K769=契約状況コード表!D$6),AG769=契約状況コード表!G$7),"契約総額(全官署)",IF(AND(K769=契約状況コード表!D$7,AG769=契約状況コード表!G$7),"契約総額(自官署のみ)",IF(K769=契約状況コード表!D$7,"年間支払金額(自官署のみ)",IF(AG769=契約状況コード表!G$7,"契約総額",IF(AND(COUNTIF(BJ769,"&lt;&gt;*単価*"),OR(K769=契約状況コード表!D$5,K769=契約状況コード表!D$6)),"全官署予定価格",IF(AND(COUNTIF(BJ769,"*単価*"),OR(K769=契約状況コード表!D$5,K769=契約状況コード表!D$6)),"全官署支払金額",IF(AND(COUNTIF(BJ769,"&lt;&gt;*単価*"),COUNTIF(BJ769,"*変更契約*")),"変更後予定価格",IF(COUNTIF(BJ769,"*単価*"),"年間支払金額","予定価格"))))))))))))</f>
        <v>予定価格</v>
      </c>
      <c r="BD769" s="114" t="str">
        <f>IF(AND(BI769=契約状況コード表!M$5,T769&gt;契約状況コード表!N$5),"○",IF(AND(BI769=契約状況コード表!M$6,T769&gt;=契約状況コード表!N$6),"○",IF(AND(BI769=契約状況コード表!M$7,T769&gt;=契約状況コード表!N$7),"○",IF(AND(BI769=契約状況コード表!M$8,T769&gt;=契約状況コード表!N$8),"○",IF(AND(BI769=契約状況コード表!M$9,T769&gt;=契約状況コード表!N$9),"○",IF(AND(BI769=契約状況コード表!M$10,T769&gt;=契約状況コード表!N$10),"○",IF(AND(BI769=契約状況コード表!M$11,T769&gt;=契約状況コード表!N$11),"○",IF(AND(BI769=契約状況コード表!M$12,T769&gt;=契約状況コード表!N$12),"○",IF(AND(BI769=契約状況コード表!M$13,T769&gt;=契約状況コード表!N$13),"○",IF(T769="他官署で調達手続き入札を実施のため","○","×"))))))))))</f>
        <v>×</v>
      </c>
      <c r="BE769" s="114" t="str">
        <f>IF(AND(BI769=契約状況コード表!M$5,Y769&gt;契約状況コード表!N$5),"○",IF(AND(BI769=契約状況コード表!M$6,Y769&gt;=契約状況コード表!N$6),"○",IF(AND(BI769=契約状況コード表!M$7,Y769&gt;=契約状況コード表!N$7),"○",IF(AND(BI769=契約状況コード表!M$8,Y769&gt;=契約状況コード表!N$8),"○",IF(AND(BI769=契約状況コード表!M$9,Y769&gt;=契約状況コード表!N$9),"○",IF(AND(BI769=契約状況コード表!M$10,Y769&gt;=契約状況コード表!N$10),"○",IF(AND(BI769=契約状況コード表!M$11,Y769&gt;=契約状況コード表!N$11),"○",IF(AND(BI769=契約状況コード表!M$12,Y769&gt;=契約状況コード表!N$12),"○",IF(AND(BI769=契約状況コード表!M$13,Y769&gt;=契約状況コード表!N$13),"○","×")))))))))</f>
        <v>×</v>
      </c>
      <c r="BF769" s="114" t="str">
        <f t="shared" si="101"/>
        <v>×</v>
      </c>
      <c r="BG769" s="114" t="str">
        <f t="shared" si="102"/>
        <v>×</v>
      </c>
      <c r="BH769" s="115" t="str">
        <f t="shared" si="103"/>
        <v/>
      </c>
      <c r="BI769" s="170">
        <f t="shared" si="104"/>
        <v>0</v>
      </c>
      <c r="BJ769" s="36" t="str">
        <f>IF(AG769=契約状況コード表!G$5,"",IF(AND(K769&lt;&gt;"",ISTEXT(U769)),"分担契約/単価契約",IF(ISTEXT(U769),"単価契約",IF(K769&lt;&gt;"","分担契約",""))))</f>
        <v/>
      </c>
      <c r="BK769" s="171"/>
      <c r="BL769" s="118" t="str">
        <f>IF(COUNTIF(T769,"**"),"",IF(AND(T769&gt;=契約状況コード表!P$5,OR(H769=契約状況コード表!M$5,H769=契約状況コード表!M$6)),1,IF(AND(T769&gt;=契約状況コード表!P$13,H769&lt;&gt;契約状況コード表!M$5,H769&lt;&gt;契約状況コード表!M$6),1,"")))</f>
        <v/>
      </c>
      <c r="BM769" s="155" t="str">
        <f t="shared" si="105"/>
        <v>○</v>
      </c>
      <c r="BN769" s="118" t="b">
        <f t="shared" si="106"/>
        <v>1</v>
      </c>
      <c r="BO769" s="118" t="b">
        <f t="shared" si="107"/>
        <v>1</v>
      </c>
    </row>
    <row r="770" spans="1:67" ht="60.6" customHeight="1">
      <c r="A770" s="101">
        <f t="shared" si="108"/>
        <v>765</v>
      </c>
      <c r="B770" s="101" t="str">
        <f t="shared" si="109"/>
        <v/>
      </c>
      <c r="C770" s="101" t="str">
        <f>IF(B770&lt;&gt;1,"",COUNTIF($B$6:B770,1))</f>
        <v/>
      </c>
      <c r="D770" s="101" t="str">
        <f>IF(B770&lt;&gt;2,"",COUNTIF($B$6:B770,2))</f>
        <v/>
      </c>
      <c r="E770" s="101" t="str">
        <f>IF(B770&lt;&gt;3,"",COUNTIF($B$6:B770,3))</f>
        <v/>
      </c>
      <c r="F770" s="101" t="str">
        <f>IF(B770&lt;&gt;4,"",COUNTIF($B$6:B770,4))</f>
        <v/>
      </c>
      <c r="G770" s="75"/>
      <c r="H770" s="36"/>
      <c r="I770" s="76"/>
      <c r="J770" s="76"/>
      <c r="K770" s="75"/>
      <c r="L770" s="161"/>
      <c r="M770" s="77"/>
      <c r="N770" s="76"/>
      <c r="O770" s="78"/>
      <c r="P770" s="83"/>
      <c r="Q770" s="84"/>
      <c r="R770" s="76"/>
      <c r="S770" s="75"/>
      <c r="T770" s="79"/>
      <c r="U770" s="86"/>
      <c r="V770" s="87"/>
      <c r="W770" s="172" t="str">
        <f>IF(OR(T770="他官署で調達手続きを実施のため",AG770=契約状況コード表!G$5),"－",IF(V770&lt;&gt;"",ROUNDDOWN(V770/T770,3),(IFERROR(ROUNDDOWN(U770/T770,3),"－"))))</f>
        <v>－</v>
      </c>
      <c r="X770" s="79"/>
      <c r="Y770" s="79"/>
      <c r="Z770" s="82"/>
      <c r="AA770" s="80"/>
      <c r="AB770" s="81"/>
      <c r="AC770" s="82"/>
      <c r="AD770" s="82"/>
      <c r="AE770" s="82"/>
      <c r="AF770" s="82"/>
      <c r="AG770" s="80"/>
      <c r="AH770" s="76"/>
      <c r="AI770" s="76"/>
      <c r="AJ770" s="76"/>
      <c r="AK770" s="36"/>
      <c r="AL770" s="36"/>
      <c r="AM770" s="200"/>
      <c r="AN770" s="200"/>
      <c r="AO770" s="200"/>
      <c r="AP770" s="200"/>
      <c r="AQ770" s="161"/>
      <c r="AR770" s="75"/>
      <c r="AS770" s="36"/>
      <c r="AT770" s="36"/>
      <c r="AU770" s="36"/>
      <c r="AV770" s="36"/>
      <c r="AW770" s="36"/>
      <c r="AX770" s="36"/>
      <c r="AY770" s="36"/>
      <c r="AZ770" s="36"/>
      <c r="BA770" s="108"/>
      <c r="BB770" s="113"/>
      <c r="BC770" s="114" t="str">
        <f>IF(AND(OR(K770=契約状況コード表!D$5,K770=契約状況コード表!D$6),OR(AG770=契約状況コード表!G$5,AG770=契約状況コード表!G$6)),"年間支払金額(全官署)",IF(OR(AG770=契約状況コード表!G$5,AG770=契約状況コード表!G$6),"年間支払金額",IF(AND(OR(COUNTIF(AI770,"*すべて*"),COUNTIF(AI770,"*全て*")),S770="●",OR(K770=契約状況コード表!D$5,K770=契約状況コード表!D$6)),"年間支払金額(全官署、契約相手方ごと)",IF(AND(OR(COUNTIF(AI770,"*すべて*"),COUNTIF(AI770,"*全て*")),S770="●"),"年間支払金額(契約相手方ごと)",IF(AND(OR(K770=契約状況コード表!D$5,K770=契約状況コード表!D$6),AG770=契約状況コード表!G$7),"契約総額(全官署)",IF(AND(K770=契約状況コード表!D$7,AG770=契約状況コード表!G$7),"契約総額(自官署のみ)",IF(K770=契約状況コード表!D$7,"年間支払金額(自官署のみ)",IF(AG770=契約状況コード表!G$7,"契約総額",IF(AND(COUNTIF(BJ770,"&lt;&gt;*単価*"),OR(K770=契約状況コード表!D$5,K770=契約状況コード表!D$6)),"全官署予定価格",IF(AND(COUNTIF(BJ770,"*単価*"),OR(K770=契約状況コード表!D$5,K770=契約状況コード表!D$6)),"全官署支払金額",IF(AND(COUNTIF(BJ770,"&lt;&gt;*単価*"),COUNTIF(BJ770,"*変更契約*")),"変更後予定価格",IF(COUNTIF(BJ770,"*単価*"),"年間支払金額","予定価格"))))))))))))</f>
        <v>予定価格</v>
      </c>
      <c r="BD770" s="114" t="str">
        <f>IF(AND(BI770=契約状況コード表!M$5,T770&gt;契約状況コード表!N$5),"○",IF(AND(BI770=契約状況コード表!M$6,T770&gt;=契約状況コード表!N$6),"○",IF(AND(BI770=契約状況コード表!M$7,T770&gt;=契約状況コード表!N$7),"○",IF(AND(BI770=契約状況コード表!M$8,T770&gt;=契約状況コード表!N$8),"○",IF(AND(BI770=契約状況コード表!M$9,T770&gt;=契約状況コード表!N$9),"○",IF(AND(BI770=契約状況コード表!M$10,T770&gt;=契約状況コード表!N$10),"○",IF(AND(BI770=契約状況コード表!M$11,T770&gt;=契約状況コード表!N$11),"○",IF(AND(BI770=契約状況コード表!M$12,T770&gt;=契約状況コード表!N$12),"○",IF(AND(BI770=契約状況コード表!M$13,T770&gt;=契約状況コード表!N$13),"○",IF(T770="他官署で調達手続き入札を実施のため","○","×"))))))))))</f>
        <v>×</v>
      </c>
      <c r="BE770" s="114" t="str">
        <f>IF(AND(BI770=契約状況コード表!M$5,Y770&gt;契約状況コード表!N$5),"○",IF(AND(BI770=契約状況コード表!M$6,Y770&gt;=契約状況コード表!N$6),"○",IF(AND(BI770=契約状況コード表!M$7,Y770&gt;=契約状況コード表!N$7),"○",IF(AND(BI770=契約状況コード表!M$8,Y770&gt;=契約状況コード表!N$8),"○",IF(AND(BI770=契約状況コード表!M$9,Y770&gt;=契約状況コード表!N$9),"○",IF(AND(BI770=契約状況コード表!M$10,Y770&gt;=契約状況コード表!N$10),"○",IF(AND(BI770=契約状況コード表!M$11,Y770&gt;=契約状況コード表!N$11),"○",IF(AND(BI770=契約状況コード表!M$12,Y770&gt;=契約状況コード表!N$12),"○",IF(AND(BI770=契約状況コード表!M$13,Y770&gt;=契約状況コード表!N$13),"○","×")))))))))</f>
        <v>×</v>
      </c>
      <c r="BF770" s="114" t="str">
        <f t="shared" si="101"/>
        <v>×</v>
      </c>
      <c r="BG770" s="114" t="str">
        <f t="shared" si="102"/>
        <v>×</v>
      </c>
      <c r="BH770" s="115" t="str">
        <f t="shared" si="103"/>
        <v/>
      </c>
      <c r="BI770" s="170">
        <f t="shared" si="104"/>
        <v>0</v>
      </c>
      <c r="BJ770" s="36" t="str">
        <f>IF(AG770=契約状況コード表!G$5,"",IF(AND(K770&lt;&gt;"",ISTEXT(U770)),"分担契約/単価契約",IF(ISTEXT(U770),"単価契約",IF(K770&lt;&gt;"","分担契約",""))))</f>
        <v/>
      </c>
      <c r="BK770" s="171"/>
      <c r="BL770" s="118" t="str">
        <f>IF(COUNTIF(T770,"**"),"",IF(AND(T770&gt;=契約状況コード表!P$5,OR(H770=契約状況コード表!M$5,H770=契約状況コード表!M$6)),1,IF(AND(T770&gt;=契約状況コード表!P$13,H770&lt;&gt;契約状況コード表!M$5,H770&lt;&gt;契約状況コード表!M$6),1,"")))</f>
        <v/>
      </c>
      <c r="BM770" s="155" t="str">
        <f t="shared" si="105"/>
        <v>○</v>
      </c>
      <c r="BN770" s="118" t="b">
        <f t="shared" si="106"/>
        <v>1</v>
      </c>
      <c r="BO770" s="118" t="b">
        <f t="shared" si="107"/>
        <v>1</v>
      </c>
    </row>
    <row r="771" spans="1:67" ht="60.6" customHeight="1">
      <c r="A771" s="101">
        <f t="shared" si="108"/>
        <v>766</v>
      </c>
      <c r="B771" s="101" t="str">
        <f t="shared" si="109"/>
        <v/>
      </c>
      <c r="C771" s="101" t="str">
        <f>IF(B771&lt;&gt;1,"",COUNTIF($B$6:B771,1))</f>
        <v/>
      </c>
      <c r="D771" s="101" t="str">
        <f>IF(B771&lt;&gt;2,"",COUNTIF($B$6:B771,2))</f>
        <v/>
      </c>
      <c r="E771" s="101" t="str">
        <f>IF(B771&lt;&gt;3,"",COUNTIF($B$6:B771,3))</f>
        <v/>
      </c>
      <c r="F771" s="101" t="str">
        <f>IF(B771&lt;&gt;4,"",COUNTIF($B$6:B771,4))</f>
        <v/>
      </c>
      <c r="G771" s="75"/>
      <c r="H771" s="36"/>
      <c r="I771" s="76"/>
      <c r="J771" s="76"/>
      <c r="K771" s="75"/>
      <c r="L771" s="161"/>
      <c r="M771" s="77"/>
      <c r="N771" s="76"/>
      <c r="O771" s="78"/>
      <c r="P771" s="83"/>
      <c r="Q771" s="84"/>
      <c r="R771" s="76"/>
      <c r="S771" s="75"/>
      <c r="T771" s="79"/>
      <c r="U771" s="86"/>
      <c r="V771" s="87"/>
      <c r="W771" s="172" t="str">
        <f>IF(OR(T771="他官署で調達手続きを実施のため",AG771=契約状況コード表!G$5),"－",IF(V771&lt;&gt;"",ROUNDDOWN(V771/T771,3),(IFERROR(ROUNDDOWN(U771/T771,3),"－"))))</f>
        <v>－</v>
      </c>
      <c r="X771" s="79"/>
      <c r="Y771" s="79"/>
      <c r="Z771" s="82"/>
      <c r="AA771" s="80"/>
      <c r="AB771" s="81"/>
      <c r="AC771" s="82"/>
      <c r="AD771" s="82"/>
      <c r="AE771" s="82"/>
      <c r="AF771" s="82"/>
      <c r="AG771" s="80"/>
      <c r="AH771" s="76"/>
      <c r="AI771" s="76"/>
      <c r="AJ771" s="76"/>
      <c r="AK771" s="36"/>
      <c r="AL771" s="36"/>
      <c r="AM771" s="200"/>
      <c r="AN771" s="200"/>
      <c r="AO771" s="200"/>
      <c r="AP771" s="200"/>
      <c r="AQ771" s="161"/>
      <c r="AR771" s="75"/>
      <c r="AS771" s="36"/>
      <c r="AT771" s="36"/>
      <c r="AU771" s="36"/>
      <c r="AV771" s="36"/>
      <c r="AW771" s="36"/>
      <c r="AX771" s="36"/>
      <c r="AY771" s="36"/>
      <c r="AZ771" s="36"/>
      <c r="BA771" s="104"/>
      <c r="BB771" s="113"/>
      <c r="BC771" s="114" t="str">
        <f>IF(AND(OR(K771=契約状況コード表!D$5,K771=契約状況コード表!D$6),OR(AG771=契約状況コード表!G$5,AG771=契約状況コード表!G$6)),"年間支払金額(全官署)",IF(OR(AG771=契約状況コード表!G$5,AG771=契約状況コード表!G$6),"年間支払金額",IF(AND(OR(COUNTIF(AI771,"*すべて*"),COUNTIF(AI771,"*全て*")),S771="●",OR(K771=契約状況コード表!D$5,K771=契約状況コード表!D$6)),"年間支払金額(全官署、契約相手方ごと)",IF(AND(OR(COUNTIF(AI771,"*すべて*"),COUNTIF(AI771,"*全て*")),S771="●"),"年間支払金額(契約相手方ごと)",IF(AND(OR(K771=契約状況コード表!D$5,K771=契約状況コード表!D$6),AG771=契約状況コード表!G$7),"契約総額(全官署)",IF(AND(K771=契約状況コード表!D$7,AG771=契約状況コード表!G$7),"契約総額(自官署のみ)",IF(K771=契約状況コード表!D$7,"年間支払金額(自官署のみ)",IF(AG771=契約状況コード表!G$7,"契約総額",IF(AND(COUNTIF(BJ771,"&lt;&gt;*単価*"),OR(K771=契約状況コード表!D$5,K771=契約状況コード表!D$6)),"全官署予定価格",IF(AND(COUNTIF(BJ771,"*単価*"),OR(K771=契約状況コード表!D$5,K771=契約状況コード表!D$6)),"全官署支払金額",IF(AND(COUNTIF(BJ771,"&lt;&gt;*単価*"),COUNTIF(BJ771,"*変更契約*")),"変更後予定価格",IF(COUNTIF(BJ771,"*単価*"),"年間支払金額","予定価格"))))))))))))</f>
        <v>予定価格</v>
      </c>
      <c r="BD771" s="114" t="str">
        <f>IF(AND(BI771=契約状況コード表!M$5,T771&gt;契約状況コード表!N$5),"○",IF(AND(BI771=契約状況コード表!M$6,T771&gt;=契約状況コード表!N$6),"○",IF(AND(BI771=契約状況コード表!M$7,T771&gt;=契約状況コード表!N$7),"○",IF(AND(BI771=契約状況コード表!M$8,T771&gt;=契約状況コード表!N$8),"○",IF(AND(BI771=契約状況コード表!M$9,T771&gt;=契約状況コード表!N$9),"○",IF(AND(BI771=契約状況コード表!M$10,T771&gt;=契約状況コード表!N$10),"○",IF(AND(BI771=契約状況コード表!M$11,T771&gt;=契約状況コード表!N$11),"○",IF(AND(BI771=契約状況コード表!M$12,T771&gt;=契約状況コード表!N$12),"○",IF(AND(BI771=契約状況コード表!M$13,T771&gt;=契約状況コード表!N$13),"○",IF(T771="他官署で調達手続き入札を実施のため","○","×"))))))))))</f>
        <v>×</v>
      </c>
      <c r="BE771" s="114" t="str">
        <f>IF(AND(BI771=契約状況コード表!M$5,Y771&gt;契約状況コード表!N$5),"○",IF(AND(BI771=契約状況コード表!M$6,Y771&gt;=契約状況コード表!N$6),"○",IF(AND(BI771=契約状況コード表!M$7,Y771&gt;=契約状況コード表!N$7),"○",IF(AND(BI771=契約状況コード表!M$8,Y771&gt;=契約状況コード表!N$8),"○",IF(AND(BI771=契約状況コード表!M$9,Y771&gt;=契約状況コード表!N$9),"○",IF(AND(BI771=契約状況コード表!M$10,Y771&gt;=契約状況コード表!N$10),"○",IF(AND(BI771=契約状況コード表!M$11,Y771&gt;=契約状況コード表!N$11),"○",IF(AND(BI771=契約状況コード表!M$12,Y771&gt;=契約状況コード表!N$12),"○",IF(AND(BI771=契約状況コード表!M$13,Y771&gt;=契約状況コード表!N$13),"○","×")))))))))</f>
        <v>×</v>
      </c>
      <c r="BF771" s="114" t="str">
        <f t="shared" si="101"/>
        <v>×</v>
      </c>
      <c r="BG771" s="114" t="str">
        <f t="shared" si="102"/>
        <v>×</v>
      </c>
      <c r="BH771" s="115" t="str">
        <f t="shared" si="103"/>
        <v/>
      </c>
      <c r="BI771" s="170">
        <f t="shared" si="104"/>
        <v>0</v>
      </c>
      <c r="BJ771" s="36" t="str">
        <f>IF(AG771=契約状況コード表!G$5,"",IF(AND(K771&lt;&gt;"",ISTEXT(U771)),"分担契約/単価契約",IF(ISTEXT(U771),"単価契約",IF(K771&lt;&gt;"","分担契約",""))))</f>
        <v/>
      </c>
      <c r="BK771" s="171"/>
      <c r="BL771" s="118" t="str">
        <f>IF(COUNTIF(T771,"**"),"",IF(AND(T771&gt;=契約状況コード表!P$5,OR(H771=契約状況コード表!M$5,H771=契約状況コード表!M$6)),1,IF(AND(T771&gt;=契約状況コード表!P$13,H771&lt;&gt;契約状況コード表!M$5,H771&lt;&gt;契約状況コード表!M$6),1,"")))</f>
        <v/>
      </c>
      <c r="BM771" s="155" t="str">
        <f t="shared" si="105"/>
        <v>○</v>
      </c>
      <c r="BN771" s="118" t="b">
        <f t="shared" si="106"/>
        <v>1</v>
      </c>
      <c r="BO771" s="118" t="b">
        <f t="shared" si="107"/>
        <v>1</v>
      </c>
    </row>
    <row r="772" spans="1:67" ht="60.6" customHeight="1">
      <c r="A772" s="101">
        <f t="shared" si="108"/>
        <v>767</v>
      </c>
      <c r="B772" s="101" t="str">
        <f t="shared" si="109"/>
        <v/>
      </c>
      <c r="C772" s="101" t="str">
        <f>IF(B772&lt;&gt;1,"",COUNTIF($B$6:B772,1))</f>
        <v/>
      </c>
      <c r="D772" s="101" t="str">
        <f>IF(B772&lt;&gt;2,"",COUNTIF($B$6:B772,2))</f>
        <v/>
      </c>
      <c r="E772" s="101" t="str">
        <f>IF(B772&lt;&gt;3,"",COUNTIF($B$6:B772,3))</f>
        <v/>
      </c>
      <c r="F772" s="101" t="str">
        <f>IF(B772&lt;&gt;4,"",COUNTIF($B$6:B772,4))</f>
        <v/>
      </c>
      <c r="G772" s="75"/>
      <c r="H772" s="36"/>
      <c r="I772" s="76"/>
      <c r="J772" s="76"/>
      <c r="K772" s="75"/>
      <c r="L772" s="161"/>
      <c r="M772" s="77"/>
      <c r="N772" s="76"/>
      <c r="O772" s="78"/>
      <c r="P772" s="83"/>
      <c r="Q772" s="84"/>
      <c r="R772" s="76"/>
      <c r="S772" s="75"/>
      <c r="T772" s="79"/>
      <c r="U772" s="86"/>
      <c r="V772" s="87"/>
      <c r="W772" s="172" t="str">
        <f>IF(OR(T772="他官署で調達手続きを実施のため",AG772=契約状況コード表!G$5),"－",IF(V772&lt;&gt;"",ROUNDDOWN(V772/T772,3),(IFERROR(ROUNDDOWN(U772/T772,3),"－"))))</f>
        <v>－</v>
      </c>
      <c r="X772" s="79"/>
      <c r="Y772" s="79"/>
      <c r="Z772" s="82"/>
      <c r="AA772" s="80"/>
      <c r="AB772" s="81"/>
      <c r="AC772" s="82"/>
      <c r="AD772" s="82"/>
      <c r="AE772" s="82"/>
      <c r="AF772" s="82"/>
      <c r="AG772" s="80"/>
      <c r="AH772" s="76"/>
      <c r="AI772" s="76"/>
      <c r="AJ772" s="76"/>
      <c r="AK772" s="36"/>
      <c r="AL772" s="36"/>
      <c r="AM772" s="200"/>
      <c r="AN772" s="200"/>
      <c r="AO772" s="200"/>
      <c r="AP772" s="200"/>
      <c r="AQ772" s="161"/>
      <c r="AR772" s="75"/>
      <c r="AS772" s="36"/>
      <c r="AT772" s="36"/>
      <c r="AU772" s="36"/>
      <c r="AV772" s="36"/>
      <c r="AW772" s="36"/>
      <c r="AX772" s="36"/>
      <c r="AY772" s="36"/>
      <c r="AZ772" s="36"/>
      <c r="BA772" s="104"/>
      <c r="BB772" s="113"/>
      <c r="BC772" s="114" t="str">
        <f>IF(AND(OR(K772=契約状況コード表!D$5,K772=契約状況コード表!D$6),OR(AG772=契約状況コード表!G$5,AG772=契約状況コード表!G$6)),"年間支払金額(全官署)",IF(OR(AG772=契約状況コード表!G$5,AG772=契約状況コード表!G$6),"年間支払金額",IF(AND(OR(COUNTIF(AI772,"*すべて*"),COUNTIF(AI772,"*全て*")),S772="●",OR(K772=契約状況コード表!D$5,K772=契約状況コード表!D$6)),"年間支払金額(全官署、契約相手方ごと)",IF(AND(OR(COUNTIF(AI772,"*すべて*"),COUNTIF(AI772,"*全て*")),S772="●"),"年間支払金額(契約相手方ごと)",IF(AND(OR(K772=契約状況コード表!D$5,K772=契約状況コード表!D$6),AG772=契約状況コード表!G$7),"契約総額(全官署)",IF(AND(K772=契約状況コード表!D$7,AG772=契約状況コード表!G$7),"契約総額(自官署のみ)",IF(K772=契約状況コード表!D$7,"年間支払金額(自官署のみ)",IF(AG772=契約状況コード表!G$7,"契約総額",IF(AND(COUNTIF(BJ772,"&lt;&gt;*単価*"),OR(K772=契約状況コード表!D$5,K772=契約状況コード表!D$6)),"全官署予定価格",IF(AND(COUNTIF(BJ772,"*単価*"),OR(K772=契約状況コード表!D$5,K772=契約状況コード表!D$6)),"全官署支払金額",IF(AND(COUNTIF(BJ772,"&lt;&gt;*単価*"),COUNTIF(BJ772,"*変更契約*")),"変更後予定価格",IF(COUNTIF(BJ772,"*単価*"),"年間支払金額","予定価格"))))))))))))</f>
        <v>予定価格</v>
      </c>
      <c r="BD772" s="114" t="str">
        <f>IF(AND(BI772=契約状況コード表!M$5,T772&gt;契約状況コード表!N$5),"○",IF(AND(BI772=契約状況コード表!M$6,T772&gt;=契約状況コード表!N$6),"○",IF(AND(BI772=契約状況コード表!M$7,T772&gt;=契約状況コード表!N$7),"○",IF(AND(BI772=契約状況コード表!M$8,T772&gt;=契約状況コード表!N$8),"○",IF(AND(BI772=契約状況コード表!M$9,T772&gt;=契約状況コード表!N$9),"○",IF(AND(BI772=契約状況コード表!M$10,T772&gt;=契約状況コード表!N$10),"○",IF(AND(BI772=契約状況コード表!M$11,T772&gt;=契約状況コード表!N$11),"○",IF(AND(BI772=契約状況コード表!M$12,T772&gt;=契約状況コード表!N$12),"○",IF(AND(BI772=契約状況コード表!M$13,T772&gt;=契約状況コード表!N$13),"○",IF(T772="他官署で調達手続き入札を実施のため","○","×"))))))))))</f>
        <v>×</v>
      </c>
      <c r="BE772" s="114" t="str">
        <f>IF(AND(BI772=契約状況コード表!M$5,Y772&gt;契約状況コード表!N$5),"○",IF(AND(BI772=契約状況コード表!M$6,Y772&gt;=契約状況コード表!N$6),"○",IF(AND(BI772=契約状況コード表!M$7,Y772&gt;=契約状況コード表!N$7),"○",IF(AND(BI772=契約状況コード表!M$8,Y772&gt;=契約状況コード表!N$8),"○",IF(AND(BI772=契約状況コード表!M$9,Y772&gt;=契約状況コード表!N$9),"○",IF(AND(BI772=契約状況コード表!M$10,Y772&gt;=契約状況コード表!N$10),"○",IF(AND(BI772=契約状況コード表!M$11,Y772&gt;=契約状況コード表!N$11),"○",IF(AND(BI772=契約状況コード表!M$12,Y772&gt;=契約状況コード表!N$12),"○",IF(AND(BI772=契約状況コード表!M$13,Y772&gt;=契約状況コード表!N$13),"○","×")))))))))</f>
        <v>×</v>
      </c>
      <c r="BF772" s="114" t="str">
        <f t="shared" si="101"/>
        <v>×</v>
      </c>
      <c r="BG772" s="114" t="str">
        <f t="shared" si="102"/>
        <v>×</v>
      </c>
      <c r="BH772" s="115" t="str">
        <f t="shared" si="103"/>
        <v/>
      </c>
      <c r="BI772" s="170">
        <f t="shared" si="104"/>
        <v>0</v>
      </c>
      <c r="BJ772" s="36" t="str">
        <f>IF(AG772=契約状況コード表!G$5,"",IF(AND(K772&lt;&gt;"",ISTEXT(U772)),"分担契約/単価契約",IF(ISTEXT(U772),"単価契約",IF(K772&lt;&gt;"","分担契約",""))))</f>
        <v/>
      </c>
      <c r="BK772" s="171"/>
      <c r="BL772" s="118" t="str">
        <f>IF(COUNTIF(T772,"**"),"",IF(AND(T772&gt;=契約状況コード表!P$5,OR(H772=契約状況コード表!M$5,H772=契約状況コード表!M$6)),1,IF(AND(T772&gt;=契約状況コード表!P$13,H772&lt;&gt;契約状況コード表!M$5,H772&lt;&gt;契約状況コード表!M$6),1,"")))</f>
        <v/>
      </c>
      <c r="BM772" s="155" t="str">
        <f t="shared" si="105"/>
        <v>○</v>
      </c>
      <c r="BN772" s="118" t="b">
        <f t="shared" si="106"/>
        <v>1</v>
      </c>
      <c r="BO772" s="118" t="b">
        <f t="shared" si="107"/>
        <v>1</v>
      </c>
    </row>
    <row r="773" spans="1:67" ht="60.6" customHeight="1">
      <c r="A773" s="101">
        <f t="shared" si="108"/>
        <v>768</v>
      </c>
      <c r="B773" s="101" t="str">
        <f t="shared" si="109"/>
        <v/>
      </c>
      <c r="C773" s="101" t="str">
        <f>IF(B773&lt;&gt;1,"",COUNTIF($B$6:B773,1))</f>
        <v/>
      </c>
      <c r="D773" s="101" t="str">
        <f>IF(B773&lt;&gt;2,"",COUNTIF($B$6:B773,2))</f>
        <v/>
      </c>
      <c r="E773" s="101" t="str">
        <f>IF(B773&lt;&gt;3,"",COUNTIF($B$6:B773,3))</f>
        <v/>
      </c>
      <c r="F773" s="101" t="str">
        <f>IF(B773&lt;&gt;4,"",COUNTIF($B$6:B773,4))</f>
        <v/>
      </c>
      <c r="G773" s="75"/>
      <c r="H773" s="36"/>
      <c r="I773" s="76"/>
      <c r="J773" s="76"/>
      <c r="K773" s="75"/>
      <c r="L773" s="161"/>
      <c r="M773" s="77"/>
      <c r="N773" s="76"/>
      <c r="O773" s="78"/>
      <c r="P773" s="83"/>
      <c r="Q773" s="84"/>
      <c r="R773" s="76"/>
      <c r="S773" s="75"/>
      <c r="T773" s="85"/>
      <c r="U773" s="154"/>
      <c r="V773" s="87"/>
      <c r="W773" s="172" t="str">
        <f>IF(OR(T773="他官署で調達手続きを実施のため",AG773=契約状況コード表!G$5),"－",IF(V773&lt;&gt;"",ROUNDDOWN(V773/T773,3),(IFERROR(ROUNDDOWN(U773/T773,3),"－"))))</f>
        <v>－</v>
      </c>
      <c r="X773" s="85"/>
      <c r="Y773" s="85"/>
      <c r="Z773" s="82"/>
      <c r="AA773" s="80"/>
      <c r="AB773" s="81"/>
      <c r="AC773" s="82"/>
      <c r="AD773" s="82"/>
      <c r="AE773" s="82"/>
      <c r="AF773" s="82"/>
      <c r="AG773" s="80"/>
      <c r="AH773" s="76"/>
      <c r="AI773" s="76"/>
      <c r="AJ773" s="76"/>
      <c r="AK773" s="36"/>
      <c r="AL773" s="36"/>
      <c r="AM773" s="200"/>
      <c r="AN773" s="200"/>
      <c r="AO773" s="200"/>
      <c r="AP773" s="200"/>
      <c r="AQ773" s="161"/>
      <c r="AR773" s="75"/>
      <c r="AS773" s="36"/>
      <c r="AT773" s="36"/>
      <c r="AU773" s="36"/>
      <c r="AV773" s="36"/>
      <c r="AW773" s="36"/>
      <c r="AX773" s="36"/>
      <c r="AY773" s="36"/>
      <c r="AZ773" s="36"/>
      <c r="BA773" s="104"/>
      <c r="BB773" s="113"/>
      <c r="BC773" s="114" t="str">
        <f>IF(AND(OR(K773=契約状況コード表!D$5,K773=契約状況コード表!D$6),OR(AG773=契約状況コード表!G$5,AG773=契約状況コード表!G$6)),"年間支払金額(全官署)",IF(OR(AG773=契約状況コード表!G$5,AG773=契約状況コード表!G$6),"年間支払金額",IF(AND(OR(COUNTIF(AI773,"*すべて*"),COUNTIF(AI773,"*全て*")),S773="●",OR(K773=契約状況コード表!D$5,K773=契約状況コード表!D$6)),"年間支払金額(全官署、契約相手方ごと)",IF(AND(OR(COUNTIF(AI773,"*すべて*"),COUNTIF(AI773,"*全て*")),S773="●"),"年間支払金額(契約相手方ごと)",IF(AND(OR(K773=契約状況コード表!D$5,K773=契約状況コード表!D$6),AG773=契約状況コード表!G$7),"契約総額(全官署)",IF(AND(K773=契約状況コード表!D$7,AG773=契約状況コード表!G$7),"契約総額(自官署のみ)",IF(K773=契約状況コード表!D$7,"年間支払金額(自官署のみ)",IF(AG773=契約状況コード表!G$7,"契約総額",IF(AND(COUNTIF(BJ773,"&lt;&gt;*単価*"),OR(K773=契約状況コード表!D$5,K773=契約状況コード表!D$6)),"全官署予定価格",IF(AND(COUNTIF(BJ773,"*単価*"),OR(K773=契約状況コード表!D$5,K773=契約状況コード表!D$6)),"全官署支払金額",IF(AND(COUNTIF(BJ773,"&lt;&gt;*単価*"),COUNTIF(BJ773,"*変更契約*")),"変更後予定価格",IF(COUNTIF(BJ773,"*単価*"),"年間支払金額","予定価格"))))))))))))</f>
        <v>予定価格</v>
      </c>
      <c r="BD773" s="114" t="str">
        <f>IF(AND(BI773=契約状況コード表!M$5,T773&gt;契約状況コード表!N$5),"○",IF(AND(BI773=契約状況コード表!M$6,T773&gt;=契約状況コード表!N$6),"○",IF(AND(BI773=契約状況コード表!M$7,T773&gt;=契約状況コード表!N$7),"○",IF(AND(BI773=契約状況コード表!M$8,T773&gt;=契約状況コード表!N$8),"○",IF(AND(BI773=契約状況コード表!M$9,T773&gt;=契約状況コード表!N$9),"○",IF(AND(BI773=契約状況コード表!M$10,T773&gt;=契約状況コード表!N$10),"○",IF(AND(BI773=契約状況コード表!M$11,T773&gt;=契約状況コード表!N$11),"○",IF(AND(BI773=契約状況コード表!M$12,T773&gt;=契約状況コード表!N$12),"○",IF(AND(BI773=契約状況コード表!M$13,T773&gt;=契約状況コード表!N$13),"○",IF(T773="他官署で調達手続き入札を実施のため","○","×"))))))))))</f>
        <v>×</v>
      </c>
      <c r="BE773" s="114" t="str">
        <f>IF(AND(BI773=契約状況コード表!M$5,Y773&gt;契約状況コード表!N$5),"○",IF(AND(BI773=契約状況コード表!M$6,Y773&gt;=契約状況コード表!N$6),"○",IF(AND(BI773=契約状況コード表!M$7,Y773&gt;=契約状況コード表!N$7),"○",IF(AND(BI773=契約状況コード表!M$8,Y773&gt;=契約状況コード表!N$8),"○",IF(AND(BI773=契約状況コード表!M$9,Y773&gt;=契約状況コード表!N$9),"○",IF(AND(BI773=契約状況コード表!M$10,Y773&gt;=契約状況コード表!N$10),"○",IF(AND(BI773=契約状況コード表!M$11,Y773&gt;=契約状況コード表!N$11),"○",IF(AND(BI773=契約状況コード表!M$12,Y773&gt;=契約状況コード表!N$12),"○",IF(AND(BI773=契約状況コード表!M$13,Y773&gt;=契約状況コード表!N$13),"○","×")))))))))</f>
        <v>×</v>
      </c>
      <c r="BF773" s="114" t="str">
        <f t="shared" si="101"/>
        <v>×</v>
      </c>
      <c r="BG773" s="114" t="str">
        <f t="shared" si="102"/>
        <v>×</v>
      </c>
      <c r="BH773" s="115" t="str">
        <f t="shared" si="103"/>
        <v/>
      </c>
      <c r="BI773" s="170">
        <f t="shared" si="104"/>
        <v>0</v>
      </c>
      <c r="BJ773" s="36" t="str">
        <f>IF(AG773=契約状況コード表!G$5,"",IF(AND(K773&lt;&gt;"",ISTEXT(U773)),"分担契約/単価契約",IF(ISTEXT(U773),"単価契約",IF(K773&lt;&gt;"","分担契約",""))))</f>
        <v/>
      </c>
      <c r="BK773" s="171"/>
      <c r="BL773" s="118" t="str">
        <f>IF(COUNTIF(T773,"**"),"",IF(AND(T773&gt;=契約状況コード表!P$5,OR(H773=契約状況コード表!M$5,H773=契約状況コード表!M$6)),1,IF(AND(T773&gt;=契約状況コード表!P$13,H773&lt;&gt;契約状況コード表!M$5,H773&lt;&gt;契約状況コード表!M$6),1,"")))</f>
        <v/>
      </c>
      <c r="BM773" s="155" t="str">
        <f t="shared" si="105"/>
        <v>○</v>
      </c>
      <c r="BN773" s="118" t="b">
        <f t="shared" si="106"/>
        <v>1</v>
      </c>
      <c r="BO773" s="118" t="b">
        <f t="shared" si="107"/>
        <v>1</v>
      </c>
    </row>
    <row r="774" spans="1:67" ht="60.6" customHeight="1">
      <c r="A774" s="101">
        <f t="shared" si="108"/>
        <v>769</v>
      </c>
      <c r="B774" s="101" t="str">
        <f t="shared" si="109"/>
        <v/>
      </c>
      <c r="C774" s="101" t="str">
        <f>IF(B774&lt;&gt;1,"",COUNTIF($B$6:B774,1))</f>
        <v/>
      </c>
      <c r="D774" s="101" t="str">
        <f>IF(B774&lt;&gt;2,"",COUNTIF($B$6:B774,2))</f>
        <v/>
      </c>
      <c r="E774" s="101" t="str">
        <f>IF(B774&lt;&gt;3,"",COUNTIF($B$6:B774,3))</f>
        <v/>
      </c>
      <c r="F774" s="101" t="str">
        <f>IF(B774&lt;&gt;4,"",COUNTIF($B$6:B774,4))</f>
        <v/>
      </c>
      <c r="G774" s="75"/>
      <c r="H774" s="36"/>
      <c r="I774" s="76"/>
      <c r="J774" s="76"/>
      <c r="K774" s="75"/>
      <c r="L774" s="161"/>
      <c r="M774" s="77"/>
      <c r="N774" s="76"/>
      <c r="O774" s="78"/>
      <c r="P774" s="83"/>
      <c r="Q774" s="84"/>
      <c r="R774" s="76"/>
      <c r="S774" s="75"/>
      <c r="T774" s="79"/>
      <c r="U774" s="86"/>
      <c r="V774" s="87"/>
      <c r="W774" s="172" t="str">
        <f>IF(OR(T774="他官署で調達手続きを実施のため",AG774=契約状況コード表!G$5),"－",IF(V774&lt;&gt;"",ROUNDDOWN(V774/T774,3),(IFERROR(ROUNDDOWN(U774/T774,3),"－"))))</f>
        <v>－</v>
      </c>
      <c r="X774" s="79"/>
      <c r="Y774" s="79"/>
      <c r="Z774" s="82"/>
      <c r="AA774" s="80"/>
      <c r="AB774" s="81"/>
      <c r="AC774" s="82"/>
      <c r="AD774" s="82"/>
      <c r="AE774" s="82"/>
      <c r="AF774" s="82"/>
      <c r="AG774" s="80"/>
      <c r="AH774" s="76"/>
      <c r="AI774" s="76"/>
      <c r="AJ774" s="76"/>
      <c r="AK774" s="36"/>
      <c r="AL774" s="36"/>
      <c r="AM774" s="200"/>
      <c r="AN774" s="200"/>
      <c r="AO774" s="200"/>
      <c r="AP774" s="200"/>
      <c r="AQ774" s="161"/>
      <c r="AR774" s="75"/>
      <c r="AS774" s="36"/>
      <c r="AT774" s="36"/>
      <c r="AU774" s="36"/>
      <c r="AV774" s="36"/>
      <c r="AW774" s="36"/>
      <c r="AX774" s="36"/>
      <c r="AY774" s="36"/>
      <c r="AZ774" s="36"/>
      <c r="BA774" s="104"/>
      <c r="BB774" s="113"/>
      <c r="BC774" s="114" t="str">
        <f>IF(AND(OR(K774=契約状況コード表!D$5,K774=契約状況コード表!D$6),OR(AG774=契約状況コード表!G$5,AG774=契約状況コード表!G$6)),"年間支払金額(全官署)",IF(OR(AG774=契約状況コード表!G$5,AG774=契約状況コード表!G$6),"年間支払金額",IF(AND(OR(COUNTIF(AI774,"*すべて*"),COUNTIF(AI774,"*全て*")),S774="●",OR(K774=契約状況コード表!D$5,K774=契約状況コード表!D$6)),"年間支払金額(全官署、契約相手方ごと)",IF(AND(OR(COUNTIF(AI774,"*すべて*"),COUNTIF(AI774,"*全て*")),S774="●"),"年間支払金額(契約相手方ごと)",IF(AND(OR(K774=契約状況コード表!D$5,K774=契約状況コード表!D$6),AG774=契約状況コード表!G$7),"契約総額(全官署)",IF(AND(K774=契約状況コード表!D$7,AG774=契約状況コード表!G$7),"契約総額(自官署のみ)",IF(K774=契約状況コード表!D$7,"年間支払金額(自官署のみ)",IF(AG774=契約状況コード表!G$7,"契約総額",IF(AND(COUNTIF(BJ774,"&lt;&gt;*単価*"),OR(K774=契約状況コード表!D$5,K774=契約状況コード表!D$6)),"全官署予定価格",IF(AND(COUNTIF(BJ774,"*単価*"),OR(K774=契約状況コード表!D$5,K774=契約状況コード表!D$6)),"全官署支払金額",IF(AND(COUNTIF(BJ774,"&lt;&gt;*単価*"),COUNTIF(BJ774,"*変更契約*")),"変更後予定価格",IF(COUNTIF(BJ774,"*単価*"),"年間支払金額","予定価格"))))))))))))</f>
        <v>予定価格</v>
      </c>
      <c r="BD774" s="114" t="str">
        <f>IF(AND(BI774=契約状況コード表!M$5,T774&gt;契約状況コード表!N$5),"○",IF(AND(BI774=契約状況コード表!M$6,T774&gt;=契約状況コード表!N$6),"○",IF(AND(BI774=契約状況コード表!M$7,T774&gt;=契約状況コード表!N$7),"○",IF(AND(BI774=契約状況コード表!M$8,T774&gt;=契約状況コード表!N$8),"○",IF(AND(BI774=契約状況コード表!M$9,T774&gt;=契約状況コード表!N$9),"○",IF(AND(BI774=契約状況コード表!M$10,T774&gt;=契約状況コード表!N$10),"○",IF(AND(BI774=契約状況コード表!M$11,T774&gt;=契約状況コード表!N$11),"○",IF(AND(BI774=契約状況コード表!M$12,T774&gt;=契約状況コード表!N$12),"○",IF(AND(BI774=契約状況コード表!M$13,T774&gt;=契約状況コード表!N$13),"○",IF(T774="他官署で調達手続き入札を実施のため","○","×"))))))))))</f>
        <v>×</v>
      </c>
      <c r="BE774" s="114" t="str">
        <f>IF(AND(BI774=契約状況コード表!M$5,Y774&gt;契約状況コード表!N$5),"○",IF(AND(BI774=契約状況コード表!M$6,Y774&gt;=契約状況コード表!N$6),"○",IF(AND(BI774=契約状況コード表!M$7,Y774&gt;=契約状況コード表!N$7),"○",IF(AND(BI774=契約状況コード表!M$8,Y774&gt;=契約状況コード表!N$8),"○",IF(AND(BI774=契約状況コード表!M$9,Y774&gt;=契約状況コード表!N$9),"○",IF(AND(BI774=契約状況コード表!M$10,Y774&gt;=契約状況コード表!N$10),"○",IF(AND(BI774=契約状況コード表!M$11,Y774&gt;=契約状況コード表!N$11),"○",IF(AND(BI774=契約状況コード表!M$12,Y774&gt;=契約状況コード表!N$12),"○",IF(AND(BI774=契約状況コード表!M$13,Y774&gt;=契約状況コード表!N$13),"○","×")))))))))</f>
        <v>×</v>
      </c>
      <c r="BF774" s="114" t="str">
        <f t="shared" ref="BF774:BF837" si="110">IF(AND(L774="×",BG774="○"),"×",BG774)</f>
        <v>×</v>
      </c>
      <c r="BG774" s="114" t="str">
        <f t="shared" ref="BG774:BG837" si="111">IF(BB774&lt;&gt;"",BB774,IF(COUNTIF(BC774,"*予定価格*"),BD774,BE774))</f>
        <v>×</v>
      </c>
      <c r="BH774" s="115" t="str">
        <f t="shared" ref="BH774:BH837" si="112">IF(BG774="○",X774,"")</f>
        <v/>
      </c>
      <c r="BI774" s="170">
        <f t="shared" ref="BI774:BI837" si="113">IF(H774="③情報システム",IF(COUNTIF(I774,"*借入*")+COUNTIF(I774,"*賃貸*")+COUNTIF(I774,"*リース*"),"⑨物品等賃借",IF(COUNTIF(I774,"*購入*")+COUNTIF(DM774,"*調達*"),"⑦物品等購入",IF(COUNTIF(I774,"*製造*"),"⑧物品等製造","⑩役務"))),H774)</f>
        <v>0</v>
      </c>
      <c r="BJ774" s="36" t="str">
        <f>IF(AG774=契約状況コード表!G$5,"",IF(AND(K774&lt;&gt;"",ISTEXT(U774)),"分担契約/単価契約",IF(ISTEXT(U774),"単価契約",IF(K774&lt;&gt;"","分担契約",""))))</f>
        <v/>
      </c>
      <c r="BK774" s="171"/>
      <c r="BL774" s="118" t="str">
        <f>IF(COUNTIF(T774,"**"),"",IF(AND(T774&gt;=契約状況コード表!P$5,OR(H774=契約状況コード表!M$5,H774=契約状況コード表!M$6)),1,IF(AND(T774&gt;=契約状況コード表!P$13,H774&lt;&gt;契約状況コード表!M$5,H774&lt;&gt;契約状況コード表!M$6),1,"")))</f>
        <v/>
      </c>
      <c r="BM774" s="155" t="str">
        <f t="shared" ref="BM774:BM837" si="114">IF(LEN(O774)=0,"○",IF(LEN(O774)=1,"○",IF(LEN(O774)=13,"○",IF(LEN(O774)=27,"○",IF(LEN(O774)=41,"○","×")))))</f>
        <v>○</v>
      </c>
      <c r="BN774" s="118" t="b">
        <f t="shared" ref="BN774:BN837" si="115">_xlfn.ISFORMULA(BI774)</f>
        <v>1</v>
      </c>
      <c r="BO774" s="118" t="b">
        <f t="shared" ref="BO774:BO837" si="116">_xlfn.ISFORMULA(BJ774)</f>
        <v>1</v>
      </c>
    </row>
    <row r="775" spans="1:67" ht="60.6" customHeight="1">
      <c r="A775" s="101">
        <f t="shared" si="108"/>
        <v>770</v>
      </c>
      <c r="B775" s="101" t="str">
        <f t="shared" si="109"/>
        <v/>
      </c>
      <c r="C775" s="101" t="str">
        <f>IF(B775&lt;&gt;1,"",COUNTIF($B$6:B775,1))</f>
        <v/>
      </c>
      <c r="D775" s="101" t="str">
        <f>IF(B775&lt;&gt;2,"",COUNTIF($B$6:B775,2))</f>
        <v/>
      </c>
      <c r="E775" s="101" t="str">
        <f>IF(B775&lt;&gt;3,"",COUNTIF($B$6:B775,3))</f>
        <v/>
      </c>
      <c r="F775" s="101" t="str">
        <f>IF(B775&lt;&gt;4,"",COUNTIF($B$6:B775,4))</f>
        <v/>
      </c>
      <c r="G775" s="75"/>
      <c r="H775" s="36"/>
      <c r="I775" s="76"/>
      <c r="J775" s="76"/>
      <c r="K775" s="75"/>
      <c r="L775" s="161"/>
      <c r="M775" s="77"/>
      <c r="N775" s="76"/>
      <c r="O775" s="78"/>
      <c r="P775" s="83"/>
      <c r="Q775" s="84"/>
      <c r="R775" s="76"/>
      <c r="S775" s="75"/>
      <c r="T775" s="79"/>
      <c r="U775" s="86"/>
      <c r="V775" s="87"/>
      <c r="W775" s="172" t="str">
        <f>IF(OR(T775="他官署で調達手続きを実施のため",AG775=契約状況コード表!G$5),"－",IF(V775&lt;&gt;"",ROUNDDOWN(V775/T775,3),(IFERROR(ROUNDDOWN(U775/T775,3),"－"))))</f>
        <v>－</v>
      </c>
      <c r="X775" s="79"/>
      <c r="Y775" s="79"/>
      <c r="Z775" s="82"/>
      <c r="AA775" s="80"/>
      <c r="AB775" s="81"/>
      <c r="AC775" s="82"/>
      <c r="AD775" s="82"/>
      <c r="AE775" s="82"/>
      <c r="AF775" s="82"/>
      <c r="AG775" s="80"/>
      <c r="AH775" s="76"/>
      <c r="AI775" s="76"/>
      <c r="AJ775" s="76"/>
      <c r="AK775" s="36"/>
      <c r="AL775" s="36"/>
      <c r="AM775" s="200"/>
      <c r="AN775" s="200"/>
      <c r="AO775" s="200"/>
      <c r="AP775" s="200"/>
      <c r="AQ775" s="161"/>
      <c r="AR775" s="75"/>
      <c r="AS775" s="36"/>
      <c r="AT775" s="36"/>
      <c r="AU775" s="36"/>
      <c r="AV775" s="36"/>
      <c r="AW775" s="36"/>
      <c r="AX775" s="36"/>
      <c r="AY775" s="36"/>
      <c r="AZ775" s="36"/>
      <c r="BA775" s="104"/>
      <c r="BB775" s="113"/>
      <c r="BC775" s="114" t="str">
        <f>IF(AND(OR(K775=契約状況コード表!D$5,K775=契約状況コード表!D$6),OR(AG775=契約状況コード表!G$5,AG775=契約状況コード表!G$6)),"年間支払金額(全官署)",IF(OR(AG775=契約状況コード表!G$5,AG775=契約状況コード表!G$6),"年間支払金額",IF(AND(OR(COUNTIF(AI775,"*すべて*"),COUNTIF(AI775,"*全て*")),S775="●",OR(K775=契約状況コード表!D$5,K775=契約状況コード表!D$6)),"年間支払金額(全官署、契約相手方ごと)",IF(AND(OR(COUNTIF(AI775,"*すべて*"),COUNTIF(AI775,"*全て*")),S775="●"),"年間支払金額(契約相手方ごと)",IF(AND(OR(K775=契約状況コード表!D$5,K775=契約状況コード表!D$6),AG775=契約状況コード表!G$7),"契約総額(全官署)",IF(AND(K775=契約状況コード表!D$7,AG775=契約状況コード表!G$7),"契約総額(自官署のみ)",IF(K775=契約状況コード表!D$7,"年間支払金額(自官署のみ)",IF(AG775=契約状況コード表!G$7,"契約総額",IF(AND(COUNTIF(BJ775,"&lt;&gt;*単価*"),OR(K775=契約状況コード表!D$5,K775=契約状況コード表!D$6)),"全官署予定価格",IF(AND(COUNTIF(BJ775,"*単価*"),OR(K775=契約状況コード表!D$5,K775=契約状況コード表!D$6)),"全官署支払金額",IF(AND(COUNTIF(BJ775,"&lt;&gt;*単価*"),COUNTIF(BJ775,"*変更契約*")),"変更後予定価格",IF(COUNTIF(BJ775,"*単価*"),"年間支払金額","予定価格"))))))))))))</f>
        <v>予定価格</v>
      </c>
      <c r="BD775" s="114" t="str">
        <f>IF(AND(BI775=契約状況コード表!M$5,T775&gt;契約状況コード表!N$5),"○",IF(AND(BI775=契約状況コード表!M$6,T775&gt;=契約状況コード表!N$6),"○",IF(AND(BI775=契約状況コード表!M$7,T775&gt;=契約状況コード表!N$7),"○",IF(AND(BI775=契約状況コード表!M$8,T775&gt;=契約状況コード表!N$8),"○",IF(AND(BI775=契約状況コード表!M$9,T775&gt;=契約状況コード表!N$9),"○",IF(AND(BI775=契約状況コード表!M$10,T775&gt;=契約状況コード表!N$10),"○",IF(AND(BI775=契約状況コード表!M$11,T775&gt;=契約状況コード表!N$11),"○",IF(AND(BI775=契約状況コード表!M$12,T775&gt;=契約状況コード表!N$12),"○",IF(AND(BI775=契約状況コード表!M$13,T775&gt;=契約状況コード表!N$13),"○",IF(T775="他官署で調達手続き入札を実施のため","○","×"))))))))))</f>
        <v>×</v>
      </c>
      <c r="BE775" s="114" t="str">
        <f>IF(AND(BI775=契約状況コード表!M$5,Y775&gt;契約状況コード表!N$5),"○",IF(AND(BI775=契約状況コード表!M$6,Y775&gt;=契約状況コード表!N$6),"○",IF(AND(BI775=契約状況コード表!M$7,Y775&gt;=契約状況コード表!N$7),"○",IF(AND(BI775=契約状況コード表!M$8,Y775&gt;=契約状況コード表!N$8),"○",IF(AND(BI775=契約状況コード表!M$9,Y775&gt;=契約状況コード表!N$9),"○",IF(AND(BI775=契約状況コード表!M$10,Y775&gt;=契約状況コード表!N$10),"○",IF(AND(BI775=契約状況コード表!M$11,Y775&gt;=契約状況コード表!N$11),"○",IF(AND(BI775=契約状況コード表!M$12,Y775&gt;=契約状況コード表!N$12),"○",IF(AND(BI775=契約状況コード表!M$13,Y775&gt;=契約状況コード表!N$13),"○","×")))))))))</f>
        <v>×</v>
      </c>
      <c r="BF775" s="114" t="str">
        <f t="shared" si="110"/>
        <v>×</v>
      </c>
      <c r="BG775" s="114" t="str">
        <f t="shared" si="111"/>
        <v>×</v>
      </c>
      <c r="BH775" s="115" t="str">
        <f t="shared" si="112"/>
        <v/>
      </c>
      <c r="BI775" s="170">
        <f t="shared" si="113"/>
        <v>0</v>
      </c>
      <c r="BJ775" s="36" t="str">
        <f>IF(AG775=契約状況コード表!G$5,"",IF(AND(K775&lt;&gt;"",ISTEXT(U775)),"分担契約/単価契約",IF(ISTEXT(U775),"単価契約",IF(K775&lt;&gt;"","分担契約",""))))</f>
        <v/>
      </c>
      <c r="BK775" s="171"/>
      <c r="BL775" s="118" t="str">
        <f>IF(COUNTIF(T775,"**"),"",IF(AND(T775&gt;=契約状況コード表!P$5,OR(H775=契約状況コード表!M$5,H775=契約状況コード表!M$6)),1,IF(AND(T775&gt;=契約状況コード表!P$13,H775&lt;&gt;契約状況コード表!M$5,H775&lt;&gt;契約状況コード表!M$6),1,"")))</f>
        <v/>
      </c>
      <c r="BM775" s="155" t="str">
        <f t="shared" si="114"/>
        <v>○</v>
      </c>
      <c r="BN775" s="118" t="b">
        <f t="shared" si="115"/>
        <v>1</v>
      </c>
      <c r="BO775" s="118" t="b">
        <f t="shared" si="116"/>
        <v>1</v>
      </c>
    </row>
    <row r="776" spans="1:67" ht="60.6" customHeight="1">
      <c r="A776" s="101">
        <f t="shared" si="108"/>
        <v>771</v>
      </c>
      <c r="B776" s="101" t="str">
        <f t="shared" si="109"/>
        <v/>
      </c>
      <c r="C776" s="101" t="str">
        <f>IF(B776&lt;&gt;1,"",COUNTIF($B$6:B776,1))</f>
        <v/>
      </c>
      <c r="D776" s="101" t="str">
        <f>IF(B776&lt;&gt;2,"",COUNTIF($B$6:B776,2))</f>
        <v/>
      </c>
      <c r="E776" s="101" t="str">
        <f>IF(B776&lt;&gt;3,"",COUNTIF($B$6:B776,3))</f>
        <v/>
      </c>
      <c r="F776" s="101" t="str">
        <f>IF(B776&lt;&gt;4,"",COUNTIF($B$6:B776,4))</f>
        <v/>
      </c>
      <c r="G776" s="75"/>
      <c r="H776" s="36"/>
      <c r="I776" s="76"/>
      <c r="J776" s="76"/>
      <c r="K776" s="75"/>
      <c r="L776" s="161"/>
      <c r="M776" s="77"/>
      <c r="N776" s="76"/>
      <c r="O776" s="78"/>
      <c r="P776" s="83"/>
      <c r="Q776" s="84"/>
      <c r="R776" s="76"/>
      <c r="S776" s="75"/>
      <c r="T776" s="79"/>
      <c r="U776" s="86"/>
      <c r="V776" s="87"/>
      <c r="W776" s="172" t="str">
        <f>IF(OR(T776="他官署で調達手続きを実施のため",AG776=契約状況コード表!G$5),"－",IF(V776&lt;&gt;"",ROUNDDOWN(V776/T776,3),(IFERROR(ROUNDDOWN(U776/T776,3),"－"))))</f>
        <v>－</v>
      </c>
      <c r="X776" s="79"/>
      <c r="Y776" s="79"/>
      <c r="Z776" s="82"/>
      <c r="AA776" s="80"/>
      <c r="AB776" s="81"/>
      <c r="AC776" s="82"/>
      <c r="AD776" s="82"/>
      <c r="AE776" s="82"/>
      <c r="AF776" s="82"/>
      <c r="AG776" s="80"/>
      <c r="AH776" s="76"/>
      <c r="AI776" s="76"/>
      <c r="AJ776" s="76"/>
      <c r="AK776" s="36"/>
      <c r="AL776" s="36"/>
      <c r="AM776" s="200"/>
      <c r="AN776" s="200"/>
      <c r="AO776" s="200"/>
      <c r="AP776" s="200"/>
      <c r="AQ776" s="161"/>
      <c r="AR776" s="75"/>
      <c r="AS776" s="36"/>
      <c r="AT776" s="36"/>
      <c r="AU776" s="36"/>
      <c r="AV776" s="36"/>
      <c r="AW776" s="36"/>
      <c r="AX776" s="36"/>
      <c r="AY776" s="36"/>
      <c r="AZ776" s="36"/>
      <c r="BA776" s="104"/>
      <c r="BB776" s="113"/>
      <c r="BC776" s="114" t="str">
        <f>IF(AND(OR(K776=契約状況コード表!D$5,K776=契約状況コード表!D$6),OR(AG776=契約状況コード表!G$5,AG776=契約状況コード表!G$6)),"年間支払金額(全官署)",IF(OR(AG776=契約状況コード表!G$5,AG776=契約状況コード表!G$6),"年間支払金額",IF(AND(OR(COUNTIF(AI776,"*すべて*"),COUNTIF(AI776,"*全て*")),S776="●",OR(K776=契約状況コード表!D$5,K776=契約状況コード表!D$6)),"年間支払金額(全官署、契約相手方ごと)",IF(AND(OR(COUNTIF(AI776,"*すべて*"),COUNTIF(AI776,"*全て*")),S776="●"),"年間支払金額(契約相手方ごと)",IF(AND(OR(K776=契約状況コード表!D$5,K776=契約状況コード表!D$6),AG776=契約状況コード表!G$7),"契約総額(全官署)",IF(AND(K776=契約状況コード表!D$7,AG776=契約状況コード表!G$7),"契約総額(自官署のみ)",IF(K776=契約状況コード表!D$7,"年間支払金額(自官署のみ)",IF(AG776=契約状況コード表!G$7,"契約総額",IF(AND(COUNTIF(BJ776,"&lt;&gt;*単価*"),OR(K776=契約状況コード表!D$5,K776=契約状況コード表!D$6)),"全官署予定価格",IF(AND(COUNTIF(BJ776,"*単価*"),OR(K776=契約状況コード表!D$5,K776=契約状況コード表!D$6)),"全官署支払金額",IF(AND(COUNTIF(BJ776,"&lt;&gt;*単価*"),COUNTIF(BJ776,"*変更契約*")),"変更後予定価格",IF(COUNTIF(BJ776,"*単価*"),"年間支払金額","予定価格"))))))))))))</f>
        <v>予定価格</v>
      </c>
      <c r="BD776" s="114" t="str">
        <f>IF(AND(BI776=契約状況コード表!M$5,T776&gt;契約状況コード表!N$5),"○",IF(AND(BI776=契約状況コード表!M$6,T776&gt;=契約状況コード表!N$6),"○",IF(AND(BI776=契約状況コード表!M$7,T776&gt;=契約状況コード表!N$7),"○",IF(AND(BI776=契約状況コード表!M$8,T776&gt;=契約状況コード表!N$8),"○",IF(AND(BI776=契約状況コード表!M$9,T776&gt;=契約状況コード表!N$9),"○",IF(AND(BI776=契約状況コード表!M$10,T776&gt;=契約状況コード表!N$10),"○",IF(AND(BI776=契約状況コード表!M$11,T776&gt;=契約状況コード表!N$11),"○",IF(AND(BI776=契約状況コード表!M$12,T776&gt;=契約状況コード表!N$12),"○",IF(AND(BI776=契約状況コード表!M$13,T776&gt;=契約状況コード表!N$13),"○",IF(T776="他官署で調達手続き入札を実施のため","○","×"))))))))))</f>
        <v>×</v>
      </c>
      <c r="BE776" s="114" t="str">
        <f>IF(AND(BI776=契約状況コード表!M$5,Y776&gt;契約状況コード表!N$5),"○",IF(AND(BI776=契約状況コード表!M$6,Y776&gt;=契約状況コード表!N$6),"○",IF(AND(BI776=契約状況コード表!M$7,Y776&gt;=契約状況コード表!N$7),"○",IF(AND(BI776=契約状況コード表!M$8,Y776&gt;=契約状況コード表!N$8),"○",IF(AND(BI776=契約状況コード表!M$9,Y776&gt;=契約状況コード表!N$9),"○",IF(AND(BI776=契約状況コード表!M$10,Y776&gt;=契約状況コード表!N$10),"○",IF(AND(BI776=契約状況コード表!M$11,Y776&gt;=契約状況コード表!N$11),"○",IF(AND(BI776=契約状況コード表!M$12,Y776&gt;=契約状況コード表!N$12),"○",IF(AND(BI776=契約状況コード表!M$13,Y776&gt;=契約状況コード表!N$13),"○","×")))))))))</f>
        <v>×</v>
      </c>
      <c r="BF776" s="114" t="str">
        <f t="shared" si="110"/>
        <v>×</v>
      </c>
      <c r="BG776" s="114" t="str">
        <f t="shared" si="111"/>
        <v>×</v>
      </c>
      <c r="BH776" s="115" t="str">
        <f t="shared" si="112"/>
        <v/>
      </c>
      <c r="BI776" s="170">
        <f t="shared" si="113"/>
        <v>0</v>
      </c>
      <c r="BJ776" s="36" t="str">
        <f>IF(AG776=契約状況コード表!G$5,"",IF(AND(K776&lt;&gt;"",ISTEXT(U776)),"分担契約/単価契約",IF(ISTEXT(U776),"単価契約",IF(K776&lt;&gt;"","分担契約",""))))</f>
        <v/>
      </c>
      <c r="BK776" s="171"/>
      <c r="BL776" s="118" t="str">
        <f>IF(COUNTIF(T776,"**"),"",IF(AND(T776&gt;=契約状況コード表!P$5,OR(H776=契約状況コード表!M$5,H776=契約状況コード表!M$6)),1,IF(AND(T776&gt;=契約状況コード表!P$13,H776&lt;&gt;契約状況コード表!M$5,H776&lt;&gt;契約状況コード表!M$6),1,"")))</f>
        <v/>
      </c>
      <c r="BM776" s="155" t="str">
        <f t="shared" si="114"/>
        <v>○</v>
      </c>
      <c r="BN776" s="118" t="b">
        <f t="shared" si="115"/>
        <v>1</v>
      </c>
      <c r="BO776" s="118" t="b">
        <f t="shared" si="116"/>
        <v>1</v>
      </c>
    </row>
    <row r="777" spans="1:67" ht="60.6" customHeight="1">
      <c r="A777" s="101">
        <f t="shared" si="108"/>
        <v>772</v>
      </c>
      <c r="B777" s="101" t="str">
        <f t="shared" si="109"/>
        <v/>
      </c>
      <c r="C777" s="101" t="str">
        <f>IF(B777&lt;&gt;1,"",COUNTIF($B$6:B777,1))</f>
        <v/>
      </c>
      <c r="D777" s="101" t="str">
        <f>IF(B777&lt;&gt;2,"",COUNTIF($B$6:B777,2))</f>
        <v/>
      </c>
      <c r="E777" s="101" t="str">
        <f>IF(B777&lt;&gt;3,"",COUNTIF($B$6:B777,3))</f>
        <v/>
      </c>
      <c r="F777" s="101" t="str">
        <f>IF(B777&lt;&gt;4,"",COUNTIF($B$6:B777,4))</f>
        <v/>
      </c>
      <c r="G777" s="75"/>
      <c r="H777" s="36"/>
      <c r="I777" s="76"/>
      <c r="J777" s="76"/>
      <c r="K777" s="75"/>
      <c r="L777" s="161"/>
      <c r="M777" s="77"/>
      <c r="N777" s="76"/>
      <c r="O777" s="78"/>
      <c r="P777" s="83"/>
      <c r="Q777" s="84"/>
      <c r="R777" s="76"/>
      <c r="S777" s="75"/>
      <c r="T777" s="79"/>
      <c r="U777" s="86"/>
      <c r="V777" s="87"/>
      <c r="W777" s="172" t="str">
        <f>IF(OR(T777="他官署で調達手続きを実施のため",AG777=契約状況コード表!G$5),"－",IF(V777&lt;&gt;"",ROUNDDOWN(V777/T777,3),(IFERROR(ROUNDDOWN(U777/T777,3),"－"))))</f>
        <v>－</v>
      </c>
      <c r="X777" s="79"/>
      <c r="Y777" s="79"/>
      <c r="Z777" s="82"/>
      <c r="AA777" s="80"/>
      <c r="AB777" s="81"/>
      <c r="AC777" s="82"/>
      <c r="AD777" s="82"/>
      <c r="AE777" s="82"/>
      <c r="AF777" s="82"/>
      <c r="AG777" s="80"/>
      <c r="AH777" s="76"/>
      <c r="AI777" s="76"/>
      <c r="AJ777" s="76"/>
      <c r="AK777" s="36"/>
      <c r="AL777" s="36"/>
      <c r="AM777" s="200"/>
      <c r="AN777" s="200"/>
      <c r="AO777" s="200"/>
      <c r="AP777" s="200"/>
      <c r="AQ777" s="161"/>
      <c r="AR777" s="75"/>
      <c r="AS777" s="36"/>
      <c r="AT777" s="36"/>
      <c r="AU777" s="36"/>
      <c r="AV777" s="36"/>
      <c r="AW777" s="36"/>
      <c r="AX777" s="36"/>
      <c r="AY777" s="36"/>
      <c r="AZ777" s="36"/>
      <c r="BA777" s="108"/>
      <c r="BB777" s="113"/>
      <c r="BC777" s="114" t="str">
        <f>IF(AND(OR(K777=契約状況コード表!D$5,K777=契約状況コード表!D$6),OR(AG777=契約状況コード表!G$5,AG777=契約状況コード表!G$6)),"年間支払金額(全官署)",IF(OR(AG777=契約状況コード表!G$5,AG777=契約状況コード表!G$6),"年間支払金額",IF(AND(OR(COUNTIF(AI777,"*すべて*"),COUNTIF(AI777,"*全て*")),S777="●",OR(K777=契約状況コード表!D$5,K777=契約状況コード表!D$6)),"年間支払金額(全官署、契約相手方ごと)",IF(AND(OR(COUNTIF(AI777,"*すべて*"),COUNTIF(AI777,"*全て*")),S777="●"),"年間支払金額(契約相手方ごと)",IF(AND(OR(K777=契約状況コード表!D$5,K777=契約状況コード表!D$6),AG777=契約状況コード表!G$7),"契約総額(全官署)",IF(AND(K777=契約状況コード表!D$7,AG777=契約状況コード表!G$7),"契約総額(自官署のみ)",IF(K777=契約状況コード表!D$7,"年間支払金額(自官署のみ)",IF(AG777=契約状況コード表!G$7,"契約総額",IF(AND(COUNTIF(BJ777,"&lt;&gt;*単価*"),OR(K777=契約状況コード表!D$5,K777=契約状況コード表!D$6)),"全官署予定価格",IF(AND(COUNTIF(BJ777,"*単価*"),OR(K777=契約状況コード表!D$5,K777=契約状況コード表!D$6)),"全官署支払金額",IF(AND(COUNTIF(BJ777,"&lt;&gt;*単価*"),COUNTIF(BJ777,"*変更契約*")),"変更後予定価格",IF(COUNTIF(BJ777,"*単価*"),"年間支払金額","予定価格"))))))))))))</f>
        <v>予定価格</v>
      </c>
      <c r="BD777" s="114" t="str">
        <f>IF(AND(BI777=契約状況コード表!M$5,T777&gt;契約状況コード表!N$5),"○",IF(AND(BI777=契約状況コード表!M$6,T777&gt;=契約状況コード表!N$6),"○",IF(AND(BI777=契約状況コード表!M$7,T777&gt;=契約状況コード表!N$7),"○",IF(AND(BI777=契約状況コード表!M$8,T777&gt;=契約状況コード表!N$8),"○",IF(AND(BI777=契約状況コード表!M$9,T777&gt;=契約状況コード表!N$9),"○",IF(AND(BI777=契約状況コード表!M$10,T777&gt;=契約状況コード表!N$10),"○",IF(AND(BI777=契約状況コード表!M$11,T777&gt;=契約状況コード表!N$11),"○",IF(AND(BI777=契約状況コード表!M$12,T777&gt;=契約状況コード表!N$12),"○",IF(AND(BI777=契約状況コード表!M$13,T777&gt;=契約状況コード表!N$13),"○",IF(T777="他官署で調達手続き入札を実施のため","○","×"))))))))))</f>
        <v>×</v>
      </c>
      <c r="BE777" s="114" t="str">
        <f>IF(AND(BI777=契約状況コード表!M$5,Y777&gt;契約状況コード表!N$5),"○",IF(AND(BI777=契約状況コード表!M$6,Y777&gt;=契約状況コード表!N$6),"○",IF(AND(BI777=契約状況コード表!M$7,Y777&gt;=契約状況コード表!N$7),"○",IF(AND(BI777=契約状況コード表!M$8,Y777&gt;=契約状況コード表!N$8),"○",IF(AND(BI777=契約状況コード表!M$9,Y777&gt;=契約状況コード表!N$9),"○",IF(AND(BI777=契約状況コード表!M$10,Y777&gt;=契約状況コード表!N$10),"○",IF(AND(BI777=契約状況コード表!M$11,Y777&gt;=契約状況コード表!N$11),"○",IF(AND(BI777=契約状況コード表!M$12,Y777&gt;=契約状況コード表!N$12),"○",IF(AND(BI777=契約状況コード表!M$13,Y777&gt;=契約状況コード表!N$13),"○","×")))))))))</f>
        <v>×</v>
      </c>
      <c r="BF777" s="114" t="str">
        <f t="shared" si="110"/>
        <v>×</v>
      </c>
      <c r="BG777" s="114" t="str">
        <f t="shared" si="111"/>
        <v>×</v>
      </c>
      <c r="BH777" s="115" t="str">
        <f t="shared" si="112"/>
        <v/>
      </c>
      <c r="BI777" s="170">
        <f t="shared" si="113"/>
        <v>0</v>
      </c>
      <c r="BJ777" s="36" t="str">
        <f>IF(AG777=契約状況コード表!G$5,"",IF(AND(K777&lt;&gt;"",ISTEXT(U777)),"分担契約/単価契約",IF(ISTEXT(U777),"単価契約",IF(K777&lt;&gt;"","分担契約",""))))</f>
        <v/>
      </c>
      <c r="BK777" s="171"/>
      <c r="BL777" s="118" t="str">
        <f>IF(COUNTIF(T777,"**"),"",IF(AND(T777&gt;=契約状況コード表!P$5,OR(H777=契約状況コード表!M$5,H777=契約状況コード表!M$6)),1,IF(AND(T777&gt;=契約状況コード表!P$13,H777&lt;&gt;契約状況コード表!M$5,H777&lt;&gt;契約状況コード表!M$6),1,"")))</f>
        <v/>
      </c>
      <c r="BM777" s="155" t="str">
        <f t="shared" si="114"/>
        <v>○</v>
      </c>
      <c r="BN777" s="118" t="b">
        <f t="shared" si="115"/>
        <v>1</v>
      </c>
      <c r="BO777" s="118" t="b">
        <f t="shared" si="116"/>
        <v>1</v>
      </c>
    </row>
    <row r="778" spans="1:67" ht="60.6" customHeight="1">
      <c r="A778" s="101">
        <f t="shared" si="108"/>
        <v>773</v>
      </c>
      <c r="B778" s="101" t="str">
        <f t="shared" si="109"/>
        <v/>
      </c>
      <c r="C778" s="101" t="str">
        <f>IF(B778&lt;&gt;1,"",COUNTIF($B$6:B778,1))</f>
        <v/>
      </c>
      <c r="D778" s="101" t="str">
        <f>IF(B778&lt;&gt;2,"",COUNTIF($B$6:B778,2))</f>
        <v/>
      </c>
      <c r="E778" s="101" t="str">
        <f>IF(B778&lt;&gt;3,"",COUNTIF($B$6:B778,3))</f>
        <v/>
      </c>
      <c r="F778" s="101" t="str">
        <f>IF(B778&lt;&gt;4,"",COUNTIF($B$6:B778,4))</f>
        <v/>
      </c>
      <c r="G778" s="75"/>
      <c r="H778" s="36"/>
      <c r="I778" s="76"/>
      <c r="J778" s="76"/>
      <c r="K778" s="75"/>
      <c r="L778" s="161"/>
      <c r="M778" s="77"/>
      <c r="N778" s="76"/>
      <c r="O778" s="78"/>
      <c r="P778" s="83"/>
      <c r="Q778" s="84"/>
      <c r="R778" s="76"/>
      <c r="S778" s="75"/>
      <c r="T778" s="79"/>
      <c r="U778" s="86"/>
      <c r="V778" s="87"/>
      <c r="W778" s="172" t="str">
        <f>IF(OR(T778="他官署で調達手続きを実施のため",AG778=契約状況コード表!G$5),"－",IF(V778&lt;&gt;"",ROUNDDOWN(V778/T778,3),(IFERROR(ROUNDDOWN(U778/T778,3),"－"))))</f>
        <v>－</v>
      </c>
      <c r="X778" s="79"/>
      <c r="Y778" s="79"/>
      <c r="Z778" s="82"/>
      <c r="AA778" s="80"/>
      <c r="AB778" s="81"/>
      <c r="AC778" s="82"/>
      <c r="AD778" s="82"/>
      <c r="AE778" s="82"/>
      <c r="AF778" s="82"/>
      <c r="AG778" s="80"/>
      <c r="AH778" s="76"/>
      <c r="AI778" s="76"/>
      <c r="AJ778" s="76"/>
      <c r="AK778" s="36"/>
      <c r="AL778" s="36"/>
      <c r="AM778" s="200"/>
      <c r="AN778" s="200"/>
      <c r="AO778" s="200"/>
      <c r="AP778" s="200"/>
      <c r="AQ778" s="161"/>
      <c r="AR778" s="75"/>
      <c r="AS778" s="36"/>
      <c r="AT778" s="36"/>
      <c r="AU778" s="36"/>
      <c r="AV778" s="36"/>
      <c r="AW778" s="36"/>
      <c r="AX778" s="36"/>
      <c r="AY778" s="36"/>
      <c r="AZ778" s="36"/>
      <c r="BA778" s="104"/>
      <c r="BB778" s="113"/>
      <c r="BC778" s="114" t="str">
        <f>IF(AND(OR(K778=契約状況コード表!D$5,K778=契約状況コード表!D$6),OR(AG778=契約状況コード表!G$5,AG778=契約状況コード表!G$6)),"年間支払金額(全官署)",IF(OR(AG778=契約状況コード表!G$5,AG778=契約状況コード表!G$6),"年間支払金額",IF(AND(OR(COUNTIF(AI778,"*すべて*"),COUNTIF(AI778,"*全て*")),S778="●",OR(K778=契約状況コード表!D$5,K778=契約状況コード表!D$6)),"年間支払金額(全官署、契約相手方ごと)",IF(AND(OR(COUNTIF(AI778,"*すべて*"),COUNTIF(AI778,"*全て*")),S778="●"),"年間支払金額(契約相手方ごと)",IF(AND(OR(K778=契約状況コード表!D$5,K778=契約状況コード表!D$6),AG778=契約状況コード表!G$7),"契約総額(全官署)",IF(AND(K778=契約状況コード表!D$7,AG778=契約状況コード表!G$7),"契約総額(自官署のみ)",IF(K778=契約状況コード表!D$7,"年間支払金額(自官署のみ)",IF(AG778=契約状況コード表!G$7,"契約総額",IF(AND(COUNTIF(BJ778,"&lt;&gt;*単価*"),OR(K778=契約状況コード表!D$5,K778=契約状況コード表!D$6)),"全官署予定価格",IF(AND(COUNTIF(BJ778,"*単価*"),OR(K778=契約状況コード表!D$5,K778=契約状況コード表!D$6)),"全官署支払金額",IF(AND(COUNTIF(BJ778,"&lt;&gt;*単価*"),COUNTIF(BJ778,"*変更契約*")),"変更後予定価格",IF(COUNTIF(BJ778,"*単価*"),"年間支払金額","予定価格"))))))))))))</f>
        <v>予定価格</v>
      </c>
      <c r="BD778" s="114" t="str">
        <f>IF(AND(BI778=契約状況コード表!M$5,T778&gt;契約状況コード表!N$5),"○",IF(AND(BI778=契約状況コード表!M$6,T778&gt;=契約状況コード表!N$6),"○",IF(AND(BI778=契約状況コード表!M$7,T778&gt;=契約状況コード表!N$7),"○",IF(AND(BI778=契約状況コード表!M$8,T778&gt;=契約状況コード表!N$8),"○",IF(AND(BI778=契約状況コード表!M$9,T778&gt;=契約状況コード表!N$9),"○",IF(AND(BI778=契約状況コード表!M$10,T778&gt;=契約状況コード表!N$10),"○",IF(AND(BI778=契約状況コード表!M$11,T778&gt;=契約状況コード表!N$11),"○",IF(AND(BI778=契約状況コード表!M$12,T778&gt;=契約状況コード表!N$12),"○",IF(AND(BI778=契約状況コード表!M$13,T778&gt;=契約状況コード表!N$13),"○",IF(T778="他官署で調達手続き入札を実施のため","○","×"))))))))))</f>
        <v>×</v>
      </c>
      <c r="BE778" s="114" t="str">
        <f>IF(AND(BI778=契約状況コード表!M$5,Y778&gt;契約状況コード表!N$5),"○",IF(AND(BI778=契約状況コード表!M$6,Y778&gt;=契約状況コード表!N$6),"○",IF(AND(BI778=契約状況コード表!M$7,Y778&gt;=契約状況コード表!N$7),"○",IF(AND(BI778=契約状況コード表!M$8,Y778&gt;=契約状況コード表!N$8),"○",IF(AND(BI778=契約状況コード表!M$9,Y778&gt;=契約状況コード表!N$9),"○",IF(AND(BI778=契約状況コード表!M$10,Y778&gt;=契約状況コード表!N$10),"○",IF(AND(BI778=契約状況コード表!M$11,Y778&gt;=契約状況コード表!N$11),"○",IF(AND(BI778=契約状況コード表!M$12,Y778&gt;=契約状況コード表!N$12),"○",IF(AND(BI778=契約状況コード表!M$13,Y778&gt;=契約状況コード表!N$13),"○","×")))))))))</f>
        <v>×</v>
      </c>
      <c r="BF778" s="114" t="str">
        <f t="shared" si="110"/>
        <v>×</v>
      </c>
      <c r="BG778" s="114" t="str">
        <f t="shared" si="111"/>
        <v>×</v>
      </c>
      <c r="BH778" s="115" t="str">
        <f t="shared" si="112"/>
        <v/>
      </c>
      <c r="BI778" s="170">
        <f t="shared" si="113"/>
        <v>0</v>
      </c>
      <c r="BJ778" s="36" t="str">
        <f>IF(AG778=契約状況コード表!G$5,"",IF(AND(K778&lt;&gt;"",ISTEXT(U778)),"分担契約/単価契約",IF(ISTEXT(U778),"単価契約",IF(K778&lt;&gt;"","分担契約",""))))</f>
        <v/>
      </c>
      <c r="BK778" s="171"/>
      <c r="BL778" s="118" t="str">
        <f>IF(COUNTIF(T778,"**"),"",IF(AND(T778&gt;=契約状況コード表!P$5,OR(H778=契約状況コード表!M$5,H778=契約状況コード表!M$6)),1,IF(AND(T778&gt;=契約状況コード表!P$13,H778&lt;&gt;契約状況コード表!M$5,H778&lt;&gt;契約状況コード表!M$6),1,"")))</f>
        <v/>
      </c>
      <c r="BM778" s="155" t="str">
        <f t="shared" si="114"/>
        <v>○</v>
      </c>
      <c r="BN778" s="118" t="b">
        <f t="shared" si="115"/>
        <v>1</v>
      </c>
      <c r="BO778" s="118" t="b">
        <f t="shared" si="116"/>
        <v>1</v>
      </c>
    </row>
    <row r="779" spans="1:67" ht="60.6" customHeight="1">
      <c r="A779" s="101">
        <f t="shared" si="108"/>
        <v>774</v>
      </c>
      <c r="B779" s="101" t="str">
        <f t="shared" si="109"/>
        <v/>
      </c>
      <c r="C779" s="101" t="str">
        <f>IF(B779&lt;&gt;1,"",COUNTIF($B$6:B779,1))</f>
        <v/>
      </c>
      <c r="D779" s="101" t="str">
        <f>IF(B779&lt;&gt;2,"",COUNTIF($B$6:B779,2))</f>
        <v/>
      </c>
      <c r="E779" s="101" t="str">
        <f>IF(B779&lt;&gt;3,"",COUNTIF($B$6:B779,3))</f>
        <v/>
      </c>
      <c r="F779" s="101" t="str">
        <f>IF(B779&lt;&gt;4,"",COUNTIF($B$6:B779,4))</f>
        <v/>
      </c>
      <c r="G779" s="75"/>
      <c r="H779" s="36"/>
      <c r="I779" s="76"/>
      <c r="J779" s="76"/>
      <c r="K779" s="75"/>
      <c r="L779" s="161"/>
      <c r="M779" s="77"/>
      <c r="N779" s="76"/>
      <c r="O779" s="78"/>
      <c r="P779" s="83"/>
      <c r="Q779" s="84"/>
      <c r="R779" s="76"/>
      <c r="S779" s="75"/>
      <c r="T779" s="79"/>
      <c r="U779" s="86"/>
      <c r="V779" s="87"/>
      <c r="W779" s="172" t="str">
        <f>IF(OR(T779="他官署で調達手続きを実施のため",AG779=契約状況コード表!G$5),"－",IF(V779&lt;&gt;"",ROUNDDOWN(V779/T779,3),(IFERROR(ROUNDDOWN(U779/T779,3),"－"))))</f>
        <v>－</v>
      </c>
      <c r="X779" s="79"/>
      <c r="Y779" s="79"/>
      <c r="Z779" s="82"/>
      <c r="AA779" s="80"/>
      <c r="AB779" s="81"/>
      <c r="AC779" s="82"/>
      <c r="AD779" s="82"/>
      <c r="AE779" s="82"/>
      <c r="AF779" s="82"/>
      <c r="AG779" s="80"/>
      <c r="AH779" s="76"/>
      <c r="AI779" s="76"/>
      <c r="AJ779" s="76"/>
      <c r="AK779" s="36"/>
      <c r="AL779" s="36"/>
      <c r="AM779" s="200"/>
      <c r="AN779" s="200"/>
      <c r="AO779" s="200"/>
      <c r="AP779" s="200"/>
      <c r="AQ779" s="161"/>
      <c r="AR779" s="75"/>
      <c r="AS779" s="36"/>
      <c r="AT779" s="36"/>
      <c r="AU779" s="36"/>
      <c r="AV779" s="36"/>
      <c r="AW779" s="36"/>
      <c r="AX779" s="36"/>
      <c r="AY779" s="36"/>
      <c r="AZ779" s="36"/>
      <c r="BA779" s="104"/>
      <c r="BB779" s="113"/>
      <c r="BC779" s="114" t="str">
        <f>IF(AND(OR(K779=契約状況コード表!D$5,K779=契約状況コード表!D$6),OR(AG779=契約状況コード表!G$5,AG779=契約状況コード表!G$6)),"年間支払金額(全官署)",IF(OR(AG779=契約状況コード表!G$5,AG779=契約状況コード表!G$6),"年間支払金額",IF(AND(OR(COUNTIF(AI779,"*すべて*"),COUNTIF(AI779,"*全て*")),S779="●",OR(K779=契約状況コード表!D$5,K779=契約状況コード表!D$6)),"年間支払金額(全官署、契約相手方ごと)",IF(AND(OR(COUNTIF(AI779,"*すべて*"),COUNTIF(AI779,"*全て*")),S779="●"),"年間支払金額(契約相手方ごと)",IF(AND(OR(K779=契約状況コード表!D$5,K779=契約状況コード表!D$6),AG779=契約状況コード表!G$7),"契約総額(全官署)",IF(AND(K779=契約状況コード表!D$7,AG779=契約状況コード表!G$7),"契約総額(自官署のみ)",IF(K779=契約状況コード表!D$7,"年間支払金額(自官署のみ)",IF(AG779=契約状況コード表!G$7,"契約総額",IF(AND(COUNTIF(BJ779,"&lt;&gt;*単価*"),OR(K779=契約状況コード表!D$5,K779=契約状況コード表!D$6)),"全官署予定価格",IF(AND(COUNTIF(BJ779,"*単価*"),OR(K779=契約状況コード表!D$5,K779=契約状況コード表!D$6)),"全官署支払金額",IF(AND(COUNTIF(BJ779,"&lt;&gt;*単価*"),COUNTIF(BJ779,"*変更契約*")),"変更後予定価格",IF(COUNTIF(BJ779,"*単価*"),"年間支払金額","予定価格"))))))))))))</f>
        <v>予定価格</v>
      </c>
      <c r="BD779" s="114" t="str">
        <f>IF(AND(BI779=契約状況コード表!M$5,T779&gt;契約状況コード表!N$5),"○",IF(AND(BI779=契約状況コード表!M$6,T779&gt;=契約状況コード表!N$6),"○",IF(AND(BI779=契約状況コード表!M$7,T779&gt;=契約状況コード表!N$7),"○",IF(AND(BI779=契約状況コード表!M$8,T779&gt;=契約状況コード表!N$8),"○",IF(AND(BI779=契約状況コード表!M$9,T779&gt;=契約状況コード表!N$9),"○",IF(AND(BI779=契約状況コード表!M$10,T779&gt;=契約状況コード表!N$10),"○",IF(AND(BI779=契約状況コード表!M$11,T779&gt;=契約状況コード表!N$11),"○",IF(AND(BI779=契約状況コード表!M$12,T779&gt;=契約状況コード表!N$12),"○",IF(AND(BI779=契約状況コード表!M$13,T779&gt;=契約状況コード表!N$13),"○",IF(T779="他官署で調達手続き入札を実施のため","○","×"))))))))))</f>
        <v>×</v>
      </c>
      <c r="BE779" s="114" t="str">
        <f>IF(AND(BI779=契約状況コード表!M$5,Y779&gt;契約状況コード表!N$5),"○",IF(AND(BI779=契約状況コード表!M$6,Y779&gt;=契約状況コード表!N$6),"○",IF(AND(BI779=契約状況コード表!M$7,Y779&gt;=契約状況コード表!N$7),"○",IF(AND(BI779=契約状況コード表!M$8,Y779&gt;=契約状況コード表!N$8),"○",IF(AND(BI779=契約状況コード表!M$9,Y779&gt;=契約状況コード表!N$9),"○",IF(AND(BI779=契約状況コード表!M$10,Y779&gt;=契約状況コード表!N$10),"○",IF(AND(BI779=契約状況コード表!M$11,Y779&gt;=契約状況コード表!N$11),"○",IF(AND(BI779=契約状況コード表!M$12,Y779&gt;=契約状況コード表!N$12),"○",IF(AND(BI779=契約状況コード表!M$13,Y779&gt;=契約状況コード表!N$13),"○","×")))))))))</f>
        <v>×</v>
      </c>
      <c r="BF779" s="114" t="str">
        <f t="shared" si="110"/>
        <v>×</v>
      </c>
      <c r="BG779" s="114" t="str">
        <f t="shared" si="111"/>
        <v>×</v>
      </c>
      <c r="BH779" s="115" t="str">
        <f t="shared" si="112"/>
        <v/>
      </c>
      <c r="BI779" s="170">
        <f t="shared" si="113"/>
        <v>0</v>
      </c>
      <c r="BJ779" s="36" t="str">
        <f>IF(AG779=契約状況コード表!G$5,"",IF(AND(K779&lt;&gt;"",ISTEXT(U779)),"分担契約/単価契約",IF(ISTEXT(U779),"単価契約",IF(K779&lt;&gt;"","分担契約",""))))</f>
        <v/>
      </c>
      <c r="BK779" s="171"/>
      <c r="BL779" s="118" t="str">
        <f>IF(COUNTIF(T779,"**"),"",IF(AND(T779&gt;=契約状況コード表!P$5,OR(H779=契約状況コード表!M$5,H779=契約状況コード表!M$6)),1,IF(AND(T779&gt;=契約状況コード表!P$13,H779&lt;&gt;契約状況コード表!M$5,H779&lt;&gt;契約状況コード表!M$6),1,"")))</f>
        <v/>
      </c>
      <c r="BM779" s="155" t="str">
        <f t="shared" si="114"/>
        <v>○</v>
      </c>
      <c r="BN779" s="118" t="b">
        <f t="shared" si="115"/>
        <v>1</v>
      </c>
      <c r="BO779" s="118" t="b">
        <f t="shared" si="116"/>
        <v>1</v>
      </c>
    </row>
    <row r="780" spans="1:67" ht="60.6" customHeight="1">
      <c r="A780" s="101">
        <f t="shared" si="108"/>
        <v>775</v>
      </c>
      <c r="B780" s="101" t="str">
        <f t="shared" si="109"/>
        <v/>
      </c>
      <c r="C780" s="101" t="str">
        <f>IF(B780&lt;&gt;1,"",COUNTIF($B$6:B780,1))</f>
        <v/>
      </c>
      <c r="D780" s="101" t="str">
        <f>IF(B780&lt;&gt;2,"",COUNTIF($B$6:B780,2))</f>
        <v/>
      </c>
      <c r="E780" s="101" t="str">
        <f>IF(B780&lt;&gt;3,"",COUNTIF($B$6:B780,3))</f>
        <v/>
      </c>
      <c r="F780" s="101" t="str">
        <f>IF(B780&lt;&gt;4,"",COUNTIF($B$6:B780,4))</f>
        <v/>
      </c>
      <c r="G780" s="75"/>
      <c r="H780" s="36"/>
      <c r="I780" s="76"/>
      <c r="J780" s="76"/>
      <c r="K780" s="75"/>
      <c r="L780" s="161"/>
      <c r="M780" s="77"/>
      <c r="N780" s="76"/>
      <c r="O780" s="78"/>
      <c r="P780" s="83"/>
      <c r="Q780" s="84"/>
      <c r="R780" s="76"/>
      <c r="S780" s="75"/>
      <c r="T780" s="85"/>
      <c r="U780" s="154"/>
      <c r="V780" s="87"/>
      <c r="W780" s="172" t="str">
        <f>IF(OR(T780="他官署で調達手続きを実施のため",AG780=契約状況コード表!G$5),"－",IF(V780&lt;&gt;"",ROUNDDOWN(V780/T780,3),(IFERROR(ROUNDDOWN(U780/T780,3),"－"))))</f>
        <v>－</v>
      </c>
      <c r="X780" s="85"/>
      <c r="Y780" s="85"/>
      <c r="Z780" s="82"/>
      <c r="AA780" s="80"/>
      <c r="AB780" s="81"/>
      <c r="AC780" s="82"/>
      <c r="AD780" s="82"/>
      <c r="AE780" s="82"/>
      <c r="AF780" s="82"/>
      <c r="AG780" s="80"/>
      <c r="AH780" s="76"/>
      <c r="AI780" s="76"/>
      <c r="AJ780" s="76"/>
      <c r="AK780" s="36"/>
      <c r="AL780" s="36"/>
      <c r="AM780" s="200"/>
      <c r="AN780" s="200"/>
      <c r="AO780" s="200"/>
      <c r="AP780" s="200"/>
      <c r="AQ780" s="161"/>
      <c r="AR780" s="75"/>
      <c r="AS780" s="36"/>
      <c r="AT780" s="36"/>
      <c r="AU780" s="36"/>
      <c r="AV780" s="36"/>
      <c r="AW780" s="36"/>
      <c r="AX780" s="36"/>
      <c r="AY780" s="36"/>
      <c r="AZ780" s="36"/>
      <c r="BA780" s="104"/>
      <c r="BB780" s="113"/>
      <c r="BC780" s="114" t="str">
        <f>IF(AND(OR(K780=契約状況コード表!D$5,K780=契約状況コード表!D$6),OR(AG780=契約状況コード表!G$5,AG780=契約状況コード表!G$6)),"年間支払金額(全官署)",IF(OR(AG780=契約状況コード表!G$5,AG780=契約状況コード表!G$6),"年間支払金額",IF(AND(OR(COUNTIF(AI780,"*すべて*"),COUNTIF(AI780,"*全て*")),S780="●",OR(K780=契約状況コード表!D$5,K780=契約状況コード表!D$6)),"年間支払金額(全官署、契約相手方ごと)",IF(AND(OR(COUNTIF(AI780,"*すべて*"),COUNTIF(AI780,"*全て*")),S780="●"),"年間支払金額(契約相手方ごと)",IF(AND(OR(K780=契約状況コード表!D$5,K780=契約状況コード表!D$6),AG780=契約状況コード表!G$7),"契約総額(全官署)",IF(AND(K780=契約状況コード表!D$7,AG780=契約状況コード表!G$7),"契約総額(自官署のみ)",IF(K780=契約状況コード表!D$7,"年間支払金額(自官署のみ)",IF(AG780=契約状況コード表!G$7,"契約総額",IF(AND(COUNTIF(BJ780,"&lt;&gt;*単価*"),OR(K780=契約状況コード表!D$5,K780=契約状況コード表!D$6)),"全官署予定価格",IF(AND(COUNTIF(BJ780,"*単価*"),OR(K780=契約状況コード表!D$5,K780=契約状況コード表!D$6)),"全官署支払金額",IF(AND(COUNTIF(BJ780,"&lt;&gt;*単価*"),COUNTIF(BJ780,"*変更契約*")),"変更後予定価格",IF(COUNTIF(BJ780,"*単価*"),"年間支払金額","予定価格"))))))))))))</f>
        <v>予定価格</v>
      </c>
      <c r="BD780" s="114" t="str">
        <f>IF(AND(BI780=契約状況コード表!M$5,T780&gt;契約状況コード表!N$5),"○",IF(AND(BI780=契約状況コード表!M$6,T780&gt;=契約状況コード表!N$6),"○",IF(AND(BI780=契約状況コード表!M$7,T780&gt;=契約状況コード表!N$7),"○",IF(AND(BI780=契約状況コード表!M$8,T780&gt;=契約状況コード表!N$8),"○",IF(AND(BI780=契約状況コード表!M$9,T780&gt;=契約状況コード表!N$9),"○",IF(AND(BI780=契約状況コード表!M$10,T780&gt;=契約状況コード表!N$10),"○",IF(AND(BI780=契約状況コード表!M$11,T780&gt;=契約状況コード表!N$11),"○",IF(AND(BI780=契約状況コード表!M$12,T780&gt;=契約状況コード表!N$12),"○",IF(AND(BI780=契約状況コード表!M$13,T780&gt;=契約状況コード表!N$13),"○",IF(T780="他官署で調達手続き入札を実施のため","○","×"))))))))))</f>
        <v>×</v>
      </c>
      <c r="BE780" s="114" t="str">
        <f>IF(AND(BI780=契約状況コード表!M$5,Y780&gt;契約状況コード表!N$5),"○",IF(AND(BI780=契約状況コード表!M$6,Y780&gt;=契約状況コード表!N$6),"○",IF(AND(BI780=契約状況コード表!M$7,Y780&gt;=契約状況コード表!N$7),"○",IF(AND(BI780=契約状況コード表!M$8,Y780&gt;=契約状況コード表!N$8),"○",IF(AND(BI780=契約状況コード表!M$9,Y780&gt;=契約状況コード表!N$9),"○",IF(AND(BI780=契約状況コード表!M$10,Y780&gt;=契約状況コード表!N$10),"○",IF(AND(BI780=契約状況コード表!M$11,Y780&gt;=契約状況コード表!N$11),"○",IF(AND(BI780=契約状況コード表!M$12,Y780&gt;=契約状況コード表!N$12),"○",IF(AND(BI780=契約状況コード表!M$13,Y780&gt;=契約状況コード表!N$13),"○","×")))))))))</f>
        <v>×</v>
      </c>
      <c r="BF780" s="114" t="str">
        <f t="shared" si="110"/>
        <v>×</v>
      </c>
      <c r="BG780" s="114" t="str">
        <f t="shared" si="111"/>
        <v>×</v>
      </c>
      <c r="BH780" s="115" t="str">
        <f t="shared" si="112"/>
        <v/>
      </c>
      <c r="BI780" s="170">
        <f t="shared" si="113"/>
        <v>0</v>
      </c>
      <c r="BJ780" s="36" t="str">
        <f>IF(AG780=契約状況コード表!G$5,"",IF(AND(K780&lt;&gt;"",ISTEXT(U780)),"分担契約/単価契約",IF(ISTEXT(U780),"単価契約",IF(K780&lt;&gt;"","分担契約",""))))</f>
        <v/>
      </c>
      <c r="BK780" s="171"/>
      <c r="BL780" s="118" t="str">
        <f>IF(COUNTIF(T780,"**"),"",IF(AND(T780&gt;=契約状況コード表!P$5,OR(H780=契約状況コード表!M$5,H780=契約状況コード表!M$6)),1,IF(AND(T780&gt;=契約状況コード表!P$13,H780&lt;&gt;契約状況コード表!M$5,H780&lt;&gt;契約状況コード表!M$6),1,"")))</f>
        <v/>
      </c>
      <c r="BM780" s="155" t="str">
        <f t="shared" si="114"/>
        <v>○</v>
      </c>
      <c r="BN780" s="118" t="b">
        <f t="shared" si="115"/>
        <v>1</v>
      </c>
      <c r="BO780" s="118" t="b">
        <f t="shared" si="116"/>
        <v>1</v>
      </c>
    </row>
    <row r="781" spans="1:67" ht="60.6" customHeight="1">
      <c r="A781" s="101">
        <f t="shared" si="108"/>
        <v>776</v>
      </c>
      <c r="B781" s="101" t="str">
        <f t="shared" si="109"/>
        <v/>
      </c>
      <c r="C781" s="101" t="str">
        <f>IF(B781&lt;&gt;1,"",COUNTIF($B$6:B781,1))</f>
        <v/>
      </c>
      <c r="D781" s="101" t="str">
        <f>IF(B781&lt;&gt;2,"",COUNTIF($B$6:B781,2))</f>
        <v/>
      </c>
      <c r="E781" s="101" t="str">
        <f>IF(B781&lt;&gt;3,"",COUNTIF($B$6:B781,3))</f>
        <v/>
      </c>
      <c r="F781" s="101" t="str">
        <f>IF(B781&lt;&gt;4,"",COUNTIF($B$6:B781,4))</f>
        <v/>
      </c>
      <c r="G781" s="75"/>
      <c r="H781" s="36"/>
      <c r="I781" s="76"/>
      <c r="J781" s="76"/>
      <c r="K781" s="75"/>
      <c r="L781" s="161"/>
      <c r="M781" s="77"/>
      <c r="N781" s="76"/>
      <c r="O781" s="78"/>
      <c r="P781" s="83"/>
      <c r="Q781" s="84"/>
      <c r="R781" s="76"/>
      <c r="S781" s="75"/>
      <c r="T781" s="79"/>
      <c r="U781" s="86"/>
      <c r="V781" s="87"/>
      <c r="W781" s="172" t="str">
        <f>IF(OR(T781="他官署で調達手続きを実施のため",AG781=契約状況コード表!G$5),"－",IF(V781&lt;&gt;"",ROUNDDOWN(V781/T781,3),(IFERROR(ROUNDDOWN(U781/T781,3),"－"))))</f>
        <v>－</v>
      </c>
      <c r="X781" s="79"/>
      <c r="Y781" s="79"/>
      <c r="Z781" s="82"/>
      <c r="AA781" s="80"/>
      <c r="AB781" s="81"/>
      <c r="AC781" s="82"/>
      <c r="AD781" s="82"/>
      <c r="AE781" s="82"/>
      <c r="AF781" s="82"/>
      <c r="AG781" s="80"/>
      <c r="AH781" s="76"/>
      <c r="AI781" s="76"/>
      <c r="AJ781" s="76"/>
      <c r="AK781" s="36"/>
      <c r="AL781" s="36"/>
      <c r="AM781" s="200"/>
      <c r="AN781" s="200"/>
      <c r="AO781" s="200"/>
      <c r="AP781" s="200"/>
      <c r="AQ781" s="161"/>
      <c r="AR781" s="75"/>
      <c r="AS781" s="36"/>
      <c r="AT781" s="36"/>
      <c r="AU781" s="36"/>
      <c r="AV781" s="36"/>
      <c r="AW781" s="36"/>
      <c r="AX781" s="36"/>
      <c r="AY781" s="36"/>
      <c r="AZ781" s="36"/>
      <c r="BA781" s="104"/>
      <c r="BB781" s="113"/>
      <c r="BC781" s="114" t="str">
        <f>IF(AND(OR(K781=契約状況コード表!D$5,K781=契約状況コード表!D$6),OR(AG781=契約状況コード表!G$5,AG781=契約状況コード表!G$6)),"年間支払金額(全官署)",IF(OR(AG781=契約状況コード表!G$5,AG781=契約状況コード表!G$6),"年間支払金額",IF(AND(OR(COUNTIF(AI781,"*すべて*"),COUNTIF(AI781,"*全て*")),S781="●",OR(K781=契約状況コード表!D$5,K781=契約状況コード表!D$6)),"年間支払金額(全官署、契約相手方ごと)",IF(AND(OR(COUNTIF(AI781,"*すべて*"),COUNTIF(AI781,"*全て*")),S781="●"),"年間支払金額(契約相手方ごと)",IF(AND(OR(K781=契約状況コード表!D$5,K781=契約状況コード表!D$6),AG781=契約状況コード表!G$7),"契約総額(全官署)",IF(AND(K781=契約状況コード表!D$7,AG781=契約状況コード表!G$7),"契約総額(自官署のみ)",IF(K781=契約状況コード表!D$7,"年間支払金額(自官署のみ)",IF(AG781=契約状況コード表!G$7,"契約総額",IF(AND(COUNTIF(BJ781,"&lt;&gt;*単価*"),OR(K781=契約状況コード表!D$5,K781=契約状況コード表!D$6)),"全官署予定価格",IF(AND(COUNTIF(BJ781,"*単価*"),OR(K781=契約状況コード表!D$5,K781=契約状況コード表!D$6)),"全官署支払金額",IF(AND(COUNTIF(BJ781,"&lt;&gt;*単価*"),COUNTIF(BJ781,"*変更契約*")),"変更後予定価格",IF(COUNTIF(BJ781,"*単価*"),"年間支払金額","予定価格"))))))))))))</f>
        <v>予定価格</v>
      </c>
      <c r="BD781" s="114" t="str">
        <f>IF(AND(BI781=契約状況コード表!M$5,T781&gt;契約状況コード表!N$5),"○",IF(AND(BI781=契約状況コード表!M$6,T781&gt;=契約状況コード表!N$6),"○",IF(AND(BI781=契約状況コード表!M$7,T781&gt;=契約状況コード表!N$7),"○",IF(AND(BI781=契約状況コード表!M$8,T781&gt;=契約状況コード表!N$8),"○",IF(AND(BI781=契約状況コード表!M$9,T781&gt;=契約状況コード表!N$9),"○",IF(AND(BI781=契約状況コード表!M$10,T781&gt;=契約状況コード表!N$10),"○",IF(AND(BI781=契約状況コード表!M$11,T781&gt;=契約状況コード表!N$11),"○",IF(AND(BI781=契約状況コード表!M$12,T781&gt;=契約状況コード表!N$12),"○",IF(AND(BI781=契約状況コード表!M$13,T781&gt;=契約状況コード表!N$13),"○",IF(T781="他官署で調達手続き入札を実施のため","○","×"))))))))))</f>
        <v>×</v>
      </c>
      <c r="BE781" s="114" t="str">
        <f>IF(AND(BI781=契約状況コード表!M$5,Y781&gt;契約状況コード表!N$5),"○",IF(AND(BI781=契約状況コード表!M$6,Y781&gt;=契約状況コード表!N$6),"○",IF(AND(BI781=契約状況コード表!M$7,Y781&gt;=契約状況コード表!N$7),"○",IF(AND(BI781=契約状況コード表!M$8,Y781&gt;=契約状況コード表!N$8),"○",IF(AND(BI781=契約状況コード表!M$9,Y781&gt;=契約状況コード表!N$9),"○",IF(AND(BI781=契約状況コード表!M$10,Y781&gt;=契約状況コード表!N$10),"○",IF(AND(BI781=契約状況コード表!M$11,Y781&gt;=契約状況コード表!N$11),"○",IF(AND(BI781=契約状況コード表!M$12,Y781&gt;=契約状況コード表!N$12),"○",IF(AND(BI781=契約状況コード表!M$13,Y781&gt;=契約状況コード表!N$13),"○","×")))))))))</f>
        <v>×</v>
      </c>
      <c r="BF781" s="114" t="str">
        <f t="shared" si="110"/>
        <v>×</v>
      </c>
      <c r="BG781" s="114" t="str">
        <f t="shared" si="111"/>
        <v>×</v>
      </c>
      <c r="BH781" s="115" t="str">
        <f t="shared" si="112"/>
        <v/>
      </c>
      <c r="BI781" s="170">
        <f t="shared" si="113"/>
        <v>0</v>
      </c>
      <c r="BJ781" s="36" t="str">
        <f>IF(AG781=契約状況コード表!G$5,"",IF(AND(K781&lt;&gt;"",ISTEXT(U781)),"分担契約/単価契約",IF(ISTEXT(U781),"単価契約",IF(K781&lt;&gt;"","分担契約",""))))</f>
        <v/>
      </c>
      <c r="BK781" s="171"/>
      <c r="BL781" s="118" t="str">
        <f>IF(COUNTIF(T781,"**"),"",IF(AND(T781&gt;=契約状況コード表!P$5,OR(H781=契約状況コード表!M$5,H781=契約状況コード表!M$6)),1,IF(AND(T781&gt;=契約状況コード表!P$13,H781&lt;&gt;契約状況コード表!M$5,H781&lt;&gt;契約状況コード表!M$6),1,"")))</f>
        <v/>
      </c>
      <c r="BM781" s="155" t="str">
        <f t="shared" si="114"/>
        <v>○</v>
      </c>
      <c r="BN781" s="118" t="b">
        <f t="shared" si="115"/>
        <v>1</v>
      </c>
      <c r="BO781" s="118" t="b">
        <f t="shared" si="116"/>
        <v>1</v>
      </c>
    </row>
    <row r="782" spans="1:67" ht="60.6" customHeight="1">
      <c r="A782" s="101">
        <f t="shared" si="108"/>
        <v>777</v>
      </c>
      <c r="B782" s="101" t="str">
        <f t="shared" si="109"/>
        <v/>
      </c>
      <c r="C782" s="101" t="str">
        <f>IF(B782&lt;&gt;1,"",COUNTIF($B$6:B782,1))</f>
        <v/>
      </c>
      <c r="D782" s="101" t="str">
        <f>IF(B782&lt;&gt;2,"",COUNTIF($B$6:B782,2))</f>
        <v/>
      </c>
      <c r="E782" s="101" t="str">
        <f>IF(B782&lt;&gt;3,"",COUNTIF($B$6:B782,3))</f>
        <v/>
      </c>
      <c r="F782" s="101" t="str">
        <f>IF(B782&lt;&gt;4,"",COUNTIF($B$6:B782,4))</f>
        <v/>
      </c>
      <c r="G782" s="75"/>
      <c r="H782" s="36"/>
      <c r="I782" s="76"/>
      <c r="J782" s="76"/>
      <c r="K782" s="75"/>
      <c r="L782" s="161"/>
      <c r="M782" s="77"/>
      <c r="N782" s="76"/>
      <c r="O782" s="78"/>
      <c r="P782" s="83"/>
      <c r="Q782" s="84"/>
      <c r="R782" s="76"/>
      <c r="S782" s="75"/>
      <c r="T782" s="79"/>
      <c r="U782" s="86"/>
      <c r="V782" s="87"/>
      <c r="W782" s="172" t="str">
        <f>IF(OR(T782="他官署で調達手続きを実施のため",AG782=契約状況コード表!G$5),"－",IF(V782&lt;&gt;"",ROUNDDOWN(V782/T782,3),(IFERROR(ROUNDDOWN(U782/T782,3),"－"))))</f>
        <v>－</v>
      </c>
      <c r="X782" s="79"/>
      <c r="Y782" s="79"/>
      <c r="Z782" s="82"/>
      <c r="AA782" s="80"/>
      <c r="AB782" s="81"/>
      <c r="AC782" s="82"/>
      <c r="AD782" s="82"/>
      <c r="AE782" s="82"/>
      <c r="AF782" s="82"/>
      <c r="AG782" s="80"/>
      <c r="AH782" s="76"/>
      <c r="AI782" s="76"/>
      <c r="AJ782" s="76"/>
      <c r="AK782" s="36"/>
      <c r="AL782" s="36"/>
      <c r="AM782" s="200"/>
      <c r="AN782" s="200"/>
      <c r="AO782" s="200"/>
      <c r="AP782" s="200"/>
      <c r="AQ782" s="161"/>
      <c r="AR782" s="75"/>
      <c r="AS782" s="36"/>
      <c r="AT782" s="36"/>
      <c r="AU782" s="36"/>
      <c r="AV782" s="36"/>
      <c r="AW782" s="36"/>
      <c r="AX782" s="36"/>
      <c r="AY782" s="36"/>
      <c r="AZ782" s="36"/>
      <c r="BA782" s="104"/>
      <c r="BB782" s="113"/>
      <c r="BC782" s="114" t="str">
        <f>IF(AND(OR(K782=契約状況コード表!D$5,K782=契約状況コード表!D$6),OR(AG782=契約状況コード表!G$5,AG782=契約状況コード表!G$6)),"年間支払金額(全官署)",IF(OR(AG782=契約状況コード表!G$5,AG782=契約状況コード表!G$6),"年間支払金額",IF(AND(OR(COUNTIF(AI782,"*すべて*"),COUNTIF(AI782,"*全て*")),S782="●",OR(K782=契約状況コード表!D$5,K782=契約状況コード表!D$6)),"年間支払金額(全官署、契約相手方ごと)",IF(AND(OR(COUNTIF(AI782,"*すべて*"),COUNTIF(AI782,"*全て*")),S782="●"),"年間支払金額(契約相手方ごと)",IF(AND(OR(K782=契約状況コード表!D$5,K782=契約状況コード表!D$6),AG782=契約状況コード表!G$7),"契約総額(全官署)",IF(AND(K782=契約状況コード表!D$7,AG782=契約状況コード表!G$7),"契約総額(自官署のみ)",IF(K782=契約状況コード表!D$7,"年間支払金額(自官署のみ)",IF(AG782=契約状況コード表!G$7,"契約総額",IF(AND(COUNTIF(BJ782,"&lt;&gt;*単価*"),OR(K782=契約状況コード表!D$5,K782=契約状況コード表!D$6)),"全官署予定価格",IF(AND(COUNTIF(BJ782,"*単価*"),OR(K782=契約状況コード表!D$5,K782=契約状況コード表!D$6)),"全官署支払金額",IF(AND(COUNTIF(BJ782,"&lt;&gt;*単価*"),COUNTIF(BJ782,"*変更契約*")),"変更後予定価格",IF(COUNTIF(BJ782,"*単価*"),"年間支払金額","予定価格"))))))))))))</f>
        <v>予定価格</v>
      </c>
      <c r="BD782" s="114" t="str">
        <f>IF(AND(BI782=契約状況コード表!M$5,T782&gt;契約状況コード表!N$5),"○",IF(AND(BI782=契約状況コード表!M$6,T782&gt;=契約状況コード表!N$6),"○",IF(AND(BI782=契約状況コード表!M$7,T782&gt;=契約状況コード表!N$7),"○",IF(AND(BI782=契約状況コード表!M$8,T782&gt;=契約状況コード表!N$8),"○",IF(AND(BI782=契約状況コード表!M$9,T782&gt;=契約状況コード表!N$9),"○",IF(AND(BI782=契約状況コード表!M$10,T782&gt;=契約状況コード表!N$10),"○",IF(AND(BI782=契約状況コード表!M$11,T782&gt;=契約状況コード表!N$11),"○",IF(AND(BI782=契約状況コード表!M$12,T782&gt;=契約状況コード表!N$12),"○",IF(AND(BI782=契約状況コード表!M$13,T782&gt;=契約状況コード表!N$13),"○",IF(T782="他官署で調達手続き入札を実施のため","○","×"))))))))))</f>
        <v>×</v>
      </c>
      <c r="BE782" s="114" t="str">
        <f>IF(AND(BI782=契約状況コード表!M$5,Y782&gt;契約状況コード表!N$5),"○",IF(AND(BI782=契約状況コード表!M$6,Y782&gt;=契約状況コード表!N$6),"○",IF(AND(BI782=契約状況コード表!M$7,Y782&gt;=契約状況コード表!N$7),"○",IF(AND(BI782=契約状況コード表!M$8,Y782&gt;=契約状況コード表!N$8),"○",IF(AND(BI782=契約状況コード表!M$9,Y782&gt;=契約状況コード表!N$9),"○",IF(AND(BI782=契約状況コード表!M$10,Y782&gt;=契約状況コード表!N$10),"○",IF(AND(BI782=契約状況コード表!M$11,Y782&gt;=契約状況コード表!N$11),"○",IF(AND(BI782=契約状況コード表!M$12,Y782&gt;=契約状況コード表!N$12),"○",IF(AND(BI782=契約状況コード表!M$13,Y782&gt;=契約状況コード表!N$13),"○","×")))))))))</f>
        <v>×</v>
      </c>
      <c r="BF782" s="114" t="str">
        <f t="shared" si="110"/>
        <v>×</v>
      </c>
      <c r="BG782" s="114" t="str">
        <f t="shared" si="111"/>
        <v>×</v>
      </c>
      <c r="BH782" s="115" t="str">
        <f t="shared" si="112"/>
        <v/>
      </c>
      <c r="BI782" s="170">
        <f t="shared" si="113"/>
        <v>0</v>
      </c>
      <c r="BJ782" s="36" t="str">
        <f>IF(AG782=契約状況コード表!G$5,"",IF(AND(K782&lt;&gt;"",ISTEXT(U782)),"分担契約/単価契約",IF(ISTEXT(U782),"単価契約",IF(K782&lt;&gt;"","分担契約",""))))</f>
        <v/>
      </c>
      <c r="BK782" s="171"/>
      <c r="BL782" s="118" t="str">
        <f>IF(COUNTIF(T782,"**"),"",IF(AND(T782&gt;=契約状況コード表!P$5,OR(H782=契約状況コード表!M$5,H782=契約状況コード表!M$6)),1,IF(AND(T782&gt;=契約状況コード表!P$13,H782&lt;&gt;契約状況コード表!M$5,H782&lt;&gt;契約状況コード表!M$6),1,"")))</f>
        <v/>
      </c>
      <c r="BM782" s="155" t="str">
        <f t="shared" si="114"/>
        <v>○</v>
      </c>
      <c r="BN782" s="118" t="b">
        <f t="shared" si="115"/>
        <v>1</v>
      </c>
      <c r="BO782" s="118" t="b">
        <f t="shared" si="116"/>
        <v>1</v>
      </c>
    </row>
    <row r="783" spans="1:67" ht="60.6" customHeight="1">
      <c r="A783" s="101">
        <f t="shared" si="108"/>
        <v>778</v>
      </c>
      <c r="B783" s="101" t="str">
        <f t="shared" si="109"/>
        <v/>
      </c>
      <c r="C783" s="101" t="str">
        <f>IF(B783&lt;&gt;1,"",COUNTIF($B$6:B783,1))</f>
        <v/>
      </c>
      <c r="D783" s="101" t="str">
        <f>IF(B783&lt;&gt;2,"",COUNTIF($B$6:B783,2))</f>
        <v/>
      </c>
      <c r="E783" s="101" t="str">
        <f>IF(B783&lt;&gt;3,"",COUNTIF($B$6:B783,3))</f>
        <v/>
      </c>
      <c r="F783" s="101" t="str">
        <f>IF(B783&lt;&gt;4,"",COUNTIF($B$6:B783,4))</f>
        <v/>
      </c>
      <c r="G783" s="75"/>
      <c r="H783" s="36"/>
      <c r="I783" s="76"/>
      <c r="J783" s="76"/>
      <c r="K783" s="75"/>
      <c r="L783" s="161"/>
      <c r="M783" s="77"/>
      <c r="N783" s="76"/>
      <c r="O783" s="78"/>
      <c r="P783" s="83"/>
      <c r="Q783" s="84"/>
      <c r="R783" s="76"/>
      <c r="S783" s="75"/>
      <c r="T783" s="79"/>
      <c r="U783" s="86"/>
      <c r="V783" s="87"/>
      <c r="W783" s="172" t="str">
        <f>IF(OR(T783="他官署で調達手続きを実施のため",AG783=契約状況コード表!G$5),"－",IF(V783&lt;&gt;"",ROUNDDOWN(V783/T783,3),(IFERROR(ROUNDDOWN(U783/T783,3),"－"))))</f>
        <v>－</v>
      </c>
      <c r="X783" s="79"/>
      <c r="Y783" s="79"/>
      <c r="Z783" s="82"/>
      <c r="AA783" s="80"/>
      <c r="AB783" s="81"/>
      <c r="AC783" s="82"/>
      <c r="AD783" s="82"/>
      <c r="AE783" s="82"/>
      <c r="AF783" s="82"/>
      <c r="AG783" s="80"/>
      <c r="AH783" s="76"/>
      <c r="AI783" s="76"/>
      <c r="AJ783" s="76"/>
      <c r="AK783" s="36"/>
      <c r="AL783" s="36"/>
      <c r="AM783" s="200"/>
      <c r="AN783" s="200"/>
      <c r="AO783" s="200"/>
      <c r="AP783" s="200"/>
      <c r="AQ783" s="161"/>
      <c r="AR783" s="75"/>
      <c r="AS783" s="36"/>
      <c r="AT783" s="36"/>
      <c r="AU783" s="36"/>
      <c r="AV783" s="36"/>
      <c r="AW783" s="36"/>
      <c r="AX783" s="36"/>
      <c r="AY783" s="36"/>
      <c r="AZ783" s="36"/>
      <c r="BA783" s="104"/>
      <c r="BB783" s="113"/>
      <c r="BC783" s="114" t="str">
        <f>IF(AND(OR(K783=契約状況コード表!D$5,K783=契約状況コード表!D$6),OR(AG783=契約状況コード表!G$5,AG783=契約状況コード表!G$6)),"年間支払金額(全官署)",IF(OR(AG783=契約状況コード表!G$5,AG783=契約状況コード表!G$6),"年間支払金額",IF(AND(OR(COUNTIF(AI783,"*すべて*"),COUNTIF(AI783,"*全て*")),S783="●",OR(K783=契約状況コード表!D$5,K783=契約状況コード表!D$6)),"年間支払金額(全官署、契約相手方ごと)",IF(AND(OR(COUNTIF(AI783,"*すべて*"),COUNTIF(AI783,"*全て*")),S783="●"),"年間支払金額(契約相手方ごと)",IF(AND(OR(K783=契約状況コード表!D$5,K783=契約状況コード表!D$6),AG783=契約状況コード表!G$7),"契約総額(全官署)",IF(AND(K783=契約状況コード表!D$7,AG783=契約状況コード表!G$7),"契約総額(自官署のみ)",IF(K783=契約状況コード表!D$7,"年間支払金額(自官署のみ)",IF(AG783=契約状況コード表!G$7,"契約総額",IF(AND(COUNTIF(BJ783,"&lt;&gt;*単価*"),OR(K783=契約状況コード表!D$5,K783=契約状況コード表!D$6)),"全官署予定価格",IF(AND(COUNTIF(BJ783,"*単価*"),OR(K783=契約状況コード表!D$5,K783=契約状況コード表!D$6)),"全官署支払金額",IF(AND(COUNTIF(BJ783,"&lt;&gt;*単価*"),COUNTIF(BJ783,"*変更契約*")),"変更後予定価格",IF(COUNTIF(BJ783,"*単価*"),"年間支払金額","予定価格"))))))))))))</f>
        <v>予定価格</v>
      </c>
      <c r="BD783" s="114" t="str">
        <f>IF(AND(BI783=契約状況コード表!M$5,T783&gt;契約状況コード表!N$5),"○",IF(AND(BI783=契約状況コード表!M$6,T783&gt;=契約状況コード表!N$6),"○",IF(AND(BI783=契約状況コード表!M$7,T783&gt;=契約状況コード表!N$7),"○",IF(AND(BI783=契約状況コード表!M$8,T783&gt;=契約状況コード表!N$8),"○",IF(AND(BI783=契約状況コード表!M$9,T783&gt;=契約状況コード表!N$9),"○",IF(AND(BI783=契約状況コード表!M$10,T783&gt;=契約状況コード表!N$10),"○",IF(AND(BI783=契約状況コード表!M$11,T783&gt;=契約状況コード表!N$11),"○",IF(AND(BI783=契約状況コード表!M$12,T783&gt;=契約状況コード表!N$12),"○",IF(AND(BI783=契約状況コード表!M$13,T783&gt;=契約状況コード表!N$13),"○",IF(T783="他官署で調達手続き入札を実施のため","○","×"))))))))))</f>
        <v>×</v>
      </c>
      <c r="BE783" s="114" t="str">
        <f>IF(AND(BI783=契約状況コード表!M$5,Y783&gt;契約状況コード表!N$5),"○",IF(AND(BI783=契約状況コード表!M$6,Y783&gt;=契約状況コード表!N$6),"○",IF(AND(BI783=契約状況コード表!M$7,Y783&gt;=契約状況コード表!N$7),"○",IF(AND(BI783=契約状況コード表!M$8,Y783&gt;=契約状況コード表!N$8),"○",IF(AND(BI783=契約状況コード表!M$9,Y783&gt;=契約状況コード表!N$9),"○",IF(AND(BI783=契約状況コード表!M$10,Y783&gt;=契約状況コード表!N$10),"○",IF(AND(BI783=契約状況コード表!M$11,Y783&gt;=契約状況コード表!N$11),"○",IF(AND(BI783=契約状況コード表!M$12,Y783&gt;=契約状況コード表!N$12),"○",IF(AND(BI783=契約状況コード表!M$13,Y783&gt;=契約状況コード表!N$13),"○","×")))))))))</f>
        <v>×</v>
      </c>
      <c r="BF783" s="114" t="str">
        <f t="shared" si="110"/>
        <v>×</v>
      </c>
      <c r="BG783" s="114" t="str">
        <f t="shared" si="111"/>
        <v>×</v>
      </c>
      <c r="BH783" s="115" t="str">
        <f t="shared" si="112"/>
        <v/>
      </c>
      <c r="BI783" s="170">
        <f t="shared" si="113"/>
        <v>0</v>
      </c>
      <c r="BJ783" s="36" t="str">
        <f>IF(AG783=契約状況コード表!G$5,"",IF(AND(K783&lt;&gt;"",ISTEXT(U783)),"分担契約/単価契約",IF(ISTEXT(U783),"単価契約",IF(K783&lt;&gt;"","分担契約",""))))</f>
        <v/>
      </c>
      <c r="BK783" s="171"/>
      <c r="BL783" s="118" t="str">
        <f>IF(COUNTIF(T783,"**"),"",IF(AND(T783&gt;=契約状況コード表!P$5,OR(H783=契約状況コード表!M$5,H783=契約状況コード表!M$6)),1,IF(AND(T783&gt;=契約状況コード表!P$13,H783&lt;&gt;契約状況コード表!M$5,H783&lt;&gt;契約状況コード表!M$6),1,"")))</f>
        <v/>
      </c>
      <c r="BM783" s="155" t="str">
        <f t="shared" si="114"/>
        <v>○</v>
      </c>
      <c r="BN783" s="118" t="b">
        <f t="shared" si="115"/>
        <v>1</v>
      </c>
      <c r="BO783" s="118" t="b">
        <f t="shared" si="116"/>
        <v>1</v>
      </c>
    </row>
    <row r="784" spans="1:67" ht="60.6" customHeight="1">
      <c r="A784" s="101">
        <f t="shared" ref="A784:A847" si="117">ROW()-5</f>
        <v>779</v>
      </c>
      <c r="B784" s="101" t="str">
        <f t="shared" ref="B784:B847" si="118">IF(AND(COUNTIF(H784,"*工事*"),COUNTIF(R784,"*入札*")),1,IF(AND(COUNTIF(H784,"*工事*"),COUNTIF(R784,"*随意契約*")),2,IF(AND(R784&lt;&gt;"*工事*",COUNTIF(R784,"*入札*")),3,IF(AND(H784&lt;&gt;"*工事*",COUNTIF(R784,"*随意契約*")),4,""))))</f>
        <v/>
      </c>
      <c r="C784" s="101" t="str">
        <f>IF(B784&lt;&gt;1,"",COUNTIF($B$6:B784,1))</f>
        <v/>
      </c>
      <c r="D784" s="101" t="str">
        <f>IF(B784&lt;&gt;2,"",COUNTIF($B$6:B784,2))</f>
        <v/>
      </c>
      <c r="E784" s="101" t="str">
        <f>IF(B784&lt;&gt;3,"",COUNTIF($B$6:B784,3))</f>
        <v/>
      </c>
      <c r="F784" s="101" t="str">
        <f>IF(B784&lt;&gt;4,"",COUNTIF($B$6:B784,4))</f>
        <v/>
      </c>
      <c r="G784" s="75"/>
      <c r="H784" s="36"/>
      <c r="I784" s="76"/>
      <c r="J784" s="76"/>
      <c r="K784" s="75"/>
      <c r="L784" s="161"/>
      <c r="M784" s="77"/>
      <c r="N784" s="76"/>
      <c r="O784" s="78"/>
      <c r="P784" s="83"/>
      <c r="Q784" s="84"/>
      <c r="R784" s="76"/>
      <c r="S784" s="75"/>
      <c r="T784" s="79"/>
      <c r="U784" s="86"/>
      <c r="V784" s="87"/>
      <c r="W784" s="172" t="str">
        <f>IF(OR(T784="他官署で調達手続きを実施のため",AG784=契約状況コード表!G$5),"－",IF(V784&lt;&gt;"",ROUNDDOWN(V784/T784,3),(IFERROR(ROUNDDOWN(U784/T784,3),"－"))))</f>
        <v>－</v>
      </c>
      <c r="X784" s="79"/>
      <c r="Y784" s="79"/>
      <c r="Z784" s="82"/>
      <c r="AA784" s="80"/>
      <c r="AB784" s="81"/>
      <c r="AC784" s="82"/>
      <c r="AD784" s="82"/>
      <c r="AE784" s="82"/>
      <c r="AF784" s="82"/>
      <c r="AG784" s="80"/>
      <c r="AH784" s="76"/>
      <c r="AI784" s="76"/>
      <c r="AJ784" s="76"/>
      <c r="AK784" s="36"/>
      <c r="AL784" s="36"/>
      <c r="AM784" s="200"/>
      <c r="AN784" s="200"/>
      <c r="AO784" s="200"/>
      <c r="AP784" s="200"/>
      <c r="AQ784" s="161"/>
      <c r="AR784" s="75"/>
      <c r="AS784" s="36"/>
      <c r="AT784" s="36"/>
      <c r="AU784" s="36"/>
      <c r="AV784" s="36"/>
      <c r="AW784" s="36"/>
      <c r="AX784" s="36"/>
      <c r="AY784" s="36"/>
      <c r="AZ784" s="36"/>
      <c r="BA784" s="108"/>
      <c r="BB784" s="113"/>
      <c r="BC784" s="114" t="str">
        <f>IF(AND(OR(K784=契約状況コード表!D$5,K784=契約状況コード表!D$6),OR(AG784=契約状況コード表!G$5,AG784=契約状況コード表!G$6)),"年間支払金額(全官署)",IF(OR(AG784=契約状況コード表!G$5,AG784=契約状況コード表!G$6),"年間支払金額",IF(AND(OR(COUNTIF(AI784,"*すべて*"),COUNTIF(AI784,"*全て*")),S784="●",OR(K784=契約状況コード表!D$5,K784=契約状況コード表!D$6)),"年間支払金額(全官署、契約相手方ごと)",IF(AND(OR(COUNTIF(AI784,"*すべて*"),COUNTIF(AI784,"*全て*")),S784="●"),"年間支払金額(契約相手方ごと)",IF(AND(OR(K784=契約状況コード表!D$5,K784=契約状況コード表!D$6),AG784=契約状況コード表!G$7),"契約総額(全官署)",IF(AND(K784=契約状況コード表!D$7,AG784=契約状況コード表!G$7),"契約総額(自官署のみ)",IF(K784=契約状況コード表!D$7,"年間支払金額(自官署のみ)",IF(AG784=契約状況コード表!G$7,"契約総額",IF(AND(COUNTIF(BJ784,"&lt;&gt;*単価*"),OR(K784=契約状況コード表!D$5,K784=契約状況コード表!D$6)),"全官署予定価格",IF(AND(COUNTIF(BJ784,"*単価*"),OR(K784=契約状況コード表!D$5,K784=契約状況コード表!D$6)),"全官署支払金額",IF(AND(COUNTIF(BJ784,"&lt;&gt;*単価*"),COUNTIF(BJ784,"*変更契約*")),"変更後予定価格",IF(COUNTIF(BJ784,"*単価*"),"年間支払金額","予定価格"))))))))))))</f>
        <v>予定価格</v>
      </c>
      <c r="BD784" s="114" t="str">
        <f>IF(AND(BI784=契約状況コード表!M$5,T784&gt;契約状況コード表!N$5),"○",IF(AND(BI784=契約状況コード表!M$6,T784&gt;=契約状況コード表!N$6),"○",IF(AND(BI784=契約状況コード表!M$7,T784&gt;=契約状況コード表!N$7),"○",IF(AND(BI784=契約状況コード表!M$8,T784&gt;=契約状況コード表!N$8),"○",IF(AND(BI784=契約状況コード表!M$9,T784&gt;=契約状況コード表!N$9),"○",IF(AND(BI784=契約状況コード表!M$10,T784&gt;=契約状況コード表!N$10),"○",IF(AND(BI784=契約状況コード表!M$11,T784&gt;=契約状況コード表!N$11),"○",IF(AND(BI784=契約状況コード表!M$12,T784&gt;=契約状況コード表!N$12),"○",IF(AND(BI784=契約状況コード表!M$13,T784&gt;=契約状況コード表!N$13),"○",IF(T784="他官署で調達手続き入札を実施のため","○","×"))))))))))</f>
        <v>×</v>
      </c>
      <c r="BE784" s="114" t="str">
        <f>IF(AND(BI784=契約状況コード表!M$5,Y784&gt;契約状況コード表!N$5),"○",IF(AND(BI784=契約状況コード表!M$6,Y784&gt;=契約状況コード表!N$6),"○",IF(AND(BI784=契約状況コード表!M$7,Y784&gt;=契約状況コード表!N$7),"○",IF(AND(BI784=契約状況コード表!M$8,Y784&gt;=契約状況コード表!N$8),"○",IF(AND(BI784=契約状況コード表!M$9,Y784&gt;=契約状況コード表!N$9),"○",IF(AND(BI784=契約状況コード表!M$10,Y784&gt;=契約状況コード表!N$10),"○",IF(AND(BI784=契約状況コード表!M$11,Y784&gt;=契約状況コード表!N$11),"○",IF(AND(BI784=契約状況コード表!M$12,Y784&gt;=契約状況コード表!N$12),"○",IF(AND(BI784=契約状況コード表!M$13,Y784&gt;=契約状況コード表!N$13),"○","×")))))))))</f>
        <v>×</v>
      </c>
      <c r="BF784" s="114" t="str">
        <f t="shared" si="110"/>
        <v>×</v>
      </c>
      <c r="BG784" s="114" t="str">
        <f t="shared" si="111"/>
        <v>×</v>
      </c>
      <c r="BH784" s="115" t="str">
        <f t="shared" si="112"/>
        <v/>
      </c>
      <c r="BI784" s="170">
        <f t="shared" si="113"/>
        <v>0</v>
      </c>
      <c r="BJ784" s="36" t="str">
        <f>IF(AG784=契約状況コード表!G$5,"",IF(AND(K784&lt;&gt;"",ISTEXT(U784)),"分担契約/単価契約",IF(ISTEXT(U784),"単価契約",IF(K784&lt;&gt;"","分担契約",""))))</f>
        <v/>
      </c>
      <c r="BK784" s="171"/>
      <c r="BL784" s="118" t="str">
        <f>IF(COUNTIF(T784,"**"),"",IF(AND(T784&gt;=契約状況コード表!P$5,OR(H784=契約状況コード表!M$5,H784=契約状況コード表!M$6)),1,IF(AND(T784&gt;=契約状況コード表!P$13,H784&lt;&gt;契約状況コード表!M$5,H784&lt;&gt;契約状況コード表!M$6),1,"")))</f>
        <v/>
      </c>
      <c r="BM784" s="155" t="str">
        <f t="shared" si="114"/>
        <v>○</v>
      </c>
      <c r="BN784" s="118" t="b">
        <f t="shared" si="115"/>
        <v>1</v>
      </c>
      <c r="BO784" s="118" t="b">
        <f t="shared" si="116"/>
        <v>1</v>
      </c>
    </row>
    <row r="785" spans="1:67" ht="60.6" customHeight="1">
      <c r="A785" s="101">
        <f t="shared" si="117"/>
        <v>780</v>
      </c>
      <c r="B785" s="101" t="str">
        <f t="shared" si="118"/>
        <v/>
      </c>
      <c r="C785" s="101" t="str">
        <f>IF(B785&lt;&gt;1,"",COUNTIF($B$6:B785,1))</f>
        <v/>
      </c>
      <c r="D785" s="101" t="str">
        <f>IF(B785&lt;&gt;2,"",COUNTIF($B$6:B785,2))</f>
        <v/>
      </c>
      <c r="E785" s="101" t="str">
        <f>IF(B785&lt;&gt;3,"",COUNTIF($B$6:B785,3))</f>
        <v/>
      </c>
      <c r="F785" s="101" t="str">
        <f>IF(B785&lt;&gt;4,"",COUNTIF($B$6:B785,4))</f>
        <v/>
      </c>
      <c r="G785" s="75"/>
      <c r="H785" s="36"/>
      <c r="I785" s="76"/>
      <c r="J785" s="76"/>
      <c r="K785" s="75"/>
      <c r="L785" s="161"/>
      <c r="M785" s="77"/>
      <c r="N785" s="76"/>
      <c r="O785" s="78"/>
      <c r="P785" s="83"/>
      <c r="Q785" s="84"/>
      <c r="R785" s="76"/>
      <c r="S785" s="75"/>
      <c r="T785" s="79"/>
      <c r="U785" s="86"/>
      <c r="V785" s="87"/>
      <c r="W785" s="172" t="str">
        <f>IF(OR(T785="他官署で調達手続きを実施のため",AG785=契約状況コード表!G$5),"－",IF(V785&lt;&gt;"",ROUNDDOWN(V785/T785,3),(IFERROR(ROUNDDOWN(U785/T785,3),"－"))))</f>
        <v>－</v>
      </c>
      <c r="X785" s="79"/>
      <c r="Y785" s="79"/>
      <c r="Z785" s="82"/>
      <c r="AA785" s="80"/>
      <c r="AB785" s="81"/>
      <c r="AC785" s="82"/>
      <c r="AD785" s="82"/>
      <c r="AE785" s="82"/>
      <c r="AF785" s="82"/>
      <c r="AG785" s="80"/>
      <c r="AH785" s="76"/>
      <c r="AI785" s="76"/>
      <c r="AJ785" s="76"/>
      <c r="AK785" s="36"/>
      <c r="AL785" s="36"/>
      <c r="AM785" s="200"/>
      <c r="AN785" s="200"/>
      <c r="AO785" s="200"/>
      <c r="AP785" s="200"/>
      <c r="AQ785" s="161"/>
      <c r="AR785" s="75"/>
      <c r="AS785" s="36"/>
      <c r="AT785" s="36"/>
      <c r="AU785" s="36"/>
      <c r="AV785" s="36"/>
      <c r="AW785" s="36"/>
      <c r="AX785" s="36"/>
      <c r="AY785" s="36"/>
      <c r="AZ785" s="36"/>
      <c r="BA785" s="104"/>
      <c r="BB785" s="113"/>
      <c r="BC785" s="114" t="str">
        <f>IF(AND(OR(K785=契約状況コード表!D$5,K785=契約状況コード表!D$6),OR(AG785=契約状況コード表!G$5,AG785=契約状況コード表!G$6)),"年間支払金額(全官署)",IF(OR(AG785=契約状況コード表!G$5,AG785=契約状況コード表!G$6),"年間支払金額",IF(AND(OR(COUNTIF(AI785,"*すべて*"),COUNTIF(AI785,"*全て*")),S785="●",OR(K785=契約状況コード表!D$5,K785=契約状況コード表!D$6)),"年間支払金額(全官署、契約相手方ごと)",IF(AND(OR(COUNTIF(AI785,"*すべて*"),COUNTIF(AI785,"*全て*")),S785="●"),"年間支払金額(契約相手方ごと)",IF(AND(OR(K785=契約状況コード表!D$5,K785=契約状況コード表!D$6),AG785=契約状況コード表!G$7),"契約総額(全官署)",IF(AND(K785=契約状況コード表!D$7,AG785=契約状況コード表!G$7),"契約総額(自官署のみ)",IF(K785=契約状況コード表!D$7,"年間支払金額(自官署のみ)",IF(AG785=契約状況コード表!G$7,"契約総額",IF(AND(COUNTIF(BJ785,"&lt;&gt;*単価*"),OR(K785=契約状況コード表!D$5,K785=契約状況コード表!D$6)),"全官署予定価格",IF(AND(COUNTIF(BJ785,"*単価*"),OR(K785=契約状況コード表!D$5,K785=契約状況コード表!D$6)),"全官署支払金額",IF(AND(COUNTIF(BJ785,"&lt;&gt;*単価*"),COUNTIF(BJ785,"*変更契約*")),"変更後予定価格",IF(COUNTIF(BJ785,"*単価*"),"年間支払金額","予定価格"))))))))))))</f>
        <v>予定価格</v>
      </c>
      <c r="BD785" s="114" t="str">
        <f>IF(AND(BI785=契約状況コード表!M$5,T785&gt;契約状況コード表!N$5),"○",IF(AND(BI785=契約状況コード表!M$6,T785&gt;=契約状況コード表!N$6),"○",IF(AND(BI785=契約状況コード表!M$7,T785&gt;=契約状況コード表!N$7),"○",IF(AND(BI785=契約状況コード表!M$8,T785&gt;=契約状況コード表!N$8),"○",IF(AND(BI785=契約状況コード表!M$9,T785&gt;=契約状況コード表!N$9),"○",IF(AND(BI785=契約状況コード表!M$10,T785&gt;=契約状況コード表!N$10),"○",IF(AND(BI785=契約状況コード表!M$11,T785&gt;=契約状況コード表!N$11),"○",IF(AND(BI785=契約状況コード表!M$12,T785&gt;=契約状況コード表!N$12),"○",IF(AND(BI785=契約状況コード表!M$13,T785&gt;=契約状況コード表!N$13),"○",IF(T785="他官署で調達手続き入札を実施のため","○","×"))))))))))</f>
        <v>×</v>
      </c>
      <c r="BE785" s="114" t="str">
        <f>IF(AND(BI785=契約状況コード表!M$5,Y785&gt;契約状況コード表!N$5),"○",IF(AND(BI785=契約状況コード表!M$6,Y785&gt;=契約状況コード表!N$6),"○",IF(AND(BI785=契約状況コード表!M$7,Y785&gt;=契約状況コード表!N$7),"○",IF(AND(BI785=契約状況コード表!M$8,Y785&gt;=契約状況コード表!N$8),"○",IF(AND(BI785=契約状況コード表!M$9,Y785&gt;=契約状況コード表!N$9),"○",IF(AND(BI785=契約状況コード表!M$10,Y785&gt;=契約状況コード表!N$10),"○",IF(AND(BI785=契約状況コード表!M$11,Y785&gt;=契約状況コード表!N$11),"○",IF(AND(BI785=契約状況コード表!M$12,Y785&gt;=契約状況コード表!N$12),"○",IF(AND(BI785=契約状況コード表!M$13,Y785&gt;=契約状況コード表!N$13),"○","×")))))))))</f>
        <v>×</v>
      </c>
      <c r="BF785" s="114" t="str">
        <f t="shared" si="110"/>
        <v>×</v>
      </c>
      <c r="BG785" s="114" t="str">
        <f t="shared" si="111"/>
        <v>×</v>
      </c>
      <c r="BH785" s="115" t="str">
        <f t="shared" si="112"/>
        <v/>
      </c>
      <c r="BI785" s="170">
        <f t="shared" si="113"/>
        <v>0</v>
      </c>
      <c r="BJ785" s="36" t="str">
        <f>IF(AG785=契約状況コード表!G$5,"",IF(AND(K785&lt;&gt;"",ISTEXT(U785)),"分担契約/単価契約",IF(ISTEXT(U785),"単価契約",IF(K785&lt;&gt;"","分担契約",""))))</f>
        <v/>
      </c>
      <c r="BK785" s="171"/>
      <c r="BL785" s="118" t="str">
        <f>IF(COUNTIF(T785,"**"),"",IF(AND(T785&gt;=契約状況コード表!P$5,OR(H785=契約状況コード表!M$5,H785=契約状況コード表!M$6)),1,IF(AND(T785&gt;=契約状況コード表!P$13,H785&lt;&gt;契約状況コード表!M$5,H785&lt;&gt;契約状況コード表!M$6),1,"")))</f>
        <v/>
      </c>
      <c r="BM785" s="155" t="str">
        <f t="shared" si="114"/>
        <v>○</v>
      </c>
      <c r="BN785" s="118" t="b">
        <f t="shared" si="115"/>
        <v>1</v>
      </c>
      <c r="BO785" s="118" t="b">
        <f t="shared" si="116"/>
        <v>1</v>
      </c>
    </row>
    <row r="786" spans="1:67" ht="60.6" customHeight="1">
      <c r="A786" s="101">
        <f t="shared" si="117"/>
        <v>781</v>
      </c>
      <c r="B786" s="101" t="str">
        <f t="shared" si="118"/>
        <v/>
      </c>
      <c r="C786" s="101" t="str">
        <f>IF(B786&lt;&gt;1,"",COUNTIF($B$6:B786,1))</f>
        <v/>
      </c>
      <c r="D786" s="101" t="str">
        <f>IF(B786&lt;&gt;2,"",COUNTIF($B$6:B786,2))</f>
        <v/>
      </c>
      <c r="E786" s="101" t="str">
        <f>IF(B786&lt;&gt;3,"",COUNTIF($B$6:B786,3))</f>
        <v/>
      </c>
      <c r="F786" s="101" t="str">
        <f>IF(B786&lt;&gt;4,"",COUNTIF($B$6:B786,4))</f>
        <v/>
      </c>
      <c r="G786" s="75"/>
      <c r="H786" s="36"/>
      <c r="I786" s="76"/>
      <c r="J786" s="76"/>
      <c r="K786" s="75"/>
      <c r="L786" s="161"/>
      <c r="M786" s="77"/>
      <c r="N786" s="76"/>
      <c r="O786" s="78"/>
      <c r="P786" s="83"/>
      <c r="Q786" s="84"/>
      <c r="R786" s="76"/>
      <c r="S786" s="75"/>
      <c r="T786" s="79"/>
      <c r="U786" s="86"/>
      <c r="V786" s="87"/>
      <c r="W786" s="172" t="str">
        <f>IF(OR(T786="他官署で調達手続きを実施のため",AG786=契約状況コード表!G$5),"－",IF(V786&lt;&gt;"",ROUNDDOWN(V786/T786,3),(IFERROR(ROUNDDOWN(U786/T786,3),"－"))))</f>
        <v>－</v>
      </c>
      <c r="X786" s="79"/>
      <c r="Y786" s="79"/>
      <c r="Z786" s="82"/>
      <c r="AA786" s="80"/>
      <c r="AB786" s="81"/>
      <c r="AC786" s="82"/>
      <c r="AD786" s="82"/>
      <c r="AE786" s="82"/>
      <c r="AF786" s="82"/>
      <c r="AG786" s="80"/>
      <c r="AH786" s="76"/>
      <c r="AI786" s="76"/>
      <c r="AJ786" s="76"/>
      <c r="AK786" s="36"/>
      <c r="AL786" s="36"/>
      <c r="AM786" s="200"/>
      <c r="AN786" s="200"/>
      <c r="AO786" s="200"/>
      <c r="AP786" s="200"/>
      <c r="AQ786" s="161"/>
      <c r="AR786" s="75"/>
      <c r="AS786" s="36"/>
      <c r="AT786" s="36"/>
      <c r="AU786" s="36"/>
      <c r="AV786" s="36"/>
      <c r="AW786" s="36"/>
      <c r="AX786" s="36"/>
      <c r="AY786" s="36"/>
      <c r="AZ786" s="36"/>
      <c r="BA786" s="104"/>
      <c r="BB786" s="113"/>
      <c r="BC786" s="114" t="str">
        <f>IF(AND(OR(K786=契約状況コード表!D$5,K786=契約状況コード表!D$6),OR(AG786=契約状況コード表!G$5,AG786=契約状況コード表!G$6)),"年間支払金額(全官署)",IF(OR(AG786=契約状況コード表!G$5,AG786=契約状況コード表!G$6),"年間支払金額",IF(AND(OR(COUNTIF(AI786,"*すべて*"),COUNTIF(AI786,"*全て*")),S786="●",OR(K786=契約状況コード表!D$5,K786=契約状況コード表!D$6)),"年間支払金額(全官署、契約相手方ごと)",IF(AND(OR(COUNTIF(AI786,"*すべて*"),COUNTIF(AI786,"*全て*")),S786="●"),"年間支払金額(契約相手方ごと)",IF(AND(OR(K786=契約状況コード表!D$5,K786=契約状況コード表!D$6),AG786=契約状況コード表!G$7),"契約総額(全官署)",IF(AND(K786=契約状況コード表!D$7,AG786=契約状況コード表!G$7),"契約総額(自官署のみ)",IF(K786=契約状況コード表!D$7,"年間支払金額(自官署のみ)",IF(AG786=契約状況コード表!G$7,"契約総額",IF(AND(COUNTIF(BJ786,"&lt;&gt;*単価*"),OR(K786=契約状況コード表!D$5,K786=契約状況コード表!D$6)),"全官署予定価格",IF(AND(COUNTIF(BJ786,"*単価*"),OR(K786=契約状況コード表!D$5,K786=契約状況コード表!D$6)),"全官署支払金額",IF(AND(COUNTIF(BJ786,"&lt;&gt;*単価*"),COUNTIF(BJ786,"*変更契約*")),"変更後予定価格",IF(COUNTIF(BJ786,"*単価*"),"年間支払金額","予定価格"))))))))))))</f>
        <v>予定価格</v>
      </c>
      <c r="BD786" s="114" t="str">
        <f>IF(AND(BI786=契約状況コード表!M$5,T786&gt;契約状況コード表!N$5),"○",IF(AND(BI786=契約状況コード表!M$6,T786&gt;=契約状況コード表!N$6),"○",IF(AND(BI786=契約状況コード表!M$7,T786&gt;=契約状況コード表!N$7),"○",IF(AND(BI786=契約状況コード表!M$8,T786&gt;=契約状況コード表!N$8),"○",IF(AND(BI786=契約状況コード表!M$9,T786&gt;=契約状況コード表!N$9),"○",IF(AND(BI786=契約状況コード表!M$10,T786&gt;=契約状況コード表!N$10),"○",IF(AND(BI786=契約状況コード表!M$11,T786&gt;=契約状況コード表!N$11),"○",IF(AND(BI786=契約状況コード表!M$12,T786&gt;=契約状況コード表!N$12),"○",IF(AND(BI786=契約状況コード表!M$13,T786&gt;=契約状況コード表!N$13),"○",IF(T786="他官署で調達手続き入札を実施のため","○","×"))))))))))</f>
        <v>×</v>
      </c>
      <c r="BE786" s="114" t="str">
        <f>IF(AND(BI786=契約状況コード表!M$5,Y786&gt;契約状況コード表!N$5),"○",IF(AND(BI786=契約状況コード表!M$6,Y786&gt;=契約状況コード表!N$6),"○",IF(AND(BI786=契約状況コード表!M$7,Y786&gt;=契約状況コード表!N$7),"○",IF(AND(BI786=契約状況コード表!M$8,Y786&gt;=契約状況コード表!N$8),"○",IF(AND(BI786=契約状況コード表!M$9,Y786&gt;=契約状況コード表!N$9),"○",IF(AND(BI786=契約状況コード表!M$10,Y786&gt;=契約状況コード表!N$10),"○",IF(AND(BI786=契約状況コード表!M$11,Y786&gt;=契約状況コード表!N$11),"○",IF(AND(BI786=契約状況コード表!M$12,Y786&gt;=契約状況コード表!N$12),"○",IF(AND(BI786=契約状況コード表!M$13,Y786&gt;=契約状況コード表!N$13),"○","×")))))))))</f>
        <v>×</v>
      </c>
      <c r="BF786" s="114" t="str">
        <f t="shared" si="110"/>
        <v>×</v>
      </c>
      <c r="BG786" s="114" t="str">
        <f t="shared" si="111"/>
        <v>×</v>
      </c>
      <c r="BH786" s="115" t="str">
        <f t="shared" si="112"/>
        <v/>
      </c>
      <c r="BI786" s="170">
        <f t="shared" si="113"/>
        <v>0</v>
      </c>
      <c r="BJ786" s="36" t="str">
        <f>IF(AG786=契約状況コード表!G$5,"",IF(AND(K786&lt;&gt;"",ISTEXT(U786)),"分担契約/単価契約",IF(ISTEXT(U786),"単価契約",IF(K786&lt;&gt;"","分担契約",""))))</f>
        <v/>
      </c>
      <c r="BK786" s="171"/>
      <c r="BL786" s="118" t="str">
        <f>IF(COUNTIF(T786,"**"),"",IF(AND(T786&gt;=契約状況コード表!P$5,OR(H786=契約状況コード表!M$5,H786=契約状況コード表!M$6)),1,IF(AND(T786&gt;=契約状況コード表!P$13,H786&lt;&gt;契約状況コード表!M$5,H786&lt;&gt;契約状況コード表!M$6),1,"")))</f>
        <v/>
      </c>
      <c r="BM786" s="155" t="str">
        <f t="shared" si="114"/>
        <v>○</v>
      </c>
      <c r="BN786" s="118" t="b">
        <f t="shared" si="115"/>
        <v>1</v>
      </c>
      <c r="BO786" s="118" t="b">
        <f t="shared" si="116"/>
        <v>1</v>
      </c>
    </row>
    <row r="787" spans="1:67" ht="60.6" customHeight="1">
      <c r="A787" s="101">
        <f t="shared" si="117"/>
        <v>782</v>
      </c>
      <c r="B787" s="101" t="str">
        <f t="shared" si="118"/>
        <v/>
      </c>
      <c r="C787" s="101" t="str">
        <f>IF(B787&lt;&gt;1,"",COUNTIF($B$6:B787,1))</f>
        <v/>
      </c>
      <c r="D787" s="101" t="str">
        <f>IF(B787&lt;&gt;2,"",COUNTIF($B$6:B787,2))</f>
        <v/>
      </c>
      <c r="E787" s="101" t="str">
        <f>IF(B787&lt;&gt;3,"",COUNTIF($B$6:B787,3))</f>
        <v/>
      </c>
      <c r="F787" s="101" t="str">
        <f>IF(B787&lt;&gt;4,"",COUNTIF($B$6:B787,4))</f>
        <v/>
      </c>
      <c r="G787" s="75"/>
      <c r="H787" s="36"/>
      <c r="I787" s="76"/>
      <c r="J787" s="76"/>
      <c r="K787" s="75"/>
      <c r="L787" s="161"/>
      <c r="M787" s="77"/>
      <c r="N787" s="76"/>
      <c r="O787" s="78"/>
      <c r="P787" s="83"/>
      <c r="Q787" s="84"/>
      <c r="R787" s="76"/>
      <c r="S787" s="75"/>
      <c r="T787" s="85"/>
      <c r="U787" s="154"/>
      <c r="V787" s="87"/>
      <c r="W787" s="172" t="str">
        <f>IF(OR(T787="他官署で調達手続きを実施のため",AG787=契約状況コード表!G$5),"－",IF(V787&lt;&gt;"",ROUNDDOWN(V787/T787,3),(IFERROR(ROUNDDOWN(U787/T787,3),"－"))))</f>
        <v>－</v>
      </c>
      <c r="X787" s="85"/>
      <c r="Y787" s="85"/>
      <c r="Z787" s="82"/>
      <c r="AA787" s="80"/>
      <c r="AB787" s="81"/>
      <c r="AC787" s="82"/>
      <c r="AD787" s="82"/>
      <c r="AE787" s="82"/>
      <c r="AF787" s="82"/>
      <c r="AG787" s="80"/>
      <c r="AH787" s="76"/>
      <c r="AI787" s="76"/>
      <c r="AJ787" s="76"/>
      <c r="AK787" s="36"/>
      <c r="AL787" s="36"/>
      <c r="AM787" s="200"/>
      <c r="AN787" s="200"/>
      <c r="AO787" s="200"/>
      <c r="AP787" s="200"/>
      <c r="AQ787" s="161"/>
      <c r="AR787" s="75"/>
      <c r="AS787" s="36"/>
      <c r="AT787" s="36"/>
      <c r="AU787" s="36"/>
      <c r="AV787" s="36"/>
      <c r="AW787" s="36"/>
      <c r="AX787" s="36"/>
      <c r="AY787" s="36"/>
      <c r="AZ787" s="36"/>
      <c r="BA787" s="104"/>
      <c r="BB787" s="113"/>
      <c r="BC787" s="114" t="str">
        <f>IF(AND(OR(K787=契約状況コード表!D$5,K787=契約状況コード表!D$6),OR(AG787=契約状況コード表!G$5,AG787=契約状況コード表!G$6)),"年間支払金額(全官署)",IF(OR(AG787=契約状況コード表!G$5,AG787=契約状況コード表!G$6),"年間支払金額",IF(AND(OR(COUNTIF(AI787,"*すべて*"),COUNTIF(AI787,"*全て*")),S787="●",OR(K787=契約状況コード表!D$5,K787=契約状況コード表!D$6)),"年間支払金額(全官署、契約相手方ごと)",IF(AND(OR(COUNTIF(AI787,"*すべて*"),COUNTIF(AI787,"*全て*")),S787="●"),"年間支払金額(契約相手方ごと)",IF(AND(OR(K787=契約状況コード表!D$5,K787=契約状況コード表!D$6),AG787=契約状況コード表!G$7),"契約総額(全官署)",IF(AND(K787=契約状況コード表!D$7,AG787=契約状況コード表!G$7),"契約総額(自官署のみ)",IF(K787=契約状況コード表!D$7,"年間支払金額(自官署のみ)",IF(AG787=契約状況コード表!G$7,"契約総額",IF(AND(COUNTIF(BJ787,"&lt;&gt;*単価*"),OR(K787=契約状況コード表!D$5,K787=契約状況コード表!D$6)),"全官署予定価格",IF(AND(COUNTIF(BJ787,"*単価*"),OR(K787=契約状況コード表!D$5,K787=契約状況コード表!D$6)),"全官署支払金額",IF(AND(COUNTIF(BJ787,"&lt;&gt;*単価*"),COUNTIF(BJ787,"*変更契約*")),"変更後予定価格",IF(COUNTIF(BJ787,"*単価*"),"年間支払金額","予定価格"))))))))))))</f>
        <v>予定価格</v>
      </c>
      <c r="BD787" s="114" t="str">
        <f>IF(AND(BI787=契約状況コード表!M$5,T787&gt;契約状況コード表!N$5),"○",IF(AND(BI787=契約状況コード表!M$6,T787&gt;=契約状況コード表!N$6),"○",IF(AND(BI787=契約状況コード表!M$7,T787&gt;=契約状況コード表!N$7),"○",IF(AND(BI787=契約状況コード表!M$8,T787&gt;=契約状況コード表!N$8),"○",IF(AND(BI787=契約状況コード表!M$9,T787&gt;=契約状況コード表!N$9),"○",IF(AND(BI787=契約状況コード表!M$10,T787&gt;=契約状況コード表!N$10),"○",IF(AND(BI787=契約状況コード表!M$11,T787&gt;=契約状況コード表!N$11),"○",IF(AND(BI787=契約状況コード表!M$12,T787&gt;=契約状況コード表!N$12),"○",IF(AND(BI787=契約状況コード表!M$13,T787&gt;=契約状況コード表!N$13),"○",IF(T787="他官署で調達手続き入札を実施のため","○","×"))))))))))</f>
        <v>×</v>
      </c>
      <c r="BE787" s="114" t="str">
        <f>IF(AND(BI787=契約状況コード表!M$5,Y787&gt;契約状況コード表!N$5),"○",IF(AND(BI787=契約状況コード表!M$6,Y787&gt;=契約状況コード表!N$6),"○",IF(AND(BI787=契約状況コード表!M$7,Y787&gt;=契約状況コード表!N$7),"○",IF(AND(BI787=契約状況コード表!M$8,Y787&gt;=契約状況コード表!N$8),"○",IF(AND(BI787=契約状況コード表!M$9,Y787&gt;=契約状況コード表!N$9),"○",IF(AND(BI787=契約状況コード表!M$10,Y787&gt;=契約状況コード表!N$10),"○",IF(AND(BI787=契約状況コード表!M$11,Y787&gt;=契約状況コード表!N$11),"○",IF(AND(BI787=契約状況コード表!M$12,Y787&gt;=契約状況コード表!N$12),"○",IF(AND(BI787=契約状況コード表!M$13,Y787&gt;=契約状況コード表!N$13),"○","×")))))))))</f>
        <v>×</v>
      </c>
      <c r="BF787" s="114" t="str">
        <f t="shared" si="110"/>
        <v>×</v>
      </c>
      <c r="BG787" s="114" t="str">
        <f t="shared" si="111"/>
        <v>×</v>
      </c>
      <c r="BH787" s="115" t="str">
        <f t="shared" si="112"/>
        <v/>
      </c>
      <c r="BI787" s="170">
        <f t="shared" si="113"/>
        <v>0</v>
      </c>
      <c r="BJ787" s="36" t="str">
        <f>IF(AG787=契約状況コード表!G$5,"",IF(AND(K787&lt;&gt;"",ISTEXT(U787)),"分担契約/単価契約",IF(ISTEXT(U787),"単価契約",IF(K787&lt;&gt;"","分担契約",""))))</f>
        <v/>
      </c>
      <c r="BK787" s="171"/>
      <c r="BL787" s="118" t="str">
        <f>IF(COUNTIF(T787,"**"),"",IF(AND(T787&gt;=契約状況コード表!P$5,OR(H787=契約状況コード表!M$5,H787=契約状況コード表!M$6)),1,IF(AND(T787&gt;=契約状況コード表!P$13,H787&lt;&gt;契約状況コード表!M$5,H787&lt;&gt;契約状況コード表!M$6),1,"")))</f>
        <v/>
      </c>
      <c r="BM787" s="155" t="str">
        <f t="shared" si="114"/>
        <v>○</v>
      </c>
      <c r="BN787" s="118" t="b">
        <f t="shared" si="115"/>
        <v>1</v>
      </c>
      <c r="BO787" s="118" t="b">
        <f t="shared" si="116"/>
        <v>1</v>
      </c>
    </row>
    <row r="788" spans="1:67" ht="60.6" customHeight="1">
      <c r="A788" s="101">
        <f t="shared" si="117"/>
        <v>783</v>
      </c>
      <c r="B788" s="101" t="str">
        <f t="shared" si="118"/>
        <v/>
      </c>
      <c r="C788" s="101" t="str">
        <f>IF(B788&lt;&gt;1,"",COUNTIF($B$6:B788,1))</f>
        <v/>
      </c>
      <c r="D788" s="101" t="str">
        <f>IF(B788&lt;&gt;2,"",COUNTIF($B$6:B788,2))</f>
        <v/>
      </c>
      <c r="E788" s="101" t="str">
        <f>IF(B788&lt;&gt;3,"",COUNTIF($B$6:B788,3))</f>
        <v/>
      </c>
      <c r="F788" s="101" t="str">
        <f>IF(B788&lt;&gt;4,"",COUNTIF($B$6:B788,4))</f>
        <v/>
      </c>
      <c r="G788" s="75"/>
      <c r="H788" s="36"/>
      <c r="I788" s="76"/>
      <c r="J788" s="76"/>
      <c r="K788" s="75"/>
      <c r="L788" s="161"/>
      <c r="M788" s="77"/>
      <c r="N788" s="76"/>
      <c r="O788" s="78"/>
      <c r="P788" s="83"/>
      <c r="Q788" s="84"/>
      <c r="R788" s="76"/>
      <c r="S788" s="75"/>
      <c r="T788" s="79"/>
      <c r="U788" s="86"/>
      <c r="V788" s="87"/>
      <c r="W788" s="172" t="str">
        <f>IF(OR(T788="他官署で調達手続きを実施のため",AG788=契約状況コード表!G$5),"－",IF(V788&lt;&gt;"",ROUNDDOWN(V788/T788,3),(IFERROR(ROUNDDOWN(U788/T788,3),"－"))))</f>
        <v>－</v>
      </c>
      <c r="X788" s="79"/>
      <c r="Y788" s="79"/>
      <c r="Z788" s="82"/>
      <c r="AA788" s="80"/>
      <c r="AB788" s="81"/>
      <c r="AC788" s="82"/>
      <c r="AD788" s="82"/>
      <c r="AE788" s="82"/>
      <c r="AF788" s="82"/>
      <c r="AG788" s="80"/>
      <c r="AH788" s="76"/>
      <c r="AI788" s="76"/>
      <c r="AJ788" s="76"/>
      <c r="AK788" s="36"/>
      <c r="AL788" s="36"/>
      <c r="AM788" s="200"/>
      <c r="AN788" s="200"/>
      <c r="AO788" s="200"/>
      <c r="AP788" s="200"/>
      <c r="AQ788" s="161"/>
      <c r="AR788" s="75"/>
      <c r="AS788" s="36"/>
      <c r="AT788" s="36"/>
      <c r="AU788" s="36"/>
      <c r="AV788" s="36"/>
      <c r="AW788" s="36"/>
      <c r="AX788" s="36"/>
      <c r="AY788" s="36"/>
      <c r="AZ788" s="36"/>
      <c r="BA788" s="104"/>
      <c r="BB788" s="113"/>
      <c r="BC788" s="114" t="str">
        <f>IF(AND(OR(K788=契約状況コード表!D$5,K788=契約状況コード表!D$6),OR(AG788=契約状況コード表!G$5,AG788=契約状況コード表!G$6)),"年間支払金額(全官署)",IF(OR(AG788=契約状況コード表!G$5,AG788=契約状況コード表!G$6),"年間支払金額",IF(AND(OR(COUNTIF(AI788,"*すべて*"),COUNTIF(AI788,"*全て*")),S788="●",OR(K788=契約状況コード表!D$5,K788=契約状況コード表!D$6)),"年間支払金額(全官署、契約相手方ごと)",IF(AND(OR(COUNTIF(AI788,"*すべて*"),COUNTIF(AI788,"*全て*")),S788="●"),"年間支払金額(契約相手方ごと)",IF(AND(OR(K788=契約状況コード表!D$5,K788=契約状況コード表!D$6),AG788=契約状況コード表!G$7),"契約総額(全官署)",IF(AND(K788=契約状況コード表!D$7,AG788=契約状況コード表!G$7),"契約総額(自官署のみ)",IF(K788=契約状況コード表!D$7,"年間支払金額(自官署のみ)",IF(AG788=契約状況コード表!G$7,"契約総額",IF(AND(COUNTIF(BJ788,"&lt;&gt;*単価*"),OR(K788=契約状況コード表!D$5,K788=契約状況コード表!D$6)),"全官署予定価格",IF(AND(COUNTIF(BJ788,"*単価*"),OR(K788=契約状況コード表!D$5,K788=契約状況コード表!D$6)),"全官署支払金額",IF(AND(COUNTIF(BJ788,"&lt;&gt;*単価*"),COUNTIF(BJ788,"*変更契約*")),"変更後予定価格",IF(COUNTIF(BJ788,"*単価*"),"年間支払金額","予定価格"))))))))))))</f>
        <v>予定価格</v>
      </c>
      <c r="BD788" s="114" t="str">
        <f>IF(AND(BI788=契約状況コード表!M$5,T788&gt;契約状況コード表!N$5),"○",IF(AND(BI788=契約状況コード表!M$6,T788&gt;=契約状況コード表!N$6),"○",IF(AND(BI788=契約状況コード表!M$7,T788&gt;=契約状況コード表!N$7),"○",IF(AND(BI788=契約状況コード表!M$8,T788&gt;=契約状況コード表!N$8),"○",IF(AND(BI788=契約状況コード表!M$9,T788&gt;=契約状況コード表!N$9),"○",IF(AND(BI788=契約状況コード表!M$10,T788&gt;=契約状況コード表!N$10),"○",IF(AND(BI788=契約状況コード表!M$11,T788&gt;=契約状況コード表!N$11),"○",IF(AND(BI788=契約状況コード表!M$12,T788&gt;=契約状況コード表!N$12),"○",IF(AND(BI788=契約状況コード表!M$13,T788&gt;=契約状況コード表!N$13),"○",IF(T788="他官署で調達手続き入札を実施のため","○","×"))))))))))</f>
        <v>×</v>
      </c>
      <c r="BE788" s="114" t="str">
        <f>IF(AND(BI788=契約状況コード表!M$5,Y788&gt;契約状況コード表!N$5),"○",IF(AND(BI788=契約状況コード表!M$6,Y788&gt;=契約状況コード表!N$6),"○",IF(AND(BI788=契約状況コード表!M$7,Y788&gt;=契約状況コード表!N$7),"○",IF(AND(BI788=契約状況コード表!M$8,Y788&gt;=契約状況コード表!N$8),"○",IF(AND(BI788=契約状況コード表!M$9,Y788&gt;=契約状況コード表!N$9),"○",IF(AND(BI788=契約状況コード表!M$10,Y788&gt;=契約状況コード表!N$10),"○",IF(AND(BI788=契約状況コード表!M$11,Y788&gt;=契約状況コード表!N$11),"○",IF(AND(BI788=契約状況コード表!M$12,Y788&gt;=契約状況コード表!N$12),"○",IF(AND(BI788=契約状況コード表!M$13,Y788&gt;=契約状況コード表!N$13),"○","×")))))))))</f>
        <v>×</v>
      </c>
      <c r="BF788" s="114" t="str">
        <f t="shared" si="110"/>
        <v>×</v>
      </c>
      <c r="BG788" s="114" t="str">
        <f t="shared" si="111"/>
        <v>×</v>
      </c>
      <c r="BH788" s="115" t="str">
        <f t="shared" si="112"/>
        <v/>
      </c>
      <c r="BI788" s="170">
        <f t="shared" si="113"/>
        <v>0</v>
      </c>
      <c r="BJ788" s="36" t="str">
        <f>IF(AG788=契約状況コード表!G$5,"",IF(AND(K788&lt;&gt;"",ISTEXT(U788)),"分担契約/単価契約",IF(ISTEXT(U788),"単価契約",IF(K788&lt;&gt;"","分担契約",""))))</f>
        <v/>
      </c>
      <c r="BK788" s="171"/>
      <c r="BL788" s="118" t="str">
        <f>IF(COUNTIF(T788,"**"),"",IF(AND(T788&gt;=契約状況コード表!P$5,OR(H788=契約状況コード表!M$5,H788=契約状況コード表!M$6)),1,IF(AND(T788&gt;=契約状況コード表!P$13,H788&lt;&gt;契約状況コード表!M$5,H788&lt;&gt;契約状況コード表!M$6),1,"")))</f>
        <v/>
      </c>
      <c r="BM788" s="155" t="str">
        <f t="shared" si="114"/>
        <v>○</v>
      </c>
      <c r="BN788" s="118" t="b">
        <f t="shared" si="115"/>
        <v>1</v>
      </c>
      <c r="BO788" s="118" t="b">
        <f t="shared" si="116"/>
        <v>1</v>
      </c>
    </row>
    <row r="789" spans="1:67" ht="60.6" customHeight="1">
      <c r="A789" s="101">
        <f t="shared" si="117"/>
        <v>784</v>
      </c>
      <c r="B789" s="101" t="str">
        <f t="shared" si="118"/>
        <v/>
      </c>
      <c r="C789" s="101" t="str">
        <f>IF(B789&lt;&gt;1,"",COUNTIF($B$6:B789,1))</f>
        <v/>
      </c>
      <c r="D789" s="101" t="str">
        <f>IF(B789&lt;&gt;2,"",COUNTIF($B$6:B789,2))</f>
        <v/>
      </c>
      <c r="E789" s="101" t="str">
        <f>IF(B789&lt;&gt;3,"",COUNTIF($B$6:B789,3))</f>
        <v/>
      </c>
      <c r="F789" s="101" t="str">
        <f>IF(B789&lt;&gt;4,"",COUNTIF($B$6:B789,4))</f>
        <v/>
      </c>
      <c r="G789" s="75"/>
      <c r="H789" s="36"/>
      <c r="I789" s="76"/>
      <c r="J789" s="76"/>
      <c r="K789" s="75"/>
      <c r="L789" s="161"/>
      <c r="M789" s="77"/>
      <c r="N789" s="76"/>
      <c r="O789" s="78"/>
      <c r="P789" s="83"/>
      <c r="Q789" s="84"/>
      <c r="R789" s="76"/>
      <c r="S789" s="75"/>
      <c r="T789" s="79"/>
      <c r="U789" s="86"/>
      <c r="V789" s="87"/>
      <c r="W789" s="172" t="str">
        <f>IF(OR(T789="他官署で調達手続きを実施のため",AG789=契約状況コード表!G$5),"－",IF(V789&lt;&gt;"",ROUNDDOWN(V789/T789,3),(IFERROR(ROUNDDOWN(U789/T789,3),"－"))))</f>
        <v>－</v>
      </c>
      <c r="X789" s="79"/>
      <c r="Y789" s="79"/>
      <c r="Z789" s="82"/>
      <c r="AA789" s="80"/>
      <c r="AB789" s="81"/>
      <c r="AC789" s="82"/>
      <c r="AD789" s="82"/>
      <c r="AE789" s="82"/>
      <c r="AF789" s="82"/>
      <c r="AG789" s="80"/>
      <c r="AH789" s="76"/>
      <c r="AI789" s="76"/>
      <c r="AJ789" s="76"/>
      <c r="AK789" s="36"/>
      <c r="AL789" s="36"/>
      <c r="AM789" s="200"/>
      <c r="AN789" s="200"/>
      <c r="AO789" s="200"/>
      <c r="AP789" s="200"/>
      <c r="AQ789" s="161"/>
      <c r="AR789" s="75"/>
      <c r="AS789" s="36"/>
      <c r="AT789" s="36"/>
      <c r="AU789" s="36"/>
      <c r="AV789" s="36"/>
      <c r="AW789" s="36"/>
      <c r="AX789" s="36"/>
      <c r="AY789" s="36"/>
      <c r="AZ789" s="36"/>
      <c r="BA789" s="104"/>
      <c r="BB789" s="113"/>
      <c r="BC789" s="114" t="str">
        <f>IF(AND(OR(K789=契約状況コード表!D$5,K789=契約状況コード表!D$6),OR(AG789=契約状況コード表!G$5,AG789=契約状況コード表!G$6)),"年間支払金額(全官署)",IF(OR(AG789=契約状況コード表!G$5,AG789=契約状況コード表!G$6),"年間支払金額",IF(AND(OR(COUNTIF(AI789,"*すべて*"),COUNTIF(AI789,"*全て*")),S789="●",OR(K789=契約状況コード表!D$5,K789=契約状況コード表!D$6)),"年間支払金額(全官署、契約相手方ごと)",IF(AND(OR(COUNTIF(AI789,"*すべて*"),COUNTIF(AI789,"*全て*")),S789="●"),"年間支払金額(契約相手方ごと)",IF(AND(OR(K789=契約状況コード表!D$5,K789=契約状況コード表!D$6),AG789=契約状況コード表!G$7),"契約総額(全官署)",IF(AND(K789=契約状況コード表!D$7,AG789=契約状況コード表!G$7),"契約総額(自官署のみ)",IF(K789=契約状況コード表!D$7,"年間支払金額(自官署のみ)",IF(AG789=契約状況コード表!G$7,"契約総額",IF(AND(COUNTIF(BJ789,"&lt;&gt;*単価*"),OR(K789=契約状況コード表!D$5,K789=契約状況コード表!D$6)),"全官署予定価格",IF(AND(COUNTIF(BJ789,"*単価*"),OR(K789=契約状況コード表!D$5,K789=契約状況コード表!D$6)),"全官署支払金額",IF(AND(COUNTIF(BJ789,"&lt;&gt;*単価*"),COUNTIF(BJ789,"*変更契約*")),"変更後予定価格",IF(COUNTIF(BJ789,"*単価*"),"年間支払金額","予定価格"))))))))))))</f>
        <v>予定価格</v>
      </c>
      <c r="BD789" s="114" t="str">
        <f>IF(AND(BI789=契約状況コード表!M$5,T789&gt;契約状況コード表!N$5),"○",IF(AND(BI789=契約状況コード表!M$6,T789&gt;=契約状況コード表!N$6),"○",IF(AND(BI789=契約状況コード表!M$7,T789&gt;=契約状況コード表!N$7),"○",IF(AND(BI789=契約状況コード表!M$8,T789&gt;=契約状況コード表!N$8),"○",IF(AND(BI789=契約状況コード表!M$9,T789&gt;=契約状況コード表!N$9),"○",IF(AND(BI789=契約状況コード表!M$10,T789&gt;=契約状況コード表!N$10),"○",IF(AND(BI789=契約状況コード表!M$11,T789&gt;=契約状況コード表!N$11),"○",IF(AND(BI789=契約状況コード表!M$12,T789&gt;=契約状況コード表!N$12),"○",IF(AND(BI789=契約状況コード表!M$13,T789&gt;=契約状況コード表!N$13),"○",IF(T789="他官署で調達手続き入札を実施のため","○","×"))))))))))</f>
        <v>×</v>
      </c>
      <c r="BE789" s="114" t="str">
        <f>IF(AND(BI789=契約状況コード表!M$5,Y789&gt;契約状況コード表!N$5),"○",IF(AND(BI789=契約状況コード表!M$6,Y789&gt;=契約状況コード表!N$6),"○",IF(AND(BI789=契約状況コード表!M$7,Y789&gt;=契約状況コード表!N$7),"○",IF(AND(BI789=契約状況コード表!M$8,Y789&gt;=契約状況コード表!N$8),"○",IF(AND(BI789=契約状況コード表!M$9,Y789&gt;=契約状況コード表!N$9),"○",IF(AND(BI789=契約状況コード表!M$10,Y789&gt;=契約状況コード表!N$10),"○",IF(AND(BI789=契約状況コード表!M$11,Y789&gt;=契約状況コード表!N$11),"○",IF(AND(BI789=契約状況コード表!M$12,Y789&gt;=契約状況コード表!N$12),"○",IF(AND(BI789=契約状況コード表!M$13,Y789&gt;=契約状況コード表!N$13),"○","×")))))))))</f>
        <v>×</v>
      </c>
      <c r="BF789" s="114" t="str">
        <f t="shared" si="110"/>
        <v>×</v>
      </c>
      <c r="BG789" s="114" t="str">
        <f t="shared" si="111"/>
        <v>×</v>
      </c>
      <c r="BH789" s="115" t="str">
        <f t="shared" si="112"/>
        <v/>
      </c>
      <c r="BI789" s="170">
        <f t="shared" si="113"/>
        <v>0</v>
      </c>
      <c r="BJ789" s="36" t="str">
        <f>IF(AG789=契約状況コード表!G$5,"",IF(AND(K789&lt;&gt;"",ISTEXT(U789)),"分担契約/単価契約",IF(ISTEXT(U789),"単価契約",IF(K789&lt;&gt;"","分担契約",""))))</f>
        <v/>
      </c>
      <c r="BK789" s="171"/>
      <c r="BL789" s="118" t="str">
        <f>IF(COUNTIF(T789,"**"),"",IF(AND(T789&gt;=契約状況コード表!P$5,OR(H789=契約状況コード表!M$5,H789=契約状況コード表!M$6)),1,IF(AND(T789&gt;=契約状況コード表!P$13,H789&lt;&gt;契約状況コード表!M$5,H789&lt;&gt;契約状況コード表!M$6),1,"")))</f>
        <v/>
      </c>
      <c r="BM789" s="155" t="str">
        <f t="shared" si="114"/>
        <v>○</v>
      </c>
      <c r="BN789" s="118" t="b">
        <f t="shared" si="115"/>
        <v>1</v>
      </c>
      <c r="BO789" s="118" t="b">
        <f t="shared" si="116"/>
        <v>1</v>
      </c>
    </row>
    <row r="790" spans="1:67" ht="60.6" customHeight="1">
      <c r="A790" s="101">
        <f t="shared" si="117"/>
        <v>785</v>
      </c>
      <c r="B790" s="101" t="str">
        <f t="shared" si="118"/>
        <v/>
      </c>
      <c r="C790" s="101" t="str">
        <f>IF(B790&lt;&gt;1,"",COUNTIF($B$6:B790,1))</f>
        <v/>
      </c>
      <c r="D790" s="101" t="str">
        <f>IF(B790&lt;&gt;2,"",COUNTIF($B$6:B790,2))</f>
        <v/>
      </c>
      <c r="E790" s="101" t="str">
        <f>IF(B790&lt;&gt;3,"",COUNTIF($B$6:B790,3))</f>
        <v/>
      </c>
      <c r="F790" s="101" t="str">
        <f>IF(B790&lt;&gt;4,"",COUNTIF($B$6:B790,4))</f>
        <v/>
      </c>
      <c r="G790" s="75"/>
      <c r="H790" s="36"/>
      <c r="I790" s="76"/>
      <c r="J790" s="76"/>
      <c r="K790" s="75"/>
      <c r="L790" s="161"/>
      <c r="M790" s="77"/>
      <c r="N790" s="76"/>
      <c r="O790" s="78"/>
      <c r="P790" s="83"/>
      <c r="Q790" s="84"/>
      <c r="R790" s="76"/>
      <c r="S790" s="75"/>
      <c r="T790" s="79"/>
      <c r="U790" s="86"/>
      <c r="V790" s="87"/>
      <c r="W790" s="172" t="str">
        <f>IF(OR(T790="他官署で調達手続きを実施のため",AG790=契約状況コード表!G$5),"－",IF(V790&lt;&gt;"",ROUNDDOWN(V790/T790,3),(IFERROR(ROUNDDOWN(U790/T790,3),"－"))))</f>
        <v>－</v>
      </c>
      <c r="X790" s="79"/>
      <c r="Y790" s="79"/>
      <c r="Z790" s="82"/>
      <c r="AA790" s="80"/>
      <c r="AB790" s="81"/>
      <c r="AC790" s="82"/>
      <c r="AD790" s="82"/>
      <c r="AE790" s="82"/>
      <c r="AF790" s="82"/>
      <c r="AG790" s="80"/>
      <c r="AH790" s="76"/>
      <c r="AI790" s="76"/>
      <c r="AJ790" s="76"/>
      <c r="AK790" s="36"/>
      <c r="AL790" s="36"/>
      <c r="AM790" s="200"/>
      <c r="AN790" s="200"/>
      <c r="AO790" s="200"/>
      <c r="AP790" s="200"/>
      <c r="AQ790" s="161"/>
      <c r="AR790" s="75"/>
      <c r="AS790" s="36"/>
      <c r="AT790" s="36"/>
      <c r="AU790" s="36"/>
      <c r="AV790" s="36"/>
      <c r="AW790" s="36"/>
      <c r="AX790" s="36"/>
      <c r="AY790" s="36"/>
      <c r="AZ790" s="36"/>
      <c r="BA790" s="104"/>
      <c r="BB790" s="113"/>
      <c r="BC790" s="114" t="str">
        <f>IF(AND(OR(K790=契約状況コード表!D$5,K790=契約状況コード表!D$6),OR(AG790=契約状況コード表!G$5,AG790=契約状況コード表!G$6)),"年間支払金額(全官署)",IF(OR(AG790=契約状況コード表!G$5,AG790=契約状況コード表!G$6),"年間支払金額",IF(AND(OR(COUNTIF(AI790,"*すべて*"),COUNTIF(AI790,"*全て*")),S790="●",OR(K790=契約状況コード表!D$5,K790=契約状況コード表!D$6)),"年間支払金額(全官署、契約相手方ごと)",IF(AND(OR(COUNTIF(AI790,"*すべて*"),COUNTIF(AI790,"*全て*")),S790="●"),"年間支払金額(契約相手方ごと)",IF(AND(OR(K790=契約状況コード表!D$5,K790=契約状況コード表!D$6),AG790=契約状況コード表!G$7),"契約総額(全官署)",IF(AND(K790=契約状況コード表!D$7,AG790=契約状況コード表!G$7),"契約総額(自官署のみ)",IF(K790=契約状況コード表!D$7,"年間支払金額(自官署のみ)",IF(AG790=契約状況コード表!G$7,"契約総額",IF(AND(COUNTIF(BJ790,"&lt;&gt;*単価*"),OR(K790=契約状況コード表!D$5,K790=契約状況コード表!D$6)),"全官署予定価格",IF(AND(COUNTIF(BJ790,"*単価*"),OR(K790=契約状況コード表!D$5,K790=契約状況コード表!D$6)),"全官署支払金額",IF(AND(COUNTIF(BJ790,"&lt;&gt;*単価*"),COUNTIF(BJ790,"*変更契約*")),"変更後予定価格",IF(COUNTIF(BJ790,"*単価*"),"年間支払金額","予定価格"))))))))))))</f>
        <v>予定価格</v>
      </c>
      <c r="BD790" s="114" t="str">
        <f>IF(AND(BI790=契約状況コード表!M$5,T790&gt;契約状況コード表!N$5),"○",IF(AND(BI790=契約状況コード表!M$6,T790&gt;=契約状況コード表!N$6),"○",IF(AND(BI790=契約状況コード表!M$7,T790&gt;=契約状況コード表!N$7),"○",IF(AND(BI790=契約状況コード表!M$8,T790&gt;=契約状況コード表!N$8),"○",IF(AND(BI790=契約状況コード表!M$9,T790&gt;=契約状況コード表!N$9),"○",IF(AND(BI790=契約状況コード表!M$10,T790&gt;=契約状況コード表!N$10),"○",IF(AND(BI790=契約状況コード表!M$11,T790&gt;=契約状況コード表!N$11),"○",IF(AND(BI790=契約状況コード表!M$12,T790&gt;=契約状況コード表!N$12),"○",IF(AND(BI790=契約状況コード表!M$13,T790&gt;=契約状況コード表!N$13),"○",IF(T790="他官署で調達手続き入札を実施のため","○","×"))))))))))</f>
        <v>×</v>
      </c>
      <c r="BE790" s="114" t="str">
        <f>IF(AND(BI790=契約状況コード表!M$5,Y790&gt;契約状況コード表!N$5),"○",IF(AND(BI790=契約状況コード表!M$6,Y790&gt;=契約状況コード表!N$6),"○",IF(AND(BI790=契約状況コード表!M$7,Y790&gt;=契約状況コード表!N$7),"○",IF(AND(BI790=契約状況コード表!M$8,Y790&gt;=契約状況コード表!N$8),"○",IF(AND(BI790=契約状況コード表!M$9,Y790&gt;=契約状況コード表!N$9),"○",IF(AND(BI790=契約状況コード表!M$10,Y790&gt;=契約状況コード表!N$10),"○",IF(AND(BI790=契約状況コード表!M$11,Y790&gt;=契約状況コード表!N$11),"○",IF(AND(BI790=契約状況コード表!M$12,Y790&gt;=契約状況コード表!N$12),"○",IF(AND(BI790=契約状況コード表!M$13,Y790&gt;=契約状況コード表!N$13),"○","×")))))))))</f>
        <v>×</v>
      </c>
      <c r="BF790" s="114" t="str">
        <f t="shared" si="110"/>
        <v>×</v>
      </c>
      <c r="BG790" s="114" t="str">
        <f t="shared" si="111"/>
        <v>×</v>
      </c>
      <c r="BH790" s="115" t="str">
        <f t="shared" si="112"/>
        <v/>
      </c>
      <c r="BI790" s="170">
        <f t="shared" si="113"/>
        <v>0</v>
      </c>
      <c r="BJ790" s="36" t="str">
        <f>IF(AG790=契約状況コード表!G$5,"",IF(AND(K790&lt;&gt;"",ISTEXT(U790)),"分担契約/単価契約",IF(ISTEXT(U790),"単価契約",IF(K790&lt;&gt;"","分担契約",""))))</f>
        <v/>
      </c>
      <c r="BK790" s="171"/>
      <c r="BL790" s="118" t="str">
        <f>IF(COUNTIF(T790,"**"),"",IF(AND(T790&gt;=契約状況コード表!P$5,OR(H790=契約状況コード表!M$5,H790=契約状況コード表!M$6)),1,IF(AND(T790&gt;=契約状況コード表!P$13,H790&lt;&gt;契約状況コード表!M$5,H790&lt;&gt;契約状況コード表!M$6),1,"")))</f>
        <v/>
      </c>
      <c r="BM790" s="155" t="str">
        <f t="shared" si="114"/>
        <v>○</v>
      </c>
      <c r="BN790" s="118" t="b">
        <f t="shared" si="115"/>
        <v>1</v>
      </c>
      <c r="BO790" s="118" t="b">
        <f t="shared" si="116"/>
        <v>1</v>
      </c>
    </row>
    <row r="791" spans="1:67" ht="60.6" customHeight="1">
      <c r="A791" s="101">
        <f t="shared" si="117"/>
        <v>786</v>
      </c>
      <c r="B791" s="101" t="str">
        <f t="shared" si="118"/>
        <v/>
      </c>
      <c r="C791" s="101" t="str">
        <f>IF(B791&lt;&gt;1,"",COUNTIF($B$6:B791,1))</f>
        <v/>
      </c>
      <c r="D791" s="101" t="str">
        <f>IF(B791&lt;&gt;2,"",COUNTIF($B$6:B791,2))</f>
        <v/>
      </c>
      <c r="E791" s="101" t="str">
        <f>IF(B791&lt;&gt;3,"",COUNTIF($B$6:B791,3))</f>
        <v/>
      </c>
      <c r="F791" s="101" t="str">
        <f>IF(B791&lt;&gt;4,"",COUNTIF($B$6:B791,4))</f>
        <v/>
      </c>
      <c r="G791" s="75"/>
      <c r="H791" s="36"/>
      <c r="I791" s="76"/>
      <c r="J791" s="76"/>
      <c r="K791" s="75"/>
      <c r="L791" s="161"/>
      <c r="M791" s="77"/>
      <c r="N791" s="76"/>
      <c r="O791" s="78"/>
      <c r="P791" s="83"/>
      <c r="Q791" s="84"/>
      <c r="R791" s="76"/>
      <c r="S791" s="75"/>
      <c r="T791" s="79"/>
      <c r="U791" s="86"/>
      <c r="V791" s="87"/>
      <c r="W791" s="172" t="str">
        <f>IF(OR(T791="他官署で調達手続きを実施のため",AG791=契約状況コード表!G$5),"－",IF(V791&lt;&gt;"",ROUNDDOWN(V791/T791,3),(IFERROR(ROUNDDOWN(U791/T791,3),"－"))))</f>
        <v>－</v>
      </c>
      <c r="X791" s="79"/>
      <c r="Y791" s="79"/>
      <c r="Z791" s="82"/>
      <c r="AA791" s="80"/>
      <c r="AB791" s="81"/>
      <c r="AC791" s="82"/>
      <c r="AD791" s="82"/>
      <c r="AE791" s="82"/>
      <c r="AF791" s="82"/>
      <c r="AG791" s="80"/>
      <c r="AH791" s="76"/>
      <c r="AI791" s="76"/>
      <c r="AJ791" s="76"/>
      <c r="AK791" s="36"/>
      <c r="AL791" s="36"/>
      <c r="AM791" s="200"/>
      <c r="AN791" s="200"/>
      <c r="AO791" s="200"/>
      <c r="AP791" s="200"/>
      <c r="AQ791" s="161"/>
      <c r="AR791" s="75"/>
      <c r="AS791" s="36"/>
      <c r="AT791" s="36"/>
      <c r="AU791" s="36"/>
      <c r="AV791" s="36"/>
      <c r="AW791" s="36"/>
      <c r="AX791" s="36"/>
      <c r="AY791" s="36"/>
      <c r="AZ791" s="36"/>
      <c r="BA791" s="108"/>
      <c r="BB791" s="113"/>
      <c r="BC791" s="114" t="str">
        <f>IF(AND(OR(K791=契約状況コード表!D$5,K791=契約状況コード表!D$6),OR(AG791=契約状況コード表!G$5,AG791=契約状況コード表!G$6)),"年間支払金額(全官署)",IF(OR(AG791=契約状況コード表!G$5,AG791=契約状況コード表!G$6),"年間支払金額",IF(AND(OR(COUNTIF(AI791,"*すべて*"),COUNTIF(AI791,"*全て*")),S791="●",OR(K791=契約状況コード表!D$5,K791=契約状況コード表!D$6)),"年間支払金額(全官署、契約相手方ごと)",IF(AND(OR(COUNTIF(AI791,"*すべて*"),COUNTIF(AI791,"*全て*")),S791="●"),"年間支払金額(契約相手方ごと)",IF(AND(OR(K791=契約状況コード表!D$5,K791=契約状況コード表!D$6),AG791=契約状況コード表!G$7),"契約総額(全官署)",IF(AND(K791=契約状況コード表!D$7,AG791=契約状況コード表!G$7),"契約総額(自官署のみ)",IF(K791=契約状況コード表!D$7,"年間支払金額(自官署のみ)",IF(AG791=契約状況コード表!G$7,"契約総額",IF(AND(COUNTIF(BJ791,"&lt;&gt;*単価*"),OR(K791=契約状況コード表!D$5,K791=契約状況コード表!D$6)),"全官署予定価格",IF(AND(COUNTIF(BJ791,"*単価*"),OR(K791=契約状況コード表!D$5,K791=契約状況コード表!D$6)),"全官署支払金額",IF(AND(COUNTIF(BJ791,"&lt;&gt;*単価*"),COUNTIF(BJ791,"*変更契約*")),"変更後予定価格",IF(COUNTIF(BJ791,"*単価*"),"年間支払金額","予定価格"))))))))))))</f>
        <v>予定価格</v>
      </c>
      <c r="BD791" s="114" t="str">
        <f>IF(AND(BI791=契約状況コード表!M$5,T791&gt;契約状況コード表!N$5),"○",IF(AND(BI791=契約状況コード表!M$6,T791&gt;=契約状況コード表!N$6),"○",IF(AND(BI791=契約状況コード表!M$7,T791&gt;=契約状況コード表!N$7),"○",IF(AND(BI791=契約状況コード表!M$8,T791&gt;=契約状況コード表!N$8),"○",IF(AND(BI791=契約状況コード表!M$9,T791&gt;=契約状況コード表!N$9),"○",IF(AND(BI791=契約状況コード表!M$10,T791&gt;=契約状況コード表!N$10),"○",IF(AND(BI791=契約状況コード表!M$11,T791&gt;=契約状況コード表!N$11),"○",IF(AND(BI791=契約状況コード表!M$12,T791&gt;=契約状況コード表!N$12),"○",IF(AND(BI791=契約状況コード表!M$13,T791&gt;=契約状況コード表!N$13),"○",IF(T791="他官署で調達手続き入札を実施のため","○","×"))))))))))</f>
        <v>×</v>
      </c>
      <c r="BE791" s="114" t="str">
        <f>IF(AND(BI791=契約状況コード表!M$5,Y791&gt;契約状況コード表!N$5),"○",IF(AND(BI791=契約状況コード表!M$6,Y791&gt;=契約状況コード表!N$6),"○",IF(AND(BI791=契約状況コード表!M$7,Y791&gt;=契約状況コード表!N$7),"○",IF(AND(BI791=契約状況コード表!M$8,Y791&gt;=契約状況コード表!N$8),"○",IF(AND(BI791=契約状況コード表!M$9,Y791&gt;=契約状況コード表!N$9),"○",IF(AND(BI791=契約状況コード表!M$10,Y791&gt;=契約状況コード表!N$10),"○",IF(AND(BI791=契約状況コード表!M$11,Y791&gt;=契約状況コード表!N$11),"○",IF(AND(BI791=契約状況コード表!M$12,Y791&gt;=契約状況コード表!N$12),"○",IF(AND(BI791=契約状況コード表!M$13,Y791&gt;=契約状況コード表!N$13),"○","×")))))))))</f>
        <v>×</v>
      </c>
      <c r="BF791" s="114" t="str">
        <f t="shared" si="110"/>
        <v>×</v>
      </c>
      <c r="BG791" s="114" t="str">
        <f t="shared" si="111"/>
        <v>×</v>
      </c>
      <c r="BH791" s="115" t="str">
        <f t="shared" si="112"/>
        <v/>
      </c>
      <c r="BI791" s="170">
        <f t="shared" si="113"/>
        <v>0</v>
      </c>
      <c r="BJ791" s="36" t="str">
        <f>IF(AG791=契約状況コード表!G$5,"",IF(AND(K791&lt;&gt;"",ISTEXT(U791)),"分担契約/単価契約",IF(ISTEXT(U791),"単価契約",IF(K791&lt;&gt;"","分担契約",""))))</f>
        <v/>
      </c>
      <c r="BK791" s="171"/>
      <c r="BL791" s="118" t="str">
        <f>IF(COUNTIF(T791,"**"),"",IF(AND(T791&gt;=契約状況コード表!P$5,OR(H791=契約状況コード表!M$5,H791=契約状況コード表!M$6)),1,IF(AND(T791&gt;=契約状況コード表!P$13,H791&lt;&gt;契約状況コード表!M$5,H791&lt;&gt;契約状況コード表!M$6),1,"")))</f>
        <v/>
      </c>
      <c r="BM791" s="155" t="str">
        <f t="shared" si="114"/>
        <v>○</v>
      </c>
      <c r="BN791" s="118" t="b">
        <f t="shared" si="115"/>
        <v>1</v>
      </c>
      <c r="BO791" s="118" t="b">
        <f t="shared" si="116"/>
        <v>1</v>
      </c>
    </row>
    <row r="792" spans="1:67" ht="60.6" customHeight="1">
      <c r="A792" s="101">
        <f t="shared" si="117"/>
        <v>787</v>
      </c>
      <c r="B792" s="101" t="str">
        <f t="shared" si="118"/>
        <v/>
      </c>
      <c r="C792" s="101" t="str">
        <f>IF(B792&lt;&gt;1,"",COUNTIF($B$6:B792,1))</f>
        <v/>
      </c>
      <c r="D792" s="101" t="str">
        <f>IF(B792&lt;&gt;2,"",COUNTIF($B$6:B792,2))</f>
        <v/>
      </c>
      <c r="E792" s="101" t="str">
        <f>IF(B792&lt;&gt;3,"",COUNTIF($B$6:B792,3))</f>
        <v/>
      </c>
      <c r="F792" s="101" t="str">
        <f>IF(B792&lt;&gt;4,"",COUNTIF($B$6:B792,4))</f>
        <v/>
      </c>
      <c r="G792" s="75"/>
      <c r="H792" s="36"/>
      <c r="I792" s="76"/>
      <c r="J792" s="76"/>
      <c r="K792" s="75"/>
      <c r="L792" s="161"/>
      <c r="M792" s="77"/>
      <c r="N792" s="76"/>
      <c r="O792" s="78"/>
      <c r="P792" s="83"/>
      <c r="Q792" s="84"/>
      <c r="R792" s="76"/>
      <c r="S792" s="75"/>
      <c r="T792" s="79"/>
      <c r="U792" s="86"/>
      <c r="V792" s="87"/>
      <c r="W792" s="172" t="str">
        <f>IF(OR(T792="他官署で調達手続きを実施のため",AG792=契約状況コード表!G$5),"－",IF(V792&lt;&gt;"",ROUNDDOWN(V792/T792,3),(IFERROR(ROUNDDOWN(U792/T792,3),"－"))))</f>
        <v>－</v>
      </c>
      <c r="X792" s="79"/>
      <c r="Y792" s="79"/>
      <c r="Z792" s="82"/>
      <c r="AA792" s="80"/>
      <c r="AB792" s="81"/>
      <c r="AC792" s="82"/>
      <c r="AD792" s="82"/>
      <c r="AE792" s="82"/>
      <c r="AF792" s="82"/>
      <c r="AG792" s="80"/>
      <c r="AH792" s="76"/>
      <c r="AI792" s="76"/>
      <c r="AJ792" s="76"/>
      <c r="AK792" s="36"/>
      <c r="AL792" s="36"/>
      <c r="AM792" s="200"/>
      <c r="AN792" s="200"/>
      <c r="AO792" s="200"/>
      <c r="AP792" s="200"/>
      <c r="AQ792" s="161"/>
      <c r="AR792" s="75"/>
      <c r="AS792" s="36"/>
      <c r="AT792" s="36"/>
      <c r="AU792" s="36"/>
      <c r="AV792" s="36"/>
      <c r="AW792" s="36"/>
      <c r="AX792" s="36"/>
      <c r="AY792" s="36"/>
      <c r="AZ792" s="36"/>
      <c r="BA792" s="104"/>
      <c r="BB792" s="113"/>
      <c r="BC792" s="114" t="str">
        <f>IF(AND(OR(K792=契約状況コード表!D$5,K792=契約状況コード表!D$6),OR(AG792=契約状況コード表!G$5,AG792=契約状況コード表!G$6)),"年間支払金額(全官署)",IF(OR(AG792=契約状況コード表!G$5,AG792=契約状況コード表!G$6),"年間支払金額",IF(AND(OR(COUNTIF(AI792,"*すべて*"),COUNTIF(AI792,"*全て*")),S792="●",OR(K792=契約状況コード表!D$5,K792=契約状況コード表!D$6)),"年間支払金額(全官署、契約相手方ごと)",IF(AND(OR(COUNTIF(AI792,"*すべて*"),COUNTIF(AI792,"*全て*")),S792="●"),"年間支払金額(契約相手方ごと)",IF(AND(OR(K792=契約状況コード表!D$5,K792=契約状況コード表!D$6),AG792=契約状況コード表!G$7),"契約総額(全官署)",IF(AND(K792=契約状況コード表!D$7,AG792=契約状況コード表!G$7),"契約総額(自官署のみ)",IF(K792=契約状況コード表!D$7,"年間支払金額(自官署のみ)",IF(AG792=契約状況コード表!G$7,"契約総額",IF(AND(COUNTIF(BJ792,"&lt;&gt;*単価*"),OR(K792=契約状況コード表!D$5,K792=契約状況コード表!D$6)),"全官署予定価格",IF(AND(COUNTIF(BJ792,"*単価*"),OR(K792=契約状況コード表!D$5,K792=契約状況コード表!D$6)),"全官署支払金額",IF(AND(COUNTIF(BJ792,"&lt;&gt;*単価*"),COUNTIF(BJ792,"*変更契約*")),"変更後予定価格",IF(COUNTIF(BJ792,"*単価*"),"年間支払金額","予定価格"))))))))))))</f>
        <v>予定価格</v>
      </c>
      <c r="BD792" s="114" t="str">
        <f>IF(AND(BI792=契約状況コード表!M$5,T792&gt;契約状況コード表!N$5),"○",IF(AND(BI792=契約状況コード表!M$6,T792&gt;=契約状況コード表!N$6),"○",IF(AND(BI792=契約状況コード表!M$7,T792&gt;=契約状況コード表!N$7),"○",IF(AND(BI792=契約状況コード表!M$8,T792&gt;=契約状況コード表!N$8),"○",IF(AND(BI792=契約状況コード表!M$9,T792&gt;=契約状況コード表!N$9),"○",IF(AND(BI792=契約状況コード表!M$10,T792&gt;=契約状況コード表!N$10),"○",IF(AND(BI792=契約状況コード表!M$11,T792&gt;=契約状況コード表!N$11),"○",IF(AND(BI792=契約状況コード表!M$12,T792&gt;=契約状況コード表!N$12),"○",IF(AND(BI792=契約状況コード表!M$13,T792&gt;=契約状況コード表!N$13),"○",IF(T792="他官署で調達手続き入札を実施のため","○","×"))))))))))</f>
        <v>×</v>
      </c>
      <c r="BE792" s="114" t="str">
        <f>IF(AND(BI792=契約状況コード表!M$5,Y792&gt;契約状況コード表!N$5),"○",IF(AND(BI792=契約状況コード表!M$6,Y792&gt;=契約状況コード表!N$6),"○",IF(AND(BI792=契約状況コード表!M$7,Y792&gt;=契約状況コード表!N$7),"○",IF(AND(BI792=契約状況コード表!M$8,Y792&gt;=契約状況コード表!N$8),"○",IF(AND(BI792=契約状況コード表!M$9,Y792&gt;=契約状況コード表!N$9),"○",IF(AND(BI792=契約状況コード表!M$10,Y792&gt;=契約状況コード表!N$10),"○",IF(AND(BI792=契約状況コード表!M$11,Y792&gt;=契約状況コード表!N$11),"○",IF(AND(BI792=契約状況コード表!M$12,Y792&gt;=契約状況コード表!N$12),"○",IF(AND(BI792=契約状況コード表!M$13,Y792&gt;=契約状況コード表!N$13),"○","×")))))))))</f>
        <v>×</v>
      </c>
      <c r="BF792" s="114" t="str">
        <f t="shared" si="110"/>
        <v>×</v>
      </c>
      <c r="BG792" s="114" t="str">
        <f t="shared" si="111"/>
        <v>×</v>
      </c>
      <c r="BH792" s="115" t="str">
        <f t="shared" si="112"/>
        <v/>
      </c>
      <c r="BI792" s="170">
        <f t="shared" si="113"/>
        <v>0</v>
      </c>
      <c r="BJ792" s="36" t="str">
        <f>IF(AG792=契約状況コード表!G$5,"",IF(AND(K792&lt;&gt;"",ISTEXT(U792)),"分担契約/単価契約",IF(ISTEXT(U792),"単価契約",IF(K792&lt;&gt;"","分担契約",""))))</f>
        <v/>
      </c>
      <c r="BK792" s="171"/>
      <c r="BL792" s="118" t="str">
        <f>IF(COUNTIF(T792,"**"),"",IF(AND(T792&gt;=契約状況コード表!P$5,OR(H792=契約状況コード表!M$5,H792=契約状況コード表!M$6)),1,IF(AND(T792&gt;=契約状況コード表!P$13,H792&lt;&gt;契約状況コード表!M$5,H792&lt;&gt;契約状況コード表!M$6),1,"")))</f>
        <v/>
      </c>
      <c r="BM792" s="155" t="str">
        <f t="shared" si="114"/>
        <v>○</v>
      </c>
      <c r="BN792" s="118" t="b">
        <f t="shared" si="115"/>
        <v>1</v>
      </c>
      <c r="BO792" s="118" t="b">
        <f t="shared" si="116"/>
        <v>1</v>
      </c>
    </row>
    <row r="793" spans="1:67" ht="60.6" customHeight="1">
      <c r="A793" s="101">
        <f t="shared" si="117"/>
        <v>788</v>
      </c>
      <c r="B793" s="101" t="str">
        <f t="shared" si="118"/>
        <v/>
      </c>
      <c r="C793" s="101" t="str">
        <f>IF(B793&lt;&gt;1,"",COUNTIF($B$6:B793,1))</f>
        <v/>
      </c>
      <c r="D793" s="101" t="str">
        <f>IF(B793&lt;&gt;2,"",COUNTIF($B$6:B793,2))</f>
        <v/>
      </c>
      <c r="E793" s="101" t="str">
        <f>IF(B793&lt;&gt;3,"",COUNTIF($B$6:B793,3))</f>
        <v/>
      </c>
      <c r="F793" s="101" t="str">
        <f>IF(B793&lt;&gt;4,"",COUNTIF($B$6:B793,4))</f>
        <v/>
      </c>
      <c r="G793" s="75"/>
      <c r="H793" s="36"/>
      <c r="I793" s="76"/>
      <c r="J793" s="76"/>
      <c r="K793" s="75"/>
      <c r="L793" s="161"/>
      <c r="M793" s="77"/>
      <c r="N793" s="76"/>
      <c r="O793" s="78"/>
      <c r="P793" s="83"/>
      <c r="Q793" s="84"/>
      <c r="R793" s="76"/>
      <c r="S793" s="75"/>
      <c r="T793" s="79"/>
      <c r="U793" s="86"/>
      <c r="V793" s="87"/>
      <c r="W793" s="172" t="str">
        <f>IF(OR(T793="他官署で調達手続きを実施のため",AG793=契約状況コード表!G$5),"－",IF(V793&lt;&gt;"",ROUNDDOWN(V793/T793,3),(IFERROR(ROUNDDOWN(U793/T793,3),"－"))))</f>
        <v>－</v>
      </c>
      <c r="X793" s="79"/>
      <c r="Y793" s="79"/>
      <c r="Z793" s="82"/>
      <c r="AA793" s="80"/>
      <c r="AB793" s="81"/>
      <c r="AC793" s="82"/>
      <c r="AD793" s="82"/>
      <c r="AE793" s="82"/>
      <c r="AF793" s="82"/>
      <c r="AG793" s="80"/>
      <c r="AH793" s="76"/>
      <c r="AI793" s="76"/>
      <c r="AJ793" s="76"/>
      <c r="AK793" s="36"/>
      <c r="AL793" s="36"/>
      <c r="AM793" s="200"/>
      <c r="AN793" s="200"/>
      <c r="AO793" s="200"/>
      <c r="AP793" s="200"/>
      <c r="AQ793" s="161"/>
      <c r="AR793" s="75"/>
      <c r="AS793" s="36"/>
      <c r="AT793" s="36"/>
      <c r="AU793" s="36"/>
      <c r="AV793" s="36"/>
      <c r="AW793" s="36"/>
      <c r="AX793" s="36"/>
      <c r="AY793" s="36"/>
      <c r="AZ793" s="36"/>
      <c r="BA793" s="104"/>
      <c r="BB793" s="113"/>
      <c r="BC793" s="114" t="str">
        <f>IF(AND(OR(K793=契約状況コード表!D$5,K793=契約状況コード表!D$6),OR(AG793=契約状況コード表!G$5,AG793=契約状況コード表!G$6)),"年間支払金額(全官署)",IF(OR(AG793=契約状況コード表!G$5,AG793=契約状況コード表!G$6),"年間支払金額",IF(AND(OR(COUNTIF(AI793,"*すべて*"),COUNTIF(AI793,"*全て*")),S793="●",OR(K793=契約状況コード表!D$5,K793=契約状況コード表!D$6)),"年間支払金額(全官署、契約相手方ごと)",IF(AND(OR(COUNTIF(AI793,"*すべて*"),COUNTIF(AI793,"*全て*")),S793="●"),"年間支払金額(契約相手方ごと)",IF(AND(OR(K793=契約状況コード表!D$5,K793=契約状況コード表!D$6),AG793=契約状況コード表!G$7),"契約総額(全官署)",IF(AND(K793=契約状況コード表!D$7,AG793=契約状況コード表!G$7),"契約総額(自官署のみ)",IF(K793=契約状況コード表!D$7,"年間支払金額(自官署のみ)",IF(AG793=契約状況コード表!G$7,"契約総額",IF(AND(COUNTIF(BJ793,"&lt;&gt;*単価*"),OR(K793=契約状況コード表!D$5,K793=契約状況コード表!D$6)),"全官署予定価格",IF(AND(COUNTIF(BJ793,"*単価*"),OR(K793=契約状況コード表!D$5,K793=契約状況コード表!D$6)),"全官署支払金額",IF(AND(COUNTIF(BJ793,"&lt;&gt;*単価*"),COUNTIF(BJ793,"*変更契約*")),"変更後予定価格",IF(COUNTIF(BJ793,"*単価*"),"年間支払金額","予定価格"))))))))))))</f>
        <v>予定価格</v>
      </c>
      <c r="BD793" s="114" t="str">
        <f>IF(AND(BI793=契約状況コード表!M$5,T793&gt;契約状況コード表!N$5),"○",IF(AND(BI793=契約状況コード表!M$6,T793&gt;=契約状況コード表!N$6),"○",IF(AND(BI793=契約状況コード表!M$7,T793&gt;=契約状況コード表!N$7),"○",IF(AND(BI793=契約状況コード表!M$8,T793&gt;=契約状況コード表!N$8),"○",IF(AND(BI793=契約状況コード表!M$9,T793&gt;=契約状況コード表!N$9),"○",IF(AND(BI793=契約状況コード表!M$10,T793&gt;=契約状況コード表!N$10),"○",IF(AND(BI793=契約状況コード表!M$11,T793&gt;=契約状況コード表!N$11),"○",IF(AND(BI793=契約状況コード表!M$12,T793&gt;=契約状況コード表!N$12),"○",IF(AND(BI793=契約状況コード表!M$13,T793&gt;=契約状況コード表!N$13),"○",IF(T793="他官署で調達手続き入札を実施のため","○","×"))))))))))</f>
        <v>×</v>
      </c>
      <c r="BE793" s="114" t="str">
        <f>IF(AND(BI793=契約状況コード表!M$5,Y793&gt;契約状況コード表!N$5),"○",IF(AND(BI793=契約状況コード表!M$6,Y793&gt;=契約状況コード表!N$6),"○",IF(AND(BI793=契約状況コード表!M$7,Y793&gt;=契約状況コード表!N$7),"○",IF(AND(BI793=契約状況コード表!M$8,Y793&gt;=契約状況コード表!N$8),"○",IF(AND(BI793=契約状況コード表!M$9,Y793&gt;=契約状況コード表!N$9),"○",IF(AND(BI793=契約状況コード表!M$10,Y793&gt;=契約状況コード表!N$10),"○",IF(AND(BI793=契約状況コード表!M$11,Y793&gt;=契約状況コード表!N$11),"○",IF(AND(BI793=契約状況コード表!M$12,Y793&gt;=契約状況コード表!N$12),"○",IF(AND(BI793=契約状況コード表!M$13,Y793&gt;=契約状況コード表!N$13),"○","×")))))))))</f>
        <v>×</v>
      </c>
      <c r="BF793" s="114" t="str">
        <f t="shared" si="110"/>
        <v>×</v>
      </c>
      <c r="BG793" s="114" t="str">
        <f t="shared" si="111"/>
        <v>×</v>
      </c>
      <c r="BH793" s="115" t="str">
        <f t="shared" si="112"/>
        <v/>
      </c>
      <c r="BI793" s="170">
        <f t="shared" si="113"/>
        <v>0</v>
      </c>
      <c r="BJ793" s="36" t="str">
        <f>IF(AG793=契約状況コード表!G$5,"",IF(AND(K793&lt;&gt;"",ISTEXT(U793)),"分担契約/単価契約",IF(ISTEXT(U793),"単価契約",IF(K793&lt;&gt;"","分担契約",""))))</f>
        <v/>
      </c>
      <c r="BK793" s="171"/>
      <c r="BL793" s="118" t="str">
        <f>IF(COUNTIF(T793,"**"),"",IF(AND(T793&gt;=契約状況コード表!P$5,OR(H793=契約状況コード表!M$5,H793=契約状況コード表!M$6)),1,IF(AND(T793&gt;=契約状況コード表!P$13,H793&lt;&gt;契約状況コード表!M$5,H793&lt;&gt;契約状況コード表!M$6),1,"")))</f>
        <v/>
      </c>
      <c r="BM793" s="155" t="str">
        <f t="shared" si="114"/>
        <v>○</v>
      </c>
      <c r="BN793" s="118" t="b">
        <f t="shared" si="115"/>
        <v>1</v>
      </c>
      <c r="BO793" s="118" t="b">
        <f t="shared" si="116"/>
        <v>1</v>
      </c>
    </row>
    <row r="794" spans="1:67" ht="60.6" customHeight="1">
      <c r="A794" s="101">
        <f t="shared" si="117"/>
        <v>789</v>
      </c>
      <c r="B794" s="101" t="str">
        <f t="shared" si="118"/>
        <v/>
      </c>
      <c r="C794" s="101" t="str">
        <f>IF(B794&lt;&gt;1,"",COUNTIF($B$6:B794,1))</f>
        <v/>
      </c>
      <c r="D794" s="101" t="str">
        <f>IF(B794&lt;&gt;2,"",COUNTIF($B$6:B794,2))</f>
        <v/>
      </c>
      <c r="E794" s="101" t="str">
        <f>IF(B794&lt;&gt;3,"",COUNTIF($B$6:B794,3))</f>
        <v/>
      </c>
      <c r="F794" s="101" t="str">
        <f>IF(B794&lt;&gt;4,"",COUNTIF($B$6:B794,4))</f>
        <v/>
      </c>
      <c r="G794" s="75"/>
      <c r="H794" s="36"/>
      <c r="I794" s="76"/>
      <c r="J794" s="76"/>
      <c r="K794" s="75"/>
      <c r="L794" s="161"/>
      <c r="M794" s="77"/>
      <c r="N794" s="76"/>
      <c r="O794" s="78"/>
      <c r="P794" s="83"/>
      <c r="Q794" s="84"/>
      <c r="R794" s="76"/>
      <c r="S794" s="75"/>
      <c r="T794" s="85"/>
      <c r="U794" s="154"/>
      <c r="V794" s="87"/>
      <c r="W794" s="172" t="str">
        <f>IF(OR(T794="他官署で調達手続きを実施のため",AG794=契約状況コード表!G$5),"－",IF(V794&lt;&gt;"",ROUNDDOWN(V794/T794,3),(IFERROR(ROUNDDOWN(U794/T794,3),"－"))))</f>
        <v>－</v>
      </c>
      <c r="X794" s="85"/>
      <c r="Y794" s="85"/>
      <c r="Z794" s="82"/>
      <c r="AA794" s="80"/>
      <c r="AB794" s="81"/>
      <c r="AC794" s="82"/>
      <c r="AD794" s="82"/>
      <c r="AE794" s="82"/>
      <c r="AF794" s="82"/>
      <c r="AG794" s="80"/>
      <c r="AH794" s="76"/>
      <c r="AI794" s="76"/>
      <c r="AJ794" s="76"/>
      <c r="AK794" s="36"/>
      <c r="AL794" s="36"/>
      <c r="AM794" s="200"/>
      <c r="AN794" s="200"/>
      <c r="AO794" s="200"/>
      <c r="AP794" s="200"/>
      <c r="AQ794" s="161"/>
      <c r="AR794" s="75"/>
      <c r="AS794" s="36"/>
      <c r="AT794" s="36"/>
      <c r="AU794" s="36"/>
      <c r="AV794" s="36"/>
      <c r="AW794" s="36"/>
      <c r="AX794" s="36"/>
      <c r="AY794" s="36"/>
      <c r="AZ794" s="36"/>
      <c r="BA794" s="104"/>
      <c r="BB794" s="113"/>
      <c r="BC794" s="114" t="str">
        <f>IF(AND(OR(K794=契約状況コード表!D$5,K794=契約状況コード表!D$6),OR(AG794=契約状況コード表!G$5,AG794=契約状況コード表!G$6)),"年間支払金額(全官署)",IF(OR(AG794=契約状況コード表!G$5,AG794=契約状況コード表!G$6),"年間支払金額",IF(AND(OR(COUNTIF(AI794,"*すべて*"),COUNTIF(AI794,"*全て*")),S794="●",OR(K794=契約状況コード表!D$5,K794=契約状況コード表!D$6)),"年間支払金額(全官署、契約相手方ごと)",IF(AND(OR(COUNTIF(AI794,"*すべて*"),COUNTIF(AI794,"*全て*")),S794="●"),"年間支払金額(契約相手方ごと)",IF(AND(OR(K794=契約状況コード表!D$5,K794=契約状況コード表!D$6),AG794=契約状況コード表!G$7),"契約総額(全官署)",IF(AND(K794=契約状況コード表!D$7,AG794=契約状況コード表!G$7),"契約総額(自官署のみ)",IF(K794=契約状況コード表!D$7,"年間支払金額(自官署のみ)",IF(AG794=契約状況コード表!G$7,"契約総額",IF(AND(COUNTIF(BJ794,"&lt;&gt;*単価*"),OR(K794=契約状況コード表!D$5,K794=契約状況コード表!D$6)),"全官署予定価格",IF(AND(COUNTIF(BJ794,"*単価*"),OR(K794=契約状況コード表!D$5,K794=契約状況コード表!D$6)),"全官署支払金額",IF(AND(COUNTIF(BJ794,"&lt;&gt;*単価*"),COUNTIF(BJ794,"*変更契約*")),"変更後予定価格",IF(COUNTIF(BJ794,"*単価*"),"年間支払金額","予定価格"))))))))))))</f>
        <v>予定価格</v>
      </c>
      <c r="BD794" s="114" t="str">
        <f>IF(AND(BI794=契約状況コード表!M$5,T794&gt;契約状況コード表!N$5),"○",IF(AND(BI794=契約状況コード表!M$6,T794&gt;=契約状況コード表!N$6),"○",IF(AND(BI794=契約状況コード表!M$7,T794&gt;=契約状況コード表!N$7),"○",IF(AND(BI794=契約状況コード表!M$8,T794&gt;=契約状況コード表!N$8),"○",IF(AND(BI794=契約状況コード表!M$9,T794&gt;=契約状況コード表!N$9),"○",IF(AND(BI794=契約状況コード表!M$10,T794&gt;=契約状況コード表!N$10),"○",IF(AND(BI794=契約状況コード表!M$11,T794&gt;=契約状況コード表!N$11),"○",IF(AND(BI794=契約状況コード表!M$12,T794&gt;=契約状況コード表!N$12),"○",IF(AND(BI794=契約状況コード表!M$13,T794&gt;=契約状況コード表!N$13),"○",IF(T794="他官署で調達手続き入札を実施のため","○","×"))))))))))</f>
        <v>×</v>
      </c>
      <c r="BE794" s="114" t="str">
        <f>IF(AND(BI794=契約状況コード表!M$5,Y794&gt;契約状況コード表!N$5),"○",IF(AND(BI794=契約状況コード表!M$6,Y794&gt;=契約状況コード表!N$6),"○",IF(AND(BI794=契約状況コード表!M$7,Y794&gt;=契約状況コード表!N$7),"○",IF(AND(BI794=契約状況コード表!M$8,Y794&gt;=契約状況コード表!N$8),"○",IF(AND(BI794=契約状況コード表!M$9,Y794&gt;=契約状況コード表!N$9),"○",IF(AND(BI794=契約状況コード表!M$10,Y794&gt;=契約状況コード表!N$10),"○",IF(AND(BI794=契約状況コード表!M$11,Y794&gt;=契約状況コード表!N$11),"○",IF(AND(BI794=契約状況コード表!M$12,Y794&gt;=契約状況コード表!N$12),"○",IF(AND(BI794=契約状況コード表!M$13,Y794&gt;=契約状況コード表!N$13),"○","×")))))))))</f>
        <v>×</v>
      </c>
      <c r="BF794" s="114" t="str">
        <f t="shared" si="110"/>
        <v>×</v>
      </c>
      <c r="BG794" s="114" t="str">
        <f t="shared" si="111"/>
        <v>×</v>
      </c>
      <c r="BH794" s="115" t="str">
        <f t="shared" si="112"/>
        <v/>
      </c>
      <c r="BI794" s="170">
        <f t="shared" si="113"/>
        <v>0</v>
      </c>
      <c r="BJ794" s="36" t="str">
        <f>IF(AG794=契約状況コード表!G$5,"",IF(AND(K794&lt;&gt;"",ISTEXT(U794)),"分担契約/単価契約",IF(ISTEXT(U794),"単価契約",IF(K794&lt;&gt;"","分担契約",""))))</f>
        <v/>
      </c>
      <c r="BK794" s="171"/>
      <c r="BL794" s="118" t="str">
        <f>IF(COUNTIF(T794,"**"),"",IF(AND(T794&gt;=契約状況コード表!P$5,OR(H794=契約状況コード表!M$5,H794=契約状況コード表!M$6)),1,IF(AND(T794&gt;=契約状況コード表!P$13,H794&lt;&gt;契約状況コード表!M$5,H794&lt;&gt;契約状況コード表!M$6),1,"")))</f>
        <v/>
      </c>
      <c r="BM794" s="155" t="str">
        <f t="shared" si="114"/>
        <v>○</v>
      </c>
      <c r="BN794" s="118" t="b">
        <f t="shared" si="115"/>
        <v>1</v>
      </c>
      <c r="BO794" s="118" t="b">
        <f t="shared" si="116"/>
        <v>1</v>
      </c>
    </row>
    <row r="795" spans="1:67" ht="60.6" customHeight="1">
      <c r="A795" s="101">
        <f t="shared" si="117"/>
        <v>790</v>
      </c>
      <c r="B795" s="101" t="str">
        <f t="shared" si="118"/>
        <v/>
      </c>
      <c r="C795" s="101" t="str">
        <f>IF(B795&lt;&gt;1,"",COUNTIF($B$6:B795,1))</f>
        <v/>
      </c>
      <c r="D795" s="101" t="str">
        <f>IF(B795&lt;&gt;2,"",COUNTIF($B$6:B795,2))</f>
        <v/>
      </c>
      <c r="E795" s="101" t="str">
        <f>IF(B795&lt;&gt;3,"",COUNTIF($B$6:B795,3))</f>
        <v/>
      </c>
      <c r="F795" s="101" t="str">
        <f>IF(B795&lt;&gt;4,"",COUNTIF($B$6:B795,4))</f>
        <v/>
      </c>
      <c r="G795" s="75"/>
      <c r="H795" s="36"/>
      <c r="I795" s="76"/>
      <c r="J795" s="76"/>
      <c r="K795" s="75"/>
      <c r="L795" s="161"/>
      <c r="M795" s="77"/>
      <c r="N795" s="76"/>
      <c r="O795" s="78"/>
      <c r="P795" s="83"/>
      <c r="Q795" s="84"/>
      <c r="R795" s="76"/>
      <c r="S795" s="75"/>
      <c r="T795" s="79"/>
      <c r="U795" s="86"/>
      <c r="V795" s="87"/>
      <c r="W795" s="172" t="str">
        <f>IF(OR(T795="他官署で調達手続きを実施のため",AG795=契約状況コード表!G$5),"－",IF(V795&lt;&gt;"",ROUNDDOWN(V795/T795,3),(IFERROR(ROUNDDOWN(U795/T795,3),"－"))))</f>
        <v>－</v>
      </c>
      <c r="X795" s="79"/>
      <c r="Y795" s="79"/>
      <c r="Z795" s="82"/>
      <c r="AA795" s="80"/>
      <c r="AB795" s="81"/>
      <c r="AC795" s="82"/>
      <c r="AD795" s="82"/>
      <c r="AE795" s="82"/>
      <c r="AF795" s="82"/>
      <c r="AG795" s="80"/>
      <c r="AH795" s="76"/>
      <c r="AI795" s="76"/>
      <c r="AJ795" s="76"/>
      <c r="AK795" s="36"/>
      <c r="AL795" s="36"/>
      <c r="AM795" s="200"/>
      <c r="AN795" s="200"/>
      <c r="AO795" s="200"/>
      <c r="AP795" s="200"/>
      <c r="AQ795" s="161"/>
      <c r="AR795" s="75"/>
      <c r="AS795" s="36"/>
      <c r="AT795" s="36"/>
      <c r="AU795" s="36"/>
      <c r="AV795" s="36"/>
      <c r="AW795" s="36"/>
      <c r="AX795" s="36"/>
      <c r="AY795" s="36"/>
      <c r="AZ795" s="36"/>
      <c r="BA795" s="104"/>
      <c r="BB795" s="113"/>
      <c r="BC795" s="114" t="str">
        <f>IF(AND(OR(K795=契約状況コード表!D$5,K795=契約状況コード表!D$6),OR(AG795=契約状況コード表!G$5,AG795=契約状況コード表!G$6)),"年間支払金額(全官署)",IF(OR(AG795=契約状況コード表!G$5,AG795=契約状況コード表!G$6),"年間支払金額",IF(AND(OR(COUNTIF(AI795,"*すべて*"),COUNTIF(AI795,"*全て*")),S795="●",OR(K795=契約状況コード表!D$5,K795=契約状況コード表!D$6)),"年間支払金額(全官署、契約相手方ごと)",IF(AND(OR(COUNTIF(AI795,"*すべて*"),COUNTIF(AI795,"*全て*")),S795="●"),"年間支払金額(契約相手方ごと)",IF(AND(OR(K795=契約状況コード表!D$5,K795=契約状況コード表!D$6),AG795=契約状況コード表!G$7),"契約総額(全官署)",IF(AND(K795=契約状況コード表!D$7,AG795=契約状況コード表!G$7),"契約総額(自官署のみ)",IF(K795=契約状況コード表!D$7,"年間支払金額(自官署のみ)",IF(AG795=契約状況コード表!G$7,"契約総額",IF(AND(COUNTIF(BJ795,"&lt;&gt;*単価*"),OR(K795=契約状況コード表!D$5,K795=契約状況コード表!D$6)),"全官署予定価格",IF(AND(COUNTIF(BJ795,"*単価*"),OR(K795=契約状況コード表!D$5,K795=契約状況コード表!D$6)),"全官署支払金額",IF(AND(COUNTIF(BJ795,"&lt;&gt;*単価*"),COUNTIF(BJ795,"*変更契約*")),"変更後予定価格",IF(COUNTIF(BJ795,"*単価*"),"年間支払金額","予定価格"))))))))))))</f>
        <v>予定価格</v>
      </c>
      <c r="BD795" s="114" t="str">
        <f>IF(AND(BI795=契約状況コード表!M$5,T795&gt;契約状況コード表!N$5),"○",IF(AND(BI795=契約状況コード表!M$6,T795&gt;=契約状況コード表!N$6),"○",IF(AND(BI795=契約状況コード表!M$7,T795&gt;=契約状況コード表!N$7),"○",IF(AND(BI795=契約状況コード表!M$8,T795&gt;=契約状況コード表!N$8),"○",IF(AND(BI795=契約状況コード表!M$9,T795&gt;=契約状況コード表!N$9),"○",IF(AND(BI795=契約状況コード表!M$10,T795&gt;=契約状況コード表!N$10),"○",IF(AND(BI795=契約状況コード表!M$11,T795&gt;=契約状況コード表!N$11),"○",IF(AND(BI795=契約状況コード表!M$12,T795&gt;=契約状況コード表!N$12),"○",IF(AND(BI795=契約状況コード表!M$13,T795&gt;=契約状況コード表!N$13),"○",IF(T795="他官署で調達手続き入札を実施のため","○","×"))))))))))</f>
        <v>×</v>
      </c>
      <c r="BE795" s="114" t="str">
        <f>IF(AND(BI795=契約状況コード表!M$5,Y795&gt;契約状況コード表!N$5),"○",IF(AND(BI795=契約状況コード表!M$6,Y795&gt;=契約状況コード表!N$6),"○",IF(AND(BI795=契約状況コード表!M$7,Y795&gt;=契約状況コード表!N$7),"○",IF(AND(BI795=契約状況コード表!M$8,Y795&gt;=契約状況コード表!N$8),"○",IF(AND(BI795=契約状況コード表!M$9,Y795&gt;=契約状況コード表!N$9),"○",IF(AND(BI795=契約状況コード表!M$10,Y795&gt;=契約状況コード表!N$10),"○",IF(AND(BI795=契約状況コード表!M$11,Y795&gt;=契約状況コード表!N$11),"○",IF(AND(BI795=契約状況コード表!M$12,Y795&gt;=契約状況コード表!N$12),"○",IF(AND(BI795=契約状況コード表!M$13,Y795&gt;=契約状況コード表!N$13),"○","×")))))))))</f>
        <v>×</v>
      </c>
      <c r="BF795" s="114" t="str">
        <f t="shared" si="110"/>
        <v>×</v>
      </c>
      <c r="BG795" s="114" t="str">
        <f t="shared" si="111"/>
        <v>×</v>
      </c>
      <c r="BH795" s="115" t="str">
        <f t="shared" si="112"/>
        <v/>
      </c>
      <c r="BI795" s="170">
        <f t="shared" si="113"/>
        <v>0</v>
      </c>
      <c r="BJ795" s="36" t="str">
        <f>IF(AG795=契約状況コード表!G$5,"",IF(AND(K795&lt;&gt;"",ISTEXT(U795)),"分担契約/単価契約",IF(ISTEXT(U795),"単価契約",IF(K795&lt;&gt;"","分担契約",""))))</f>
        <v/>
      </c>
      <c r="BK795" s="171"/>
      <c r="BL795" s="118" t="str">
        <f>IF(COUNTIF(T795,"**"),"",IF(AND(T795&gt;=契約状況コード表!P$5,OR(H795=契約状況コード表!M$5,H795=契約状況コード表!M$6)),1,IF(AND(T795&gt;=契約状況コード表!P$13,H795&lt;&gt;契約状況コード表!M$5,H795&lt;&gt;契約状況コード表!M$6),1,"")))</f>
        <v/>
      </c>
      <c r="BM795" s="155" t="str">
        <f t="shared" si="114"/>
        <v>○</v>
      </c>
      <c r="BN795" s="118" t="b">
        <f t="shared" si="115"/>
        <v>1</v>
      </c>
      <c r="BO795" s="118" t="b">
        <f t="shared" si="116"/>
        <v>1</v>
      </c>
    </row>
    <row r="796" spans="1:67" ht="60.6" customHeight="1">
      <c r="A796" s="101">
        <f t="shared" si="117"/>
        <v>791</v>
      </c>
      <c r="B796" s="101" t="str">
        <f t="shared" si="118"/>
        <v/>
      </c>
      <c r="C796" s="101" t="str">
        <f>IF(B796&lt;&gt;1,"",COUNTIF($B$6:B796,1))</f>
        <v/>
      </c>
      <c r="D796" s="101" t="str">
        <f>IF(B796&lt;&gt;2,"",COUNTIF($B$6:B796,2))</f>
        <v/>
      </c>
      <c r="E796" s="101" t="str">
        <f>IF(B796&lt;&gt;3,"",COUNTIF($B$6:B796,3))</f>
        <v/>
      </c>
      <c r="F796" s="101" t="str">
        <f>IF(B796&lt;&gt;4,"",COUNTIF($B$6:B796,4))</f>
        <v/>
      </c>
      <c r="G796" s="75"/>
      <c r="H796" s="36"/>
      <c r="I796" s="76"/>
      <c r="J796" s="76"/>
      <c r="K796" s="75"/>
      <c r="L796" s="161"/>
      <c r="M796" s="77"/>
      <c r="N796" s="76"/>
      <c r="O796" s="78"/>
      <c r="P796" s="83"/>
      <c r="Q796" s="84"/>
      <c r="R796" s="76"/>
      <c r="S796" s="75"/>
      <c r="T796" s="79"/>
      <c r="U796" s="86"/>
      <c r="V796" s="87"/>
      <c r="W796" s="172" t="str">
        <f>IF(OR(T796="他官署で調達手続きを実施のため",AG796=契約状況コード表!G$5),"－",IF(V796&lt;&gt;"",ROUNDDOWN(V796/T796,3),(IFERROR(ROUNDDOWN(U796/T796,3),"－"))))</f>
        <v>－</v>
      </c>
      <c r="X796" s="79"/>
      <c r="Y796" s="79"/>
      <c r="Z796" s="82"/>
      <c r="AA796" s="80"/>
      <c r="AB796" s="81"/>
      <c r="AC796" s="82"/>
      <c r="AD796" s="82"/>
      <c r="AE796" s="82"/>
      <c r="AF796" s="82"/>
      <c r="AG796" s="80"/>
      <c r="AH796" s="76"/>
      <c r="AI796" s="76"/>
      <c r="AJ796" s="76"/>
      <c r="AK796" s="36"/>
      <c r="AL796" s="36"/>
      <c r="AM796" s="200"/>
      <c r="AN796" s="200"/>
      <c r="AO796" s="200"/>
      <c r="AP796" s="200"/>
      <c r="AQ796" s="161"/>
      <c r="AR796" s="75"/>
      <c r="AS796" s="36"/>
      <c r="AT796" s="36"/>
      <c r="AU796" s="36"/>
      <c r="AV796" s="36"/>
      <c r="AW796" s="36"/>
      <c r="AX796" s="36"/>
      <c r="AY796" s="36"/>
      <c r="AZ796" s="36"/>
      <c r="BA796" s="104"/>
      <c r="BB796" s="113"/>
      <c r="BC796" s="114" t="str">
        <f>IF(AND(OR(K796=契約状況コード表!D$5,K796=契約状況コード表!D$6),OR(AG796=契約状況コード表!G$5,AG796=契約状況コード表!G$6)),"年間支払金額(全官署)",IF(OR(AG796=契約状況コード表!G$5,AG796=契約状況コード表!G$6),"年間支払金額",IF(AND(OR(COUNTIF(AI796,"*すべて*"),COUNTIF(AI796,"*全て*")),S796="●",OR(K796=契約状況コード表!D$5,K796=契約状況コード表!D$6)),"年間支払金額(全官署、契約相手方ごと)",IF(AND(OR(COUNTIF(AI796,"*すべて*"),COUNTIF(AI796,"*全て*")),S796="●"),"年間支払金額(契約相手方ごと)",IF(AND(OR(K796=契約状況コード表!D$5,K796=契約状況コード表!D$6),AG796=契約状況コード表!G$7),"契約総額(全官署)",IF(AND(K796=契約状況コード表!D$7,AG796=契約状況コード表!G$7),"契約総額(自官署のみ)",IF(K796=契約状況コード表!D$7,"年間支払金額(自官署のみ)",IF(AG796=契約状況コード表!G$7,"契約総額",IF(AND(COUNTIF(BJ796,"&lt;&gt;*単価*"),OR(K796=契約状況コード表!D$5,K796=契約状況コード表!D$6)),"全官署予定価格",IF(AND(COUNTIF(BJ796,"*単価*"),OR(K796=契約状況コード表!D$5,K796=契約状況コード表!D$6)),"全官署支払金額",IF(AND(COUNTIF(BJ796,"&lt;&gt;*単価*"),COUNTIF(BJ796,"*変更契約*")),"変更後予定価格",IF(COUNTIF(BJ796,"*単価*"),"年間支払金額","予定価格"))))))))))))</f>
        <v>予定価格</v>
      </c>
      <c r="BD796" s="114" t="str">
        <f>IF(AND(BI796=契約状況コード表!M$5,T796&gt;契約状況コード表!N$5),"○",IF(AND(BI796=契約状況コード表!M$6,T796&gt;=契約状況コード表!N$6),"○",IF(AND(BI796=契約状況コード表!M$7,T796&gt;=契約状況コード表!N$7),"○",IF(AND(BI796=契約状況コード表!M$8,T796&gt;=契約状況コード表!N$8),"○",IF(AND(BI796=契約状況コード表!M$9,T796&gt;=契約状況コード表!N$9),"○",IF(AND(BI796=契約状況コード表!M$10,T796&gt;=契約状況コード表!N$10),"○",IF(AND(BI796=契約状況コード表!M$11,T796&gt;=契約状況コード表!N$11),"○",IF(AND(BI796=契約状況コード表!M$12,T796&gt;=契約状況コード表!N$12),"○",IF(AND(BI796=契約状況コード表!M$13,T796&gt;=契約状況コード表!N$13),"○",IF(T796="他官署で調達手続き入札を実施のため","○","×"))))))))))</f>
        <v>×</v>
      </c>
      <c r="BE796" s="114" t="str">
        <f>IF(AND(BI796=契約状況コード表!M$5,Y796&gt;契約状況コード表!N$5),"○",IF(AND(BI796=契約状況コード表!M$6,Y796&gt;=契約状況コード表!N$6),"○",IF(AND(BI796=契約状況コード表!M$7,Y796&gt;=契約状況コード表!N$7),"○",IF(AND(BI796=契約状況コード表!M$8,Y796&gt;=契約状況コード表!N$8),"○",IF(AND(BI796=契約状況コード表!M$9,Y796&gt;=契約状況コード表!N$9),"○",IF(AND(BI796=契約状況コード表!M$10,Y796&gt;=契約状況コード表!N$10),"○",IF(AND(BI796=契約状況コード表!M$11,Y796&gt;=契約状況コード表!N$11),"○",IF(AND(BI796=契約状況コード表!M$12,Y796&gt;=契約状況コード表!N$12),"○",IF(AND(BI796=契約状況コード表!M$13,Y796&gt;=契約状況コード表!N$13),"○","×")))))))))</f>
        <v>×</v>
      </c>
      <c r="BF796" s="114" t="str">
        <f t="shared" si="110"/>
        <v>×</v>
      </c>
      <c r="BG796" s="114" t="str">
        <f t="shared" si="111"/>
        <v>×</v>
      </c>
      <c r="BH796" s="115" t="str">
        <f t="shared" si="112"/>
        <v/>
      </c>
      <c r="BI796" s="170">
        <f t="shared" si="113"/>
        <v>0</v>
      </c>
      <c r="BJ796" s="36" t="str">
        <f>IF(AG796=契約状況コード表!G$5,"",IF(AND(K796&lt;&gt;"",ISTEXT(U796)),"分担契約/単価契約",IF(ISTEXT(U796),"単価契約",IF(K796&lt;&gt;"","分担契約",""))))</f>
        <v/>
      </c>
      <c r="BK796" s="171"/>
      <c r="BL796" s="118" t="str">
        <f>IF(COUNTIF(T796,"**"),"",IF(AND(T796&gt;=契約状況コード表!P$5,OR(H796=契約状況コード表!M$5,H796=契約状況コード表!M$6)),1,IF(AND(T796&gt;=契約状況コード表!P$13,H796&lt;&gt;契約状況コード表!M$5,H796&lt;&gt;契約状況コード表!M$6),1,"")))</f>
        <v/>
      </c>
      <c r="BM796" s="155" t="str">
        <f t="shared" si="114"/>
        <v>○</v>
      </c>
      <c r="BN796" s="118" t="b">
        <f t="shared" si="115"/>
        <v>1</v>
      </c>
      <c r="BO796" s="118" t="b">
        <f t="shared" si="116"/>
        <v>1</v>
      </c>
    </row>
    <row r="797" spans="1:67" ht="60.6" customHeight="1">
      <c r="A797" s="101">
        <f t="shared" si="117"/>
        <v>792</v>
      </c>
      <c r="B797" s="101" t="str">
        <f t="shared" si="118"/>
        <v/>
      </c>
      <c r="C797" s="101" t="str">
        <f>IF(B797&lt;&gt;1,"",COUNTIF($B$6:B797,1))</f>
        <v/>
      </c>
      <c r="D797" s="101" t="str">
        <f>IF(B797&lt;&gt;2,"",COUNTIF($B$6:B797,2))</f>
        <v/>
      </c>
      <c r="E797" s="101" t="str">
        <f>IF(B797&lt;&gt;3,"",COUNTIF($B$6:B797,3))</f>
        <v/>
      </c>
      <c r="F797" s="101" t="str">
        <f>IF(B797&lt;&gt;4,"",COUNTIF($B$6:B797,4))</f>
        <v/>
      </c>
      <c r="G797" s="75"/>
      <c r="H797" s="36"/>
      <c r="I797" s="76"/>
      <c r="J797" s="76"/>
      <c r="K797" s="75"/>
      <c r="L797" s="161"/>
      <c r="M797" s="77"/>
      <c r="N797" s="76"/>
      <c r="O797" s="78"/>
      <c r="P797" s="83"/>
      <c r="Q797" s="84"/>
      <c r="R797" s="76"/>
      <c r="S797" s="75"/>
      <c r="T797" s="79"/>
      <c r="U797" s="86"/>
      <c r="V797" s="87"/>
      <c r="W797" s="172" t="str">
        <f>IF(OR(T797="他官署で調達手続きを実施のため",AG797=契約状況コード表!G$5),"－",IF(V797&lt;&gt;"",ROUNDDOWN(V797/T797,3),(IFERROR(ROUNDDOWN(U797/T797,3),"－"))))</f>
        <v>－</v>
      </c>
      <c r="X797" s="79"/>
      <c r="Y797" s="79"/>
      <c r="Z797" s="82"/>
      <c r="AA797" s="80"/>
      <c r="AB797" s="81"/>
      <c r="AC797" s="82"/>
      <c r="AD797" s="82"/>
      <c r="AE797" s="82"/>
      <c r="AF797" s="82"/>
      <c r="AG797" s="80"/>
      <c r="AH797" s="76"/>
      <c r="AI797" s="76"/>
      <c r="AJ797" s="76"/>
      <c r="AK797" s="36"/>
      <c r="AL797" s="36"/>
      <c r="AM797" s="200"/>
      <c r="AN797" s="200"/>
      <c r="AO797" s="200"/>
      <c r="AP797" s="200"/>
      <c r="AQ797" s="161"/>
      <c r="AR797" s="75"/>
      <c r="AS797" s="36"/>
      <c r="AT797" s="36"/>
      <c r="AU797" s="36"/>
      <c r="AV797" s="36"/>
      <c r="AW797" s="36"/>
      <c r="AX797" s="36"/>
      <c r="AY797" s="36"/>
      <c r="AZ797" s="36"/>
      <c r="BA797" s="104"/>
      <c r="BB797" s="113"/>
      <c r="BC797" s="114" t="str">
        <f>IF(AND(OR(K797=契約状況コード表!D$5,K797=契約状況コード表!D$6),OR(AG797=契約状況コード表!G$5,AG797=契約状況コード表!G$6)),"年間支払金額(全官署)",IF(OR(AG797=契約状況コード表!G$5,AG797=契約状況コード表!G$6),"年間支払金額",IF(AND(OR(COUNTIF(AI797,"*すべて*"),COUNTIF(AI797,"*全て*")),S797="●",OR(K797=契約状況コード表!D$5,K797=契約状況コード表!D$6)),"年間支払金額(全官署、契約相手方ごと)",IF(AND(OR(COUNTIF(AI797,"*すべて*"),COUNTIF(AI797,"*全て*")),S797="●"),"年間支払金額(契約相手方ごと)",IF(AND(OR(K797=契約状況コード表!D$5,K797=契約状況コード表!D$6),AG797=契約状況コード表!G$7),"契約総額(全官署)",IF(AND(K797=契約状況コード表!D$7,AG797=契約状況コード表!G$7),"契約総額(自官署のみ)",IF(K797=契約状況コード表!D$7,"年間支払金額(自官署のみ)",IF(AG797=契約状況コード表!G$7,"契約総額",IF(AND(COUNTIF(BJ797,"&lt;&gt;*単価*"),OR(K797=契約状況コード表!D$5,K797=契約状況コード表!D$6)),"全官署予定価格",IF(AND(COUNTIF(BJ797,"*単価*"),OR(K797=契約状況コード表!D$5,K797=契約状況コード表!D$6)),"全官署支払金額",IF(AND(COUNTIF(BJ797,"&lt;&gt;*単価*"),COUNTIF(BJ797,"*変更契約*")),"変更後予定価格",IF(COUNTIF(BJ797,"*単価*"),"年間支払金額","予定価格"))))))))))))</f>
        <v>予定価格</v>
      </c>
      <c r="BD797" s="114" t="str">
        <f>IF(AND(BI797=契約状況コード表!M$5,T797&gt;契約状況コード表!N$5),"○",IF(AND(BI797=契約状況コード表!M$6,T797&gt;=契約状況コード表!N$6),"○",IF(AND(BI797=契約状況コード表!M$7,T797&gt;=契約状況コード表!N$7),"○",IF(AND(BI797=契約状況コード表!M$8,T797&gt;=契約状況コード表!N$8),"○",IF(AND(BI797=契約状況コード表!M$9,T797&gt;=契約状況コード表!N$9),"○",IF(AND(BI797=契約状況コード表!M$10,T797&gt;=契約状況コード表!N$10),"○",IF(AND(BI797=契約状況コード表!M$11,T797&gt;=契約状況コード表!N$11),"○",IF(AND(BI797=契約状況コード表!M$12,T797&gt;=契約状況コード表!N$12),"○",IF(AND(BI797=契約状況コード表!M$13,T797&gt;=契約状況コード表!N$13),"○",IF(T797="他官署で調達手続き入札を実施のため","○","×"))))))))))</f>
        <v>×</v>
      </c>
      <c r="BE797" s="114" t="str">
        <f>IF(AND(BI797=契約状況コード表!M$5,Y797&gt;契約状況コード表!N$5),"○",IF(AND(BI797=契約状況コード表!M$6,Y797&gt;=契約状況コード表!N$6),"○",IF(AND(BI797=契約状況コード表!M$7,Y797&gt;=契約状況コード表!N$7),"○",IF(AND(BI797=契約状況コード表!M$8,Y797&gt;=契約状況コード表!N$8),"○",IF(AND(BI797=契約状況コード表!M$9,Y797&gt;=契約状況コード表!N$9),"○",IF(AND(BI797=契約状況コード表!M$10,Y797&gt;=契約状況コード表!N$10),"○",IF(AND(BI797=契約状況コード表!M$11,Y797&gt;=契約状況コード表!N$11),"○",IF(AND(BI797=契約状況コード表!M$12,Y797&gt;=契約状況コード表!N$12),"○",IF(AND(BI797=契約状況コード表!M$13,Y797&gt;=契約状況コード表!N$13),"○","×")))))))))</f>
        <v>×</v>
      </c>
      <c r="BF797" s="114" t="str">
        <f t="shared" si="110"/>
        <v>×</v>
      </c>
      <c r="BG797" s="114" t="str">
        <f t="shared" si="111"/>
        <v>×</v>
      </c>
      <c r="BH797" s="115" t="str">
        <f t="shared" si="112"/>
        <v/>
      </c>
      <c r="BI797" s="170">
        <f t="shared" si="113"/>
        <v>0</v>
      </c>
      <c r="BJ797" s="36" t="str">
        <f>IF(AG797=契約状況コード表!G$5,"",IF(AND(K797&lt;&gt;"",ISTEXT(U797)),"分担契約/単価契約",IF(ISTEXT(U797),"単価契約",IF(K797&lt;&gt;"","分担契約",""))))</f>
        <v/>
      </c>
      <c r="BK797" s="171"/>
      <c r="BL797" s="118" t="str">
        <f>IF(COUNTIF(T797,"**"),"",IF(AND(T797&gt;=契約状況コード表!P$5,OR(H797=契約状況コード表!M$5,H797=契約状況コード表!M$6)),1,IF(AND(T797&gt;=契約状況コード表!P$13,H797&lt;&gt;契約状況コード表!M$5,H797&lt;&gt;契約状況コード表!M$6),1,"")))</f>
        <v/>
      </c>
      <c r="BM797" s="155" t="str">
        <f t="shared" si="114"/>
        <v>○</v>
      </c>
      <c r="BN797" s="118" t="b">
        <f t="shared" si="115"/>
        <v>1</v>
      </c>
      <c r="BO797" s="118" t="b">
        <f t="shared" si="116"/>
        <v>1</v>
      </c>
    </row>
    <row r="798" spans="1:67" ht="60.6" customHeight="1">
      <c r="A798" s="101">
        <f t="shared" si="117"/>
        <v>793</v>
      </c>
      <c r="B798" s="101" t="str">
        <f t="shared" si="118"/>
        <v/>
      </c>
      <c r="C798" s="101" t="str">
        <f>IF(B798&lt;&gt;1,"",COUNTIF($B$6:B798,1))</f>
        <v/>
      </c>
      <c r="D798" s="101" t="str">
        <f>IF(B798&lt;&gt;2,"",COUNTIF($B$6:B798,2))</f>
        <v/>
      </c>
      <c r="E798" s="101" t="str">
        <f>IF(B798&lt;&gt;3,"",COUNTIF($B$6:B798,3))</f>
        <v/>
      </c>
      <c r="F798" s="101" t="str">
        <f>IF(B798&lt;&gt;4,"",COUNTIF($B$6:B798,4))</f>
        <v/>
      </c>
      <c r="G798" s="75"/>
      <c r="H798" s="36"/>
      <c r="I798" s="76"/>
      <c r="J798" s="76"/>
      <c r="K798" s="75"/>
      <c r="L798" s="161"/>
      <c r="M798" s="77"/>
      <c r="N798" s="76"/>
      <c r="O798" s="78"/>
      <c r="P798" s="83"/>
      <c r="Q798" s="84"/>
      <c r="R798" s="76"/>
      <c r="S798" s="75"/>
      <c r="T798" s="79"/>
      <c r="U798" s="86"/>
      <c r="V798" s="87"/>
      <c r="W798" s="172" t="str">
        <f>IF(OR(T798="他官署で調達手続きを実施のため",AG798=契約状況コード表!G$5),"－",IF(V798&lt;&gt;"",ROUNDDOWN(V798/T798,3),(IFERROR(ROUNDDOWN(U798/T798,3),"－"))))</f>
        <v>－</v>
      </c>
      <c r="X798" s="79"/>
      <c r="Y798" s="79"/>
      <c r="Z798" s="82"/>
      <c r="AA798" s="80"/>
      <c r="AB798" s="81"/>
      <c r="AC798" s="82"/>
      <c r="AD798" s="82"/>
      <c r="AE798" s="82"/>
      <c r="AF798" s="82"/>
      <c r="AG798" s="80"/>
      <c r="AH798" s="76"/>
      <c r="AI798" s="76"/>
      <c r="AJ798" s="76"/>
      <c r="AK798" s="36"/>
      <c r="AL798" s="36"/>
      <c r="AM798" s="200"/>
      <c r="AN798" s="200"/>
      <c r="AO798" s="200"/>
      <c r="AP798" s="200"/>
      <c r="AQ798" s="161"/>
      <c r="AR798" s="75"/>
      <c r="AS798" s="36"/>
      <c r="AT798" s="36"/>
      <c r="AU798" s="36"/>
      <c r="AV798" s="36"/>
      <c r="AW798" s="36"/>
      <c r="AX798" s="36"/>
      <c r="AY798" s="36"/>
      <c r="AZ798" s="36"/>
      <c r="BA798" s="108"/>
      <c r="BB798" s="113"/>
      <c r="BC798" s="114" t="str">
        <f>IF(AND(OR(K798=契約状況コード表!D$5,K798=契約状況コード表!D$6),OR(AG798=契約状況コード表!G$5,AG798=契約状況コード表!G$6)),"年間支払金額(全官署)",IF(OR(AG798=契約状況コード表!G$5,AG798=契約状況コード表!G$6),"年間支払金額",IF(AND(OR(COUNTIF(AI798,"*すべて*"),COUNTIF(AI798,"*全て*")),S798="●",OR(K798=契約状況コード表!D$5,K798=契約状況コード表!D$6)),"年間支払金額(全官署、契約相手方ごと)",IF(AND(OR(COUNTIF(AI798,"*すべて*"),COUNTIF(AI798,"*全て*")),S798="●"),"年間支払金額(契約相手方ごと)",IF(AND(OR(K798=契約状況コード表!D$5,K798=契約状況コード表!D$6),AG798=契約状況コード表!G$7),"契約総額(全官署)",IF(AND(K798=契約状況コード表!D$7,AG798=契約状況コード表!G$7),"契約総額(自官署のみ)",IF(K798=契約状況コード表!D$7,"年間支払金額(自官署のみ)",IF(AG798=契約状況コード表!G$7,"契約総額",IF(AND(COUNTIF(BJ798,"&lt;&gt;*単価*"),OR(K798=契約状況コード表!D$5,K798=契約状況コード表!D$6)),"全官署予定価格",IF(AND(COUNTIF(BJ798,"*単価*"),OR(K798=契約状況コード表!D$5,K798=契約状況コード表!D$6)),"全官署支払金額",IF(AND(COUNTIF(BJ798,"&lt;&gt;*単価*"),COUNTIF(BJ798,"*変更契約*")),"変更後予定価格",IF(COUNTIF(BJ798,"*単価*"),"年間支払金額","予定価格"))))))))))))</f>
        <v>予定価格</v>
      </c>
      <c r="BD798" s="114" t="str">
        <f>IF(AND(BI798=契約状況コード表!M$5,T798&gt;契約状況コード表!N$5),"○",IF(AND(BI798=契約状況コード表!M$6,T798&gt;=契約状況コード表!N$6),"○",IF(AND(BI798=契約状況コード表!M$7,T798&gt;=契約状況コード表!N$7),"○",IF(AND(BI798=契約状況コード表!M$8,T798&gt;=契約状況コード表!N$8),"○",IF(AND(BI798=契約状況コード表!M$9,T798&gt;=契約状況コード表!N$9),"○",IF(AND(BI798=契約状況コード表!M$10,T798&gt;=契約状況コード表!N$10),"○",IF(AND(BI798=契約状況コード表!M$11,T798&gt;=契約状況コード表!N$11),"○",IF(AND(BI798=契約状況コード表!M$12,T798&gt;=契約状況コード表!N$12),"○",IF(AND(BI798=契約状況コード表!M$13,T798&gt;=契約状況コード表!N$13),"○",IF(T798="他官署で調達手続き入札を実施のため","○","×"))))))))))</f>
        <v>×</v>
      </c>
      <c r="BE798" s="114" t="str">
        <f>IF(AND(BI798=契約状況コード表!M$5,Y798&gt;契約状況コード表!N$5),"○",IF(AND(BI798=契約状況コード表!M$6,Y798&gt;=契約状況コード表!N$6),"○",IF(AND(BI798=契約状況コード表!M$7,Y798&gt;=契約状況コード表!N$7),"○",IF(AND(BI798=契約状況コード表!M$8,Y798&gt;=契約状況コード表!N$8),"○",IF(AND(BI798=契約状況コード表!M$9,Y798&gt;=契約状況コード表!N$9),"○",IF(AND(BI798=契約状況コード表!M$10,Y798&gt;=契約状況コード表!N$10),"○",IF(AND(BI798=契約状況コード表!M$11,Y798&gt;=契約状況コード表!N$11),"○",IF(AND(BI798=契約状況コード表!M$12,Y798&gt;=契約状況コード表!N$12),"○",IF(AND(BI798=契約状況コード表!M$13,Y798&gt;=契約状況コード表!N$13),"○","×")))))))))</f>
        <v>×</v>
      </c>
      <c r="BF798" s="114" t="str">
        <f t="shared" si="110"/>
        <v>×</v>
      </c>
      <c r="BG798" s="114" t="str">
        <f t="shared" si="111"/>
        <v>×</v>
      </c>
      <c r="BH798" s="115" t="str">
        <f t="shared" si="112"/>
        <v/>
      </c>
      <c r="BI798" s="170">
        <f t="shared" si="113"/>
        <v>0</v>
      </c>
      <c r="BJ798" s="36" t="str">
        <f>IF(AG798=契約状況コード表!G$5,"",IF(AND(K798&lt;&gt;"",ISTEXT(U798)),"分担契約/単価契約",IF(ISTEXT(U798),"単価契約",IF(K798&lt;&gt;"","分担契約",""))))</f>
        <v/>
      </c>
      <c r="BK798" s="171"/>
      <c r="BL798" s="118" t="str">
        <f>IF(COUNTIF(T798,"**"),"",IF(AND(T798&gt;=契約状況コード表!P$5,OR(H798=契約状況コード表!M$5,H798=契約状況コード表!M$6)),1,IF(AND(T798&gt;=契約状況コード表!P$13,H798&lt;&gt;契約状況コード表!M$5,H798&lt;&gt;契約状況コード表!M$6),1,"")))</f>
        <v/>
      </c>
      <c r="BM798" s="155" t="str">
        <f t="shared" si="114"/>
        <v>○</v>
      </c>
      <c r="BN798" s="118" t="b">
        <f t="shared" si="115"/>
        <v>1</v>
      </c>
      <c r="BO798" s="118" t="b">
        <f t="shared" si="116"/>
        <v>1</v>
      </c>
    </row>
    <row r="799" spans="1:67" ht="60.6" customHeight="1">
      <c r="A799" s="101">
        <f t="shared" si="117"/>
        <v>794</v>
      </c>
      <c r="B799" s="101" t="str">
        <f t="shared" si="118"/>
        <v/>
      </c>
      <c r="C799" s="101" t="str">
        <f>IF(B799&lt;&gt;1,"",COUNTIF($B$6:B799,1))</f>
        <v/>
      </c>
      <c r="D799" s="101" t="str">
        <f>IF(B799&lt;&gt;2,"",COUNTIF($B$6:B799,2))</f>
        <v/>
      </c>
      <c r="E799" s="101" t="str">
        <f>IF(B799&lt;&gt;3,"",COUNTIF($B$6:B799,3))</f>
        <v/>
      </c>
      <c r="F799" s="101" t="str">
        <f>IF(B799&lt;&gt;4,"",COUNTIF($B$6:B799,4))</f>
        <v/>
      </c>
      <c r="G799" s="75"/>
      <c r="H799" s="36"/>
      <c r="I799" s="76"/>
      <c r="J799" s="76"/>
      <c r="K799" s="75"/>
      <c r="L799" s="161"/>
      <c r="M799" s="77"/>
      <c r="N799" s="76"/>
      <c r="O799" s="78"/>
      <c r="P799" s="83"/>
      <c r="Q799" s="84"/>
      <c r="R799" s="76"/>
      <c r="S799" s="75"/>
      <c r="T799" s="79"/>
      <c r="U799" s="86"/>
      <c r="V799" s="87"/>
      <c r="W799" s="172" t="str">
        <f>IF(OR(T799="他官署で調達手続きを実施のため",AG799=契約状況コード表!G$5),"－",IF(V799&lt;&gt;"",ROUNDDOWN(V799/T799,3),(IFERROR(ROUNDDOWN(U799/T799,3),"－"))))</f>
        <v>－</v>
      </c>
      <c r="X799" s="79"/>
      <c r="Y799" s="79"/>
      <c r="Z799" s="82"/>
      <c r="AA799" s="80"/>
      <c r="AB799" s="81"/>
      <c r="AC799" s="82"/>
      <c r="AD799" s="82"/>
      <c r="AE799" s="82"/>
      <c r="AF799" s="82"/>
      <c r="AG799" s="80"/>
      <c r="AH799" s="76"/>
      <c r="AI799" s="76"/>
      <c r="AJ799" s="76"/>
      <c r="AK799" s="36"/>
      <c r="AL799" s="36"/>
      <c r="AM799" s="200"/>
      <c r="AN799" s="200"/>
      <c r="AO799" s="200"/>
      <c r="AP799" s="200"/>
      <c r="AQ799" s="161"/>
      <c r="AR799" s="75"/>
      <c r="AS799" s="36"/>
      <c r="AT799" s="36"/>
      <c r="AU799" s="36"/>
      <c r="AV799" s="36"/>
      <c r="AW799" s="36"/>
      <c r="AX799" s="36"/>
      <c r="AY799" s="36"/>
      <c r="AZ799" s="36"/>
      <c r="BA799" s="104"/>
      <c r="BB799" s="113"/>
      <c r="BC799" s="114" t="str">
        <f>IF(AND(OR(K799=契約状況コード表!D$5,K799=契約状況コード表!D$6),OR(AG799=契約状況コード表!G$5,AG799=契約状況コード表!G$6)),"年間支払金額(全官署)",IF(OR(AG799=契約状況コード表!G$5,AG799=契約状況コード表!G$6),"年間支払金額",IF(AND(OR(COUNTIF(AI799,"*すべて*"),COUNTIF(AI799,"*全て*")),S799="●",OR(K799=契約状況コード表!D$5,K799=契約状況コード表!D$6)),"年間支払金額(全官署、契約相手方ごと)",IF(AND(OR(COUNTIF(AI799,"*すべて*"),COUNTIF(AI799,"*全て*")),S799="●"),"年間支払金額(契約相手方ごと)",IF(AND(OR(K799=契約状況コード表!D$5,K799=契約状況コード表!D$6),AG799=契約状況コード表!G$7),"契約総額(全官署)",IF(AND(K799=契約状況コード表!D$7,AG799=契約状況コード表!G$7),"契約総額(自官署のみ)",IF(K799=契約状況コード表!D$7,"年間支払金額(自官署のみ)",IF(AG799=契約状況コード表!G$7,"契約総額",IF(AND(COUNTIF(BJ799,"&lt;&gt;*単価*"),OR(K799=契約状況コード表!D$5,K799=契約状況コード表!D$6)),"全官署予定価格",IF(AND(COUNTIF(BJ799,"*単価*"),OR(K799=契約状況コード表!D$5,K799=契約状況コード表!D$6)),"全官署支払金額",IF(AND(COUNTIF(BJ799,"&lt;&gt;*単価*"),COUNTIF(BJ799,"*変更契約*")),"変更後予定価格",IF(COUNTIF(BJ799,"*単価*"),"年間支払金額","予定価格"))))))))))))</f>
        <v>予定価格</v>
      </c>
      <c r="BD799" s="114" t="str">
        <f>IF(AND(BI799=契約状況コード表!M$5,T799&gt;契約状況コード表!N$5),"○",IF(AND(BI799=契約状況コード表!M$6,T799&gt;=契約状況コード表!N$6),"○",IF(AND(BI799=契約状況コード表!M$7,T799&gt;=契約状況コード表!N$7),"○",IF(AND(BI799=契約状況コード表!M$8,T799&gt;=契約状況コード表!N$8),"○",IF(AND(BI799=契約状況コード表!M$9,T799&gt;=契約状況コード表!N$9),"○",IF(AND(BI799=契約状況コード表!M$10,T799&gt;=契約状況コード表!N$10),"○",IF(AND(BI799=契約状況コード表!M$11,T799&gt;=契約状況コード表!N$11),"○",IF(AND(BI799=契約状況コード表!M$12,T799&gt;=契約状況コード表!N$12),"○",IF(AND(BI799=契約状況コード表!M$13,T799&gt;=契約状況コード表!N$13),"○",IF(T799="他官署で調達手続き入札を実施のため","○","×"))))))))))</f>
        <v>×</v>
      </c>
      <c r="BE799" s="114" t="str">
        <f>IF(AND(BI799=契約状況コード表!M$5,Y799&gt;契約状況コード表!N$5),"○",IF(AND(BI799=契約状況コード表!M$6,Y799&gt;=契約状況コード表!N$6),"○",IF(AND(BI799=契約状況コード表!M$7,Y799&gt;=契約状況コード表!N$7),"○",IF(AND(BI799=契約状況コード表!M$8,Y799&gt;=契約状況コード表!N$8),"○",IF(AND(BI799=契約状況コード表!M$9,Y799&gt;=契約状況コード表!N$9),"○",IF(AND(BI799=契約状況コード表!M$10,Y799&gt;=契約状況コード表!N$10),"○",IF(AND(BI799=契約状況コード表!M$11,Y799&gt;=契約状況コード表!N$11),"○",IF(AND(BI799=契約状況コード表!M$12,Y799&gt;=契約状況コード表!N$12),"○",IF(AND(BI799=契約状況コード表!M$13,Y799&gt;=契約状況コード表!N$13),"○","×")))))))))</f>
        <v>×</v>
      </c>
      <c r="BF799" s="114" t="str">
        <f t="shared" si="110"/>
        <v>×</v>
      </c>
      <c r="BG799" s="114" t="str">
        <f t="shared" si="111"/>
        <v>×</v>
      </c>
      <c r="BH799" s="115" t="str">
        <f t="shared" si="112"/>
        <v/>
      </c>
      <c r="BI799" s="170">
        <f t="shared" si="113"/>
        <v>0</v>
      </c>
      <c r="BJ799" s="36" t="str">
        <f>IF(AG799=契約状況コード表!G$5,"",IF(AND(K799&lt;&gt;"",ISTEXT(U799)),"分担契約/単価契約",IF(ISTEXT(U799),"単価契約",IF(K799&lt;&gt;"","分担契約",""))))</f>
        <v/>
      </c>
      <c r="BK799" s="171"/>
      <c r="BL799" s="118" t="str">
        <f>IF(COUNTIF(T799,"**"),"",IF(AND(T799&gt;=契約状況コード表!P$5,OR(H799=契約状況コード表!M$5,H799=契約状況コード表!M$6)),1,IF(AND(T799&gt;=契約状況コード表!P$13,H799&lt;&gt;契約状況コード表!M$5,H799&lt;&gt;契約状況コード表!M$6),1,"")))</f>
        <v/>
      </c>
      <c r="BM799" s="155" t="str">
        <f t="shared" si="114"/>
        <v>○</v>
      </c>
      <c r="BN799" s="118" t="b">
        <f t="shared" si="115"/>
        <v>1</v>
      </c>
      <c r="BO799" s="118" t="b">
        <f t="shared" si="116"/>
        <v>1</v>
      </c>
    </row>
    <row r="800" spans="1:67" ht="60.6" customHeight="1">
      <c r="A800" s="101">
        <f t="shared" si="117"/>
        <v>795</v>
      </c>
      <c r="B800" s="101" t="str">
        <f t="shared" si="118"/>
        <v/>
      </c>
      <c r="C800" s="101" t="str">
        <f>IF(B800&lt;&gt;1,"",COUNTIF($B$6:B800,1))</f>
        <v/>
      </c>
      <c r="D800" s="101" t="str">
        <f>IF(B800&lt;&gt;2,"",COUNTIF($B$6:B800,2))</f>
        <v/>
      </c>
      <c r="E800" s="101" t="str">
        <f>IF(B800&lt;&gt;3,"",COUNTIF($B$6:B800,3))</f>
        <v/>
      </c>
      <c r="F800" s="101" t="str">
        <f>IF(B800&lt;&gt;4,"",COUNTIF($B$6:B800,4))</f>
        <v/>
      </c>
      <c r="G800" s="75"/>
      <c r="H800" s="36"/>
      <c r="I800" s="76"/>
      <c r="J800" s="76"/>
      <c r="K800" s="75"/>
      <c r="L800" s="161"/>
      <c r="M800" s="77"/>
      <c r="N800" s="76"/>
      <c r="O800" s="78"/>
      <c r="P800" s="83"/>
      <c r="Q800" s="84"/>
      <c r="R800" s="76"/>
      <c r="S800" s="75"/>
      <c r="T800" s="79"/>
      <c r="U800" s="86"/>
      <c r="V800" s="87"/>
      <c r="W800" s="172" t="str">
        <f>IF(OR(T800="他官署で調達手続きを実施のため",AG800=契約状況コード表!G$5),"－",IF(V800&lt;&gt;"",ROUNDDOWN(V800/T800,3),(IFERROR(ROUNDDOWN(U800/T800,3),"－"))))</f>
        <v>－</v>
      </c>
      <c r="X800" s="79"/>
      <c r="Y800" s="79"/>
      <c r="Z800" s="82"/>
      <c r="AA800" s="80"/>
      <c r="AB800" s="81"/>
      <c r="AC800" s="82"/>
      <c r="AD800" s="82"/>
      <c r="AE800" s="82"/>
      <c r="AF800" s="82"/>
      <c r="AG800" s="80"/>
      <c r="AH800" s="76"/>
      <c r="AI800" s="76"/>
      <c r="AJ800" s="76"/>
      <c r="AK800" s="36"/>
      <c r="AL800" s="36"/>
      <c r="AM800" s="200"/>
      <c r="AN800" s="200"/>
      <c r="AO800" s="200"/>
      <c r="AP800" s="200"/>
      <c r="AQ800" s="161"/>
      <c r="AR800" s="75"/>
      <c r="AS800" s="36"/>
      <c r="AT800" s="36"/>
      <c r="AU800" s="36"/>
      <c r="AV800" s="36"/>
      <c r="AW800" s="36"/>
      <c r="AX800" s="36"/>
      <c r="AY800" s="36"/>
      <c r="AZ800" s="36"/>
      <c r="BA800" s="104"/>
      <c r="BB800" s="113"/>
      <c r="BC800" s="114" t="str">
        <f>IF(AND(OR(K800=契約状況コード表!D$5,K800=契約状況コード表!D$6),OR(AG800=契約状況コード表!G$5,AG800=契約状況コード表!G$6)),"年間支払金額(全官署)",IF(OR(AG800=契約状況コード表!G$5,AG800=契約状況コード表!G$6),"年間支払金額",IF(AND(OR(COUNTIF(AI800,"*すべて*"),COUNTIF(AI800,"*全て*")),S800="●",OR(K800=契約状況コード表!D$5,K800=契約状況コード表!D$6)),"年間支払金額(全官署、契約相手方ごと)",IF(AND(OR(COUNTIF(AI800,"*すべて*"),COUNTIF(AI800,"*全て*")),S800="●"),"年間支払金額(契約相手方ごと)",IF(AND(OR(K800=契約状況コード表!D$5,K800=契約状況コード表!D$6),AG800=契約状況コード表!G$7),"契約総額(全官署)",IF(AND(K800=契約状況コード表!D$7,AG800=契約状況コード表!G$7),"契約総額(自官署のみ)",IF(K800=契約状況コード表!D$7,"年間支払金額(自官署のみ)",IF(AG800=契約状況コード表!G$7,"契約総額",IF(AND(COUNTIF(BJ800,"&lt;&gt;*単価*"),OR(K800=契約状況コード表!D$5,K800=契約状況コード表!D$6)),"全官署予定価格",IF(AND(COUNTIF(BJ800,"*単価*"),OR(K800=契約状況コード表!D$5,K800=契約状況コード表!D$6)),"全官署支払金額",IF(AND(COUNTIF(BJ800,"&lt;&gt;*単価*"),COUNTIF(BJ800,"*変更契約*")),"変更後予定価格",IF(COUNTIF(BJ800,"*単価*"),"年間支払金額","予定価格"))))))))))))</f>
        <v>予定価格</v>
      </c>
      <c r="BD800" s="114" t="str">
        <f>IF(AND(BI800=契約状況コード表!M$5,T800&gt;契約状況コード表!N$5),"○",IF(AND(BI800=契約状況コード表!M$6,T800&gt;=契約状況コード表!N$6),"○",IF(AND(BI800=契約状況コード表!M$7,T800&gt;=契約状況コード表!N$7),"○",IF(AND(BI800=契約状況コード表!M$8,T800&gt;=契約状況コード表!N$8),"○",IF(AND(BI800=契約状況コード表!M$9,T800&gt;=契約状況コード表!N$9),"○",IF(AND(BI800=契約状況コード表!M$10,T800&gt;=契約状況コード表!N$10),"○",IF(AND(BI800=契約状況コード表!M$11,T800&gt;=契約状況コード表!N$11),"○",IF(AND(BI800=契約状況コード表!M$12,T800&gt;=契約状況コード表!N$12),"○",IF(AND(BI800=契約状況コード表!M$13,T800&gt;=契約状況コード表!N$13),"○",IF(T800="他官署で調達手続き入札を実施のため","○","×"))))))))))</f>
        <v>×</v>
      </c>
      <c r="BE800" s="114" t="str">
        <f>IF(AND(BI800=契約状況コード表!M$5,Y800&gt;契約状況コード表!N$5),"○",IF(AND(BI800=契約状況コード表!M$6,Y800&gt;=契約状況コード表!N$6),"○",IF(AND(BI800=契約状況コード表!M$7,Y800&gt;=契約状況コード表!N$7),"○",IF(AND(BI800=契約状況コード表!M$8,Y800&gt;=契約状況コード表!N$8),"○",IF(AND(BI800=契約状況コード表!M$9,Y800&gt;=契約状況コード表!N$9),"○",IF(AND(BI800=契約状況コード表!M$10,Y800&gt;=契約状況コード表!N$10),"○",IF(AND(BI800=契約状況コード表!M$11,Y800&gt;=契約状況コード表!N$11),"○",IF(AND(BI800=契約状況コード表!M$12,Y800&gt;=契約状況コード表!N$12),"○",IF(AND(BI800=契約状況コード表!M$13,Y800&gt;=契約状況コード表!N$13),"○","×")))))))))</f>
        <v>×</v>
      </c>
      <c r="BF800" s="114" t="str">
        <f t="shared" si="110"/>
        <v>×</v>
      </c>
      <c r="BG800" s="114" t="str">
        <f t="shared" si="111"/>
        <v>×</v>
      </c>
      <c r="BH800" s="115" t="str">
        <f t="shared" si="112"/>
        <v/>
      </c>
      <c r="BI800" s="170">
        <f t="shared" si="113"/>
        <v>0</v>
      </c>
      <c r="BJ800" s="36" t="str">
        <f>IF(AG800=契約状況コード表!G$5,"",IF(AND(K800&lt;&gt;"",ISTEXT(U800)),"分担契約/単価契約",IF(ISTEXT(U800),"単価契約",IF(K800&lt;&gt;"","分担契約",""))))</f>
        <v/>
      </c>
      <c r="BK800" s="171"/>
      <c r="BL800" s="118" t="str">
        <f>IF(COUNTIF(T800,"**"),"",IF(AND(T800&gt;=契約状況コード表!P$5,OR(H800=契約状況コード表!M$5,H800=契約状況コード表!M$6)),1,IF(AND(T800&gt;=契約状況コード表!P$13,H800&lt;&gt;契約状況コード表!M$5,H800&lt;&gt;契約状況コード表!M$6),1,"")))</f>
        <v/>
      </c>
      <c r="BM800" s="155" t="str">
        <f t="shared" si="114"/>
        <v>○</v>
      </c>
      <c r="BN800" s="118" t="b">
        <f t="shared" si="115"/>
        <v>1</v>
      </c>
      <c r="BO800" s="118" t="b">
        <f t="shared" si="116"/>
        <v>1</v>
      </c>
    </row>
    <row r="801" spans="1:67" ht="60.6" customHeight="1">
      <c r="A801" s="101">
        <f t="shared" si="117"/>
        <v>796</v>
      </c>
      <c r="B801" s="101" t="str">
        <f t="shared" si="118"/>
        <v/>
      </c>
      <c r="C801" s="101" t="str">
        <f>IF(B801&lt;&gt;1,"",COUNTIF($B$6:B801,1))</f>
        <v/>
      </c>
      <c r="D801" s="101" t="str">
        <f>IF(B801&lt;&gt;2,"",COUNTIF($B$6:B801,2))</f>
        <v/>
      </c>
      <c r="E801" s="101" t="str">
        <f>IF(B801&lt;&gt;3,"",COUNTIF($B$6:B801,3))</f>
        <v/>
      </c>
      <c r="F801" s="101" t="str">
        <f>IF(B801&lt;&gt;4,"",COUNTIF($B$6:B801,4))</f>
        <v/>
      </c>
      <c r="G801" s="75"/>
      <c r="H801" s="36"/>
      <c r="I801" s="76"/>
      <c r="J801" s="76"/>
      <c r="K801" s="75"/>
      <c r="L801" s="161"/>
      <c r="M801" s="77"/>
      <c r="N801" s="76"/>
      <c r="O801" s="78"/>
      <c r="P801" s="83"/>
      <c r="Q801" s="84"/>
      <c r="R801" s="76"/>
      <c r="S801" s="75"/>
      <c r="T801" s="85"/>
      <c r="U801" s="154"/>
      <c r="V801" s="87"/>
      <c r="W801" s="172" t="str">
        <f>IF(OR(T801="他官署で調達手続きを実施のため",AG801=契約状況コード表!G$5),"－",IF(V801&lt;&gt;"",ROUNDDOWN(V801/T801,3),(IFERROR(ROUNDDOWN(U801/T801,3),"－"))))</f>
        <v>－</v>
      </c>
      <c r="X801" s="85"/>
      <c r="Y801" s="85"/>
      <c r="Z801" s="82"/>
      <c r="AA801" s="80"/>
      <c r="AB801" s="81"/>
      <c r="AC801" s="82"/>
      <c r="AD801" s="82"/>
      <c r="AE801" s="82"/>
      <c r="AF801" s="82"/>
      <c r="AG801" s="80"/>
      <c r="AH801" s="76"/>
      <c r="AI801" s="76"/>
      <c r="AJ801" s="76"/>
      <c r="AK801" s="36"/>
      <c r="AL801" s="36"/>
      <c r="AM801" s="200"/>
      <c r="AN801" s="200"/>
      <c r="AO801" s="200"/>
      <c r="AP801" s="200"/>
      <c r="AQ801" s="161"/>
      <c r="AR801" s="75"/>
      <c r="AS801" s="36"/>
      <c r="AT801" s="36"/>
      <c r="AU801" s="36"/>
      <c r="AV801" s="36"/>
      <c r="AW801" s="36"/>
      <c r="AX801" s="36"/>
      <c r="AY801" s="36"/>
      <c r="AZ801" s="36"/>
      <c r="BA801" s="104"/>
      <c r="BB801" s="113"/>
      <c r="BC801" s="114" t="str">
        <f>IF(AND(OR(K801=契約状況コード表!D$5,K801=契約状況コード表!D$6),OR(AG801=契約状況コード表!G$5,AG801=契約状況コード表!G$6)),"年間支払金額(全官署)",IF(OR(AG801=契約状況コード表!G$5,AG801=契約状況コード表!G$6),"年間支払金額",IF(AND(OR(COUNTIF(AI801,"*すべて*"),COUNTIF(AI801,"*全て*")),S801="●",OR(K801=契約状況コード表!D$5,K801=契約状況コード表!D$6)),"年間支払金額(全官署、契約相手方ごと)",IF(AND(OR(COUNTIF(AI801,"*すべて*"),COUNTIF(AI801,"*全て*")),S801="●"),"年間支払金額(契約相手方ごと)",IF(AND(OR(K801=契約状況コード表!D$5,K801=契約状況コード表!D$6),AG801=契約状況コード表!G$7),"契約総額(全官署)",IF(AND(K801=契約状況コード表!D$7,AG801=契約状況コード表!G$7),"契約総額(自官署のみ)",IF(K801=契約状況コード表!D$7,"年間支払金額(自官署のみ)",IF(AG801=契約状況コード表!G$7,"契約総額",IF(AND(COUNTIF(BJ801,"&lt;&gt;*単価*"),OR(K801=契約状況コード表!D$5,K801=契約状況コード表!D$6)),"全官署予定価格",IF(AND(COUNTIF(BJ801,"*単価*"),OR(K801=契約状況コード表!D$5,K801=契約状況コード表!D$6)),"全官署支払金額",IF(AND(COUNTIF(BJ801,"&lt;&gt;*単価*"),COUNTIF(BJ801,"*変更契約*")),"変更後予定価格",IF(COUNTIF(BJ801,"*単価*"),"年間支払金額","予定価格"))))))))))))</f>
        <v>予定価格</v>
      </c>
      <c r="BD801" s="114" t="str">
        <f>IF(AND(BI801=契約状況コード表!M$5,T801&gt;契約状況コード表!N$5),"○",IF(AND(BI801=契約状況コード表!M$6,T801&gt;=契約状況コード表!N$6),"○",IF(AND(BI801=契約状況コード表!M$7,T801&gt;=契約状況コード表!N$7),"○",IF(AND(BI801=契約状況コード表!M$8,T801&gt;=契約状況コード表!N$8),"○",IF(AND(BI801=契約状況コード表!M$9,T801&gt;=契約状況コード表!N$9),"○",IF(AND(BI801=契約状況コード表!M$10,T801&gt;=契約状況コード表!N$10),"○",IF(AND(BI801=契約状況コード表!M$11,T801&gt;=契約状況コード表!N$11),"○",IF(AND(BI801=契約状況コード表!M$12,T801&gt;=契約状況コード表!N$12),"○",IF(AND(BI801=契約状況コード表!M$13,T801&gt;=契約状況コード表!N$13),"○",IF(T801="他官署で調達手続き入札を実施のため","○","×"))))))))))</f>
        <v>×</v>
      </c>
      <c r="BE801" s="114" t="str">
        <f>IF(AND(BI801=契約状況コード表!M$5,Y801&gt;契約状況コード表!N$5),"○",IF(AND(BI801=契約状況コード表!M$6,Y801&gt;=契約状況コード表!N$6),"○",IF(AND(BI801=契約状況コード表!M$7,Y801&gt;=契約状況コード表!N$7),"○",IF(AND(BI801=契約状況コード表!M$8,Y801&gt;=契約状況コード表!N$8),"○",IF(AND(BI801=契約状況コード表!M$9,Y801&gt;=契約状況コード表!N$9),"○",IF(AND(BI801=契約状況コード表!M$10,Y801&gt;=契約状況コード表!N$10),"○",IF(AND(BI801=契約状況コード表!M$11,Y801&gt;=契約状況コード表!N$11),"○",IF(AND(BI801=契約状況コード表!M$12,Y801&gt;=契約状況コード表!N$12),"○",IF(AND(BI801=契約状況コード表!M$13,Y801&gt;=契約状況コード表!N$13),"○","×")))))))))</f>
        <v>×</v>
      </c>
      <c r="BF801" s="114" t="str">
        <f t="shared" si="110"/>
        <v>×</v>
      </c>
      <c r="BG801" s="114" t="str">
        <f t="shared" si="111"/>
        <v>×</v>
      </c>
      <c r="BH801" s="115" t="str">
        <f t="shared" si="112"/>
        <v/>
      </c>
      <c r="BI801" s="170">
        <f t="shared" si="113"/>
        <v>0</v>
      </c>
      <c r="BJ801" s="36" t="str">
        <f>IF(AG801=契約状況コード表!G$5,"",IF(AND(K801&lt;&gt;"",ISTEXT(U801)),"分担契約/単価契約",IF(ISTEXT(U801),"単価契約",IF(K801&lt;&gt;"","分担契約",""))))</f>
        <v/>
      </c>
      <c r="BK801" s="171"/>
      <c r="BL801" s="118" t="str">
        <f>IF(COUNTIF(T801,"**"),"",IF(AND(T801&gt;=契約状況コード表!P$5,OR(H801=契約状況コード表!M$5,H801=契約状況コード表!M$6)),1,IF(AND(T801&gt;=契約状況コード表!P$13,H801&lt;&gt;契約状況コード表!M$5,H801&lt;&gt;契約状況コード表!M$6),1,"")))</f>
        <v/>
      </c>
      <c r="BM801" s="155" t="str">
        <f t="shared" si="114"/>
        <v>○</v>
      </c>
      <c r="BN801" s="118" t="b">
        <f t="shared" si="115"/>
        <v>1</v>
      </c>
      <c r="BO801" s="118" t="b">
        <f t="shared" si="116"/>
        <v>1</v>
      </c>
    </row>
    <row r="802" spans="1:67" ht="60.6" customHeight="1">
      <c r="A802" s="101">
        <f t="shared" si="117"/>
        <v>797</v>
      </c>
      <c r="B802" s="101" t="str">
        <f t="shared" si="118"/>
        <v/>
      </c>
      <c r="C802" s="101" t="str">
        <f>IF(B802&lt;&gt;1,"",COUNTIF($B$6:B802,1))</f>
        <v/>
      </c>
      <c r="D802" s="101" t="str">
        <f>IF(B802&lt;&gt;2,"",COUNTIF($B$6:B802,2))</f>
        <v/>
      </c>
      <c r="E802" s="101" t="str">
        <f>IF(B802&lt;&gt;3,"",COUNTIF($B$6:B802,3))</f>
        <v/>
      </c>
      <c r="F802" s="101" t="str">
        <f>IF(B802&lt;&gt;4,"",COUNTIF($B$6:B802,4))</f>
        <v/>
      </c>
      <c r="G802" s="75"/>
      <c r="H802" s="36"/>
      <c r="I802" s="76"/>
      <c r="J802" s="76"/>
      <c r="K802" s="75"/>
      <c r="L802" s="161"/>
      <c r="M802" s="77"/>
      <c r="N802" s="76"/>
      <c r="O802" s="78"/>
      <c r="P802" s="83"/>
      <c r="Q802" s="84"/>
      <c r="R802" s="76"/>
      <c r="S802" s="75"/>
      <c r="T802" s="79"/>
      <c r="U802" s="86"/>
      <c r="V802" s="87"/>
      <c r="W802" s="172" t="str">
        <f>IF(OR(T802="他官署で調達手続きを実施のため",AG802=契約状況コード表!G$5),"－",IF(V802&lt;&gt;"",ROUNDDOWN(V802/T802,3),(IFERROR(ROUNDDOWN(U802/T802,3),"－"))))</f>
        <v>－</v>
      </c>
      <c r="X802" s="79"/>
      <c r="Y802" s="79"/>
      <c r="Z802" s="82"/>
      <c r="AA802" s="80"/>
      <c r="AB802" s="81"/>
      <c r="AC802" s="82"/>
      <c r="AD802" s="82"/>
      <c r="AE802" s="82"/>
      <c r="AF802" s="82"/>
      <c r="AG802" s="80"/>
      <c r="AH802" s="76"/>
      <c r="AI802" s="76"/>
      <c r="AJ802" s="76"/>
      <c r="AK802" s="36"/>
      <c r="AL802" s="36"/>
      <c r="AM802" s="200"/>
      <c r="AN802" s="200"/>
      <c r="AO802" s="200"/>
      <c r="AP802" s="200"/>
      <c r="AQ802" s="161"/>
      <c r="AR802" s="75"/>
      <c r="AS802" s="36"/>
      <c r="AT802" s="36"/>
      <c r="AU802" s="36"/>
      <c r="AV802" s="36"/>
      <c r="AW802" s="36"/>
      <c r="AX802" s="36"/>
      <c r="AY802" s="36"/>
      <c r="AZ802" s="36"/>
      <c r="BA802" s="104"/>
      <c r="BB802" s="113"/>
      <c r="BC802" s="114" t="str">
        <f>IF(AND(OR(K802=契約状況コード表!D$5,K802=契約状況コード表!D$6),OR(AG802=契約状況コード表!G$5,AG802=契約状況コード表!G$6)),"年間支払金額(全官署)",IF(OR(AG802=契約状況コード表!G$5,AG802=契約状況コード表!G$6),"年間支払金額",IF(AND(OR(COUNTIF(AI802,"*すべて*"),COUNTIF(AI802,"*全て*")),S802="●",OR(K802=契約状況コード表!D$5,K802=契約状況コード表!D$6)),"年間支払金額(全官署、契約相手方ごと)",IF(AND(OR(COUNTIF(AI802,"*すべて*"),COUNTIF(AI802,"*全て*")),S802="●"),"年間支払金額(契約相手方ごと)",IF(AND(OR(K802=契約状況コード表!D$5,K802=契約状況コード表!D$6),AG802=契約状況コード表!G$7),"契約総額(全官署)",IF(AND(K802=契約状況コード表!D$7,AG802=契約状況コード表!G$7),"契約総額(自官署のみ)",IF(K802=契約状況コード表!D$7,"年間支払金額(自官署のみ)",IF(AG802=契約状況コード表!G$7,"契約総額",IF(AND(COUNTIF(BJ802,"&lt;&gt;*単価*"),OR(K802=契約状況コード表!D$5,K802=契約状況コード表!D$6)),"全官署予定価格",IF(AND(COUNTIF(BJ802,"*単価*"),OR(K802=契約状況コード表!D$5,K802=契約状況コード表!D$6)),"全官署支払金額",IF(AND(COUNTIF(BJ802,"&lt;&gt;*単価*"),COUNTIF(BJ802,"*変更契約*")),"変更後予定価格",IF(COUNTIF(BJ802,"*単価*"),"年間支払金額","予定価格"))))))))))))</f>
        <v>予定価格</v>
      </c>
      <c r="BD802" s="114" t="str">
        <f>IF(AND(BI802=契約状況コード表!M$5,T802&gt;契約状況コード表!N$5),"○",IF(AND(BI802=契約状況コード表!M$6,T802&gt;=契約状況コード表!N$6),"○",IF(AND(BI802=契約状況コード表!M$7,T802&gt;=契約状況コード表!N$7),"○",IF(AND(BI802=契約状況コード表!M$8,T802&gt;=契約状況コード表!N$8),"○",IF(AND(BI802=契約状況コード表!M$9,T802&gt;=契約状況コード表!N$9),"○",IF(AND(BI802=契約状況コード表!M$10,T802&gt;=契約状況コード表!N$10),"○",IF(AND(BI802=契約状況コード表!M$11,T802&gt;=契約状況コード表!N$11),"○",IF(AND(BI802=契約状況コード表!M$12,T802&gt;=契約状況コード表!N$12),"○",IF(AND(BI802=契約状況コード表!M$13,T802&gt;=契約状況コード表!N$13),"○",IF(T802="他官署で調達手続き入札を実施のため","○","×"))))))))))</f>
        <v>×</v>
      </c>
      <c r="BE802" s="114" t="str">
        <f>IF(AND(BI802=契約状況コード表!M$5,Y802&gt;契約状況コード表!N$5),"○",IF(AND(BI802=契約状況コード表!M$6,Y802&gt;=契約状況コード表!N$6),"○",IF(AND(BI802=契約状況コード表!M$7,Y802&gt;=契約状況コード表!N$7),"○",IF(AND(BI802=契約状況コード表!M$8,Y802&gt;=契約状況コード表!N$8),"○",IF(AND(BI802=契約状況コード表!M$9,Y802&gt;=契約状況コード表!N$9),"○",IF(AND(BI802=契約状況コード表!M$10,Y802&gt;=契約状況コード表!N$10),"○",IF(AND(BI802=契約状況コード表!M$11,Y802&gt;=契約状況コード表!N$11),"○",IF(AND(BI802=契約状況コード表!M$12,Y802&gt;=契約状況コード表!N$12),"○",IF(AND(BI802=契約状況コード表!M$13,Y802&gt;=契約状況コード表!N$13),"○","×")))))))))</f>
        <v>×</v>
      </c>
      <c r="BF802" s="114" t="str">
        <f t="shared" si="110"/>
        <v>×</v>
      </c>
      <c r="BG802" s="114" t="str">
        <f t="shared" si="111"/>
        <v>×</v>
      </c>
      <c r="BH802" s="115" t="str">
        <f t="shared" si="112"/>
        <v/>
      </c>
      <c r="BI802" s="170">
        <f t="shared" si="113"/>
        <v>0</v>
      </c>
      <c r="BJ802" s="36" t="str">
        <f>IF(AG802=契約状況コード表!G$5,"",IF(AND(K802&lt;&gt;"",ISTEXT(U802)),"分担契約/単価契約",IF(ISTEXT(U802),"単価契約",IF(K802&lt;&gt;"","分担契約",""))))</f>
        <v/>
      </c>
      <c r="BK802" s="171"/>
      <c r="BL802" s="118" t="str">
        <f>IF(COUNTIF(T802,"**"),"",IF(AND(T802&gt;=契約状況コード表!P$5,OR(H802=契約状況コード表!M$5,H802=契約状況コード表!M$6)),1,IF(AND(T802&gt;=契約状況コード表!P$13,H802&lt;&gt;契約状況コード表!M$5,H802&lt;&gt;契約状況コード表!M$6),1,"")))</f>
        <v/>
      </c>
      <c r="BM802" s="155" t="str">
        <f t="shared" si="114"/>
        <v>○</v>
      </c>
      <c r="BN802" s="118" t="b">
        <f t="shared" si="115"/>
        <v>1</v>
      </c>
      <c r="BO802" s="118" t="b">
        <f t="shared" si="116"/>
        <v>1</v>
      </c>
    </row>
    <row r="803" spans="1:67" ht="60.6" customHeight="1">
      <c r="A803" s="101">
        <f t="shared" si="117"/>
        <v>798</v>
      </c>
      <c r="B803" s="101" t="str">
        <f t="shared" si="118"/>
        <v/>
      </c>
      <c r="C803" s="101" t="str">
        <f>IF(B803&lt;&gt;1,"",COUNTIF($B$6:B803,1))</f>
        <v/>
      </c>
      <c r="D803" s="101" t="str">
        <f>IF(B803&lt;&gt;2,"",COUNTIF($B$6:B803,2))</f>
        <v/>
      </c>
      <c r="E803" s="101" t="str">
        <f>IF(B803&lt;&gt;3,"",COUNTIF($B$6:B803,3))</f>
        <v/>
      </c>
      <c r="F803" s="101" t="str">
        <f>IF(B803&lt;&gt;4,"",COUNTIF($B$6:B803,4))</f>
        <v/>
      </c>
      <c r="G803" s="75"/>
      <c r="H803" s="36"/>
      <c r="I803" s="76"/>
      <c r="J803" s="76"/>
      <c r="K803" s="75"/>
      <c r="L803" s="161"/>
      <c r="M803" s="77"/>
      <c r="N803" s="76"/>
      <c r="O803" s="78"/>
      <c r="P803" s="83"/>
      <c r="Q803" s="84"/>
      <c r="R803" s="76"/>
      <c r="S803" s="75"/>
      <c r="T803" s="79"/>
      <c r="U803" s="86"/>
      <c r="V803" s="87"/>
      <c r="W803" s="172" t="str">
        <f>IF(OR(T803="他官署で調達手続きを実施のため",AG803=契約状況コード表!G$5),"－",IF(V803&lt;&gt;"",ROUNDDOWN(V803/T803,3),(IFERROR(ROUNDDOWN(U803/T803,3),"－"))))</f>
        <v>－</v>
      </c>
      <c r="X803" s="79"/>
      <c r="Y803" s="79"/>
      <c r="Z803" s="82"/>
      <c r="AA803" s="80"/>
      <c r="AB803" s="81"/>
      <c r="AC803" s="82"/>
      <c r="AD803" s="82"/>
      <c r="AE803" s="82"/>
      <c r="AF803" s="82"/>
      <c r="AG803" s="80"/>
      <c r="AH803" s="76"/>
      <c r="AI803" s="76"/>
      <c r="AJ803" s="76"/>
      <c r="AK803" s="36"/>
      <c r="AL803" s="36"/>
      <c r="AM803" s="200"/>
      <c r="AN803" s="200"/>
      <c r="AO803" s="200"/>
      <c r="AP803" s="200"/>
      <c r="AQ803" s="161"/>
      <c r="AR803" s="75"/>
      <c r="AS803" s="36"/>
      <c r="AT803" s="36"/>
      <c r="AU803" s="36"/>
      <c r="AV803" s="36"/>
      <c r="AW803" s="36"/>
      <c r="AX803" s="36"/>
      <c r="AY803" s="36"/>
      <c r="AZ803" s="36"/>
      <c r="BA803" s="104"/>
      <c r="BB803" s="113"/>
      <c r="BC803" s="114" t="str">
        <f>IF(AND(OR(K803=契約状況コード表!D$5,K803=契約状況コード表!D$6),OR(AG803=契約状況コード表!G$5,AG803=契約状況コード表!G$6)),"年間支払金額(全官署)",IF(OR(AG803=契約状況コード表!G$5,AG803=契約状況コード表!G$6),"年間支払金額",IF(AND(OR(COUNTIF(AI803,"*すべて*"),COUNTIF(AI803,"*全て*")),S803="●",OR(K803=契約状況コード表!D$5,K803=契約状況コード表!D$6)),"年間支払金額(全官署、契約相手方ごと)",IF(AND(OR(COUNTIF(AI803,"*すべて*"),COUNTIF(AI803,"*全て*")),S803="●"),"年間支払金額(契約相手方ごと)",IF(AND(OR(K803=契約状況コード表!D$5,K803=契約状況コード表!D$6),AG803=契約状況コード表!G$7),"契約総額(全官署)",IF(AND(K803=契約状況コード表!D$7,AG803=契約状況コード表!G$7),"契約総額(自官署のみ)",IF(K803=契約状況コード表!D$7,"年間支払金額(自官署のみ)",IF(AG803=契約状況コード表!G$7,"契約総額",IF(AND(COUNTIF(BJ803,"&lt;&gt;*単価*"),OR(K803=契約状況コード表!D$5,K803=契約状況コード表!D$6)),"全官署予定価格",IF(AND(COUNTIF(BJ803,"*単価*"),OR(K803=契約状況コード表!D$5,K803=契約状況コード表!D$6)),"全官署支払金額",IF(AND(COUNTIF(BJ803,"&lt;&gt;*単価*"),COUNTIF(BJ803,"*変更契約*")),"変更後予定価格",IF(COUNTIF(BJ803,"*単価*"),"年間支払金額","予定価格"))))))))))))</f>
        <v>予定価格</v>
      </c>
      <c r="BD803" s="114" t="str">
        <f>IF(AND(BI803=契約状況コード表!M$5,T803&gt;契約状況コード表!N$5),"○",IF(AND(BI803=契約状況コード表!M$6,T803&gt;=契約状況コード表!N$6),"○",IF(AND(BI803=契約状況コード表!M$7,T803&gt;=契約状況コード表!N$7),"○",IF(AND(BI803=契約状況コード表!M$8,T803&gt;=契約状況コード表!N$8),"○",IF(AND(BI803=契約状況コード表!M$9,T803&gt;=契約状況コード表!N$9),"○",IF(AND(BI803=契約状況コード表!M$10,T803&gt;=契約状況コード表!N$10),"○",IF(AND(BI803=契約状況コード表!M$11,T803&gt;=契約状況コード表!N$11),"○",IF(AND(BI803=契約状況コード表!M$12,T803&gt;=契約状況コード表!N$12),"○",IF(AND(BI803=契約状況コード表!M$13,T803&gt;=契約状況コード表!N$13),"○",IF(T803="他官署で調達手続き入札を実施のため","○","×"))))))))))</f>
        <v>×</v>
      </c>
      <c r="BE803" s="114" t="str">
        <f>IF(AND(BI803=契約状況コード表!M$5,Y803&gt;契約状況コード表!N$5),"○",IF(AND(BI803=契約状況コード表!M$6,Y803&gt;=契約状況コード表!N$6),"○",IF(AND(BI803=契約状況コード表!M$7,Y803&gt;=契約状況コード表!N$7),"○",IF(AND(BI803=契約状況コード表!M$8,Y803&gt;=契約状況コード表!N$8),"○",IF(AND(BI803=契約状況コード表!M$9,Y803&gt;=契約状況コード表!N$9),"○",IF(AND(BI803=契約状況コード表!M$10,Y803&gt;=契約状況コード表!N$10),"○",IF(AND(BI803=契約状況コード表!M$11,Y803&gt;=契約状況コード表!N$11),"○",IF(AND(BI803=契約状況コード表!M$12,Y803&gt;=契約状況コード表!N$12),"○",IF(AND(BI803=契約状況コード表!M$13,Y803&gt;=契約状況コード表!N$13),"○","×")))))))))</f>
        <v>×</v>
      </c>
      <c r="BF803" s="114" t="str">
        <f t="shared" si="110"/>
        <v>×</v>
      </c>
      <c r="BG803" s="114" t="str">
        <f t="shared" si="111"/>
        <v>×</v>
      </c>
      <c r="BH803" s="115" t="str">
        <f t="shared" si="112"/>
        <v/>
      </c>
      <c r="BI803" s="170">
        <f t="shared" si="113"/>
        <v>0</v>
      </c>
      <c r="BJ803" s="36" t="str">
        <f>IF(AG803=契約状況コード表!G$5,"",IF(AND(K803&lt;&gt;"",ISTEXT(U803)),"分担契約/単価契約",IF(ISTEXT(U803),"単価契約",IF(K803&lt;&gt;"","分担契約",""))))</f>
        <v/>
      </c>
      <c r="BK803" s="171"/>
      <c r="BL803" s="118" t="str">
        <f>IF(COUNTIF(T803,"**"),"",IF(AND(T803&gt;=契約状況コード表!P$5,OR(H803=契約状況コード表!M$5,H803=契約状況コード表!M$6)),1,IF(AND(T803&gt;=契約状況コード表!P$13,H803&lt;&gt;契約状況コード表!M$5,H803&lt;&gt;契約状況コード表!M$6),1,"")))</f>
        <v/>
      </c>
      <c r="BM803" s="155" t="str">
        <f t="shared" si="114"/>
        <v>○</v>
      </c>
      <c r="BN803" s="118" t="b">
        <f t="shared" si="115"/>
        <v>1</v>
      </c>
      <c r="BO803" s="118" t="b">
        <f t="shared" si="116"/>
        <v>1</v>
      </c>
    </row>
    <row r="804" spans="1:67" ht="60.6" customHeight="1">
      <c r="A804" s="101">
        <f t="shared" si="117"/>
        <v>799</v>
      </c>
      <c r="B804" s="101" t="str">
        <f t="shared" si="118"/>
        <v/>
      </c>
      <c r="C804" s="101" t="str">
        <f>IF(B804&lt;&gt;1,"",COUNTIF($B$6:B804,1))</f>
        <v/>
      </c>
      <c r="D804" s="101" t="str">
        <f>IF(B804&lt;&gt;2,"",COUNTIF($B$6:B804,2))</f>
        <v/>
      </c>
      <c r="E804" s="101" t="str">
        <f>IF(B804&lt;&gt;3,"",COUNTIF($B$6:B804,3))</f>
        <v/>
      </c>
      <c r="F804" s="101" t="str">
        <f>IF(B804&lt;&gt;4,"",COUNTIF($B$6:B804,4))</f>
        <v/>
      </c>
      <c r="G804" s="75"/>
      <c r="H804" s="36"/>
      <c r="I804" s="76"/>
      <c r="J804" s="76"/>
      <c r="K804" s="75"/>
      <c r="L804" s="161"/>
      <c r="M804" s="77"/>
      <c r="N804" s="76"/>
      <c r="O804" s="78"/>
      <c r="P804" s="83"/>
      <c r="Q804" s="84"/>
      <c r="R804" s="76"/>
      <c r="S804" s="75"/>
      <c r="T804" s="79"/>
      <c r="U804" s="86"/>
      <c r="V804" s="87"/>
      <c r="W804" s="172" t="str">
        <f>IF(OR(T804="他官署で調達手続きを実施のため",AG804=契約状況コード表!G$5),"－",IF(V804&lt;&gt;"",ROUNDDOWN(V804/T804,3),(IFERROR(ROUNDDOWN(U804/T804,3),"－"))))</f>
        <v>－</v>
      </c>
      <c r="X804" s="79"/>
      <c r="Y804" s="79"/>
      <c r="Z804" s="82"/>
      <c r="AA804" s="80"/>
      <c r="AB804" s="81"/>
      <c r="AC804" s="82"/>
      <c r="AD804" s="82"/>
      <c r="AE804" s="82"/>
      <c r="AF804" s="82"/>
      <c r="AG804" s="80"/>
      <c r="AH804" s="76"/>
      <c r="AI804" s="76"/>
      <c r="AJ804" s="76"/>
      <c r="AK804" s="36"/>
      <c r="AL804" s="36"/>
      <c r="AM804" s="200"/>
      <c r="AN804" s="200"/>
      <c r="AO804" s="200"/>
      <c r="AP804" s="200"/>
      <c r="AQ804" s="161"/>
      <c r="AR804" s="75"/>
      <c r="AS804" s="36"/>
      <c r="AT804" s="36"/>
      <c r="AU804" s="36"/>
      <c r="AV804" s="36"/>
      <c r="AW804" s="36"/>
      <c r="AX804" s="36"/>
      <c r="AY804" s="36"/>
      <c r="AZ804" s="36"/>
      <c r="BA804" s="104"/>
      <c r="BB804" s="113"/>
      <c r="BC804" s="114" t="str">
        <f>IF(AND(OR(K804=契約状況コード表!D$5,K804=契約状況コード表!D$6),OR(AG804=契約状況コード表!G$5,AG804=契約状況コード表!G$6)),"年間支払金額(全官署)",IF(OR(AG804=契約状況コード表!G$5,AG804=契約状況コード表!G$6),"年間支払金額",IF(AND(OR(COUNTIF(AI804,"*すべて*"),COUNTIF(AI804,"*全て*")),S804="●",OR(K804=契約状況コード表!D$5,K804=契約状況コード表!D$6)),"年間支払金額(全官署、契約相手方ごと)",IF(AND(OR(COUNTIF(AI804,"*すべて*"),COUNTIF(AI804,"*全て*")),S804="●"),"年間支払金額(契約相手方ごと)",IF(AND(OR(K804=契約状況コード表!D$5,K804=契約状況コード表!D$6),AG804=契約状況コード表!G$7),"契約総額(全官署)",IF(AND(K804=契約状況コード表!D$7,AG804=契約状況コード表!G$7),"契約総額(自官署のみ)",IF(K804=契約状況コード表!D$7,"年間支払金額(自官署のみ)",IF(AG804=契約状況コード表!G$7,"契約総額",IF(AND(COUNTIF(BJ804,"&lt;&gt;*単価*"),OR(K804=契約状況コード表!D$5,K804=契約状況コード表!D$6)),"全官署予定価格",IF(AND(COUNTIF(BJ804,"*単価*"),OR(K804=契約状況コード表!D$5,K804=契約状況コード表!D$6)),"全官署支払金額",IF(AND(COUNTIF(BJ804,"&lt;&gt;*単価*"),COUNTIF(BJ804,"*変更契約*")),"変更後予定価格",IF(COUNTIF(BJ804,"*単価*"),"年間支払金額","予定価格"))))))))))))</f>
        <v>予定価格</v>
      </c>
      <c r="BD804" s="114" t="str">
        <f>IF(AND(BI804=契約状況コード表!M$5,T804&gt;契約状況コード表!N$5),"○",IF(AND(BI804=契約状況コード表!M$6,T804&gt;=契約状況コード表!N$6),"○",IF(AND(BI804=契約状況コード表!M$7,T804&gt;=契約状況コード表!N$7),"○",IF(AND(BI804=契約状況コード表!M$8,T804&gt;=契約状況コード表!N$8),"○",IF(AND(BI804=契約状況コード表!M$9,T804&gt;=契約状況コード表!N$9),"○",IF(AND(BI804=契約状況コード表!M$10,T804&gt;=契約状況コード表!N$10),"○",IF(AND(BI804=契約状況コード表!M$11,T804&gt;=契約状況コード表!N$11),"○",IF(AND(BI804=契約状況コード表!M$12,T804&gt;=契約状況コード表!N$12),"○",IF(AND(BI804=契約状況コード表!M$13,T804&gt;=契約状況コード表!N$13),"○",IF(T804="他官署で調達手続き入札を実施のため","○","×"))))))))))</f>
        <v>×</v>
      </c>
      <c r="BE804" s="114" t="str">
        <f>IF(AND(BI804=契約状況コード表!M$5,Y804&gt;契約状況コード表!N$5),"○",IF(AND(BI804=契約状況コード表!M$6,Y804&gt;=契約状況コード表!N$6),"○",IF(AND(BI804=契約状況コード表!M$7,Y804&gt;=契約状況コード表!N$7),"○",IF(AND(BI804=契約状況コード表!M$8,Y804&gt;=契約状況コード表!N$8),"○",IF(AND(BI804=契約状況コード表!M$9,Y804&gt;=契約状況コード表!N$9),"○",IF(AND(BI804=契約状況コード表!M$10,Y804&gt;=契約状況コード表!N$10),"○",IF(AND(BI804=契約状況コード表!M$11,Y804&gt;=契約状況コード表!N$11),"○",IF(AND(BI804=契約状況コード表!M$12,Y804&gt;=契約状況コード表!N$12),"○",IF(AND(BI804=契約状況コード表!M$13,Y804&gt;=契約状況コード表!N$13),"○","×")))))))))</f>
        <v>×</v>
      </c>
      <c r="BF804" s="114" t="str">
        <f t="shared" si="110"/>
        <v>×</v>
      </c>
      <c r="BG804" s="114" t="str">
        <f t="shared" si="111"/>
        <v>×</v>
      </c>
      <c r="BH804" s="115" t="str">
        <f t="shared" si="112"/>
        <v/>
      </c>
      <c r="BI804" s="170">
        <f t="shared" si="113"/>
        <v>0</v>
      </c>
      <c r="BJ804" s="36" t="str">
        <f>IF(AG804=契約状況コード表!G$5,"",IF(AND(K804&lt;&gt;"",ISTEXT(U804)),"分担契約/単価契約",IF(ISTEXT(U804),"単価契約",IF(K804&lt;&gt;"","分担契約",""))))</f>
        <v/>
      </c>
      <c r="BK804" s="171"/>
      <c r="BL804" s="118" t="str">
        <f>IF(COUNTIF(T804,"**"),"",IF(AND(T804&gt;=契約状況コード表!P$5,OR(H804=契約状況コード表!M$5,H804=契約状況コード表!M$6)),1,IF(AND(T804&gt;=契約状況コード表!P$13,H804&lt;&gt;契約状況コード表!M$5,H804&lt;&gt;契約状況コード表!M$6),1,"")))</f>
        <v/>
      </c>
      <c r="BM804" s="155" t="str">
        <f t="shared" si="114"/>
        <v>○</v>
      </c>
      <c r="BN804" s="118" t="b">
        <f t="shared" si="115"/>
        <v>1</v>
      </c>
      <c r="BO804" s="118" t="b">
        <f t="shared" si="116"/>
        <v>1</v>
      </c>
    </row>
    <row r="805" spans="1:67" ht="60.6" customHeight="1">
      <c r="A805" s="101">
        <f t="shared" si="117"/>
        <v>800</v>
      </c>
      <c r="B805" s="101" t="str">
        <f t="shared" si="118"/>
        <v/>
      </c>
      <c r="C805" s="101" t="str">
        <f>IF(B805&lt;&gt;1,"",COUNTIF($B$6:B805,1))</f>
        <v/>
      </c>
      <c r="D805" s="101" t="str">
        <f>IF(B805&lt;&gt;2,"",COUNTIF($B$6:B805,2))</f>
        <v/>
      </c>
      <c r="E805" s="101" t="str">
        <f>IF(B805&lt;&gt;3,"",COUNTIF($B$6:B805,3))</f>
        <v/>
      </c>
      <c r="F805" s="101" t="str">
        <f>IF(B805&lt;&gt;4,"",COUNTIF($B$6:B805,4))</f>
        <v/>
      </c>
      <c r="G805" s="75"/>
      <c r="H805" s="36"/>
      <c r="I805" s="76"/>
      <c r="J805" s="76"/>
      <c r="K805" s="75"/>
      <c r="L805" s="161"/>
      <c r="M805" s="77"/>
      <c r="N805" s="76"/>
      <c r="O805" s="78"/>
      <c r="P805" s="83"/>
      <c r="Q805" s="84"/>
      <c r="R805" s="76"/>
      <c r="S805" s="75"/>
      <c r="T805" s="79"/>
      <c r="U805" s="86"/>
      <c r="V805" s="87"/>
      <c r="W805" s="172" t="str">
        <f>IF(OR(T805="他官署で調達手続きを実施のため",AG805=契約状況コード表!G$5),"－",IF(V805&lt;&gt;"",ROUNDDOWN(V805/T805,3),(IFERROR(ROUNDDOWN(U805/T805,3),"－"))))</f>
        <v>－</v>
      </c>
      <c r="X805" s="79"/>
      <c r="Y805" s="79"/>
      <c r="Z805" s="82"/>
      <c r="AA805" s="80"/>
      <c r="AB805" s="81"/>
      <c r="AC805" s="82"/>
      <c r="AD805" s="82"/>
      <c r="AE805" s="82"/>
      <c r="AF805" s="82"/>
      <c r="AG805" s="80"/>
      <c r="AH805" s="76"/>
      <c r="AI805" s="76"/>
      <c r="AJ805" s="76"/>
      <c r="AK805" s="36"/>
      <c r="AL805" s="36"/>
      <c r="AM805" s="200"/>
      <c r="AN805" s="200"/>
      <c r="AO805" s="200"/>
      <c r="AP805" s="200"/>
      <c r="AQ805" s="161"/>
      <c r="AR805" s="75"/>
      <c r="AS805" s="36"/>
      <c r="AT805" s="36"/>
      <c r="AU805" s="36"/>
      <c r="AV805" s="36"/>
      <c r="AW805" s="36"/>
      <c r="AX805" s="36"/>
      <c r="AY805" s="36"/>
      <c r="AZ805" s="36"/>
      <c r="BA805" s="108"/>
      <c r="BB805" s="113"/>
      <c r="BC805" s="114" t="str">
        <f>IF(AND(OR(K805=契約状況コード表!D$5,K805=契約状況コード表!D$6),OR(AG805=契約状況コード表!G$5,AG805=契約状況コード表!G$6)),"年間支払金額(全官署)",IF(OR(AG805=契約状況コード表!G$5,AG805=契約状況コード表!G$6),"年間支払金額",IF(AND(OR(COUNTIF(AI805,"*すべて*"),COUNTIF(AI805,"*全て*")),S805="●",OR(K805=契約状況コード表!D$5,K805=契約状況コード表!D$6)),"年間支払金額(全官署、契約相手方ごと)",IF(AND(OR(COUNTIF(AI805,"*すべて*"),COUNTIF(AI805,"*全て*")),S805="●"),"年間支払金額(契約相手方ごと)",IF(AND(OR(K805=契約状況コード表!D$5,K805=契約状況コード表!D$6),AG805=契約状況コード表!G$7),"契約総額(全官署)",IF(AND(K805=契約状況コード表!D$7,AG805=契約状況コード表!G$7),"契約総額(自官署のみ)",IF(K805=契約状況コード表!D$7,"年間支払金額(自官署のみ)",IF(AG805=契約状況コード表!G$7,"契約総額",IF(AND(COUNTIF(BJ805,"&lt;&gt;*単価*"),OR(K805=契約状況コード表!D$5,K805=契約状況コード表!D$6)),"全官署予定価格",IF(AND(COUNTIF(BJ805,"*単価*"),OR(K805=契約状況コード表!D$5,K805=契約状況コード表!D$6)),"全官署支払金額",IF(AND(COUNTIF(BJ805,"&lt;&gt;*単価*"),COUNTIF(BJ805,"*変更契約*")),"変更後予定価格",IF(COUNTIF(BJ805,"*単価*"),"年間支払金額","予定価格"))))))))))))</f>
        <v>予定価格</v>
      </c>
      <c r="BD805" s="114" t="str">
        <f>IF(AND(BI805=契約状況コード表!M$5,T805&gt;契約状況コード表!N$5),"○",IF(AND(BI805=契約状況コード表!M$6,T805&gt;=契約状況コード表!N$6),"○",IF(AND(BI805=契約状況コード表!M$7,T805&gt;=契約状況コード表!N$7),"○",IF(AND(BI805=契約状況コード表!M$8,T805&gt;=契約状況コード表!N$8),"○",IF(AND(BI805=契約状況コード表!M$9,T805&gt;=契約状況コード表!N$9),"○",IF(AND(BI805=契約状況コード表!M$10,T805&gt;=契約状況コード表!N$10),"○",IF(AND(BI805=契約状況コード表!M$11,T805&gt;=契約状況コード表!N$11),"○",IF(AND(BI805=契約状況コード表!M$12,T805&gt;=契約状況コード表!N$12),"○",IF(AND(BI805=契約状況コード表!M$13,T805&gt;=契約状況コード表!N$13),"○",IF(T805="他官署で調達手続き入札を実施のため","○","×"))))))))))</f>
        <v>×</v>
      </c>
      <c r="BE805" s="114" t="str">
        <f>IF(AND(BI805=契約状況コード表!M$5,Y805&gt;契約状況コード表!N$5),"○",IF(AND(BI805=契約状況コード表!M$6,Y805&gt;=契約状況コード表!N$6),"○",IF(AND(BI805=契約状況コード表!M$7,Y805&gt;=契約状況コード表!N$7),"○",IF(AND(BI805=契約状況コード表!M$8,Y805&gt;=契約状況コード表!N$8),"○",IF(AND(BI805=契約状況コード表!M$9,Y805&gt;=契約状況コード表!N$9),"○",IF(AND(BI805=契約状況コード表!M$10,Y805&gt;=契約状況コード表!N$10),"○",IF(AND(BI805=契約状況コード表!M$11,Y805&gt;=契約状況コード表!N$11),"○",IF(AND(BI805=契約状況コード表!M$12,Y805&gt;=契約状況コード表!N$12),"○",IF(AND(BI805=契約状況コード表!M$13,Y805&gt;=契約状況コード表!N$13),"○","×")))))))))</f>
        <v>×</v>
      </c>
      <c r="BF805" s="114" t="str">
        <f t="shared" si="110"/>
        <v>×</v>
      </c>
      <c r="BG805" s="114" t="str">
        <f t="shared" si="111"/>
        <v>×</v>
      </c>
      <c r="BH805" s="115" t="str">
        <f t="shared" si="112"/>
        <v/>
      </c>
      <c r="BI805" s="170">
        <f t="shared" si="113"/>
        <v>0</v>
      </c>
      <c r="BJ805" s="36" t="str">
        <f>IF(AG805=契約状況コード表!G$5,"",IF(AND(K805&lt;&gt;"",ISTEXT(U805)),"分担契約/単価契約",IF(ISTEXT(U805),"単価契約",IF(K805&lt;&gt;"","分担契約",""))))</f>
        <v/>
      </c>
      <c r="BK805" s="171"/>
      <c r="BL805" s="118" t="str">
        <f>IF(COUNTIF(T805,"**"),"",IF(AND(T805&gt;=契約状況コード表!P$5,OR(H805=契約状況コード表!M$5,H805=契約状況コード表!M$6)),1,IF(AND(T805&gt;=契約状況コード表!P$13,H805&lt;&gt;契約状況コード表!M$5,H805&lt;&gt;契約状況コード表!M$6),1,"")))</f>
        <v/>
      </c>
      <c r="BM805" s="155" t="str">
        <f t="shared" si="114"/>
        <v>○</v>
      </c>
      <c r="BN805" s="118" t="b">
        <f t="shared" si="115"/>
        <v>1</v>
      </c>
      <c r="BO805" s="118" t="b">
        <f t="shared" si="116"/>
        <v>1</v>
      </c>
    </row>
    <row r="806" spans="1:67" ht="60.6" customHeight="1">
      <c r="A806" s="101">
        <f t="shared" si="117"/>
        <v>801</v>
      </c>
      <c r="B806" s="101" t="str">
        <f t="shared" si="118"/>
        <v/>
      </c>
      <c r="C806" s="101" t="str">
        <f>IF(B806&lt;&gt;1,"",COUNTIF($B$6:B806,1))</f>
        <v/>
      </c>
      <c r="D806" s="101" t="str">
        <f>IF(B806&lt;&gt;2,"",COUNTIF($B$6:B806,2))</f>
        <v/>
      </c>
      <c r="E806" s="101" t="str">
        <f>IF(B806&lt;&gt;3,"",COUNTIF($B$6:B806,3))</f>
        <v/>
      </c>
      <c r="F806" s="101" t="str">
        <f>IF(B806&lt;&gt;4,"",COUNTIF($B$6:B806,4))</f>
        <v/>
      </c>
      <c r="G806" s="75"/>
      <c r="H806" s="36"/>
      <c r="I806" s="76"/>
      <c r="J806" s="76"/>
      <c r="K806" s="75"/>
      <c r="L806" s="161"/>
      <c r="M806" s="77"/>
      <c r="N806" s="76"/>
      <c r="O806" s="78"/>
      <c r="P806" s="83"/>
      <c r="Q806" s="84"/>
      <c r="R806" s="76"/>
      <c r="S806" s="75"/>
      <c r="T806" s="79"/>
      <c r="U806" s="86"/>
      <c r="V806" s="87"/>
      <c r="W806" s="172" t="str">
        <f>IF(OR(T806="他官署で調達手続きを実施のため",AG806=契約状況コード表!G$5),"－",IF(V806&lt;&gt;"",ROUNDDOWN(V806/T806,3),(IFERROR(ROUNDDOWN(U806/T806,3),"－"))))</f>
        <v>－</v>
      </c>
      <c r="X806" s="79"/>
      <c r="Y806" s="79"/>
      <c r="Z806" s="82"/>
      <c r="AA806" s="80"/>
      <c r="AB806" s="81"/>
      <c r="AC806" s="82"/>
      <c r="AD806" s="82"/>
      <c r="AE806" s="82"/>
      <c r="AF806" s="82"/>
      <c r="AG806" s="80"/>
      <c r="AH806" s="76"/>
      <c r="AI806" s="76"/>
      <c r="AJ806" s="76"/>
      <c r="AK806" s="36"/>
      <c r="AL806" s="36"/>
      <c r="AM806" s="200"/>
      <c r="AN806" s="200"/>
      <c r="AO806" s="200"/>
      <c r="AP806" s="200"/>
      <c r="AQ806" s="161"/>
      <c r="AR806" s="75"/>
      <c r="AS806" s="36"/>
      <c r="AT806" s="36"/>
      <c r="AU806" s="36"/>
      <c r="AV806" s="36"/>
      <c r="AW806" s="36"/>
      <c r="AX806" s="36"/>
      <c r="AY806" s="36"/>
      <c r="AZ806" s="36"/>
      <c r="BA806" s="104"/>
      <c r="BB806" s="113"/>
      <c r="BC806" s="114" t="str">
        <f>IF(AND(OR(K806=契約状況コード表!D$5,K806=契約状況コード表!D$6),OR(AG806=契約状況コード表!G$5,AG806=契約状況コード表!G$6)),"年間支払金額(全官署)",IF(OR(AG806=契約状況コード表!G$5,AG806=契約状況コード表!G$6),"年間支払金額",IF(AND(OR(COUNTIF(AI806,"*すべて*"),COUNTIF(AI806,"*全て*")),S806="●",OR(K806=契約状況コード表!D$5,K806=契約状況コード表!D$6)),"年間支払金額(全官署、契約相手方ごと)",IF(AND(OR(COUNTIF(AI806,"*すべて*"),COUNTIF(AI806,"*全て*")),S806="●"),"年間支払金額(契約相手方ごと)",IF(AND(OR(K806=契約状況コード表!D$5,K806=契約状況コード表!D$6),AG806=契約状況コード表!G$7),"契約総額(全官署)",IF(AND(K806=契約状況コード表!D$7,AG806=契約状況コード表!G$7),"契約総額(自官署のみ)",IF(K806=契約状況コード表!D$7,"年間支払金額(自官署のみ)",IF(AG806=契約状況コード表!G$7,"契約総額",IF(AND(COUNTIF(BJ806,"&lt;&gt;*単価*"),OR(K806=契約状況コード表!D$5,K806=契約状況コード表!D$6)),"全官署予定価格",IF(AND(COUNTIF(BJ806,"*単価*"),OR(K806=契約状況コード表!D$5,K806=契約状況コード表!D$6)),"全官署支払金額",IF(AND(COUNTIF(BJ806,"&lt;&gt;*単価*"),COUNTIF(BJ806,"*変更契約*")),"変更後予定価格",IF(COUNTIF(BJ806,"*単価*"),"年間支払金額","予定価格"))))))))))))</f>
        <v>予定価格</v>
      </c>
      <c r="BD806" s="114" t="str">
        <f>IF(AND(BI806=契約状況コード表!M$5,T806&gt;契約状況コード表!N$5),"○",IF(AND(BI806=契約状況コード表!M$6,T806&gt;=契約状況コード表!N$6),"○",IF(AND(BI806=契約状況コード表!M$7,T806&gt;=契約状況コード表!N$7),"○",IF(AND(BI806=契約状況コード表!M$8,T806&gt;=契約状況コード表!N$8),"○",IF(AND(BI806=契約状況コード表!M$9,T806&gt;=契約状況コード表!N$9),"○",IF(AND(BI806=契約状況コード表!M$10,T806&gt;=契約状況コード表!N$10),"○",IF(AND(BI806=契約状況コード表!M$11,T806&gt;=契約状況コード表!N$11),"○",IF(AND(BI806=契約状況コード表!M$12,T806&gt;=契約状況コード表!N$12),"○",IF(AND(BI806=契約状況コード表!M$13,T806&gt;=契約状況コード表!N$13),"○",IF(T806="他官署で調達手続き入札を実施のため","○","×"))))))))))</f>
        <v>×</v>
      </c>
      <c r="BE806" s="114" t="str">
        <f>IF(AND(BI806=契約状況コード表!M$5,Y806&gt;契約状況コード表!N$5),"○",IF(AND(BI806=契約状況コード表!M$6,Y806&gt;=契約状況コード表!N$6),"○",IF(AND(BI806=契約状況コード表!M$7,Y806&gt;=契約状況コード表!N$7),"○",IF(AND(BI806=契約状況コード表!M$8,Y806&gt;=契約状況コード表!N$8),"○",IF(AND(BI806=契約状況コード表!M$9,Y806&gt;=契約状況コード表!N$9),"○",IF(AND(BI806=契約状況コード表!M$10,Y806&gt;=契約状況コード表!N$10),"○",IF(AND(BI806=契約状況コード表!M$11,Y806&gt;=契約状況コード表!N$11),"○",IF(AND(BI806=契約状況コード表!M$12,Y806&gt;=契約状況コード表!N$12),"○",IF(AND(BI806=契約状況コード表!M$13,Y806&gt;=契約状況コード表!N$13),"○","×")))))))))</f>
        <v>×</v>
      </c>
      <c r="BF806" s="114" t="str">
        <f t="shared" si="110"/>
        <v>×</v>
      </c>
      <c r="BG806" s="114" t="str">
        <f t="shared" si="111"/>
        <v>×</v>
      </c>
      <c r="BH806" s="115" t="str">
        <f t="shared" si="112"/>
        <v/>
      </c>
      <c r="BI806" s="170">
        <f t="shared" si="113"/>
        <v>0</v>
      </c>
      <c r="BJ806" s="36" t="str">
        <f>IF(AG806=契約状況コード表!G$5,"",IF(AND(K806&lt;&gt;"",ISTEXT(U806)),"分担契約/単価契約",IF(ISTEXT(U806),"単価契約",IF(K806&lt;&gt;"","分担契約",""))))</f>
        <v/>
      </c>
      <c r="BK806" s="171"/>
      <c r="BL806" s="118" t="str">
        <f>IF(COUNTIF(T806,"**"),"",IF(AND(T806&gt;=契約状況コード表!P$5,OR(H806=契約状況コード表!M$5,H806=契約状況コード表!M$6)),1,IF(AND(T806&gt;=契約状況コード表!P$13,H806&lt;&gt;契約状況コード表!M$5,H806&lt;&gt;契約状況コード表!M$6),1,"")))</f>
        <v/>
      </c>
      <c r="BM806" s="155" t="str">
        <f t="shared" si="114"/>
        <v>○</v>
      </c>
      <c r="BN806" s="118" t="b">
        <f t="shared" si="115"/>
        <v>1</v>
      </c>
      <c r="BO806" s="118" t="b">
        <f t="shared" si="116"/>
        <v>1</v>
      </c>
    </row>
    <row r="807" spans="1:67" ht="60.6" customHeight="1">
      <c r="A807" s="101">
        <f t="shared" si="117"/>
        <v>802</v>
      </c>
      <c r="B807" s="101" t="str">
        <f t="shared" si="118"/>
        <v/>
      </c>
      <c r="C807" s="101" t="str">
        <f>IF(B807&lt;&gt;1,"",COUNTIF($B$6:B807,1))</f>
        <v/>
      </c>
      <c r="D807" s="101" t="str">
        <f>IF(B807&lt;&gt;2,"",COUNTIF($B$6:B807,2))</f>
        <v/>
      </c>
      <c r="E807" s="101" t="str">
        <f>IF(B807&lt;&gt;3,"",COUNTIF($B$6:B807,3))</f>
        <v/>
      </c>
      <c r="F807" s="101" t="str">
        <f>IF(B807&lt;&gt;4,"",COUNTIF($B$6:B807,4))</f>
        <v/>
      </c>
      <c r="G807" s="75"/>
      <c r="H807" s="36"/>
      <c r="I807" s="76"/>
      <c r="J807" s="76"/>
      <c r="K807" s="75"/>
      <c r="L807" s="161"/>
      <c r="M807" s="77"/>
      <c r="N807" s="76"/>
      <c r="O807" s="78"/>
      <c r="P807" s="83"/>
      <c r="Q807" s="84"/>
      <c r="R807" s="76"/>
      <c r="S807" s="75"/>
      <c r="T807" s="79"/>
      <c r="U807" s="86"/>
      <c r="V807" s="87"/>
      <c r="W807" s="172" t="str">
        <f>IF(OR(T807="他官署で調達手続きを実施のため",AG807=契約状況コード表!G$5),"－",IF(V807&lt;&gt;"",ROUNDDOWN(V807/T807,3),(IFERROR(ROUNDDOWN(U807/T807,3),"－"))))</f>
        <v>－</v>
      </c>
      <c r="X807" s="79"/>
      <c r="Y807" s="79"/>
      <c r="Z807" s="82"/>
      <c r="AA807" s="80"/>
      <c r="AB807" s="81"/>
      <c r="AC807" s="82"/>
      <c r="AD807" s="82"/>
      <c r="AE807" s="82"/>
      <c r="AF807" s="82"/>
      <c r="AG807" s="80"/>
      <c r="AH807" s="76"/>
      <c r="AI807" s="76"/>
      <c r="AJ807" s="76"/>
      <c r="AK807" s="36"/>
      <c r="AL807" s="36"/>
      <c r="AM807" s="200"/>
      <c r="AN807" s="200"/>
      <c r="AO807" s="200"/>
      <c r="AP807" s="200"/>
      <c r="AQ807" s="161"/>
      <c r="AR807" s="75"/>
      <c r="AS807" s="36"/>
      <c r="AT807" s="36"/>
      <c r="AU807" s="36"/>
      <c r="AV807" s="36"/>
      <c r="AW807" s="36"/>
      <c r="AX807" s="36"/>
      <c r="AY807" s="36"/>
      <c r="AZ807" s="36"/>
      <c r="BA807" s="104"/>
      <c r="BB807" s="113"/>
      <c r="BC807" s="114" t="str">
        <f>IF(AND(OR(K807=契約状況コード表!D$5,K807=契約状況コード表!D$6),OR(AG807=契約状況コード表!G$5,AG807=契約状況コード表!G$6)),"年間支払金額(全官署)",IF(OR(AG807=契約状況コード表!G$5,AG807=契約状況コード表!G$6),"年間支払金額",IF(AND(OR(COUNTIF(AI807,"*すべて*"),COUNTIF(AI807,"*全て*")),S807="●",OR(K807=契約状況コード表!D$5,K807=契約状況コード表!D$6)),"年間支払金額(全官署、契約相手方ごと)",IF(AND(OR(COUNTIF(AI807,"*すべて*"),COUNTIF(AI807,"*全て*")),S807="●"),"年間支払金額(契約相手方ごと)",IF(AND(OR(K807=契約状況コード表!D$5,K807=契約状況コード表!D$6),AG807=契約状況コード表!G$7),"契約総額(全官署)",IF(AND(K807=契約状況コード表!D$7,AG807=契約状況コード表!G$7),"契約総額(自官署のみ)",IF(K807=契約状況コード表!D$7,"年間支払金額(自官署のみ)",IF(AG807=契約状況コード表!G$7,"契約総額",IF(AND(COUNTIF(BJ807,"&lt;&gt;*単価*"),OR(K807=契約状況コード表!D$5,K807=契約状況コード表!D$6)),"全官署予定価格",IF(AND(COUNTIF(BJ807,"*単価*"),OR(K807=契約状況コード表!D$5,K807=契約状況コード表!D$6)),"全官署支払金額",IF(AND(COUNTIF(BJ807,"&lt;&gt;*単価*"),COUNTIF(BJ807,"*変更契約*")),"変更後予定価格",IF(COUNTIF(BJ807,"*単価*"),"年間支払金額","予定価格"))))))))))))</f>
        <v>予定価格</v>
      </c>
      <c r="BD807" s="114" t="str">
        <f>IF(AND(BI807=契約状況コード表!M$5,T807&gt;契約状況コード表!N$5),"○",IF(AND(BI807=契約状況コード表!M$6,T807&gt;=契約状況コード表!N$6),"○",IF(AND(BI807=契約状況コード表!M$7,T807&gt;=契約状況コード表!N$7),"○",IF(AND(BI807=契約状況コード表!M$8,T807&gt;=契約状況コード表!N$8),"○",IF(AND(BI807=契約状況コード表!M$9,T807&gt;=契約状況コード表!N$9),"○",IF(AND(BI807=契約状況コード表!M$10,T807&gt;=契約状況コード表!N$10),"○",IF(AND(BI807=契約状況コード表!M$11,T807&gt;=契約状況コード表!N$11),"○",IF(AND(BI807=契約状況コード表!M$12,T807&gt;=契約状況コード表!N$12),"○",IF(AND(BI807=契約状況コード表!M$13,T807&gt;=契約状況コード表!N$13),"○",IF(T807="他官署で調達手続き入札を実施のため","○","×"))))))))))</f>
        <v>×</v>
      </c>
      <c r="BE807" s="114" t="str">
        <f>IF(AND(BI807=契約状況コード表!M$5,Y807&gt;契約状況コード表!N$5),"○",IF(AND(BI807=契約状況コード表!M$6,Y807&gt;=契約状況コード表!N$6),"○",IF(AND(BI807=契約状況コード表!M$7,Y807&gt;=契約状況コード表!N$7),"○",IF(AND(BI807=契約状況コード表!M$8,Y807&gt;=契約状況コード表!N$8),"○",IF(AND(BI807=契約状況コード表!M$9,Y807&gt;=契約状況コード表!N$9),"○",IF(AND(BI807=契約状況コード表!M$10,Y807&gt;=契約状況コード表!N$10),"○",IF(AND(BI807=契約状況コード表!M$11,Y807&gt;=契約状況コード表!N$11),"○",IF(AND(BI807=契約状況コード表!M$12,Y807&gt;=契約状況コード表!N$12),"○",IF(AND(BI807=契約状況コード表!M$13,Y807&gt;=契約状況コード表!N$13),"○","×")))))))))</f>
        <v>×</v>
      </c>
      <c r="BF807" s="114" t="str">
        <f t="shared" si="110"/>
        <v>×</v>
      </c>
      <c r="BG807" s="114" t="str">
        <f t="shared" si="111"/>
        <v>×</v>
      </c>
      <c r="BH807" s="115" t="str">
        <f t="shared" si="112"/>
        <v/>
      </c>
      <c r="BI807" s="170">
        <f t="shared" si="113"/>
        <v>0</v>
      </c>
      <c r="BJ807" s="36" t="str">
        <f>IF(AG807=契約状況コード表!G$5,"",IF(AND(K807&lt;&gt;"",ISTEXT(U807)),"分担契約/単価契約",IF(ISTEXT(U807),"単価契約",IF(K807&lt;&gt;"","分担契約",""))))</f>
        <v/>
      </c>
      <c r="BK807" s="171"/>
      <c r="BL807" s="118" t="str">
        <f>IF(COUNTIF(T807,"**"),"",IF(AND(T807&gt;=契約状況コード表!P$5,OR(H807=契約状況コード表!M$5,H807=契約状況コード表!M$6)),1,IF(AND(T807&gt;=契約状況コード表!P$13,H807&lt;&gt;契約状況コード表!M$5,H807&lt;&gt;契約状況コード表!M$6),1,"")))</f>
        <v/>
      </c>
      <c r="BM807" s="155" t="str">
        <f t="shared" si="114"/>
        <v>○</v>
      </c>
      <c r="BN807" s="118" t="b">
        <f t="shared" si="115"/>
        <v>1</v>
      </c>
      <c r="BO807" s="118" t="b">
        <f t="shared" si="116"/>
        <v>1</v>
      </c>
    </row>
    <row r="808" spans="1:67" ht="60.6" customHeight="1">
      <c r="A808" s="101">
        <f t="shared" si="117"/>
        <v>803</v>
      </c>
      <c r="B808" s="101" t="str">
        <f t="shared" si="118"/>
        <v/>
      </c>
      <c r="C808" s="101" t="str">
        <f>IF(B808&lt;&gt;1,"",COUNTIF($B$6:B808,1))</f>
        <v/>
      </c>
      <c r="D808" s="101" t="str">
        <f>IF(B808&lt;&gt;2,"",COUNTIF($B$6:B808,2))</f>
        <v/>
      </c>
      <c r="E808" s="101" t="str">
        <f>IF(B808&lt;&gt;3,"",COUNTIF($B$6:B808,3))</f>
        <v/>
      </c>
      <c r="F808" s="101" t="str">
        <f>IF(B808&lt;&gt;4,"",COUNTIF($B$6:B808,4))</f>
        <v/>
      </c>
      <c r="G808" s="75"/>
      <c r="H808" s="36"/>
      <c r="I808" s="76"/>
      <c r="J808" s="76"/>
      <c r="K808" s="75"/>
      <c r="L808" s="161"/>
      <c r="M808" s="77"/>
      <c r="N808" s="76"/>
      <c r="O808" s="78"/>
      <c r="P808" s="83"/>
      <c r="Q808" s="84"/>
      <c r="R808" s="76"/>
      <c r="S808" s="75"/>
      <c r="T808" s="85"/>
      <c r="U808" s="154"/>
      <c r="V808" s="87"/>
      <c r="W808" s="172" t="str">
        <f>IF(OR(T808="他官署で調達手続きを実施のため",AG808=契約状況コード表!G$5),"－",IF(V808&lt;&gt;"",ROUNDDOWN(V808/T808,3),(IFERROR(ROUNDDOWN(U808/T808,3),"－"))))</f>
        <v>－</v>
      </c>
      <c r="X808" s="85"/>
      <c r="Y808" s="85"/>
      <c r="Z808" s="82"/>
      <c r="AA808" s="80"/>
      <c r="AB808" s="81"/>
      <c r="AC808" s="82"/>
      <c r="AD808" s="82"/>
      <c r="AE808" s="82"/>
      <c r="AF808" s="82"/>
      <c r="AG808" s="80"/>
      <c r="AH808" s="76"/>
      <c r="AI808" s="76"/>
      <c r="AJ808" s="76"/>
      <c r="AK808" s="36"/>
      <c r="AL808" s="36"/>
      <c r="AM808" s="200"/>
      <c r="AN808" s="200"/>
      <c r="AO808" s="200"/>
      <c r="AP808" s="200"/>
      <c r="AQ808" s="161"/>
      <c r="AR808" s="75"/>
      <c r="AS808" s="36"/>
      <c r="AT808" s="36"/>
      <c r="AU808" s="36"/>
      <c r="AV808" s="36"/>
      <c r="AW808" s="36"/>
      <c r="AX808" s="36"/>
      <c r="AY808" s="36"/>
      <c r="AZ808" s="36"/>
      <c r="BA808" s="104"/>
      <c r="BB808" s="113"/>
      <c r="BC808" s="114" t="str">
        <f>IF(AND(OR(K808=契約状況コード表!D$5,K808=契約状況コード表!D$6),OR(AG808=契約状況コード表!G$5,AG808=契約状況コード表!G$6)),"年間支払金額(全官署)",IF(OR(AG808=契約状況コード表!G$5,AG808=契約状況コード表!G$6),"年間支払金額",IF(AND(OR(COUNTIF(AI808,"*すべて*"),COUNTIF(AI808,"*全て*")),S808="●",OR(K808=契約状況コード表!D$5,K808=契約状況コード表!D$6)),"年間支払金額(全官署、契約相手方ごと)",IF(AND(OR(COUNTIF(AI808,"*すべて*"),COUNTIF(AI808,"*全て*")),S808="●"),"年間支払金額(契約相手方ごと)",IF(AND(OR(K808=契約状況コード表!D$5,K808=契約状況コード表!D$6),AG808=契約状況コード表!G$7),"契約総額(全官署)",IF(AND(K808=契約状況コード表!D$7,AG808=契約状況コード表!G$7),"契約総額(自官署のみ)",IF(K808=契約状況コード表!D$7,"年間支払金額(自官署のみ)",IF(AG808=契約状況コード表!G$7,"契約総額",IF(AND(COUNTIF(BJ808,"&lt;&gt;*単価*"),OR(K808=契約状況コード表!D$5,K808=契約状況コード表!D$6)),"全官署予定価格",IF(AND(COUNTIF(BJ808,"*単価*"),OR(K808=契約状況コード表!D$5,K808=契約状況コード表!D$6)),"全官署支払金額",IF(AND(COUNTIF(BJ808,"&lt;&gt;*単価*"),COUNTIF(BJ808,"*変更契約*")),"変更後予定価格",IF(COUNTIF(BJ808,"*単価*"),"年間支払金額","予定価格"))))))))))))</f>
        <v>予定価格</v>
      </c>
      <c r="BD808" s="114" t="str">
        <f>IF(AND(BI808=契約状況コード表!M$5,T808&gt;契約状況コード表!N$5),"○",IF(AND(BI808=契約状況コード表!M$6,T808&gt;=契約状況コード表!N$6),"○",IF(AND(BI808=契約状況コード表!M$7,T808&gt;=契約状況コード表!N$7),"○",IF(AND(BI808=契約状況コード表!M$8,T808&gt;=契約状況コード表!N$8),"○",IF(AND(BI808=契約状況コード表!M$9,T808&gt;=契約状況コード表!N$9),"○",IF(AND(BI808=契約状況コード表!M$10,T808&gt;=契約状況コード表!N$10),"○",IF(AND(BI808=契約状況コード表!M$11,T808&gt;=契約状況コード表!N$11),"○",IF(AND(BI808=契約状況コード表!M$12,T808&gt;=契約状況コード表!N$12),"○",IF(AND(BI808=契約状況コード表!M$13,T808&gt;=契約状況コード表!N$13),"○",IF(T808="他官署で調達手続き入札を実施のため","○","×"))))))))))</f>
        <v>×</v>
      </c>
      <c r="BE808" s="114" t="str">
        <f>IF(AND(BI808=契約状況コード表!M$5,Y808&gt;契約状況コード表!N$5),"○",IF(AND(BI808=契約状況コード表!M$6,Y808&gt;=契約状況コード表!N$6),"○",IF(AND(BI808=契約状況コード表!M$7,Y808&gt;=契約状況コード表!N$7),"○",IF(AND(BI808=契約状況コード表!M$8,Y808&gt;=契約状況コード表!N$8),"○",IF(AND(BI808=契約状況コード表!M$9,Y808&gt;=契約状況コード表!N$9),"○",IF(AND(BI808=契約状況コード表!M$10,Y808&gt;=契約状況コード表!N$10),"○",IF(AND(BI808=契約状況コード表!M$11,Y808&gt;=契約状況コード表!N$11),"○",IF(AND(BI808=契約状況コード表!M$12,Y808&gt;=契約状況コード表!N$12),"○",IF(AND(BI808=契約状況コード表!M$13,Y808&gt;=契約状況コード表!N$13),"○","×")))))))))</f>
        <v>×</v>
      </c>
      <c r="BF808" s="114" t="str">
        <f t="shared" si="110"/>
        <v>×</v>
      </c>
      <c r="BG808" s="114" t="str">
        <f t="shared" si="111"/>
        <v>×</v>
      </c>
      <c r="BH808" s="115" t="str">
        <f t="shared" si="112"/>
        <v/>
      </c>
      <c r="BI808" s="170">
        <f t="shared" si="113"/>
        <v>0</v>
      </c>
      <c r="BJ808" s="36" t="str">
        <f>IF(AG808=契約状況コード表!G$5,"",IF(AND(K808&lt;&gt;"",ISTEXT(U808)),"分担契約/単価契約",IF(ISTEXT(U808),"単価契約",IF(K808&lt;&gt;"","分担契約",""))))</f>
        <v/>
      </c>
      <c r="BK808" s="171"/>
      <c r="BL808" s="118" t="str">
        <f>IF(COUNTIF(T808,"**"),"",IF(AND(T808&gt;=契約状況コード表!P$5,OR(H808=契約状況コード表!M$5,H808=契約状況コード表!M$6)),1,IF(AND(T808&gt;=契約状況コード表!P$13,H808&lt;&gt;契約状況コード表!M$5,H808&lt;&gt;契約状況コード表!M$6),1,"")))</f>
        <v/>
      </c>
      <c r="BM808" s="155" t="str">
        <f t="shared" si="114"/>
        <v>○</v>
      </c>
      <c r="BN808" s="118" t="b">
        <f t="shared" si="115"/>
        <v>1</v>
      </c>
      <c r="BO808" s="118" t="b">
        <f t="shared" si="116"/>
        <v>1</v>
      </c>
    </row>
    <row r="809" spans="1:67" ht="60.6" customHeight="1">
      <c r="A809" s="101">
        <f t="shared" si="117"/>
        <v>804</v>
      </c>
      <c r="B809" s="101" t="str">
        <f t="shared" si="118"/>
        <v/>
      </c>
      <c r="C809" s="101" t="str">
        <f>IF(B809&lt;&gt;1,"",COUNTIF($B$6:B809,1))</f>
        <v/>
      </c>
      <c r="D809" s="101" t="str">
        <f>IF(B809&lt;&gt;2,"",COUNTIF($B$6:B809,2))</f>
        <v/>
      </c>
      <c r="E809" s="101" t="str">
        <f>IF(B809&lt;&gt;3,"",COUNTIF($B$6:B809,3))</f>
        <v/>
      </c>
      <c r="F809" s="101" t="str">
        <f>IF(B809&lt;&gt;4,"",COUNTIF($B$6:B809,4))</f>
        <v/>
      </c>
      <c r="G809" s="75"/>
      <c r="H809" s="36"/>
      <c r="I809" s="76"/>
      <c r="J809" s="76"/>
      <c r="K809" s="75"/>
      <c r="L809" s="161"/>
      <c r="M809" s="77"/>
      <c r="N809" s="76"/>
      <c r="O809" s="78"/>
      <c r="P809" s="83"/>
      <c r="Q809" s="84"/>
      <c r="R809" s="76"/>
      <c r="S809" s="75"/>
      <c r="T809" s="79"/>
      <c r="U809" s="86"/>
      <c r="V809" s="87"/>
      <c r="W809" s="172" t="str">
        <f>IF(OR(T809="他官署で調達手続きを実施のため",AG809=契約状況コード表!G$5),"－",IF(V809&lt;&gt;"",ROUNDDOWN(V809/T809,3),(IFERROR(ROUNDDOWN(U809/T809,3),"－"))))</f>
        <v>－</v>
      </c>
      <c r="X809" s="79"/>
      <c r="Y809" s="79"/>
      <c r="Z809" s="82"/>
      <c r="AA809" s="80"/>
      <c r="AB809" s="81"/>
      <c r="AC809" s="82"/>
      <c r="AD809" s="82"/>
      <c r="AE809" s="82"/>
      <c r="AF809" s="82"/>
      <c r="AG809" s="80"/>
      <c r="AH809" s="76"/>
      <c r="AI809" s="76"/>
      <c r="AJ809" s="76"/>
      <c r="AK809" s="36"/>
      <c r="AL809" s="36"/>
      <c r="AM809" s="200"/>
      <c r="AN809" s="200"/>
      <c r="AO809" s="200"/>
      <c r="AP809" s="200"/>
      <c r="AQ809" s="161"/>
      <c r="AR809" s="75"/>
      <c r="AS809" s="36"/>
      <c r="AT809" s="36"/>
      <c r="AU809" s="36"/>
      <c r="AV809" s="36"/>
      <c r="AW809" s="36"/>
      <c r="AX809" s="36"/>
      <c r="AY809" s="36"/>
      <c r="AZ809" s="36"/>
      <c r="BA809" s="104"/>
      <c r="BB809" s="113"/>
      <c r="BC809" s="114" t="str">
        <f>IF(AND(OR(K809=契約状況コード表!D$5,K809=契約状況コード表!D$6),OR(AG809=契約状況コード表!G$5,AG809=契約状況コード表!G$6)),"年間支払金額(全官署)",IF(OR(AG809=契約状況コード表!G$5,AG809=契約状況コード表!G$6),"年間支払金額",IF(AND(OR(COUNTIF(AI809,"*すべて*"),COUNTIF(AI809,"*全て*")),S809="●",OR(K809=契約状況コード表!D$5,K809=契約状況コード表!D$6)),"年間支払金額(全官署、契約相手方ごと)",IF(AND(OR(COUNTIF(AI809,"*すべて*"),COUNTIF(AI809,"*全て*")),S809="●"),"年間支払金額(契約相手方ごと)",IF(AND(OR(K809=契約状況コード表!D$5,K809=契約状況コード表!D$6),AG809=契約状況コード表!G$7),"契約総額(全官署)",IF(AND(K809=契約状況コード表!D$7,AG809=契約状況コード表!G$7),"契約総額(自官署のみ)",IF(K809=契約状況コード表!D$7,"年間支払金額(自官署のみ)",IF(AG809=契約状況コード表!G$7,"契約総額",IF(AND(COUNTIF(BJ809,"&lt;&gt;*単価*"),OR(K809=契約状況コード表!D$5,K809=契約状況コード表!D$6)),"全官署予定価格",IF(AND(COUNTIF(BJ809,"*単価*"),OR(K809=契約状況コード表!D$5,K809=契約状況コード表!D$6)),"全官署支払金額",IF(AND(COUNTIF(BJ809,"&lt;&gt;*単価*"),COUNTIF(BJ809,"*変更契約*")),"変更後予定価格",IF(COUNTIF(BJ809,"*単価*"),"年間支払金額","予定価格"))))))))))))</f>
        <v>予定価格</v>
      </c>
      <c r="BD809" s="114" t="str">
        <f>IF(AND(BI809=契約状況コード表!M$5,T809&gt;契約状況コード表!N$5),"○",IF(AND(BI809=契約状況コード表!M$6,T809&gt;=契約状況コード表!N$6),"○",IF(AND(BI809=契約状況コード表!M$7,T809&gt;=契約状況コード表!N$7),"○",IF(AND(BI809=契約状況コード表!M$8,T809&gt;=契約状況コード表!N$8),"○",IF(AND(BI809=契約状況コード表!M$9,T809&gt;=契約状況コード表!N$9),"○",IF(AND(BI809=契約状況コード表!M$10,T809&gt;=契約状況コード表!N$10),"○",IF(AND(BI809=契約状況コード表!M$11,T809&gt;=契約状況コード表!N$11),"○",IF(AND(BI809=契約状況コード表!M$12,T809&gt;=契約状況コード表!N$12),"○",IF(AND(BI809=契約状況コード表!M$13,T809&gt;=契約状況コード表!N$13),"○",IF(T809="他官署で調達手続き入札を実施のため","○","×"))))))))))</f>
        <v>×</v>
      </c>
      <c r="BE809" s="114" t="str">
        <f>IF(AND(BI809=契約状況コード表!M$5,Y809&gt;契約状況コード表!N$5),"○",IF(AND(BI809=契約状況コード表!M$6,Y809&gt;=契約状況コード表!N$6),"○",IF(AND(BI809=契約状況コード表!M$7,Y809&gt;=契約状況コード表!N$7),"○",IF(AND(BI809=契約状況コード表!M$8,Y809&gt;=契約状況コード表!N$8),"○",IF(AND(BI809=契約状況コード表!M$9,Y809&gt;=契約状況コード表!N$9),"○",IF(AND(BI809=契約状況コード表!M$10,Y809&gt;=契約状況コード表!N$10),"○",IF(AND(BI809=契約状況コード表!M$11,Y809&gt;=契約状況コード表!N$11),"○",IF(AND(BI809=契約状況コード表!M$12,Y809&gt;=契約状況コード表!N$12),"○",IF(AND(BI809=契約状況コード表!M$13,Y809&gt;=契約状況コード表!N$13),"○","×")))))))))</f>
        <v>×</v>
      </c>
      <c r="BF809" s="114" t="str">
        <f t="shared" si="110"/>
        <v>×</v>
      </c>
      <c r="BG809" s="114" t="str">
        <f t="shared" si="111"/>
        <v>×</v>
      </c>
      <c r="BH809" s="115" t="str">
        <f t="shared" si="112"/>
        <v/>
      </c>
      <c r="BI809" s="170">
        <f t="shared" si="113"/>
        <v>0</v>
      </c>
      <c r="BJ809" s="36" t="str">
        <f>IF(AG809=契約状況コード表!G$5,"",IF(AND(K809&lt;&gt;"",ISTEXT(U809)),"分担契約/単価契約",IF(ISTEXT(U809),"単価契約",IF(K809&lt;&gt;"","分担契約",""))))</f>
        <v/>
      </c>
      <c r="BK809" s="171"/>
      <c r="BL809" s="118" t="str">
        <f>IF(COUNTIF(T809,"**"),"",IF(AND(T809&gt;=契約状況コード表!P$5,OR(H809=契約状況コード表!M$5,H809=契約状況コード表!M$6)),1,IF(AND(T809&gt;=契約状況コード表!P$13,H809&lt;&gt;契約状況コード表!M$5,H809&lt;&gt;契約状況コード表!M$6),1,"")))</f>
        <v/>
      </c>
      <c r="BM809" s="155" t="str">
        <f t="shared" si="114"/>
        <v>○</v>
      </c>
      <c r="BN809" s="118" t="b">
        <f t="shared" si="115"/>
        <v>1</v>
      </c>
      <c r="BO809" s="118" t="b">
        <f t="shared" si="116"/>
        <v>1</v>
      </c>
    </row>
    <row r="810" spans="1:67" ht="60.6" customHeight="1">
      <c r="A810" s="101">
        <f t="shared" si="117"/>
        <v>805</v>
      </c>
      <c r="B810" s="101" t="str">
        <f t="shared" si="118"/>
        <v/>
      </c>
      <c r="C810" s="101" t="str">
        <f>IF(B810&lt;&gt;1,"",COUNTIF($B$6:B810,1))</f>
        <v/>
      </c>
      <c r="D810" s="101" t="str">
        <f>IF(B810&lt;&gt;2,"",COUNTIF($B$6:B810,2))</f>
        <v/>
      </c>
      <c r="E810" s="101" t="str">
        <f>IF(B810&lt;&gt;3,"",COUNTIF($B$6:B810,3))</f>
        <v/>
      </c>
      <c r="F810" s="101" t="str">
        <f>IF(B810&lt;&gt;4,"",COUNTIF($B$6:B810,4))</f>
        <v/>
      </c>
      <c r="G810" s="75"/>
      <c r="H810" s="36"/>
      <c r="I810" s="76"/>
      <c r="J810" s="76"/>
      <c r="K810" s="75"/>
      <c r="L810" s="161"/>
      <c r="M810" s="77"/>
      <c r="N810" s="76"/>
      <c r="O810" s="78"/>
      <c r="P810" s="83"/>
      <c r="Q810" s="84"/>
      <c r="R810" s="76"/>
      <c r="S810" s="75"/>
      <c r="T810" s="79"/>
      <c r="U810" s="86"/>
      <c r="V810" s="87"/>
      <c r="W810" s="172" t="str">
        <f>IF(OR(T810="他官署で調達手続きを実施のため",AG810=契約状況コード表!G$5),"－",IF(V810&lt;&gt;"",ROUNDDOWN(V810/T810,3),(IFERROR(ROUNDDOWN(U810/T810,3),"－"))))</f>
        <v>－</v>
      </c>
      <c r="X810" s="79"/>
      <c r="Y810" s="79"/>
      <c r="Z810" s="82"/>
      <c r="AA810" s="80"/>
      <c r="AB810" s="81"/>
      <c r="AC810" s="82"/>
      <c r="AD810" s="82"/>
      <c r="AE810" s="82"/>
      <c r="AF810" s="82"/>
      <c r="AG810" s="80"/>
      <c r="AH810" s="76"/>
      <c r="AI810" s="76"/>
      <c r="AJ810" s="76"/>
      <c r="AK810" s="36"/>
      <c r="AL810" s="36"/>
      <c r="AM810" s="200"/>
      <c r="AN810" s="200"/>
      <c r="AO810" s="200"/>
      <c r="AP810" s="200"/>
      <c r="AQ810" s="161"/>
      <c r="AR810" s="75"/>
      <c r="AS810" s="36"/>
      <c r="AT810" s="36"/>
      <c r="AU810" s="36"/>
      <c r="AV810" s="36"/>
      <c r="AW810" s="36"/>
      <c r="AX810" s="36"/>
      <c r="AY810" s="36"/>
      <c r="AZ810" s="36"/>
      <c r="BA810" s="104"/>
      <c r="BB810" s="113"/>
      <c r="BC810" s="114" t="str">
        <f>IF(AND(OR(K810=契約状況コード表!D$5,K810=契約状況コード表!D$6),OR(AG810=契約状況コード表!G$5,AG810=契約状況コード表!G$6)),"年間支払金額(全官署)",IF(OR(AG810=契約状況コード表!G$5,AG810=契約状況コード表!G$6),"年間支払金額",IF(AND(OR(COUNTIF(AI810,"*すべて*"),COUNTIF(AI810,"*全て*")),S810="●",OR(K810=契約状況コード表!D$5,K810=契約状況コード表!D$6)),"年間支払金額(全官署、契約相手方ごと)",IF(AND(OR(COUNTIF(AI810,"*すべて*"),COUNTIF(AI810,"*全て*")),S810="●"),"年間支払金額(契約相手方ごと)",IF(AND(OR(K810=契約状況コード表!D$5,K810=契約状況コード表!D$6),AG810=契約状況コード表!G$7),"契約総額(全官署)",IF(AND(K810=契約状況コード表!D$7,AG810=契約状況コード表!G$7),"契約総額(自官署のみ)",IF(K810=契約状況コード表!D$7,"年間支払金額(自官署のみ)",IF(AG810=契約状況コード表!G$7,"契約総額",IF(AND(COUNTIF(BJ810,"&lt;&gt;*単価*"),OR(K810=契約状況コード表!D$5,K810=契約状況コード表!D$6)),"全官署予定価格",IF(AND(COUNTIF(BJ810,"*単価*"),OR(K810=契約状況コード表!D$5,K810=契約状況コード表!D$6)),"全官署支払金額",IF(AND(COUNTIF(BJ810,"&lt;&gt;*単価*"),COUNTIF(BJ810,"*変更契約*")),"変更後予定価格",IF(COUNTIF(BJ810,"*単価*"),"年間支払金額","予定価格"))))))))))))</f>
        <v>予定価格</v>
      </c>
      <c r="BD810" s="114" t="str">
        <f>IF(AND(BI810=契約状況コード表!M$5,T810&gt;契約状況コード表!N$5),"○",IF(AND(BI810=契約状況コード表!M$6,T810&gt;=契約状況コード表!N$6),"○",IF(AND(BI810=契約状況コード表!M$7,T810&gt;=契約状況コード表!N$7),"○",IF(AND(BI810=契約状況コード表!M$8,T810&gt;=契約状況コード表!N$8),"○",IF(AND(BI810=契約状況コード表!M$9,T810&gt;=契約状況コード表!N$9),"○",IF(AND(BI810=契約状況コード表!M$10,T810&gt;=契約状況コード表!N$10),"○",IF(AND(BI810=契約状況コード表!M$11,T810&gt;=契約状況コード表!N$11),"○",IF(AND(BI810=契約状況コード表!M$12,T810&gt;=契約状況コード表!N$12),"○",IF(AND(BI810=契約状況コード表!M$13,T810&gt;=契約状況コード表!N$13),"○",IF(T810="他官署で調達手続き入札を実施のため","○","×"))))))))))</f>
        <v>×</v>
      </c>
      <c r="BE810" s="114" t="str">
        <f>IF(AND(BI810=契約状況コード表!M$5,Y810&gt;契約状況コード表!N$5),"○",IF(AND(BI810=契約状況コード表!M$6,Y810&gt;=契約状況コード表!N$6),"○",IF(AND(BI810=契約状況コード表!M$7,Y810&gt;=契約状況コード表!N$7),"○",IF(AND(BI810=契約状況コード表!M$8,Y810&gt;=契約状況コード表!N$8),"○",IF(AND(BI810=契約状況コード表!M$9,Y810&gt;=契約状況コード表!N$9),"○",IF(AND(BI810=契約状況コード表!M$10,Y810&gt;=契約状況コード表!N$10),"○",IF(AND(BI810=契約状況コード表!M$11,Y810&gt;=契約状況コード表!N$11),"○",IF(AND(BI810=契約状況コード表!M$12,Y810&gt;=契約状況コード表!N$12),"○",IF(AND(BI810=契約状況コード表!M$13,Y810&gt;=契約状況コード表!N$13),"○","×")))))))))</f>
        <v>×</v>
      </c>
      <c r="BF810" s="114" t="str">
        <f t="shared" si="110"/>
        <v>×</v>
      </c>
      <c r="BG810" s="114" t="str">
        <f t="shared" si="111"/>
        <v>×</v>
      </c>
      <c r="BH810" s="115" t="str">
        <f t="shared" si="112"/>
        <v/>
      </c>
      <c r="BI810" s="170">
        <f t="shared" si="113"/>
        <v>0</v>
      </c>
      <c r="BJ810" s="36" t="str">
        <f>IF(AG810=契約状況コード表!G$5,"",IF(AND(K810&lt;&gt;"",ISTEXT(U810)),"分担契約/単価契約",IF(ISTEXT(U810),"単価契約",IF(K810&lt;&gt;"","分担契約",""))))</f>
        <v/>
      </c>
      <c r="BK810" s="171"/>
      <c r="BL810" s="118" t="str">
        <f>IF(COUNTIF(T810,"**"),"",IF(AND(T810&gt;=契約状況コード表!P$5,OR(H810=契約状況コード表!M$5,H810=契約状況コード表!M$6)),1,IF(AND(T810&gt;=契約状況コード表!P$13,H810&lt;&gt;契約状況コード表!M$5,H810&lt;&gt;契約状況コード表!M$6),1,"")))</f>
        <v/>
      </c>
      <c r="BM810" s="155" t="str">
        <f t="shared" si="114"/>
        <v>○</v>
      </c>
      <c r="BN810" s="118" t="b">
        <f t="shared" si="115"/>
        <v>1</v>
      </c>
      <c r="BO810" s="118" t="b">
        <f t="shared" si="116"/>
        <v>1</v>
      </c>
    </row>
    <row r="811" spans="1:67" ht="60.6" customHeight="1">
      <c r="A811" s="101">
        <f t="shared" si="117"/>
        <v>806</v>
      </c>
      <c r="B811" s="101" t="str">
        <f t="shared" si="118"/>
        <v/>
      </c>
      <c r="C811" s="101" t="str">
        <f>IF(B811&lt;&gt;1,"",COUNTIF($B$6:B811,1))</f>
        <v/>
      </c>
      <c r="D811" s="101" t="str">
        <f>IF(B811&lt;&gt;2,"",COUNTIF($B$6:B811,2))</f>
        <v/>
      </c>
      <c r="E811" s="101" t="str">
        <f>IF(B811&lt;&gt;3,"",COUNTIF($B$6:B811,3))</f>
        <v/>
      </c>
      <c r="F811" s="101" t="str">
        <f>IF(B811&lt;&gt;4,"",COUNTIF($B$6:B811,4))</f>
        <v/>
      </c>
      <c r="G811" s="75"/>
      <c r="H811" s="36"/>
      <c r="I811" s="76"/>
      <c r="J811" s="76"/>
      <c r="K811" s="75"/>
      <c r="L811" s="161"/>
      <c r="M811" s="77"/>
      <c r="N811" s="76"/>
      <c r="O811" s="78"/>
      <c r="P811" s="83"/>
      <c r="Q811" s="84"/>
      <c r="R811" s="76"/>
      <c r="S811" s="75"/>
      <c r="T811" s="79"/>
      <c r="U811" s="86"/>
      <c r="V811" s="87"/>
      <c r="W811" s="172" t="str">
        <f>IF(OR(T811="他官署で調達手続きを実施のため",AG811=契約状況コード表!G$5),"－",IF(V811&lt;&gt;"",ROUNDDOWN(V811/T811,3),(IFERROR(ROUNDDOWN(U811/T811,3),"－"))))</f>
        <v>－</v>
      </c>
      <c r="X811" s="79"/>
      <c r="Y811" s="79"/>
      <c r="Z811" s="82"/>
      <c r="AA811" s="80"/>
      <c r="AB811" s="81"/>
      <c r="AC811" s="82"/>
      <c r="AD811" s="82"/>
      <c r="AE811" s="82"/>
      <c r="AF811" s="82"/>
      <c r="AG811" s="80"/>
      <c r="AH811" s="76"/>
      <c r="AI811" s="76"/>
      <c r="AJ811" s="76"/>
      <c r="AK811" s="36"/>
      <c r="AL811" s="36"/>
      <c r="AM811" s="200"/>
      <c r="AN811" s="200"/>
      <c r="AO811" s="200"/>
      <c r="AP811" s="200"/>
      <c r="AQ811" s="161"/>
      <c r="AR811" s="75"/>
      <c r="AS811" s="36"/>
      <c r="AT811" s="36"/>
      <c r="AU811" s="36"/>
      <c r="AV811" s="36"/>
      <c r="AW811" s="36"/>
      <c r="AX811" s="36"/>
      <c r="AY811" s="36"/>
      <c r="AZ811" s="36"/>
      <c r="BA811" s="104"/>
      <c r="BB811" s="113"/>
      <c r="BC811" s="114" t="str">
        <f>IF(AND(OR(K811=契約状況コード表!D$5,K811=契約状況コード表!D$6),OR(AG811=契約状況コード表!G$5,AG811=契約状況コード表!G$6)),"年間支払金額(全官署)",IF(OR(AG811=契約状況コード表!G$5,AG811=契約状況コード表!G$6),"年間支払金額",IF(AND(OR(COUNTIF(AI811,"*すべて*"),COUNTIF(AI811,"*全て*")),S811="●",OR(K811=契約状況コード表!D$5,K811=契約状況コード表!D$6)),"年間支払金額(全官署、契約相手方ごと)",IF(AND(OR(COUNTIF(AI811,"*すべて*"),COUNTIF(AI811,"*全て*")),S811="●"),"年間支払金額(契約相手方ごと)",IF(AND(OR(K811=契約状況コード表!D$5,K811=契約状況コード表!D$6),AG811=契約状況コード表!G$7),"契約総額(全官署)",IF(AND(K811=契約状況コード表!D$7,AG811=契約状況コード表!G$7),"契約総額(自官署のみ)",IF(K811=契約状況コード表!D$7,"年間支払金額(自官署のみ)",IF(AG811=契約状況コード表!G$7,"契約総額",IF(AND(COUNTIF(BJ811,"&lt;&gt;*単価*"),OR(K811=契約状況コード表!D$5,K811=契約状況コード表!D$6)),"全官署予定価格",IF(AND(COUNTIF(BJ811,"*単価*"),OR(K811=契約状況コード表!D$5,K811=契約状況コード表!D$6)),"全官署支払金額",IF(AND(COUNTIF(BJ811,"&lt;&gt;*単価*"),COUNTIF(BJ811,"*変更契約*")),"変更後予定価格",IF(COUNTIF(BJ811,"*単価*"),"年間支払金額","予定価格"))))))))))))</f>
        <v>予定価格</v>
      </c>
      <c r="BD811" s="114" t="str">
        <f>IF(AND(BI811=契約状況コード表!M$5,T811&gt;契約状況コード表!N$5),"○",IF(AND(BI811=契約状況コード表!M$6,T811&gt;=契約状況コード表!N$6),"○",IF(AND(BI811=契約状況コード表!M$7,T811&gt;=契約状況コード表!N$7),"○",IF(AND(BI811=契約状況コード表!M$8,T811&gt;=契約状況コード表!N$8),"○",IF(AND(BI811=契約状況コード表!M$9,T811&gt;=契約状況コード表!N$9),"○",IF(AND(BI811=契約状況コード表!M$10,T811&gt;=契約状況コード表!N$10),"○",IF(AND(BI811=契約状況コード表!M$11,T811&gt;=契約状況コード表!N$11),"○",IF(AND(BI811=契約状況コード表!M$12,T811&gt;=契約状況コード表!N$12),"○",IF(AND(BI811=契約状況コード表!M$13,T811&gt;=契約状況コード表!N$13),"○",IF(T811="他官署で調達手続き入札を実施のため","○","×"))))))))))</f>
        <v>×</v>
      </c>
      <c r="BE811" s="114" t="str">
        <f>IF(AND(BI811=契約状況コード表!M$5,Y811&gt;契約状況コード表!N$5),"○",IF(AND(BI811=契約状況コード表!M$6,Y811&gt;=契約状況コード表!N$6),"○",IF(AND(BI811=契約状況コード表!M$7,Y811&gt;=契約状況コード表!N$7),"○",IF(AND(BI811=契約状況コード表!M$8,Y811&gt;=契約状況コード表!N$8),"○",IF(AND(BI811=契約状況コード表!M$9,Y811&gt;=契約状況コード表!N$9),"○",IF(AND(BI811=契約状況コード表!M$10,Y811&gt;=契約状況コード表!N$10),"○",IF(AND(BI811=契約状況コード表!M$11,Y811&gt;=契約状況コード表!N$11),"○",IF(AND(BI811=契約状況コード表!M$12,Y811&gt;=契約状況コード表!N$12),"○",IF(AND(BI811=契約状況コード表!M$13,Y811&gt;=契約状況コード表!N$13),"○","×")))))))))</f>
        <v>×</v>
      </c>
      <c r="BF811" s="114" t="str">
        <f t="shared" si="110"/>
        <v>×</v>
      </c>
      <c r="BG811" s="114" t="str">
        <f t="shared" si="111"/>
        <v>×</v>
      </c>
      <c r="BH811" s="115" t="str">
        <f t="shared" si="112"/>
        <v/>
      </c>
      <c r="BI811" s="170">
        <f t="shared" si="113"/>
        <v>0</v>
      </c>
      <c r="BJ811" s="36" t="str">
        <f>IF(AG811=契約状況コード表!G$5,"",IF(AND(K811&lt;&gt;"",ISTEXT(U811)),"分担契約/単価契約",IF(ISTEXT(U811),"単価契約",IF(K811&lt;&gt;"","分担契約",""))))</f>
        <v/>
      </c>
      <c r="BK811" s="171"/>
      <c r="BL811" s="118" t="str">
        <f>IF(COUNTIF(T811,"**"),"",IF(AND(T811&gt;=契約状況コード表!P$5,OR(H811=契約状況コード表!M$5,H811=契約状況コード表!M$6)),1,IF(AND(T811&gt;=契約状況コード表!P$13,H811&lt;&gt;契約状況コード表!M$5,H811&lt;&gt;契約状況コード表!M$6),1,"")))</f>
        <v/>
      </c>
      <c r="BM811" s="155" t="str">
        <f t="shared" si="114"/>
        <v>○</v>
      </c>
      <c r="BN811" s="118" t="b">
        <f t="shared" si="115"/>
        <v>1</v>
      </c>
      <c r="BO811" s="118" t="b">
        <f t="shared" si="116"/>
        <v>1</v>
      </c>
    </row>
    <row r="812" spans="1:67" ht="60.6" customHeight="1">
      <c r="A812" s="101">
        <f t="shared" si="117"/>
        <v>807</v>
      </c>
      <c r="B812" s="101" t="str">
        <f t="shared" si="118"/>
        <v/>
      </c>
      <c r="C812" s="101" t="str">
        <f>IF(B812&lt;&gt;1,"",COUNTIF($B$6:B812,1))</f>
        <v/>
      </c>
      <c r="D812" s="101" t="str">
        <f>IF(B812&lt;&gt;2,"",COUNTIF($B$6:B812,2))</f>
        <v/>
      </c>
      <c r="E812" s="101" t="str">
        <f>IF(B812&lt;&gt;3,"",COUNTIF($B$6:B812,3))</f>
        <v/>
      </c>
      <c r="F812" s="101" t="str">
        <f>IF(B812&lt;&gt;4,"",COUNTIF($B$6:B812,4))</f>
        <v/>
      </c>
      <c r="G812" s="75"/>
      <c r="H812" s="36"/>
      <c r="I812" s="76"/>
      <c r="J812" s="76"/>
      <c r="K812" s="75"/>
      <c r="L812" s="161"/>
      <c r="M812" s="77"/>
      <c r="N812" s="76"/>
      <c r="O812" s="78"/>
      <c r="P812" s="83"/>
      <c r="Q812" s="84"/>
      <c r="R812" s="76"/>
      <c r="S812" s="75"/>
      <c r="T812" s="79"/>
      <c r="U812" s="86"/>
      <c r="V812" s="87"/>
      <c r="W812" s="172" t="str">
        <f>IF(OR(T812="他官署で調達手続きを実施のため",AG812=契約状況コード表!G$5),"－",IF(V812&lt;&gt;"",ROUNDDOWN(V812/T812,3),(IFERROR(ROUNDDOWN(U812/T812,3),"－"))))</f>
        <v>－</v>
      </c>
      <c r="X812" s="79"/>
      <c r="Y812" s="79"/>
      <c r="Z812" s="82"/>
      <c r="AA812" s="80"/>
      <c r="AB812" s="81"/>
      <c r="AC812" s="82"/>
      <c r="AD812" s="82"/>
      <c r="AE812" s="82"/>
      <c r="AF812" s="82"/>
      <c r="AG812" s="80"/>
      <c r="AH812" s="76"/>
      <c r="AI812" s="76"/>
      <c r="AJ812" s="76"/>
      <c r="AK812" s="36"/>
      <c r="AL812" s="36"/>
      <c r="AM812" s="200"/>
      <c r="AN812" s="200"/>
      <c r="AO812" s="200"/>
      <c r="AP812" s="200"/>
      <c r="AQ812" s="161"/>
      <c r="AR812" s="75"/>
      <c r="AS812" s="36"/>
      <c r="AT812" s="36"/>
      <c r="AU812" s="36"/>
      <c r="AV812" s="36"/>
      <c r="AW812" s="36"/>
      <c r="AX812" s="36"/>
      <c r="AY812" s="36"/>
      <c r="AZ812" s="36"/>
      <c r="BA812" s="108"/>
      <c r="BB812" s="113"/>
      <c r="BC812" s="114" t="str">
        <f>IF(AND(OR(K812=契約状況コード表!D$5,K812=契約状況コード表!D$6),OR(AG812=契約状況コード表!G$5,AG812=契約状況コード表!G$6)),"年間支払金額(全官署)",IF(OR(AG812=契約状況コード表!G$5,AG812=契約状況コード表!G$6),"年間支払金額",IF(AND(OR(COUNTIF(AI812,"*すべて*"),COUNTIF(AI812,"*全て*")),S812="●",OR(K812=契約状況コード表!D$5,K812=契約状況コード表!D$6)),"年間支払金額(全官署、契約相手方ごと)",IF(AND(OR(COUNTIF(AI812,"*すべて*"),COUNTIF(AI812,"*全て*")),S812="●"),"年間支払金額(契約相手方ごと)",IF(AND(OR(K812=契約状況コード表!D$5,K812=契約状況コード表!D$6),AG812=契約状況コード表!G$7),"契約総額(全官署)",IF(AND(K812=契約状況コード表!D$7,AG812=契約状況コード表!G$7),"契約総額(自官署のみ)",IF(K812=契約状況コード表!D$7,"年間支払金額(自官署のみ)",IF(AG812=契約状況コード表!G$7,"契約総額",IF(AND(COUNTIF(BJ812,"&lt;&gt;*単価*"),OR(K812=契約状況コード表!D$5,K812=契約状況コード表!D$6)),"全官署予定価格",IF(AND(COUNTIF(BJ812,"*単価*"),OR(K812=契約状況コード表!D$5,K812=契約状況コード表!D$6)),"全官署支払金額",IF(AND(COUNTIF(BJ812,"&lt;&gt;*単価*"),COUNTIF(BJ812,"*変更契約*")),"変更後予定価格",IF(COUNTIF(BJ812,"*単価*"),"年間支払金額","予定価格"))))))))))))</f>
        <v>予定価格</v>
      </c>
      <c r="BD812" s="114" t="str">
        <f>IF(AND(BI812=契約状況コード表!M$5,T812&gt;契約状況コード表!N$5),"○",IF(AND(BI812=契約状況コード表!M$6,T812&gt;=契約状況コード表!N$6),"○",IF(AND(BI812=契約状況コード表!M$7,T812&gt;=契約状況コード表!N$7),"○",IF(AND(BI812=契約状況コード表!M$8,T812&gt;=契約状況コード表!N$8),"○",IF(AND(BI812=契約状況コード表!M$9,T812&gt;=契約状況コード表!N$9),"○",IF(AND(BI812=契約状況コード表!M$10,T812&gt;=契約状況コード表!N$10),"○",IF(AND(BI812=契約状況コード表!M$11,T812&gt;=契約状況コード表!N$11),"○",IF(AND(BI812=契約状況コード表!M$12,T812&gt;=契約状況コード表!N$12),"○",IF(AND(BI812=契約状況コード表!M$13,T812&gt;=契約状況コード表!N$13),"○",IF(T812="他官署で調達手続き入札を実施のため","○","×"))))))))))</f>
        <v>×</v>
      </c>
      <c r="BE812" s="114" t="str">
        <f>IF(AND(BI812=契約状況コード表!M$5,Y812&gt;契約状況コード表!N$5),"○",IF(AND(BI812=契約状況コード表!M$6,Y812&gt;=契約状況コード表!N$6),"○",IF(AND(BI812=契約状況コード表!M$7,Y812&gt;=契約状況コード表!N$7),"○",IF(AND(BI812=契約状況コード表!M$8,Y812&gt;=契約状況コード表!N$8),"○",IF(AND(BI812=契約状況コード表!M$9,Y812&gt;=契約状況コード表!N$9),"○",IF(AND(BI812=契約状況コード表!M$10,Y812&gt;=契約状況コード表!N$10),"○",IF(AND(BI812=契約状況コード表!M$11,Y812&gt;=契約状況コード表!N$11),"○",IF(AND(BI812=契約状況コード表!M$12,Y812&gt;=契約状況コード表!N$12),"○",IF(AND(BI812=契約状況コード表!M$13,Y812&gt;=契約状況コード表!N$13),"○","×")))))))))</f>
        <v>×</v>
      </c>
      <c r="BF812" s="114" t="str">
        <f t="shared" si="110"/>
        <v>×</v>
      </c>
      <c r="BG812" s="114" t="str">
        <f t="shared" si="111"/>
        <v>×</v>
      </c>
      <c r="BH812" s="115" t="str">
        <f t="shared" si="112"/>
        <v/>
      </c>
      <c r="BI812" s="170">
        <f t="shared" si="113"/>
        <v>0</v>
      </c>
      <c r="BJ812" s="36" t="str">
        <f>IF(AG812=契約状況コード表!G$5,"",IF(AND(K812&lt;&gt;"",ISTEXT(U812)),"分担契約/単価契約",IF(ISTEXT(U812),"単価契約",IF(K812&lt;&gt;"","分担契約",""))))</f>
        <v/>
      </c>
      <c r="BK812" s="171"/>
      <c r="BL812" s="118" t="str">
        <f>IF(COUNTIF(T812,"**"),"",IF(AND(T812&gt;=契約状況コード表!P$5,OR(H812=契約状況コード表!M$5,H812=契約状況コード表!M$6)),1,IF(AND(T812&gt;=契約状況コード表!P$13,H812&lt;&gt;契約状況コード表!M$5,H812&lt;&gt;契約状況コード表!M$6),1,"")))</f>
        <v/>
      </c>
      <c r="BM812" s="155" t="str">
        <f t="shared" si="114"/>
        <v>○</v>
      </c>
      <c r="BN812" s="118" t="b">
        <f t="shared" si="115"/>
        <v>1</v>
      </c>
      <c r="BO812" s="118" t="b">
        <f t="shared" si="116"/>
        <v>1</v>
      </c>
    </row>
    <row r="813" spans="1:67" ht="60.6" customHeight="1">
      <c r="A813" s="101">
        <f t="shared" si="117"/>
        <v>808</v>
      </c>
      <c r="B813" s="101" t="str">
        <f t="shared" si="118"/>
        <v/>
      </c>
      <c r="C813" s="101" t="str">
        <f>IF(B813&lt;&gt;1,"",COUNTIF($B$6:B813,1))</f>
        <v/>
      </c>
      <c r="D813" s="101" t="str">
        <f>IF(B813&lt;&gt;2,"",COUNTIF($B$6:B813,2))</f>
        <v/>
      </c>
      <c r="E813" s="101" t="str">
        <f>IF(B813&lt;&gt;3,"",COUNTIF($B$6:B813,3))</f>
        <v/>
      </c>
      <c r="F813" s="101" t="str">
        <f>IF(B813&lt;&gt;4,"",COUNTIF($B$6:B813,4))</f>
        <v/>
      </c>
      <c r="G813" s="75"/>
      <c r="H813" s="36"/>
      <c r="I813" s="76"/>
      <c r="J813" s="76"/>
      <c r="K813" s="75"/>
      <c r="L813" s="161"/>
      <c r="M813" s="77"/>
      <c r="N813" s="76"/>
      <c r="O813" s="78"/>
      <c r="P813" s="83"/>
      <c r="Q813" s="84"/>
      <c r="R813" s="76"/>
      <c r="S813" s="75"/>
      <c r="T813" s="79"/>
      <c r="U813" s="86"/>
      <c r="V813" s="87"/>
      <c r="W813" s="172" t="str">
        <f>IF(OR(T813="他官署で調達手続きを実施のため",AG813=契約状況コード表!G$5),"－",IF(V813&lt;&gt;"",ROUNDDOWN(V813/T813,3),(IFERROR(ROUNDDOWN(U813/T813,3),"－"))))</f>
        <v>－</v>
      </c>
      <c r="X813" s="79"/>
      <c r="Y813" s="79"/>
      <c r="Z813" s="82"/>
      <c r="AA813" s="80"/>
      <c r="AB813" s="81"/>
      <c r="AC813" s="82"/>
      <c r="AD813" s="82"/>
      <c r="AE813" s="82"/>
      <c r="AF813" s="82"/>
      <c r="AG813" s="80"/>
      <c r="AH813" s="76"/>
      <c r="AI813" s="76"/>
      <c r="AJ813" s="76"/>
      <c r="AK813" s="36"/>
      <c r="AL813" s="36"/>
      <c r="AM813" s="200"/>
      <c r="AN813" s="200"/>
      <c r="AO813" s="200"/>
      <c r="AP813" s="200"/>
      <c r="AQ813" s="161"/>
      <c r="AR813" s="75"/>
      <c r="AS813" s="36"/>
      <c r="AT813" s="36"/>
      <c r="AU813" s="36"/>
      <c r="AV813" s="36"/>
      <c r="AW813" s="36"/>
      <c r="AX813" s="36"/>
      <c r="AY813" s="36"/>
      <c r="AZ813" s="36"/>
      <c r="BA813" s="104"/>
      <c r="BB813" s="113"/>
      <c r="BC813" s="114" t="str">
        <f>IF(AND(OR(K813=契約状況コード表!D$5,K813=契約状況コード表!D$6),OR(AG813=契約状況コード表!G$5,AG813=契約状況コード表!G$6)),"年間支払金額(全官署)",IF(OR(AG813=契約状況コード表!G$5,AG813=契約状況コード表!G$6),"年間支払金額",IF(AND(OR(COUNTIF(AI813,"*すべて*"),COUNTIF(AI813,"*全て*")),S813="●",OR(K813=契約状況コード表!D$5,K813=契約状況コード表!D$6)),"年間支払金額(全官署、契約相手方ごと)",IF(AND(OR(COUNTIF(AI813,"*すべて*"),COUNTIF(AI813,"*全て*")),S813="●"),"年間支払金額(契約相手方ごと)",IF(AND(OR(K813=契約状況コード表!D$5,K813=契約状況コード表!D$6),AG813=契約状況コード表!G$7),"契約総額(全官署)",IF(AND(K813=契約状況コード表!D$7,AG813=契約状況コード表!G$7),"契約総額(自官署のみ)",IF(K813=契約状況コード表!D$7,"年間支払金額(自官署のみ)",IF(AG813=契約状況コード表!G$7,"契約総額",IF(AND(COUNTIF(BJ813,"&lt;&gt;*単価*"),OR(K813=契約状況コード表!D$5,K813=契約状況コード表!D$6)),"全官署予定価格",IF(AND(COUNTIF(BJ813,"*単価*"),OR(K813=契約状況コード表!D$5,K813=契約状況コード表!D$6)),"全官署支払金額",IF(AND(COUNTIF(BJ813,"&lt;&gt;*単価*"),COUNTIF(BJ813,"*変更契約*")),"変更後予定価格",IF(COUNTIF(BJ813,"*単価*"),"年間支払金額","予定価格"))))))))))))</f>
        <v>予定価格</v>
      </c>
      <c r="BD813" s="114" t="str">
        <f>IF(AND(BI813=契約状況コード表!M$5,T813&gt;契約状況コード表!N$5),"○",IF(AND(BI813=契約状況コード表!M$6,T813&gt;=契約状況コード表!N$6),"○",IF(AND(BI813=契約状況コード表!M$7,T813&gt;=契約状況コード表!N$7),"○",IF(AND(BI813=契約状況コード表!M$8,T813&gt;=契約状況コード表!N$8),"○",IF(AND(BI813=契約状況コード表!M$9,T813&gt;=契約状況コード表!N$9),"○",IF(AND(BI813=契約状況コード表!M$10,T813&gt;=契約状況コード表!N$10),"○",IF(AND(BI813=契約状況コード表!M$11,T813&gt;=契約状況コード表!N$11),"○",IF(AND(BI813=契約状況コード表!M$12,T813&gt;=契約状況コード表!N$12),"○",IF(AND(BI813=契約状況コード表!M$13,T813&gt;=契約状況コード表!N$13),"○",IF(T813="他官署で調達手続き入札を実施のため","○","×"))))))))))</f>
        <v>×</v>
      </c>
      <c r="BE813" s="114" t="str">
        <f>IF(AND(BI813=契約状況コード表!M$5,Y813&gt;契約状況コード表!N$5),"○",IF(AND(BI813=契約状況コード表!M$6,Y813&gt;=契約状況コード表!N$6),"○",IF(AND(BI813=契約状況コード表!M$7,Y813&gt;=契約状況コード表!N$7),"○",IF(AND(BI813=契約状況コード表!M$8,Y813&gt;=契約状況コード表!N$8),"○",IF(AND(BI813=契約状況コード表!M$9,Y813&gt;=契約状況コード表!N$9),"○",IF(AND(BI813=契約状況コード表!M$10,Y813&gt;=契約状況コード表!N$10),"○",IF(AND(BI813=契約状況コード表!M$11,Y813&gt;=契約状況コード表!N$11),"○",IF(AND(BI813=契約状況コード表!M$12,Y813&gt;=契約状況コード表!N$12),"○",IF(AND(BI813=契約状況コード表!M$13,Y813&gt;=契約状況コード表!N$13),"○","×")))))))))</f>
        <v>×</v>
      </c>
      <c r="BF813" s="114" t="str">
        <f t="shared" si="110"/>
        <v>×</v>
      </c>
      <c r="BG813" s="114" t="str">
        <f t="shared" si="111"/>
        <v>×</v>
      </c>
      <c r="BH813" s="115" t="str">
        <f t="shared" si="112"/>
        <v/>
      </c>
      <c r="BI813" s="170">
        <f t="shared" si="113"/>
        <v>0</v>
      </c>
      <c r="BJ813" s="36" t="str">
        <f>IF(AG813=契約状況コード表!G$5,"",IF(AND(K813&lt;&gt;"",ISTEXT(U813)),"分担契約/単価契約",IF(ISTEXT(U813),"単価契約",IF(K813&lt;&gt;"","分担契約",""))))</f>
        <v/>
      </c>
      <c r="BK813" s="171"/>
      <c r="BL813" s="118" t="str">
        <f>IF(COUNTIF(T813,"**"),"",IF(AND(T813&gt;=契約状況コード表!P$5,OR(H813=契約状況コード表!M$5,H813=契約状況コード表!M$6)),1,IF(AND(T813&gt;=契約状況コード表!P$13,H813&lt;&gt;契約状況コード表!M$5,H813&lt;&gt;契約状況コード表!M$6),1,"")))</f>
        <v/>
      </c>
      <c r="BM813" s="155" t="str">
        <f t="shared" si="114"/>
        <v>○</v>
      </c>
      <c r="BN813" s="118" t="b">
        <f t="shared" si="115"/>
        <v>1</v>
      </c>
      <c r="BO813" s="118" t="b">
        <f t="shared" si="116"/>
        <v>1</v>
      </c>
    </row>
    <row r="814" spans="1:67" ht="60.6" customHeight="1">
      <c r="A814" s="101">
        <f t="shared" si="117"/>
        <v>809</v>
      </c>
      <c r="B814" s="101" t="str">
        <f t="shared" si="118"/>
        <v/>
      </c>
      <c r="C814" s="101" t="str">
        <f>IF(B814&lt;&gt;1,"",COUNTIF($B$6:B814,1))</f>
        <v/>
      </c>
      <c r="D814" s="101" t="str">
        <f>IF(B814&lt;&gt;2,"",COUNTIF($B$6:B814,2))</f>
        <v/>
      </c>
      <c r="E814" s="101" t="str">
        <f>IF(B814&lt;&gt;3,"",COUNTIF($B$6:B814,3))</f>
        <v/>
      </c>
      <c r="F814" s="101" t="str">
        <f>IF(B814&lt;&gt;4,"",COUNTIF($B$6:B814,4))</f>
        <v/>
      </c>
      <c r="G814" s="75"/>
      <c r="H814" s="36"/>
      <c r="I814" s="76"/>
      <c r="J814" s="76"/>
      <c r="K814" s="75"/>
      <c r="L814" s="161"/>
      <c r="M814" s="77"/>
      <c r="N814" s="76"/>
      <c r="O814" s="78"/>
      <c r="P814" s="83"/>
      <c r="Q814" s="84"/>
      <c r="R814" s="76"/>
      <c r="S814" s="75"/>
      <c r="T814" s="79"/>
      <c r="U814" s="86"/>
      <c r="V814" s="87"/>
      <c r="W814" s="172" t="str">
        <f>IF(OR(T814="他官署で調達手続きを実施のため",AG814=契約状況コード表!G$5),"－",IF(V814&lt;&gt;"",ROUNDDOWN(V814/T814,3),(IFERROR(ROUNDDOWN(U814/T814,3),"－"))))</f>
        <v>－</v>
      </c>
      <c r="X814" s="79"/>
      <c r="Y814" s="79"/>
      <c r="Z814" s="82"/>
      <c r="AA814" s="80"/>
      <c r="AB814" s="81"/>
      <c r="AC814" s="82"/>
      <c r="AD814" s="82"/>
      <c r="AE814" s="82"/>
      <c r="AF814" s="82"/>
      <c r="AG814" s="80"/>
      <c r="AH814" s="76"/>
      <c r="AI814" s="76"/>
      <c r="AJ814" s="76"/>
      <c r="AK814" s="36"/>
      <c r="AL814" s="36"/>
      <c r="AM814" s="200"/>
      <c r="AN814" s="200"/>
      <c r="AO814" s="200"/>
      <c r="AP814" s="200"/>
      <c r="AQ814" s="161"/>
      <c r="AR814" s="75"/>
      <c r="AS814" s="36"/>
      <c r="AT814" s="36"/>
      <c r="AU814" s="36"/>
      <c r="AV814" s="36"/>
      <c r="AW814" s="36"/>
      <c r="AX814" s="36"/>
      <c r="AY814" s="36"/>
      <c r="AZ814" s="36"/>
      <c r="BA814" s="104"/>
      <c r="BB814" s="113"/>
      <c r="BC814" s="114" t="str">
        <f>IF(AND(OR(K814=契約状況コード表!D$5,K814=契約状況コード表!D$6),OR(AG814=契約状況コード表!G$5,AG814=契約状況コード表!G$6)),"年間支払金額(全官署)",IF(OR(AG814=契約状況コード表!G$5,AG814=契約状況コード表!G$6),"年間支払金額",IF(AND(OR(COUNTIF(AI814,"*すべて*"),COUNTIF(AI814,"*全て*")),S814="●",OR(K814=契約状況コード表!D$5,K814=契約状況コード表!D$6)),"年間支払金額(全官署、契約相手方ごと)",IF(AND(OR(COUNTIF(AI814,"*すべて*"),COUNTIF(AI814,"*全て*")),S814="●"),"年間支払金額(契約相手方ごと)",IF(AND(OR(K814=契約状況コード表!D$5,K814=契約状況コード表!D$6),AG814=契約状況コード表!G$7),"契約総額(全官署)",IF(AND(K814=契約状況コード表!D$7,AG814=契約状況コード表!G$7),"契約総額(自官署のみ)",IF(K814=契約状況コード表!D$7,"年間支払金額(自官署のみ)",IF(AG814=契約状況コード表!G$7,"契約総額",IF(AND(COUNTIF(BJ814,"&lt;&gt;*単価*"),OR(K814=契約状況コード表!D$5,K814=契約状況コード表!D$6)),"全官署予定価格",IF(AND(COUNTIF(BJ814,"*単価*"),OR(K814=契約状況コード表!D$5,K814=契約状況コード表!D$6)),"全官署支払金額",IF(AND(COUNTIF(BJ814,"&lt;&gt;*単価*"),COUNTIF(BJ814,"*変更契約*")),"変更後予定価格",IF(COUNTIF(BJ814,"*単価*"),"年間支払金額","予定価格"))))))))))))</f>
        <v>予定価格</v>
      </c>
      <c r="BD814" s="114" t="str">
        <f>IF(AND(BI814=契約状況コード表!M$5,T814&gt;契約状況コード表!N$5),"○",IF(AND(BI814=契約状況コード表!M$6,T814&gt;=契約状況コード表!N$6),"○",IF(AND(BI814=契約状況コード表!M$7,T814&gt;=契約状況コード表!N$7),"○",IF(AND(BI814=契約状況コード表!M$8,T814&gt;=契約状況コード表!N$8),"○",IF(AND(BI814=契約状況コード表!M$9,T814&gt;=契約状況コード表!N$9),"○",IF(AND(BI814=契約状況コード表!M$10,T814&gt;=契約状況コード表!N$10),"○",IF(AND(BI814=契約状況コード表!M$11,T814&gt;=契約状況コード表!N$11),"○",IF(AND(BI814=契約状況コード表!M$12,T814&gt;=契約状況コード表!N$12),"○",IF(AND(BI814=契約状況コード表!M$13,T814&gt;=契約状況コード表!N$13),"○",IF(T814="他官署で調達手続き入札を実施のため","○","×"))))))))))</f>
        <v>×</v>
      </c>
      <c r="BE814" s="114" t="str">
        <f>IF(AND(BI814=契約状況コード表!M$5,Y814&gt;契約状況コード表!N$5),"○",IF(AND(BI814=契約状況コード表!M$6,Y814&gt;=契約状況コード表!N$6),"○",IF(AND(BI814=契約状況コード表!M$7,Y814&gt;=契約状況コード表!N$7),"○",IF(AND(BI814=契約状況コード表!M$8,Y814&gt;=契約状況コード表!N$8),"○",IF(AND(BI814=契約状況コード表!M$9,Y814&gt;=契約状況コード表!N$9),"○",IF(AND(BI814=契約状況コード表!M$10,Y814&gt;=契約状況コード表!N$10),"○",IF(AND(BI814=契約状況コード表!M$11,Y814&gt;=契約状況コード表!N$11),"○",IF(AND(BI814=契約状況コード表!M$12,Y814&gt;=契約状況コード表!N$12),"○",IF(AND(BI814=契約状況コード表!M$13,Y814&gt;=契約状況コード表!N$13),"○","×")))))))))</f>
        <v>×</v>
      </c>
      <c r="BF814" s="114" t="str">
        <f t="shared" si="110"/>
        <v>×</v>
      </c>
      <c r="BG814" s="114" t="str">
        <f t="shared" si="111"/>
        <v>×</v>
      </c>
      <c r="BH814" s="115" t="str">
        <f t="shared" si="112"/>
        <v/>
      </c>
      <c r="BI814" s="170">
        <f t="shared" si="113"/>
        <v>0</v>
      </c>
      <c r="BJ814" s="36" t="str">
        <f>IF(AG814=契約状況コード表!G$5,"",IF(AND(K814&lt;&gt;"",ISTEXT(U814)),"分担契約/単価契約",IF(ISTEXT(U814),"単価契約",IF(K814&lt;&gt;"","分担契約",""))))</f>
        <v/>
      </c>
      <c r="BK814" s="171"/>
      <c r="BL814" s="118" t="str">
        <f>IF(COUNTIF(T814,"**"),"",IF(AND(T814&gt;=契約状況コード表!P$5,OR(H814=契約状況コード表!M$5,H814=契約状況コード表!M$6)),1,IF(AND(T814&gt;=契約状況コード表!P$13,H814&lt;&gt;契約状況コード表!M$5,H814&lt;&gt;契約状況コード表!M$6),1,"")))</f>
        <v/>
      </c>
      <c r="BM814" s="155" t="str">
        <f t="shared" si="114"/>
        <v>○</v>
      </c>
      <c r="BN814" s="118" t="b">
        <f t="shared" si="115"/>
        <v>1</v>
      </c>
      <c r="BO814" s="118" t="b">
        <f t="shared" si="116"/>
        <v>1</v>
      </c>
    </row>
    <row r="815" spans="1:67" ht="60.6" customHeight="1">
      <c r="A815" s="101">
        <f t="shared" si="117"/>
        <v>810</v>
      </c>
      <c r="B815" s="101" t="str">
        <f t="shared" si="118"/>
        <v/>
      </c>
      <c r="C815" s="101" t="str">
        <f>IF(B815&lt;&gt;1,"",COUNTIF($B$6:B815,1))</f>
        <v/>
      </c>
      <c r="D815" s="101" t="str">
        <f>IF(B815&lt;&gt;2,"",COUNTIF($B$6:B815,2))</f>
        <v/>
      </c>
      <c r="E815" s="101" t="str">
        <f>IF(B815&lt;&gt;3,"",COUNTIF($B$6:B815,3))</f>
        <v/>
      </c>
      <c r="F815" s="101" t="str">
        <f>IF(B815&lt;&gt;4,"",COUNTIF($B$6:B815,4))</f>
        <v/>
      </c>
      <c r="G815" s="75"/>
      <c r="H815" s="36"/>
      <c r="I815" s="76"/>
      <c r="J815" s="76"/>
      <c r="K815" s="75"/>
      <c r="L815" s="161"/>
      <c r="M815" s="77"/>
      <c r="N815" s="76"/>
      <c r="O815" s="78"/>
      <c r="P815" s="83"/>
      <c r="Q815" s="84"/>
      <c r="R815" s="76"/>
      <c r="S815" s="75"/>
      <c r="T815" s="85"/>
      <c r="U815" s="154"/>
      <c r="V815" s="87"/>
      <c r="W815" s="172" t="str">
        <f>IF(OR(T815="他官署で調達手続きを実施のため",AG815=契約状況コード表!G$5),"－",IF(V815&lt;&gt;"",ROUNDDOWN(V815/T815,3),(IFERROR(ROUNDDOWN(U815/T815,3),"－"))))</f>
        <v>－</v>
      </c>
      <c r="X815" s="85"/>
      <c r="Y815" s="85"/>
      <c r="Z815" s="82"/>
      <c r="AA815" s="80"/>
      <c r="AB815" s="81"/>
      <c r="AC815" s="82"/>
      <c r="AD815" s="82"/>
      <c r="AE815" s="82"/>
      <c r="AF815" s="82"/>
      <c r="AG815" s="80"/>
      <c r="AH815" s="76"/>
      <c r="AI815" s="76"/>
      <c r="AJ815" s="76"/>
      <c r="AK815" s="36"/>
      <c r="AL815" s="36"/>
      <c r="AM815" s="200"/>
      <c r="AN815" s="200"/>
      <c r="AO815" s="200"/>
      <c r="AP815" s="200"/>
      <c r="AQ815" s="161"/>
      <c r="AR815" s="75"/>
      <c r="AS815" s="36"/>
      <c r="AT815" s="36"/>
      <c r="AU815" s="36"/>
      <c r="AV815" s="36"/>
      <c r="AW815" s="36"/>
      <c r="AX815" s="36"/>
      <c r="AY815" s="36"/>
      <c r="AZ815" s="36"/>
      <c r="BA815" s="104"/>
      <c r="BB815" s="113"/>
      <c r="BC815" s="114" t="str">
        <f>IF(AND(OR(K815=契約状況コード表!D$5,K815=契約状況コード表!D$6),OR(AG815=契約状況コード表!G$5,AG815=契約状況コード表!G$6)),"年間支払金額(全官署)",IF(OR(AG815=契約状況コード表!G$5,AG815=契約状況コード表!G$6),"年間支払金額",IF(AND(OR(COUNTIF(AI815,"*すべて*"),COUNTIF(AI815,"*全て*")),S815="●",OR(K815=契約状況コード表!D$5,K815=契約状況コード表!D$6)),"年間支払金額(全官署、契約相手方ごと)",IF(AND(OR(COUNTIF(AI815,"*すべて*"),COUNTIF(AI815,"*全て*")),S815="●"),"年間支払金額(契約相手方ごと)",IF(AND(OR(K815=契約状況コード表!D$5,K815=契約状況コード表!D$6),AG815=契約状況コード表!G$7),"契約総額(全官署)",IF(AND(K815=契約状況コード表!D$7,AG815=契約状況コード表!G$7),"契約総額(自官署のみ)",IF(K815=契約状況コード表!D$7,"年間支払金額(自官署のみ)",IF(AG815=契約状況コード表!G$7,"契約総額",IF(AND(COUNTIF(BJ815,"&lt;&gt;*単価*"),OR(K815=契約状況コード表!D$5,K815=契約状況コード表!D$6)),"全官署予定価格",IF(AND(COUNTIF(BJ815,"*単価*"),OR(K815=契約状況コード表!D$5,K815=契約状況コード表!D$6)),"全官署支払金額",IF(AND(COUNTIF(BJ815,"&lt;&gt;*単価*"),COUNTIF(BJ815,"*変更契約*")),"変更後予定価格",IF(COUNTIF(BJ815,"*単価*"),"年間支払金額","予定価格"))))))))))))</f>
        <v>予定価格</v>
      </c>
      <c r="BD815" s="114" t="str">
        <f>IF(AND(BI815=契約状況コード表!M$5,T815&gt;契約状況コード表!N$5),"○",IF(AND(BI815=契約状況コード表!M$6,T815&gt;=契約状況コード表!N$6),"○",IF(AND(BI815=契約状況コード表!M$7,T815&gt;=契約状況コード表!N$7),"○",IF(AND(BI815=契約状況コード表!M$8,T815&gt;=契約状況コード表!N$8),"○",IF(AND(BI815=契約状況コード表!M$9,T815&gt;=契約状況コード表!N$9),"○",IF(AND(BI815=契約状況コード表!M$10,T815&gt;=契約状況コード表!N$10),"○",IF(AND(BI815=契約状況コード表!M$11,T815&gt;=契約状況コード表!N$11),"○",IF(AND(BI815=契約状況コード表!M$12,T815&gt;=契約状況コード表!N$12),"○",IF(AND(BI815=契約状況コード表!M$13,T815&gt;=契約状況コード表!N$13),"○",IF(T815="他官署で調達手続き入札を実施のため","○","×"))))))))))</f>
        <v>×</v>
      </c>
      <c r="BE815" s="114" t="str">
        <f>IF(AND(BI815=契約状況コード表!M$5,Y815&gt;契約状況コード表!N$5),"○",IF(AND(BI815=契約状況コード表!M$6,Y815&gt;=契約状況コード表!N$6),"○",IF(AND(BI815=契約状況コード表!M$7,Y815&gt;=契約状況コード表!N$7),"○",IF(AND(BI815=契約状況コード表!M$8,Y815&gt;=契約状況コード表!N$8),"○",IF(AND(BI815=契約状況コード表!M$9,Y815&gt;=契約状況コード表!N$9),"○",IF(AND(BI815=契約状況コード表!M$10,Y815&gt;=契約状況コード表!N$10),"○",IF(AND(BI815=契約状況コード表!M$11,Y815&gt;=契約状況コード表!N$11),"○",IF(AND(BI815=契約状況コード表!M$12,Y815&gt;=契約状況コード表!N$12),"○",IF(AND(BI815=契約状況コード表!M$13,Y815&gt;=契約状況コード表!N$13),"○","×")))))))))</f>
        <v>×</v>
      </c>
      <c r="BF815" s="114" t="str">
        <f t="shared" si="110"/>
        <v>×</v>
      </c>
      <c r="BG815" s="114" t="str">
        <f t="shared" si="111"/>
        <v>×</v>
      </c>
      <c r="BH815" s="115" t="str">
        <f t="shared" si="112"/>
        <v/>
      </c>
      <c r="BI815" s="170">
        <f t="shared" si="113"/>
        <v>0</v>
      </c>
      <c r="BJ815" s="36" t="str">
        <f>IF(AG815=契約状況コード表!G$5,"",IF(AND(K815&lt;&gt;"",ISTEXT(U815)),"分担契約/単価契約",IF(ISTEXT(U815),"単価契約",IF(K815&lt;&gt;"","分担契約",""))))</f>
        <v/>
      </c>
      <c r="BK815" s="171"/>
      <c r="BL815" s="118" t="str">
        <f>IF(COUNTIF(T815,"**"),"",IF(AND(T815&gt;=契約状況コード表!P$5,OR(H815=契約状況コード表!M$5,H815=契約状況コード表!M$6)),1,IF(AND(T815&gt;=契約状況コード表!P$13,H815&lt;&gt;契約状況コード表!M$5,H815&lt;&gt;契約状況コード表!M$6),1,"")))</f>
        <v/>
      </c>
      <c r="BM815" s="155" t="str">
        <f t="shared" si="114"/>
        <v>○</v>
      </c>
      <c r="BN815" s="118" t="b">
        <f t="shared" si="115"/>
        <v>1</v>
      </c>
      <c r="BO815" s="118" t="b">
        <f t="shared" si="116"/>
        <v>1</v>
      </c>
    </row>
    <row r="816" spans="1:67" ht="60.6" customHeight="1">
      <c r="A816" s="101">
        <f t="shared" si="117"/>
        <v>811</v>
      </c>
      <c r="B816" s="101" t="str">
        <f t="shared" si="118"/>
        <v/>
      </c>
      <c r="C816" s="101" t="str">
        <f>IF(B816&lt;&gt;1,"",COUNTIF($B$6:B816,1))</f>
        <v/>
      </c>
      <c r="D816" s="101" t="str">
        <f>IF(B816&lt;&gt;2,"",COUNTIF($B$6:B816,2))</f>
        <v/>
      </c>
      <c r="E816" s="101" t="str">
        <f>IF(B816&lt;&gt;3,"",COUNTIF($B$6:B816,3))</f>
        <v/>
      </c>
      <c r="F816" s="101" t="str">
        <f>IF(B816&lt;&gt;4,"",COUNTIF($B$6:B816,4))</f>
        <v/>
      </c>
      <c r="G816" s="75"/>
      <c r="H816" s="36"/>
      <c r="I816" s="76"/>
      <c r="J816" s="76"/>
      <c r="K816" s="75"/>
      <c r="L816" s="161"/>
      <c r="M816" s="77"/>
      <c r="N816" s="76"/>
      <c r="O816" s="78"/>
      <c r="P816" s="83"/>
      <c r="Q816" s="84"/>
      <c r="R816" s="76"/>
      <c r="S816" s="75"/>
      <c r="T816" s="79"/>
      <c r="U816" s="86"/>
      <c r="V816" s="87"/>
      <c r="W816" s="172" t="str">
        <f>IF(OR(T816="他官署で調達手続きを実施のため",AG816=契約状況コード表!G$5),"－",IF(V816&lt;&gt;"",ROUNDDOWN(V816/T816,3),(IFERROR(ROUNDDOWN(U816/T816,3),"－"))))</f>
        <v>－</v>
      </c>
      <c r="X816" s="79"/>
      <c r="Y816" s="79"/>
      <c r="Z816" s="82"/>
      <c r="AA816" s="80"/>
      <c r="AB816" s="81"/>
      <c r="AC816" s="82"/>
      <c r="AD816" s="82"/>
      <c r="AE816" s="82"/>
      <c r="AF816" s="82"/>
      <c r="AG816" s="80"/>
      <c r="AH816" s="76"/>
      <c r="AI816" s="76"/>
      <c r="AJ816" s="76"/>
      <c r="AK816" s="36"/>
      <c r="AL816" s="36"/>
      <c r="AM816" s="200"/>
      <c r="AN816" s="200"/>
      <c r="AO816" s="200"/>
      <c r="AP816" s="200"/>
      <c r="AQ816" s="161"/>
      <c r="AR816" s="75"/>
      <c r="AS816" s="36"/>
      <c r="AT816" s="36"/>
      <c r="AU816" s="36"/>
      <c r="AV816" s="36"/>
      <c r="AW816" s="36"/>
      <c r="AX816" s="36"/>
      <c r="AY816" s="36"/>
      <c r="AZ816" s="36"/>
      <c r="BA816" s="104"/>
      <c r="BB816" s="113"/>
      <c r="BC816" s="114" t="str">
        <f>IF(AND(OR(K816=契約状況コード表!D$5,K816=契約状況コード表!D$6),OR(AG816=契約状況コード表!G$5,AG816=契約状況コード表!G$6)),"年間支払金額(全官署)",IF(OR(AG816=契約状況コード表!G$5,AG816=契約状況コード表!G$6),"年間支払金額",IF(AND(OR(COUNTIF(AI816,"*すべて*"),COUNTIF(AI816,"*全て*")),S816="●",OR(K816=契約状況コード表!D$5,K816=契約状況コード表!D$6)),"年間支払金額(全官署、契約相手方ごと)",IF(AND(OR(COUNTIF(AI816,"*すべて*"),COUNTIF(AI816,"*全て*")),S816="●"),"年間支払金額(契約相手方ごと)",IF(AND(OR(K816=契約状況コード表!D$5,K816=契約状況コード表!D$6),AG816=契約状況コード表!G$7),"契約総額(全官署)",IF(AND(K816=契約状況コード表!D$7,AG816=契約状況コード表!G$7),"契約総額(自官署のみ)",IF(K816=契約状況コード表!D$7,"年間支払金額(自官署のみ)",IF(AG816=契約状況コード表!G$7,"契約総額",IF(AND(COUNTIF(BJ816,"&lt;&gt;*単価*"),OR(K816=契約状況コード表!D$5,K816=契約状況コード表!D$6)),"全官署予定価格",IF(AND(COUNTIF(BJ816,"*単価*"),OR(K816=契約状況コード表!D$5,K816=契約状況コード表!D$6)),"全官署支払金額",IF(AND(COUNTIF(BJ816,"&lt;&gt;*単価*"),COUNTIF(BJ816,"*変更契約*")),"変更後予定価格",IF(COUNTIF(BJ816,"*単価*"),"年間支払金額","予定価格"))))))))))))</f>
        <v>予定価格</v>
      </c>
      <c r="BD816" s="114" t="str">
        <f>IF(AND(BI816=契約状況コード表!M$5,T816&gt;契約状況コード表!N$5),"○",IF(AND(BI816=契約状況コード表!M$6,T816&gt;=契約状況コード表!N$6),"○",IF(AND(BI816=契約状況コード表!M$7,T816&gt;=契約状況コード表!N$7),"○",IF(AND(BI816=契約状況コード表!M$8,T816&gt;=契約状況コード表!N$8),"○",IF(AND(BI816=契約状況コード表!M$9,T816&gt;=契約状況コード表!N$9),"○",IF(AND(BI816=契約状況コード表!M$10,T816&gt;=契約状況コード表!N$10),"○",IF(AND(BI816=契約状況コード表!M$11,T816&gt;=契約状況コード表!N$11),"○",IF(AND(BI816=契約状況コード表!M$12,T816&gt;=契約状況コード表!N$12),"○",IF(AND(BI816=契約状況コード表!M$13,T816&gt;=契約状況コード表!N$13),"○",IF(T816="他官署で調達手続き入札を実施のため","○","×"))))))))))</f>
        <v>×</v>
      </c>
      <c r="BE816" s="114" t="str">
        <f>IF(AND(BI816=契約状況コード表!M$5,Y816&gt;契約状況コード表!N$5),"○",IF(AND(BI816=契約状況コード表!M$6,Y816&gt;=契約状況コード表!N$6),"○",IF(AND(BI816=契約状況コード表!M$7,Y816&gt;=契約状況コード表!N$7),"○",IF(AND(BI816=契約状況コード表!M$8,Y816&gt;=契約状況コード表!N$8),"○",IF(AND(BI816=契約状況コード表!M$9,Y816&gt;=契約状況コード表!N$9),"○",IF(AND(BI816=契約状況コード表!M$10,Y816&gt;=契約状況コード表!N$10),"○",IF(AND(BI816=契約状況コード表!M$11,Y816&gt;=契約状況コード表!N$11),"○",IF(AND(BI816=契約状況コード表!M$12,Y816&gt;=契約状況コード表!N$12),"○",IF(AND(BI816=契約状況コード表!M$13,Y816&gt;=契約状況コード表!N$13),"○","×")))))))))</f>
        <v>×</v>
      </c>
      <c r="BF816" s="114" t="str">
        <f t="shared" si="110"/>
        <v>×</v>
      </c>
      <c r="BG816" s="114" t="str">
        <f t="shared" si="111"/>
        <v>×</v>
      </c>
      <c r="BH816" s="115" t="str">
        <f t="shared" si="112"/>
        <v/>
      </c>
      <c r="BI816" s="170">
        <f t="shared" si="113"/>
        <v>0</v>
      </c>
      <c r="BJ816" s="36" t="str">
        <f>IF(AG816=契約状況コード表!G$5,"",IF(AND(K816&lt;&gt;"",ISTEXT(U816)),"分担契約/単価契約",IF(ISTEXT(U816),"単価契約",IF(K816&lt;&gt;"","分担契約",""))))</f>
        <v/>
      </c>
      <c r="BK816" s="171"/>
      <c r="BL816" s="118" t="str">
        <f>IF(COUNTIF(T816,"**"),"",IF(AND(T816&gt;=契約状況コード表!P$5,OR(H816=契約状況コード表!M$5,H816=契約状況コード表!M$6)),1,IF(AND(T816&gt;=契約状況コード表!P$13,H816&lt;&gt;契約状況コード表!M$5,H816&lt;&gt;契約状況コード表!M$6),1,"")))</f>
        <v/>
      </c>
      <c r="BM816" s="155" t="str">
        <f t="shared" si="114"/>
        <v>○</v>
      </c>
      <c r="BN816" s="118" t="b">
        <f t="shared" si="115"/>
        <v>1</v>
      </c>
      <c r="BO816" s="118" t="b">
        <f t="shared" si="116"/>
        <v>1</v>
      </c>
    </row>
    <row r="817" spans="1:67" ht="60.6" customHeight="1">
      <c r="A817" s="101">
        <f t="shared" si="117"/>
        <v>812</v>
      </c>
      <c r="B817" s="101" t="str">
        <f t="shared" si="118"/>
        <v/>
      </c>
      <c r="C817" s="101" t="str">
        <f>IF(B817&lt;&gt;1,"",COUNTIF($B$6:B817,1))</f>
        <v/>
      </c>
      <c r="D817" s="101" t="str">
        <f>IF(B817&lt;&gt;2,"",COUNTIF($B$6:B817,2))</f>
        <v/>
      </c>
      <c r="E817" s="101" t="str">
        <f>IF(B817&lt;&gt;3,"",COUNTIF($B$6:B817,3))</f>
        <v/>
      </c>
      <c r="F817" s="101" t="str">
        <f>IF(B817&lt;&gt;4,"",COUNTIF($B$6:B817,4))</f>
        <v/>
      </c>
      <c r="G817" s="75"/>
      <c r="H817" s="36"/>
      <c r="I817" s="76"/>
      <c r="J817" s="76"/>
      <c r="K817" s="75"/>
      <c r="L817" s="161"/>
      <c r="M817" s="77"/>
      <c r="N817" s="76"/>
      <c r="O817" s="78"/>
      <c r="P817" s="83"/>
      <c r="Q817" s="84"/>
      <c r="R817" s="76"/>
      <c r="S817" s="75"/>
      <c r="T817" s="79"/>
      <c r="U817" s="86"/>
      <c r="V817" s="87"/>
      <c r="W817" s="172" t="str">
        <f>IF(OR(T817="他官署で調達手続きを実施のため",AG817=契約状況コード表!G$5),"－",IF(V817&lt;&gt;"",ROUNDDOWN(V817/T817,3),(IFERROR(ROUNDDOWN(U817/T817,3),"－"))))</f>
        <v>－</v>
      </c>
      <c r="X817" s="79"/>
      <c r="Y817" s="79"/>
      <c r="Z817" s="82"/>
      <c r="AA817" s="80"/>
      <c r="AB817" s="81"/>
      <c r="AC817" s="82"/>
      <c r="AD817" s="82"/>
      <c r="AE817" s="82"/>
      <c r="AF817" s="82"/>
      <c r="AG817" s="80"/>
      <c r="AH817" s="76"/>
      <c r="AI817" s="76"/>
      <c r="AJ817" s="76"/>
      <c r="AK817" s="36"/>
      <c r="AL817" s="36"/>
      <c r="AM817" s="200"/>
      <c r="AN817" s="200"/>
      <c r="AO817" s="200"/>
      <c r="AP817" s="200"/>
      <c r="AQ817" s="161"/>
      <c r="AR817" s="75"/>
      <c r="AS817" s="36"/>
      <c r="AT817" s="36"/>
      <c r="AU817" s="36"/>
      <c r="AV817" s="36"/>
      <c r="AW817" s="36"/>
      <c r="AX817" s="36"/>
      <c r="AY817" s="36"/>
      <c r="AZ817" s="36"/>
      <c r="BA817" s="104"/>
      <c r="BB817" s="113"/>
      <c r="BC817" s="114" t="str">
        <f>IF(AND(OR(K817=契約状況コード表!D$5,K817=契約状況コード表!D$6),OR(AG817=契約状況コード表!G$5,AG817=契約状況コード表!G$6)),"年間支払金額(全官署)",IF(OR(AG817=契約状況コード表!G$5,AG817=契約状況コード表!G$6),"年間支払金額",IF(AND(OR(COUNTIF(AI817,"*すべて*"),COUNTIF(AI817,"*全て*")),S817="●",OR(K817=契約状況コード表!D$5,K817=契約状況コード表!D$6)),"年間支払金額(全官署、契約相手方ごと)",IF(AND(OR(COUNTIF(AI817,"*すべて*"),COUNTIF(AI817,"*全て*")),S817="●"),"年間支払金額(契約相手方ごと)",IF(AND(OR(K817=契約状況コード表!D$5,K817=契約状況コード表!D$6),AG817=契約状況コード表!G$7),"契約総額(全官署)",IF(AND(K817=契約状況コード表!D$7,AG817=契約状況コード表!G$7),"契約総額(自官署のみ)",IF(K817=契約状況コード表!D$7,"年間支払金額(自官署のみ)",IF(AG817=契約状況コード表!G$7,"契約総額",IF(AND(COUNTIF(BJ817,"&lt;&gt;*単価*"),OR(K817=契約状況コード表!D$5,K817=契約状況コード表!D$6)),"全官署予定価格",IF(AND(COUNTIF(BJ817,"*単価*"),OR(K817=契約状況コード表!D$5,K817=契約状況コード表!D$6)),"全官署支払金額",IF(AND(COUNTIF(BJ817,"&lt;&gt;*単価*"),COUNTIF(BJ817,"*変更契約*")),"変更後予定価格",IF(COUNTIF(BJ817,"*単価*"),"年間支払金額","予定価格"))))))))))))</f>
        <v>予定価格</v>
      </c>
      <c r="BD817" s="114" t="str">
        <f>IF(AND(BI817=契約状況コード表!M$5,T817&gt;契約状況コード表!N$5),"○",IF(AND(BI817=契約状況コード表!M$6,T817&gt;=契約状況コード表!N$6),"○",IF(AND(BI817=契約状況コード表!M$7,T817&gt;=契約状況コード表!N$7),"○",IF(AND(BI817=契約状況コード表!M$8,T817&gt;=契約状況コード表!N$8),"○",IF(AND(BI817=契約状況コード表!M$9,T817&gt;=契約状況コード表!N$9),"○",IF(AND(BI817=契約状況コード表!M$10,T817&gt;=契約状況コード表!N$10),"○",IF(AND(BI817=契約状況コード表!M$11,T817&gt;=契約状況コード表!N$11),"○",IF(AND(BI817=契約状況コード表!M$12,T817&gt;=契約状況コード表!N$12),"○",IF(AND(BI817=契約状況コード表!M$13,T817&gt;=契約状況コード表!N$13),"○",IF(T817="他官署で調達手続き入札を実施のため","○","×"))))))))))</f>
        <v>×</v>
      </c>
      <c r="BE817" s="114" t="str">
        <f>IF(AND(BI817=契約状況コード表!M$5,Y817&gt;契約状況コード表!N$5),"○",IF(AND(BI817=契約状況コード表!M$6,Y817&gt;=契約状況コード表!N$6),"○",IF(AND(BI817=契約状況コード表!M$7,Y817&gt;=契約状況コード表!N$7),"○",IF(AND(BI817=契約状況コード表!M$8,Y817&gt;=契約状況コード表!N$8),"○",IF(AND(BI817=契約状況コード表!M$9,Y817&gt;=契約状況コード表!N$9),"○",IF(AND(BI817=契約状況コード表!M$10,Y817&gt;=契約状況コード表!N$10),"○",IF(AND(BI817=契約状況コード表!M$11,Y817&gt;=契約状況コード表!N$11),"○",IF(AND(BI817=契約状況コード表!M$12,Y817&gt;=契約状況コード表!N$12),"○",IF(AND(BI817=契約状況コード表!M$13,Y817&gt;=契約状況コード表!N$13),"○","×")))))))))</f>
        <v>×</v>
      </c>
      <c r="BF817" s="114" t="str">
        <f t="shared" si="110"/>
        <v>×</v>
      </c>
      <c r="BG817" s="114" t="str">
        <f t="shared" si="111"/>
        <v>×</v>
      </c>
      <c r="BH817" s="115" t="str">
        <f t="shared" si="112"/>
        <v/>
      </c>
      <c r="BI817" s="170">
        <f t="shared" si="113"/>
        <v>0</v>
      </c>
      <c r="BJ817" s="36" t="str">
        <f>IF(AG817=契約状況コード表!G$5,"",IF(AND(K817&lt;&gt;"",ISTEXT(U817)),"分担契約/単価契約",IF(ISTEXT(U817),"単価契約",IF(K817&lt;&gt;"","分担契約",""))))</f>
        <v/>
      </c>
      <c r="BK817" s="171"/>
      <c r="BL817" s="118" t="str">
        <f>IF(COUNTIF(T817,"**"),"",IF(AND(T817&gt;=契約状況コード表!P$5,OR(H817=契約状況コード表!M$5,H817=契約状況コード表!M$6)),1,IF(AND(T817&gt;=契約状況コード表!P$13,H817&lt;&gt;契約状況コード表!M$5,H817&lt;&gt;契約状況コード表!M$6),1,"")))</f>
        <v/>
      </c>
      <c r="BM817" s="155" t="str">
        <f t="shared" si="114"/>
        <v>○</v>
      </c>
      <c r="BN817" s="118" t="b">
        <f t="shared" si="115"/>
        <v>1</v>
      </c>
      <c r="BO817" s="118" t="b">
        <f t="shared" si="116"/>
        <v>1</v>
      </c>
    </row>
    <row r="818" spans="1:67" ht="60.6" customHeight="1">
      <c r="A818" s="101">
        <f t="shared" si="117"/>
        <v>813</v>
      </c>
      <c r="B818" s="101" t="str">
        <f t="shared" si="118"/>
        <v/>
      </c>
      <c r="C818" s="101" t="str">
        <f>IF(B818&lt;&gt;1,"",COUNTIF($B$6:B818,1))</f>
        <v/>
      </c>
      <c r="D818" s="101" t="str">
        <f>IF(B818&lt;&gt;2,"",COUNTIF($B$6:B818,2))</f>
        <v/>
      </c>
      <c r="E818" s="101" t="str">
        <f>IF(B818&lt;&gt;3,"",COUNTIF($B$6:B818,3))</f>
        <v/>
      </c>
      <c r="F818" s="101" t="str">
        <f>IF(B818&lt;&gt;4,"",COUNTIF($B$6:B818,4))</f>
        <v/>
      </c>
      <c r="G818" s="75"/>
      <c r="H818" s="36"/>
      <c r="I818" s="76"/>
      <c r="J818" s="76"/>
      <c r="K818" s="75"/>
      <c r="L818" s="161"/>
      <c r="M818" s="77"/>
      <c r="N818" s="76"/>
      <c r="O818" s="78"/>
      <c r="P818" s="83"/>
      <c r="Q818" s="84"/>
      <c r="R818" s="76"/>
      <c r="S818" s="75"/>
      <c r="T818" s="79"/>
      <c r="U818" s="86"/>
      <c r="V818" s="87"/>
      <c r="W818" s="172" t="str">
        <f>IF(OR(T818="他官署で調達手続きを実施のため",AG818=契約状況コード表!G$5),"－",IF(V818&lt;&gt;"",ROUNDDOWN(V818/T818,3),(IFERROR(ROUNDDOWN(U818/T818,3),"－"))))</f>
        <v>－</v>
      </c>
      <c r="X818" s="79"/>
      <c r="Y818" s="79"/>
      <c r="Z818" s="82"/>
      <c r="AA818" s="80"/>
      <c r="AB818" s="81"/>
      <c r="AC818" s="82"/>
      <c r="AD818" s="82"/>
      <c r="AE818" s="82"/>
      <c r="AF818" s="82"/>
      <c r="AG818" s="80"/>
      <c r="AH818" s="76"/>
      <c r="AI818" s="76"/>
      <c r="AJ818" s="76"/>
      <c r="AK818" s="36"/>
      <c r="AL818" s="36"/>
      <c r="AM818" s="200"/>
      <c r="AN818" s="200"/>
      <c r="AO818" s="200"/>
      <c r="AP818" s="200"/>
      <c r="AQ818" s="161"/>
      <c r="AR818" s="75"/>
      <c r="AS818" s="36"/>
      <c r="AT818" s="36"/>
      <c r="AU818" s="36"/>
      <c r="AV818" s="36"/>
      <c r="AW818" s="36"/>
      <c r="AX818" s="36"/>
      <c r="AY818" s="36"/>
      <c r="AZ818" s="36"/>
      <c r="BA818" s="104"/>
      <c r="BB818" s="113"/>
      <c r="BC818" s="114" t="str">
        <f>IF(AND(OR(K818=契約状況コード表!D$5,K818=契約状況コード表!D$6),OR(AG818=契約状況コード表!G$5,AG818=契約状況コード表!G$6)),"年間支払金額(全官署)",IF(OR(AG818=契約状況コード表!G$5,AG818=契約状況コード表!G$6),"年間支払金額",IF(AND(OR(COUNTIF(AI818,"*すべて*"),COUNTIF(AI818,"*全て*")),S818="●",OR(K818=契約状況コード表!D$5,K818=契約状況コード表!D$6)),"年間支払金額(全官署、契約相手方ごと)",IF(AND(OR(COUNTIF(AI818,"*すべて*"),COUNTIF(AI818,"*全て*")),S818="●"),"年間支払金額(契約相手方ごと)",IF(AND(OR(K818=契約状況コード表!D$5,K818=契約状況コード表!D$6),AG818=契約状況コード表!G$7),"契約総額(全官署)",IF(AND(K818=契約状況コード表!D$7,AG818=契約状況コード表!G$7),"契約総額(自官署のみ)",IF(K818=契約状況コード表!D$7,"年間支払金額(自官署のみ)",IF(AG818=契約状況コード表!G$7,"契約総額",IF(AND(COUNTIF(BJ818,"&lt;&gt;*単価*"),OR(K818=契約状況コード表!D$5,K818=契約状況コード表!D$6)),"全官署予定価格",IF(AND(COUNTIF(BJ818,"*単価*"),OR(K818=契約状況コード表!D$5,K818=契約状況コード表!D$6)),"全官署支払金額",IF(AND(COUNTIF(BJ818,"&lt;&gt;*単価*"),COUNTIF(BJ818,"*変更契約*")),"変更後予定価格",IF(COUNTIF(BJ818,"*単価*"),"年間支払金額","予定価格"))))))))))))</f>
        <v>予定価格</v>
      </c>
      <c r="BD818" s="114" t="str">
        <f>IF(AND(BI818=契約状況コード表!M$5,T818&gt;契約状況コード表!N$5),"○",IF(AND(BI818=契約状況コード表!M$6,T818&gt;=契約状況コード表!N$6),"○",IF(AND(BI818=契約状況コード表!M$7,T818&gt;=契約状況コード表!N$7),"○",IF(AND(BI818=契約状況コード表!M$8,T818&gt;=契約状況コード表!N$8),"○",IF(AND(BI818=契約状況コード表!M$9,T818&gt;=契約状況コード表!N$9),"○",IF(AND(BI818=契約状況コード表!M$10,T818&gt;=契約状況コード表!N$10),"○",IF(AND(BI818=契約状況コード表!M$11,T818&gt;=契約状況コード表!N$11),"○",IF(AND(BI818=契約状況コード表!M$12,T818&gt;=契約状況コード表!N$12),"○",IF(AND(BI818=契約状況コード表!M$13,T818&gt;=契約状況コード表!N$13),"○",IF(T818="他官署で調達手続き入札を実施のため","○","×"))))))))))</f>
        <v>×</v>
      </c>
      <c r="BE818" s="114" t="str">
        <f>IF(AND(BI818=契約状況コード表!M$5,Y818&gt;契約状況コード表!N$5),"○",IF(AND(BI818=契約状況コード表!M$6,Y818&gt;=契約状況コード表!N$6),"○",IF(AND(BI818=契約状況コード表!M$7,Y818&gt;=契約状況コード表!N$7),"○",IF(AND(BI818=契約状況コード表!M$8,Y818&gt;=契約状況コード表!N$8),"○",IF(AND(BI818=契約状況コード表!M$9,Y818&gt;=契約状況コード表!N$9),"○",IF(AND(BI818=契約状況コード表!M$10,Y818&gt;=契約状況コード表!N$10),"○",IF(AND(BI818=契約状況コード表!M$11,Y818&gt;=契約状況コード表!N$11),"○",IF(AND(BI818=契約状況コード表!M$12,Y818&gt;=契約状況コード表!N$12),"○",IF(AND(BI818=契約状況コード表!M$13,Y818&gt;=契約状況コード表!N$13),"○","×")))))))))</f>
        <v>×</v>
      </c>
      <c r="BF818" s="114" t="str">
        <f t="shared" si="110"/>
        <v>×</v>
      </c>
      <c r="BG818" s="114" t="str">
        <f t="shared" si="111"/>
        <v>×</v>
      </c>
      <c r="BH818" s="115" t="str">
        <f t="shared" si="112"/>
        <v/>
      </c>
      <c r="BI818" s="170">
        <f t="shared" si="113"/>
        <v>0</v>
      </c>
      <c r="BJ818" s="36" t="str">
        <f>IF(AG818=契約状況コード表!G$5,"",IF(AND(K818&lt;&gt;"",ISTEXT(U818)),"分担契約/単価契約",IF(ISTEXT(U818),"単価契約",IF(K818&lt;&gt;"","分担契約",""))))</f>
        <v/>
      </c>
      <c r="BK818" s="171"/>
      <c r="BL818" s="118" t="str">
        <f>IF(COUNTIF(T818,"**"),"",IF(AND(T818&gt;=契約状況コード表!P$5,OR(H818=契約状況コード表!M$5,H818=契約状況コード表!M$6)),1,IF(AND(T818&gt;=契約状況コード表!P$13,H818&lt;&gt;契約状況コード表!M$5,H818&lt;&gt;契約状況コード表!M$6),1,"")))</f>
        <v/>
      </c>
      <c r="BM818" s="155" t="str">
        <f t="shared" si="114"/>
        <v>○</v>
      </c>
      <c r="BN818" s="118" t="b">
        <f t="shared" si="115"/>
        <v>1</v>
      </c>
      <c r="BO818" s="118" t="b">
        <f t="shared" si="116"/>
        <v>1</v>
      </c>
    </row>
    <row r="819" spans="1:67" ht="60.6" customHeight="1">
      <c r="A819" s="101">
        <f t="shared" si="117"/>
        <v>814</v>
      </c>
      <c r="B819" s="101" t="str">
        <f t="shared" si="118"/>
        <v/>
      </c>
      <c r="C819" s="101" t="str">
        <f>IF(B819&lt;&gt;1,"",COUNTIF($B$6:B819,1))</f>
        <v/>
      </c>
      <c r="D819" s="101" t="str">
        <f>IF(B819&lt;&gt;2,"",COUNTIF($B$6:B819,2))</f>
        <v/>
      </c>
      <c r="E819" s="101" t="str">
        <f>IF(B819&lt;&gt;3,"",COUNTIF($B$6:B819,3))</f>
        <v/>
      </c>
      <c r="F819" s="101" t="str">
        <f>IF(B819&lt;&gt;4,"",COUNTIF($B$6:B819,4))</f>
        <v/>
      </c>
      <c r="G819" s="75"/>
      <c r="H819" s="36"/>
      <c r="I819" s="76"/>
      <c r="J819" s="76"/>
      <c r="K819" s="75"/>
      <c r="L819" s="161"/>
      <c r="M819" s="77"/>
      <c r="N819" s="76"/>
      <c r="O819" s="78"/>
      <c r="P819" s="83"/>
      <c r="Q819" s="84"/>
      <c r="R819" s="76"/>
      <c r="S819" s="75"/>
      <c r="T819" s="79"/>
      <c r="U819" s="86"/>
      <c r="V819" s="87"/>
      <c r="W819" s="172" t="str">
        <f>IF(OR(T819="他官署で調達手続きを実施のため",AG819=契約状況コード表!G$5),"－",IF(V819&lt;&gt;"",ROUNDDOWN(V819/T819,3),(IFERROR(ROUNDDOWN(U819/T819,3),"－"))))</f>
        <v>－</v>
      </c>
      <c r="X819" s="79"/>
      <c r="Y819" s="79"/>
      <c r="Z819" s="82"/>
      <c r="AA819" s="80"/>
      <c r="AB819" s="81"/>
      <c r="AC819" s="82"/>
      <c r="AD819" s="82"/>
      <c r="AE819" s="82"/>
      <c r="AF819" s="82"/>
      <c r="AG819" s="80"/>
      <c r="AH819" s="76"/>
      <c r="AI819" s="76"/>
      <c r="AJ819" s="76"/>
      <c r="AK819" s="36"/>
      <c r="AL819" s="36"/>
      <c r="AM819" s="200"/>
      <c r="AN819" s="200"/>
      <c r="AO819" s="200"/>
      <c r="AP819" s="200"/>
      <c r="AQ819" s="161"/>
      <c r="AR819" s="75"/>
      <c r="AS819" s="36"/>
      <c r="AT819" s="36"/>
      <c r="AU819" s="36"/>
      <c r="AV819" s="36"/>
      <c r="AW819" s="36"/>
      <c r="AX819" s="36"/>
      <c r="AY819" s="36"/>
      <c r="AZ819" s="36"/>
      <c r="BA819" s="108"/>
      <c r="BB819" s="113"/>
      <c r="BC819" s="114" t="str">
        <f>IF(AND(OR(K819=契約状況コード表!D$5,K819=契約状況コード表!D$6),OR(AG819=契約状況コード表!G$5,AG819=契約状況コード表!G$6)),"年間支払金額(全官署)",IF(OR(AG819=契約状況コード表!G$5,AG819=契約状況コード表!G$6),"年間支払金額",IF(AND(OR(COUNTIF(AI819,"*すべて*"),COUNTIF(AI819,"*全て*")),S819="●",OR(K819=契約状況コード表!D$5,K819=契約状況コード表!D$6)),"年間支払金額(全官署、契約相手方ごと)",IF(AND(OR(COUNTIF(AI819,"*すべて*"),COUNTIF(AI819,"*全て*")),S819="●"),"年間支払金額(契約相手方ごと)",IF(AND(OR(K819=契約状況コード表!D$5,K819=契約状況コード表!D$6),AG819=契約状況コード表!G$7),"契約総額(全官署)",IF(AND(K819=契約状況コード表!D$7,AG819=契約状況コード表!G$7),"契約総額(自官署のみ)",IF(K819=契約状況コード表!D$7,"年間支払金額(自官署のみ)",IF(AG819=契約状況コード表!G$7,"契約総額",IF(AND(COUNTIF(BJ819,"&lt;&gt;*単価*"),OR(K819=契約状況コード表!D$5,K819=契約状況コード表!D$6)),"全官署予定価格",IF(AND(COUNTIF(BJ819,"*単価*"),OR(K819=契約状況コード表!D$5,K819=契約状況コード表!D$6)),"全官署支払金額",IF(AND(COUNTIF(BJ819,"&lt;&gt;*単価*"),COUNTIF(BJ819,"*変更契約*")),"変更後予定価格",IF(COUNTIF(BJ819,"*単価*"),"年間支払金額","予定価格"))))))))))))</f>
        <v>予定価格</v>
      </c>
      <c r="BD819" s="114" t="str">
        <f>IF(AND(BI819=契約状況コード表!M$5,T819&gt;契約状況コード表!N$5),"○",IF(AND(BI819=契約状況コード表!M$6,T819&gt;=契約状況コード表!N$6),"○",IF(AND(BI819=契約状況コード表!M$7,T819&gt;=契約状況コード表!N$7),"○",IF(AND(BI819=契約状況コード表!M$8,T819&gt;=契約状況コード表!N$8),"○",IF(AND(BI819=契約状況コード表!M$9,T819&gt;=契約状況コード表!N$9),"○",IF(AND(BI819=契約状況コード表!M$10,T819&gt;=契約状況コード表!N$10),"○",IF(AND(BI819=契約状況コード表!M$11,T819&gt;=契約状況コード表!N$11),"○",IF(AND(BI819=契約状況コード表!M$12,T819&gt;=契約状況コード表!N$12),"○",IF(AND(BI819=契約状況コード表!M$13,T819&gt;=契約状況コード表!N$13),"○",IF(T819="他官署で調達手続き入札を実施のため","○","×"))))))))))</f>
        <v>×</v>
      </c>
      <c r="BE819" s="114" t="str">
        <f>IF(AND(BI819=契約状況コード表!M$5,Y819&gt;契約状況コード表!N$5),"○",IF(AND(BI819=契約状況コード表!M$6,Y819&gt;=契約状況コード表!N$6),"○",IF(AND(BI819=契約状況コード表!M$7,Y819&gt;=契約状況コード表!N$7),"○",IF(AND(BI819=契約状況コード表!M$8,Y819&gt;=契約状況コード表!N$8),"○",IF(AND(BI819=契約状況コード表!M$9,Y819&gt;=契約状況コード表!N$9),"○",IF(AND(BI819=契約状況コード表!M$10,Y819&gt;=契約状況コード表!N$10),"○",IF(AND(BI819=契約状況コード表!M$11,Y819&gt;=契約状況コード表!N$11),"○",IF(AND(BI819=契約状況コード表!M$12,Y819&gt;=契約状況コード表!N$12),"○",IF(AND(BI819=契約状況コード表!M$13,Y819&gt;=契約状況コード表!N$13),"○","×")))))))))</f>
        <v>×</v>
      </c>
      <c r="BF819" s="114" t="str">
        <f t="shared" si="110"/>
        <v>×</v>
      </c>
      <c r="BG819" s="114" t="str">
        <f t="shared" si="111"/>
        <v>×</v>
      </c>
      <c r="BH819" s="115" t="str">
        <f t="shared" si="112"/>
        <v/>
      </c>
      <c r="BI819" s="170">
        <f t="shared" si="113"/>
        <v>0</v>
      </c>
      <c r="BJ819" s="36" t="str">
        <f>IF(AG819=契約状況コード表!G$5,"",IF(AND(K819&lt;&gt;"",ISTEXT(U819)),"分担契約/単価契約",IF(ISTEXT(U819),"単価契約",IF(K819&lt;&gt;"","分担契約",""))))</f>
        <v/>
      </c>
      <c r="BK819" s="171"/>
      <c r="BL819" s="118" t="str">
        <f>IF(COUNTIF(T819,"**"),"",IF(AND(T819&gt;=契約状況コード表!P$5,OR(H819=契約状況コード表!M$5,H819=契約状況コード表!M$6)),1,IF(AND(T819&gt;=契約状況コード表!P$13,H819&lt;&gt;契約状況コード表!M$5,H819&lt;&gt;契約状況コード表!M$6),1,"")))</f>
        <v/>
      </c>
      <c r="BM819" s="155" t="str">
        <f t="shared" si="114"/>
        <v>○</v>
      </c>
      <c r="BN819" s="118" t="b">
        <f t="shared" si="115"/>
        <v>1</v>
      </c>
      <c r="BO819" s="118" t="b">
        <f t="shared" si="116"/>
        <v>1</v>
      </c>
    </row>
    <row r="820" spans="1:67" ht="60.6" customHeight="1">
      <c r="A820" s="101">
        <f t="shared" si="117"/>
        <v>815</v>
      </c>
      <c r="B820" s="101" t="str">
        <f t="shared" si="118"/>
        <v/>
      </c>
      <c r="C820" s="101" t="str">
        <f>IF(B820&lt;&gt;1,"",COUNTIF($B$6:B820,1))</f>
        <v/>
      </c>
      <c r="D820" s="101" t="str">
        <f>IF(B820&lt;&gt;2,"",COUNTIF($B$6:B820,2))</f>
        <v/>
      </c>
      <c r="E820" s="101" t="str">
        <f>IF(B820&lt;&gt;3,"",COUNTIF($B$6:B820,3))</f>
        <v/>
      </c>
      <c r="F820" s="101" t="str">
        <f>IF(B820&lt;&gt;4,"",COUNTIF($B$6:B820,4))</f>
        <v/>
      </c>
      <c r="G820" s="75"/>
      <c r="H820" s="36"/>
      <c r="I820" s="76"/>
      <c r="J820" s="76"/>
      <c r="K820" s="75"/>
      <c r="L820" s="161"/>
      <c r="M820" s="77"/>
      <c r="N820" s="76"/>
      <c r="O820" s="78"/>
      <c r="P820" s="83"/>
      <c r="Q820" s="84"/>
      <c r="R820" s="76"/>
      <c r="S820" s="75"/>
      <c r="T820" s="79"/>
      <c r="U820" s="86"/>
      <c r="V820" s="87"/>
      <c r="W820" s="172" t="str">
        <f>IF(OR(T820="他官署で調達手続きを実施のため",AG820=契約状況コード表!G$5),"－",IF(V820&lt;&gt;"",ROUNDDOWN(V820/T820,3),(IFERROR(ROUNDDOWN(U820/T820,3),"－"))))</f>
        <v>－</v>
      </c>
      <c r="X820" s="79"/>
      <c r="Y820" s="79"/>
      <c r="Z820" s="82"/>
      <c r="AA820" s="80"/>
      <c r="AB820" s="81"/>
      <c r="AC820" s="82"/>
      <c r="AD820" s="82"/>
      <c r="AE820" s="82"/>
      <c r="AF820" s="82"/>
      <c r="AG820" s="80"/>
      <c r="AH820" s="76"/>
      <c r="AI820" s="76"/>
      <c r="AJ820" s="76"/>
      <c r="AK820" s="36"/>
      <c r="AL820" s="36"/>
      <c r="AM820" s="200"/>
      <c r="AN820" s="200"/>
      <c r="AO820" s="200"/>
      <c r="AP820" s="200"/>
      <c r="AQ820" s="161"/>
      <c r="AR820" s="75"/>
      <c r="AS820" s="36"/>
      <c r="AT820" s="36"/>
      <c r="AU820" s="36"/>
      <c r="AV820" s="36"/>
      <c r="AW820" s="36"/>
      <c r="AX820" s="36"/>
      <c r="AY820" s="36"/>
      <c r="AZ820" s="36"/>
      <c r="BA820" s="104"/>
      <c r="BB820" s="113"/>
      <c r="BC820" s="114" t="str">
        <f>IF(AND(OR(K820=契約状況コード表!D$5,K820=契約状況コード表!D$6),OR(AG820=契約状況コード表!G$5,AG820=契約状況コード表!G$6)),"年間支払金額(全官署)",IF(OR(AG820=契約状況コード表!G$5,AG820=契約状況コード表!G$6),"年間支払金額",IF(AND(OR(COUNTIF(AI820,"*すべて*"),COUNTIF(AI820,"*全て*")),S820="●",OR(K820=契約状況コード表!D$5,K820=契約状況コード表!D$6)),"年間支払金額(全官署、契約相手方ごと)",IF(AND(OR(COUNTIF(AI820,"*すべて*"),COUNTIF(AI820,"*全て*")),S820="●"),"年間支払金額(契約相手方ごと)",IF(AND(OR(K820=契約状況コード表!D$5,K820=契約状況コード表!D$6),AG820=契約状況コード表!G$7),"契約総額(全官署)",IF(AND(K820=契約状況コード表!D$7,AG820=契約状況コード表!G$7),"契約総額(自官署のみ)",IF(K820=契約状況コード表!D$7,"年間支払金額(自官署のみ)",IF(AG820=契約状況コード表!G$7,"契約総額",IF(AND(COUNTIF(BJ820,"&lt;&gt;*単価*"),OR(K820=契約状況コード表!D$5,K820=契約状況コード表!D$6)),"全官署予定価格",IF(AND(COUNTIF(BJ820,"*単価*"),OR(K820=契約状況コード表!D$5,K820=契約状況コード表!D$6)),"全官署支払金額",IF(AND(COUNTIF(BJ820,"&lt;&gt;*単価*"),COUNTIF(BJ820,"*変更契約*")),"変更後予定価格",IF(COUNTIF(BJ820,"*単価*"),"年間支払金額","予定価格"))))))))))))</f>
        <v>予定価格</v>
      </c>
      <c r="BD820" s="114" t="str">
        <f>IF(AND(BI820=契約状況コード表!M$5,T820&gt;契約状況コード表!N$5),"○",IF(AND(BI820=契約状況コード表!M$6,T820&gt;=契約状況コード表!N$6),"○",IF(AND(BI820=契約状況コード表!M$7,T820&gt;=契約状況コード表!N$7),"○",IF(AND(BI820=契約状況コード表!M$8,T820&gt;=契約状況コード表!N$8),"○",IF(AND(BI820=契約状況コード表!M$9,T820&gt;=契約状況コード表!N$9),"○",IF(AND(BI820=契約状況コード表!M$10,T820&gt;=契約状況コード表!N$10),"○",IF(AND(BI820=契約状況コード表!M$11,T820&gt;=契約状況コード表!N$11),"○",IF(AND(BI820=契約状況コード表!M$12,T820&gt;=契約状況コード表!N$12),"○",IF(AND(BI820=契約状況コード表!M$13,T820&gt;=契約状況コード表!N$13),"○",IF(T820="他官署で調達手続き入札を実施のため","○","×"))))))))))</f>
        <v>×</v>
      </c>
      <c r="BE820" s="114" t="str">
        <f>IF(AND(BI820=契約状況コード表!M$5,Y820&gt;契約状況コード表!N$5),"○",IF(AND(BI820=契約状況コード表!M$6,Y820&gt;=契約状況コード表!N$6),"○",IF(AND(BI820=契約状況コード表!M$7,Y820&gt;=契約状況コード表!N$7),"○",IF(AND(BI820=契約状況コード表!M$8,Y820&gt;=契約状況コード表!N$8),"○",IF(AND(BI820=契約状況コード表!M$9,Y820&gt;=契約状況コード表!N$9),"○",IF(AND(BI820=契約状況コード表!M$10,Y820&gt;=契約状況コード表!N$10),"○",IF(AND(BI820=契約状況コード表!M$11,Y820&gt;=契約状況コード表!N$11),"○",IF(AND(BI820=契約状況コード表!M$12,Y820&gt;=契約状況コード表!N$12),"○",IF(AND(BI820=契約状況コード表!M$13,Y820&gt;=契約状況コード表!N$13),"○","×")))))))))</f>
        <v>×</v>
      </c>
      <c r="BF820" s="114" t="str">
        <f t="shared" si="110"/>
        <v>×</v>
      </c>
      <c r="BG820" s="114" t="str">
        <f t="shared" si="111"/>
        <v>×</v>
      </c>
      <c r="BH820" s="115" t="str">
        <f t="shared" si="112"/>
        <v/>
      </c>
      <c r="BI820" s="170">
        <f t="shared" si="113"/>
        <v>0</v>
      </c>
      <c r="BJ820" s="36" t="str">
        <f>IF(AG820=契約状況コード表!G$5,"",IF(AND(K820&lt;&gt;"",ISTEXT(U820)),"分担契約/単価契約",IF(ISTEXT(U820),"単価契約",IF(K820&lt;&gt;"","分担契約",""))))</f>
        <v/>
      </c>
      <c r="BK820" s="171"/>
      <c r="BL820" s="118" t="str">
        <f>IF(COUNTIF(T820,"**"),"",IF(AND(T820&gt;=契約状況コード表!P$5,OR(H820=契約状況コード表!M$5,H820=契約状況コード表!M$6)),1,IF(AND(T820&gt;=契約状況コード表!P$13,H820&lt;&gt;契約状況コード表!M$5,H820&lt;&gt;契約状況コード表!M$6),1,"")))</f>
        <v/>
      </c>
      <c r="BM820" s="155" t="str">
        <f t="shared" si="114"/>
        <v>○</v>
      </c>
      <c r="BN820" s="118" t="b">
        <f t="shared" si="115"/>
        <v>1</v>
      </c>
      <c r="BO820" s="118" t="b">
        <f t="shared" si="116"/>
        <v>1</v>
      </c>
    </row>
    <row r="821" spans="1:67" ht="60.6" customHeight="1">
      <c r="A821" s="101">
        <f t="shared" si="117"/>
        <v>816</v>
      </c>
      <c r="B821" s="101" t="str">
        <f t="shared" si="118"/>
        <v/>
      </c>
      <c r="C821" s="101" t="str">
        <f>IF(B821&lt;&gt;1,"",COUNTIF($B$6:B821,1))</f>
        <v/>
      </c>
      <c r="D821" s="101" t="str">
        <f>IF(B821&lt;&gt;2,"",COUNTIF($B$6:B821,2))</f>
        <v/>
      </c>
      <c r="E821" s="101" t="str">
        <f>IF(B821&lt;&gt;3,"",COUNTIF($B$6:B821,3))</f>
        <v/>
      </c>
      <c r="F821" s="101" t="str">
        <f>IF(B821&lt;&gt;4,"",COUNTIF($B$6:B821,4))</f>
        <v/>
      </c>
      <c r="G821" s="75"/>
      <c r="H821" s="36"/>
      <c r="I821" s="76"/>
      <c r="J821" s="76"/>
      <c r="K821" s="75"/>
      <c r="L821" s="161"/>
      <c r="M821" s="77"/>
      <c r="N821" s="76"/>
      <c r="O821" s="78"/>
      <c r="P821" s="83"/>
      <c r="Q821" s="84"/>
      <c r="R821" s="76"/>
      <c r="S821" s="75"/>
      <c r="T821" s="79"/>
      <c r="U821" s="86"/>
      <c r="V821" s="87"/>
      <c r="W821" s="172" t="str">
        <f>IF(OR(T821="他官署で調達手続きを実施のため",AG821=契約状況コード表!G$5),"－",IF(V821&lt;&gt;"",ROUNDDOWN(V821/T821,3),(IFERROR(ROUNDDOWN(U821/T821,3),"－"))))</f>
        <v>－</v>
      </c>
      <c r="X821" s="79"/>
      <c r="Y821" s="79"/>
      <c r="Z821" s="82"/>
      <c r="AA821" s="80"/>
      <c r="AB821" s="81"/>
      <c r="AC821" s="82"/>
      <c r="AD821" s="82"/>
      <c r="AE821" s="82"/>
      <c r="AF821" s="82"/>
      <c r="AG821" s="80"/>
      <c r="AH821" s="76"/>
      <c r="AI821" s="76"/>
      <c r="AJ821" s="76"/>
      <c r="AK821" s="36"/>
      <c r="AL821" s="36"/>
      <c r="AM821" s="200"/>
      <c r="AN821" s="200"/>
      <c r="AO821" s="200"/>
      <c r="AP821" s="200"/>
      <c r="AQ821" s="161"/>
      <c r="AR821" s="75"/>
      <c r="AS821" s="36"/>
      <c r="AT821" s="36"/>
      <c r="AU821" s="36"/>
      <c r="AV821" s="36"/>
      <c r="AW821" s="36"/>
      <c r="AX821" s="36"/>
      <c r="AY821" s="36"/>
      <c r="AZ821" s="36"/>
      <c r="BA821" s="104"/>
      <c r="BB821" s="113"/>
      <c r="BC821" s="114" t="str">
        <f>IF(AND(OR(K821=契約状況コード表!D$5,K821=契約状況コード表!D$6),OR(AG821=契約状況コード表!G$5,AG821=契約状況コード表!G$6)),"年間支払金額(全官署)",IF(OR(AG821=契約状況コード表!G$5,AG821=契約状況コード表!G$6),"年間支払金額",IF(AND(OR(COUNTIF(AI821,"*すべて*"),COUNTIF(AI821,"*全て*")),S821="●",OR(K821=契約状況コード表!D$5,K821=契約状況コード表!D$6)),"年間支払金額(全官署、契約相手方ごと)",IF(AND(OR(COUNTIF(AI821,"*すべて*"),COUNTIF(AI821,"*全て*")),S821="●"),"年間支払金額(契約相手方ごと)",IF(AND(OR(K821=契約状況コード表!D$5,K821=契約状況コード表!D$6),AG821=契約状況コード表!G$7),"契約総額(全官署)",IF(AND(K821=契約状況コード表!D$7,AG821=契約状況コード表!G$7),"契約総額(自官署のみ)",IF(K821=契約状況コード表!D$7,"年間支払金額(自官署のみ)",IF(AG821=契約状況コード表!G$7,"契約総額",IF(AND(COUNTIF(BJ821,"&lt;&gt;*単価*"),OR(K821=契約状況コード表!D$5,K821=契約状況コード表!D$6)),"全官署予定価格",IF(AND(COUNTIF(BJ821,"*単価*"),OR(K821=契約状況コード表!D$5,K821=契約状況コード表!D$6)),"全官署支払金額",IF(AND(COUNTIF(BJ821,"&lt;&gt;*単価*"),COUNTIF(BJ821,"*変更契約*")),"変更後予定価格",IF(COUNTIF(BJ821,"*単価*"),"年間支払金額","予定価格"))))))))))))</f>
        <v>予定価格</v>
      </c>
      <c r="BD821" s="114" t="str">
        <f>IF(AND(BI821=契約状況コード表!M$5,T821&gt;契約状況コード表!N$5),"○",IF(AND(BI821=契約状況コード表!M$6,T821&gt;=契約状況コード表!N$6),"○",IF(AND(BI821=契約状況コード表!M$7,T821&gt;=契約状況コード表!N$7),"○",IF(AND(BI821=契約状況コード表!M$8,T821&gt;=契約状況コード表!N$8),"○",IF(AND(BI821=契約状況コード表!M$9,T821&gt;=契約状況コード表!N$9),"○",IF(AND(BI821=契約状況コード表!M$10,T821&gt;=契約状況コード表!N$10),"○",IF(AND(BI821=契約状況コード表!M$11,T821&gt;=契約状況コード表!N$11),"○",IF(AND(BI821=契約状況コード表!M$12,T821&gt;=契約状況コード表!N$12),"○",IF(AND(BI821=契約状況コード表!M$13,T821&gt;=契約状況コード表!N$13),"○",IF(T821="他官署で調達手続き入札を実施のため","○","×"))))))))))</f>
        <v>×</v>
      </c>
      <c r="BE821" s="114" t="str">
        <f>IF(AND(BI821=契約状況コード表!M$5,Y821&gt;契約状況コード表!N$5),"○",IF(AND(BI821=契約状況コード表!M$6,Y821&gt;=契約状況コード表!N$6),"○",IF(AND(BI821=契約状況コード表!M$7,Y821&gt;=契約状況コード表!N$7),"○",IF(AND(BI821=契約状況コード表!M$8,Y821&gt;=契約状況コード表!N$8),"○",IF(AND(BI821=契約状況コード表!M$9,Y821&gt;=契約状況コード表!N$9),"○",IF(AND(BI821=契約状況コード表!M$10,Y821&gt;=契約状況コード表!N$10),"○",IF(AND(BI821=契約状況コード表!M$11,Y821&gt;=契約状況コード表!N$11),"○",IF(AND(BI821=契約状況コード表!M$12,Y821&gt;=契約状況コード表!N$12),"○",IF(AND(BI821=契約状況コード表!M$13,Y821&gt;=契約状況コード表!N$13),"○","×")))))))))</f>
        <v>×</v>
      </c>
      <c r="BF821" s="114" t="str">
        <f t="shared" si="110"/>
        <v>×</v>
      </c>
      <c r="BG821" s="114" t="str">
        <f t="shared" si="111"/>
        <v>×</v>
      </c>
      <c r="BH821" s="115" t="str">
        <f t="shared" si="112"/>
        <v/>
      </c>
      <c r="BI821" s="170">
        <f t="shared" si="113"/>
        <v>0</v>
      </c>
      <c r="BJ821" s="36" t="str">
        <f>IF(AG821=契約状況コード表!G$5,"",IF(AND(K821&lt;&gt;"",ISTEXT(U821)),"分担契約/単価契約",IF(ISTEXT(U821),"単価契約",IF(K821&lt;&gt;"","分担契約",""))))</f>
        <v/>
      </c>
      <c r="BK821" s="171"/>
      <c r="BL821" s="118" t="str">
        <f>IF(COUNTIF(T821,"**"),"",IF(AND(T821&gt;=契約状況コード表!P$5,OR(H821=契約状況コード表!M$5,H821=契約状況コード表!M$6)),1,IF(AND(T821&gt;=契約状況コード表!P$13,H821&lt;&gt;契約状況コード表!M$5,H821&lt;&gt;契約状況コード表!M$6),1,"")))</f>
        <v/>
      </c>
      <c r="BM821" s="155" t="str">
        <f t="shared" si="114"/>
        <v>○</v>
      </c>
      <c r="BN821" s="118" t="b">
        <f t="shared" si="115"/>
        <v>1</v>
      </c>
      <c r="BO821" s="118" t="b">
        <f t="shared" si="116"/>
        <v>1</v>
      </c>
    </row>
    <row r="822" spans="1:67" ht="60.6" customHeight="1">
      <c r="A822" s="101">
        <f t="shared" si="117"/>
        <v>817</v>
      </c>
      <c r="B822" s="101" t="str">
        <f t="shared" si="118"/>
        <v/>
      </c>
      <c r="C822" s="101" t="str">
        <f>IF(B822&lt;&gt;1,"",COUNTIF($B$6:B822,1))</f>
        <v/>
      </c>
      <c r="D822" s="101" t="str">
        <f>IF(B822&lt;&gt;2,"",COUNTIF($B$6:B822,2))</f>
        <v/>
      </c>
      <c r="E822" s="101" t="str">
        <f>IF(B822&lt;&gt;3,"",COUNTIF($B$6:B822,3))</f>
        <v/>
      </c>
      <c r="F822" s="101" t="str">
        <f>IF(B822&lt;&gt;4,"",COUNTIF($B$6:B822,4))</f>
        <v/>
      </c>
      <c r="G822" s="75"/>
      <c r="H822" s="36"/>
      <c r="I822" s="76"/>
      <c r="J822" s="76"/>
      <c r="K822" s="75"/>
      <c r="L822" s="161"/>
      <c r="M822" s="77"/>
      <c r="N822" s="76"/>
      <c r="O822" s="78"/>
      <c r="P822" s="83"/>
      <c r="Q822" s="84"/>
      <c r="R822" s="76"/>
      <c r="S822" s="75"/>
      <c r="T822" s="85"/>
      <c r="U822" s="154"/>
      <c r="V822" s="87"/>
      <c r="W822" s="172" t="str">
        <f>IF(OR(T822="他官署で調達手続きを実施のため",AG822=契約状況コード表!G$5),"－",IF(V822&lt;&gt;"",ROUNDDOWN(V822/T822,3),(IFERROR(ROUNDDOWN(U822/T822,3),"－"))))</f>
        <v>－</v>
      </c>
      <c r="X822" s="85"/>
      <c r="Y822" s="85"/>
      <c r="Z822" s="82"/>
      <c r="AA822" s="80"/>
      <c r="AB822" s="81"/>
      <c r="AC822" s="82"/>
      <c r="AD822" s="82"/>
      <c r="AE822" s="82"/>
      <c r="AF822" s="82"/>
      <c r="AG822" s="80"/>
      <c r="AH822" s="76"/>
      <c r="AI822" s="76"/>
      <c r="AJ822" s="76"/>
      <c r="AK822" s="36"/>
      <c r="AL822" s="36"/>
      <c r="AM822" s="200"/>
      <c r="AN822" s="200"/>
      <c r="AO822" s="200"/>
      <c r="AP822" s="200"/>
      <c r="AQ822" s="161"/>
      <c r="AR822" s="75"/>
      <c r="AS822" s="36"/>
      <c r="AT822" s="36"/>
      <c r="AU822" s="36"/>
      <c r="AV822" s="36"/>
      <c r="AW822" s="36"/>
      <c r="AX822" s="36"/>
      <c r="AY822" s="36"/>
      <c r="AZ822" s="36"/>
      <c r="BA822" s="104"/>
      <c r="BB822" s="113"/>
      <c r="BC822" s="114" t="str">
        <f>IF(AND(OR(K822=契約状況コード表!D$5,K822=契約状況コード表!D$6),OR(AG822=契約状況コード表!G$5,AG822=契約状況コード表!G$6)),"年間支払金額(全官署)",IF(OR(AG822=契約状況コード表!G$5,AG822=契約状況コード表!G$6),"年間支払金額",IF(AND(OR(COUNTIF(AI822,"*すべて*"),COUNTIF(AI822,"*全て*")),S822="●",OR(K822=契約状況コード表!D$5,K822=契約状況コード表!D$6)),"年間支払金額(全官署、契約相手方ごと)",IF(AND(OR(COUNTIF(AI822,"*すべて*"),COUNTIF(AI822,"*全て*")),S822="●"),"年間支払金額(契約相手方ごと)",IF(AND(OR(K822=契約状況コード表!D$5,K822=契約状況コード表!D$6),AG822=契約状況コード表!G$7),"契約総額(全官署)",IF(AND(K822=契約状況コード表!D$7,AG822=契約状況コード表!G$7),"契約総額(自官署のみ)",IF(K822=契約状況コード表!D$7,"年間支払金額(自官署のみ)",IF(AG822=契約状況コード表!G$7,"契約総額",IF(AND(COUNTIF(BJ822,"&lt;&gt;*単価*"),OR(K822=契約状況コード表!D$5,K822=契約状況コード表!D$6)),"全官署予定価格",IF(AND(COUNTIF(BJ822,"*単価*"),OR(K822=契約状況コード表!D$5,K822=契約状況コード表!D$6)),"全官署支払金額",IF(AND(COUNTIF(BJ822,"&lt;&gt;*単価*"),COUNTIF(BJ822,"*変更契約*")),"変更後予定価格",IF(COUNTIF(BJ822,"*単価*"),"年間支払金額","予定価格"))))))))))))</f>
        <v>予定価格</v>
      </c>
      <c r="BD822" s="114" t="str">
        <f>IF(AND(BI822=契約状況コード表!M$5,T822&gt;契約状況コード表!N$5),"○",IF(AND(BI822=契約状況コード表!M$6,T822&gt;=契約状況コード表!N$6),"○",IF(AND(BI822=契約状況コード表!M$7,T822&gt;=契約状況コード表!N$7),"○",IF(AND(BI822=契約状況コード表!M$8,T822&gt;=契約状況コード表!N$8),"○",IF(AND(BI822=契約状況コード表!M$9,T822&gt;=契約状況コード表!N$9),"○",IF(AND(BI822=契約状況コード表!M$10,T822&gt;=契約状況コード表!N$10),"○",IF(AND(BI822=契約状況コード表!M$11,T822&gt;=契約状況コード表!N$11),"○",IF(AND(BI822=契約状況コード表!M$12,T822&gt;=契約状況コード表!N$12),"○",IF(AND(BI822=契約状況コード表!M$13,T822&gt;=契約状況コード表!N$13),"○",IF(T822="他官署で調達手続き入札を実施のため","○","×"))))))))))</f>
        <v>×</v>
      </c>
      <c r="BE822" s="114" t="str">
        <f>IF(AND(BI822=契約状況コード表!M$5,Y822&gt;契約状況コード表!N$5),"○",IF(AND(BI822=契約状況コード表!M$6,Y822&gt;=契約状況コード表!N$6),"○",IF(AND(BI822=契約状況コード表!M$7,Y822&gt;=契約状況コード表!N$7),"○",IF(AND(BI822=契約状況コード表!M$8,Y822&gt;=契約状況コード表!N$8),"○",IF(AND(BI822=契約状況コード表!M$9,Y822&gt;=契約状況コード表!N$9),"○",IF(AND(BI822=契約状況コード表!M$10,Y822&gt;=契約状況コード表!N$10),"○",IF(AND(BI822=契約状況コード表!M$11,Y822&gt;=契約状況コード表!N$11),"○",IF(AND(BI822=契約状況コード表!M$12,Y822&gt;=契約状況コード表!N$12),"○",IF(AND(BI822=契約状況コード表!M$13,Y822&gt;=契約状況コード表!N$13),"○","×")))))))))</f>
        <v>×</v>
      </c>
      <c r="BF822" s="114" t="str">
        <f t="shared" si="110"/>
        <v>×</v>
      </c>
      <c r="BG822" s="114" t="str">
        <f t="shared" si="111"/>
        <v>×</v>
      </c>
      <c r="BH822" s="115" t="str">
        <f t="shared" si="112"/>
        <v/>
      </c>
      <c r="BI822" s="170">
        <f t="shared" si="113"/>
        <v>0</v>
      </c>
      <c r="BJ822" s="36" t="str">
        <f>IF(AG822=契約状況コード表!G$5,"",IF(AND(K822&lt;&gt;"",ISTEXT(U822)),"分担契約/単価契約",IF(ISTEXT(U822),"単価契約",IF(K822&lt;&gt;"","分担契約",""))))</f>
        <v/>
      </c>
      <c r="BK822" s="171"/>
      <c r="BL822" s="118" t="str">
        <f>IF(COUNTIF(T822,"**"),"",IF(AND(T822&gt;=契約状況コード表!P$5,OR(H822=契約状況コード表!M$5,H822=契約状況コード表!M$6)),1,IF(AND(T822&gt;=契約状況コード表!P$13,H822&lt;&gt;契約状況コード表!M$5,H822&lt;&gt;契約状況コード表!M$6),1,"")))</f>
        <v/>
      </c>
      <c r="BM822" s="155" t="str">
        <f t="shared" si="114"/>
        <v>○</v>
      </c>
      <c r="BN822" s="118" t="b">
        <f t="shared" si="115"/>
        <v>1</v>
      </c>
      <c r="BO822" s="118" t="b">
        <f t="shared" si="116"/>
        <v>1</v>
      </c>
    </row>
    <row r="823" spans="1:67" ht="60.6" customHeight="1">
      <c r="A823" s="101">
        <f t="shared" si="117"/>
        <v>818</v>
      </c>
      <c r="B823" s="101" t="str">
        <f t="shared" si="118"/>
        <v/>
      </c>
      <c r="C823" s="101" t="str">
        <f>IF(B823&lt;&gt;1,"",COUNTIF($B$6:B823,1))</f>
        <v/>
      </c>
      <c r="D823" s="101" t="str">
        <f>IF(B823&lt;&gt;2,"",COUNTIF($B$6:B823,2))</f>
        <v/>
      </c>
      <c r="E823" s="101" t="str">
        <f>IF(B823&lt;&gt;3,"",COUNTIF($B$6:B823,3))</f>
        <v/>
      </c>
      <c r="F823" s="101" t="str">
        <f>IF(B823&lt;&gt;4,"",COUNTIF($B$6:B823,4))</f>
        <v/>
      </c>
      <c r="G823" s="75"/>
      <c r="H823" s="36"/>
      <c r="I823" s="76"/>
      <c r="J823" s="76"/>
      <c r="K823" s="75"/>
      <c r="L823" s="161"/>
      <c r="M823" s="77"/>
      <c r="N823" s="76"/>
      <c r="O823" s="78"/>
      <c r="P823" s="83"/>
      <c r="Q823" s="84"/>
      <c r="R823" s="76"/>
      <c r="S823" s="75"/>
      <c r="T823" s="79"/>
      <c r="U823" s="86"/>
      <c r="V823" s="87"/>
      <c r="W823" s="172" t="str">
        <f>IF(OR(T823="他官署で調達手続きを実施のため",AG823=契約状況コード表!G$5),"－",IF(V823&lt;&gt;"",ROUNDDOWN(V823/T823,3),(IFERROR(ROUNDDOWN(U823/T823,3),"－"))))</f>
        <v>－</v>
      </c>
      <c r="X823" s="79"/>
      <c r="Y823" s="79"/>
      <c r="Z823" s="82"/>
      <c r="AA823" s="80"/>
      <c r="AB823" s="81"/>
      <c r="AC823" s="82"/>
      <c r="AD823" s="82"/>
      <c r="AE823" s="82"/>
      <c r="AF823" s="82"/>
      <c r="AG823" s="80"/>
      <c r="AH823" s="76"/>
      <c r="AI823" s="76"/>
      <c r="AJ823" s="76"/>
      <c r="AK823" s="36"/>
      <c r="AL823" s="36"/>
      <c r="AM823" s="200"/>
      <c r="AN823" s="200"/>
      <c r="AO823" s="200"/>
      <c r="AP823" s="200"/>
      <c r="AQ823" s="161"/>
      <c r="AR823" s="75"/>
      <c r="AS823" s="36"/>
      <c r="AT823" s="36"/>
      <c r="AU823" s="36"/>
      <c r="AV823" s="36"/>
      <c r="AW823" s="36"/>
      <c r="AX823" s="36"/>
      <c r="AY823" s="36"/>
      <c r="AZ823" s="36"/>
      <c r="BA823" s="104"/>
      <c r="BB823" s="113"/>
      <c r="BC823" s="114" t="str">
        <f>IF(AND(OR(K823=契約状況コード表!D$5,K823=契約状況コード表!D$6),OR(AG823=契約状況コード表!G$5,AG823=契約状況コード表!G$6)),"年間支払金額(全官署)",IF(OR(AG823=契約状況コード表!G$5,AG823=契約状況コード表!G$6),"年間支払金額",IF(AND(OR(COUNTIF(AI823,"*すべて*"),COUNTIF(AI823,"*全て*")),S823="●",OR(K823=契約状況コード表!D$5,K823=契約状況コード表!D$6)),"年間支払金額(全官署、契約相手方ごと)",IF(AND(OR(COUNTIF(AI823,"*すべて*"),COUNTIF(AI823,"*全て*")),S823="●"),"年間支払金額(契約相手方ごと)",IF(AND(OR(K823=契約状況コード表!D$5,K823=契約状況コード表!D$6),AG823=契約状況コード表!G$7),"契約総額(全官署)",IF(AND(K823=契約状況コード表!D$7,AG823=契約状況コード表!G$7),"契約総額(自官署のみ)",IF(K823=契約状況コード表!D$7,"年間支払金額(自官署のみ)",IF(AG823=契約状況コード表!G$7,"契約総額",IF(AND(COUNTIF(BJ823,"&lt;&gt;*単価*"),OR(K823=契約状況コード表!D$5,K823=契約状況コード表!D$6)),"全官署予定価格",IF(AND(COUNTIF(BJ823,"*単価*"),OR(K823=契約状況コード表!D$5,K823=契約状況コード表!D$6)),"全官署支払金額",IF(AND(COUNTIF(BJ823,"&lt;&gt;*単価*"),COUNTIF(BJ823,"*変更契約*")),"変更後予定価格",IF(COUNTIF(BJ823,"*単価*"),"年間支払金額","予定価格"))))))))))))</f>
        <v>予定価格</v>
      </c>
      <c r="BD823" s="114" t="str">
        <f>IF(AND(BI823=契約状況コード表!M$5,T823&gt;契約状況コード表!N$5),"○",IF(AND(BI823=契約状況コード表!M$6,T823&gt;=契約状況コード表!N$6),"○",IF(AND(BI823=契約状況コード表!M$7,T823&gt;=契約状況コード表!N$7),"○",IF(AND(BI823=契約状況コード表!M$8,T823&gt;=契約状況コード表!N$8),"○",IF(AND(BI823=契約状況コード表!M$9,T823&gt;=契約状況コード表!N$9),"○",IF(AND(BI823=契約状況コード表!M$10,T823&gt;=契約状況コード表!N$10),"○",IF(AND(BI823=契約状況コード表!M$11,T823&gt;=契約状況コード表!N$11),"○",IF(AND(BI823=契約状況コード表!M$12,T823&gt;=契約状況コード表!N$12),"○",IF(AND(BI823=契約状況コード表!M$13,T823&gt;=契約状況コード表!N$13),"○",IF(T823="他官署で調達手続き入札を実施のため","○","×"))))))))))</f>
        <v>×</v>
      </c>
      <c r="BE823" s="114" t="str">
        <f>IF(AND(BI823=契約状況コード表!M$5,Y823&gt;契約状況コード表!N$5),"○",IF(AND(BI823=契約状況コード表!M$6,Y823&gt;=契約状況コード表!N$6),"○",IF(AND(BI823=契約状況コード表!M$7,Y823&gt;=契約状況コード表!N$7),"○",IF(AND(BI823=契約状況コード表!M$8,Y823&gt;=契約状況コード表!N$8),"○",IF(AND(BI823=契約状況コード表!M$9,Y823&gt;=契約状況コード表!N$9),"○",IF(AND(BI823=契約状況コード表!M$10,Y823&gt;=契約状況コード表!N$10),"○",IF(AND(BI823=契約状況コード表!M$11,Y823&gt;=契約状況コード表!N$11),"○",IF(AND(BI823=契約状況コード表!M$12,Y823&gt;=契約状況コード表!N$12),"○",IF(AND(BI823=契約状況コード表!M$13,Y823&gt;=契約状況コード表!N$13),"○","×")))))))))</f>
        <v>×</v>
      </c>
      <c r="BF823" s="114" t="str">
        <f t="shared" si="110"/>
        <v>×</v>
      </c>
      <c r="BG823" s="114" t="str">
        <f t="shared" si="111"/>
        <v>×</v>
      </c>
      <c r="BH823" s="115" t="str">
        <f t="shared" si="112"/>
        <v/>
      </c>
      <c r="BI823" s="170">
        <f t="shared" si="113"/>
        <v>0</v>
      </c>
      <c r="BJ823" s="36" t="str">
        <f>IF(AG823=契約状況コード表!G$5,"",IF(AND(K823&lt;&gt;"",ISTEXT(U823)),"分担契約/単価契約",IF(ISTEXT(U823),"単価契約",IF(K823&lt;&gt;"","分担契約",""))))</f>
        <v/>
      </c>
      <c r="BK823" s="171"/>
      <c r="BL823" s="118" t="str">
        <f>IF(COUNTIF(T823,"**"),"",IF(AND(T823&gt;=契約状況コード表!P$5,OR(H823=契約状況コード表!M$5,H823=契約状況コード表!M$6)),1,IF(AND(T823&gt;=契約状況コード表!P$13,H823&lt;&gt;契約状況コード表!M$5,H823&lt;&gt;契約状況コード表!M$6),1,"")))</f>
        <v/>
      </c>
      <c r="BM823" s="155" t="str">
        <f t="shared" si="114"/>
        <v>○</v>
      </c>
      <c r="BN823" s="118" t="b">
        <f t="shared" si="115"/>
        <v>1</v>
      </c>
      <c r="BO823" s="118" t="b">
        <f t="shared" si="116"/>
        <v>1</v>
      </c>
    </row>
    <row r="824" spans="1:67" ht="60.6" customHeight="1">
      <c r="A824" s="101">
        <f t="shared" si="117"/>
        <v>819</v>
      </c>
      <c r="B824" s="101" t="str">
        <f t="shared" si="118"/>
        <v/>
      </c>
      <c r="C824" s="101" t="str">
        <f>IF(B824&lt;&gt;1,"",COUNTIF($B$6:B824,1))</f>
        <v/>
      </c>
      <c r="D824" s="101" t="str">
        <f>IF(B824&lt;&gt;2,"",COUNTIF($B$6:B824,2))</f>
        <v/>
      </c>
      <c r="E824" s="101" t="str">
        <f>IF(B824&lt;&gt;3,"",COUNTIF($B$6:B824,3))</f>
        <v/>
      </c>
      <c r="F824" s="101" t="str">
        <f>IF(B824&lt;&gt;4,"",COUNTIF($B$6:B824,4))</f>
        <v/>
      </c>
      <c r="G824" s="75"/>
      <c r="H824" s="36"/>
      <c r="I824" s="76"/>
      <c r="J824" s="76"/>
      <c r="K824" s="75"/>
      <c r="L824" s="161"/>
      <c r="M824" s="77"/>
      <c r="N824" s="76"/>
      <c r="O824" s="78"/>
      <c r="P824" s="83"/>
      <c r="Q824" s="84"/>
      <c r="R824" s="76"/>
      <c r="S824" s="75"/>
      <c r="T824" s="79"/>
      <c r="U824" s="86"/>
      <c r="V824" s="87"/>
      <c r="W824" s="172" t="str">
        <f>IF(OR(T824="他官署で調達手続きを実施のため",AG824=契約状況コード表!G$5),"－",IF(V824&lt;&gt;"",ROUNDDOWN(V824/T824,3),(IFERROR(ROUNDDOWN(U824/T824,3),"－"))))</f>
        <v>－</v>
      </c>
      <c r="X824" s="79"/>
      <c r="Y824" s="79"/>
      <c r="Z824" s="82"/>
      <c r="AA824" s="80"/>
      <c r="AB824" s="81"/>
      <c r="AC824" s="82"/>
      <c r="AD824" s="82"/>
      <c r="AE824" s="82"/>
      <c r="AF824" s="82"/>
      <c r="AG824" s="80"/>
      <c r="AH824" s="76"/>
      <c r="AI824" s="76"/>
      <c r="AJ824" s="76"/>
      <c r="AK824" s="36"/>
      <c r="AL824" s="36"/>
      <c r="AM824" s="200"/>
      <c r="AN824" s="200"/>
      <c r="AO824" s="200"/>
      <c r="AP824" s="200"/>
      <c r="AQ824" s="161"/>
      <c r="AR824" s="75"/>
      <c r="AS824" s="36"/>
      <c r="AT824" s="36"/>
      <c r="AU824" s="36"/>
      <c r="AV824" s="36"/>
      <c r="AW824" s="36"/>
      <c r="AX824" s="36"/>
      <c r="AY824" s="36"/>
      <c r="AZ824" s="36"/>
      <c r="BA824" s="104"/>
      <c r="BB824" s="113"/>
      <c r="BC824" s="114" t="str">
        <f>IF(AND(OR(K824=契約状況コード表!D$5,K824=契約状況コード表!D$6),OR(AG824=契約状況コード表!G$5,AG824=契約状況コード表!G$6)),"年間支払金額(全官署)",IF(OR(AG824=契約状況コード表!G$5,AG824=契約状況コード表!G$6),"年間支払金額",IF(AND(OR(COUNTIF(AI824,"*すべて*"),COUNTIF(AI824,"*全て*")),S824="●",OR(K824=契約状況コード表!D$5,K824=契約状況コード表!D$6)),"年間支払金額(全官署、契約相手方ごと)",IF(AND(OR(COUNTIF(AI824,"*すべて*"),COUNTIF(AI824,"*全て*")),S824="●"),"年間支払金額(契約相手方ごと)",IF(AND(OR(K824=契約状況コード表!D$5,K824=契約状況コード表!D$6),AG824=契約状況コード表!G$7),"契約総額(全官署)",IF(AND(K824=契約状況コード表!D$7,AG824=契約状況コード表!G$7),"契約総額(自官署のみ)",IF(K824=契約状況コード表!D$7,"年間支払金額(自官署のみ)",IF(AG824=契約状況コード表!G$7,"契約総額",IF(AND(COUNTIF(BJ824,"&lt;&gt;*単価*"),OR(K824=契約状況コード表!D$5,K824=契約状況コード表!D$6)),"全官署予定価格",IF(AND(COUNTIF(BJ824,"*単価*"),OR(K824=契約状況コード表!D$5,K824=契約状況コード表!D$6)),"全官署支払金額",IF(AND(COUNTIF(BJ824,"&lt;&gt;*単価*"),COUNTIF(BJ824,"*変更契約*")),"変更後予定価格",IF(COUNTIF(BJ824,"*単価*"),"年間支払金額","予定価格"))))))))))))</f>
        <v>予定価格</v>
      </c>
      <c r="BD824" s="114" t="str">
        <f>IF(AND(BI824=契約状況コード表!M$5,T824&gt;契約状況コード表!N$5),"○",IF(AND(BI824=契約状況コード表!M$6,T824&gt;=契約状況コード表!N$6),"○",IF(AND(BI824=契約状況コード表!M$7,T824&gt;=契約状況コード表!N$7),"○",IF(AND(BI824=契約状況コード表!M$8,T824&gt;=契約状況コード表!N$8),"○",IF(AND(BI824=契約状況コード表!M$9,T824&gt;=契約状況コード表!N$9),"○",IF(AND(BI824=契約状況コード表!M$10,T824&gt;=契約状況コード表!N$10),"○",IF(AND(BI824=契約状況コード表!M$11,T824&gt;=契約状況コード表!N$11),"○",IF(AND(BI824=契約状況コード表!M$12,T824&gt;=契約状況コード表!N$12),"○",IF(AND(BI824=契約状況コード表!M$13,T824&gt;=契約状況コード表!N$13),"○",IF(T824="他官署で調達手続き入札を実施のため","○","×"))))))))))</f>
        <v>×</v>
      </c>
      <c r="BE824" s="114" t="str">
        <f>IF(AND(BI824=契約状況コード表!M$5,Y824&gt;契約状況コード表!N$5),"○",IF(AND(BI824=契約状況コード表!M$6,Y824&gt;=契約状況コード表!N$6),"○",IF(AND(BI824=契約状況コード表!M$7,Y824&gt;=契約状況コード表!N$7),"○",IF(AND(BI824=契約状況コード表!M$8,Y824&gt;=契約状況コード表!N$8),"○",IF(AND(BI824=契約状況コード表!M$9,Y824&gt;=契約状況コード表!N$9),"○",IF(AND(BI824=契約状況コード表!M$10,Y824&gt;=契約状況コード表!N$10),"○",IF(AND(BI824=契約状況コード表!M$11,Y824&gt;=契約状況コード表!N$11),"○",IF(AND(BI824=契約状況コード表!M$12,Y824&gt;=契約状況コード表!N$12),"○",IF(AND(BI824=契約状況コード表!M$13,Y824&gt;=契約状況コード表!N$13),"○","×")))))))))</f>
        <v>×</v>
      </c>
      <c r="BF824" s="114" t="str">
        <f t="shared" si="110"/>
        <v>×</v>
      </c>
      <c r="BG824" s="114" t="str">
        <f t="shared" si="111"/>
        <v>×</v>
      </c>
      <c r="BH824" s="115" t="str">
        <f t="shared" si="112"/>
        <v/>
      </c>
      <c r="BI824" s="170">
        <f t="shared" si="113"/>
        <v>0</v>
      </c>
      <c r="BJ824" s="36" t="str">
        <f>IF(AG824=契約状況コード表!G$5,"",IF(AND(K824&lt;&gt;"",ISTEXT(U824)),"分担契約/単価契約",IF(ISTEXT(U824),"単価契約",IF(K824&lt;&gt;"","分担契約",""))))</f>
        <v/>
      </c>
      <c r="BK824" s="171"/>
      <c r="BL824" s="118" t="str">
        <f>IF(COUNTIF(T824,"**"),"",IF(AND(T824&gt;=契約状況コード表!P$5,OR(H824=契約状況コード表!M$5,H824=契約状況コード表!M$6)),1,IF(AND(T824&gt;=契約状況コード表!P$13,H824&lt;&gt;契約状況コード表!M$5,H824&lt;&gt;契約状況コード表!M$6),1,"")))</f>
        <v/>
      </c>
      <c r="BM824" s="155" t="str">
        <f t="shared" si="114"/>
        <v>○</v>
      </c>
      <c r="BN824" s="118" t="b">
        <f t="shared" si="115"/>
        <v>1</v>
      </c>
      <c r="BO824" s="118" t="b">
        <f t="shared" si="116"/>
        <v>1</v>
      </c>
    </row>
    <row r="825" spans="1:67" ht="60.6" customHeight="1">
      <c r="A825" s="101">
        <f t="shared" si="117"/>
        <v>820</v>
      </c>
      <c r="B825" s="101" t="str">
        <f t="shared" si="118"/>
        <v/>
      </c>
      <c r="C825" s="101" t="str">
        <f>IF(B825&lt;&gt;1,"",COUNTIF($B$6:B825,1))</f>
        <v/>
      </c>
      <c r="D825" s="101" t="str">
        <f>IF(B825&lt;&gt;2,"",COUNTIF($B$6:B825,2))</f>
        <v/>
      </c>
      <c r="E825" s="101" t="str">
        <f>IF(B825&lt;&gt;3,"",COUNTIF($B$6:B825,3))</f>
        <v/>
      </c>
      <c r="F825" s="101" t="str">
        <f>IF(B825&lt;&gt;4,"",COUNTIF($B$6:B825,4))</f>
        <v/>
      </c>
      <c r="G825" s="75"/>
      <c r="H825" s="36"/>
      <c r="I825" s="76"/>
      <c r="J825" s="76"/>
      <c r="K825" s="75"/>
      <c r="L825" s="161"/>
      <c r="M825" s="77"/>
      <c r="N825" s="76"/>
      <c r="O825" s="78"/>
      <c r="P825" s="83"/>
      <c r="Q825" s="84"/>
      <c r="R825" s="76"/>
      <c r="S825" s="75"/>
      <c r="T825" s="79"/>
      <c r="U825" s="86"/>
      <c r="V825" s="87"/>
      <c r="W825" s="172" t="str">
        <f>IF(OR(T825="他官署で調達手続きを実施のため",AG825=契約状況コード表!G$5),"－",IF(V825&lt;&gt;"",ROUNDDOWN(V825/T825,3),(IFERROR(ROUNDDOWN(U825/T825,3),"－"))))</f>
        <v>－</v>
      </c>
      <c r="X825" s="79"/>
      <c r="Y825" s="79"/>
      <c r="Z825" s="82"/>
      <c r="AA825" s="80"/>
      <c r="AB825" s="81"/>
      <c r="AC825" s="82"/>
      <c r="AD825" s="82"/>
      <c r="AE825" s="82"/>
      <c r="AF825" s="82"/>
      <c r="AG825" s="80"/>
      <c r="AH825" s="76"/>
      <c r="AI825" s="76"/>
      <c r="AJ825" s="76"/>
      <c r="AK825" s="36"/>
      <c r="AL825" s="36"/>
      <c r="AM825" s="200"/>
      <c r="AN825" s="200"/>
      <c r="AO825" s="200"/>
      <c r="AP825" s="200"/>
      <c r="AQ825" s="161"/>
      <c r="AR825" s="75"/>
      <c r="AS825" s="36"/>
      <c r="AT825" s="36"/>
      <c r="AU825" s="36"/>
      <c r="AV825" s="36"/>
      <c r="AW825" s="36"/>
      <c r="AX825" s="36"/>
      <c r="AY825" s="36"/>
      <c r="AZ825" s="36"/>
      <c r="BA825" s="104"/>
      <c r="BB825" s="113"/>
      <c r="BC825" s="114" t="str">
        <f>IF(AND(OR(K825=契約状況コード表!D$5,K825=契約状況コード表!D$6),OR(AG825=契約状況コード表!G$5,AG825=契約状況コード表!G$6)),"年間支払金額(全官署)",IF(OR(AG825=契約状況コード表!G$5,AG825=契約状況コード表!G$6),"年間支払金額",IF(AND(OR(COUNTIF(AI825,"*すべて*"),COUNTIF(AI825,"*全て*")),S825="●",OR(K825=契約状況コード表!D$5,K825=契約状況コード表!D$6)),"年間支払金額(全官署、契約相手方ごと)",IF(AND(OR(COUNTIF(AI825,"*すべて*"),COUNTIF(AI825,"*全て*")),S825="●"),"年間支払金額(契約相手方ごと)",IF(AND(OR(K825=契約状況コード表!D$5,K825=契約状況コード表!D$6),AG825=契約状況コード表!G$7),"契約総額(全官署)",IF(AND(K825=契約状況コード表!D$7,AG825=契約状況コード表!G$7),"契約総額(自官署のみ)",IF(K825=契約状況コード表!D$7,"年間支払金額(自官署のみ)",IF(AG825=契約状況コード表!G$7,"契約総額",IF(AND(COUNTIF(BJ825,"&lt;&gt;*単価*"),OR(K825=契約状況コード表!D$5,K825=契約状況コード表!D$6)),"全官署予定価格",IF(AND(COUNTIF(BJ825,"*単価*"),OR(K825=契約状況コード表!D$5,K825=契約状況コード表!D$6)),"全官署支払金額",IF(AND(COUNTIF(BJ825,"&lt;&gt;*単価*"),COUNTIF(BJ825,"*変更契約*")),"変更後予定価格",IF(COUNTIF(BJ825,"*単価*"),"年間支払金額","予定価格"))))))))))))</f>
        <v>予定価格</v>
      </c>
      <c r="BD825" s="114" t="str">
        <f>IF(AND(BI825=契約状況コード表!M$5,T825&gt;契約状況コード表!N$5),"○",IF(AND(BI825=契約状況コード表!M$6,T825&gt;=契約状況コード表!N$6),"○",IF(AND(BI825=契約状況コード表!M$7,T825&gt;=契約状況コード表!N$7),"○",IF(AND(BI825=契約状況コード表!M$8,T825&gt;=契約状況コード表!N$8),"○",IF(AND(BI825=契約状況コード表!M$9,T825&gt;=契約状況コード表!N$9),"○",IF(AND(BI825=契約状況コード表!M$10,T825&gt;=契約状況コード表!N$10),"○",IF(AND(BI825=契約状況コード表!M$11,T825&gt;=契約状況コード表!N$11),"○",IF(AND(BI825=契約状況コード表!M$12,T825&gt;=契約状況コード表!N$12),"○",IF(AND(BI825=契約状況コード表!M$13,T825&gt;=契約状況コード表!N$13),"○",IF(T825="他官署で調達手続き入札を実施のため","○","×"))))))))))</f>
        <v>×</v>
      </c>
      <c r="BE825" s="114" t="str">
        <f>IF(AND(BI825=契約状況コード表!M$5,Y825&gt;契約状況コード表!N$5),"○",IF(AND(BI825=契約状況コード表!M$6,Y825&gt;=契約状況コード表!N$6),"○",IF(AND(BI825=契約状況コード表!M$7,Y825&gt;=契約状況コード表!N$7),"○",IF(AND(BI825=契約状況コード表!M$8,Y825&gt;=契約状況コード表!N$8),"○",IF(AND(BI825=契約状況コード表!M$9,Y825&gt;=契約状況コード表!N$9),"○",IF(AND(BI825=契約状況コード表!M$10,Y825&gt;=契約状況コード表!N$10),"○",IF(AND(BI825=契約状況コード表!M$11,Y825&gt;=契約状況コード表!N$11),"○",IF(AND(BI825=契約状況コード表!M$12,Y825&gt;=契約状況コード表!N$12),"○",IF(AND(BI825=契約状況コード表!M$13,Y825&gt;=契約状況コード表!N$13),"○","×")))))))))</f>
        <v>×</v>
      </c>
      <c r="BF825" s="114" t="str">
        <f t="shared" si="110"/>
        <v>×</v>
      </c>
      <c r="BG825" s="114" t="str">
        <f t="shared" si="111"/>
        <v>×</v>
      </c>
      <c r="BH825" s="115" t="str">
        <f t="shared" si="112"/>
        <v/>
      </c>
      <c r="BI825" s="170">
        <f t="shared" si="113"/>
        <v>0</v>
      </c>
      <c r="BJ825" s="36" t="str">
        <f>IF(AG825=契約状況コード表!G$5,"",IF(AND(K825&lt;&gt;"",ISTEXT(U825)),"分担契約/単価契約",IF(ISTEXT(U825),"単価契約",IF(K825&lt;&gt;"","分担契約",""))))</f>
        <v/>
      </c>
      <c r="BK825" s="171"/>
      <c r="BL825" s="118" t="str">
        <f>IF(COUNTIF(T825,"**"),"",IF(AND(T825&gt;=契約状況コード表!P$5,OR(H825=契約状況コード表!M$5,H825=契約状況コード表!M$6)),1,IF(AND(T825&gt;=契約状況コード表!P$13,H825&lt;&gt;契約状況コード表!M$5,H825&lt;&gt;契約状況コード表!M$6),1,"")))</f>
        <v/>
      </c>
      <c r="BM825" s="155" t="str">
        <f t="shared" si="114"/>
        <v>○</v>
      </c>
      <c r="BN825" s="118" t="b">
        <f t="shared" si="115"/>
        <v>1</v>
      </c>
      <c r="BO825" s="118" t="b">
        <f t="shared" si="116"/>
        <v>1</v>
      </c>
    </row>
    <row r="826" spans="1:67" ht="60.6" customHeight="1">
      <c r="A826" s="101">
        <f t="shared" si="117"/>
        <v>821</v>
      </c>
      <c r="B826" s="101" t="str">
        <f t="shared" si="118"/>
        <v/>
      </c>
      <c r="C826" s="101" t="str">
        <f>IF(B826&lt;&gt;1,"",COUNTIF($B$6:B826,1))</f>
        <v/>
      </c>
      <c r="D826" s="101" t="str">
        <f>IF(B826&lt;&gt;2,"",COUNTIF($B$6:B826,2))</f>
        <v/>
      </c>
      <c r="E826" s="101" t="str">
        <f>IF(B826&lt;&gt;3,"",COUNTIF($B$6:B826,3))</f>
        <v/>
      </c>
      <c r="F826" s="101" t="str">
        <f>IF(B826&lt;&gt;4,"",COUNTIF($B$6:B826,4))</f>
        <v/>
      </c>
      <c r="G826" s="75"/>
      <c r="H826" s="36"/>
      <c r="I826" s="76"/>
      <c r="J826" s="76"/>
      <c r="K826" s="75"/>
      <c r="L826" s="161"/>
      <c r="M826" s="77"/>
      <c r="N826" s="76"/>
      <c r="O826" s="78"/>
      <c r="P826" s="83"/>
      <c r="Q826" s="84"/>
      <c r="R826" s="76"/>
      <c r="S826" s="75"/>
      <c r="T826" s="79"/>
      <c r="U826" s="86"/>
      <c r="V826" s="87"/>
      <c r="W826" s="172" t="str">
        <f>IF(OR(T826="他官署で調達手続きを実施のため",AG826=契約状況コード表!G$5),"－",IF(V826&lt;&gt;"",ROUNDDOWN(V826/T826,3),(IFERROR(ROUNDDOWN(U826/T826,3),"－"))))</f>
        <v>－</v>
      </c>
      <c r="X826" s="79"/>
      <c r="Y826" s="79"/>
      <c r="Z826" s="82"/>
      <c r="AA826" s="80"/>
      <c r="AB826" s="81"/>
      <c r="AC826" s="82"/>
      <c r="AD826" s="82"/>
      <c r="AE826" s="82"/>
      <c r="AF826" s="82"/>
      <c r="AG826" s="80"/>
      <c r="AH826" s="76"/>
      <c r="AI826" s="76"/>
      <c r="AJ826" s="76"/>
      <c r="AK826" s="36"/>
      <c r="AL826" s="36"/>
      <c r="AM826" s="200"/>
      <c r="AN826" s="200"/>
      <c r="AO826" s="200"/>
      <c r="AP826" s="200"/>
      <c r="AQ826" s="161"/>
      <c r="AR826" s="75"/>
      <c r="AS826" s="36"/>
      <c r="AT826" s="36"/>
      <c r="AU826" s="36"/>
      <c r="AV826" s="36"/>
      <c r="AW826" s="36"/>
      <c r="AX826" s="36"/>
      <c r="AY826" s="36"/>
      <c r="AZ826" s="36"/>
      <c r="BA826" s="108"/>
      <c r="BB826" s="113"/>
      <c r="BC826" s="114" t="str">
        <f>IF(AND(OR(K826=契約状況コード表!D$5,K826=契約状況コード表!D$6),OR(AG826=契約状況コード表!G$5,AG826=契約状況コード表!G$6)),"年間支払金額(全官署)",IF(OR(AG826=契約状況コード表!G$5,AG826=契約状況コード表!G$6),"年間支払金額",IF(AND(OR(COUNTIF(AI826,"*すべて*"),COUNTIF(AI826,"*全て*")),S826="●",OR(K826=契約状況コード表!D$5,K826=契約状況コード表!D$6)),"年間支払金額(全官署、契約相手方ごと)",IF(AND(OR(COUNTIF(AI826,"*すべて*"),COUNTIF(AI826,"*全て*")),S826="●"),"年間支払金額(契約相手方ごと)",IF(AND(OR(K826=契約状況コード表!D$5,K826=契約状況コード表!D$6),AG826=契約状況コード表!G$7),"契約総額(全官署)",IF(AND(K826=契約状況コード表!D$7,AG826=契約状況コード表!G$7),"契約総額(自官署のみ)",IF(K826=契約状況コード表!D$7,"年間支払金額(自官署のみ)",IF(AG826=契約状況コード表!G$7,"契約総額",IF(AND(COUNTIF(BJ826,"&lt;&gt;*単価*"),OR(K826=契約状況コード表!D$5,K826=契約状況コード表!D$6)),"全官署予定価格",IF(AND(COUNTIF(BJ826,"*単価*"),OR(K826=契約状況コード表!D$5,K826=契約状況コード表!D$6)),"全官署支払金額",IF(AND(COUNTIF(BJ826,"&lt;&gt;*単価*"),COUNTIF(BJ826,"*変更契約*")),"変更後予定価格",IF(COUNTIF(BJ826,"*単価*"),"年間支払金額","予定価格"))))))))))))</f>
        <v>予定価格</v>
      </c>
      <c r="BD826" s="114" t="str">
        <f>IF(AND(BI826=契約状況コード表!M$5,T826&gt;契約状況コード表!N$5),"○",IF(AND(BI826=契約状況コード表!M$6,T826&gt;=契約状況コード表!N$6),"○",IF(AND(BI826=契約状況コード表!M$7,T826&gt;=契約状況コード表!N$7),"○",IF(AND(BI826=契約状況コード表!M$8,T826&gt;=契約状況コード表!N$8),"○",IF(AND(BI826=契約状況コード表!M$9,T826&gt;=契約状況コード表!N$9),"○",IF(AND(BI826=契約状況コード表!M$10,T826&gt;=契約状況コード表!N$10),"○",IF(AND(BI826=契約状況コード表!M$11,T826&gt;=契約状況コード表!N$11),"○",IF(AND(BI826=契約状況コード表!M$12,T826&gt;=契約状況コード表!N$12),"○",IF(AND(BI826=契約状況コード表!M$13,T826&gt;=契約状況コード表!N$13),"○",IF(T826="他官署で調達手続き入札を実施のため","○","×"))))))))))</f>
        <v>×</v>
      </c>
      <c r="BE826" s="114" t="str">
        <f>IF(AND(BI826=契約状況コード表!M$5,Y826&gt;契約状況コード表!N$5),"○",IF(AND(BI826=契約状況コード表!M$6,Y826&gt;=契約状況コード表!N$6),"○",IF(AND(BI826=契約状況コード表!M$7,Y826&gt;=契約状況コード表!N$7),"○",IF(AND(BI826=契約状況コード表!M$8,Y826&gt;=契約状況コード表!N$8),"○",IF(AND(BI826=契約状況コード表!M$9,Y826&gt;=契約状況コード表!N$9),"○",IF(AND(BI826=契約状況コード表!M$10,Y826&gt;=契約状況コード表!N$10),"○",IF(AND(BI826=契約状況コード表!M$11,Y826&gt;=契約状況コード表!N$11),"○",IF(AND(BI826=契約状況コード表!M$12,Y826&gt;=契約状況コード表!N$12),"○",IF(AND(BI826=契約状況コード表!M$13,Y826&gt;=契約状況コード表!N$13),"○","×")))))))))</f>
        <v>×</v>
      </c>
      <c r="BF826" s="114" t="str">
        <f t="shared" si="110"/>
        <v>×</v>
      </c>
      <c r="BG826" s="114" t="str">
        <f t="shared" si="111"/>
        <v>×</v>
      </c>
      <c r="BH826" s="115" t="str">
        <f t="shared" si="112"/>
        <v/>
      </c>
      <c r="BI826" s="170">
        <f t="shared" si="113"/>
        <v>0</v>
      </c>
      <c r="BJ826" s="36" t="str">
        <f>IF(AG826=契約状況コード表!G$5,"",IF(AND(K826&lt;&gt;"",ISTEXT(U826)),"分担契約/単価契約",IF(ISTEXT(U826),"単価契約",IF(K826&lt;&gt;"","分担契約",""))))</f>
        <v/>
      </c>
      <c r="BK826" s="171"/>
      <c r="BL826" s="118" t="str">
        <f>IF(COUNTIF(T826,"**"),"",IF(AND(T826&gt;=契約状況コード表!P$5,OR(H826=契約状況コード表!M$5,H826=契約状況コード表!M$6)),1,IF(AND(T826&gt;=契約状況コード表!P$13,H826&lt;&gt;契約状況コード表!M$5,H826&lt;&gt;契約状況コード表!M$6),1,"")))</f>
        <v/>
      </c>
      <c r="BM826" s="155" t="str">
        <f t="shared" si="114"/>
        <v>○</v>
      </c>
      <c r="BN826" s="118" t="b">
        <f t="shared" si="115"/>
        <v>1</v>
      </c>
      <c r="BO826" s="118" t="b">
        <f t="shared" si="116"/>
        <v>1</v>
      </c>
    </row>
    <row r="827" spans="1:67" ht="60.6" customHeight="1">
      <c r="A827" s="101">
        <f t="shared" si="117"/>
        <v>822</v>
      </c>
      <c r="B827" s="101" t="str">
        <f t="shared" si="118"/>
        <v/>
      </c>
      <c r="C827" s="101" t="str">
        <f>IF(B827&lt;&gt;1,"",COUNTIF($B$6:B827,1))</f>
        <v/>
      </c>
      <c r="D827" s="101" t="str">
        <f>IF(B827&lt;&gt;2,"",COUNTIF($B$6:B827,2))</f>
        <v/>
      </c>
      <c r="E827" s="101" t="str">
        <f>IF(B827&lt;&gt;3,"",COUNTIF($B$6:B827,3))</f>
        <v/>
      </c>
      <c r="F827" s="101" t="str">
        <f>IF(B827&lt;&gt;4,"",COUNTIF($B$6:B827,4))</f>
        <v/>
      </c>
      <c r="G827" s="75"/>
      <c r="H827" s="36"/>
      <c r="I827" s="76"/>
      <c r="J827" s="76"/>
      <c r="K827" s="75"/>
      <c r="L827" s="161"/>
      <c r="M827" s="77"/>
      <c r="N827" s="76"/>
      <c r="O827" s="78"/>
      <c r="P827" s="83"/>
      <c r="Q827" s="84"/>
      <c r="R827" s="76"/>
      <c r="S827" s="75"/>
      <c r="T827" s="79"/>
      <c r="U827" s="86"/>
      <c r="V827" s="87"/>
      <c r="W827" s="172" t="str">
        <f>IF(OR(T827="他官署で調達手続きを実施のため",AG827=契約状況コード表!G$5),"－",IF(V827&lt;&gt;"",ROUNDDOWN(V827/T827,3),(IFERROR(ROUNDDOWN(U827/T827,3),"－"))))</f>
        <v>－</v>
      </c>
      <c r="X827" s="79"/>
      <c r="Y827" s="79"/>
      <c r="Z827" s="82"/>
      <c r="AA827" s="80"/>
      <c r="AB827" s="81"/>
      <c r="AC827" s="82"/>
      <c r="AD827" s="82"/>
      <c r="AE827" s="82"/>
      <c r="AF827" s="82"/>
      <c r="AG827" s="80"/>
      <c r="AH827" s="76"/>
      <c r="AI827" s="76"/>
      <c r="AJ827" s="76"/>
      <c r="AK827" s="36"/>
      <c r="AL827" s="36"/>
      <c r="AM827" s="200"/>
      <c r="AN827" s="200"/>
      <c r="AO827" s="200"/>
      <c r="AP827" s="200"/>
      <c r="AQ827" s="161"/>
      <c r="AR827" s="75"/>
      <c r="AS827" s="36"/>
      <c r="AT827" s="36"/>
      <c r="AU827" s="36"/>
      <c r="AV827" s="36"/>
      <c r="AW827" s="36"/>
      <c r="AX827" s="36"/>
      <c r="AY827" s="36"/>
      <c r="AZ827" s="36"/>
      <c r="BA827" s="104"/>
      <c r="BB827" s="113"/>
      <c r="BC827" s="114" t="str">
        <f>IF(AND(OR(K827=契約状況コード表!D$5,K827=契約状況コード表!D$6),OR(AG827=契約状況コード表!G$5,AG827=契約状況コード表!G$6)),"年間支払金額(全官署)",IF(OR(AG827=契約状況コード表!G$5,AG827=契約状況コード表!G$6),"年間支払金額",IF(AND(OR(COUNTIF(AI827,"*すべて*"),COUNTIF(AI827,"*全て*")),S827="●",OR(K827=契約状況コード表!D$5,K827=契約状況コード表!D$6)),"年間支払金額(全官署、契約相手方ごと)",IF(AND(OR(COUNTIF(AI827,"*すべて*"),COUNTIF(AI827,"*全て*")),S827="●"),"年間支払金額(契約相手方ごと)",IF(AND(OR(K827=契約状況コード表!D$5,K827=契約状況コード表!D$6),AG827=契約状況コード表!G$7),"契約総額(全官署)",IF(AND(K827=契約状況コード表!D$7,AG827=契約状況コード表!G$7),"契約総額(自官署のみ)",IF(K827=契約状況コード表!D$7,"年間支払金額(自官署のみ)",IF(AG827=契約状況コード表!G$7,"契約総額",IF(AND(COUNTIF(BJ827,"&lt;&gt;*単価*"),OR(K827=契約状況コード表!D$5,K827=契約状況コード表!D$6)),"全官署予定価格",IF(AND(COUNTIF(BJ827,"*単価*"),OR(K827=契約状況コード表!D$5,K827=契約状況コード表!D$6)),"全官署支払金額",IF(AND(COUNTIF(BJ827,"&lt;&gt;*単価*"),COUNTIF(BJ827,"*変更契約*")),"変更後予定価格",IF(COUNTIF(BJ827,"*単価*"),"年間支払金額","予定価格"))))))))))))</f>
        <v>予定価格</v>
      </c>
      <c r="BD827" s="114" t="str">
        <f>IF(AND(BI827=契約状況コード表!M$5,T827&gt;契約状況コード表!N$5),"○",IF(AND(BI827=契約状況コード表!M$6,T827&gt;=契約状況コード表!N$6),"○",IF(AND(BI827=契約状況コード表!M$7,T827&gt;=契約状況コード表!N$7),"○",IF(AND(BI827=契約状況コード表!M$8,T827&gt;=契約状況コード表!N$8),"○",IF(AND(BI827=契約状況コード表!M$9,T827&gt;=契約状況コード表!N$9),"○",IF(AND(BI827=契約状況コード表!M$10,T827&gt;=契約状況コード表!N$10),"○",IF(AND(BI827=契約状況コード表!M$11,T827&gt;=契約状況コード表!N$11),"○",IF(AND(BI827=契約状況コード表!M$12,T827&gt;=契約状況コード表!N$12),"○",IF(AND(BI827=契約状況コード表!M$13,T827&gt;=契約状況コード表!N$13),"○",IF(T827="他官署で調達手続き入札を実施のため","○","×"))))))))))</f>
        <v>×</v>
      </c>
      <c r="BE827" s="114" t="str">
        <f>IF(AND(BI827=契約状況コード表!M$5,Y827&gt;契約状況コード表!N$5),"○",IF(AND(BI827=契約状況コード表!M$6,Y827&gt;=契約状況コード表!N$6),"○",IF(AND(BI827=契約状況コード表!M$7,Y827&gt;=契約状況コード表!N$7),"○",IF(AND(BI827=契約状況コード表!M$8,Y827&gt;=契約状況コード表!N$8),"○",IF(AND(BI827=契約状況コード表!M$9,Y827&gt;=契約状況コード表!N$9),"○",IF(AND(BI827=契約状況コード表!M$10,Y827&gt;=契約状況コード表!N$10),"○",IF(AND(BI827=契約状況コード表!M$11,Y827&gt;=契約状況コード表!N$11),"○",IF(AND(BI827=契約状況コード表!M$12,Y827&gt;=契約状況コード表!N$12),"○",IF(AND(BI827=契約状況コード表!M$13,Y827&gt;=契約状況コード表!N$13),"○","×")))))))))</f>
        <v>×</v>
      </c>
      <c r="BF827" s="114" t="str">
        <f t="shared" si="110"/>
        <v>×</v>
      </c>
      <c r="BG827" s="114" t="str">
        <f t="shared" si="111"/>
        <v>×</v>
      </c>
      <c r="BH827" s="115" t="str">
        <f t="shared" si="112"/>
        <v/>
      </c>
      <c r="BI827" s="170">
        <f t="shared" si="113"/>
        <v>0</v>
      </c>
      <c r="BJ827" s="36" t="str">
        <f>IF(AG827=契約状況コード表!G$5,"",IF(AND(K827&lt;&gt;"",ISTEXT(U827)),"分担契約/単価契約",IF(ISTEXT(U827),"単価契約",IF(K827&lt;&gt;"","分担契約",""))))</f>
        <v/>
      </c>
      <c r="BK827" s="171"/>
      <c r="BL827" s="118" t="str">
        <f>IF(COUNTIF(T827,"**"),"",IF(AND(T827&gt;=契約状況コード表!P$5,OR(H827=契約状況コード表!M$5,H827=契約状況コード表!M$6)),1,IF(AND(T827&gt;=契約状況コード表!P$13,H827&lt;&gt;契約状況コード表!M$5,H827&lt;&gt;契約状況コード表!M$6),1,"")))</f>
        <v/>
      </c>
      <c r="BM827" s="155" t="str">
        <f t="shared" si="114"/>
        <v>○</v>
      </c>
      <c r="BN827" s="118" t="b">
        <f t="shared" si="115"/>
        <v>1</v>
      </c>
      <c r="BO827" s="118" t="b">
        <f t="shared" si="116"/>
        <v>1</v>
      </c>
    </row>
    <row r="828" spans="1:67" ht="60.6" customHeight="1">
      <c r="A828" s="101">
        <f t="shared" si="117"/>
        <v>823</v>
      </c>
      <c r="B828" s="101" t="str">
        <f t="shared" si="118"/>
        <v/>
      </c>
      <c r="C828" s="101" t="str">
        <f>IF(B828&lt;&gt;1,"",COUNTIF($B$6:B828,1))</f>
        <v/>
      </c>
      <c r="D828" s="101" t="str">
        <f>IF(B828&lt;&gt;2,"",COUNTIF($B$6:B828,2))</f>
        <v/>
      </c>
      <c r="E828" s="101" t="str">
        <f>IF(B828&lt;&gt;3,"",COUNTIF($B$6:B828,3))</f>
        <v/>
      </c>
      <c r="F828" s="101" t="str">
        <f>IF(B828&lt;&gt;4,"",COUNTIF($B$6:B828,4))</f>
        <v/>
      </c>
      <c r="G828" s="75"/>
      <c r="H828" s="36"/>
      <c r="I828" s="76"/>
      <c r="J828" s="76"/>
      <c r="K828" s="75"/>
      <c r="L828" s="161"/>
      <c r="M828" s="77"/>
      <c r="N828" s="76"/>
      <c r="O828" s="78"/>
      <c r="P828" s="83"/>
      <c r="Q828" s="84"/>
      <c r="R828" s="76"/>
      <c r="S828" s="75"/>
      <c r="T828" s="79"/>
      <c r="U828" s="86"/>
      <c r="V828" s="87"/>
      <c r="W828" s="172" t="str">
        <f>IF(OR(T828="他官署で調達手続きを実施のため",AG828=契約状況コード表!G$5),"－",IF(V828&lt;&gt;"",ROUNDDOWN(V828/T828,3),(IFERROR(ROUNDDOWN(U828/T828,3),"－"))))</f>
        <v>－</v>
      </c>
      <c r="X828" s="79"/>
      <c r="Y828" s="79"/>
      <c r="Z828" s="82"/>
      <c r="AA828" s="80"/>
      <c r="AB828" s="81"/>
      <c r="AC828" s="82"/>
      <c r="AD828" s="82"/>
      <c r="AE828" s="82"/>
      <c r="AF828" s="82"/>
      <c r="AG828" s="80"/>
      <c r="AH828" s="76"/>
      <c r="AI828" s="76"/>
      <c r="AJ828" s="76"/>
      <c r="AK828" s="36"/>
      <c r="AL828" s="36"/>
      <c r="AM828" s="200"/>
      <c r="AN828" s="200"/>
      <c r="AO828" s="200"/>
      <c r="AP828" s="200"/>
      <c r="AQ828" s="161"/>
      <c r="AR828" s="75"/>
      <c r="AS828" s="36"/>
      <c r="AT828" s="36"/>
      <c r="AU828" s="36"/>
      <c r="AV828" s="36"/>
      <c r="AW828" s="36"/>
      <c r="AX828" s="36"/>
      <c r="AY828" s="36"/>
      <c r="AZ828" s="36"/>
      <c r="BA828" s="104"/>
      <c r="BB828" s="113"/>
      <c r="BC828" s="114" t="str">
        <f>IF(AND(OR(K828=契約状況コード表!D$5,K828=契約状況コード表!D$6),OR(AG828=契約状況コード表!G$5,AG828=契約状況コード表!G$6)),"年間支払金額(全官署)",IF(OR(AG828=契約状況コード表!G$5,AG828=契約状況コード表!G$6),"年間支払金額",IF(AND(OR(COUNTIF(AI828,"*すべて*"),COUNTIF(AI828,"*全て*")),S828="●",OR(K828=契約状況コード表!D$5,K828=契約状況コード表!D$6)),"年間支払金額(全官署、契約相手方ごと)",IF(AND(OR(COUNTIF(AI828,"*すべて*"),COUNTIF(AI828,"*全て*")),S828="●"),"年間支払金額(契約相手方ごと)",IF(AND(OR(K828=契約状況コード表!D$5,K828=契約状況コード表!D$6),AG828=契約状況コード表!G$7),"契約総額(全官署)",IF(AND(K828=契約状況コード表!D$7,AG828=契約状況コード表!G$7),"契約総額(自官署のみ)",IF(K828=契約状況コード表!D$7,"年間支払金額(自官署のみ)",IF(AG828=契約状況コード表!G$7,"契約総額",IF(AND(COUNTIF(BJ828,"&lt;&gt;*単価*"),OR(K828=契約状況コード表!D$5,K828=契約状況コード表!D$6)),"全官署予定価格",IF(AND(COUNTIF(BJ828,"*単価*"),OR(K828=契約状況コード表!D$5,K828=契約状況コード表!D$6)),"全官署支払金額",IF(AND(COUNTIF(BJ828,"&lt;&gt;*単価*"),COUNTIF(BJ828,"*変更契約*")),"変更後予定価格",IF(COUNTIF(BJ828,"*単価*"),"年間支払金額","予定価格"))))))))))))</f>
        <v>予定価格</v>
      </c>
      <c r="BD828" s="114" t="str">
        <f>IF(AND(BI828=契約状況コード表!M$5,T828&gt;契約状況コード表!N$5),"○",IF(AND(BI828=契約状況コード表!M$6,T828&gt;=契約状況コード表!N$6),"○",IF(AND(BI828=契約状況コード表!M$7,T828&gt;=契約状況コード表!N$7),"○",IF(AND(BI828=契約状況コード表!M$8,T828&gt;=契約状況コード表!N$8),"○",IF(AND(BI828=契約状況コード表!M$9,T828&gt;=契約状況コード表!N$9),"○",IF(AND(BI828=契約状況コード表!M$10,T828&gt;=契約状況コード表!N$10),"○",IF(AND(BI828=契約状況コード表!M$11,T828&gt;=契約状況コード表!N$11),"○",IF(AND(BI828=契約状況コード表!M$12,T828&gt;=契約状況コード表!N$12),"○",IF(AND(BI828=契約状況コード表!M$13,T828&gt;=契約状況コード表!N$13),"○",IF(T828="他官署で調達手続き入札を実施のため","○","×"))))))))))</f>
        <v>×</v>
      </c>
      <c r="BE828" s="114" t="str">
        <f>IF(AND(BI828=契約状況コード表!M$5,Y828&gt;契約状況コード表!N$5),"○",IF(AND(BI828=契約状況コード表!M$6,Y828&gt;=契約状況コード表!N$6),"○",IF(AND(BI828=契約状況コード表!M$7,Y828&gt;=契約状況コード表!N$7),"○",IF(AND(BI828=契約状況コード表!M$8,Y828&gt;=契約状況コード表!N$8),"○",IF(AND(BI828=契約状況コード表!M$9,Y828&gt;=契約状況コード表!N$9),"○",IF(AND(BI828=契約状況コード表!M$10,Y828&gt;=契約状況コード表!N$10),"○",IF(AND(BI828=契約状況コード表!M$11,Y828&gt;=契約状況コード表!N$11),"○",IF(AND(BI828=契約状況コード表!M$12,Y828&gt;=契約状況コード表!N$12),"○",IF(AND(BI828=契約状況コード表!M$13,Y828&gt;=契約状況コード表!N$13),"○","×")))))))))</f>
        <v>×</v>
      </c>
      <c r="BF828" s="114" t="str">
        <f t="shared" si="110"/>
        <v>×</v>
      </c>
      <c r="BG828" s="114" t="str">
        <f t="shared" si="111"/>
        <v>×</v>
      </c>
      <c r="BH828" s="115" t="str">
        <f t="shared" si="112"/>
        <v/>
      </c>
      <c r="BI828" s="170">
        <f t="shared" si="113"/>
        <v>0</v>
      </c>
      <c r="BJ828" s="36" t="str">
        <f>IF(AG828=契約状況コード表!G$5,"",IF(AND(K828&lt;&gt;"",ISTEXT(U828)),"分担契約/単価契約",IF(ISTEXT(U828),"単価契約",IF(K828&lt;&gt;"","分担契約",""))))</f>
        <v/>
      </c>
      <c r="BK828" s="171"/>
      <c r="BL828" s="118" t="str">
        <f>IF(COUNTIF(T828,"**"),"",IF(AND(T828&gt;=契約状況コード表!P$5,OR(H828=契約状況コード表!M$5,H828=契約状況コード表!M$6)),1,IF(AND(T828&gt;=契約状況コード表!P$13,H828&lt;&gt;契約状況コード表!M$5,H828&lt;&gt;契約状況コード表!M$6),1,"")))</f>
        <v/>
      </c>
      <c r="BM828" s="155" t="str">
        <f t="shared" si="114"/>
        <v>○</v>
      </c>
      <c r="BN828" s="118" t="b">
        <f t="shared" si="115"/>
        <v>1</v>
      </c>
      <c r="BO828" s="118" t="b">
        <f t="shared" si="116"/>
        <v>1</v>
      </c>
    </row>
    <row r="829" spans="1:67" ht="60.6" customHeight="1">
      <c r="A829" s="101">
        <f t="shared" si="117"/>
        <v>824</v>
      </c>
      <c r="B829" s="101" t="str">
        <f t="shared" si="118"/>
        <v/>
      </c>
      <c r="C829" s="101" t="str">
        <f>IF(B829&lt;&gt;1,"",COUNTIF($B$6:B829,1))</f>
        <v/>
      </c>
      <c r="D829" s="101" t="str">
        <f>IF(B829&lt;&gt;2,"",COUNTIF($B$6:B829,2))</f>
        <v/>
      </c>
      <c r="E829" s="101" t="str">
        <f>IF(B829&lt;&gt;3,"",COUNTIF($B$6:B829,3))</f>
        <v/>
      </c>
      <c r="F829" s="101" t="str">
        <f>IF(B829&lt;&gt;4,"",COUNTIF($B$6:B829,4))</f>
        <v/>
      </c>
      <c r="G829" s="75"/>
      <c r="H829" s="36"/>
      <c r="I829" s="76"/>
      <c r="J829" s="76"/>
      <c r="K829" s="75"/>
      <c r="L829" s="161"/>
      <c r="M829" s="77"/>
      <c r="N829" s="76"/>
      <c r="O829" s="78"/>
      <c r="P829" s="83"/>
      <c r="Q829" s="84"/>
      <c r="R829" s="76"/>
      <c r="S829" s="75"/>
      <c r="T829" s="85"/>
      <c r="U829" s="154"/>
      <c r="V829" s="87"/>
      <c r="W829" s="172" t="str">
        <f>IF(OR(T829="他官署で調達手続きを実施のため",AG829=契約状況コード表!G$5),"－",IF(V829&lt;&gt;"",ROUNDDOWN(V829/T829,3),(IFERROR(ROUNDDOWN(U829/T829,3),"－"))))</f>
        <v>－</v>
      </c>
      <c r="X829" s="85"/>
      <c r="Y829" s="85"/>
      <c r="Z829" s="82"/>
      <c r="AA829" s="80"/>
      <c r="AB829" s="81"/>
      <c r="AC829" s="82"/>
      <c r="AD829" s="82"/>
      <c r="AE829" s="82"/>
      <c r="AF829" s="82"/>
      <c r="AG829" s="80"/>
      <c r="AH829" s="76"/>
      <c r="AI829" s="76"/>
      <c r="AJ829" s="76"/>
      <c r="AK829" s="36"/>
      <c r="AL829" s="36"/>
      <c r="AM829" s="200"/>
      <c r="AN829" s="200"/>
      <c r="AO829" s="200"/>
      <c r="AP829" s="200"/>
      <c r="AQ829" s="161"/>
      <c r="AR829" s="75"/>
      <c r="AS829" s="36"/>
      <c r="AT829" s="36"/>
      <c r="AU829" s="36"/>
      <c r="AV829" s="36"/>
      <c r="AW829" s="36"/>
      <c r="AX829" s="36"/>
      <c r="AY829" s="36"/>
      <c r="AZ829" s="36"/>
      <c r="BA829" s="104"/>
      <c r="BB829" s="113"/>
      <c r="BC829" s="114" t="str">
        <f>IF(AND(OR(K829=契約状況コード表!D$5,K829=契約状況コード表!D$6),OR(AG829=契約状況コード表!G$5,AG829=契約状況コード表!G$6)),"年間支払金額(全官署)",IF(OR(AG829=契約状況コード表!G$5,AG829=契約状況コード表!G$6),"年間支払金額",IF(AND(OR(COUNTIF(AI829,"*すべて*"),COUNTIF(AI829,"*全て*")),S829="●",OR(K829=契約状況コード表!D$5,K829=契約状況コード表!D$6)),"年間支払金額(全官署、契約相手方ごと)",IF(AND(OR(COUNTIF(AI829,"*すべて*"),COUNTIF(AI829,"*全て*")),S829="●"),"年間支払金額(契約相手方ごと)",IF(AND(OR(K829=契約状況コード表!D$5,K829=契約状況コード表!D$6),AG829=契約状況コード表!G$7),"契約総額(全官署)",IF(AND(K829=契約状況コード表!D$7,AG829=契約状況コード表!G$7),"契約総額(自官署のみ)",IF(K829=契約状況コード表!D$7,"年間支払金額(自官署のみ)",IF(AG829=契約状況コード表!G$7,"契約総額",IF(AND(COUNTIF(BJ829,"&lt;&gt;*単価*"),OR(K829=契約状況コード表!D$5,K829=契約状況コード表!D$6)),"全官署予定価格",IF(AND(COUNTIF(BJ829,"*単価*"),OR(K829=契約状況コード表!D$5,K829=契約状況コード表!D$6)),"全官署支払金額",IF(AND(COUNTIF(BJ829,"&lt;&gt;*単価*"),COUNTIF(BJ829,"*変更契約*")),"変更後予定価格",IF(COUNTIF(BJ829,"*単価*"),"年間支払金額","予定価格"))))))))))))</f>
        <v>予定価格</v>
      </c>
      <c r="BD829" s="114" t="str">
        <f>IF(AND(BI829=契約状況コード表!M$5,T829&gt;契約状況コード表!N$5),"○",IF(AND(BI829=契約状況コード表!M$6,T829&gt;=契約状況コード表!N$6),"○",IF(AND(BI829=契約状況コード表!M$7,T829&gt;=契約状況コード表!N$7),"○",IF(AND(BI829=契約状況コード表!M$8,T829&gt;=契約状況コード表!N$8),"○",IF(AND(BI829=契約状況コード表!M$9,T829&gt;=契約状況コード表!N$9),"○",IF(AND(BI829=契約状況コード表!M$10,T829&gt;=契約状況コード表!N$10),"○",IF(AND(BI829=契約状況コード表!M$11,T829&gt;=契約状況コード表!N$11),"○",IF(AND(BI829=契約状況コード表!M$12,T829&gt;=契約状況コード表!N$12),"○",IF(AND(BI829=契約状況コード表!M$13,T829&gt;=契約状況コード表!N$13),"○",IF(T829="他官署で調達手続き入札を実施のため","○","×"))))))))))</f>
        <v>×</v>
      </c>
      <c r="BE829" s="114" t="str">
        <f>IF(AND(BI829=契約状況コード表!M$5,Y829&gt;契約状況コード表!N$5),"○",IF(AND(BI829=契約状況コード表!M$6,Y829&gt;=契約状況コード表!N$6),"○",IF(AND(BI829=契約状況コード表!M$7,Y829&gt;=契約状況コード表!N$7),"○",IF(AND(BI829=契約状況コード表!M$8,Y829&gt;=契約状況コード表!N$8),"○",IF(AND(BI829=契約状況コード表!M$9,Y829&gt;=契約状況コード表!N$9),"○",IF(AND(BI829=契約状況コード表!M$10,Y829&gt;=契約状況コード表!N$10),"○",IF(AND(BI829=契約状況コード表!M$11,Y829&gt;=契約状況コード表!N$11),"○",IF(AND(BI829=契約状況コード表!M$12,Y829&gt;=契約状況コード表!N$12),"○",IF(AND(BI829=契約状況コード表!M$13,Y829&gt;=契約状況コード表!N$13),"○","×")))))))))</f>
        <v>×</v>
      </c>
      <c r="BF829" s="114" t="str">
        <f t="shared" si="110"/>
        <v>×</v>
      </c>
      <c r="BG829" s="114" t="str">
        <f t="shared" si="111"/>
        <v>×</v>
      </c>
      <c r="BH829" s="115" t="str">
        <f t="shared" si="112"/>
        <v/>
      </c>
      <c r="BI829" s="170">
        <f t="shared" si="113"/>
        <v>0</v>
      </c>
      <c r="BJ829" s="36" t="str">
        <f>IF(AG829=契約状況コード表!G$5,"",IF(AND(K829&lt;&gt;"",ISTEXT(U829)),"分担契約/単価契約",IF(ISTEXT(U829),"単価契約",IF(K829&lt;&gt;"","分担契約",""))))</f>
        <v/>
      </c>
      <c r="BK829" s="171"/>
      <c r="BL829" s="118" t="str">
        <f>IF(COUNTIF(T829,"**"),"",IF(AND(T829&gt;=契約状況コード表!P$5,OR(H829=契約状況コード表!M$5,H829=契約状況コード表!M$6)),1,IF(AND(T829&gt;=契約状況コード表!P$13,H829&lt;&gt;契約状況コード表!M$5,H829&lt;&gt;契約状況コード表!M$6),1,"")))</f>
        <v/>
      </c>
      <c r="BM829" s="155" t="str">
        <f t="shared" si="114"/>
        <v>○</v>
      </c>
      <c r="BN829" s="118" t="b">
        <f t="shared" si="115"/>
        <v>1</v>
      </c>
      <c r="BO829" s="118" t="b">
        <f t="shared" si="116"/>
        <v>1</v>
      </c>
    </row>
    <row r="830" spans="1:67" ht="60.6" customHeight="1">
      <c r="A830" s="101">
        <f t="shared" si="117"/>
        <v>825</v>
      </c>
      <c r="B830" s="101" t="str">
        <f t="shared" si="118"/>
        <v/>
      </c>
      <c r="C830" s="101" t="str">
        <f>IF(B830&lt;&gt;1,"",COUNTIF($B$6:B830,1))</f>
        <v/>
      </c>
      <c r="D830" s="101" t="str">
        <f>IF(B830&lt;&gt;2,"",COUNTIF($B$6:B830,2))</f>
        <v/>
      </c>
      <c r="E830" s="101" t="str">
        <f>IF(B830&lt;&gt;3,"",COUNTIF($B$6:B830,3))</f>
        <v/>
      </c>
      <c r="F830" s="101" t="str">
        <f>IF(B830&lt;&gt;4,"",COUNTIF($B$6:B830,4))</f>
        <v/>
      </c>
      <c r="G830" s="75"/>
      <c r="H830" s="36"/>
      <c r="I830" s="76"/>
      <c r="J830" s="76"/>
      <c r="K830" s="75"/>
      <c r="L830" s="161"/>
      <c r="M830" s="77"/>
      <c r="N830" s="76"/>
      <c r="O830" s="78"/>
      <c r="P830" s="83"/>
      <c r="Q830" s="84"/>
      <c r="R830" s="76"/>
      <c r="S830" s="75"/>
      <c r="T830" s="79"/>
      <c r="U830" s="86"/>
      <c r="V830" s="87"/>
      <c r="W830" s="172" t="str">
        <f>IF(OR(T830="他官署で調達手続きを実施のため",AG830=契約状況コード表!G$5),"－",IF(V830&lt;&gt;"",ROUNDDOWN(V830/T830,3),(IFERROR(ROUNDDOWN(U830/T830,3),"－"))))</f>
        <v>－</v>
      </c>
      <c r="X830" s="79"/>
      <c r="Y830" s="79"/>
      <c r="Z830" s="82"/>
      <c r="AA830" s="80"/>
      <c r="AB830" s="81"/>
      <c r="AC830" s="82"/>
      <c r="AD830" s="82"/>
      <c r="AE830" s="82"/>
      <c r="AF830" s="82"/>
      <c r="AG830" s="80"/>
      <c r="AH830" s="76"/>
      <c r="AI830" s="76"/>
      <c r="AJ830" s="76"/>
      <c r="AK830" s="36"/>
      <c r="AL830" s="36"/>
      <c r="AM830" s="200"/>
      <c r="AN830" s="200"/>
      <c r="AO830" s="200"/>
      <c r="AP830" s="200"/>
      <c r="AQ830" s="161"/>
      <c r="AR830" s="75"/>
      <c r="AS830" s="36"/>
      <c r="AT830" s="36"/>
      <c r="AU830" s="36"/>
      <c r="AV830" s="36"/>
      <c r="AW830" s="36"/>
      <c r="AX830" s="36"/>
      <c r="AY830" s="36"/>
      <c r="AZ830" s="36"/>
      <c r="BA830" s="104"/>
      <c r="BB830" s="113"/>
      <c r="BC830" s="114" t="str">
        <f>IF(AND(OR(K830=契約状況コード表!D$5,K830=契約状況コード表!D$6),OR(AG830=契約状況コード表!G$5,AG830=契約状況コード表!G$6)),"年間支払金額(全官署)",IF(OR(AG830=契約状況コード表!G$5,AG830=契約状況コード表!G$6),"年間支払金額",IF(AND(OR(COUNTIF(AI830,"*すべて*"),COUNTIF(AI830,"*全て*")),S830="●",OR(K830=契約状況コード表!D$5,K830=契約状況コード表!D$6)),"年間支払金額(全官署、契約相手方ごと)",IF(AND(OR(COUNTIF(AI830,"*すべて*"),COUNTIF(AI830,"*全て*")),S830="●"),"年間支払金額(契約相手方ごと)",IF(AND(OR(K830=契約状況コード表!D$5,K830=契約状況コード表!D$6),AG830=契約状況コード表!G$7),"契約総額(全官署)",IF(AND(K830=契約状況コード表!D$7,AG830=契約状況コード表!G$7),"契約総額(自官署のみ)",IF(K830=契約状況コード表!D$7,"年間支払金額(自官署のみ)",IF(AG830=契約状況コード表!G$7,"契約総額",IF(AND(COUNTIF(BJ830,"&lt;&gt;*単価*"),OR(K830=契約状況コード表!D$5,K830=契約状況コード表!D$6)),"全官署予定価格",IF(AND(COUNTIF(BJ830,"*単価*"),OR(K830=契約状況コード表!D$5,K830=契約状況コード表!D$6)),"全官署支払金額",IF(AND(COUNTIF(BJ830,"&lt;&gt;*単価*"),COUNTIF(BJ830,"*変更契約*")),"変更後予定価格",IF(COUNTIF(BJ830,"*単価*"),"年間支払金額","予定価格"))))))))))))</f>
        <v>予定価格</v>
      </c>
      <c r="BD830" s="114" t="str">
        <f>IF(AND(BI830=契約状況コード表!M$5,T830&gt;契約状況コード表!N$5),"○",IF(AND(BI830=契約状況コード表!M$6,T830&gt;=契約状況コード表!N$6),"○",IF(AND(BI830=契約状況コード表!M$7,T830&gt;=契約状況コード表!N$7),"○",IF(AND(BI830=契約状況コード表!M$8,T830&gt;=契約状況コード表!N$8),"○",IF(AND(BI830=契約状況コード表!M$9,T830&gt;=契約状況コード表!N$9),"○",IF(AND(BI830=契約状況コード表!M$10,T830&gt;=契約状況コード表!N$10),"○",IF(AND(BI830=契約状況コード表!M$11,T830&gt;=契約状況コード表!N$11),"○",IF(AND(BI830=契約状況コード表!M$12,T830&gt;=契約状況コード表!N$12),"○",IF(AND(BI830=契約状況コード表!M$13,T830&gt;=契約状況コード表!N$13),"○",IF(T830="他官署で調達手続き入札を実施のため","○","×"))))))))))</f>
        <v>×</v>
      </c>
      <c r="BE830" s="114" t="str">
        <f>IF(AND(BI830=契約状況コード表!M$5,Y830&gt;契約状況コード表!N$5),"○",IF(AND(BI830=契約状況コード表!M$6,Y830&gt;=契約状況コード表!N$6),"○",IF(AND(BI830=契約状況コード表!M$7,Y830&gt;=契約状況コード表!N$7),"○",IF(AND(BI830=契約状況コード表!M$8,Y830&gt;=契約状況コード表!N$8),"○",IF(AND(BI830=契約状況コード表!M$9,Y830&gt;=契約状況コード表!N$9),"○",IF(AND(BI830=契約状況コード表!M$10,Y830&gt;=契約状況コード表!N$10),"○",IF(AND(BI830=契約状況コード表!M$11,Y830&gt;=契約状況コード表!N$11),"○",IF(AND(BI830=契約状況コード表!M$12,Y830&gt;=契約状況コード表!N$12),"○",IF(AND(BI830=契約状況コード表!M$13,Y830&gt;=契約状況コード表!N$13),"○","×")))))))))</f>
        <v>×</v>
      </c>
      <c r="BF830" s="114" t="str">
        <f t="shared" si="110"/>
        <v>×</v>
      </c>
      <c r="BG830" s="114" t="str">
        <f t="shared" si="111"/>
        <v>×</v>
      </c>
      <c r="BH830" s="115" t="str">
        <f t="shared" si="112"/>
        <v/>
      </c>
      <c r="BI830" s="170">
        <f t="shared" si="113"/>
        <v>0</v>
      </c>
      <c r="BJ830" s="36" t="str">
        <f>IF(AG830=契約状況コード表!G$5,"",IF(AND(K830&lt;&gt;"",ISTEXT(U830)),"分担契約/単価契約",IF(ISTEXT(U830),"単価契約",IF(K830&lt;&gt;"","分担契約",""))))</f>
        <v/>
      </c>
      <c r="BK830" s="171"/>
      <c r="BL830" s="118" t="str">
        <f>IF(COUNTIF(T830,"**"),"",IF(AND(T830&gt;=契約状況コード表!P$5,OR(H830=契約状況コード表!M$5,H830=契約状況コード表!M$6)),1,IF(AND(T830&gt;=契約状況コード表!P$13,H830&lt;&gt;契約状況コード表!M$5,H830&lt;&gt;契約状況コード表!M$6),1,"")))</f>
        <v/>
      </c>
      <c r="BM830" s="155" t="str">
        <f t="shared" si="114"/>
        <v>○</v>
      </c>
      <c r="BN830" s="118" t="b">
        <f t="shared" si="115"/>
        <v>1</v>
      </c>
      <c r="BO830" s="118" t="b">
        <f t="shared" si="116"/>
        <v>1</v>
      </c>
    </row>
    <row r="831" spans="1:67" ht="60.6" customHeight="1">
      <c r="A831" s="101">
        <f t="shared" si="117"/>
        <v>826</v>
      </c>
      <c r="B831" s="101" t="str">
        <f t="shared" si="118"/>
        <v/>
      </c>
      <c r="C831" s="101" t="str">
        <f>IF(B831&lt;&gt;1,"",COUNTIF($B$6:B831,1))</f>
        <v/>
      </c>
      <c r="D831" s="101" t="str">
        <f>IF(B831&lt;&gt;2,"",COUNTIF($B$6:B831,2))</f>
        <v/>
      </c>
      <c r="E831" s="101" t="str">
        <f>IF(B831&lt;&gt;3,"",COUNTIF($B$6:B831,3))</f>
        <v/>
      </c>
      <c r="F831" s="101" t="str">
        <f>IF(B831&lt;&gt;4,"",COUNTIF($B$6:B831,4))</f>
        <v/>
      </c>
      <c r="G831" s="75"/>
      <c r="H831" s="36"/>
      <c r="I831" s="76"/>
      <c r="J831" s="76"/>
      <c r="K831" s="75"/>
      <c r="L831" s="161"/>
      <c r="M831" s="77"/>
      <c r="N831" s="76"/>
      <c r="O831" s="78"/>
      <c r="P831" s="83"/>
      <c r="Q831" s="84"/>
      <c r="R831" s="76"/>
      <c r="S831" s="75"/>
      <c r="T831" s="79"/>
      <c r="U831" s="86"/>
      <c r="V831" s="87"/>
      <c r="W831" s="172" t="str">
        <f>IF(OR(T831="他官署で調達手続きを実施のため",AG831=契約状況コード表!G$5),"－",IF(V831&lt;&gt;"",ROUNDDOWN(V831/T831,3),(IFERROR(ROUNDDOWN(U831/T831,3),"－"))))</f>
        <v>－</v>
      </c>
      <c r="X831" s="79"/>
      <c r="Y831" s="79"/>
      <c r="Z831" s="82"/>
      <c r="AA831" s="80"/>
      <c r="AB831" s="81"/>
      <c r="AC831" s="82"/>
      <c r="AD831" s="82"/>
      <c r="AE831" s="82"/>
      <c r="AF831" s="82"/>
      <c r="AG831" s="80"/>
      <c r="AH831" s="76"/>
      <c r="AI831" s="76"/>
      <c r="AJ831" s="76"/>
      <c r="AK831" s="36"/>
      <c r="AL831" s="36"/>
      <c r="AM831" s="200"/>
      <c r="AN831" s="200"/>
      <c r="AO831" s="200"/>
      <c r="AP831" s="200"/>
      <c r="AQ831" s="161"/>
      <c r="AR831" s="75"/>
      <c r="AS831" s="36"/>
      <c r="AT831" s="36"/>
      <c r="AU831" s="36"/>
      <c r="AV831" s="36"/>
      <c r="AW831" s="36"/>
      <c r="AX831" s="36"/>
      <c r="AY831" s="36"/>
      <c r="AZ831" s="36"/>
      <c r="BA831" s="104"/>
      <c r="BB831" s="113"/>
      <c r="BC831" s="114" t="str">
        <f>IF(AND(OR(K831=契約状況コード表!D$5,K831=契約状況コード表!D$6),OR(AG831=契約状況コード表!G$5,AG831=契約状況コード表!G$6)),"年間支払金額(全官署)",IF(OR(AG831=契約状況コード表!G$5,AG831=契約状況コード表!G$6),"年間支払金額",IF(AND(OR(COUNTIF(AI831,"*すべて*"),COUNTIF(AI831,"*全て*")),S831="●",OR(K831=契約状況コード表!D$5,K831=契約状況コード表!D$6)),"年間支払金額(全官署、契約相手方ごと)",IF(AND(OR(COUNTIF(AI831,"*すべて*"),COUNTIF(AI831,"*全て*")),S831="●"),"年間支払金額(契約相手方ごと)",IF(AND(OR(K831=契約状況コード表!D$5,K831=契約状況コード表!D$6),AG831=契約状況コード表!G$7),"契約総額(全官署)",IF(AND(K831=契約状況コード表!D$7,AG831=契約状況コード表!G$7),"契約総額(自官署のみ)",IF(K831=契約状況コード表!D$7,"年間支払金額(自官署のみ)",IF(AG831=契約状況コード表!G$7,"契約総額",IF(AND(COUNTIF(BJ831,"&lt;&gt;*単価*"),OR(K831=契約状況コード表!D$5,K831=契約状況コード表!D$6)),"全官署予定価格",IF(AND(COUNTIF(BJ831,"*単価*"),OR(K831=契約状況コード表!D$5,K831=契約状況コード表!D$6)),"全官署支払金額",IF(AND(COUNTIF(BJ831,"&lt;&gt;*単価*"),COUNTIF(BJ831,"*変更契約*")),"変更後予定価格",IF(COUNTIF(BJ831,"*単価*"),"年間支払金額","予定価格"))))))))))))</f>
        <v>予定価格</v>
      </c>
      <c r="BD831" s="114" t="str">
        <f>IF(AND(BI831=契約状況コード表!M$5,T831&gt;契約状況コード表!N$5),"○",IF(AND(BI831=契約状況コード表!M$6,T831&gt;=契約状況コード表!N$6),"○",IF(AND(BI831=契約状況コード表!M$7,T831&gt;=契約状況コード表!N$7),"○",IF(AND(BI831=契約状況コード表!M$8,T831&gt;=契約状況コード表!N$8),"○",IF(AND(BI831=契約状況コード表!M$9,T831&gt;=契約状況コード表!N$9),"○",IF(AND(BI831=契約状況コード表!M$10,T831&gt;=契約状況コード表!N$10),"○",IF(AND(BI831=契約状況コード表!M$11,T831&gt;=契約状況コード表!N$11),"○",IF(AND(BI831=契約状況コード表!M$12,T831&gt;=契約状況コード表!N$12),"○",IF(AND(BI831=契約状況コード表!M$13,T831&gt;=契約状況コード表!N$13),"○",IF(T831="他官署で調達手続き入札を実施のため","○","×"))))))))))</f>
        <v>×</v>
      </c>
      <c r="BE831" s="114" t="str">
        <f>IF(AND(BI831=契約状況コード表!M$5,Y831&gt;契約状況コード表!N$5),"○",IF(AND(BI831=契約状況コード表!M$6,Y831&gt;=契約状況コード表!N$6),"○",IF(AND(BI831=契約状況コード表!M$7,Y831&gt;=契約状況コード表!N$7),"○",IF(AND(BI831=契約状況コード表!M$8,Y831&gt;=契約状況コード表!N$8),"○",IF(AND(BI831=契約状況コード表!M$9,Y831&gt;=契約状況コード表!N$9),"○",IF(AND(BI831=契約状況コード表!M$10,Y831&gt;=契約状況コード表!N$10),"○",IF(AND(BI831=契約状況コード表!M$11,Y831&gt;=契約状況コード表!N$11),"○",IF(AND(BI831=契約状況コード表!M$12,Y831&gt;=契約状況コード表!N$12),"○",IF(AND(BI831=契約状況コード表!M$13,Y831&gt;=契約状況コード表!N$13),"○","×")))))))))</f>
        <v>×</v>
      </c>
      <c r="BF831" s="114" t="str">
        <f t="shared" si="110"/>
        <v>×</v>
      </c>
      <c r="BG831" s="114" t="str">
        <f t="shared" si="111"/>
        <v>×</v>
      </c>
      <c r="BH831" s="115" t="str">
        <f t="shared" si="112"/>
        <v/>
      </c>
      <c r="BI831" s="170">
        <f t="shared" si="113"/>
        <v>0</v>
      </c>
      <c r="BJ831" s="36" t="str">
        <f>IF(AG831=契約状況コード表!G$5,"",IF(AND(K831&lt;&gt;"",ISTEXT(U831)),"分担契約/単価契約",IF(ISTEXT(U831),"単価契約",IF(K831&lt;&gt;"","分担契約",""))))</f>
        <v/>
      </c>
      <c r="BK831" s="171"/>
      <c r="BL831" s="118" t="str">
        <f>IF(COUNTIF(T831,"**"),"",IF(AND(T831&gt;=契約状況コード表!P$5,OR(H831=契約状況コード表!M$5,H831=契約状況コード表!M$6)),1,IF(AND(T831&gt;=契約状況コード表!P$13,H831&lt;&gt;契約状況コード表!M$5,H831&lt;&gt;契約状況コード表!M$6),1,"")))</f>
        <v/>
      </c>
      <c r="BM831" s="155" t="str">
        <f t="shared" si="114"/>
        <v>○</v>
      </c>
      <c r="BN831" s="118" t="b">
        <f t="shared" si="115"/>
        <v>1</v>
      </c>
      <c r="BO831" s="118" t="b">
        <f t="shared" si="116"/>
        <v>1</v>
      </c>
    </row>
    <row r="832" spans="1:67" ht="60.6" customHeight="1">
      <c r="A832" s="101">
        <f t="shared" si="117"/>
        <v>827</v>
      </c>
      <c r="B832" s="101" t="str">
        <f t="shared" si="118"/>
        <v/>
      </c>
      <c r="C832" s="101" t="str">
        <f>IF(B832&lt;&gt;1,"",COUNTIF($B$6:B832,1))</f>
        <v/>
      </c>
      <c r="D832" s="101" t="str">
        <f>IF(B832&lt;&gt;2,"",COUNTIF($B$6:B832,2))</f>
        <v/>
      </c>
      <c r="E832" s="101" t="str">
        <f>IF(B832&lt;&gt;3,"",COUNTIF($B$6:B832,3))</f>
        <v/>
      </c>
      <c r="F832" s="101" t="str">
        <f>IF(B832&lt;&gt;4,"",COUNTIF($B$6:B832,4))</f>
        <v/>
      </c>
      <c r="G832" s="75"/>
      <c r="H832" s="36"/>
      <c r="I832" s="76"/>
      <c r="J832" s="76"/>
      <c r="K832" s="75"/>
      <c r="L832" s="161"/>
      <c r="M832" s="77"/>
      <c r="N832" s="76"/>
      <c r="O832" s="78"/>
      <c r="P832" s="83"/>
      <c r="Q832" s="84"/>
      <c r="R832" s="76"/>
      <c r="S832" s="75"/>
      <c r="T832" s="79"/>
      <c r="U832" s="86"/>
      <c r="V832" s="87"/>
      <c r="W832" s="172" t="str">
        <f>IF(OR(T832="他官署で調達手続きを実施のため",AG832=契約状況コード表!G$5),"－",IF(V832&lt;&gt;"",ROUNDDOWN(V832/T832,3),(IFERROR(ROUNDDOWN(U832/T832,3),"－"))))</f>
        <v>－</v>
      </c>
      <c r="X832" s="79"/>
      <c r="Y832" s="79"/>
      <c r="Z832" s="82"/>
      <c r="AA832" s="80"/>
      <c r="AB832" s="81"/>
      <c r="AC832" s="82"/>
      <c r="AD832" s="82"/>
      <c r="AE832" s="82"/>
      <c r="AF832" s="82"/>
      <c r="AG832" s="80"/>
      <c r="AH832" s="76"/>
      <c r="AI832" s="76"/>
      <c r="AJ832" s="76"/>
      <c r="AK832" s="36"/>
      <c r="AL832" s="36"/>
      <c r="AM832" s="200"/>
      <c r="AN832" s="200"/>
      <c r="AO832" s="200"/>
      <c r="AP832" s="200"/>
      <c r="AQ832" s="161"/>
      <c r="AR832" s="75"/>
      <c r="AS832" s="36"/>
      <c r="AT832" s="36"/>
      <c r="AU832" s="36"/>
      <c r="AV832" s="36"/>
      <c r="AW832" s="36"/>
      <c r="AX832" s="36"/>
      <c r="AY832" s="36"/>
      <c r="AZ832" s="36"/>
      <c r="BA832" s="104"/>
      <c r="BB832" s="113"/>
      <c r="BC832" s="114" t="str">
        <f>IF(AND(OR(K832=契約状況コード表!D$5,K832=契約状況コード表!D$6),OR(AG832=契約状況コード表!G$5,AG832=契約状況コード表!G$6)),"年間支払金額(全官署)",IF(OR(AG832=契約状況コード表!G$5,AG832=契約状況コード表!G$6),"年間支払金額",IF(AND(OR(COUNTIF(AI832,"*すべて*"),COUNTIF(AI832,"*全て*")),S832="●",OR(K832=契約状況コード表!D$5,K832=契約状況コード表!D$6)),"年間支払金額(全官署、契約相手方ごと)",IF(AND(OR(COUNTIF(AI832,"*すべて*"),COUNTIF(AI832,"*全て*")),S832="●"),"年間支払金額(契約相手方ごと)",IF(AND(OR(K832=契約状況コード表!D$5,K832=契約状況コード表!D$6),AG832=契約状況コード表!G$7),"契約総額(全官署)",IF(AND(K832=契約状況コード表!D$7,AG832=契約状況コード表!G$7),"契約総額(自官署のみ)",IF(K832=契約状況コード表!D$7,"年間支払金額(自官署のみ)",IF(AG832=契約状況コード表!G$7,"契約総額",IF(AND(COUNTIF(BJ832,"&lt;&gt;*単価*"),OR(K832=契約状況コード表!D$5,K832=契約状況コード表!D$6)),"全官署予定価格",IF(AND(COUNTIF(BJ832,"*単価*"),OR(K832=契約状況コード表!D$5,K832=契約状況コード表!D$6)),"全官署支払金額",IF(AND(COUNTIF(BJ832,"&lt;&gt;*単価*"),COUNTIF(BJ832,"*変更契約*")),"変更後予定価格",IF(COUNTIF(BJ832,"*単価*"),"年間支払金額","予定価格"))))))))))))</f>
        <v>予定価格</v>
      </c>
      <c r="BD832" s="114" t="str">
        <f>IF(AND(BI832=契約状況コード表!M$5,T832&gt;契約状況コード表!N$5),"○",IF(AND(BI832=契約状況コード表!M$6,T832&gt;=契約状況コード表!N$6),"○",IF(AND(BI832=契約状況コード表!M$7,T832&gt;=契約状況コード表!N$7),"○",IF(AND(BI832=契約状況コード表!M$8,T832&gt;=契約状況コード表!N$8),"○",IF(AND(BI832=契約状況コード表!M$9,T832&gt;=契約状況コード表!N$9),"○",IF(AND(BI832=契約状況コード表!M$10,T832&gt;=契約状況コード表!N$10),"○",IF(AND(BI832=契約状況コード表!M$11,T832&gt;=契約状況コード表!N$11),"○",IF(AND(BI832=契約状況コード表!M$12,T832&gt;=契約状況コード表!N$12),"○",IF(AND(BI832=契約状況コード表!M$13,T832&gt;=契約状況コード表!N$13),"○",IF(T832="他官署で調達手続き入札を実施のため","○","×"))))))))))</f>
        <v>×</v>
      </c>
      <c r="BE832" s="114" t="str">
        <f>IF(AND(BI832=契約状況コード表!M$5,Y832&gt;契約状況コード表!N$5),"○",IF(AND(BI832=契約状況コード表!M$6,Y832&gt;=契約状況コード表!N$6),"○",IF(AND(BI832=契約状況コード表!M$7,Y832&gt;=契約状況コード表!N$7),"○",IF(AND(BI832=契約状況コード表!M$8,Y832&gt;=契約状況コード表!N$8),"○",IF(AND(BI832=契約状況コード表!M$9,Y832&gt;=契約状況コード表!N$9),"○",IF(AND(BI832=契約状況コード表!M$10,Y832&gt;=契約状況コード表!N$10),"○",IF(AND(BI832=契約状況コード表!M$11,Y832&gt;=契約状況コード表!N$11),"○",IF(AND(BI832=契約状況コード表!M$12,Y832&gt;=契約状況コード表!N$12),"○",IF(AND(BI832=契約状況コード表!M$13,Y832&gt;=契約状況コード表!N$13),"○","×")))))))))</f>
        <v>×</v>
      </c>
      <c r="BF832" s="114" t="str">
        <f t="shared" si="110"/>
        <v>×</v>
      </c>
      <c r="BG832" s="114" t="str">
        <f t="shared" si="111"/>
        <v>×</v>
      </c>
      <c r="BH832" s="115" t="str">
        <f t="shared" si="112"/>
        <v/>
      </c>
      <c r="BI832" s="170">
        <f t="shared" si="113"/>
        <v>0</v>
      </c>
      <c r="BJ832" s="36" t="str">
        <f>IF(AG832=契約状況コード表!G$5,"",IF(AND(K832&lt;&gt;"",ISTEXT(U832)),"分担契約/単価契約",IF(ISTEXT(U832),"単価契約",IF(K832&lt;&gt;"","分担契約",""))))</f>
        <v/>
      </c>
      <c r="BK832" s="171"/>
      <c r="BL832" s="118" t="str">
        <f>IF(COUNTIF(T832,"**"),"",IF(AND(T832&gt;=契約状況コード表!P$5,OR(H832=契約状況コード表!M$5,H832=契約状況コード表!M$6)),1,IF(AND(T832&gt;=契約状況コード表!P$13,H832&lt;&gt;契約状況コード表!M$5,H832&lt;&gt;契約状況コード表!M$6),1,"")))</f>
        <v/>
      </c>
      <c r="BM832" s="155" t="str">
        <f t="shared" si="114"/>
        <v>○</v>
      </c>
      <c r="BN832" s="118" t="b">
        <f t="shared" si="115"/>
        <v>1</v>
      </c>
      <c r="BO832" s="118" t="b">
        <f t="shared" si="116"/>
        <v>1</v>
      </c>
    </row>
    <row r="833" spans="1:67" ht="60.6" customHeight="1">
      <c r="A833" s="101">
        <f t="shared" si="117"/>
        <v>828</v>
      </c>
      <c r="B833" s="101" t="str">
        <f t="shared" si="118"/>
        <v/>
      </c>
      <c r="C833" s="101" t="str">
        <f>IF(B833&lt;&gt;1,"",COUNTIF($B$6:B833,1))</f>
        <v/>
      </c>
      <c r="D833" s="101" t="str">
        <f>IF(B833&lt;&gt;2,"",COUNTIF($B$6:B833,2))</f>
        <v/>
      </c>
      <c r="E833" s="101" t="str">
        <f>IF(B833&lt;&gt;3,"",COUNTIF($B$6:B833,3))</f>
        <v/>
      </c>
      <c r="F833" s="101" t="str">
        <f>IF(B833&lt;&gt;4,"",COUNTIF($B$6:B833,4))</f>
        <v/>
      </c>
      <c r="G833" s="75"/>
      <c r="H833" s="36"/>
      <c r="I833" s="76"/>
      <c r="J833" s="76"/>
      <c r="K833" s="75"/>
      <c r="L833" s="161"/>
      <c r="M833" s="77"/>
      <c r="N833" s="76"/>
      <c r="O833" s="78"/>
      <c r="P833" s="83"/>
      <c r="Q833" s="84"/>
      <c r="R833" s="76"/>
      <c r="S833" s="75"/>
      <c r="T833" s="79"/>
      <c r="U833" s="86"/>
      <c r="V833" s="87"/>
      <c r="W833" s="172" t="str">
        <f>IF(OR(T833="他官署で調達手続きを実施のため",AG833=契約状況コード表!G$5),"－",IF(V833&lt;&gt;"",ROUNDDOWN(V833/T833,3),(IFERROR(ROUNDDOWN(U833/T833,3),"－"))))</f>
        <v>－</v>
      </c>
      <c r="X833" s="79"/>
      <c r="Y833" s="79"/>
      <c r="Z833" s="82"/>
      <c r="AA833" s="80"/>
      <c r="AB833" s="81"/>
      <c r="AC833" s="82"/>
      <c r="AD833" s="82"/>
      <c r="AE833" s="82"/>
      <c r="AF833" s="82"/>
      <c r="AG833" s="80"/>
      <c r="AH833" s="76"/>
      <c r="AI833" s="76"/>
      <c r="AJ833" s="76"/>
      <c r="AK833" s="36"/>
      <c r="AL833" s="36"/>
      <c r="AM833" s="200"/>
      <c r="AN833" s="200"/>
      <c r="AO833" s="200"/>
      <c r="AP833" s="200"/>
      <c r="AQ833" s="161"/>
      <c r="AR833" s="75"/>
      <c r="AS833" s="36"/>
      <c r="AT833" s="36"/>
      <c r="AU833" s="36"/>
      <c r="AV833" s="36"/>
      <c r="AW833" s="36"/>
      <c r="AX833" s="36"/>
      <c r="AY833" s="36"/>
      <c r="AZ833" s="36"/>
      <c r="BA833" s="108"/>
      <c r="BB833" s="113"/>
      <c r="BC833" s="114" t="str">
        <f>IF(AND(OR(K833=契約状況コード表!D$5,K833=契約状況コード表!D$6),OR(AG833=契約状況コード表!G$5,AG833=契約状況コード表!G$6)),"年間支払金額(全官署)",IF(OR(AG833=契約状況コード表!G$5,AG833=契約状況コード表!G$6),"年間支払金額",IF(AND(OR(COUNTIF(AI833,"*すべて*"),COUNTIF(AI833,"*全て*")),S833="●",OR(K833=契約状況コード表!D$5,K833=契約状況コード表!D$6)),"年間支払金額(全官署、契約相手方ごと)",IF(AND(OR(COUNTIF(AI833,"*すべて*"),COUNTIF(AI833,"*全て*")),S833="●"),"年間支払金額(契約相手方ごと)",IF(AND(OR(K833=契約状況コード表!D$5,K833=契約状況コード表!D$6),AG833=契約状況コード表!G$7),"契約総額(全官署)",IF(AND(K833=契約状況コード表!D$7,AG833=契約状況コード表!G$7),"契約総額(自官署のみ)",IF(K833=契約状況コード表!D$7,"年間支払金額(自官署のみ)",IF(AG833=契約状況コード表!G$7,"契約総額",IF(AND(COUNTIF(BJ833,"&lt;&gt;*単価*"),OR(K833=契約状況コード表!D$5,K833=契約状況コード表!D$6)),"全官署予定価格",IF(AND(COUNTIF(BJ833,"*単価*"),OR(K833=契約状況コード表!D$5,K833=契約状況コード表!D$6)),"全官署支払金額",IF(AND(COUNTIF(BJ833,"&lt;&gt;*単価*"),COUNTIF(BJ833,"*変更契約*")),"変更後予定価格",IF(COUNTIF(BJ833,"*単価*"),"年間支払金額","予定価格"))))))))))))</f>
        <v>予定価格</v>
      </c>
      <c r="BD833" s="114" t="str">
        <f>IF(AND(BI833=契約状況コード表!M$5,T833&gt;契約状況コード表!N$5),"○",IF(AND(BI833=契約状況コード表!M$6,T833&gt;=契約状況コード表!N$6),"○",IF(AND(BI833=契約状況コード表!M$7,T833&gt;=契約状況コード表!N$7),"○",IF(AND(BI833=契約状況コード表!M$8,T833&gt;=契約状況コード表!N$8),"○",IF(AND(BI833=契約状況コード表!M$9,T833&gt;=契約状況コード表!N$9),"○",IF(AND(BI833=契約状況コード表!M$10,T833&gt;=契約状況コード表!N$10),"○",IF(AND(BI833=契約状況コード表!M$11,T833&gt;=契約状況コード表!N$11),"○",IF(AND(BI833=契約状況コード表!M$12,T833&gt;=契約状況コード表!N$12),"○",IF(AND(BI833=契約状況コード表!M$13,T833&gt;=契約状況コード表!N$13),"○",IF(T833="他官署で調達手続き入札を実施のため","○","×"))))))))))</f>
        <v>×</v>
      </c>
      <c r="BE833" s="114" t="str">
        <f>IF(AND(BI833=契約状況コード表!M$5,Y833&gt;契約状況コード表!N$5),"○",IF(AND(BI833=契約状況コード表!M$6,Y833&gt;=契約状況コード表!N$6),"○",IF(AND(BI833=契約状況コード表!M$7,Y833&gt;=契約状況コード表!N$7),"○",IF(AND(BI833=契約状況コード表!M$8,Y833&gt;=契約状況コード表!N$8),"○",IF(AND(BI833=契約状況コード表!M$9,Y833&gt;=契約状況コード表!N$9),"○",IF(AND(BI833=契約状況コード表!M$10,Y833&gt;=契約状況コード表!N$10),"○",IF(AND(BI833=契約状況コード表!M$11,Y833&gt;=契約状況コード表!N$11),"○",IF(AND(BI833=契約状況コード表!M$12,Y833&gt;=契約状況コード表!N$12),"○",IF(AND(BI833=契約状況コード表!M$13,Y833&gt;=契約状況コード表!N$13),"○","×")))))))))</f>
        <v>×</v>
      </c>
      <c r="BF833" s="114" t="str">
        <f t="shared" si="110"/>
        <v>×</v>
      </c>
      <c r="BG833" s="114" t="str">
        <f t="shared" si="111"/>
        <v>×</v>
      </c>
      <c r="BH833" s="115" t="str">
        <f t="shared" si="112"/>
        <v/>
      </c>
      <c r="BI833" s="170">
        <f t="shared" si="113"/>
        <v>0</v>
      </c>
      <c r="BJ833" s="36" t="str">
        <f>IF(AG833=契約状況コード表!G$5,"",IF(AND(K833&lt;&gt;"",ISTEXT(U833)),"分担契約/単価契約",IF(ISTEXT(U833),"単価契約",IF(K833&lt;&gt;"","分担契約",""))))</f>
        <v/>
      </c>
      <c r="BK833" s="171"/>
      <c r="BL833" s="118" t="str">
        <f>IF(COUNTIF(T833,"**"),"",IF(AND(T833&gt;=契約状況コード表!P$5,OR(H833=契約状況コード表!M$5,H833=契約状況コード表!M$6)),1,IF(AND(T833&gt;=契約状況コード表!P$13,H833&lt;&gt;契約状況コード表!M$5,H833&lt;&gt;契約状況コード表!M$6),1,"")))</f>
        <v/>
      </c>
      <c r="BM833" s="155" t="str">
        <f t="shared" si="114"/>
        <v>○</v>
      </c>
      <c r="BN833" s="118" t="b">
        <f t="shared" si="115"/>
        <v>1</v>
      </c>
      <c r="BO833" s="118" t="b">
        <f t="shared" si="116"/>
        <v>1</v>
      </c>
    </row>
    <row r="834" spans="1:67" ht="60.6" customHeight="1">
      <c r="A834" s="101">
        <f t="shared" si="117"/>
        <v>829</v>
      </c>
      <c r="B834" s="101" t="str">
        <f t="shared" si="118"/>
        <v/>
      </c>
      <c r="C834" s="101" t="str">
        <f>IF(B834&lt;&gt;1,"",COUNTIF($B$6:B834,1))</f>
        <v/>
      </c>
      <c r="D834" s="101" t="str">
        <f>IF(B834&lt;&gt;2,"",COUNTIF($B$6:B834,2))</f>
        <v/>
      </c>
      <c r="E834" s="101" t="str">
        <f>IF(B834&lt;&gt;3,"",COUNTIF($B$6:B834,3))</f>
        <v/>
      </c>
      <c r="F834" s="101" t="str">
        <f>IF(B834&lt;&gt;4,"",COUNTIF($B$6:B834,4))</f>
        <v/>
      </c>
      <c r="G834" s="75"/>
      <c r="H834" s="36"/>
      <c r="I834" s="76"/>
      <c r="J834" s="76"/>
      <c r="K834" s="75"/>
      <c r="L834" s="161"/>
      <c r="M834" s="77"/>
      <c r="N834" s="76"/>
      <c r="O834" s="78"/>
      <c r="P834" s="83"/>
      <c r="Q834" s="84"/>
      <c r="R834" s="76"/>
      <c r="S834" s="75"/>
      <c r="T834" s="79"/>
      <c r="U834" s="86"/>
      <c r="V834" s="87"/>
      <c r="W834" s="172" t="str">
        <f>IF(OR(T834="他官署で調達手続きを実施のため",AG834=契約状況コード表!G$5),"－",IF(V834&lt;&gt;"",ROUNDDOWN(V834/T834,3),(IFERROR(ROUNDDOWN(U834/T834,3),"－"))))</f>
        <v>－</v>
      </c>
      <c r="X834" s="79"/>
      <c r="Y834" s="79"/>
      <c r="Z834" s="82"/>
      <c r="AA834" s="80"/>
      <c r="AB834" s="81"/>
      <c r="AC834" s="82"/>
      <c r="AD834" s="82"/>
      <c r="AE834" s="82"/>
      <c r="AF834" s="82"/>
      <c r="AG834" s="80"/>
      <c r="AH834" s="76"/>
      <c r="AI834" s="76"/>
      <c r="AJ834" s="76"/>
      <c r="AK834" s="36"/>
      <c r="AL834" s="36"/>
      <c r="AM834" s="200"/>
      <c r="AN834" s="200"/>
      <c r="AO834" s="200"/>
      <c r="AP834" s="200"/>
      <c r="AQ834" s="161"/>
      <c r="AR834" s="75"/>
      <c r="AS834" s="36"/>
      <c r="AT834" s="36"/>
      <c r="AU834" s="36"/>
      <c r="AV834" s="36"/>
      <c r="AW834" s="36"/>
      <c r="AX834" s="36"/>
      <c r="AY834" s="36"/>
      <c r="AZ834" s="36"/>
      <c r="BA834" s="104"/>
      <c r="BB834" s="113"/>
      <c r="BC834" s="114" t="str">
        <f>IF(AND(OR(K834=契約状況コード表!D$5,K834=契約状況コード表!D$6),OR(AG834=契約状況コード表!G$5,AG834=契約状況コード表!G$6)),"年間支払金額(全官署)",IF(OR(AG834=契約状況コード表!G$5,AG834=契約状況コード表!G$6),"年間支払金額",IF(AND(OR(COUNTIF(AI834,"*すべて*"),COUNTIF(AI834,"*全て*")),S834="●",OR(K834=契約状況コード表!D$5,K834=契約状況コード表!D$6)),"年間支払金額(全官署、契約相手方ごと)",IF(AND(OR(COUNTIF(AI834,"*すべて*"),COUNTIF(AI834,"*全て*")),S834="●"),"年間支払金額(契約相手方ごと)",IF(AND(OR(K834=契約状況コード表!D$5,K834=契約状況コード表!D$6),AG834=契約状況コード表!G$7),"契約総額(全官署)",IF(AND(K834=契約状況コード表!D$7,AG834=契約状況コード表!G$7),"契約総額(自官署のみ)",IF(K834=契約状況コード表!D$7,"年間支払金額(自官署のみ)",IF(AG834=契約状況コード表!G$7,"契約総額",IF(AND(COUNTIF(BJ834,"&lt;&gt;*単価*"),OR(K834=契約状況コード表!D$5,K834=契約状況コード表!D$6)),"全官署予定価格",IF(AND(COUNTIF(BJ834,"*単価*"),OR(K834=契約状況コード表!D$5,K834=契約状況コード表!D$6)),"全官署支払金額",IF(AND(COUNTIF(BJ834,"&lt;&gt;*単価*"),COUNTIF(BJ834,"*変更契約*")),"変更後予定価格",IF(COUNTIF(BJ834,"*単価*"),"年間支払金額","予定価格"))))))))))))</f>
        <v>予定価格</v>
      </c>
      <c r="BD834" s="114" t="str">
        <f>IF(AND(BI834=契約状況コード表!M$5,T834&gt;契約状況コード表!N$5),"○",IF(AND(BI834=契約状況コード表!M$6,T834&gt;=契約状況コード表!N$6),"○",IF(AND(BI834=契約状況コード表!M$7,T834&gt;=契約状況コード表!N$7),"○",IF(AND(BI834=契約状況コード表!M$8,T834&gt;=契約状況コード表!N$8),"○",IF(AND(BI834=契約状況コード表!M$9,T834&gt;=契約状況コード表!N$9),"○",IF(AND(BI834=契約状況コード表!M$10,T834&gt;=契約状況コード表!N$10),"○",IF(AND(BI834=契約状況コード表!M$11,T834&gt;=契約状況コード表!N$11),"○",IF(AND(BI834=契約状況コード表!M$12,T834&gt;=契約状況コード表!N$12),"○",IF(AND(BI834=契約状況コード表!M$13,T834&gt;=契約状況コード表!N$13),"○",IF(T834="他官署で調達手続き入札を実施のため","○","×"))))))))))</f>
        <v>×</v>
      </c>
      <c r="BE834" s="114" t="str">
        <f>IF(AND(BI834=契約状況コード表!M$5,Y834&gt;契約状況コード表!N$5),"○",IF(AND(BI834=契約状況コード表!M$6,Y834&gt;=契約状況コード表!N$6),"○",IF(AND(BI834=契約状況コード表!M$7,Y834&gt;=契約状況コード表!N$7),"○",IF(AND(BI834=契約状況コード表!M$8,Y834&gt;=契約状況コード表!N$8),"○",IF(AND(BI834=契約状況コード表!M$9,Y834&gt;=契約状況コード表!N$9),"○",IF(AND(BI834=契約状況コード表!M$10,Y834&gt;=契約状況コード表!N$10),"○",IF(AND(BI834=契約状況コード表!M$11,Y834&gt;=契約状況コード表!N$11),"○",IF(AND(BI834=契約状況コード表!M$12,Y834&gt;=契約状況コード表!N$12),"○",IF(AND(BI834=契約状況コード表!M$13,Y834&gt;=契約状況コード表!N$13),"○","×")))))))))</f>
        <v>×</v>
      </c>
      <c r="BF834" s="114" t="str">
        <f t="shared" si="110"/>
        <v>×</v>
      </c>
      <c r="BG834" s="114" t="str">
        <f t="shared" si="111"/>
        <v>×</v>
      </c>
      <c r="BH834" s="115" t="str">
        <f t="shared" si="112"/>
        <v/>
      </c>
      <c r="BI834" s="170">
        <f t="shared" si="113"/>
        <v>0</v>
      </c>
      <c r="BJ834" s="36" t="str">
        <f>IF(AG834=契約状況コード表!G$5,"",IF(AND(K834&lt;&gt;"",ISTEXT(U834)),"分担契約/単価契約",IF(ISTEXT(U834),"単価契約",IF(K834&lt;&gt;"","分担契約",""))))</f>
        <v/>
      </c>
      <c r="BK834" s="171"/>
      <c r="BL834" s="118" t="str">
        <f>IF(COUNTIF(T834,"**"),"",IF(AND(T834&gt;=契約状況コード表!P$5,OR(H834=契約状況コード表!M$5,H834=契約状況コード表!M$6)),1,IF(AND(T834&gt;=契約状況コード表!P$13,H834&lt;&gt;契約状況コード表!M$5,H834&lt;&gt;契約状況コード表!M$6),1,"")))</f>
        <v/>
      </c>
      <c r="BM834" s="155" t="str">
        <f t="shared" si="114"/>
        <v>○</v>
      </c>
      <c r="BN834" s="118" t="b">
        <f t="shared" si="115"/>
        <v>1</v>
      </c>
      <c r="BO834" s="118" t="b">
        <f t="shared" si="116"/>
        <v>1</v>
      </c>
    </row>
    <row r="835" spans="1:67" ht="60.6" customHeight="1">
      <c r="A835" s="101">
        <f t="shared" si="117"/>
        <v>830</v>
      </c>
      <c r="B835" s="101" t="str">
        <f t="shared" si="118"/>
        <v/>
      </c>
      <c r="C835" s="101" t="str">
        <f>IF(B835&lt;&gt;1,"",COUNTIF($B$6:B835,1))</f>
        <v/>
      </c>
      <c r="D835" s="101" t="str">
        <f>IF(B835&lt;&gt;2,"",COUNTIF($B$6:B835,2))</f>
        <v/>
      </c>
      <c r="E835" s="101" t="str">
        <f>IF(B835&lt;&gt;3,"",COUNTIF($B$6:B835,3))</f>
        <v/>
      </c>
      <c r="F835" s="101" t="str">
        <f>IF(B835&lt;&gt;4,"",COUNTIF($B$6:B835,4))</f>
        <v/>
      </c>
      <c r="G835" s="75"/>
      <c r="H835" s="36"/>
      <c r="I835" s="76"/>
      <c r="J835" s="76"/>
      <c r="K835" s="75"/>
      <c r="L835" s="161"/>
      <c r="M835" s="77"/>
      <c r="N835" s="76"/>
      <c r="O835" s="78"/>
      <c r="P835" s="83"/>
      <c r="Q835" s="84"/>
      <c r="R835" s="76"/>
      <c r="S835" s="75"/>
      <c r="T835" s="79"/>
      <c r="U835" s="86"/>
      <c r="V835" s="87"/>
      <c r="W835" s="172" t="str">
        <f>IF(OR(T835="他官署で調達手続きを実施のため",AG835=契約状況コード表!G$5),"－",IF(V835&lt;&gt;"",ROUNDDOWN(V835/T835,3),(IFERROR(ROUNDDOWN(U835/T835,3),"－"))))</f>
        <v>－</v>
      </c>
      <c r="X835" s="79"/>
      <c r="Y835" s="79"/>
      <c r="Z835" s="82"/>
      <c r="AA835" s="80"/>
      <c r="AB835" s="81"/>
      <c r="AC835" s="82"/>
      <c r="AD835" s="82"/>
      <c r="AE835" s="82"/>
      <c r="AF835" s="82"/>
      <c r="AG835" s="80"/>
      <c r="AH835" s="76"/>
      <c r="AI835" s="76"/>
      <c r="AJ835" s="76"/>
      <c r="AK835" s="36"/>
      <c r="AL835" s="36"/>
      <c r="AM835" s="200"/>
      <c r="AN835" s="200"/>
      <c r="AO835" s="200"/>
      <c r="AP835" s="200"/>
      <c r="AQ835" s="161"/>
      <c r="AR835" s="75"/>
      <c r="AS835" s="36"/>
      <c r="AT835" s="36"/>
      <c r="AU835" s="36"/>
      <c r="AV835" s="36"/>
      <c r="AW835" s="36"/>
      <c r="AX835" s="36"/>
      <c r="AY835" s="36"/>
      <c r="AZ835" s="36"/>
      <c r="BA835" s="104"/>
      <c r="BB835" s="113"/>
      <c r="BC835" s="114" t="str">
        <f>IF(AND(OR(K835=契約状況コード表!D$5,K835=契約状況コード表!D$6),OR(AG835=契約状況コード表!G$5,AG835=契約状況コード表!G$6)),"年間支払金額(全官署)",IF(OR(AG835=契約状況コード表!G$5,AG835=契約状況コード表!G$6),"年間支払金額",IF(AND(OR(COUNTIF(AI835,"*すべて*"),COUNTIF(AI835,"*全て*")),S835="●",OR(K835=契約状況コード表!D$5,K835=契約状況コード表!D$6)),"年間支払金額(全官署、契約相手方ごと)",IF(AND(OR(COUNTIF(AI835,"*すべて*"),COUNTIF(AI835,"*全て*")),S835="●"),"年間支払金額(契約相手方ごと)",IF(AND(OR(K835=契約状況コード表!D$5,K835=契約状況コード表!D$6),AG835=契約状況コード表!G$7),"契約総額(全官署)",IF(AND(K835=契約状況コード表!D$7,AG835=契約状況コード表!G$7),"契約総額(自官署のみ)",IF(K835=契約状況コード表!D$7,"年間支払金額(自官署のみ)",IF(AG835=契約状況コード表!G$7,"契約総額",IF(AND(COUNTIF(BJ835,"&lt;&gt;*単価*"),OR(K835=契約状況コード表!D$5,K835=契約状況コード表!D$6)),"全官署予定価格",IF(AND(COUNTIF(BJ835,"*単価*"),OR(K835=契約状況コード表!D$5,K835=契約状況コード表!D$6)),"全官署支払金額",IF(AND(COUNTIF(BJ835,"&lt;&gt;*単価*"),COUNTIF(BJ835,"*変更契約*")),"変更後予定価格",IF(COUNTIF(BJ835,"*単価*"),"年間支払金額","予定価格"))))))))))))</f>
        <v>予定価格</v>
      </c>
      <c r="BD835" s="114" t="str">
        <f>IF(AND(BI835=契約状況コード表!M$5,T835&gt;契約状況コード表!N$5),"○",IF(AND(BI835=契約状況コード表!M$6,T835&gt;=契約状況コード表!N$6),"○",IF(AND(BI835=契約状況コード表!M$7,T835&gt;=契約状況コード表!N$7),"○",IF(AND(BI835=契約状況コード表!M$8,T835&gt;=契約状況コード表!N$8),"○",IF(AND(BI835=契約状況コード表!M$9,T835&gt;=契約状況コード表!N$9),"○",IF(AND(BI835=契約状況コード表!M$10,T835&gt;=契約状況コード表!N$10),"○",IF(AND(BI835=契約状況コード表!M$11,T835&gt;=契約状況コード表!N$11),"○",IF(AND(BI835=契約状況コード表!M$12,T835&gt;=契約状況コード表!N$12),"○",IF(AND(BI835=契約状況コード表!M$13,T835&gt;=契約状況コード表!N$13),"○",IF(T835="他官署で調達手続き入札を実施のため","○","×"))))))))))</f>
        <v>×</v>
      </c>
      <c r="BE835" s="114" t="str">
        <f>IF(AND(BI835=契約状況コード表!M$5,Y835&gt;契約状況コード表!N$5),"○",IF(AND(BI835=契約状況コード表!M$6,Y835&gt;=契約状況コード表!N$6),"○",IF(AND(BI835=契約状況コード表!M$7,Y835&gt;=契約状況コード表!N$7),"○",IF(AND(BI835=契約状況コード表!M$8,Y835&gt;=契約状況コード表!N$8),"○",IF(AND(BI835=契約状況コード表!M$9,Y835&gt;=契約状況コード表!N$9),"○",IF(AND(BI835=契約状況コード表!M$10,Y835&gt;=契約状況コード表!N$10),"○",IF(AND(BI835=契約状況コード表!M$11,Y835&gt;=契約状況コード表!N$11),"○",IF(AND(BI835=契約状況コード表!M$12,Y835&gt;=契約状況コード表!N$12),"○",IF(AND(BI835=契約状況コード表!M$13,Y835&gt;=契約状況コード表!N$13),"○","×")))))))))</f>
        <v>×</v>
      </c>
      <c r="BF835" s="114" t="str">
        <f t="shared" si="110"/>
        <v>×</v>
      </c>
      <c r="BG835" s="114" t="str">
        <f t="shared" si="111"/>
        <v>×</v>
      </c>
      <c r="BH835" s="115" t="str">
        <f t="shared" si="112"/>
        <v/>
      </c>
      <c r="BI835" s="170">
        <f t="shared" si="113"/>
        <v>0</v>
      </c>
      <c r="BJ835" s="36" t="str">
        <f>IF(AG835=契約状況コード表!G$5,"",IF(AND(K835&lt;&gt;"",ISTEXT(U835)),"分担契約/単価契約",IF(ISTEXT(U835),"単価契約",IF(K835&lt;&gt;"","分担契約",""))))</f>
        <v/>
      </c>
      <c r="BK835" s="171"/>
      <c r="BL835" s="118" t="str">
        <f>IF(COUNTIF(T835,"**"),"",IF(AND(T835&gt;=契約状況コード表!P$5,OR(H835=契約状況コード表!M$5,H835=契約状況コード表!M$6)),1,IF(AND(T835&gt;=契約状況コード表!P$13,H835&lt;&gt;契約状況コード表!M$5,H835&lt;&gt;契約状況コード表!M$6),1,"")))</f>
        <v/>
      </c>
      <c r="BM835" s="155" t="str">
        <f t="shared" si="114"/>
        <v>○</v>
      </c>
      <c r="BN835" s="118" t="b">
        <f t="shared" si="115"/>
        <v>1</v>
      </c>
      <c r="BO835" s="118" t="b">
        <f t="shared" si="116"/>
        <v>1</v>
      </c>
    </row>
    <row r="836" spans="1:67" ht="60.6" customHeight="1">
      <c r="A836" s="101">
        <f t="shared" si="117"/>
        <v>831</v>
      </c>
      <c r="B836" s="101" t="str">
        <f t="shared" si="118"/>
        <v/>
      </c>
      <c r="C836" s="101" t="str">
        <f>IF(B836&lt;&gt;1,"",COUNTIF($B$6:B836,1))</f>
        <v/>
      </c>
      <c r="D836" s="101" t="str">
        <f>IF(B836&lt;&gt;2,"",COUNTIF($B$6:B836,2))</f>
        <v/>
      </c>
      <c r="E836" s="101" t="str">
        <f>IF(B836&lt;&gt;3,"",COUNTIF($B$6:B836,3))</f>
        <v/>
      </c>
      <c r="F836" s="101" t="str">
        <f>IF(B836&lt;&gt;4,"",COUNTIF($B$6:B836,4))</f>
        <v/>
      </c>
      <c r="G836" s="75"/>
      <c r="H836" s="36"/>
      <c r="I836" s="76"/>
      <c r="J836" s="76"/>
      <c r="K836" s="75"/>
      <c r="L836" s="161"/>
      <c r="M836" s="77"/>
      <c r="N836" s="76"/>
      <c r="O836" s="78"/>
      <c r="P836" s="83"/>
      <c r="Q836" s="84"/>
      <c r="R836" s="76"/>
      <c r="S836" s="75"/>
      <c r="T836" s="85"/>
      <c r="U836" s="154"/>
      <c r="V836" s="87"/>
      <c r="W836" s="172" t="str">
        <f>IF(OR(T836="他官署で調達手続きを実施のため",AG836=契約状況コード表!G$5),"－",IF(V836&lt;&gt;"",ROUNDDOWN(V836/T836,3),(IFERROR(ROUNDDOWN(U836/T836,3),"－"))))</f>
        <v>－</v>
      </c>
      <c r="X836" s="85"/>
      <c r="Y836" s="85"/>
      <c r="Z836" s="82"/>
      <c r="AA836" s="80"/>
      <c r="AB836" s="81"/>
      <c r="AC836" s="82"/>
      <c r="AD836" s="82"/>
      <c r="AE836" s="82"/>
      <c r="AF836" s="82"/>
      <c r="AG836" s="80"/>
      <c r="AH836" s="76"/>
      <c r="AI836" s="76"/>
      <c r="AJ836" s="76"/>
      <c r="AK836" s="36"/>
      <c r="AL836" s="36"/>
      <c r="AM836" s="200"/>
      <c r="AN836" s="200"/>
      <c r="AO836" s="200"/>
      <c r="AP836" s="200"/>
      <c r="AQ836" s="161"/>
      <c r="AR836" s="75"/>
      <c r="AS836" s="36"/>
      <c r="AT836" s="36"/>
      <c r="AU836" s="36"/>
      <c r="AV836" s="36"/>
      <c r="AW836" s="36"/>
      <c r="AX836" s="36"/>
      <c r="AY836" s="36"/>
      <c r="AZ836" s="36"/>
      <c r="BA836" s="104"/>
      <c r="BB836" s="113"/>
      <c r="BC836" s="114" t="str">
        <f>IF(AND(OR(K836=契約状況コード表!D$5,K836=契約状況コード表!D$6),OR(AG836=契約状況コード表!G$5,AG836=契約状況コード表!G$6)),"年間支払金額(全官署)",IF(OR(AG836=契約状況コード表!G$5,AG836=契約状況コード表!G$6),"年間支払金額",IF(AND(OR(COUNTIF(AI836,"*すべて*"),COUNTIF(AI836,"*全て*")),S836="●",OR(K836=契約状況コード表!D$5,K836=契約状況コード表!D$6)),"年間支払金額(全官署、契約相手方ごと)",IF(AND(OR(COUNTIF(AI836,"*すべて*"),COUNTIF(AI836,"*全て*")),S836="●"),"年間支払金額(契約相手方ごと)",IF(AND(OR(K836=契約状況コード表!D$5,K836=契約状況コード表!D$6),AG836=契約状況コード表!G$7),"契約総額(全官署)",IF(AND(K836=契約状況コード表!D$7,AG836=契約状況コード表!G$7),"契約総額(自官署のみ)",IF(K836=契約状況コード表!D$7,"年間支払金額(自官署のみ)",IF(AG836=契約状況コード表!G$7,"契約総額",IF(AND(COUNTIF(BJ836,"&lt;&gt;*単価*"),OR(K836=契約状況コード表!D$5,K836=契約状況コード表!D$6)),"全官署予定価格",IF(AND(COUNTIF(BJ836,"*単価*"),OR(K836=契約状況コード表!D$5,K836=契約状況コード表!D$6)),"全官署支払金額",IF(AND(COUNTIF(BJ836,"&lt;&gt;*単価*"),COUNTIF(BJ836,"*変更契約*")),"変更後予定価格",IF(COUNTIF(BJ836,"*単価*"),"年間支払金額","予定価格"))))))))))))</f>
        <v>予定価格</v>
      </c>
      <c r="BD836" s="114" t="str">
        <f>IF(AND(BI836=契約状況コード表!M$5,T836&gt;契約状況コード表!N$5),"○",IF(AND(BI836=契約状況コード表!M$6,T836&gt;=契約状況コード表!N$6),"○",IF(AND(BI836=契約状況コード表!M$7,T836&gt;=契約状況コード表!N$7),"○",IF(AND(BI836=契約状況コード表!M$8,T836&gt;=契約状況コード表!N$8),"○",IF(AND(BI836=契約状況コード表!M$9,T836&gt;=契約状況コード表!N$9),"○",IF(AND(BI836=契約状況コード表!M$10,T836&gt;=契約状況コード表!N$10),"○",IF(AND(BI836=契約状況コード表!M$11,T836&gt;=契約状況コード表!N$11),"○",IF(AND(BI836=契約状況コード表!M$12,T836&gt;=契約状況コード表!N$12),"○",IF(AND(BI836=契約状況コード表!M$13,T836&gt;=契約状況コード表!N$13),"○",IF(T836="他官署で調達手続き入札を実施のため","○","×"))))))))))</f>
        <v>×</v>
      </c>
      <c r="BE836" s="114" t="str">
        <f>IF(AND(BI836=契約状況コード表!M$5,Y836&gt;契約状況コード表!N$5),"○",IF(AND(BI836=契約状況コード表!M$6,Y836&gt;=契約状況コード表!N$6),"○",IF(AND(BI836=契約状況コード表!M$7,Y836&gt;=契約状況コード表!N$7),"○",IF(AND(BI836=契約状況コード表!M$8,Y836&gt;=契約状況コード表!N$8),"○",IF(AND(BI836=契約状況コード表!M$9,Y836&gt;=契約状況コード表!N$9),"○",IF(AND(BI836=契約状況コード表!M$10,Y836&gt;=契約状況コード表!N$10),"○",IF(AND(BI836=契約状況コード表!M$11,Y836&gt;=契約状況コード表!N$11),"○",IF(AND(BI836=契約状況コード表!M$12,Y836&gt;=契約状況コード表!N$12),"○",IF(AND(BI836=契約状況コード表!M$13,Y836&gt;=契約状況コード表!N$13),"○","×")))))))))</f>
        <v>×</v>
      </c>
      <c r="BF836" s="114" t="str">
        <f t="shared" si="110"/>
        <v>×</v>
      </c>
      <c r="BG836" s="114" t="str">
        <f t="shared" si="111"/>
        <v>×</v>
      </c>
      <c r="BH836" s="115" t="str">
        <f t="shared" si="112"/>
        <v/>
      </c>
      <c r="BI836" s="170">
        <f t="shared" si="113"/>
        <v>0</v>
      </c>
      <c r="BJ836" s="36" t="str">
        <f>IF(AG836=契約状況コード表!G$5,"",IF(AND(K836&lt;&gt;"",ISTEXT(U836)),"分担契約/単価契約",IF(ISTEXT(U836),"単価契約",IF(K836&lt;&gt;"","分担契約",""))))</f>
        <v/>
      </c>
      <c r="BK836" s="171"/>
      <c r="BL836" s="118" t="str">
        <f>IF(COUNTIF(T836,"**"),"",IF(AND(T836&gt;=契約状況コード表!P$5,OR(H836=契約状況コード表!M$5,H836=契約状況コード表!M$6)),1,IF(AND(T836&gt;=契約状況コード表!P$13,H836&lt;&gt;契約状況コード表!M$5,H836&lt;&gt;契約状況コード表!M$6),1,"")))</f>
        <v/>
      </c>
      <c r="BM836" s="155" t="str">
        <f t="shared" si="114"/>
        <v>○</v>
      </c>
      <c r="BN836" s="118" t="b">
        <f t="shared" si="115"/>
        <v>1</v>
      </c>
      <c r="BO836" s="118" t="b">
        <f t="shared" si="116"/>
        <v>1</v>
      </c>
    </row>
    <row r="837" spans="1:67" ht="60.6" customHeight="1">
      <c r="A837" s="101">
        <f t="shared" si="117"/>
        <v>832</v>
      </c>
      <c r="B837" s="101" t="str">
        <f t="shared" si="118"/>
        <v/>
      </c>
      <c r="C837" s="101" t="str">
        <f>IF(B837&lt;&gt;1,"",COUNTIF($B$6:B837,1))</f>
        <v/>
      </c>
      <c r="D837" s="101" t="str">
        <f>IF(B837&lt;&gt;2,"",COUNTIF($B$6:B837,2))</f>
        <v/>
      </c>
      <c r="E837" s="101" t="str">
        <f>IF(B837&lt;&gt;3,"",COUNTIF($B$6:B837,3))</f>
        <v/>
      </c>
      <c r="F837" s="101" t="str">
        <f>IF(B837&lt;&gt;4,"",COUNTIF($B$6:B837,4))</f>
        <v/>
      </c>
      <c r="G837" s="75"/>
      <c r="H837" s="36"/>
      <c r="I837" s="76"/>
      <c r="J837" s="76"/>
      <c r="K837" s="75"/>
      <c r="L837" s="161"/>
      <c r="M837" s="77"/>
      <c r="N837" s="76"/>
      <c r="O837" s="78"/>
      <c r="P837" s="83"/>
      <c r="Q837" s="84"/>
      <c r="R837" s="76"/>
      <c r="S837" s="75"/>
      <c r="T837" s="79"/>
      <c r="U837" s="86"/>
      <c r="V837" s="87"/>
      <c r="W837" s="172" t="str">
        <f>IF(OR(T837="他官署で調達手続きを実施のため",AG837=契約状況コード表!G$5),"－",IF(V837&lt;&gt;"",ROUNDDOWN(V837/T837,3),(IFERROR(ROUNDDOWN(U837/T837,3),"－"))))</f>
        <v>－</v>
      </c>
      <c r="X837" s="79"/>
      <c r="Y837" s="79"/>
      <c r="Z837" s="82"/>
      <c r="AA837" s="80"/>
      <c r="AB837" s="81"/>
      <c r="AC837" s="82"/>
      <c r="AD837" s="82"/>
      <c r="AE837" s="82"/>
      <c r="AF837" s="82"/>
      <c r="AG837" s="80"/>
      <c r="AH837" s="76"/>
      <c r="AI837" s="76"/>
      <c r="AJ837" s="76"/>
      <c r="AK837" s="36"/>
      <c r="AL837" s="36"/>
      <c r="AM837" s="200"/>
      <c r="AN837" s="200"/>
      <c r="AO837" s="200"/>
      <c r="AP837" s="200"/>
      <c r="AQ837" s="161"/>
      <c r="AR837" s="75"/>
      <c r="AS837" s="36"/>
      <c r="AT837" s="36"/>
      <c r="AU837" s="36"/>
      <c r="AV837" s="36"/>
      <c r="AW837" s="36"/>
      <c r="AX837" s="36"/>
      <c r="AY837" s="36"/>
      <c r="AZ837" s="36"/>
      <c r="BA837" s="104"/>
      <c r="BB837" s="113"/>
      <c r="BC837" s="114" t="str">
        <f>IF(AND(OR(K837=契約状況コード表!D$5,K837=契約状況コード表!D$6),OR(AG837=契約状況コード表!G$5,AG837=契約状況コード表!G$6)),"年間支払金額(全官署)",IF(OR(AG837=契約状況コード表!G$5,AG837=契約状況コード表!G$6),"年間支払金額",IF(AND(OR(COUNTIF(AI837,"*すべて*"),COUNTIF(AI837,"*全て*")),S837="●",OR(K837=契約状況コード表!D$5,K837=契約状況コード表!D$6)),"年間支払金額(全官署、契約相手方ごと)",IF(AND(OR(COUNTIF(AI837,"*すべて*"),COUNTIF(AI837,"*全て*")),S837="●"),"年間支払金額(契約相手方ごと)",IF(AND(OR(K837=契約状況コード表!D$5,K837=契約状況コード表!D$6),AG837=契約状況コード表!G$7),"契約総額(全官署)",IF(AND(K837=契約状況コード表!D$7,AG837=契約状況コード表!G$7),"契約総額(自官署のみ)",IF(K837=契約状況コード表!D$7,"年間支払金額(自官署のみ)",IF(AG837=契約状況コード表!G$7,"契約総額",IF(AND(COUNTIF(BJ837,"&lt;&gt;*単価*"),OR(K837=契約状況コード表!D$5,K837=契約状況コード表!D$6)),"全官署予定価格",IF(AND(COUNTIF(BJ837,"*単価*"),OR(K837=契約状況コード表!D$5,K837=契約状況コード表!D$6)),"全官署支払金額",IF(AND(COUNTIF(BJ837,"&lt;&gt;*単価*"),COUNTIF(BJ837,"*変更契約*")),"変更後予定価格",IF(COUNTIF(BJ837,"*単価*"),"年間支払金額","予定価格"))))))))))))</f>
        <v>予定価格</v>
      </c>
      <c r="BD837" s="114" t="str">
        <f>IF(AND(BI837=契約状況コード表!M$5,T837&gt;契約状況コード表!N$5),"○",IF(AND(BI837=契約状況コード表!M$6,T837&gt;=契約状況コード表!N$6),"○",IF(AND(BI837=契約状況コード表!M$7,T837&gt;=契約状況コード表!N$7),"○",IF(AND(BI837=契約状況コード表!M$8,T837&gt;=契約状況コード表!N$8),"○",IF(AND(BI837=契約状況コード表!M$9,T837&gt;=契約状況コード表!N$9),"○",IF(AND(BI837=契約状況コード表!M$10,T837&gt;=契約状況コード表!N$10),"○",IF(AND(BI837=契約状況コード表!M$11,T837&gt;=契約状況コード表!N$11),"○",IF(AND(BI837=契約状況コード表!M$12,T837&gt;=契約状況コード表!N$12),"○",IF(AND(BI837=契約状況コード表!M$13,T837&gt;=契約状況コード表!N$13),"○",IF(T837="他官署で調達手続き入札を実施のため","○","×"))))))))))</f>
        <v>×</v>
      </c>
      <c r="BE837" s="114" t="str">
        <f>IF(AND(BI837=契約状況コード表!M$5,Y837&gt;契約状況コード表!N$5),"○",IF(AND(BI837=契約状況コード表!M$6,Y837&gt;=契約状況コード表!N$6),"○",IF(AND(BI837=契約状況コード表!M$7,Y837&gt;=契約状況コード表!N$7),"○",IF(AND(BI837=契約状況コード表!M$8,Y837&gt;=契約状況コード表!N$8),"○",IF(AND(BI837=契約状況コード表!M$9,Y837&gt;=契約状況コード表!N$9),"○",IF(AND(BI837=契約状況コード表!M$10,Y837&gt;=契約状況コード表!N$10),"○",IF(AND(BI837=契約状況コード表!M$11,Y837&gt;=契約状況コード表!N$11),"○",IF(AND(BI837=契約状況コード表!M$12,Y837&gt;=契約状況コード表!N$12),"○",IF(AND(BI837=契約状況コード表!M$13,Y837&gt;=契約状況コード表!N$13),"○","×")))))))))</f>
        <v>×</v>
      </c>
      <c r="BF837" s="114" t="str">
        <f t="shared" si="110"/>
        <v>×</v>
      </c>
      <c r="BG837" s="114" t="str">
        <f t="shared" si="111"/>
        <v>×</v>
      </c>
      <c r="BH837" s="115" t="str">
        <f t="shared" si="112"/>
        <v/>
      </c>
      <c r="BI837" s="170">
        <f t="shared" si="113"/>
        <v>0</v>
      </c>
      <c r="BJ837" s="36" t="str">
        <f>IF(AG837=契約状況コード表!G$5,"",IF(AND(K837&lt;&gt;"",ISTEXT(U837)),"分担契約/単価契約",IF(ISTEXT(U837),"単価契約",IF(K837&lt;&gt;"","分担契約",""))))</f>
        <v/>
      </c>
      <c r="BK837" s="171"/>
      <c r="BL837" s="118" t="str">
        <f>IF(COUNTIF(T837,"**"),"",IF(AND(T837&gt;=契約状況コード表!P$5,OR(H837=契約状況コード表!M$5,H837=契約状況コード表!M$6)),1,IF(AND(T837&gt;=契約状況コード表!P$13,H837&lt;&gt;契約状況コード表!M$5,H837&lt;&gt;契約状況コード表!M$6),1,"")))</f>
        <v/>
      </c>
      <c r="BM837" s="155" t="str">
        <f t="shared" si="114"/>
        <v>○</v>
      </c>
      <c r="BN837" s="118" t="b">
        <f t="shared" si="115"/>
        <v>1</v>
      </c>
      <c r="BO837" s="118" t="b">
        <f t="shared" si="116"/>
        <v>1</v>
      </c>
    </row>
    <row r="838" spans="1:67" ht="60.6" customHeight="1">
      <c r="A838" s="101">
        <f t="shared" si="117"/>
        <v>833</v>
      </c>
      <c r="B838" s="101" t="str">
        <f t="shared" si="118"/>
        <v/>
      </c>
      <c r="C838" s="101" t="str">
        <f>IF(B838&lt;&gt;1,"",COUNTIF($B$6:B838,1))</f>
        <v/>
      </c>
      <c r="D838" s="101" t="str">
        <f>IF(B838&lt;&gt;2,"",COUNTIF($B$6:B838,2))</f>
        <v/>
      </c>
      <c r="E838" s="101" t="str">
        <f>IF(B838&lt;&gt;3,"",COUNTIF($B$6:B838,3))</f>
        <v/>
      </c>
      <c r="F838" s="101" t="str">
        <f>IF(B838&lt;&gt;4,"",COUNTIF($B$6:B838,4))</f>
        <v/>
      </c>
      <c r="G838" s="75"/>
      <c r="H838" s="36"/>
      <c r="I838" s="76"/>
      <c r="J838" s="76"/>
      <c r="K838" s="75"/>
      <c r="L838" s="161"/>
      <c r="M838" s="77"/>
      <c r="N838" s="76"/>
      <c r="O838" s="78"/>
      <c r="P838" s="83"/>
      <c r="Q838" s="84"/>
      <c r="R838" s="76"/>
      <c r="S838" s="75"/>
      <c r="T838" s="79"/>
      <c r="U838" s="86"/>
      <c r="V838" s="87"/>
      <c r="W838" s="172" t="str">
        <f>IF(OR(T838="他官署で調達手続きを実施のため",AG838=契約状況コード表!G$5),"－",IF(V838&lt;&gt;"",ROUNDDOWN(V838/T838,3),(IFERROR(ROUNDDOWN(U838/T838,3),"－"))))</f>
        <v>－</v>
      </c>
      <c r="X838" s="79"/>
      <c r="Y838" s="79"/>
      <c r="Z838" s="82"/>
      <c r="AA838" s="80"/>
      <c r="AB838" s="81"/>
      <c r="AC838" s="82"/>
      <c r="AD838" s="82"/>
      <c r="AE838" s="82"/>
      <c r="AF838" s="82"/>
      <c r="AG838" s="80"/>
      <c r="AH838" s="76"/>
      <c r="AI838" s="76"/>
      <c r="AJ838" s="76"/>
      <c r="AK838" s="36"/>
      <c r="AL838" s="36"/>
      <c r="AM838" s="200"/>
      <c r="AN838" s="200"/>
      <c r="AO838" s="200"/>
      <c r="AP838" s="200"/>
      <c r="AQ838" s="161"/>
      <c r="AR838" s="75"/>
      <c r="AS838" s="36"/>
      <c r="AT838" s="36"/>
      <c r="AU838" s="36"/>
      <c r="AV838" s="36"/>
      <c r="AW838" s="36"/>
      <c r="AX838" s="36"/>
      <c r="AY838" s="36"/>
      <c r="AZ838" s="36"/>
      <c r="BA838" s="104"/>
      <c r="BB838" s="113"/>
      <c r="BC838" s="114" t="str">
        <f>IF(AND(OR(K838=契約状況コード表!D$5,K838=契約状況コード表!D$6),OR(AG838=契約状況コード表!G$5,AG838=契約状況コード表!G$6)),"年間支払金額(全官署)",IF(OR(AG838=契約状況コード表!G$5,AG838=契約状況コード表!G$6),"年間支払金額",IF(AND(OR(COUNTIF(AI838,"*すべて*"),COUNTIF(AI838,"*全て*")),S838="●",OR(K838=契約状況コード表!D$5,K838=契約状況コード表!D$6)),"年間支払金額(全官署、契約相手方ごと)",IF(AND(OR(COUNTIF(AI838,"*すべて*"),COUNTIF(AI838,"*全て*")),S838="●"),"年間支払金額(契約相手方ごと)",IF(AND(OR(K838=契約状況コード表!D$5,K838=契約状況コード表!D$6),AG838=契約状況コード表!G$7),"契約総額(全官署)",IF(AND(K838=契約状況コード表!D$7,AG838=契約状況コード表!G$7),"契約総額(自官署のみ)",IF(K838=契約状況コード表!D$7,"年間支払金額(自官署のみ)",IF(AG838=契約状況コード表!G$7,"契約総額",IF(AND(COUNTIF(BJ838,"&lt;&gt;*単価*"),OR(K838=契約状況コード表!D$5,K838=契約状況コード表!D$6)),"全官署予定価格",IF(AND(COUNTIF(BJ838,"*単価*"),OR(K838=契約状況コード表!D$5,K838=契約状況コード表!D$6)),"全官署支払金額",IF(AND(COUNTIF(BJ838,"&lt;&gt;*単価*"),COUNTIF(BJ838,"*変更契約*")),"変更後予定価格",IF(COUNTIF(BJ838,"*単価*"),"年間支払金額","予定価格"))))))))))))</f>
        <v>予定価格</v>
      </c>
      <c r="BD838" s="114" t="str">
        <f>IF(AND(BI838=契約状況コード表!M$5,T838&gt;契約状況コード表!N$5),"○",IF(AND(BI838=契約状況コード表!M$6,T838&gt;=契約状況コード表!N$6),"○",IF(AND(BI838=契約状況コード表!M$7,T838&gt;=契約状況コード表!N$7),"○",IF(AND(BI838=契約状況コード表!M$8,T838&gt;=契約状況コード表!N$8),"○",IF(AND(BI838=契約状況コード表!M$9,T838&gt;=契約状況コード表!N$9),"○",IF(AND(BI838=契約状況コード表!M$10,T838&gt;=契約状況コード表!N$10),"○",IF(AND(BI838=契約状況コード表!M$11,T838&gt;=契約状況コード表!N$11),"○",IF(AND(BI838=契約状況コード表!M$12,T838&gt;=契約状況コード表!N$12),"○",IF(AND(BI838=契約状況コード表!M$13,T838&gt;=契約状況コード表!N$13),"○",IF(T838="他官署で調達手続き入札を実施のため","○","×"))))))))))</f>
        <v>×</v>
      </c>
      <c r="BE838" s="114" t="str">
        <f>IF(AND(BI838=契約状況コード表!M$5,Y838&gt;契約状況コード表!N$5),"○",IF(AND(BI838=契約状況コード表!M$6,Y838&gt;=契約状況コード表!N$6),"○",IF(AND(BI838=契約状況コード表!M$7,Y838&gt;=契約状況コード表!N$7),"○",IF(AND(BI838=契約状況コード表!M$8,Y838&gt;=契約状況コード表!N$8),"○",IF(AND(BI838=契約状況コード表!M$9,Y838&gt;=契約状況コード表!N$9),"○",IF(AND(BI838=契約状況コード表!M$10,Y838&gt;=契約状況コード表!N$10),"○",IF(AND(BI838=契約状況コード表!M$11,Y838&gt;=契約状況コード表!N$11),"○",IF(AND(BI838=契約状況コード表!M$12,Y838&gt;=契約状況コード表!N$12),"○",IF(AND(BI838=契約状況コード表!M$13,Y838&gt;=契約状況コード表!N$13),"○","×")))))))))</f>
        <v>×</v>
      </c>
      <c r="BF838" s="114" t="str">
        <f t="shared" ref="BF838:BF901" si="119">IF(AND(L838="×",BG838="○"),"×",BG838)</f>
        <v>×</v>
      </c>
      <c r="BG838" s="114" t="str">
        <f t="shared" ref="BG838:BG901" si="120">IF(BB838&lt;&gt;"",BB838,IF(COUNTIF(BC838,"*予定価格*"),BD838,BE838))</f>
        <v>×</v>
      </c>
      <c r="BH838" s="115" t="str">
        <f t="shared" ref="BH838:BH901" si="121">IF(BG838="○",X838,"")</f>
        <v/>
      </c>
      <c r="BI838" s="170">
        <f t="shared" ref="BI838:BI901" si="122">IF(H838="③情報システム",IF(COUNTIF(I838,"*借入*")+COUNTIF(I838,"*賃貸*")+COUNTIF(I838,"*リース*"),"⑨物品等賃借",IF(COUNTIF(I838,"*購入*")+COUNTIF(DM838,"*調達*"),"⑦物品等購入",IF(COUNTIF(I838,"*製造*"),"⑧物品等製造","⑩役務"))),H838)</f>
        <v>0</v>
      </c>
      <c r="BJ838" s="36" t="str">
        <f>IF(AG838=契約状況コード表!G$5,"",IF(AND(K838&lt;&gt;"",ISTEXT(U838)),"分担契約/単価契約",IF(ISTEXT(U838),"単価契約",IF(K838&lt;&gt;"","分担契約",""))))</f>
        <v/>
      </c>
      <c r="BK838" s="171"/>
      <c r="BL838" s="118" t="str">
        <f>IF(COUNTIF(T838,"**"),"",IF(AND(T838&gt;=契約状況コード表!P$5,OR(H838=契約状況コード表!M$5,H838=契約状況コード表!M$6)),1,IF(AND(T838&gt;=契約状況コード表!P$13,H838&lt;&gt;契約状況コード表!M$5,H838&lt;&gt;契約状況コード表!M$6),1,"")))</f>
        <v/>
      </c>
      <c r="BM838" s="155" t="str">
        <f t="shared" ref="BM838:BM901" si="123">IF(LEN(O838)=0,"○",IF(LEN(O838)=1,"○",IF(LEN(O838)=13,"○",IF(LEN(O838)=27,"○",IF(LEN(O838)=41,"○","×")))))</f>
        <v>○</v>
      </c>
      <c r="BN838" s="118" t="b">
        <f t="shared" ref="BN838:BN901" si="124">_xlfn.ISFORMULA(BI838)</f>
        <v>1</v>
      </c>
      <c r="BO838" s="118" t="b">
        <f t="shared" ref="BO838:BO901" si="125">_xlfn.ISFORMULA(BJ838)</f>
        <v>1</v>
      </c>
    </row>
    <row r="839" spans="1:67" ht="60.6" customHeight="1">
      <c r="A839" s="101">
        <f t="shared" si="117"/>
        <v>834</v>
      </c>
      <c r="B839" s="101" t="str">
        <f t="shared" si="118"/>
        <v/>
      </c>
      <c r="C839" s="101" t="str">
        <f>IF(B839&lt;&gt;1,"",COUNTIF($B$6:B839,1))</f>
        <v/>
      </c>
      <c r="D839" s="101" t="str">
        <f>IF(B839&lt;&gt;2,"",COUNTIF($B$6:B839,2))</f>
        <v/>
      </c>
      <c r="E839" s="101" t="str">
        <f>IF(B839&lt;&gt;3,"",COUNTIF($B$6:B839,3))</f>
        <v/>
      </c>
      <c r="F839" s="101" t="str">
        <f>IF(B839&lt;&gt;4,"",COUNTIF($B$6:B839,4))</f>
        <v/>
      </c>
      <c r="G839" s="75"/>
      <c r="H839" s="36"/>
      <c r="I839" s="76"/>
      <c r="J839" s="76"/>
      <c r="K839" s="75"/>
      <c r="L839" s="161"/>
      <c r="M839" s="77"/>
      <c r="N839" s="76"/>
      <c r="O839" s="78"/>
      <c r="P839" s="83"/>
      <c r="Q839" s="84"/>
      <c r="R839" s="76"/>
      <c r="S839" s="75"/>
      <c r="T839" s="79"/>
      <c r="U839" s="86"/>
      <c r="V839" s="87"/>
      <c r="W839" s="172" t="str">
        <f>IF(OR(T839="他官署で調達手続きを実施のため",AG839=契約状況コード表!G$5),"－",IF(V839&lt;&gt;"",ROUNDDOWN(V839/T839,3),(IFERROR(ROUNDDOWN(U839/T839,3),"－"))))</f>
        <v>－</v>
      </c>
      <c r="X839" s="79"/>
      <c r="Y839" s="79"/>
      <c r="Z839" s="82"/>
      <c r="AA839" s="80"/>
      <c r="AB839" s="81"/>
      <c r="AC839" s="82"/>
      <c r="AD839" s="82"/>
      <c r="AE839" s="82"/>
      <c r="AF839" s="82"/>
      <c r="AG839" s="80"/>
      <c r="AH839" s="76"/>
      <c r="AI839" s="76"/>
      <c r="AJ839" s="76"/>
      <c r="AK839" s="36"/>
      <c r="AL839" s="36"/>
      <c r="AM839" s="200"/>
      <c r="AN839" s="200"/>
      <c r="AO839" s="200"/>
      <c r="AP839" s="200"/>
      <c r="AQ839" s="161"/>
      <c r="AR839" s="75"/>
      <c r="AS839" s="36"/>
      <c r="AT839" s="36"/>
      <c r="AU839" s="36"/>
      <c r="AV839" s="36"/>
      <c r="AW839" s="36"/>
      <c r="AX839" s="36"/>
      <c r="AY839" s="36"/>
      <c r="AZ839" s="36"/>
      <c r="BA839" s="104"/>
      <c r="BB839" s="113"/>
      <c r="BC839" s="114" t="str">
        <f>IF(AND(OR(K839=契約状況コード表!D$5,K839=契約状況コード表!D$6),OR(AG839=契約状況コード表!G$5,AG839=契約状況コード表!G$6)),"年間支払金額(全官署)",IF(OR(AG839=契約状況コード表!G$5,AG839=契約状況コード表!G$6),"年間支払金額",IF(AND(OR(COUNTIF(AI839,"*すべて*"),COUNTIF(AI839,"*全て*")),S839="●",OR(K839=契約状況コード表!D$5,K839=契約状況コード表!D$6)),"年間支払金額(全官署、契約相手方ごと)",IF(AND(OR(COUNTIF(AI839,"*すべて*"),COUNTIF(AI839,"*全て*")),S839="●"),"年間支払金額(契約相手方ごと)",IF(AND(OR(K839=契約状況コード表!D$5,K839=契約状況コード表!D$6),AG839=契約状況コード表!G$7),"契約総額(全官署)",IF(AND(K839=契約状況コード表!D$7,AG839=契約状況コード表!G$7),"契約総額(自官署のみ)",IF(K839=契約状況コード表!D$7,"年間支払金額(自官署のみ)",IF(AG839=契約状況コード表!G$7,"契約総額",IF(AND(COUNTIF(BJ839,"&lt;&gt;*単価*"),OR(K839=契約状況コード表!D$5,K839=契約状況コード表!D$6)),"全官署予定価格",IF(AND(COUNTIF(BJ839,"*単価*"),OR(K839=契約状況コード表!D$5,K839=契約状況コード表!D$6)),"全官署支払金額",IF(AND(COUNTIF(BJ839,"&lt;&gt;*単価*"),COUNTIF(BJ839,"*変更契約*")),"変更後予定価格",IF(COUNTIF(BJ839,"*単価*"),"年間支払金額","予定価格"))))))))))))</f>
        <v>予定価格</v>
      </c>
      <c r="BD839" s="114" t="str">
        <f>IF(AND(BI839=契約状況コード表!M$5,T839&gt;契約状況コード表!N$5),"○",IF(AND(BI839=契約状況コード表!M$6,T839&gt;=契約状況コード表!N$6),"○",IF(AND(BI839=契約状況コード表!M$7,T839&gt;=契約状況コード表!N$7),"○",IF(AND(BI839=契約状況コード表!M$8,T839&gt;=契約状況コード表!N$8),"○",IF(AND(BI839=契約状況コード表!M$9,T839&gt;=契約状況コード表!N$9),"○",IF(AND(BI839=契約状況コード表!M$10,T839&gt;=契約状況コード表!N$10),"○",IF(AND(BI839=契約状況コード表!M$11,T839&gt;=契約状況コード表!N$11),"○",IF(AND(BI839=契約状況コード表!M$12,T839&gt;=契約状況コード表!N$12),"○",IF(AND(BI839=契約状況コード表!M$13,T839&gt;=契約状況コード表!N$13),"○",IF(T839="他官署で調達手続き入札を実施のため","○","×"))))))))))</f>
        <v>×</v>
      </c>
      <c r="BE839" s="114" t="str">
        <f>IF(AND(BI839=契約状況コード表!M$5,Y839&gt;契約状況コード表!N$5),"○",IF(AND(BI839=契約状況コード表!M$6,Y839&gt;=契約状況コード表!N$6),"○",IF(AND(BI839=契約状況コード表!M$7,Y839&gt;=契約状況コード表!N$7),"○",IF(AND(BI839=契約状況コード表!M$8,Y839&gt;=契約状況コード表!N$8),"○",IF(AND(BI839=契約状況コード表!M$9,Y839&gt;=契約状況コード表!N$9),"○",IF(AND(BI839=契約状況コード表!M$10,Y839&gt;=契約状況コード表!N$10),"○",IF(AND(BI839=契約状況コード表!M$11,Y839&gt;=契約状況コード表!N$11),"○",IF(AND(BI839=契約状況コード表!M$12,Y839&gt;=契約状況コード表!N$12),"○",IF(AND(BI839=契約状況コード表!M$13,Y839&gt;=契約状況コード表!N$13),"○","×")))))))))</f>
        <v>×</v>
      </c>
      <c r="BF839" s="114" t="str">
        <f t="shared" si="119"/>
        <v>×</v>
      </c>
      <c r="BG839" s="114" t="str">
        <f t="shared" si="120"/>
        <v>×</v>
      </c>
      <c r="BH839" s="115" t="str">
        <f t="shared" si="121"/>
        <v/>
      </c>
      <c r="BI839" s="170">
        <f t="shared" si="122"/>
        <v>0</v>
      </c>
      <c r="BJ839" s="36" t="str">
        <f>IF(AG839=契約状況コード表!G$5,"",IF(AND(K839&lt;&gt;"",ISTEXT(U839)),"分担契約/単価契約",IF(ISTEXT(U839),"単価契約",IF(K839&lt;&gt;"","分担契約",""))))</f>
        <v/>
      </c>
      <c r="BK839" s="171"/>
      <c r="BL839" s="118" t="str">
        <f>IF(COUNTIF(T839,"**"),"",IF(AND(T839&gt;=契約状況コード表!P$5,OR(H839=契約状況コード表!M$5,H839=契約状況コード表!M$6)),1,IF(AND(T839&gt;=契約状況コード表!P$13,H839&lt;&gt;契約状況コード表!M$5,H839&lt;&gt;契約状況コード表!M$6),1,"")))</f>
        <v/>
      </c>
      <c r="BM839" s="155" t="str">
        <f t="shared" si="123"/>
        <v>○</v>
      </c>
      <c r="BN839" s="118" t="b">
        <f t="shared" si="124"/>
        <v>1</v>
      </c>
      <c r="BO839" s="118" t="b">
        <f t="shared" si="125"/>
        <v>1</v>
      </c>
    </row>
    <row r="840" spans="1:67" ht="60.6" customHeight="1">
      <c r="A840" s="101">
        <f t="shared" si="117"/>
        <v>835</v>
      </c>
      <c r="B840" s="101" t="str">
        <f t="shared" si="118"/>
        <v/>
      </c>
      <c r="C840" s="101" t="str">
        <f>IF(B840&lt;&gt;1,"",COUNTIF($B$6:B840,1))</f>
        <v/>
      </c>
      <c r="D840" s="101" t="str">
        <f>IF(B840&lt;&gt;2,"",COUNTIF($B$6:B840,2))</f>
        <v/>
      </c>
      <c r="E840" s="101" t="str">
        <f>IF(B840&lt;&gt;3,"",COUNTIF($B$6:B840,3))</f>
        <v/>
      </c>
      <c r="F840" s="101" t="str">
        <f>IF(B840&lt;&gt;4,"",COUNTIF($B$6:B840,4))</f>
        <v/>
      </c>
      <c r="G840" s="75"/>
      <c r="H840" s="36"/>
      <c r="I840" s="76"/>
      <c r="J840" s="76"/>
      <c r="K840" s="75"/>
      <c r="L840" s="161"/>
      <c r="M840" s="77"/>
      <c r="N840" s="76"/>
      <c r="O840" s="78"/>
      <c r="P840" s="83"/>
      <c r="Q840" s="84"/>
      <c r="R840" s="76"/>
      <c r="S840" s="75"/>
      <c r="T840" s="79"/>
      <c r="U840" s="86"/>
      <c r="V840" s="87"/>
      <c r="W840" s="172" t="str">
        <f>IF(OR(T840="他官署で調達手続きを実施のため",AG840=契約状況コード表!G$5),"－",IF(V840&lt;&gt;"",ROUNDDOWN(V840/T840,3),(IFERROR(ROUNDDOWN(U840/T840,3),"－"))))</f>
        <v>－</v>
      </c>
      <c r="X840" s="79"/>
      <c r="Y840" s="79"/>
      <c r="Z840" s="82"/>
      <c r="AA840" s="80"/>
      <c r="AB840" s="81"/>
      <c r="AC840" s="82"/>
      <c r="AD840" s="82"/>
      <c r="AE840" s="82"/>
      <c r="AF840" s="82"/>
      <c r="AG840" s="80"/>
      <c r="AH840" s="76"/>
      <c r="AI840" s="76"/>
      <c r="AJ840" s="76"/>
      <c r="AK840" s="36"/>
      <c r="AL840" s="36"/>
      <c r="AM840" s="200"/>
      <c r="AN840" s="200"/>
      <c r="AO840" s="200"/>
      <c r="AP840" s="200"/>
      <c r="AQ840" s="161"/>
      <c r="AR840" s="75"/>
      <c r="AS840" s="36"/>
      <c r="AT840" s="36"/>
      <c r="AU840" s="36"/>
      <c r="AV840" s="36"/>
      <c r="AW840" s="36"/>
      <c r="AX840" s="36"/>
      <c r="AY840" s="36"/>
      <c r="AZ840" s="36"/>
      <c r="BA840" s="108"/>
      <c r="BB840" s="113"/>
      <c r="BC840" s="114" t="str">
        <f>IF(AND(OR(K840=契約状況コード表!D$5,K840=契約状況コード表!D$6),OR(AG840=契約状況コード表!G$5,AG840=契約状況コード表!G$6)),"年間支払金額(全官署)",IF(OR(AG840=契約状況コード表!G$5,AG840=契約状況コード表!G$6),"年間支払金額",IF(AND(OR(COUNTIF(AI840,"*すべて*"),COUNTIF(AI840,"*全て*")),S840="●",OR(K840=契約状況コード表!D$5,K840=契約状況コード表!D$6)),"年間支払金額(全官署、契約相手方ごと)",IF(AND(OR(COUNTIF(AI840,"*すべて*"),COUNTIF(AI840,"*全て*")),S840="●"),"年間支払金額(契約相手方ごと)",IF(AND(OR(K840=契約状況コード表!D$5,K840=契約状況コード表!D$6),AG840=契約状況コード表!G$7),"契約総額(全官署)",IF(AND(K840=契約状況コード表!D$7,AG840=契約状況コード表!G$7),"契約総額(自官署のみ)",IF(K840=契約状況コード表!D$7,"年間支払金額(自官署のみ)",IF(AG840=契約状況コード表!G$7,"契約総額",IF(AND(COUNTIF(BJ840,"&lt;&gt;*単価*"),OR(K840=契約状況コード表!D$5,K840=契約状況コード表!D$6)),"全官署予定価格",IF(AND(COUNTIF(BJ840,"*単価*"),OR(K840=契約状況コード表!D$5,K840=契約状況コード表!D$6)),"全官署支払金額",IF(AND(COUNTIF(BJ840,"&lt;&gt;*単価*"),COUNTIF(BJ840,"*変更契約*")),"変更後予定価格",IF(COUNTIF(BJ840,"*単価*"),"年間支払金額","予定価格"))))))))))))</f>
        <v>予定価格</v>
      </c>
      <c r="BD840" s="114" t="str">
        <f>IF(AND(BI840=契約状況コード表!M$5,T840&gt;契約状況コード表!N$5),"○",IF(AND(BI840=契約状況コード表!M$6,T840&gt;=契約状況コード表!N$6),"○",IF(AND(BI840=契約状況コード表!M$7,T840&gt;=契約状況コード表!N$7),"○",IF(AND(BI840=契約状況コード表!M$8,T840&gt;=契約状況コード表!N$8),"○",IF(AND(BI840=契約状況コード表!M$9,T840&gt;=契約状況コード表!N$9),"○",IF(AND(BI840=契約状況コード表!M$10,T840&gt;=契約状況コード表!N$10),"○",IF(AND(BI840=契約状況コード表!M$11,T840&gt;=契約状況コード表!N$11),"○",IF(AND(BI840=契約状況コード表!M$12,T840&gt;=契約状況コード表!N$12),"○",IF(AND(BI840=契約状況コード表!M$13,T840&gt;=契約状況コード表!N$13),"○",IF(T840="他官署で調達手続き入札を実施のため","○","×"))))))))))</f>
        <v>×</v>
      </c>
      <c r="BE840" s="114" t="str">
        <f>IF(AND(BI840=契約状況コード表!M$5,Y840&gt;契約状況コード表!N$5),"○",IF(AND(BI840=契約状況コード表!M$6,Y840&gt;=契約状況コード表!N$6),"○",IF(AND(BI840=契約状況コード表!M$7,Y840&gt;=契約状況コード表!N$7),"○",IF(AND(BI840=契約状況コード表!M$8,Y840&gt;=契約状況コード表!N$8),"○",IF(AND(BI840=契約状況コード表!M$9,Y840&gt;=契約状況コード表!N$9),"○",IF(AND(BI840=契約状況コード表!M$10,Y840&gt;=契約状況コード表!N$10),"○",IF(AND(BI840=契約状況コード表!M$11,Y840&gt;=契約状況コード表!N$11),"○",IF(AND(BI840=契約状況コード表!M$12,Y840&gt;=契約状況コード表!N$12),"○",IF(AND(BI840=契約状況コード表!M$13,Y840&gt;=契約状況コード表!N$13),"○","×")))))))))</f>
        <v>×</v>
      </c>
      <c r="BF840" s="114" t="str">
        <f t="shared" si="119"/>
        <v>×</v>
      </c>
      <c r="BG840" s="114" t="str">
        <f t="shared" si="120"/>
        <v>×</v>
      </c>
      <c r="BH840" s="115" t="str">
        <f t="shared" si="121"/>
        <v/>
      </c>
      <c r="BI840" s="170">
        <f t="shared" si="122"/>
        <v>0</v>
      </c>
      <c r="BJ840" s="36" t="str">
        <f>IF(AG840=契約状況コード表!G$5,"",IF(AND(K840&lt;&gt;"",ISTEXT(U840)),"分担契約/単価契約",IF(ISTEXT(U840),"単価契約",IF(K840&lt;&gt;"","分担契約",""))))</f>
        <v/>
      </c>
      <c r="BK840" s="171"/>
      <c r="BL840" s="118" t="str">
        <f>IF(COUNTIF(T840,"**"),"",IF(AND(T840&gt;=契約状況コード表!P$5,OR(H840=契約状況コード表!M$5,H840=契約状況コード表!M$6)),1,IF(AND(T840&gt;=契約状況コード表!P$13,H840&lt;&gt;契約状況コード表!M$5,H840&lt;&gt;契約状況コード表!M$6),1,"")))</f>
        <v/>
      </c>
      <c r="BM840" s="155" t="str">
        <f t="shared" si="123"/>
        <v>○</v>
      </c>
      <c r="BN840" s="118" t="b">
        <f t="shared" si="124"/>
        <v>1</v>
      </c>
      <c r="BO840" s="118" t="b">
        <f t="shared" si="125"/>
        <v>1</v>
      </c>
    </row>
    <row r="841" spans="1:67" ht="60.6" customHeight="1">
      <c r="A841" s="101">
        <f t="shared" si="117"/>
        <v>836</v>
      </c>
      <c r="B841" s="101" t="str">
        <f t="shared" si="118"/>
        <v/>
      </c>
      <c r="C841" s="101" t="str">
        <f>IF(B841&lt;&gt;1,"",COUNTIF($B$6:B841,1))</f>
        <v/>
      </c>
      <c r="D841" s="101" t="str">
        <f>IF(B841&lt;&gt;2,"",COUNTIF($B$6:B841,2))</f>
        <v/>
      </c>
      <c r="E841" s="101" t="str">
        <f>IF(B841&lt;&gt;3,"",COUNTIF($B$6:B841,3))</f>
        <v/>
      </c>
      <c r="F841" s="101" t="str">
        <f>IF(B841&lt;&gt;4,"",COUNTIF($B$6:B841,4))</f>
        <v/>
      </c>
      <c r="G841" s="75"/>
      <c r="H841" s="36"/>
      <c r="I841" s="76"/>
      <c r="J841" s="76"/>
      <c r="K841" s="75"/>
      <c r="L841" s="161"/>
      <c r="M841" s="77"/>
      <c r="N841" s="76"/>
      <c r="O841" s="78"/>
      <c r="P841" s="83"/>
      <c r="Q841" s="84"/>
      <c r="R841" s="76"/>
      <c r="S841" s="75"/>
      <c r="T841" s="79"/>
      <c r="U841" s="86"/>
      <c r="V841" s="87"/>
      <c r="W841" s="172" t="str">
        <f>IF(OR(T841="他官署で調達手続きを実施のため",AG841=契約状況コード表!G$5),"－",IF(V841&lt;&gt;"",ROUNDDOWN(V841/T841,3),(IFERROR(ROUNDDOWN(U841/T841,3),"－"))))</f>
        <v>－</v>
      </c>
      <c r="X841" s="79"/>
      <c r="Y841" s="79"/>
      <c r="Z841" s="82"/>
      <c r="AA841" s="80"/>
      <c r="AB841" s="81"/>
      <c r="AC841" s="82"/>
      <c r="AD841" s="82"/>
      <c r="AE841" s="82"/>
      <c r="AF841" s="82"/>
      <c r="AG841" s="80"/>
      <c r="AH841" s="76"/>
      <c r="AI841" s="76"/>
      <c r="AJ841" s="76"/>
      <c r="AK841" s="36"/>
      <c r="AL841" s="36"/>
      <c r="AM841" s="200"/>
      <c r="AN841" s="200"/>
      <c r="AO841" s="200"/>
      <c r="AP841" s="200"/>
      <c r="AQ841" s="161"/>
      <c r="AR841" s="75"/>
      <c r="AS841" s="36"/>
      <c r="AT841" s="36"/>
      <c r="AU841" s="36"/>
      <c r="AV841" s="36"/>
      <c r="AW841" s="36"/>
      <c r="AX841" s="36"/>
      <c r="AY841" s="36"/>
      <c r="AZ841" s="36"/>
      <c r="BA841" s="104"/>
      <c r="BB841" s="113"/>
      <c r="BC841" s="114" t="str">
        <f>IF(AND(OR(K841=契約状況コード表!D$5,K841=契約状況コード表!D$6),OR(AG841=契約状況コード表!G$5,AG841=契約状況コード表!G$6)),"年間支払金額(全官署)",IF(OR(AG841=契約状況コード表!G$5,AG841=契約状況コード表!G$6),"年間支払金額",IF(AND(OR(COUNTIF(AI841,"*すべて*"),COUNTIF(AI841,"*全て*")),S841="●",OR(K841=契約状況コード表!D$5,K841=契約状況コード表!D$6)),"年間支払金額(全官署、契約相手方ごと)",IF(AND(OR(COUNTIF(AI841,"*すべて*"),COUNTIF(AI841,"*全て*")),S841="●"),"年間支払金額(契約相手方ごと)",IF(AND(OR(K841=契約状況コード表!D$5,K841=契約状況コード表!D$6),AG841=契約状況コード表!G$7),"契約総額(全官署)",IF(AND(K841=契約状況コード表!D$7,AG841=契約状況コード表!G$7),"契約総額(自官署のみ)",IF(K841=契約状況コード表!D$7,"年間支払金額(自官署のみ)",IF(AG841=契約状況コード表!G$7,"契約総額",IF(AND(COUNTIF(BJ841,"&lt;&gt;*単価*"),OR(K841=契約状況コード表!D$5,K841=契約状況コード表!D$6)),"全官署予定価格",IF(AND(COUNTIF(BJ841,"*単価*"),OR(K841=契約状況コード表!D$5,K841=契約状況コード表!D$6)),"全官署支払金額",IF(AND(COUNTIF(BJ841,"&lt;&gt;*単価*"),COUNTIF(BJ841,"*変更契約*")),"変更後予定価格",IF(COUNTIF(BJ841,"*単価*"),"年間支払金額","予定価格"))))))))))))</f>
        <v>予定価格</v>
      </c>
      <c r="BD841" s="114" t="str">
        <f>IF(AND(BI841=契約状況コード表!M$5,T841&gt;契約状況コード表!N$5),"○",IF(AND(BI841=契約状況コード表!M$6,T841&gt;=契約状況コード表!N$6),"○",IF(AND(BI841=契約状況コード表!M$7,T841&gt;=契約状況コード表!N$7),"○",IF(AND(BI841=契約状況コード表!M$8,T841&gt;=契約状況コード表!N$8),"○",IF(AND(BI841=契約状況コード表!M$9,T841&gt;=契約状況コード表!N$9),"○",IF(AND(BI841=契約状況コード表!M$10,T841&gt;=契約状況コード表!N$10),"○",IF(AND(BI841=契約状況コード表!M$11,T841&gt;=契約状況コード表!N$11),"○",IF(AND(BI841=契約状況コード表!M$12,T841&gt;=契約状況コード表!N$12),"○",IF(AND(BI841=契約状況コード表!M$13,T841&gt;=契約状況コード表!N$13),"○",IF(T841="他官署で調達手続き入札を実施のため","○","×"))))))))))</f>
        <v>×</v>
      </c>
      <c r="BE841" s="114" t="str">
        <f>IF(AND(BI841=契約状況コード表!M$5,Y841&gt;契約状況コード表!N$5),"○",IF(AND(BI841=契約状況コード表!M$6,Y841&gt;=契約状況コード表!N$6),"○",IF(AND(BI841=契約状況コード表!M$7,Y841&gt;=契約状況コード表!N$7),"○",IF(AND(BI841=契約状況コード表!M$8,Y841&gt;=契約状況コード表!N$8),"○",IF(AND(BI841=契約状況コード表!M$9,Y841&gt;=契約状況コード表!N$9),"○",IF(AND(BI841=契約状況コード表!M$10,Y841&gt;=契約状況コード表!N$10),"○",IF(AND(BI841=契約状況コード表!M$11,Y841&gt;=契約状況コード表!N$11),"○",IF(AND(BI841=契約状況コード表!M$12,Y841&gt;=契約状況コード表!N$12),"○",IF(AND(BI841=契約状況コード表!M$13,Y841&gt;=契約状況コード表!N$13),"○","×")))))))))</f>
        <v>×</v>
      </c>
      <c r="BF841" s="114" t="str">
        <f t="shared" si="119"/>
        <v>×</v>
      </c>
      <c r="BG841" s="114" t="str">
        <f t="shared" si="120"/>
        <v>×</v>
      </c>
      <c r="BH841" s="115" t="str">
        <f t="shared" si="121"/>
        <v/>
      </c>
      <c r="BI841" s="170">
        <f t="shared" si="122"/>
        <v>0</v>
      </c>
      <c r="BJ841" s="36" t="str">
        <f>IF(AG841=契約状況コード表!G$5,"",IF(AND(K841&lt;&gt;"",ISTEXT(U841)),"分担契約/単価契約",IF(ISTEXT(U841),"単価契約",IF(K841&lt;&gt;"","分担契約",""))))</f>
        <v/>
      </c>
      <c r="BK841" s="171"/>
      <c r="BL841" s="118" t="str">
        <f>IF(COUNTIF(T841,"**"),"",IF(AND(T841&gt;=契約状況コード表!P$5,OR(H841=契約状況コード表!M$5,H841=契約状況コード表!M$6)),1,IF(AND(T841&gt;=契約状況コード表!P$13,H841&lt;&gt;契約状況コード表!M$5,H841&lt;&gt;契約状況コード表!M$6),1,"")))</f>
        <v/>
      </c>
      <c r="BM841" s="155" t="str">
        <f t="shared" si="123"/>
        <v>○</v>
      </c>
      <c r="BN841" s="118" t="b">
        <f t="shared" si="124"/>
        <v>1</v>
      </c>
      <c r="BO841" s="118" t="b">
        <f t="shared" si="125"/>
        <v>1</v>
      </c>
    </row>
    <row r="842" spans="1:67" ht="60.6" customHeight="1">
      <c r="A842" s="101">
        <f t="shared" si="117"/>
        <v>837</v>
      </c>
      <c r="B842" s="101" t="str">
        <f t="shared" si="118"/>
        <v/>
      </c>
      <c r="C842" s="101" t="str">
        <f>IF(B842&lt;&gt;1,"",COUNTIF($B$6:B842,1))</f>
        <v/>
      </c>
      <c r="D842" s="101" t="str">
        <f>IF(B842&lt;&gt;2,"",COUNTIF($B$6:B842,2))</f>
        <v/>
      </c>
      <c r="E842" s="101" t="str">
        <f>IF(B842&lt;&gt;3,"",COUNTIF($B$6:B842,3))</f>
        <v/>
      </c>
      <c r="F842" s="101" t="str">
        <f>IF(B842&lt;&gt;4,"",COUNTIF($B$6:B842,4))</f>
        <v/>
      </c>
      <c r="G842" s="75"/>
      <c r="H842" s="36"/>
      <c r="I842" s="76"/>
      <c r="J842" s="76"/>
      <c r="K842" s="75"/>
      <c r="L842" s="161"/>
      <c r="M842" s="77"/>
      <c r="N842" s="76"/>
      <c r="O842" s="78"/>
      <c r="P842" s="83"/>
      <c r="Q842" s="84"/>
      <c r="R842" s="76"/>
      <c r="S842" s="75"/>
      <c r="T842" s="79"/>
      <c r="U842" s="86"/>
      <c r="V842" s="87"/>
      <c r="W842" s="172" t="str">
        <f>IF(OR(T842="他官署で調達手続きを実施のため",AG842=契約状況コード表!G$5),"－",IF(V842&lt;&gt;"",ROUNDDOWN(V842/T842,3),(IFERROR(ROUNDDOWN(U842/T842,3),"－"))))</f>
        <v>－</v>
      </c>
      <c r="X842" s="79"/>
      <c r="Y842" s="79"/>
      <c r="Z842" s="82"/>
      <c r="AA842" s="80"/>
      <c r="AB842" s="81"/>
      <c r="AC842" s="82"/>
      <c r="AD842" s="82"/>
      <c r="AE842" s="82"/>
      <c r="AF842" s="82"/>
      <c r="AG842" s="80"/>
      <c r="AH842" s="76"/>
      <c r="AI842" s="76"/>
      <c r="AJ842" s="76"/>
      <c r="AK842" s="36"/>
      <c r="AL842" s="36"/>
      <c r="AM842" s="200"/>
      <c r="AN842" s="200"/>
      <c r="AO842" s="200"/>
      <c r="AP842" s="200"/>
      <c r="AQ842" s="161"/>
      <c r="AR842" s="75"/>
      <c r="AS842" s="36"/>
      <c r="AT842" s="36"/>
      <c r="AU842" s="36"/>
      <c r="AV842" s="36"/>
      <c r="AW842" s="36"/>
      <c r="AX842" s="36"/>
      <c r="AY842" s="36"/>
      <c r="AZ842" s="36"/>
      <c r="BA842" s="104"/>
      <c r="BB842" s="113"/>
      <c r="BC842" s="114" t="str">
        <f>IF(AND(OR(K842=契約状況コード表!D$5,K842=契約状況コード表!D$6),OR(AG842=契約状況コード表!G$5,AG842=契約状況コード表!G$6)),"年間支払金額(全官署)",IF(OR(AG842=契約状況コード表!G$5,AG842=契約状況コード表!G$6),"年間支払金額",IF(AND(OR(COUNTIF(AI842,"*すべて*"),COUNTIF(AI842,"*全て*")),S842="●",OR(K842=契約状況コード表!D$5,K842=契約状況コード表!D$6)),"年間支払金額(全官署、契約相手方ごと)",IF(AND(OR(COUNTIF(AI842,"*すべて*"),COUNTIF(AI842,"*全て*")),S842="●"),"年間支払金額(契約相手方ごと)",IF(AND(OR(K842=契約状況コード表!D$5,K842=契約状況コード表!D$6),AG842=契約状況コード表!G$7),"契約総額(全官署)",IF(AND(K842=契約状況コード表!D$7,AG842=契約状況コード表!G$7),"契約総額(自官署のみ)",IF(K842=契約状況コード表!D$7,"年間支払金額(自官署のみ)",IF(AG842=契約状況コード表!G$7,"契約総額",IF(AND(COUNTIF(BJ842,"&lt;&gt;*単価*"),OR(K842=契約状況コード表!D$5,K842=契約状況コード表!D$6)),"全官署予定価格",IF(AND(COUNTIF(BJ842,"*単価*"),OR(K842=契約状況コード表!D$5,K842=契約状況コード表!D$6)),"全官署支払金額",IF(AND(COUNTIF(BJ842,"&lt;&gt;*単価*"),COUNTIF(BJ842,"*変更契約*")),"変更後予定価格",IF(COUNTIF(BJ842,"*単価*"),"年間支払金額","予定価格"))))))))))))</f>
        <v>予定価格</v>
      </c>
      <c r="BD842" s="114" t="str">
        <f>IF(AND(BI842=契約状況コード表!M$5,T842&gt;契約状況コード表!N$5),"○",IF(AND(BI842=契約状況コード表!M$6,T842&gt;=契約状況コード表!N$6),"○",IF(AND(BI842=契約状況コード表!M$7,T842&gt;=契約状況コード表!N$7),"○",IF(AND(BI842=契約状況コード表!M$8,T842&gt;=契約状況コード表!N$8),"○",IF(AND(BI842=契約状況コード表!M$9,T842&gt;=契約状況コード表!N$9),"○",IF(AND(BI842=契約状況コード表!M$10,T842&gt;=契約状況コード表!N$10),"○",IF(AND(BI842=契約状況コード表!M$11,T842&gt;=契約状況コード表!N$11),"○",IF(AND(BI842=契約状況コード表!M$12,T842&gt;=契約状況コード表!N$12),"○",IF(AND(BI842=契約状況コード表!M$13,T842&gt;=契約状況コード表!N$13),"○",IF(T842="他官署で調達手続き入札を実施のため","○","×"))))))))))</f>
        <v>×</v>
      </c>
      <c r="BE842" s="114" t="str">
        <f>IF(AND(BI842=契約状況コード表!M$5,Y842&gt;契約状況コード表!N$5),"○",IF(AND(BI842=契約状況コード表!M$6,Y842&gt;=契約状況コード表!N$6),"○",IF(AND(BI842=契約状況コード表!M$7,Y842&gt;=契約状況コード表!N$7),"○",IF(AND(BI842=契約状況コード表!M$8,Y842&gt;=契約状況コード表!N$8),"○",IF(AND(BI842=契約状況コード表!M$9,Y842&gt;=契約状況コード表!N$9),"○",IF(AND(BI842=契約状況コード表!M$10,Y842&gt;=契約状況コード表!N$10),"○",IF(AND(BI842=契約状況コード表!M$11,Y842&gt;=契約状況コード表!N$11),"○",IF(AND(BI842=契約状況コード表!M$12,Y842&gt;=契約状況コード表!N$12),"○",IF(AND(BI842=契約状況コード表!M$13,Y842&gt;=契約状況コード表!N$13),"○","×")))))))))</f>
        <v>×</v>
      </c>
      <c r="BF842" s="114" t="str">
        <f t="shared" si="119"/>
        <v>×</v>
      </c>
      <c r="BG842" s="114" t="str">
        <f t="shared" si="120"/>
        <v>×</v>
      </c>
      <c r="BH842" s="115" t="str">
        <f t="shared" si="121"/>
        <v/>
      </c>
      <c r="BI842" s="170">
        <f t="shared" si="122"/>
        <v>0</v>
      </c>
      <c r="BJ842" s="36" t="str">
        <f>IF(AG842=契約状況コード表!G$5,"",IF(AND(K842&lt;&gt;"",ISTEXT(U842)),"分担契約/単価契約",IF(ISTEXT(U842),"単価契約",IF(K842&lt;&gt;"","分担契約",""))))</f>
        <v/>
      </c>
      <c r="BK842" s="171"/>
      <c r="BL842" s="118" t="str">
        <f>IF(COUNTIF(T842,"**"),"",IF(AND(T842&gt;=契約状況コード表!P$5,OR(H842=契約状況コード表!M$5,H842=契約状況コード表!M$6)),1,IF(AND(T842&gt;=契約状況コード表!P$13,H842&lt;&gt;契約状況コード表!M$5,H842&lt;&gt;契約状況コード表!M$6),1,"")))</f>
        <v/>
      </c>
      <c r="BM842" s="155" t="str">
        <f t="shared" si="123"/>
        <v>○</v>
      </c>
      <c r="BN842" s="118" t="b">
        <f t="shared" si="124"/>
        <v>1</v>
      </c>
      <c r="BO842" s="118" t="b">
        <f t="shared" si="125"/>
        <v>1</v>
      </c>
    </row>
    <row r="843" spans="1:67" ht="60.6" customHeight="1">
      <c r="A843" s="101">
        <f t="shared" si="117"/>
        <v>838</v>
      </c>
      <c r="B843" s="101" t="str">
        <f t="shared" si="118"/>
        <v/>
      </c>
      <c r="C843" s="101" t="str">
        <f>IF(B843&lt;&gt;1,"",COUNTIF($B$6:B843,1))</f>
        <v/>
      </c>
      <c r="D843" s="101" t="str">
        <f>IF(B843&lt;&gt;2,"",COUNTIF($B$6:B843,2))</f>
        <v/>
      </c>
      <c r="E843" s="101" t="str">
        <f>IF(B843&lt;&gt;3,"",COUNTIF($B$6:B843,3))</f>
        <v/>
      </c>
      <c r="F843" s="101" t="str">
        <f>IF(B843&lt;&gt;4,"",COUNTIF($B$6:B843,4))</f>
        <v/>
      </c>
      <c r="G843" s="75"/>
      <c r="H843" s="36"/>
      <c r="I843" s="76"/>
      <c r="J843" s="76"/>
      <c r="K843" s="75"/>
      <c r="L843" s="161"/>
      <c r="M843" s="77"/>
      <c r="N843" s="76"/>
      <c r="O843" s="78"/>
      <c r="P843" s="83"/>
      <c r="Q843" s="84"/>
      <c r="R843" s="76"/>
      <c r="S843" s="75"/>
      <c r="T843" s="85"/>
      <c r="U843" s="154"/>
      <c r="V843" s="87"/>
      <c r="W843" s="172" t="str">
        <f>IF(OR(T843="他官署で調達手続きを実施のため",AG843=契約状況コード表!G$5),"－",IF(V843&lt;&gt;"",ROUNDDOWN(V843/T843,3),(IFERROR(ROUNDDOWN(U843/T843,3),"－"))))</f>
        <v>－</v>
      </c>
      <c r="X843" s="85"/>
      <c r="Y843" s="85"/>
      <c r="Z843" s="82"/>
      <c r="AA843" s="80"/>
      <c r="AB843" s="81"/>
      <c r="AC843" s="82"/>
      <c r="AD843" s="82"/>
      <c r="AE843" s="82"/>
      <c r="AF843" s="82"/>
      <c r="AG843" s="80"/>
      <c r="AH843" s="76"/>
      <c r="AI843" s="76"/>
      <c r="AJ843" s="76"/>
      <c r="AK843" s="36"/>
      <c r="AL843" s="36"/>
      <c r="AM843" s="200"/>
      <c r="AN843" s="200"/>
      <c r="AO843" s="200"/>
      <c r="AP843" s="200"/>
      <c r="AQ843" s="161"/>
      <c r="AR843" s="75"/>
      <c r="AS843" s="36"/>
      <c r="AT843" s="36"/>
      <c r="AU843" s="36"/>
      <c r="AV843" s="36"/>
      <c r="AW843" s="36"/>
      <c r="AX843" s="36"/>
      <c r="AY843" s="36"/>
      <c r="AZ843" s="36"/>
      <c r="BA843" s="104"/>
      <c r="BB843" s="113"/>
      <c r="BC843" s="114" t="str">
        <f>IF(AND(OR(K843=契約状況コード表!D$5,K843=契約状況コード表!D$6),OR(AG843=契約状況コード表!G$5,AG843=契約状況コード表!G$6)),"年間支払金額(全官署)",IF(OR(AG843=契約状況コード表!G$5,AG843=契約状況コード表!G$6),"年間支払金額",IF(AND(OR(COUNTIF(AI843,"*すべて*"),COUNTIF(AI843,"*全て*")),S843="●",OR(K843=契約状況コード表!D$5,K843=契約状況コード表!D$6)),"年間支払金額(全官署、契約相手方ごと)",IF(AND(OR(COUNTIF(AI843,"*すべて*"),COUNTIF(AI843,"*全て*")),S843="●"),"年間支払金額(契約相手方ごと)",IF(AND(OR(K843=契約状況コード表!D$5,K843=契約状況コード表!D$6),AG843=契約状況コード表!G$7),"契約総額(全官署)",IF(AND(K843=契約状況コード表!D$7,AG843=契約状況コード表!G$7),"契約総額(自官署のみ)",IF(K843=契約状況コード表!D$7,"年間支払金額(自官署のみ)",IF(AG843=契約状況コード表!G$7,"契約総額",IF(AND(COUNTIF(BJ843,"&lt;&gt;*単価*"),OR(K843=契約状況コード表!D$5,K843=契約状況コード表!D$6)),"全官署予定価格",IF(AND(COUNTIF(BJ843,"*単価*"),OR(K843=契約状況コード表!D$5,K843=契約状況コード表!D$6)),"全官署支払金額",IF(AND(COUNTIF(BJ843,"&lt;&gt;*単価*"),COUNTIF(BJ843,"*変更契約*")),"変更後予定価格",IF(COUNTIF(BJ843,"*単価*"),"年間支払金額","予定価格"))))))))))))</f>
        <v>予定価格</v>
      </c>
      <c r="BD843" s="114" t="str">
        <f>IF(AND(BI843=契約状況コード表!M$5,T843&gt;契約状況コード表!N$5),"○",IF(AND(BI843=契約状況コード表!M$6,T843&gt;=契約状況コード表!N$6),"○",IF(AND(BI843=契約状況コード表!M$7,T843&gt;=契約状況コード表!N$7),"○",IF(AND(BI843=契約状況コード表!M$8,T843&gt;=契約状況コード表!N$8),"○",IF(AND(BI843=契約状況コード表!M$9,T843&gt;=契約状況コード表!N$9),"○",IF(AND(BI843=契約状況コード表!M$10,T843&gt;=契約状況コード表!N$10),"○",IF(AND(BI843=契約状況コード表!M$11,T843&gt;=契約状況コード表!N$11),"○",IF(AND(BI843=契約状況コード表!M$12,T843&gt;=契約状況コード表!N$12),"○",IF(AND(BI843=契約状況コード表!M$13,T843&gt;=契約状況コード表!N$13),"○",IF(T843="他官署で調達手続き入札を実施のため","○","×"))))))))))</f>
        <v>×</v>
      </c>
      <c r="BE843" s="114" t="str">
        <f>IF(AND(BI843=契約状況コード表!M$5,Y843&gt;契約状況コード表!N$5),"○",IF(AND(BI843=契約状況コード表!M$6,Y843&gt;=契約状況コード表!N$6),"○",IF(AND(BI843=契約状況コード表!M$7,Y843&gt;=契約状況コード表!N$7),"○",IF(AND(BI843=契約状況コード表!M$8,Y843&gt;=契約状況コード表!N$8),"○",IF(AND(BI843=契約状況コード表!M$9,Y843&gt;=契約状況コード表!N$9),"○",IF(AND(BI843=契約状況コード表!M$10,Y843&gt;=契約状況コード表!N$10),"○",IF(AND(BI843=契約状況コード表!M$11,Y843&gt;=契約状況コード表!N$11),"○",IF(AND(BI843=契約状況コード表!M$12,Y843&gt;=契約状況コード表!N$12),"○",IF(AND(BI843=契約状況コード表!M$13,Y843&gt;=契約状況コード表!N$13),"○","×")))))))))</f>
        <v>×</v>
      </c>
      <c r="BF843" s="114" t="str">
        <f t="shared" si="119"/>
        <v>×</v>
      </c>
      <c r="BG843" s="114" t="str">
        <f t="shared" si="120"/>
        <v>×</v>
      </c>
      <c r="BH843" s="115" t="str">
        <f t="shared" si="121"/>
        <v/>
      </c>
      <c r="BI843" s="170">
        <f t="shared" si="122"/>
        <v>0</v>
      </c>
      <c r="BJ843" s="36" t="str">
        <f>IF(AG843=契約状況コード表!G$5,"",IF(AND(K843&lt;&gt;"",ISTEXT(U843)),"分担契約/単価契約",IF(ISTEXT(U843),"単価契約",IF(K843&lt;&gt;"","分担契約",""))))</f>
        <v/>
      </c>
      <c r="BK843" s="171"/>
      <c r="BL843" s="118" t="str">
        <f>IF(COUNTIF(T843,"**"),"",IF(AND(T843&gt;=契約状況コード表!P$5,OR(H843=契約状況コード表!M$5,H843=契約状況コード表!M$6)),1,IF(AND(T843&gt;=契約状況コード表!P$13,H843&lt;&gt;契約状況コード表!M$5,H843&lt;&gt;契約状況コード表!M$6),1,"")))</f>
        <v/>
      </c>
      <c r="BM843" s="155" t="str">
        <f t="shared" si="123"/>
        <v>○</v>
      </c>
      <c r="BN843" s="118" t="b">
        <f t="shared" si="124"/>
        <v>1</v>
      </c>
      <c r="BO843" s="118" t="b">
        <f t="shared" si="125"/>
        <v>1</v>
      </c>
    </row>
    <row r="844" spans="1:67" ht="60.6" customHeight="1">
      <c r="A844" s="101">
        <f t="shared" si="117"/>
        <v>839</v>
      </c>
      <c r="B844" s="101" t="str">
        <f t="shared" si="118"/>
        <v/>
      </c>
      <c r="C844" s="101" t="str">
        <f>IF(B844&lt;&gt;1,"",COUNTIF($B$6:B844,1))</f>
        <v/>
      </c>
      <c r="D844" s="101" t="str">
        <f>IF(B844&lt;&gt;2,"",COUNTIF($B$6:B844,2))</f>
        <v/>
      </c>
      <c r="E844" s="101" t="str">
        <f>IF(B844&lt;&gt;3,"",COUNTIF($B$6:B844,3))</f>
        <v/>
      </c>
      <c r="F844" s="101" t="str">
        <f>IF(B844&lt;&gt;4,"",COUNTIF($B$6:B844,4))</f>
        <v/>
      </c>
      <c r="G844" s="75"/>
      <c r="H844" s="36"/>
      <c r="I844" s="76"/>
      <c r="J844" s="76"/>
      <c r="K844" s="75"/>
      <c r="L844" s="161"/>
      <c r="M844" s="77"/>
      <c r="N844" s="76"/>
      <c r="O844" s="78"/>
      <c r="P844" s="83"/>
      <c r="Q844" s="84"/>
      <c r="R844" s="76"/>
      <c r="S844" s="75"/>
      <c r="T844" s="79"/>
      <c r="U844" s="86"/>
      <c r="V844" s="87"/>
      <c r="W844" s="172" t="str">
        <f>IF(OR(T844="他官署で調達手続きを実施のため",AG844=契約状況コード表!G$5),"－",IF(V844&lt;&gt;"",ROUNDDOWN(V844/T844,3),(IFERROR(ROUNDDOWN(U844/T844,3),"－"))))</f>
        <v>－</v>
      </c>
      <c r="X844" s="79"/>
      <c r="Y844" s="79"/>
      <c r="Z844" s="82"/>
      <c r="AA844" s="80"/>
      <c r="AB844" s="81"/>
      <c r="AC844" s="82"/>
      <c r="AD844" s="82"/>
      <c r="AE844" s="82"/>
      <c r="AF844" s="82"/>
      <c r="AG844" s="80"/>
      <c r="AH844" s="76"/>
      <c r="AI844" s="76"/>
      <c r="AJ844" s="76"/>
      <c r="AK844" s="36"/>
      <c r="AL844" s="36"/>
      <c r="AM844" s="200"/>
      <c r="AN844" s="200"/>
      <c r="AO844" s="200"/>
      <c r="AP844" s="200"/>
      <c r="AQ844" s="161"/>
      <c r="AR844" s="75"/>
      <c r="AS844" s="36"/>
      <c r="AT844" s="36"/>
      <c r="AU844" s="36"/>
      <c r="AV844" s="36"/>
      <c r="AW844" s="36"/>
      <c r="AX844" s="36"/>
      <c r="AY844" s="36"/>
      <c r="AZ844" s="36"/>
      <c r="BA844" s="104"/>
      <c r="BB844" s="113"/>
      <c r="BC844" s="114" t="str">
        <f>IF(AND(OR(K844=契約状況コード表!D$5,K844=契約状況コード表!D$6),OR(AG844=契約状況コード表!G$5,AG844=契約状況コード表!G$6)),"年間支払金額(全官署)",IF(OR(AG844=契約状況コード表!G$5,AG844=契約状況コード表!G$6),"年間支払金額",IF(AND(OR(COUNTIF(AI844,"*すべて*"),COUNTIF(AI844,"*全て*")),S844="●",OR(K844=契約状況コード表!D$5,K844=契約状況コード表!D$6)),"年間支払金額(全官署、契約相手方ごと)",IF(AND(OR(COUNTIF(AI844,"*すべて*"),COUNTIF(AI844,"*全て*")),S844="●"),"年間支払金額(契約相手方ごと)",IF(AND(OR(K844=契約状況コード表!D$5,K844=契約状況コード表!D$6),AG844=契約状況コード表!G$7),"契約総額(全官署)",IF(AND(K844=契約状況コード表!D$7,AG844=契約状況コード表!G$7),"契約総額(自官署のみ)",IF(K844=契約状況コード表!D$7,"年間支払金額(自官署のみ)",IF(AG844=契約状況コード表!G$7,"契約総額",IF(AND(COUNTIF(BJ844,"&lt;&gt;*単価*"),OR(K844=契約状況コード表!D$5,K844=契約状況コード表!D$6)),"全官署予定価格",IF(AND(COUNTIF(BJ844,"*単価*"),OR(K844=契約状況コード表!D$5,K844=契約状況コード表!D$6)),"全官署支払金額",IF(AND(COUNTIF(BJ844,"&lt;&gt;*単価*"),COUNTIF(BJ844,"*変更契約*")),"変更後予定価格",IF(COUNTIF(BJ844,"*単価*"),"年間支払金額","予定価格"))))))))))))</f>
        <v>予定価格</v>
      </c>
      <c r="BD844" s="114" t="str">
        <f>IF(AND(BI844=契約状況コード表!M$5,T844&gt;契約状況コード表!N$5),"○",IF(AND(BI844=契約状況コード表!M$6,T844&gt;=契約状況コード表!N$6),"○",IF(AND(BI844=契約状況コード表!M$7,T844&gt;=契約状況コード表!N$7),"○",IF(AND(BI844=契約状況コード表!M$8,T844&gt;=契約状況コード表!N$8),"○",IF(AND(BI844=契約状況コード表!M$9,T844&gt;=契約状況コード表!N$9),"○",IF(AND(BI844=契約状況コード表!M$10,T844&gt;=契約状況コード表!N$10),"○",IF(AND(BI844=契約状況コード表!M$11,T844&gt;=契約状況コード表!N$11),"○",IF(AND(BI844=契約状況コード表!M$12,T844&gt;=契約状況コード表!N$12),"○",IF(AND(BI844=契約状況コード表!M$13,T844&gt;=契約状況コード表!N$13),"○",IF(T844="他官署で調達手続き入札を実施のため","○","×"))))))))))</f>
        <v>×</v>
      </c>
      <c r="BE844" s="114" t="str">
        <f>IF(AND(BI844=契約状況コード表!M$5,Y844&gt;契約状況コード表!N$5),"○",IF(AND(BI844=契約状況コード表!M$6,Y844&gt;=契約状況コード表!N$6),"○",IF(AND(BI844=契約状況コード表!M$7,Y844&gt;=契約状況コード表!N$7),"○",IF(AND(BI844=契約状況コード表!M$8,Y844&gt;=契約状況コード表!N$8),"○",IF(AND(BI844=契約状況コード表!M$9,Y844&gt;=契約状況コード表!N$9),"○",IF(AND(BI844=契約状況コード表!M$10,Y844&gt;=契約状況コード表!N$10),"○",IF(AND(BI844=契約状況コード表!M$11,Y844&gt;=契約状況コード表!N$11),"○",IF(AND(BI844=契約状況コード表!M$12,Y844&gt;=契約状況コード表!N$12),"○",IF(AND(BI844=契約状況コード表!M$13,Y844&gt;=契約状況コード表!N$13),"○","×")))))))))</f>
        <v>×</v>
      </c>
      <c r="BF844" s="114" t="str">
        <f t="shared" si="119"/>
        <v>×</v>
      </c>
      <c r="BG844" s="114" t="str">
        <f t="shared" si="120"/>
        <v>×</v>
      </c>
      <c r="BH844" s="115" t="str">
        <f t="shared" si="121"/>
        <v/>
      </c>
      <c r="BI844" s="170">
        <f t="shared" si="122"/>
        <v>0</v>
      </c>
      <c r="BJ844" s="36" t="str">
        <f>IF(AG844=契約状況コード表!G$5,"",IF(AND(K844&lt;&gt;"",ISTEXT(U844)),"分担契約/単価契約",IF(ISTEXT(U844),"単価契約",IF(K844&lt;&gt;"","分担契約",""))))</f>
        <v/>
      </c>
      <c r="BK844" s="171"/>
      <c r="BL844" s="118" t="str">
        <f>IF(COUNTIF(T844,"**"),"",IF(AND(T844&gt;=契約状況コード表!P$5,OR(H844=契約状況コード表!M$5,H844=契約状況コード表!M$6)),1,IF(AND(T844&gt;=契約状況コード表!P$13,H844&lt;&gt;契約状況コード表!M$5,H844&lt;&gt;契約状況コード表!M$6),1,"")))</f>
        <v/>
      </c>
      <c r="BM844" s="155" t="str">
        <f t="shared" si="123"/>
        <v>○</v>
      </c>
      <c r="BN844" s="118" t="b">
        <f t="shared" si="124"/>
        <v>1</v>
      </c>
      <c r="BO844" s="118" t="b">
        <f t="shared" si="125"/>
        <v>1</v>
      </c>
    </row>
    <row r="845" spans="1:67" ht="60.6" customHeight="1">
      <c r="A845" s="101">
        <f t="shared" si="117"/>
        <v>840</v>
      </c>
      <c r="B845" s="101" t="str">
        <f t="shared" si="118"/>
        <v/>
      </c>
      <c r="C845" s="101" t="str">
        <f>IF(B845&lt;&gt;1,"",COUNTIF($B$6:B845,1))</f>
        <v/>
      </c>
      <c r="D845" s="101" t="str">
        <f>IF(B845&lt;&gt;2,"",COUNTIF($B$6:B845,2))</f>
        <v/>
      </c>
      <c r="E845" s="101" t="str">
        <f>IF(B845&lt;&gt;3,"",COUNTIF($B$6:B845,3))</f>
        <v/>
      </c>
      <c r="F845" s="101" t="str">
        <f>IF(B845&lt;&gt;4,"",COUNTIF($B$6:B845,4))</f>
        <v/>
      </c>
      <c r="G845" s="75"/>
      <c r="H845" s="36"/>
      <c r="I845" s="76"/>
      <c r="J845" s="76"/>
      <c r="K845" s="75"/>
      <c r="L845" s="161"/>
      <c r="M845" s="77"/>
      <c r="N845" s="76"/>
      <c r="O845" s="78"/>
      <c r="P845" s="83"/>
      <c r="Q845" s="84"/>
      <c r="R845" s="76"/>
      <c r="S845" s="75"/>
      <c r="T845" s="79"/>
      <c r="U845" s="86"/>
      <c r="V845" s="87"/>
      <c r="W845" s="172" t="str">
        <f>IF(OR(T845="他官署で調達手続きを実施のため",AG845=契約状況コード表!G$5),"－",IF(V845&lt;&gt;"",ROUNDDOWN(V845/T845,3),(IFERROR(ROUNDDOWN(U845/T845,3),"－"))))</f>
        <v>－</v>
      </c>
      <c r="X845" s="79"/>
      <c r="Y845" s="79"/>
      <c r="Z845" s="82"/>
      <c r="AA845" s="80"/>
      <c r="AB845" s="81"/>
      <c r="AC845" s="82"/>
      <c r="AD845" s="82"/>
      <c r="AE845" s="82"/>
      <c r="AF845" s="82"/>
      <c r="AG845" s="80"/>
      <c r="AH845" s="76"/>
      <c r="AI845" s="76"/>
      <c r="AJ845" s="76"/>
      <c r="AK845" s="36"/>
      <c r="AL845" s="36"/>
      <c r="AM845" s="200"/>
      <c r="AN845" s="200"/>
      <c r="AO845" s="200"/>
      <c r="AP845" s="200"/>
      <c r="AQ845" s="161"/>
      <c r="AR845" s="75"/>
      <c r="AS845" s="36"/>
      <c r="AT845" s="36"/>
      <c r="AU845" s="36"/>
      <c r="AV845" s="36"/>
      <c r="AW845" s="36"/>
      <c r="AX845" s="36"/>
      <c r="AY845" s="36"/>
      <c r="AZ845" s="36"/>
      <c r="BA845" s="104"/>
      <c r="BB845" s="113"/>
      <c r="BC845" s="114" t="str">
        <f>IF(AND(OR(K845=契約状況コード表!D$5,K845=契約状況コード表!D$6),OR(AG845=契約状況コード表!G$5,AG845=契約状況コード表!G$6)),"年間支払金額(全官署)",IF(OR(AG845=契約状況コード表!G$5,AG845=契約状況コード表!G$6),"年間支払金額",IF(AND(OR(COUNTIF(AI845,"*すべて*"),COUNTIF(AI845,"*全て*")),S845="●",OR(K845=契約状況コード表!D$5,K845=契約状況コード表!D$6)),"年間支払金額(全官署、契約相手方ごと)",IF(AND(OR(COUNTIF(AI845,"*すべて*"),COUNTIF(AI845,"*全て*")),S845="●"),"年間支払金額(契約相手方ごと)",IF(AND(OR(K845=契約状況コード表!D$5,K845=契約状況コード表!D$6),AG845=契約状況コード表!G$7),"契約総額(全官署)",IF(AND(K845=契約状況コード表!D$7,AG845=契約状況コード表!G$7),"契約総額(自官署のみ)",IF(K845=契約状況コード表!D$7,"年間支払金額(自官署のみ)",IF(AG845=契約状況コード表!G$7,"契約総額",IF(AND(COUNTIF(BJ845,"&lt;&gt;*単価*"),OR(K845=契約状況コード表!D$5,K845=契約状況コード表!D$6)),"全官署予定価格",IF(AND(COUNTIF(BJ845,"*単価*"),OR(K845=契約状況コード表!D$5,K845=契約状況コード表!D$6)),"全官署支払金額",IF(AND(COUNTIF(BJ845,"&lt;&gt;*単価*"),COUNTIF(BJ845,"*変更契約*")),"変更後予定価格",IF(COUNTIF(BJ845,"*単価*"),"年間支払金額","予定価格"))))))))))))</f>
        <v>予定価格</v>
      </c>
      <c r="BD845" s="114" t="str">
        <f>IF(AND(BI845=契約状況コード表!M$5,T845&gt;契約状況コード表!N$5),"○",IF(AND(BI845=契約状況コード表!M$6,T845&gt;=契約状況コード表!N$6),"○",IF(AND(BI845=契約状況コード表!M$7,T845&gt;=契約状況コード表!N$7),"○",IF(AND(BI845=契約状況コード表!M$8,T845&gt;=契約状況コード表!N$8),"○",IF(AND(BI845=契約状況コード表!M$9,T845&gt;=契約状況コード表!N$9),"○",IF(AND(BI845=契約状況コード表!M$10,T845&gt;=契約状況コード表!N$10),"○",IF(AND(BI845=契約状況コード表!M$11,T845&gt;=契約状況コード表!N$11),"○",IF(AND(BI845=契約状況コード表!M$12,T845&gt;=契約状況コード表!N$12),"○",IF(AND(BI845=契約状況コード表!M$13,T845&gt;=契約状況コード表!N$13),"○",IF(T845="他官署で調達手続き入札を実施のため","○","×"))))))))))</f>
        <v>×</v>
      </c>
      <c r="BE845" s="114" t="str">
        <f>IF(AND(BI845=契約状況コード表!M$5,Y845&gt;契約状況コード表!N$5),"○",IF(AND(BI845=契約状況コード表!M$6,Y845&gt;=契約状況コード表!N$6),"○",IF(AND(BI845=契約状況コード表!M$7,Y845&gt;=契約状況コード表!N$7),"○",IF(AND(BI845=契約状況コード表!M$8,Y845&gt;=契約状況コード表!N$8),"○",IF(AND(BI845=契約状況コード表!M$9,Y845&gt;=契約状況コード表!N$9),"○",IF(AND(BI845=契約状況コード表!M$10,Y845&gt;=契約状況コード表!N$10),"○",IF(AND(BI845=契約状況コード表!M$11,Y845&gt;=契約状況コード表!N$11),"○",IF(AND(BI845=契約状況コード表!M$12,Y845&gt;=契約状況コード表!N$12),"○",IF(AND(BI845=契約状況コード表!M$13,Y845&gt;=契約状況コード表!N$13),"○","×")))))))))</f>
        <v>×</v>
      </c>
      <c r="BF845" s="114" t="str">
        <f t="shared" si="119"/>
        <v>×</v>
      </c>
      <c r="BG845" s="114" t="str">
        <f t="shared" si="120"/>
        <v>×</v>
      </c>
      <c r="BH845" s="115" t="str">
        <f t="shared" si="121"/>
        <v/>
      </c>
      <c r="BI845" s="170">
        <f t="shared" si="122"/>
        <v>0</v>
      </c>
      <c r="BJ845" s="36" t="str">
        <f>IF(AG845=契約状況コード表!G$5,"",IF(AND(K845&lt;&gt;"",ISTEXT(U845)),"分担契約/単価契約",IF(ISTEXT(U845),"単価契約",IF(K845&lt;&gt;"","分担契約",""))))</f>
        <v/>
      </c>
      <c r="BK845" s="171"/>
      <c r="BL845" s="118" t="str">
        <f>IF(COUNTIF(T845,"**"),"",IF(AND(T845&gt;=契約状況コード表!P$5,OR(H845=契約状況コード表!M$5,H845=契約状況コード表!M$6)),1,IF(AND(T845&gt;=契約状況コード表!P$13,H845&lt;&gt;契約状況コード表!M$5,H845&lt;&gt;契約状況コード表!M$6),1,"")))</f>
        <v/>
      </c>
      <c r="BM845" s="155" t="str">
        <f t="shared" si="123"/>
        <v>○</v>
      </c>
      <c r="BN845" s="118" t="b">
        <f t="shared" si="124"/>
        <v>1</v>
      </c>
      <c r="BO845" s="118" t="b">
        <f t="shared" si="125"/>
        <v>1</v>
      </c>
    </row>
    <row r="846" spans="1:67" ht="60.6" customHeight="1">
      <c r="A846" s="101">
        <f t="shared" si="117"/>
        <v>841</v>
      </c>
      <c r="B846" s="101" t="str">
        <f t="shared" si="118"/>
        <v/>
      </c>
      <c r="C846" s="101" t="str">
        <f>IF(B846&lt;&gt;1,"",COUNTIF($B$6:B846,1))</f>
        <v/>
      </c>
      <c r="D846" s="101" t="str">
        <f>IF(B846&lt;&gt;2,"",COUNTIF($B$6:B846,2))</f>
        <v/>
      </c>
      <c r="E846" s="101" t="str">
        <f>IF(B846&lt;&gt;3,"",COUNTIF($B$6:B846,3))</f>
        <v/>
      </c>
      <c r="F846" s="101" t="str">
        <f>IF(B846&lt;&gt;4,"",COUNTIF($B$6:B846,4))</f>
        <v/>
      </c>
      <c r="G846" s="75"/>
      <c r="H846" s="36"/>
      <c r="I846" s="76"/>
      <c r="J846" s="76"/>
      <c r="K846" s="75"/>
      <c r="L846" s="161"/>
      <c r="M846" s="77"/>
      <c r="N846" s="76"/>
      <c r="O846" s="78"/>
      <c r="P846" s="83"/>
      <c r="Q846" s="84"/>
      <c r="R846" s="76"/>
      <c r="S846" s="75"/>
      <c r="T846" s="79"/>
      <c r="U846" s="86"/>
      <c r="V846" s="87"/>
      <c r="W846" s="172" t="str">
        <f>IF(OR(T846="他官署で調達手続きを実施のため",AG846=契約状況コード表!G$5),"－",IF(V846&lt;&gt;"",ROUNDDOWN(V846/T846,3),(IFERROR(ROUNDDOWN(U846/T846,3),"－"))))</f>
        <v>－</v>
      </c>
      <c r="X846" s="79"/>
      <c r="Y846" s="79"/>
      <c r="Z846" s="82"/>
      <c r="AA846" s="80"/>
      <c r="AB846" s="81"/>
      <c r="AC846" s="82"/>
      <c r="AD846" s="82"/>
      <c r="AE846" s="82"/>
      <c r="AF846" s="82"/>
      <c r="AG846" s="80"/>
      <c r="AH846" s="76"/>
      <c r="AI846" s="76"/>
      <c r="AJ846" s="76"/>
      <c r="AK846" s="36"/>
      <c r="AL846" s="36"/>
      <c r="AM846" s="200"/>
      <c r="AN846" s="200"/>
      <c r="AO846" s="200"/>
      <c r="AP846" s="200"/>
      <c r="AQ846" s="161"/>
      <c r="AR846" s="75"/>
      <c r="AS846" s="36"/>
      <c r="AT846" s="36"/>
      <c r="AU846" s="36"/>
      <c r="AV846" s="36"/>
      <c r="AW846" s="36"/>
      <c r="AX846" s="36"/>
      <c r="AY846" s="36"/>
      <c r="AZ846" s="36"/>
      <c r="BA846" s="104"/>
      <c r="BB846" s="113"/>
      <c r="BC846" s="114" t="str">
        <f>IF(AND(OR(K846=契約状況コード表!D$5,K846=契約状況コード表!D$6),OR(AG846=契約状況コード表!G$5,AG846=契約状況コード表!G$6)),"年間支払金額(全官署)",IF(OR(AG846=契約状況コード表!G$5,AG846=契約状況コード表!G$6),"年間支払金額",IF(AND(OR(COUNTIF(AI846,"*すべて*"),COUNTIF(AI846,"*全て*")),S846="●",OR(K846=契約状況コード表!D$5,K846=契約状況コード表!D$6)),"年間支払金額(全官署、契約相手方ごと)",IF(AND(OR(COUNTIF(AI846,"*すべて*"),COUNTIF(AI846,"*全て*")),S846="●"),"年間支払金額(契約相手方ごと)",IF(AND(OR(K846=契約状況コード表!D$5,K846=契約状況コード表!D$6),AG846=契約状況コード表!G$7),"契約総額(全官署)",IF(AND(K846=契約状況コード表!D$7,AG846=契約状況コード表!G$7),"契約総額(自官署のみ)",IF(K846=契約状況コード表!D$7,"年間支払金額(自官署のみ)",IF(AG846=契約状況コード表!G$7,"契約総額",IF(AND(COUNTIF(BJ846,"&lt;&gt;*単価*"),OR(K846=契約状況コード表!D$5,K846=契約状況コード表!D$6)),"全官署予定価格",IF(AND(COUNTIF(BJ846,"*単価*"),OR(K846=契約状況コード表!D$5,K846=契約状況コード表!D$6)),"全官署支払金額",IF(AND(COUNTIF(BJ846,"&lt;&gt;*単価*"),COUNTIF(BJ846,"*変更契約*")),"変更後予定価格",IF(COUNTIF(BJ846,"*単価*"),"年間支払金額","予定価格"))))))))))))</f>
        <v>予定価格</v>
      </c>
      <c r="BD846" s="114" t="str">
        <f>IF(AND(BI846=契約状況コード表!M$5,T846&gt;契約状況コード表!N$5),"○",IF(AND(BI846=契約状況コード表!M$6,T846&gt;=契約状況コード表!N$6),"○",IF(AND(BI846=契約状況コード表!M$7,T846&gt;=契約状況コード表!N$7),"○",IF(AND(BI846=契約状況コード表!M$8,T846&gt;=契約状況コード表!N$8),"○",IF(AND(BI846=契約状況コード表!M$9,T846&gt;=契約状況コード表!N$9),"○",IF(AND(BI846=契約状況コード表!M$10,T846&gt;=契約状況コード表!N$10),"○",IF(AND(BI846=契約状況コード表!M$11,T846&gt;=契約状況コード表!N$11),"○",IF(AND(BI846=契約状況コード表!M$12,T846&gt;=契約状況コード表!N$12),"○",IF(AND(BI846=契約状況コード表!M$13,T846&gt;=契約状況コード表!N$13),"○",IF(T846="他官署で調達手続き入札を実施のため","○","×"))))))))))</f>
        <v>×</v>
      </c>
      <c r="BE846" s="114" t="str">
        <f>IF(AND(BI846=契約状況コード表!M$5,Y846&gt;契約状況コード表!N$5),"○",IF(AND(BI846=契約状況コード表!M$6,Y846&gt;=契約状況コード表!N$6),"○",IF(AND(BI846=契約状況コード表!M$7,Y846&gt;=契約状況コード表!N$7),"○",IF(AND(BI846=契約状況コード表!M$8,Y846&gt;=契約状況コード表!N$8),"○",IF(AND(BI846=契約状況コード表!M$9,Y846&gt;=契約状況コード表!N$9),"○",IF(AND(BI846=契約状況コード表!M$10,Y846&gt;=契約状況コード表!N$10),"○",IF(AND(BI846=契約状況コード表!M$11,Y846&gt;=契約状況コード表!N$11),"○",IF(AND(BI846=契約状況コード表!M$12,Y846&gt;=契約状況コード表!N$12),"○",IF(AND(BI846=契約状況コード表!M$13,Y846&gt;=契約状況コード表!N$13),"○","×")))))))))</f>
        <v>×</v>
      </c>
      <c r="BF846" s="114" t="str">
        <f t="shared" si="119"/>
        <v>×</v>
      </c>
      <c r="BG846" s="114" t="str">
        <f t="shared" si="120"/>
        <v>×</v>
      </c>
      <c r="BH846" s="115" t="str">
        <f t="shared" si="121"/>
        <v/>
      </c>
      <c r="BI846" s="170">
        <f t="shared" si="122"/>
        <v>0</v>
      </c>
      <c r="BJ846" s="36" t="str">
        <f>IF(AG846=契約状況コード表!G$5,"",IF(AND(K846&lt;&gt;"",ISTEXT(U846)),"分担契約/単価契約",IF(ISTEXT(U846),"単価契約",IF(K846&lt;&gt;"","分担契約",""))))</f>
        <v/>
      </c>
      <c r="BK846" s="171"/>
      <c r="BL846" s="118" t="str">
        <f>IF(COUNTIF(T846,"**"),"",IF(AND(T846&gt;=契約状況コード表!P$5,OR(H846=契約状況コード表!M$5,H846=契約状況コード表!M$6)),1,IF(AND(T846&gt;=契約状況コード表!P$13,H846&lt;&gt;契約状況コード表!M$5,H846&lt;&gt;契約状況コード表!M$6),1,"")))</f>
        <v/>
      </c>
      <c r="BM846" s="155" t="str">
        <f t="shared" si="123"/>
        <v>○</v>
      </c>
      <c r="BN846" s="118" t="b">
        <f t="shared" si="124"/>
        <v>1</v>
      </c>
      <c r="BO846" s="118" t="b">
        <f t="shared" si="125"/>
        <v>1</v>
      </c>
    </row>
    <row r="847" spans="1:67" ht="60.6" customHeight="1">
      <c r="A847" s="101">
        <f t="shared" si="117"/>
        <v>842</v>
      </c>
      <c r="B847" s="101" t="str">
        <f t="shared" si="118"/>
        <v/>
      </c>
      <c r="C847" s="101" t="str">
        <f>IF(B847&lt;&gt;1,"",COUNTIF($B$6:B847,1))</f>
        <v/>
      </c>
      <c r="D847" s="101" t="str">
        <f>IF(B847&lt;&gt;2,"",COUNTIF($B$6:B847,2))</f>
        <v/>
      </c>
      <c r="E847" s="101" t="str">
        <f>IF(B847&lt;&gt;3,"",COUNTIF($B$6:B847,3))</f>
        <v/>
      </c>
      <c r="F847" s="101" t="str">
        <f>IF(B847&lt;&gt;4,"",COUNTIF($B$6:B847,4))</f>
        <v/>
      </c>
      <c r="G847" s="75"/>
      <c r="H847" s="36"/>
      <c r="I847" s="76"/>
      <c r="J847" s="76"/>
      <c r="K847" s="75"/>
      <c r="L847" s="161"/>
      <c r="M847" s="77"/>
      <c r="N847" s="76"/>
      <c r="O847" s="78"/>
      <c r="P847" s="83"/>
      <c r="Q847" s="84"/>
      <c r="R847" s="76"/>
      <c r="S847" s="75"/>
      <c r="T847" s="79"/>
      <c r="U847" s="86"/>
      <c r="V847" s="87"/>
      <c r="W847" s="172" t="str">
        <f>IF(OR(T847="他官署で調達手続きを実施のため",AG847=契約状況コード表!G$5),"－",IF(V847&lt;&gt;"",ROUNDDOWN(V847/T847,3),(IFERROR(ROUNDDOWN(U847/T847,3),"－"))))</f>
        <v>－</v>
      </c>
      <c r="X847" s="79"/>
      <c r="Y847" s="79"/>
      <c r="Z847" s="82"/>
      <c r="AA847" s="80"/>
      <c r="AB847" s="81"/>
      <c r="AC847" s="82"/>
      <c r="AD847" s="82"/>
      <c r="AE847" s="82"/>
      <c r="AF847" s="82"/>
      <c r="AG847" s="80"/>
      <c r="AH847" s="76"/>
      <c r="AI847" s="76"/>
      <c r="AJ847" s="76"/>
      <c r="AK847" s="36"/>
      <c r="AL847" s="36"/>
      <c r="AM847" s="200"/>
      <c r="AN847" s="200"/>
      <c r="AO847" s="200"/>
      <c r="AP847" s="200"/>
      <c r="AQ847" s="161"/>
      <c r="AR847" s="75"/>
      <c r="AS847" s="36"/>
      <c r="AT847" s="36"/>
      <c r="AU847" s="36"/>
      <c r="AV847" s="36"/>
      <c r="AW847" s="36"/>
      <c r="AX847" s="36"/>
      <c r="AY847" s="36"/>
      <c r="AZ847" s="36"/>
      <c r="BA847" s="108"/>
      <c r="BB847" s="113"/>
      <c r="BC847" s="114" t="str">
        <f>IF(AND(OR(K847=契約状況コード表!D$5,K847=契約状況コード表!D$6),OR(AG847=契約状況コード表!G$5,AG847=契約状況コード表!G$6)),"年間支払金額(全官署)",IF(OR(AG847=契約状況コード表!G$5,AG847=契約状況コード表!G$6),"年間支払金額",IF(AND(OR(COUNTIF(AI847,"*すべて*"),COUNTIF(AI847,"*全て*")),S847="●",OR(K847=契約状況コード表!D$5,K847=契約状況コード表!D$6)),"年間支払金額(全官署、契約相手方ごと)",IF(AND(OR(COUNTIF(AI847,"*すべて*"),COUNTIF(AI847,"*全て*")),S847="●"),"年間支払金額(契約相手方ごと)",IF(AND(OR(K847=契約状況コード表!D$5,K847=契約状況コード表!D$6),AG847=契約状況コード表!G$7),"契約総額(全官署)",IF(AND(K847=契約状況コード表!D$7,AG847=契約状況コード表!G$7),"契約総額(自官署のみ)",IF(K847=契約状況コード表!D$7,"年間支払金額(自官署のみ)",IF(AG847=契約状況コード表!G$7,"契約総額",IF(AND(COUNTIF(BJ847,"&lt;&gt;*単価*"),OR(K847=契約状況コード表!D$5,K847=契約状況コード表!D$6)),"全官署予定価格",IF(AND(COUNTIF(BJ847,"*単価*"),OR(K847=契約状況コード表!D$5,K847=契約状況コード表!D$6)),"全官署支払金額",IF(AND(COUNTIF(BJ847,"&lt;&gt;*単価*"),COUNTIF(BJ847,"*変更契約*")),"変更後予定価格",IF(COUNTIF(BJ847,"*単価*"),"年間支払金額","予定価格"))))))))))))</f>
        <v>予定価格</v>
      </c>
      <c r="BD847" s="114" t="str">
        <f>IF(AND(BI847=契約状況コード表!M$5,T847&gt;契約状況コード表!N$5),"○",IF(AND(BI847=契約状況コード表!M$6,T847&gt;=契約状況コード表!N$6),"○",IF(AND(BI847=契約状況コード表!M$7,T847&gt;=契約状況コード表!N$7),"○",IF(AND(BI847=契約状況コード表!M$8,T847&gt;=契約状況コード表!N$8),"○",IF(AND(BI847=契約状況コード表!M$9,T847&gt;=契約状況コード表!N$9),"○",IF(AND(BI847=契約状況コード表!M$10,T847&gt;=契約状況コード表!N$10),"○",IF(AND(BI847=契約状況コード表!M$11,T847&gt;=契約状況コード表!N$11),"○",IF(AND(BI847=契約状況コード表!M$12,T847&gt;=契約状況コード表!N$12),"○",IF(AND(BI847=契約状況コード表!M$13,T847&gt;=契約状況コード表!N$13),"○",IF(T847="他官署で調達手続き入札を実施のため","○","×"))))))))))</f>
        <v>×</v>
      </c>
      <c r="BE847" s="114" t="str">
        <f>IF(AND(BI847=契約状況コード表!M$5,Y847&gt;契約状況コード表!N$5),"○",IF(AND(BI847=契約状況コード表!M$6,Y847&gt;=契約状況コード表!N$6),"○",IF(AND(BI847=契約状況コード表!M$7,Y847&gt;=契約状況コード表!N$7),"○",IF(AND(BI847=契約状況コード表!M$8,Y847&gt;=契約状況コード表!N$8),"○",IF(AND(BI847=契約状況コード表!M$9,Y847&gt;=契約状況コード表!N$9),"○",IF(AND(BI847=契約状況コード表!M$10,Y847&gt;=契約状況コード表!N$10),"○",IF(AND(BI847=契約状況コード表!M$11,Y847&gt;=契約状況コード表!N$11),"○",IF(AND(BI847=契約状況コード表!M$12,Y847&gt;=契約状況コード表!N$12),"○",IF(AND(BI847=契約状況コード表!M$13,Y847&gt;=契約状況コード表!N$13),"○","×")))))))))</f>
        <v>×</v>
      </c>
      <c r="BF847" s="114" t="str">
        <f t="shared" si="119"/>
        <v>×</v>
      </c>
      <c r="BG847" s="114" t="str">
        <f t="shared" si="120"/>
        <v>×</v>
      </c>
      <c r="BH847" s="115" t="str">
        <f t="shared" si="121"/>
        <v/>
      </c>
      <c r="BI847" s="170">
        <f t="shared" si="122"/>
        <v>0</v>
      </c>
      <c r="BJ847" s="36" t="str">
        <f>IF(AG847=契約状況コード表!G$5,"",IF(AND(K847&lt;&gt;"",ISTEXT(U847)),"分担契約/単価契約",IF(ISTEXT(U847),"単価契約",IF(K847&lt;&gt;"","分担契約",""))))</f>
        <v/>
      </c>
      <c r="BK847" s="171"/>
      <c r="BL847" s="118" t="str">
        <f>IF(COUNTIF(T847,"**"),"",IF(AND(T847&gt;=契約状況コード表!P$5,OR(H847=契約状況コード表!M$5,H847=契約状況コード表!M$6)),1,IF(AND(T847&gt;=契約状況コード表!P$13,H847&lt;&gt;契約状況コード表!M$5,H847&lt;&gt;契約状況コード表!M$6),1,"")))</f>
        <v/>
      </c>
      <c r="BM847" s="155" t="str">
        <f t="shared" si="123"/>
        <v>○</v>
      </c>
      <c r="BN847" s="118" t="b">
        <f t="shared" si="124"/>
        <v>1</v>
      </c>
      <c r="BO847" s="118" t="b">
        <f t="shared" si="125"/>
        <v>1</v>
      </c>
    </row>
    <row r="848" spans="1:67" ht="60.6" customHeight="1">
      <c r="A848" s="101">
        <f t="shared" ref="A848:A911" si="126">ROW()-5</f>
        <v>843</v>
      </c>
      <c r="B848" s="101" t="str">
        <f t="shared" ref="B848:B911" si="127">IF(AND(COUNTIF(H848,"*工事*"),COUNTIF(R848,"*入札*")),1,IF(AND(COUNTIF(H848,"*工事*"),COUNTIF(R848,"*随意契約*")),2,IF(AND(R848&lt;&gt;"*工事*",COUNTIF(R848,"*入札*")),3,IF(AND(H848&lt;&gt;"*工事*",COUNTIF(R848,"*随意契約*")),4,""))))</f>
        <v/>
      </c>
      <c r="C848" s="101" t="str">
        <f>IF(B848&lt;&gt;1,"",COUNTIF($B$6:B848,1))</f>
        <v/>
      </c>
      <c r="D848" s="101" t="str">
        <f>IF(B848&lt;&gt;2,"",COUNTIF($B$6:B848,2))</f>
        <v/>
      </c>
      <c r="E848" s="101" t="str">
        <f>IF(B848&lt;&gt;3,"",COUNTIF($B$6:B848,3))</f>
        <v/>
      </c>
      <c r="F848" s="101" t="str">
        <f>IF(B848&lt;&gt;4,"",COUNTIF($B$6:B848,4))</f>
        <v/>
      </c>
      <c r="G848" s="75"/>
      <c r="H848" s="36"/>
      <c r="I848" s="76"/>
      <c r="J848" s="76"/>
      <c r="K848" s="75"/>
      <c r="L848" s="161"/>
      <c r="M848" s="77"/>
      <c r="N848" s="76"/>
      <c r="O848" s="78"/>
      <c r="P848" s="83"/>
      <c r="Q848" s="84"/>
      <c r="R848" s="76"/>
      <c r="S848" s="75"/>
      <c r="T848" s="79"/>
      <c r="U848" s="86"/>
      <c r="V848" s="87"/>
      <c r="W848" s="172" t="str">
        <f>IF(OR(T848="他官署で調達手続きを実施のため",AG848=契約状況コード表!G$5),"－",IF(V848&lt;&gt;"",ROUNDDOWN(V848/T848,3),(IFERROR(ROUNDDOWN(U848/T848,3),"－"))))</f>
        <v>－</v>
      </c>
      <c r="X848" s="79"/>
      <c r="Y848" s="79"/>
      <c r="Z848" s="82"/>
      <c r="AA848" s="80"/>
      <c r="AB848" s="81"/>
      <c r="AC848" s="82"/>
      <c r="AD848" s="82"/>
      <c r="AE848" s="82"/>
      <c r="AF848" s="82"/>
      <c r="AG848" s="80"/>
      <c r="AH848" s="76"/>
      <c r="AI848" s="76"/>
      <c r="AJ848" s="76"/>
      <c r="AK848" s="36"/>
      <c r="AL848" s="36"/>
      <c r="AM848" s="200"/>
      <c r="AN848" s="200"/>
      <c r="AO848" s="200"/>
      <c r="AP848" s="200"/>
      <c r="AQ848" s="161"/>
      <c r="AR848" s="75"/>
      <c r="AS848" s="36"/>
      <c r="AT848" s="36"/>
      <c r="AU848" s="36"/>
      <c r="AV848" s="36"/>
      <c r="AW848" s="36"/>
      <c r="AX848" s="36"/>
      <c r="AY848" s="36"/>
      <c r="AZ848" s="36"/>
      <c r="BA848" s="104"/>
      <c r="BB848" s="113"/>
      <c r="BC848" s="114" t="str">
        <f>IF(AND(OR(K848=契約状況コード表!D$5,K848=契約状況コード表!D$6),OR(AG848=契約状況コード表!G$5,AG848=契約状況コード表!G$6)),"年間支払金額(全官署)",IF(OR(AG848=契約状況コード表!G$5,AG848=契約状況コード表!G$6),"年間支払金額",IF(AND(OR(COUNTIF(AI848,"*すべて*"),COUNTIF(AI848,"*全て*")),S848="●",OR(K848=契約状況コード表!D$5,K848=契約状況コード表!D$6)),"年間支払金額(全官署、契約相手方ごと)",IF(AND(OR(COUNTIF(AI848,"*すべて*"),COUNTIF(AI848,"*全て*")),S848="●"),"年間支払金額(契約相手方ごと)",IF(AND(OR(K848=契約状況コード表!D$5,K848=契約状況コード表!D$6),AG848=契約状況コード表!G$7),"契約総額(全官署)",IF(AND(K848=契約状況コード表!D$7,AG848=契約状況コード表!G$7),"契約総額(自官署のみ)",IF(K848=契約状況コード表!D$7,"年間支払金額(自官署のみ)",IF(AG848=契約状況コード表!G$7,"契約総額",IF(AND(COUNTIF(BJ848,"&lt;&gt;*単価*"),OR(K848=契約状況コード表!D$5,K848=契約状況コード表!D$6)),"全官署予定価格",IF(AND(COUNTIF(BJ848,"*単価*"),OR(K848=契約状況コード表!D$5,K848=契約状況コード表!D$6)),"全官署支払金額",IF(AND(COUNTIF(BJ848,"&lt;&gt;*単価*"),COUNTIF(BJ848,"*変更契約*")),"変更後予定価格",IF(COUNTIF(BJ848,"*単価*"),"年間支払金額","予定価格"))))))))))))</f>
        <v>予定価格</v>
      </c>
      <c r="BD848" s="114" t="str">
        <f>IF(AND(BI848=契約状況コード表!M$5,T848&gt;契約状況コード表!N$5),"○",IF(AND(BI848=契約状況コード表!M$6,T848&gt;=契約状況コード表!N$6),"○",IF(AND(BI848=契約状況コード表!M$7,T848&gt;=契約状況コード表!N$7),"○",IF(AND(BI848=契約状況コード表!M$8,T848&gt;=契約状況コード表!N$8),"○",IF(AND(BI848=契約状況コード表!M$9,T848&gt;=契約状況コード表!N$9),"○",IF(AND(BI848=契約状況コード表!M$10,T848&gt;=契約状況コード表!N$10),"○",IF(AND(BI848=契約状況コード表!M$11,T848&gt;=契約状況コード表!N$11),"○",IF(AND(BI848=契約状況コード表!M$12,T848&gt;=契約状況コード表!N$12),"○",IF(AND(BI848=契約状況コード表!M$13,T848&gt;=契約状況コード表!N$13),"○",IF(T848="他官署で調達手続き入札を実施のため","○","×"))))))))))</f>
        <v>×</v>
      </c>
      <c r="BE848" s="114" t="str">
        <f>IF(AND(BI848=契約状況コード表!M$5,Y848&gt;契約状況コード表!N$5),"○",IF(AND(BI848=契約状況コード表!M$6,Y848&gt;=契約状況コード表!N$6),"○",IF(AND(BI848=契約状況コード表!M$7,Y848&gt;=契約状況コード表!N$7),"○",IF(AND(BI848=契約状況コード表!M$8,Y848&gt;=契約状況コード表!N$8),"○",IF(AND(BI848=契約状況コード表!M$9,Y848&gt;=契約状況コード表!N$9),"○",IF(AND(BI848=契約状況コード表!M$10,Y848&gt;=契約状況コード表!N$10),"○",IF(AND(BI848=契約状況コード表!M$11,Y848&gt;=契約状況コード表!N$11),"○",IF(AND(BI848=契約状況コード表!M$12,Y848&gt;=契約状況コード表!N$12),"○",IF(AND(BI848=契約状況コード表!M$13,Y848&gt;=契約状況コード表!N$13),"○","×")))))))))</f>
        <v>×</v>
      </c>
      <c r="BF848" s="114" t="str">
        <f t="shared" si="119"/>
        <v>×</v>
      </c>
      <c r="BG848" s="114" t="str">
        <f t="shared" si="120"/>
        <v>×</v>
      </c>
      <c r="BH848" s="115" t="str">
        <f t="shared" si="121"/>
        <v/>
      </c>
      <c r="BI848" s="170">
        <f t="shared" si="122"/>
        <v>0</v>
      </c>
      <c r="BJ848" s="36" t="str">
        <f>IF(AG848=契約状況コード表!G$5,"",IF(AND(K848&lt;&gt;"",ISTEXT(U848)),"分担契約/単価契約",IF(ISTEXT(U848),"単価契約",IF(K848&lt;&gt;"","分担契約",""))))</f>
        <v/>
      </c>
      <c r="BK848" s="171"/>
      <c r="BL848" s="118" t="str">
        <f>IF(COUNTIF(T848,"**"),"",IF(AND(T848&gt;=契約状況コード表!P$5,OR(H848=契約状況コード表!M$5,H848=契約状況コード表!M$6)),1,IF(AND(T848&gt;=契約状況コード表!P$13,H848&lt;&gt;契約状況コード表!M$5,H848&lt;&gt;契約状況コード表!M$6),1,"")))</f>
        <v/>
      </c>
      <c r="BM848" s="155" t="str">
        <f t="shared" si="123"/>
        <v>○</v>
      </c>
      <c r="BN848" s="118" t="b">
        <f t="shared" si="124"/>
        <v>1</v>
      </c>
      <c r="BO848" s="118" t="b">
        <f t="shared" si="125"/>
        <v>1</v>
      </c>
    </row>
    <row r="849" spans="1:67" ht="60.6" customHeight="1">
      <c r="A849" s="101">
        <f t="shared" si="126"/>
        <v>844</v>
      </c>
      <c r="B849" s="101" t="str">
        <f t="shared" si="127"/>
        <v/>
      </c>
      <c r="C849" s="101" t="str">
        <f>IF(B849&lt;&gt;1,"",COUNTIF($B$6:B849,1))</f>
        <v/>
      </c>
      <c r="D849" s="101" t="str">
        <f>IF(B849&lt;&gt;2,"",COUNTIF($B$6:B849,2))</f>
        <v/>
      </c>
      <c r="E849" s="101" t="str">
        <f>IF(B849&lt;&gt;3,"",COUNTIF($B$6:B849,3))</f>
        <v/>
      </c>
      <c r="F849" s="101" t="str">
        <f>IF(B849&lt;&gt;4,"",COUNTIF($B$6:B849,4))</f>
        <v/>
      </c>
      <c r="G849" s="75"/>
      <c r="H849" s="36"/>
      <c r="I849" s="76"/>
      <c r="J849" s="76"/>
      <c r="K849" s="75"/>
      <c r="L849" s="161"/>
      <c r="M849" s="77"/>
      <c r="N849" s="76"/>
      <c r="O849" s="78"/>
      <c r="P849" s="83"/>
      <c r="Q849" s="84"/>
      <c r="R849" s="76"/>
      <c r="S849" s="75"/>
      <c r="T849" s="79"/>
      <c r="U849" s="86"/>
      <c r="V849" s="87"/>
      <c r="W849" s="172" t="str">
        <f>IF(OR(T849="他官署で調達手続きを実施のため",AG849=契約状況コード表!G$5),"－",IF(V849&lt;&gt;"",ROUNDDOWN(V849/T849,3),(IFERROR(ROUNDDOWN(U849/T849,3),"－"))))</f>
        <v>－</v>
      </c>
      <c r="X849" s="79"/>
      <c r="Y849" s="79"/>
      <c r="Z849" s="82"/>
      <c r="AA849" s="80"/>
      <c r="AB849" s="81"/>
      <c r="AC849" s="82"/>
      <c r="AD849" s="82"/>
      <c r="AE849" s="82"/>
      <c r="AF849" s="82"/>
      <c r="AG849" s="80"/>
      <c r="AH849" s="76"/>
      <c r="AI849" s="76"/>
      <c r="AJ849" s="76"/>
      <c r="AK849" s="36"/>
      <c r="AL849" s="36"/>
      <c r="AM849" s="200"/>
      <c r="AN849" s="200"/>
      <c r="AO849" s="200"/>
      <c r="AP849" s="200"/>
      <c r="AQ849" s="161"/>
      <c r="AR849" s="75"/>
      <c r="AS849" s="36"/>
      <c r="AT849" s="36"/>
      <c r="AU849" s="36"/>
      <c r="AV849" s="36"/>
      <c r="AW849" s="36"/>
      <c r="AX849" s="36"/>
      <c r="AY849" s="36"/>
      <c r="AZ849" s="36"/>
      <c r="BA849" s="104"/>
      <c r="BB849" s="113"/>
      <c r="BC849" s="114" t="str">
        <f>IF(AND(OR(K849=契約状況コード表!D$5,K849=契約状況コード表!D$6),OR(AG849=契約状況コード表!G$5,AG849=契約状況コード表!G$6)),"年間支払金額(全官署)",IF(OR(AG849=契約状況コード表!G$5,AG849=契約状況コード表!G$6),"年間支払金額",IF(AND(OR(COUNTIF(AI849,"*すべて*"),COUNTIF(AI849,"*全て*")),S849="●",OR(K849=契約状況コード表!D$5,K849=契約状況コード表!D$6)),"年間支払金額(全官署、契約相手方ごと)",IF(AND(OR(COUNTIF(AI849,"*すべて*"),COUNTIF(AI849,"*全て*")),S849="●"),"年間支払金額(契約相手方ごと)",IF(AND(OR(K849=契約状況コード表!D$5,K849=契約状況コード表!D$6),AG849=契約状況コード表!G$7),"契約総額(全官署)",IF(AND(K849=契約状況コード表!D$7,AG849=契約状況コード表!G$7),"契約総額(自官署のみ)",IF(K849=契約状況コード表!D$7,"年間支払金額(自官署のみ)",IF(AG849=契約状況コード表!G$7,"契約総額",IF(AND(COUNTIF(BJ849,"&lt;&gt;*単価*"),OR(K849=契約状況コード表!D$5,K849=契約状況コード表!D$6)),"全官署予定価格",IF(AND(COUNTIF(BJ849,"*単価*"),OR(K849=契約状況コード表!D$5,K849=契約状況コード表!D$6)),"全官署支払金額",IF(AND(COUNTIF(BJ849,"&lt;&gt;*単価*"),COUNTIF(BJ849,"*変更契約*")),"変更後予定価格",IF(COUNTIF(BJ849,"*単価*"),"年間支払金額","予定価格"))))))))))))</f>
        <v>予定価格</v>
      </c>
      <c r="BD849" s="114" t="str">
        <f>IF(AND(BI849=契約状況コード表!M$5,T849&gt;契約状況コード表!N$5),"○",IF(AND(BI849=契約状況コード表!M$6,T849&gt;=契約状況コード表!N$6),"○",IF(AND(BI849=契約状況コード表!M$7,T849&gt;=契約状況コード表!N$7),"○",IF(AND(BI849=契約状況コード表!M$8,T849&gt;=契約状況コード表!N$8),"○",IF(AND(BI849=契約状況コード表!M$9,T849&gt;=契約状況コード表!N$9),"○",IF(AND(BI849=契約状況コード表!M$10,T849&gt;=契約状況コード表!N$10),"○",IF(AND(BI849=契約状況コード表!M$11,T849&gt;=契約状況コード表!N$11),"○",IF(AND(BI849=契約状況コード表!M$12,T849&gt;=契約状況コード表!N$12),"○",IF(AND(BI849=契約状況コード表!M$13,T849&gt;=契約状況コード表!N$13),"○",IF(T849="他官署で調達手続き入札を実施のため","○","×"))))))))))</f>
        <v>×</v>
      </c>
      <c r="BE849" s="114" t="str">
        <f>IF(AND(BI849=契約状況コード表!M$5,Y849&gt;契約状況コード表!N$5),"○",IF(AND(BI849=契約状況コード表!M$6,Y849&gt;=契約状況コード表!N$6),"○",IF(AND(BI849=契約状況コード表!M$7,Y849&gt;=契約状況コード表!N$7),"○",IF(AND(BI849=契約状況コード表!M$8,Y849&gt;=契約状況コード表!N$8),"○",IF(AND(BI849=契約状況コード表!M$9,Y849&gt;=契約状況コード表!N$9),"○",IF(AND(BI849=契約状況コード表!M$10,Y849&gt;=契約状況コード表!N$10),"○",IF(AND(BI849=契約状況コード表!M$11,Y849&gt;=契約状況コード表!N$11),"○",IF(AND(BI849=契約状況コード表!M$12,Y849&gt;=契約状況コード表!N$12),"○",IF(AND(BI849=契約状況コード表!M$13,Y849&gt;=契約状況コード表!N$13),"○","×")))))))))</f>
        <v>×</v>
      </c>
      <c r="BF849" s="114" t="str">
        <f t="shared" si="119"/>
        <v>×</v>
      </c>
      <c r="BG849" s="114" t="str">
        <f t="shared" si="120"/>
        <v>×</v>
      </c>
      <c r="BH849" s="115" t="str">
        <f t="shared" si="121"/>
        <v/>
      </c>
      <c r="BI849" s="170">
        <f t="shared" si="122"/>
        <v>0</v>
      </c>
      <c r="BJ849" s="36" t="str">
        <f>IF(AG849=契約状況コード表!G$5,"",IF(AND(K849&lt;&gt;"",ISTEXT(U849)),"分担契約/単価契約",IF(ISTEXT(U849),"単価契約",IF(K849&lt;&gt;"","分担契約",""))))</f>
        <v/>
      </c>
      <c r="BK849" s="171"/>
      <c r="BL849" s="118" t="str">
        <f>IF(COUNTIF(T849,"**"),"",IF(AND(T849&gt;=契約状況コード表!P$5,OR(H849=契約状況コード表!M$5,H849=契約状況コード表!M$6)),1,IF(AND(T849&gt;=契約状況コード表!P$13,H849&lt;&gt;契約状況コード表!M$5,H849&lt;&gt;契約状況コード表!M$6),1,"")))</f>
        <v/>
      </c>
      <c r="BM849" s="155" t="str">
        <f t="shared" si="123"/>
        <v>○</v>
      </c>
      <c r="BN849" s="118" t="b">
        <f t="shared" si="124"/>
        <v>1</v>
      </c>
      <c r="BO849" s="118" t="b">
        <f t="shared" si="125"/>
        <v>1</v>
      </c>
    </row>
    <row r="850" spans="1:67" ht="60.6" customHeight="1">
      <c r="A850" s="101">
        <f t="shared" si="126"/>
        <v>845</v>
      </c>
      <c r="B850" s="101" t="str">
        <f t="shared" si="127"/>
        <v/>
      </c>
      <c r="C850" s="101" t="str">
        <f>IF(B850&lt;&gt;1,"",COUNTIF($B$6:B850,1))</f>
        <v/>
      </c>
      <c r="D850" s="101" t="str">
        <f>IF(B850&lt;&gt;2,"",COUNTIF($B$6:B850,2))</f>
        <v/>
      </c>
      <c r="E850" s="101" t="str">
        <f>IF(B850&lt;&gt;3,"",COUNTIF($B$6:B850,3))</f>
        <v/>
      </c>
      <c r="F850" s="101" t="str">
        <f>IF(B850&lt;&gt;4,"",COUNTIF($B$6:B850,4))</f>
        <v/>
      </c>
      <c r="G850" s="75"/>
      <c r="H850" s="36"/>
      <c r="I850" s="76"/>
      <c r="J850" s="76"/>
      <c r="K850" s="75"/>
      <c r="L850" s="161"/>
      <c r="M850" s="77"/>
      <c r="N850" s="76"/>
      <c r="O850" s="78"/>
      <c r="P850" s="83"/>
      <c r="Q850" s="84"/>
      <c r="R850" s="76"/>
      <c r="S850" s="75"/>
      <c r="T850" s="85"/>
      <c r="U850" s="154"/>
      <c r="V850" s="87"/>
      <c r="W850" s="172" t="str">
        <f>IF(OR(T850="他官署で調達手続きを実施のため",AG850=契約状況コード表!G$5),"－",IF(V850&lt;&gt;"",ROUNDDOWN(V850/T850,3),(IFERROR(ROUNDDOWN(U850/T850,3),"－"))))</f>
        <v>－</v>
      </c>
      <c r="X850" s="85"/>
      <c r="Y850" s="85"/>
      <c r="Z850" s="82"/>
      <c r="AA850" s="80"/>
      <c r="AB850" s="81"/>
      <c r="AC850" s="82"/>
      <c r="AD850" s="82"/>
      <c r="AE850" s="82"/>
      <c r="AF850" s="82"/>
      <c r="AG850" s="80"/>
      <c r="AH850" s="76"/>
      <c r="AI850" s="76"/>
      <c r="AJ850" s="76"/>
      <c r="AK850" s="36"/>
      <c r="AL850" s="36"/>
      <c r="AM850" s="200"/>
      <c r="AN850" s="200"/>
      <c r="AO850" s="200"/>
      <c r="AP850" s="200"/>
      <c r="AQ850" s="161"/>
      <c r="AR850" s="75"/>
      <c r="AS850" s="36"/>
      <c r="AT850" s="36"/>
      <c r="AU850" s="36"/>
      <c r="AV850" s="36"/>
      <c r="AW850" s="36"/>
      <c r="AX850" s="36"/>
      <c r="AY850" s="36"/>
      <c r="AZ850" s="36"/>
      <c r="BA850" s="104"/>
      <c r="BB850" s="113"/>
      <c r="BC850" s="114" t="str">
        <f>IF(AND(OR(K850=契約状況コード表!D$5,K850=契約状況コード表!D$6),OR(AG850=契約状況コード表!G$5,AG850=契約状況コード表!G$6)),"年間支払金額(全官署)",IF(OR(AG850=契約状況コード表!G$5,AG850=契約状況コード表!G$6),"年間支払金額",IF(AND(OR(COUNTIF(AI850,"*すべて*"),COUNTIF(AI850,"*全て*")),S850="●",OR(K850=契約状況コード表!D$5,K850=契約状況コード表!D$6)),"年間支払金額(全官署、契約相手方ごと)",IF(AND(OR(COUNTIF(AI850,"*すべて*"),COUNTIF(AI850,"*全て*")),S850="●"),"年間支払金額(契約相手方ごと)",IF(AND(OR(K850=契約状況コード表!D$5,K850=契約状況コード表!D$6),AG850=契約状況コード表!G$7),"契約総額(全官署)",IF(AND(K850=契約状況コード表!D$7,AG850=契約状況コード表!G$7),"契約総額(自官署のみ)",IF(K850=契約状況コード表!D$7,"年間支払金額(自官署のみ)",IF(AG850=契約状況コード表!G$7,"契約総額",IF(AND(COUNTIF(BJ850,"&lt;&gt;*単価*"),OR(K850=契約状況コード表!D$5,K850=契約状況コード表!D$6)),"全官署予定価格",IF(AND(COUNTIF(BJ850,"*単価*"),OR(K850=契約状況コード表!D$5,K850=契約状況コード表!D$6)),"全官署支払金額",IF(AND(COUNTIF(BJ850,"&lt;&gt;*単価*"),COUNTIF(BJ850,"*変更契約*")),"変更後予定価格",IF(COUNTIF(BJ850,"*単価*"),"年間支払金額","予定価格"))))))))))))</f>
        <v>予定価格</v>
      </c>
      <c r="BD850" s="114" t="str">
        <f>IF(AND(BI850=契約状況コード表!M$5,T850&gt;契約状況コード表!N$5),"○",IF(AND(BI850=契約状況コード表!M$6,T850&gt;=契約状況コード表!N$6),"○",IF(AND(BI850=契約状況コード表!M$7,T850&gt;=契約状況コード表!N$7),"○",IF(AND(BI850=契約状況コード表!M$8,T850&gt;=契約状況コード表!N$8),"○",IF(AND(BI850=契約状況コード表!M$9,T850&gt;=契約状況コード表!N$9),"○",IF(AND(BI850=契約状況コード表!M$10,T850&gt;=契約状況コード表!N$10),"○",IF(AND(BI850=契約状況コード表!M$11,T850&gt;=契約状況コード表!N$11),"○",IF(AND(BI850=契約状況コード表!M$12,T850&gt;=契約状況コード表!N$12),"○",IF(AND(BI850=契約状況コード表!M$13,T850&gt;=契約状況コード表!N$13),"○",IF(T850="他官署で調達手続き入札を実施のため","○","×"))))))))))</f>
        <v>×</v>
      </c>
      <c r="BE850" s="114" t="str">
        <f>IF(AND(BI850=契約状況コード表!M$5,Y850&gt;契約状況コード表!N$5),"○",IF(AND(BI850=契約状況コード表!M$6,Y850&gt;=契約状況コード表!N$6),"○",IF(AND(BI850=契約状況コード表!M$7,Y850&gt;=契約状況コード表!N$7),"○",IF(AND(BI850=契約状況コード表!M$8,Y850&gt;=契約状況コード表!N$8),"○",IF(AND(BI850=契約状況コード表!M$9,Y850&gt;=契約状況コード表!N$9),"○",IF(AND(BI850=契約状況コード表!M$10,Y850&gt;=契約状況コード表!N$10),"○",IF(AND(BI850=契約状況コード表!M$11,Y850&gt;=契約状況コード表!N$11),"○",IF(AND(BI850=契約状況コード表!M$12,Y850&gt;=契約状況コード表!N$12),"○",IF(AND(BI850=契約状況コード表!M$13,Y850&gt;=契約状況コード表!N$13),"○","×")))))))))</f>
        <v>×</v>
      </c>
      <c r="BF850" s="114" t="str">
        <f t="shared" si="119"/>
        <v>×</v>
      </c>
      <c r="BG850" s="114" t="str">
        <f t="shared" si="120"/>
        <v>×</v>
      </c>
      <c r="BH850" s="115" t="str">
        <f t="shared" si="121"/>
        <v/>
      </c>
      <c r="BI850" s="170">
        <f t="shared" si="122"/>
        <v>0</v>
      </c>
      <c r="BJ850" s="36" t="str">
        <f>IF(AG850=契約状況コード表!G$5,"",IF(AND(K850&lt;&gt;"",ISTEXT(U850)),"分担契約/単価契約",IF(ISTEXT(U850),"単価契約",IF(K850&lt;&gt;"","分担契約",""))))</f>
        <v/>
      </c>
      <c r="BK850" s="171"/>
      <c r="BL850" s="118" t="str">
        <f>IF(COUNTIF(T850,"**"),"",IF(AND(T850&gt;=契約状況コード表!P$5,OR(H850=契約状況コード表!M$5,H850=契約状況コード表!M$6)),1,IF(AND(T850&gt;=契約状況コード表!P$13,H850&lt;&gt;契約状況コード表!M$5,H850&lt;&gt;契約状況コード表!M$6),1,"")))</f>
        <v/>
      </c>
      <c r="BM850" s="155" t="str">
        <f t="shared" si="123"/>
        <v>○</v>
      </c>
      <c r="BN850" s="118" t="b">
        <f t="shared" si="124"/>
        <v>1</v>
      </c>
      <c r="BO850" s="118" t="b">
        <f t="shared" si="125"/>
        <v>1</v>
      </c>
    </row>
    <row r="851" spans="1:67" ht="60.6" customHeight="1">
      <c r="A851" s="101">
        <f t="shared" si="126"/>
        <v>846</v>
      </c>
      <c r="B851" s="101" t="str">
        <f t="shared" si="127"/>
        <v/>
      </c>
      <c r="C851" s="101" t="str">
        <f>IF(B851&lt;&gt;1,"",COUNTIF($B$6:B851,1))</f>
        <v/>
      </c>
      <c r="D851" s="101" t="str">
        <f>IF(B851&lt;&gt;2,"",COUNTIF($B$6:B851,2))</f>
        <v/>
      </c>
      <c r="E851" s="101" t="str">
        <f>IF(B851&lt;&gt;3,"",COUNTIF($B$6:B851,3))</f>
        <v/>
      </c>
      <c r="F851" s="101" t="str">
        <f>IF(B851&lt;&gt;4,"",COUNTIF($B$6:B851,4))</f>
        <v/>
      </c>
      <c r="G851" s="75"/>
      <c r="H851" s="36"/>
      <c r="I851" s="76"/>
      <c r="J851" s="76"/>
      <c r="K851" s="75"/>
      <c r="L851" s="161"/>
      <c r="M851" s="77"/>
      <c r="N851" s="76"/>
      <c r="O851" s="78"/>
      <c r="P851" s="83"/>
      <c r="Q851" s="84"/>
      <c r="R851" s="76"/>
      <c r="S851" s="75"/>
      <c r="T851" s="79"/>
      <c r="U851" s="86"/>
      <c r="V851" s="87"/>
      <c r="W851" s="172" t="str">
        <f>IF(OR(T851="他官署で調達手続きを実施のため",AG851=契約状況コード表!G$5),"－",IF(V851&lt;&gt;"",ROUNDDOWN(V851/T851,3),(IFERROR(ROUNDDOWN(U851/T851,3),"－"))))</f>
        <v>－</v>
      </c>
      <c r="X851" s="79"/>
      <c r="Y851" s="79"/>
      <c r="Z851" s="82"/>
      <c r="AA851" s="80"/>
      <c r="AB851" s="81"/>
      <c r="AC851" s="82"/>
      <c r="AD851" s="82"/>
      <c r="AE851" s="82"/>
      <c r="AF851" s="82"/>
      <c r="AG851" s="80"/>
      <c r="AH851" s="76"/>
      <c r="AI851" s="76"/>
      <c r="AJ851" s="76"/>
      <c r="AK851" s="36"/>
      <c r="AL851" s="36"/>
      <c r="AM851" s="200"/>
      <c r="AN851" s="200"/>
      <c r="AO851" s="200"/>
      <c r="AP851" s="200"/>
      <c r="AQ851" s="161"/>
      <c r="AR851" s="75"/>
      <c r="AS851" s="36"/>
      <c r="AT851" s="36"/>
      <c r="AU851" s="36"/>
      <c r="AV851" s="36"/>
      <c r="AW851" s="36"/>
      <c r="AX851" s="36"/>
      <c r="AY851" s="36"/>
      <c r="AZ851" s="36"/>
      <c r="BA851" s="104"/>
      <c r="BB851" s="113"/>
      <c r="BC851" s="114" t="str">
        <f>IF(AND(OR(K851=契約状況コード表!D$5,K851=契約状況コード表!D$6),OR(AG851=契約状況コード表!G$5,AG851=契約状況コード表!G$6)),"年間支払金額(全官署)",IF(OR(AG851=契約状況コード表!G$5,AG851=契約状況コード表!G$6),"年間支払金額",IF(AND(OR(COUNTIF(AI851,"*すべて*"),COUNTIF(AI851,"*全て*")),S851="●",OR(K851=契約状況コード表!D$5,K851=契約状況コード表!D$6)),"年間支払金額(全官署、契約相手方ごと)",IF(AND(OR(COUNTIF(AI851,"*すべて*"),COUNTIF(AI851,"*全て*")),S851="●"),"年間支払金額(契約相手方ごと)",IF(AND(OR(K851=契約状況コード表!D$5,K851=契約状況コード表!D$6),AG851=契約状況コード表!G$7),"契約総額(全官署)",IF(AND(K851=契約状況コード表!D$7,AG851=契約状況コード表!G$7),"契約総額(自官署のみ)",IF(K851=契約状況コード表!D$7,"年間支払金額(自官署のみ)",IF(AG851=契約状況コード表!G$7,"契約総額",IF(AND(COUNTIF(BJ851,"&lt;&gt;*単価*"),OR(K851=契約状況コード表!D$5,K851=契約状況コード表!D$6)),"全官署予定価格",IF(AND(COUNTIF(BJ851,"*単価*"),OR(K851=契約状況コード表!D$5,K851=契約状況コード表!D$6)),"全官署支払金額",IF(AND(COUNTIF(BJ851,"&lt;&gt;*単価*"),COUNTIF(BJ851,"*変更契約*")),"変更後予定価格",IF(COUNTIF(BJ851,"*単価*"),"年間支払金額","予定価格"))))))))))))</f>
        <v>予定価格</v>
      </c>
      <c r="BD851" s="114" t="str">
        <f>IF(AND(BI851=契約状況コード表!M$5,T851&gt;契約状況コード表!N$5),"○",IF(AND(BI851=契約状況コード表!M$6,T851&gt;=契約状況コード表!N$6),"○",IF(AND(BI851=契約状況コード表!M$7,T851&gt;=契約状況コード表!N$7),"○",IF(AND(BI851=契約状況コード表!M$8,T851&gt;=契約状況コード表!N$8),"○",IF(AND(BI851=契約状況コード表!M$9,T851&gt;=契約状況コード表!N$9),"○",IF(AND(BI851=契約状況コード表!M$10,T851&gt;=契約状況コード表!N$10),"○",IF(AND(BI851=契約状況コード表!M$11,T851&gt;=契約状況コード表!N$11),"○",IF(AND(BI851=契約状況コード表!M$12,T851&gt;=契約状況コード表!N$12),"○",IF(AND(BI851=契約状況コード表!M$13,T851&gt;=契約状況コード表!N$13),"○",IF(T851="他官署で調達手続き入札を実施のため","○","×"))))))))))</f>
        <v>×</v>
      </c>
      <c r="BE851" s="114" t="str">
        <f>IF(AND(BI851=契約状況コード表!M$5,Y851&gt;契約状況コード表!N$5),"○",IF(AND(BI851=契約状況コード表!M$6,Y851&gt;=契約状況コード表!N$6),"○",IF(AND(BI851=契約状況コード表!M$7,Y851&gt;=契約状況コード表!N$7),"○",IF(AND(BI851=契約状況コード表!M$8,Y851&gt;=契約状況コード表!N$8),"○",IF(AND(BI851=契約状況コード表!M$9,Y851&gt;=契約状況コード表!N$9),"○",IF(AND(BI851=契約状況コード表!M$10,Y851&gt;=契約状況コード表!N$10),"○",IF(AND(BI851=契約状況コード表!M$11,Y851&gt;=契約状況コード表!N$11),"○",IF(AND(BI851=契約状況コード表!M$12,Y851&gt;=契約状況コード表!N$12),"○",IF(AND(BI851=契約状況コード表!M$13,Y851&gt;=契約状況コード表!N$13),"○","×")))))))))</f>
        <v>×</v>
      </c>
      <c r="BF851" s="114" t="str">
        <f t="shared" si="119"/>
        <v>×</v>
      </c>
      <c r="BG851" s="114" t="str">
        <f t="shared" si="120"/>
        <v>×</v>
      </c>
      <c r="BH851" s="115" t="str">
        <f t="shared" si="121"/>
        <v/>
      </c>
      <c r="BI851" s="170">
        <f t="shared" si="122"/>
        <v>0</v>
      </c>
      <c r="BJ851" s="36" t="str">
        <f>IF(AG851=契約状況コード表!G$5,"",IF(AND(K851&lt;&gt;"",ISTEXT(U851)),"分担契約/単価契約",IF(ISTEXT(U851),"単価契約",IF(K851&lt;&gt;"","分担契約",""))))</f>
        <v/>
      </c>
      <c r="BK851" s="171"/>
      <c r="BL851" s="118" t="str">
        <f>IF(COUNTIF(T851,"**"),"",IF(AND(T851&gt;=契約状況コード表!P$5,OR(H851=契約状況コード表!M$5,H851=契約状況コード表!M$6)),1,IF(AND(T851&gt;=契約状況コード表!P$13,H851&lt;&gt;契約状況コード表!M$5,H851&lt;&gt;契約状況コード表!M$6),1,"")))</f>
        <v/>
      </c>
      <c r="BM851" s="155" t="str">
        <f t="shared" si="123"/>
        <v>○</v>
      </c>
      <c r="BN851" s="118" t="b">
        <f t="shared" si="124"/>
        <v>1</v>
      </c>
      <c r="BO851" s="118" t="b">
        <f t="shared" si="125"/>
        <v>1</v>
      </c>
    </row>
    <row r="852" spans="1:67" ht="60.6" customHeight="1">
      <c r="A852" s="101">
        <f t="shared" si="126"/>
        <v>847</v>
      </c>
      <c r="B852" s="101" t="str">
        <f t="shared" si="127"/>
        <v/>
      </c>
      <c r="C852" s="101" t="str">
        <f>IF(B852&lt;&gt;1,"",COUNTIF($B$6:B852,1))</f>
        <v/>
      </c>
      <c r="D852" s="101" t="str">
        <f>IF(B852&lt;&gt;2,"",COUNTIF($B$6:B852,2))</f>
        <v/>
      </c>
      <c r="E852" s="101" t="str">
        <f>IF(B852&lt;&gt;3,"",COUNTIF($B$6:B852,3))</f>
        <v/>
      </c>
      <c r="F852" s="101" t="str">
        <f>IF(B852&lt;&gt;4,"",COUNTIF($B$6:B852,4))</f>
        <v/>
      </c>
      <c r="G852" s="75"/>
      <c r="H852" s="36"/>
      <c r="I852" s="76"/>
      <c r="J852" s="76"/>
      <c r="K852" s="75"/>
      <c r="L852" s="161"/>
      <c r="M852" s="77"/>
      <c r="N852" s="76"/>
      <c r="O852" s="78"/>
      <c r="P852" s="83"/>
      <c r="Q852" s="84"/>
      <c r="R852" s="76"/>
      <c r="S852" s="75"/>
      <c r="T852" s="79"/>
      <c r="U852" s="86"/>
      <c r="V852" s="87"/>
      <c r="W852" s="172" t="str">
        <f>IF(OR(T852="他官署で調達手続きを実施のため",AG852=契約状況コード表!G$5),"－",IF(V852&lt;&gt;"",ROUNDDOWN(V852/T852,3),(IFERROR(ROUNDDOWN(U852/T852,3),"－"))))</f>
        <v>－</v>
      </c>
      <c r="X852" s="79"/>
      <c r="Y852" s="79"/>
      <c r="Z852" s="82"/>
      <c r="AA852" s="80"/>
      <c r="AB852" s="81"/>
      <c r="AC852" s="82"/>
      <c r="AD852" s="82"/>
      <c r="AE852" s="82"/>
      <c r="AF852" s="82"/>
      <c r="AG852" s="80"/>
      <c r="AH852" s="76"/>
      <c r="AI852" s="76"/>
      <c r="AJ852" s="76"/>
      <c r="AK852" s="36"/>
      <c r="AL852" s="36"/>
      <c r="AM852" s="200"/>
      <c r="AN852" s="200"/>
      <c r="AO852" s="200"/>
      <c r="AP852" s="200"/>
      <c r="AQ852" s="161"/>
      <c r="AR852" s="75"/>
      <c r="AS852" s="36"/>
      <c r="AT852" s="36"/>
      <c r="AU852" s="36"/>
      <c r="AV852" s="36"/>
      <c r="AW852" s="36"/>
      <c r="AX852" s="36"/>
      <c r="AY852" s="36"/>
      <c r="AZ852" s="36"/>
      <c r="BA852" s="104"/>
      <c r="BB852" s="113"/>
      <c r="BC852" s="114" t="str">
        <f>IF(AND(OR(K852=契約状況コード表!D$5,K852=契約状況コード表!D$6),OR(AG852=契約状況コード表!G$5,AG852=契約状況コード表!G$6)),"年間支払金額(全官署)",IF(OR(AG852=契約状況コード表!G$5,AG852=契約状況コード表!G$6),"年間支払金額",IF(AND(OR(COUNTIF(AI852,"*すべて*"),COUNTIF(AI852,"*全て*")),S852="●",OR(K852=契約状況コード表!D$5,K852=契約状況コード表!D$6)),"年間支払金額(全官署、契約相手方ごと)",IF(AND(OR(COUNTIF(AI852,"*すべて*"),COUNTIF(AI852,"*全て*")),S852="●"),"年間支払金額(契約相手方ごと)",IF(AND(OR(K852=契約状況コード表!D$5,K852=契約状況コード表!D$6),AG852=契約状況コード表!G$7),"契約総額(全官署)",IF(AND(K852=契約状況コード表!D$7,AG852=契約状況コード表!G$7),"契約総額(自官署のみ)",IF(K852=契約状況コード表!D$7,"年間支払金額(自官署のみ)",IF(AG852=契約状況コード表!G$7,"契約総額",IF(AND(COUNTIF(BJ852,"&lt;&gt;*単価*"),OR(K852=契約状況コード表!D$5,K852=契約状況コード表!D$6)),"全官署予定価格",IF(AND(COUNTIF(BJ852,"*単価*"),OR(K852=契約状況コード表!D$5,K852=契約状況コード表!D$6)),"全官署支払金額",IF(AND(COUNTIF(BJ852,"&lt;&gt;*単価*"),COUNTIF(BJ852,"*変更契約*")),"変更後予定価格",IF(COUNTIF(BJ852,"*単価*"),"年間支払金額","予定価格"))))))))))))</f>
        <v>予定価格</v>
      </c>
      <c r="BD852" s="114" t="str">
        <f>IF(AND(BI852=契約状況コード表!M$5,T852&gt;契約状況コード表!N$5),"○",IF(AND(BI852=契約状況コード表!M$6,T852&gt;=契約状況コード表!N$6),"○",IF(AND(BI852=契約状況コード表!M$7,T852&gt;=契約状況コード表!N$7),"○",IF(AND(BI852=契約状況コード表!M$8,T852&gt;=契約状況コード表!N$8),"○",IF(AND(BI852=契約状況コード表!M$9,T852&gt;=契約状況コード表!N$9),"○",IF(AND(BI852=契約状況コード表!M$10,T852&gt;=契約状況コード表!N$10),"○",IF(AND(BI852=契約状況コード表!M$11,T852&gt;=契約状況コード表!N$11),"○",IF(AND(BI852=契約状況コード表!M$12,T852&gt;=契約状況コード表!N$12),"○",IF(AND(BI852=契約状況コード表!M$13,T852&gt;=契約状況コード表!N$13),"○",IF(T852="他官署で調達手続き入札を実施のため","○","×"))))))))))</f>
        <v>×</v>
      </c>
      <c r="BE852" s="114" t="str">
        <f>IF(AND(BI852=契約状況コード表!M$5,Y852&gt;契約状況コード表!N$5),"○",IF(AND(BI852=契約状況コード表!M$6,Y852&gt;=契約状況コード表!N$6),"○",IF(AND(BI852=契約状況コード表!M$7,Y852&gt;=契約状況コード表!N$7),"○",IF(AND(BI852=契約状況コード表!M$8,Y852&gt;=契約状況コード表!N$8),"○",IF(AND(BI852=契約状況コード表!M$9,Y852&gt;=契約状況コード表!N$9),"○",IF(AND(BI852=契約状況コード表!M$10,Y852&gt;=契約状況コード表!N$10),"○",IF(AND(BI852=契約状況コード表!M$11,Y852&gt;=契約状況コード表!N$11),"○",IF(AND(BI852=契約状況コード表!M$12,Y852&gt;=契約状況コード表!N$12),"○",IF(AND(BI852=契約状況コード表!M$13,Y852&gt;=契約状況コード表!N$13),"○","×")))))))))</f>
        <v>×</v>
      </c>
      <c r="BF852" s="114" t="str">
        <f t="shared" si="119"/>
        <v>×</v>
      </c>
      <c r="BG852" s="114" t="str">
        <f t="shared" si="120"/>
        <v>×</v>
      </c>
      <c r="BH852" s="115" t="str">
        <f t="shared" si="121"/>
        <v/>
      </c>
      <c r="BI852" s="170">
        <f t="shared" si="122"/>
        <v>0</v>
      </c>
      <c r="BJ852" s="36" t="str">
        <f>IF(AG852=契約状況コード表!G$5,"",IF(AND(K852&lt;&gt;"",ISTEXT(U852)),"分担契約/単価契約",IF(ISTEXT(U852),"単価契約",IF(K852&lt;&gt;"","分担契約",""))))</f>
        <v/>
      </c>
      <c r="BK852" s="171"/>
      <c r="BL852" s="118" t="str">
        <f>IF(COUNTIF(T852,"**"),"",IF(AND(T852&gt;=契約状況コード表!P$5,OR(H852=契約状況コード表!M$5,H852=契約状況コード表!M$6)),1,IF(AND(T852&gt;=契約状況コード表!P$13,H852&lt;&gt;契約状況コード表!M$5,H852&lt;&gt;契約状況コード表!M$6),1,"")))</f>
        <v/>
      </c>
      <c r="BM852" s="155" t="str">
        <f t="shared" si="123"/>
        <v>○</v>
      </c>
      <c r="BN852" s="118" t="b">
        <f t="shared" si="124"/>
        <v>1</v>
      </c>
      <c r="BO852" s="118" t="b">
        <f t="shared" si="125"/>
        <v>1</v>
      </c>
    </row>
    <row r="853" spans="1:67" ht="60.6" customHeight="1">
      <c r="A853" s="101">
        <f t="shared" si="126"/>
        <v>848</v>
      </c>
      <c r="B853" s="101" t="str">
        <f t="shared" si="127"/>
        <v/>
      </c>
      <c r="C853" s="101" t="str">
        <f>IF(B853&lt;&gt;1,"",COUNTIF($B$6:B853,1))</f>
        <v/>
      </c>
      <c r="D853" s="101" t="str">
        <f>IF(B853&lt;&gt;2,"",COUNTIF($B$6:B853,2))</f>
        <v/>
      </c>
      <c r="E853" s="101" t="str">
        <f>IF(B853&lt;&gt;3,"",COUNTIF($B$6:B853,3))</f>
        <v/>
      </c>
      <c r="F853" s="101" t="str">
        <f>IF(B853&lt;&gt;4,"",COUNTIF($B$6:B853,4))</f>
        <v/>
      </c>
      <c r="G853" s="75"/>
      <c r="H853" s="36"/>
      <c r="I853" s="76"/>
      <c r="J853" s="76"/>
      <c r="K853" s="75"/>
      <c r="L853" s="161"/>
      <c r="M853" s="77"/>
      <c r="N853" s="76"/>
      <c r="O853" s="78"/>
      <c r="P853" s="83"/>
      <c r="Q853" s="84"/>
      <c r="R853" s="76"/>
      <c r="S853" s="75"/>
      <c r="T853" s="79"/>
      <c r="U853" s="86"/>
      <c r="V853" s="87"/>
      <c r="W853" s="172" t="str">
        <f>IF(OR(T853="他官署で調達手続きを実施のため",AG853=契約状況コード表!G$5),"－",IF(V853&lt;&gt;"",ROUNDDOWN(V853/T853,3),(IFERROR(ROUNDDOWN(U853/T853,3),"－"))))</f>
        <v>－</v>
      </c>
      <c r="X853" s="79"/>
      <c r="Y853" s="79"/>
      <c r="Z853" s="82"/>
      <c r="AA853" s="80"/>
      <c r="AB853" s="81"/>
      <c r="AC853" s="82"/>
      <c r="AD853" s="82"/>
      <c r="AE853" s="82"/>
      <c r="AF853" s="82"/>
      <c r="AG853" s="80"/>
      <c r="AH853" s="76"/>
      <c r="AI853" s="76"/>
      <c r="AJ853" s="76"/>
      <c r="AK853" s="36"/>
      <c r="AL853" s="36"/>
      <c r="AM853" s="200"/>
      <c r="AN853" s="200"/>
      <c r="AO853" s="200"/>
      <c r="AP853" s="200"/>
      <c r="AQ853" s="161"/>
      <c r="AR853" s="75"/>
      <c r="AS853" s="36"/>
      <c r="AT853" s="36"/>
      <c r="AU853" s="36"/>
      <c r="AV853" s="36"/>
      <c r="AW853" s="36"/>
      <c r="AX853" s="36"/>
      <c r="AY853" s="36"/>
      <c r="AZ853" s="36"/>
      <c r="BA853" s="104"/>
      <c r="BB853" s="113"/>
      <c r="BC853" s="114" t="str">
        <f>IF(AND(OR(K853=契約状況コード表!D$5,K853=契約状況コード表!D$6),OR(AG853=契約状況コード表!G$5,AG853=契約状況コード表!G$6)),"年間支払金額(全官署)",IF(OR(AG853=契約状況コード表!G$5,AG853=契約状況コード表!G$6),"年間支払金額",IF(AND(OR(COUNTIF(AI853,"*すべて*"),COUNTIF(AI853,"*全て*")),S853="●",OR(K853=契約状況コード表!D$5,K853=契約状況コード表!D$6)),"年間支払金額(全官署、契約相手方ごと)",IF(AND(OR(COUNTIF(AI853,"*すべて*"),COUNTIF(AI853,"*全て*")),S853="●"),"年間支払金額(契約相手方ごと)",IF(AND(OR(K853=契約状況コード表!D$5,K853=契約状況コード表!D$6),AG853=契約状況コード表!G$7),"契約総額(全官署)",IF(AND(K853=契約状況コード表!D$7,AG853=契約状況コード表!G$7),"契約総額(自官署のみ)",IF(K853=契約状況コード表!D$7,"年間支払金額(自官署のみ)",IF(AG853=契約状況コード表!G$7,"契約総額",IF(AND(COUNTIF(BJ853,"&lt;&gt;*単価*"),OR(K853=契約状況コード表!D$5,K853=契約状況コード表!D$6)),"全官署予定価格",IF(AND(COUNTIF(BJ853,"*単価*"),OR(K853=契約状況コード表!D$5,K853=契約状況コード表!D$6)),"全官署支払金額",IF(AND(COUNTIF(BJ853,"&lt;&gt;*単価*"),COUNTIF(BJ853,"*変更契約*")),"変更後予定価格",IF(COUNTIF(BJ853,"*単価*"),"年間支払金額","予定価格"))))))))))))</f>
        <v>予定価格</v>
      </c>
      <c r="BD853" s="114" t="str">
        <f>IF(AND(BI853=契約状況コード表!M$5,T853&gt;契約状況コード表!N$5),"○",IF(AND(BI853=契約状況コード表!M$6,T853&gt;=契約状況コード表!N$6),"○",IF(AND(BI853=契約状況コード表!M$7,T853&gt;=契約状況コード表!N$7),"○",IF(AND(BI853=契約状況コード表!M$8,T853&gt;=契約状況コード表!N$8),"○",IF(AND(BI853=契約状況コード表!M$9,T853&gt;=契約状況コード表!N$9),"○",IF(AND(BI853=契約状況コード表!M$10,T853&gt;=契約状況コード表!N$10),"○",IF(AND(BI853=契約状況コード表!M$11,T853&gt;=契約状況コード表!N$11),"○",IF(AND(BI853=契約状況コード表!M$12,T853&gt;=契約状況コード表!N$12),"○",IF(AND(BI853=契約状況コード表!M$13,T853&gt;=契約状況コード表!N$13),"○",IF(T853="他官署で調達手続き入札を実施のため","○","×"))))))))))</f>
        <v>×</v>
      </c>
      <c r="BE853" s="114" t="str">
        <f>IF(AND(BI853=契約状況コード表!M$5,Y853&gt;契約状況コード表!N$5),"○",IF(AND(BI853=契約状況コード表!M$6,Y853&gt;=契約状況コード表!N$6),"○",IF(AND(BI853=契約状況コード表!M$7,Y853&gt;=契約状況コード表!N$7),"○",IF(AND(BI853=契約状況コード表!M$8,Y853&gt;=契約状況コード表!N$8),"○",IF(AND(BI853=契約状況コード表!M$9,Y853&gt;=契約状況コード表!N$9),"○",IF(AND(BI853=契約状況コード表!M$10,Y853&gt;=契約状況コード表!N$10),"○",IF(AND(BI853=契約状況コード表!M$11,Y853&gt;=契約状況コード表!N$11),"○",IF(AND(BI853=契約状況コード表!M$12,Y853&gt;=契約状況コード表!N$12),"○",IF(AND(BI853=契約状況コード表!M$13,Y853&gt;=契約状況コード表!N$13),"○","×")))))))))</f>
        <v>×</v>
      </c>
      <c r="BF853" s="114" t="str">
        <f t="shared" si="119"/>
        <v>×</v>
      </c>
      <c r="BG853" s="114" t="str">
        <f t="shared" si="120"/>
        <v>×</v>
      </c>
      <c r="BH853" s="115" t="str">
        <f t="shared" si="121"/>
        <v/>
      </c>
      <c r="BI853" s="170">
        <f t="shared" si="122"/>
        <v>0</v>
      </c>
      <c r="BJ853" s="36" t="str">
        <f>IF(AG853=契約状況コード表!G$5,"",IF(AND(K853&lt;&gt;"",ISTEXT(U853)),"分担契約/単価契約",IF(ISTEXT(U853),"単価契約",IF(K853&lt;&gt;"","分担契約",""))))</f>
        <v/>
      </c>
      <c r="BK853" s="171"/>
      <c r="BL853" s="118" t="str">
        <f>IF(COUNTIF(T853,"**"),"",IF(AND(T853&gt;=契約状況コード表!P$5,OR(H853=契約状況コード表!M$5,H853=契約状況コード表!M$6)),1,IF(AND(T853&gt;=契約状況コード表!P$13,H853&lt;&gt;契約状況コード表!M$5,H853&lt;&gt;契約状況コード表!M$6),1,"")))</f>
        <v/>
      </c>
      <c r="BM853" s="155" t="str">
        <f t="shared" si="123"/>
        <v>○</v>
      </c>
      <c r="BN853" s="118" t="b">
        <f t="shared" si="124"/>
        <v>1</v>
      </c>
      <c r="BO853" s="118" t="b">
        <f t="shared" si="125"/>
        <v>1</v>
      </c>
    </row>
    <row r="854" spans="1:67" ht="60.6" customHeight="1">
      <c r="A854" s="101">
        <f t="shared" si="126"/>
        <v>849</v>
      </c>
      <c r="B854" s="101" t="str">
        <f t="shared" si="127"/>
        <v/>
      </c>
      <c r="C854" s="101" t="str">
        <f>IF(B854&lt;&gt;1,"",COUNTIF($B$6:B854,1))</f>
        <v/>
      </c>
      <c r="D854" s="101" t="str">
        <f>IF(B854&lt;&gt;2,"",COUNTIF($B$6:B854,2))</f>
        <v/>
      </c>
      <c r="E854" s="101" t="str">
        <f>IF(B854&lt;&gt;3,"",COUNTIF($B$6:B854,3))</f>
        <v/>
      </c>
      <c r="F854" s="101" t="str">
        <f>IF(B854&lt;&gt;4,"",COUNTIF($B$6:B854,4))</f>
        <v/>
      </c>
      <c r="G854" s="75"/>
      <c r="H854" s="36"/>
      <c r="I854" s="76"/>
      <c r="J854" s="76"/>
      <c r="K854" s="75"/>
      <c r="L854" s="161"/>
      <c r="M854" s="77"/>
      <c r="N854" s="76"/>
      <c r="O854" s="78"/>
      <c r="P854" s="83"/>
      <c r="Q854" s="84"/>
      <c r="R854" s="76"/>
      <c r="S854" s="75"/>
      <c r="T854" s="79"/>
      <c r="U854" s="86"/>
      <c r="V854" s="87"/>
      <c r="W854" s="172" t="str">
        <f>IF(OR(T854="他官署で調達手続きを実施のため",AG854=契約状況コード表!G$5),"－",IF(V854&lt;&gt;"",ROUNDDOWN(V854/T854,3),(IFERROR(ROUNDDOWN(U854/T854,3),"－"))))</f>
        <v>－</v>
      </c>
      <c r="X854" s="79"/>
      <c r="Y854" s="79"/>
      <c r="Z854" s="82"/>
      <c r="AA854" s="80"/>
      <c r="AB854" s="81"/>
      <c r="AC854" s="82"/>
      <c r="AD854" s="82"/>
      <c r="AE854" s="82"/>
      <c r="AF854" s="82"/>
      <c r="AG854" s="80"/>
      <c r="AH854" s="76"/>
      <c r="AI854" s="76"/>
      <c r="AJ854" s="76"/>
      <c r="AK854" s="36"/>
      <c r="AL854" s="36"/>
      <c r="AM854" s="200"/>
      <c r="AN854" s="200"/>
      <c r="AO854" s="200"/>
      <c r="AP854" s="200"/>
      <c r="AQ854" s="161"/>
      <c r="AR854" s="75"/>
      <c r="AS854" s="36"/>
      <c r="AT854" s="36"/>
      <c r="AU854" s="36"/>
      <c r="AV854" s="36"/>
      <c r="AW854" s="36"/>
      <c r="AX854" s="36"/>
      <c r="AY854" s="36"/>
      <c r="AZ854" s="36"/>
      <c r="BA854" s="108"/>
      <c r="BB854" s="113"/>
      <c r="BC854" s="114" t="str">
        <f>IF(AND(OR(K854=契約状況コード表!D$5,K854=契約状況コード表!D$6),OR(AG854=契約状況コード表!G$5,AG854=契約状況コード表!G$6)),"年間支払金額(全官署)",IF(OR(AG854=契約状況コード表!G$5,AG854=契約状況コード表!G$6),"年間支払金額",IF(AND(OR(COUNTIF(AI854,"*すべて*"),COUNTIF(AI854,"*全て*")),S854="●",OR(K854=契約状況コード表!D$5,K854=契約状況コード表!D$6)),"年間支払金額(全官署、契約相手方ごと)",IF(AND(OR(COUNTIF(AI854,"*すべて*"),COUNTIF(AI854,"*全て*")),S854="●"),"年間支払金額(契約相手方ごと)",IF(AND(OR(K854=契約状況コード表!D$5,K854=契約状況コード表!D$6),AG854=契約状況コード表!G$7),"契約総額(全官署)",IF(AND(K854=契約状況コード表!D$7,AG854=契約状況コード表!G$7),"契約総額(自官署のみ)",IF(K854=契約状況コード表!D$7,"年間支払金額(自官署のみ)",IF(AG854=契約状況コード表!G$7,"契約総額",IF(AND(COUNTIF(BJ854,"&lt;&gt;*単価*"),OR(K854=契約状況コード表!D$5,K854=契約状況コード表!D$6)),"全官署予定価格",IF(AND(COUNTIF(BJ854,"*単価*"),OR(K854=契約状況コード表!D$5,K854=契約状況コード表!D$6)),"全官署支払金額",IF(AND(COUNTIF(BJ854,"&lt;&gt;*単価*"),COUNTIF(BJ854,"*変更契約*")),"変更後予定価格",IF(COUNTIF(BJ854,"*単価*"),"年間支払金額","予定価格"))))))))))))</f>
        <v>予定価格</v>
      </c>
      <c r="BD854" s="114" t="str">
        <f>IF(AND(BI854=契約状況コード表!M$5,T854&gt;契約状況コード表!N$5),"○",IF(AND(BI854=契約状況コード表!M$6,T854&gt;=契約状況コード表!N$6),"○",IF(AND(BI854=契約状況コード表!M$7,T854&gt;=契約状況コード表!N$7),"○",IF(AND(BI854=契約状況コード表!M$8,T854&gt;=契約状況コード表!N$8),"○",IF(AND(BI854=契約状況コード表!M$9,T854&gt;=契約状況コード表!N$9),"○",IF(AND(BI854=契約状況コード表!M$10,T854&gt;=契約状況コード表!N$10),"○",IF(AND(BI854=契約状況コード表!M$11,T854&gt;=契約状況コード表!N$11),"○",IF(AND(BI854=契約状況コード表!M$12,T854&gt;=契約状況コード表!N$12),"○",IF(AND(BI854=契約状況コード表!M$13,T854&gt;=契約状況コード表!N$13),"○",IF(T854="他官署で調達手続き入札を実施のため","○","×"))))))))))</f>
        <v>×</v>
      </c>
      <c r="BE854" s="114" t="str">
        <f>IF(AND(BI854=契約状況コード表!M$5,Y854&gt;契約状況コード表!N$5),"○",IF(AND(BI854=契約状況コード表!M$6,Y854&gt;=契約状況コード表!N$6),"○",IF(AND(BI854=契約状況コード表!M$7,Y854&gt;=契約状況コード表!N$7),"○",IF(AND(BI854=契約状況コード表!M$8,Y854&gt;=契約状況コード表!N$8),"○",IF(AND(BI854=契約状況コード表!M$9,Y854&gt;=契約状況コード表!N$9),"○",IF(AND(BI854=契約状況コード表!M$10,Y854&gt;=契約状況コード表!N$10),"○",IF(AND(BI854=契約状況コード表!M$11,Y854&gt;=契約状況コード表!N$11),"○",IF(AND(BI854=契約状況コード表!M$12,Y854&gt;=契約状況コード表!N$12),"○",IF(AND(BI854=契約状況コード表!M$13,Y854&gt;=契約状況コード表!N$13),"○","×")))))))))</f>
        <v>×</v>
      </c>
      <c r="BF854" s="114" t="str">
        <f t="shared" si="119"/>
        <v>×</v>
      </c>
      <c r="BG854" s="114" t="str">
        <f t="shared" si="120"/>
        <v>×</v>
      </c>
      <c r="BH854" s="115" t="str">
        <f t="shared" si="121"/>
        <v/>
      </c>
      <c r="BI854" s="170">
        <f t="shared" si="122"/>
        <v>0</v>
      </c>
      <c r="BJ854" s="36" t="str">
        <f>IF(AG854=契約状況コード表!G$5,"",IF(AND(K854&lt;&gt;"",ISTEXT(U854)),"分担契約/単価契約",IF(ISTEXT(U854),"単価契約",IF(K854&lt;&gt;"","分担契約",""))))</f>
        <v/>
      </c>
      <c r="BK854" s="171"/>
      <c r="BL854" s="118" t="str">
        <f>IF(COUNTIF(T854,"**"),"",IF(AND(T854&gt;=契約状況コード表!P$5,OR(H854=契約状況コード表!M$5,H854=契約状況コード表!M$6)),1,IF(AND(T854&gt;=契約状況コード表!P$13,H854&lt;&gt;契約状況コード表!M$5,H854&lt;&gt;契約状況コード表!M$6),1,"")))</f>
        <v/>
      </c>
      <c r="BM854" s="155" t="str">
        <f t="shared" si="123"/>
        <v>○</v>
      </c>
      <c r="BN854" s="118" t="b">
        <f t="shared" si="124"/>
        <v>1</v>
      </c>
      <c r="BO854" s="118" t="b">
        <f t="shared" si="125"/>
        <v>1</v>
      </c>
    </row>
    <row r="855" spans="1:67" ht="60.6" customHeight="1">
      <c r="A855" s="101">
        <f t="shared" si="126"/>
        <v>850</v>
      </c>
      <c r="B855" s="101" t="str">
        <f t="shared" si="127"/>
        <v/>
      </c>
      <c r="C855" s="101" t="str">
        <f>IF(B855&lt;&gt;1,"",COUNTIF($B$6:B855,1))</f>
        <v/>
      </c>
      <c r="D855" s="101" t="str">
        <f>IF(B855&lt;&gt;2,"",COUNTIF($B$6:B855,2))</f>
        <v/>
      </c>
      <c r="E855" s="101" t="str">
        <f>IF(B855&lt;&gt;3,"",COUNTIF($B$6:B855,3))</f>
        <v/>
      </c>
      <c r="F855" s="101" t="str">
        <f>IF(B855&lt;&gt;4,"",COUNTIF($B$6:B855,4))</f>
        <v/>
      </c>
      <c r="G855" s="75"/>
      <c r="H855" s="36"/>
      <c r="I855" s="76"/>
      <c r="J855" s="76"/>
      <c r="K855" s="75"/>
      <c r="L855" s="161"/>
      <c r="M855" s="77"/>
      <c r="N855" s="76"/>
      <c r="O855" s="78"/>
      <c r="P855" s="83"/>
      <c r="Q855" s="84"/>
      <c r="R855" s="76"/>
      <c r="S855" s="75"/>
      <c r="T855" s="79"/>
      <c r="U855" s="86"/>
      <c r="V855" s="87"/>
      <c r="W855" s="172" t="str">
        <f>IF(OR(T855="他官署で調達手続きを実施のため",AG855=契約状況コード表!G$5),"－",IF(V855&lt;&gt;"",ROUNDDOWN(V855/T855,3),(IFERROR(ROUNDDOWN(U855/T855,3),"－"))))</f>
        <v>－</v>
      </c>
      <c r="X855" s="79"/>
      <c r="Y855" s="79"/>
      <c r="Z855" s="82"/>
      <c r="AA855" s="80"/>
      <c r="AB855" s="81"/>
      <c r="AC855" s="82"/>
      <c r="AD855" s="82"/>
      <c r="AE855" s="82"/>
      <c r="AF855" s="82"/>
      <c r="AG855" s="80"/>
      <c r="AH855" s="76"/>
      <c r="AI855" s="76"/>
      <c r="AJ855" s="76"/>
      <c r="AK855" s="36"/>
      <c r="AL855" s="36"/>
      <c r="AM855" s="200"/>
      <c r="AN855" s="200"/>
      <c r="AO855" s="200"/>
      <c r="AP855" s="200"/>
      <c r="AQ855" s="161"/>
      <c r="AR855" s="75"/>
      <c r="AS855" s="36"/>
      <c r="AT855" s="36"/>
      <c r="AU855" s="36"/>
      <c r="AV855" s="36"/>
      <c r="AW855" s="36"/>
      <c r="AX855" s="36"/>
      <c r="AY855" s="36"/>
      <c r="AZ855" s="36"/>
      <c r="BA855" s="104"/>
      <c r="BB855" s="113"/>
      <c r="BC855" s="114" t="str">
        <f>IF(AND(OR(K855=契約状況コード表!D$5,K855=契約状況コード表!D$6),OR(AG855=契約状況コード表!G$5,AG855=契約状況コード表!G$6)),"年間支払金額(全官署)",IF(OR(AG855=契約状況コード表!G$5,AG855=契約状況コード表!G$6),"年間支払金額",IF(AND(OR(COUNTIF(AI855,"*すべて*"),COUNTIF(AI855,"*全て*")),S855="●",OR(K855=契約状況コード表!D$5,K855=契約状況コード表!D$6)),"年間支払金額(全官署、契約相手方ごと)",IF(AND(OR(COUNTIF(AI855,"*すべて*"),COUNTIF(AI855,"*全て*")),S855="●"),"年間支払金額(契約相手方ごと)",IF(AND(OR(K855=契約状況コード表!D$5,K855=契約状況コード表!D$6),AG855=契約状況コード表!G$7),"契約総額(全官署)",IF(AND(K855=契約状況コード表!D$7,AG855=契約状況コード表!G$7),"契約総額(自官署のみ)",IF(K855=契約状況コード表!D$7,"年間支払金額(自官署のみ)",IF(AG855=契約状況コード表!G$7,"契約総額",IF(AND(COUNTIF(BJ855,"&lt;&gt;*単価*"),OR(K855=契約状況コード表!D$5,K855=契約状況コード表!D$6)),"全官署予定価格",IF(AND(COUNTIF(BJ855,"*単価*"),OR(K855=契約状況コード表!D$5,K855=契約状況コード表!D$6)),"全官署支払金額",IF(AND(COUNTIF(BJ855,"&lt;&gt;*単価*"),COUNTIF(BJ855,"*変更契約*")),"変更後予定価格",IF(COUNTIF(BJ855,"*単価*"),"年間支払金額","予定価格"))))))))))))</f>
        <v>予定価格</v>
      </c>
      <c r="BD855" s="114" t="str">
        <f>IF(AND(BI855=契約状況コード表!M$5,T855&gt;契約状況コード表!N$5),"○",IF(AND(BI855=契約状況コード表!M$6,T855&gt;=契約状況コード表!N$6),"○",IF(AND(BI855=契約状況コード表!M$7,T855&gt;=契約状況コード表!N$7),"○",IF(AND(BI855=契約状況コード表!M$8,T855&gt;=契約状況コード表!N$8),"○",IF(AND(BI855=契約状況コード表!M$9,T855&gt;=契約状況コード表!N$9),"○",IF(AND(BI855=契約状況コード表!M$10,T855&gt;=契約状況コード表!N$10),"○",IF(AND(BI855=契約状況コード表!M$11,T855&gt;=契約状況コード表!N$11),"○",IF(AND(BI855=契約状況コード表!M$12,T855&gt;=契約状況コード表!N$12),"○",IF(AND(BI855=契約状況コード表!M$13,T855&gt;=契約状況コード表!N$13),"○",IF(T855="他官署で調達手続き入札を実施のため","○","×"))))))))))</f>
        <v>×</v>
      </c>
      <c r="BE855" s="114" t="str">
        <f>IF(AND(BI855=契約状況コード表!M$5,Y855&gt;契約状況コード表!N$5),"○",IF(AND(BI855=契約状況コード表!M$6,Y855&gt;=契約状況コード表!N$6),"○",IF(AND(BI855=契約状況コード表!M$7,Y855&gt;=契約状況コード表!N$7),"○",IF(AND(BI855=契約状況コード表!M$8,Y855&gt;=契約状況コード表!N$8),"○",IF(AND(BI855=契約状況コード表!M$9,Y855&gt;=契約状況コード表!N$9),"○",IF(AND(BI855=契約状況コード表!M$10,Y855&gt;=契約状況コード表!N$10),"○",IF(AND(BI855=契約状況コード表!M$11,Y855&gt;=契約状況コード表!N$11),"○",IF(AND(BI855=契約状況コード表!M$12,Y855&gt;=契約状況コード表!N$12),"○",IF(AND(BI855=契約状況コード表!M$13,Y855&gt;=契約状況コード表!N$13),"○","×")))))))))</f>
        <v>×</v>
      </c>
      <c r="BF855" s="114" t="str">
        <f t="shared" si="119"/>
        <v>×</v>
      </c>
      <c r="BG855" s="114" t="str">
        <f t="shared" si="120"/>
        <v>×</v>
      </c>
      <c r="BH855" s="115" t="str">
        <f t="shared" si="121"/>
        <v/>
      </c>
      <c r="BI855" s="170">
        <f t="shared" si="122"/>
        <v>0</v>
      </c>
      <c r="BJ855" s="36" t="str">
        <f>IF(AG855=契約状況コード表!G$5,"",IF(AND(K855&lt;&gt;"",ISTEXT(U855)),"分担契約/単価契約",IF(ISTEXT(U855),"単価契約",IF(K855&lt;&gt;"","分担契約",""))))</f>
        <v/>
      </c>
      <c r="BK855" s="171"/>
      <c r="BL855" s="118" t="str">
        <f>IF(COUNTIF(T855,"**"),"",IF(AND(T855&gt;=契約状況コード表!P$5,OR(H855=契約状況コード表!M$5,H855=契約状況コード表!M$6)),1,IF(AND(T855&gt;=契約状況コード表!P$13,H855&lt;&gt;契約状況コード表!M$5,H855&lt;&gt;契約状況コード表!M$6),1,"")))</f>
        <v/>
      </c>
      <c r="BM855" s="155" t="str">
        <f t="shared" si="123"/>
        <v>○</v>
      </c>
      <c r="BN855" s="118" t="b">
        <f t="shared" si="124"/>
        <v>1</v>
      </c>
      <c r="BO855" s="118" t="b">
        <f t="shared" si="125"/>
        <v>1</v>
      </c>
    </row>
    <row r="856" spans="1:67" ht="60.6" customHeight="1">
      <c r="A856" s="101">
        <f t="shared" si="126"/>
        <v>851</v>
      </c>
      <c r="B856" s="101" t="str">
        <f t="shared" si="127"/>
        <v/>
      </c>
      <c r="C856" s="101" t="str">
        <f>IF(B856&lt;&gt;1,"",COUNTIF($B$6:B856,1))</f>
        <v/>
      </c>
      <c r="D856" s="101" t="str">
        <f>IF(B856&lt;&gt;2,"",COUNTIF($B$6:B856,2))</f>
        <v/>
      </c>
      <c r="E856" s="101" t="str">
        <f>IF(B856&lt;&gt;3,"",COUNTIF($B$6:B856,3))</f>
        <v/>
      </c>
      <c r="F856" s="101" t="str">
        <f>IF(B856&lt;&gt;4,"",COUNTIF($B$6:B856,4))</f>
        <v/>
      </c>
      <c r="G856" s="75"/>
      <c r="H856" s="36"/>
      <c r="I856" s="76"/>
      <c r="J856" s="76"/>
      <c r="K856" s="75"/>
      <c r="L856" s="161"/>
      <c r="M856" s="77"/>
      <c r="N856" s="76"/>
      <c r="O856" s="78"/>
      <c r="P856" s="83"/>
      <c r="Q856" s="84"/>
      <c r="R856" s="76"/>
      <c r="S856" s="75"/>
      <c r="T856" s="79"/>
      <c r="U856" s="86"/>
      <c r="V856" s="87"/>
      <c r="W856" s="172" t="str">
        <f>IF(OR(T856="他官署で調達手続きを実施のため",AG856=契約状況コード表!G$5),"－",IF(V856&lt;&gt;"",ROUNDDOWN(V856/T856,3),(IFERROR(ROUNDDOWN(U856/T856,3),"－"))))</f>
        <v>－</v>
      </c>
      <c r="X856" s="79"/>
      <c r="Y856" s="79"/>
      <c r="Z856" s="82"/>
      <c r="AA856" s="80"/>
      <c r="AB856" s="81"/>
      <c r="AC856" s="82"/>
      <c r="AD856" s="82"/>
      <c r="AE856" s="82"/>
      <c r="AF856" s="82"/>
      <c r="AG856" s="80"/>
      <c r="AH856" s="76"/>
      <c r="AI856" s="76"/>
      <c r="AJ856" s="76"/>
      <c r="AK856" s="36"/>
      <c r="AL856" s="36"/>
      <c r="AM856" s="200"/>
      <c r="AN856" s="200"/>
      <c r="AO856" s="200"/>
      <c r="AP856" s="200"/>
      <c r="AQ856" s="161"/>
      <c r="AR856" s="75"/>
      <c r="AS856" s="36"/>
      <c r="AT856" s="36"/>
      <c r="AU856" s="36"/>
      <c r="AV856" s="36"/>
      <c r="AW856" s="36"/>
      <c r="AX856" s="36"/>
      <c r="AY856" s="36"/>
      <c r="AZ856" s="36"/>
      <c r="BA856" s="104"/>
      <c r="BB856" s="113"/>
      <c r="BC856" s="114" t="str">
        <f>IF(AND(OR(K856=契約状況コード表!D$5,K856=契約状況コード表!D$6),OR(AG856=契約状況コード表!G$5,AG856=契約状況コード表!G$6)),"年間支払金額(全官署)",IF(OR(AG856=契約状況コード表!G$5,AG856=契約状況コード表!G$6),"年間支払金額",IF(AND(OR(COUNTIF(AI856,"*すべて*"),COUNTIF(AI856,"*全て*")),S856="●",OR(K856=契約状況コード表!D$5,K856=契約状況コード表!D$6)),"年間支払金額(全官署、契約相手方ごと)",IF(AND(OR(COUNTIF(AI856,"*すべて*"),COUNTIF(AI856,"*全て*")),S856="●"),"年間支払金額(契約相手方ごと)",IF(AND(OR(K856=契約状況コード表!D$5,K856=契約状況コード表!D$6),AG856=契約状況コード表!G$7),"契約総額(全官署)",IF(AND(K856=契約状況コード表!D$7,AG856=契約状況コード表!G$7),"契約総額(自官署のみ)",IF(K856=契約状況コード表!D$7,"年間支払金額(自官署のみ)",IF(AG856=契約状況コード表!G$7,"契約総額",IF(AND(COUNTIF(BJ856,"&lt;&gt;*単価*"),OR(K856=契約状況コード表!D$5,K856=契約状況コード表!D$6)),"全官署予定価格",IF(AND(COUNTIF(BJ856,"*単価*"),OR(K856=契約状況コード表!D$5,K856=契約状況コード表!D$6)),"全官署支払金額",IF(AND(COUNTIF(BJ856,"&lt;&gt;*単価*"),COUNTIF(BJ856,"*変更契約*")),"変更後予定価格",IF(COUNTIF(BJ856,"*単価*"),"年間支払金額","予定価格"))))))))))))</f>
        <v>予定価格</v>
      </c>
      <c r="BD856" s="114" t="str">
        <f>IF(AND(BI856=契約状況コード表!M$5,T856&gt;契約状況コード表!N$5),"○",IF(AND(BI856=契約状況コード表!M$6,T856&gt;=契約状況コード表!N$6),"○",IF(AND(BI856=契約状況コード表!M$7,T856&gt;=契約状況コード表!N$7),"○",IF(AND(BI856=契約状況コード表!M$8,T856&gt;=契約状況コード表!N$8),"○",IF(AND(BI856=契約状況コード表!M$9,T856&gt;=契約状況コード表!N$9),"○",IF(AND(BI856=契約状況コード表!M$10,T856&gt;=契約状況コード表!N$10),"○",IF(AND(BI856=契約状況コード表!M$11,T856&gt;=契約状況コード表!N$11),"○",IF(AND(BI856=契約状況コード表!M$12,T856&gt;=契約状況コード表!N$12),"○",IF(AND(BI856=契約状況コード表!M$13,T856&gt;=契約状況コード表!N$13),"○",IF(T856="他官署で調達手続き入札を実施のため","○","×"))))))))))</f>
        <v>×</v>
      </c>
      <c r="BE856" s="114" t="str">
        <f>IF(AND(BI856=契約状況コード表!M$5,Y856&gt;契約状況コード表!N$5),"○",IF(AND(BI856=契約状況コード表!M$6,Y856&gt;=契約状況コード表!N$6),"○",IF(AND(BI856=契約状況コード表!M$7,Y856&gt;=契約状況コード表!N$7),"○",IF(AND(BI856=契約状況コード表!M$8,Y856&gt;=契約状況コード表!N$8),"○",IF(AND(BI856=契約状況コード表!M$9,Y856&gt;=契約状況コード表!N$9),"○",IF(AND(BI856=契約状況コード表!M$10,Y856&gt;=契約状況コード表!N$10),"○",IF(AND(BI856=契約状況コード表!M$11,Y856&gt;=契約状況コード表!N$11),"○",IF(AND(BI856=契約状況コード表!M$12,Y856&gt;=契約状況コード表!N$12),"○",IF(AND(BI856=契約状況コード表!M$13,Y856&gt;=契約状況コード表!N$13),"○","×")))))))))</f>
        <v>×</v>
      </c>
      <c r="BF856" s="114" t="str">
        <f t="shared" si="119"/>
        <v>×</v>
      </c>
      <c r="BG856" s="114" t="str">
        <f t="shared" si="120"/>
        <v>×</v>
      </c>
      <c r="BH856" s="115" t="str">
        <f t="shared" si="121"/>
        <v/>
      </c>
      <c r="BI856" s="170">
        <f t="shared" si="122"/>
        <v>0</v>
      </c>
      <c r="BJ856" s="36" t="str">
        <f>IF(AG856=契約状況コード表!G$5,"",IF(AND(K856&lt;&gt;"",ISTEXT(U856)),"分担契約/単価契約",IF(ISTEXT(U856),"単価契約",IF(K856&lt;&gt;"","分担契約",""))))</f>
        <v/>
      </c>
      <c r="BK856" s="171"/>
      <c r="BL856" s="118" t="str">
        <f>IF(COUNTIF(T856,"**"),"",IF(AND(T856&gt;=契約状況コード表!P$5,OR(H856=契約状況コード表!M$5,H856=契約状況コード表!M$6)),1,IF(AND(T856&gt;=契約状況コード表!P$13,H856&lt;&gt;契約状況コード表!M$5,H856&lt;&gt;契約状況コード表!M$6),1,"")))</f>
        <v/>
      </c>
      <c r="BM856" s="155" t="str">
        <f t="shared" si="123"/>
        <v>○</v>
      </c>
      <c r="BN856" s="118" t="b">
        <f t="shared" si="124"/>
        <v>1</v>
      </c>
      <c r="BO856" s="118" t="b">
        <f t="shared" si="125"/>
        <v>1</v>
      </c>
    </row>
    <row r="857" spans="1:67" ht="60.6" customHeight="1">
      <c r="A857" s="101">
        <f t="shared" si="126"/>
        <v>852</v>
      </c>
      <c r="B857" s="101" t="str">
        <f t="shared" si="127"/>
        <v/>
      </c>
      <c r="C857" s="101" t="str">
        <f>IF(B857&lt;&gt;1,"",COUNTIF($B$6:B857,1))</f>
        <v/>
      </c>
      <c r="D857" s="101" t="str">
        <f>IF(B857&lt;&gt;2,"",COUNTIF($B$6:B857,2))</f>
        <v/>
      </c>
      <c r="E857" s="101" t="str">
        <f>IF(B857&lt;&gt;3,"",COUNTIF($B$6:B857,3))</f>
        <v/>
      </c>
      <c r="F857" s="101" t="str">
        <f>IF(B857&lt;&gt;4,"",COUNTIF($B$6:B857,4))</f>
        <v/>
      </c>
      <c r="G857" s="75"/>
      <c r="H857" s="36"/>
      <c r="I857" s="76"/>
      <c r="J857" s="76"/>
      <c r="K857" s="75"/>
      <c r="L857" s="161"/>
      <c r="M857" s="77"/>
      <c r="N857" s="76"/>
      <c r="O857" s="78"/>
      <c r="P857" s="83"/>
      <c r="Q857" s="84"/>
      <c r="R857" s="76"/>
      <c r="S857" s="75"/>
      <c r="T857" s="85"/>
      <c r="U857" s="154"/>
      <c r="V857" s="87"/>
      <c r="W857" s="172" t="str">
        <f>IF(OR(T857="他官署で調達手続きを実施のため",AG857=契約状況コード表!G$5),"－",IF(V857&lt;&gt;"",ROUNDDOWN(V857/T857,3),(IFERROR(ROUNDDOWN(U857/T857,3),"－"))))</f>
        <v>－</v>
      </c>
      <c r="X857" s="85"/>
      <c r="Y857" s="85"/>
      <c r="Z857" s="82"/>
      <c r="AA857" s="80"/>
      <c r="AB857" s="81"/>
      <c r="AC857" s="82"/>
      <c r="AD857" s="82"/>
      <c r="AE857" s="82"/>
      <c r="AF857" s="82"/>
      <c r="AG857" s="80"/>
      <c r="AH857" s="76"/>
      <c r="AI857" s="76"/>
      <c r="AJ857" s="76"/>
      <c r="AK857" s="36"/>
      <c r="AL857" s="36"/>
      <c r="AM857" s="200"/>
      <c r="AN857" s="200"/>
      <c r="AO857" s="200"/>
      <c r="AP857" s="200"/>
      <c r="AQ857" s="161"/>
      <c r="AR857" s="75"/>
      <c r="AS857" s="36"/>
      <c r="AT857" s="36"/>
      <c r="AU857" s="36"/>
      <c r="AV857" s="36"/>
      <c r="AW857" s="36"/>
      <c r="AX857" s="36"/>
      <c r="AY857" s="36"/>
      <c r="AZ857" s="36"/>
      <c r="BA857" s="104"/>
      <c r="BB857" s="113"/>
      <c r="BC857" s="114" t="str">
        <f>IF(AND(OR(K857=契約状況コード表!D$5,K857=契約状況コード表!D$6),OR(AG857=契約状況コード表!G$5,AG857=契約状況コード表!G$6)),"年間支払金額(全官署)",IF(OR(AG857=契約状況コード表!G$5,AG857=契約状況コード表!G$6),"年間支払金額",IF(AND(OR(COUNTIF(AI857,"*すべて*"),COUNTIF(AI857,"*全て*")),S857="●",OR(K857=契約状況コード表!D$5,K857=契約状況コード表!D$6)),"年間支払金額(全官署、契約相手方ごと)",IF(AND(OR(COUNTIF(AI857,"*すべて*"),COUNTIF(AI857,"*全て*")),S857="●"),"年間支払金額(契約相手方ごと)",IF(AND(OR(K857=契約状況コード表!D$5,K857=契約状況コード表!D$6),AG857=契約状況コード表!G$7),"契約総額(全官署)",IF(AND(K857=契約状況コード表!D$7,AG857=契約状況コード表!G$7),"契約総額(自官署のみ)",IF(K857=契約状況コード表!D$7,"年間支払金額(自官署のみ)",IF(AG857=契約状況コード表!G$7,"契約総額",IF(AND(COUNTIF(BJ857,"&lt;&gt;*単価*"),OR(K857=契約状況コード表!D$5,K857=契約状況コード表!D$6)),"全官署予定価格",IF(AND(COUNTIF(BJ857,"*単価*"),OR(K857=契約状況コード表!D$5,K857=契約状況コード表!D$6)),"全官署支払金額",IF(AND(COUNTIF(BJ857,"&lt;&gt;*単価*"),COUNTIF(BJ857,"*変更契約*")),"変更後予定価格",IF(COUNTIF(BJ857,"*単価*"),"年間支払金額","予定価格"))))))))))))</f>
        <v>予定価格</v>
      </c>
      <c r="BD857" s="114" t="str">
        <f>IF(AND(BI857=契約状況コード表!M$5,T857&gt;契約状況コード表!N$5),"○",IF(AND(BI857=契約状況コード表!M$6,T857&gt;=契約状況コード表!N$6),"○",IF(AND(BI857=契約状況コード表!M$7,T857&gt;=契約状況コード表!N$7),"○",IF(AND(BI857=契約状況コード表!M$8,T857&gt;=契約状況コード表!N$8),"○",IF(AND(BI857=契約状況コード表!M$9,T857&gt;=契約状況コード表!N$9),"○",IF(AND(BI857=契約状況コード表!M$10,T857&gt;=契約状況コード表!N$10),"○",IF(AND(BI857=契約状況コード表!M$11,T857&gt;=契約状況コード表!N$11),"○",IF(AND(BI857=契約状況コード表!M$12,T857&gt;=契約状況コード表!N$12),"○",IF(AND(BI857=契約状況コード表!M$13,T857&gt;=契約状況コード表!N$13),"○",IF(T857="他官署で調達手続き入札を実施のため","○","×"))))))))))</f>
        <v>×</v>
      </c>
      <c r="BE857" s="114" t="str">
        <f>IF(AND(BI857=契約状況コード表!M$5,Y857&gt;契約状況コード表!N$5),"○",IF(AND(BI857=契約状況コード表!M$6,Y857&gt;=契約状況コード表!N$6),"○",IF(AND(BI857=契約状況コード表!M$7,Y857&gt;=契約状況コード表!N$7),"○",IF(AND(BI857=契約状況コード表!M$8,Y857&gt;=契約状況コード表!N$8),"○",IF(AND(BI857=契約状況コード表!M$9,Y857&gt;=契約状況コード表!N$9),"○",IF(AND(BI857=契約状況コード表!M$10,Y857&gt;=契約状況コード表!N$10),"○",IF(AND(BI857=契約状況コード表!M$11,Y857&gt;=契約状況コード表!N$11),"○",IF(AND(BI857=契約状況コード表!M$12,Y857&gt;=契約状況コード表!N$12),"○",IF(AND(BI857=契約状況コード表!M$13,Y857&gt;=契約状況コード表!N$13),"○","×")))))))))</f>
        <v>×</v>
      </c>
      <c r="BF857" s="114" t="str">
        <f t="shared" si="119"/>
        <v>×</v>
      </c>
      <c r="BG857" s="114" t="str">
        <f t="shared" si="120"/>
        <v>×</v>
      </c>
      <c r="BH857" s="115" t="str">
        <f t="shared" si="121"/>
        <v/>
      </c>
      <c r="BI857" s="170">
        <f t="shared" si="122"/>
        <v>0</v>
      </c>
      <c r="BJ857" s="36" t="str">
        <f>IF(AG857=契約状況コード表!G$5,"",IF(AND(K857&lt;&gt;"",ISTEXT(U857)),"分担契約/単価契約",IF(ISTEXT(U857),"単価契約",IF(K857&lt;&gt;"","分担契約",""))))</f>
        <v/>
      </c>
      <c r="BK857" s="171"/>
      <c r="BL857" s="118" t="str">
        <f>IF(COUNTIF(T857,"**"),"",IF(AND(T857&gt;=契約状況コード表!P$5,OR(H857=契約状況コード表!M$5,H857=契約状況コード表!M$6)),1,IF(AND(T857&gt;=契約状況コード表!P$13,H857&lt;&gt;契約状況コード表!M$5,H857&lt;&gt;契約状況コード表!M$6),1,"")))</f>
        <v/>
      </c>
      <c r="BM857" s="155" t="str">
        <f t="shared" si="123"/>
        <v>○</v>
      </c>
      <c r="BN857" s="118" t="b">
        <f t="shared" si="124"/>
        <v>1</v>
      </c>
      <c r="BO857" s="118" t="b">
        <f t="shared" si="125"/>
        <v>1</v>
      </c>
    </row>
    <row r="858" spans="1:67" ht="60.6" customHeight="1">
      <c r="A858" s="101">
        <f t="shared" si="126"/>
        <v>853</v>
      </c>
      <c r="B858" s="101" t="str">
        <f t="shared" si="127"/>
        <v/>
      </c>
      <c r="C858" s="101" t="str">
        <f>IF(B858&lt;&gt;1,"",COUNTIF($B$6:B858,1))</f>
        <v/>
      </c>
      <c r="D858" s="101" t="str">
        <f>IF(B858&lt;&gt;2,"",COUNTIF($B$6:B858,2))</f>
        <v/>
      </c>
      <c r="E858" s="101" t="str">
        <f>IF(B858&lt;&gt;3,"",COUNTIF($B$6:B858,3))</f>
        <v/>
      </c>
      <c r="F858" s="101" t="str">
        <f>IF(B858&lt;&gt;4,"",COUNTIF($B$6:B858,4))</f>
        <v/>
      </c>
      <c r="G858" s="75"/>
      <c r="H858" s="36"/>
      <c r="I858" s="76"/>
      <c r="J858" s="76"/>
      <c r="K858" s="75"/>
      <c r="L858" s="161"/>
      <c r="M858" s="77"/>
      <c r="N858" s="76"/>
      <c r="O858" s="78"/>
      <c r="P858" s="83"/>
      <c r="Q858" s="84"/>
      <c r="R858" s="76"/>
      <c r="S858" s="75"/>
      <c r="T858" s="79"/>
      <c r="U858" s="86"/>
      <c r="V858" s="87"/>
      <c r="W858" s="172" t="str">
        <f>IF(OR(T858="他官署で調達手続きを実施のため",AG858=契約状況コード表!G$5),"－",IF(V858&lt;&gt;"",ROUNDDOWN(V858/T858,3),(IFERROR(ROUNDDOWN(U858/T858,3),"－"))))</f>
        <v>－</v>
      </c>
      <c r="X858" s="79"/>
      <c r="Y858" s="79"/>
      <c r="Z858" s="82"/>
      <c r="AA858" s="80"/>
      <c r="AB858" s="81"/>
      <c r="AC858" s="82"/>
      <c r="AD858" s="82"/>
      <c r="AE858" s="82"/>
      <c r="AF858" s="82"/>
      <c r="AG858" s="80"/>
      <c r="AH858" s="76"/>
      <c r="AI858" s="76"/>
      <c r="AJ858" s="76"/>
      <c r="AK858" s="36"/>
      <c r="AL858" s="36"/>
      <c r="AM858" s="200"/>
      <c r="AN858" s="200"/>
      <c r="AO858" s="200"/>
      <c r="AP858" s="200"/>
      <c r="AQ858" s="161"/>
      <c r="AR858" s="75"/>
      <c r="AS858" s="36"/>
      <c r="AT858" s="36"/>
      <c r="AU858" s="36"/>
      <c r="AV858" s="36"/>
      <c r="AW858" s="36"/>
      <c r="AX858" s="36"/>
      <c r="AY858" s="36"/>
      <c r="AZ858" s="36"/>
      <c r="BA858" s="104"/>
      <c r="BB858" s="113"/>
      <c r="BC858" s="114" t="str">
        <f>IF(AND(OR(K858=契約状況コード表!D$5,K858=契約状況コード表!D$6),OR(AG858=契約状況コード表!G$5,AG858=契約状況コード表!G$6)),"年間支払金額(全官署)",IF(OR(AG858=契約状況コード表!G$5,AG858=契約状況コード表!G$6),"年間支払金額",IF(AND(OR(COUNTIF(AI858,"*すべて*"),COUNTIF(AI858,"*全て*")),S858="●",OR(K858=契約状況コード表!D$5,K858=契約状況コード表!D$6)),"年間支払金額(全官署、契約相手方ごと)",IF(AND(OR(COUNTIF(AI858,"*すべて*"),COUNTIF(AI858,"*全て*")),S858="●"),"年間支払金額(契約相手方ごと)",IF(AND(OR(K858=契約状況コード表!D$5,K858=契約状況コード表!D$6),AG858=契約状況コード表!G$7),"契約総額(全官署)",IF(AND(K858=契約状況コード表!D$7,AG858=契約状況コード表!G$7),"契約総額(自官署のみ)",IF(K858=契約状況コード表!D$7,"年間支払金額(自官署のみ)",IF(AG858=契約状況コード表!G$7,"契約総額",IF(AND(COUNTIF(BJ858,"&lt;&gt;*単価*"),OR(K858=契約状況コード表!D$5,K858=契約状況コード表!D$6)),"全官署予定価格",IF(AND(COUNTIF(BJ858,"*単価*"),OR(K858=契約状況コード表!D$5,K858=契約状況コード表!D$6)),"全官署支払金額",IF(AND(COUNTIF(BJ858,"&lt;&gt;*単価*"),COUNTIF(BJ858,"*変更契約*")),"変更後予定価格",IF(COUNTIF(BJ858,"*単価*"),"年間支払金額","予定価格"))))))))))))</f>
        <v>予定価格</v>
      </c>
      <c r="BD858" s="114" t="str">
        <f>IF(AND(BI858=契約状況コード表!M$5,T858&gt;契約状況コード表!N$5),"○",IF(AND(BI858=契約状況コード表!M$6,T858&gt;=契約状況コード表!N$6),"○",IF(AND(BI858=契約状況コード表!M$7,T858&gt;=契約状況コード表!N$7),"○",IF(AND(BI858=契約状況コード表!M$8,T858&gt;=契約状況コード表!N$8),"○",IF(AND(BI858=契約状況コード表!M$9,T858&gt;=契約状況コード表!N$9),"○",IF(AND(BI858=契約状況コード表!M$10,T858&gt;=契約状況コード表!N$10),"○",IF(AND(BI858=契約状況コード表!M$11,T858&gt;=契約状況コード表!N$11),"○",IF(AND(BI858=契約状況コード表!M$12,T858&gt;=契約状況コード表!N$12),"○",IF(AND(BI858=契約状況コード表!M$13,T858&gt;=契約状況コード表!N$13),"○",IF(T858="他官署で調達手続き入札を実施のため","○","×"))))))))))</f>
        <v>×</v>
      </c>
      <c r="BE858" s="114" t="str">
        <f>IF(AND(BI858=契約状況コード表!M$5,Y858&gt;契約状況コード表!N$5),"○",IF(AND(BI858=契約状況コード表!M$6,Y858&gt;=契約状況コード表!N$6),"○",IF(AND(BI858=契約状況コード表!M$7,Y858&gt;=契約状況コード表!N$7),"○",IF(AND(BI858=契約状況コード表!M$8,Y858&gt;=契約状況コード表!N$8),"○",IF(AND(BI858=契約状況コード表!M$9,Y858&gt;=契約状況コード表!N$9),"○",IF(AND(BI858=契約状況コード表!M$10,Y858&gt;=契約状況コード表!N$10),"○",IF(AND(BI858=契約状況コード表!M$11,Y858&gt;=契約状況コード表!N$11),"○",IF(AND(BI858=契約状況コード表!M$12,Y858&gt;=契約状況コード表!N$12),"○",IF(AND(BI858=契約状況コード表!M$13,Y858&gt;=契約状況コード表!N$13),"○","×")))))))))</f>
        <v>×</v>
      </c>
      <c r="BF858" s="114" t="str">
        <f t="shared" si="119"/>
        <v>×</v>
      </c>
      <c r="BG858" s="114" t="str">
        <f t="shared" si="120"/>
        <v>×</v>
      </c>
      <c r="BH858" s="115" t="str">
        <f t="shared" si="121"/>
        <v/>
      </c>
      <c r="BI858" s="170">
        <f t="shared" si="122"/>
        <v>0</v>
      </c>
      <c r="BJ858" s="36" t="str">
        <f>IF(AG858=契約状況コード表!G$5,"",IF(AND(K858&lt;&gt;"",ISTEXT(U858)),"分担契約/単価契約",IF(ISTEXT(U858),"単価契約",IF(K858&lt;&gt;"","分担契約",""))))</f>
        <v/>
      </c>
      <c r="BK858" s="171"/>
      <c r="BL858" s="118" t="str">
        <f>IF(COUNTIF(T858,"**"),"",IF(AND(T858&gt;=契約状況コード表!P$5,OR(H858=契約状況コード表!M$5,H858=契約状況コード表!M$6)),1,IF(AND(T858&gt;=契約状況コード表!P$13,H858&lt;&gt;契約状況コード表!M$5,H858&lt;&gt;契約状況コード表!M$6),1,"")))</f>
        <v/>
      </c>
      <c r="BM858" s="155" t="str">
        <f t="shared" si="123"/>
        <v>○</v>
      </c>
      <c r="BN858" s="118" t="b">
        <f t="shared" si="124"/>
        <v>1</v>
      </c>
      <c r="BO858" s="118" t="b">
        <f t="shared" si="125"/>
        <v>1</v>
      </c>
    </row>
    <row r="859" spans="1:67" ht="60.6" customHeight="1">
      <c r="A859" s="101">
        <f t="shared" si="126"/>
        <v>854</v>
      </c>
      <c r="B859" s="101" t="str">
        <f t="shared" si="127"/>
        <v/>
      </c>
      <c r="C859" s="101" t="str">
        <f>IF(B859&lt;&gt;1,"",COUNTIF($B$6:B859,1))</f>
        <v/>
      </c>
      <c r="D859" s="101" t="str">
        <f>IF(B859&lt;&gt;2,"",COUNTIF($B$6:B859,2))</f>
        <v/>
      </c>
      <c r="E859" s="101" t="str">
        <f>IF(B859&lt;&gt;3,"",COUNTIF($B$6:B859,3))</f>
        <v/>
      </c>
      <c r="F859" s="101" t="str">
        <f>IF(B859&lt;&gt;4,"",COUNTIF($B$6:B859,4))</f>
        <v/>
      </c>
      <c r="G859" s="75"/>
      <c r="H859" s="36"/>
      <c r="I859" s="76"/>
      <c r="J859" s="76"/>
      <c r="K859" s="75"/>
      <c r="L859" s="161"/>
      <c r="M859" s="77"/>
      <c r="N859" s="76"/>
      <c r="O859" s="78"/>
      <c r="P859" s="83"/>
      <c r="Q859" s="84"/>
      <c r="R859" s="76"/>
      <c r="S859" s="75"/>
      <c r="T859" s="79"/>
      <c r="U859" s="86"/>
      <c r="V859" s="87"/>
      <c r="W859" s="172" t="str">
        <f>IF(OR(T859="他官署で調達手続きを実施のため",AG859=契約状況コード表!G$5),"－",IF(V859&lt;&gt;"",ROUNDDOWN(V859/T859,3),(IFERROR(ROUNDDOWN(U859/T859,3),"－"))))</f>
        <v>－</v>
      </c>
      <c r="X859" s="79"/>
      <c r="Y859" s="79"/>
      <c r="Z859" s="82"/>
      <c r="AA859" s="80"/>
      <c r="AB859" s="81"/>
      <c r="AC859" s="82"/>
      <c r="AD859" s="82"/>
      <c r="AE859" s="82"/>
      <c r="AF859" s="82"/>
      <c r="AG859" s="80"/>
      <c r="AH859" s="76"/>
      <c r="AI859" s="76"/>
      <c r="AJ859" s="76"/>
      <c r="AK859" s="36"/>
      <c r="AL859" s="36"/>
      <c r="AM859" s="200"/>
      <c r="AN859" s="200"/>
      <c r="AO859" s="200"/>
      <c r="AP859" s="200"/>
      <c r="AQ859" s="161"/>
      <c r="AR859" s="75"/>
      <c r="AS859" s="36"/>
      <c r="AT859" s="36"/>
      <c r="AU859" s="36"/>
      <c r="AV859" s="36"/>
      <c r="AW859" s="36"/>
      <c r="AX859" s="36"/>
      <c r="AY859" s="36"/>
      <c r="AZ859" s="36"/>
      <c r="BA859" s="104"/>
      <c r="BB859" s="113"/>
      <c r="BC859" s="114" t="str">
        <f>IF(AND(OR(K859=契約状況コード表!D$5,K859=契約状況コード表!D$6),OR(AG859=契約状況コード表!G$5,AG859=契約状況コード表!G$6)),"年間支払金額(全官署)",IF(OR(AG859=契約状況コード表!G$5,AG859=契約状況コード表!G$6),"年間支払金額",IF(AND(OR(COUNTIF(AI859,"*すべて*"),COUNTIF(AI859,"*全て*")),S859="●",OR(K859=契約状況コード表!D$5,K859=契約状況コード表!D$6)),"年間支払金額(全官署、契約相手方ごと)",IF(AND(OR(COUNTIF(AI859,"*すべて*"),COUNTIF(AI859,"*全て*")),S859="●"),"年間支払金額(契約相手方ごと)",IF(AND(OR(K859=契約状況コード表!D$5,K859=契約状況コード表!D$6),AG859=契約状況コード表!G$7),"契約総額(全官署)",IF(AND(K859=契約状況コード表!D$7,AG859=契約状況コード表!G$7),"契約総額(自官署のみ)",IF(K859=契約状況コード表!D$7,"年間支払金額(自官署のみ)",IF(AG859=契約状況コード表!G$7,"契約総額",IF(AND(COUNTIF(BJ859,"&lt;&gt;*単価*"),OR(K859=契約状況コード表!D$5,K859=契約状況コード表!D$6)),"全官署予定価格",IF(AND(COUNTIF(BJ859,"*単価*"),OR(K859=契約状況コード表!D$5,K859=契約状況コード表!D$6)),"全官署支払金額",IF(AND(COUNTIF(BJ859,"&lt;&gt;*単価*"),COUNTIF(BJ859,"*変更契約*")),"変更後予定価格",IF(COUNTIF(BJ859,"*単価*"),"年間支払金額","予定価格"))))))))))))</f>
        <v>予定価格</v>
      </c>
      <c r="BD859" s="114" t="str">
        <f>IF(AND(BI859=契約状況コード表!M$5,T859&gt;契約状況コード表!N$5),"○",IF(AND(BI859=契約状況コード表!M$6,T859&gt;=契約状況コード表!N$6),"○",IF(AND(BI859=契約状況コード表!M$7,T859&gt;=契約状況コード表!N$7),"○",IF(AND(BI859=契約状況コード表!M$8,T859&gt;=契約状況コード表!N$8),"○",IF(AND(BI859=契約状況コード表!M$9,T859&gt;=契約状況コード表!N$9),"○",IF(AND(BI859=契約状況コード表!M$10,T859&gt;=契約状況コード表!N$10),"○",IF(AND(BI859=契約状況コード表!M$11,T859&gt;=契約状況コード表!N$11),"○",IF(AND(BI859=契約状況コード表!M$12,T859&gt;=契約状況コード表!N$12),"○",IF(AND(BI859=契約状況コード表!M$13,T859&gt;=契約状況コード表!N$13),"○",IF(T859="他官署で調達手続き入札を実施のため","○","×"))))))))))</f>
        <v>×</v>
      </c>
      <c r="BE859" s="114" t="str">
        <f>IF(AND(BI859=契約状況コード表!M$5,Y859&gt;契約状況コード表!N$5),"○",IF(AND(BI859=契約状況コード表!M$6,Y859&gt;=契約状況コード表!N$6),"○",IF(AND(BI859=契約状況コード表!M$7,Y859&gt;=契約状況コード表!N$7),"○",IF(AND(BI859=契約状況コード表!M$8,Y859&gt;=契約状況コード表!N$8),"○",IF(AND(BI859=契約状況コード表!M$9,Y859&gt;=契約状況コード表!N$9),"○",IF(AND(BI859=契約状況コード表!M$10,Y859&gt;=契約状況コード表!N$10),"○",IF(AND(BI859=契約状況コード表!M$11,Y859&gt;=契約状況コード表!N$11),"○",IF(AND(BI859=契約状況コード表!M$12,Y859&gt;=契約状況コード表!N$12),"○",IF(AND(BI859=契約状況コード表!M$13,Y859&gt;=契約状況コード表!N$13),"○","×")))))))))</f>
        <v>×</v>
      </c>
      <c r="BF859" s="114" t="str">
        <f t="shared" si="119"/>
        <v>×</v>
      </c>
      <c r="BG859" s="114" t="str">
        <f t="shared" si="120"/>
        <v>×</v>
      </c>
      <c r="BH859" s="115" t="str">
        <f t="shared" si="121"/>
        <v/>
      </c>
      <c r="BI859" s="170">
        <f t="shared" si="122"/>
        <v>0</v>
      </c>
      <c r="BJ859" s="36" t="str">
        <f>IF(AG859=契約状況コード表!G$5,"",IF(AND(K859&lt;&gt;"",ISTEXT(U859)),"分担契約/単価契約",IF(ISTEXT(U859),"単価契約",IF(K859&lt;&gt;"","分担契約",""))))</f>
        <v/>
      </c>
      <c r="BK859" s="171"/>
      <c r="BL859" s="118" t="str">
        <f>IF(COUNTIF(T859,"**"),"",IF(AND(T859&gt;=契約状況コード表!P$5,OR(H859=契約状況コード表!M$5,H859=契約状況コード表!M$6)),1,IF(AND(T859&gt;=契約状況コード表!P$13,H859&lt;&gt;契約状況コード表!M$5,H859&lt;&gt;契約状況コード表!M$6),1,"")))</f>
        <v/>
      </c>
      <c r="BM859" s="155" t="str">
        <f t="shared" si="123"/>
        <v>○</v>
      </c>
      <c r="BN859" s="118" t="b">
        <f t="shared" si="124"/>
        <v>1</v>
      </c>
      <c r="BO859" s="118" t="b">
        <f t="shared" si="125"/>
        <v>1</v>
      </c>
    </row>
    <row r="860" spans="1:67" ht="60.6" customHeight="1">
      <c r="A860" s="101">
        <f t="shared" si="126"/>
        <v>855</v>
      </c>
      <c r="B860" s="101" t="str">
        <f t="shared" si="127"/>
        <v/>
      </c>
      <c r="C860" s="101" t="str">
        <f>IF(B860&lt;&gt;1,"",COUNTIF($B$6:B860,1))</f>
        <v/>
      </c>
      <c r="D860" s="101" t="str">
        <f>IF(B860&lt;&gt;2,"",COUNTIF($B$6:B860,2))</f>
        <v/>
      </c>
      <c r="E860" s="101" t="str">
        <f>IF(B860&lt;&gt;3,"",COUNTIF($B$6:B860,3))</f>
        <v/>
      </c>
      <c r="F860" s="101" t="str">
        <f>IF(B860&lt;&gt;4,"",COUNTIF($B$6:B860,4))</f>
        <v/>
      </c>
      <c r="G860" s="75"/>
      <c r="H860" s="36"/>
      <c r="I860" s="76"/>
      <c r="J860" s="76"/>
      <c r="K860" s="75"/>
      <c r="L860" s="161"/>
      <c r="M860" s="77"/>
      <c r="N860" s="76"/>
      <c r="O860" s="78"/>
      <c r="P860" s="83"/>
      <c r="Q860" s="84"/>
      <c r="R860" s="76"/>
      <c r="S860" s="75"/>
      <c r="T860" s="79"/>
      <c r="U860" s="86"/>
      <c r="V860" s="87"/>
      <c r="W860" s="172" t="str">
        <f>IF(OR(T860="他官署で調達手続きを実施のため",AG860=契約状況コード表!G$5),"－",IF(V860&lt;&gt;"",ROUNDDOWN(V860/T860,3),(IFERROR(ROUNDDOWN(U860/T860,3),"－"))))</f>
        <v>－</v>
      </c>
      <c r="X860" s="79"/>
      <c r="Y860" s="79"/>
      <c r="Z860" s="82"/>
      <c r="AA860" s="80"/>
      <c r="AB860" s="81"/>
      <c r="AC860" s="82"/>
      <c r="AD860" s="82"/>
      <c r="AE860" s="82"/>
      <c r="AF860" s="82"/>
      <c r="AG860" s="80"/>
      <c r="AH860" s="76"/>
      <c r="AI860" s="76"/>
      <c r="AJ860" s="76"/>
      <c r="AK860" s="36"/>
      <c r="AL860" s="36"/>
      <c r="AM860" s="200"/>
      <c r="AN860" s="200"/>
      <c r="AO860" s="200"/>
      <c r="AP860" s="200"/>
      <c r="AQ860" s="161"/>
      <c r="AR860" s="75"/>
      <c r="AS860" s="36"/>
      <c r="AT860" s="36"/>
      <c r="AU860" s="36"/>
      <c r="AV860" s="36"/>
      <c r="AW860" s="36"/>
      <c r="AX860" s="36"/>
      <c r="AY860" s="36"/>
      <c r="AZ860" s="36"/>
      <c r="BA860" s="104"/>
      <c r="BB860" s="113"/>
      <c r="BC860" s="114" t="str">
        <f>IF(AND(OR(K860=契約状況コード表!D$5,K860=契約状況コード表!D$6),OR(AG860=契約状況コード表!G$5,AG860=契約状況コード表!G$6)),"年間支払金額(全官署)",IF(OR(AG860=契約状況コード表!G$5,AG860=契約状況コード表!G$6),"年間支払金額",IF(AND(OR(COUNTIF(AI860,"*すべて*"),COUNTIF(AI860,"*全て*")),S860="●",OR(K860=契約状況コード表!D$5,K860=契約状況コード表!D$6)),"年間支払金額(全官署、契約相手方ごと)",IF(AND(OR(COUNTIF(AI860,"*すべて*"),COUNTIF(AI860,"*全て*")),S860="●"),"年間支払金額(契約相手方ごと)",IF(AND(OR(K860=契約状況コード表!D$5,K860=契約状況コード表!D$6),AG860=契約状況コード表!G$7),"契約総額(全官署)",IF(AND(K860=契約状況コード表!D$7,AG860=契約状況コード表!G$7),"契約総額(自官署のみ)",IF(K860=契約状況コード表!D$7,"年間支払金額(自官署のみ)",IF(AG860=契約状況コード表!G$7,"契約総額",IF(AND(COUNTIF(BJ860,"&lt;&gt;*単価*"),OR(K860=契約状況コード表!D$5,K860=契約状況コード表!D$6)),"全官署予定価格",IF(AND(COUNTIF(BJ860,"*単価*"),OR(K860=契約状況コード表!D$5,K860=契約状況コード表!D$6)),"全官署支払金額",IF(AND(COUNTIF(BJ860,"&lt;&gt;*単価*"),COUNTIF(BJ860,"*変更契約*")),"変更後予定価格",IF(COUNTIF(BJ860,"*単価*"),"年間支払金額","予定価格"))))))))))))</f>
        <v>予定価格</v>
      </c>
      <c r="BD860" s="114" t="str">
        <f>IF(AND(BI860=契約状況コード表!M$5,T860&gt;契約状況コード表!N$5),"○",IF(AND(BI860=契約状況コード表!M$6,T860&gt;=契約状況コード表!N$6),"○",IF(AND(BI860=契約状況コード表!M$7,T860&gt;=契約状況コード表!N$7),"○",IF(AND(BI860=契約状況コード表!M$8,T860&gt;=契約状況コード表!N$8),"○",IF(AND(BI860=契約状況コード表!M$9,T860&gt;=契約状況コード表!N$9),"○",IF(AND(BI860=契約状況コード表!M$10,T860&gt;=契約状況コード表!N$10),"○",IF(AND(BI860=契約状況コード表!M$11,T860&gt;=契約状況コード表!N$11),"○",IF(AND(BI860=契約状況コード表!M$12,T860&gt;=契約状況コード表!N$12),"○",IF(AND(BI860=契約状況コード表!M$13,T860&gt;=契約状況コード表!N$13),"○",IF(T860="他官署で調達手続き入札を実施のため","○","×"))))))))))</f>
        <v>×</v>
      </c>
      <c r="BE860" s="114" t="str">
        <f>IF(AND(BI860=契約状況コード表!M$5,Y860&gt;契約状況コード表!N$5),"○",IF(AND(BI860=契約状況コード表!M$6,Y860&gt;=契約状況コード表!N$6),"○",IF(AND(BI860=契約状況コード表!M$7,Y860&gt;=契約状況コード表!N$7),"○",IF(AND(BI860=契約状況コード表!M$8,Y860&gt;=契約状況コード表!N$8),"○",IF(AND(BI860=契約状況コード表!M$9,Y860&gt;=契約状況コード表!N$9),"○",IF(AND(BI860=契約状況コード表!M$10,Y860&gt;=契約状況コード表!N$10),"○",IF(AND(BI860=契約状況コード表!M$11,Y860&gt;=契約状況コード表!N$11),"○",IF(AND(BI860=契約状況コード表!M$12,Y860&gt;=契約状況コード表!N$12),"○",IF(AND(BI860=契約状況コード表!M$13,Y860&gt;=契約状況コード表!N$13),"○","×")))))))))</f>
        <v>×</v>
      </c>
      <c r="BF860" s="114" t="str">
        <f t="shared" si="119"/>
        <v>×</v>
      </c>
      <c r="BG860" s="114" t="str">
        <f t="shared" si="120"/>
        <v>×</v>
      </c>
      <c r="BH860" s="115" t="str">
        <f t="shared" si="121"/>
        <v/>
      </c>
      <c r="BI860" s="170">
        <f t="shared" si="122"/>
        <v>0</v>
      </c>
      <c r="BJ860" s="36" t="str">
        <f>IF(AG860=契約状況コード表!G$5,"",IF(AND(K860&lt;&gt;"",ISTEXT(U860)),"分担契約/単価契約",IF(ISTEXT(U860),"単価契約",IF(K860&lt;&gt;"","分担契約",""))))</f>
        <v/>
      </c>
      <c r="BK860" s="171"/>
      <c r="BL860" s="118" t="str">
        <f>IF(COUNTIF(T860,"**"),"",IF(AND(T860&gt;=契約状況コード表!P$5,OR(H860=契約状況コード表!M$5,H860=契約状況コード表!M$6)),1,IF(AND(T860&gt;=契約状況コード表!P$13,H860&lt;&gt;契約状況コード表!M$5,H860&lt;&gt;契約状況コード表!M$6),1,"")))</f>
        <v/>
      </c>
      <c r="BM860" s="155" t="str">
        <f t="shared" si="123"/>
        <v>○</v>
      </c>
      <c r="BN860" s="118" t="b">
        <f t="shared" si="124"/>
        <v>1</v>
      </c>
      <c r="BO860" s="118" t="b">
        <f t="shared" si="125"/>
        <v>1</v>
      </c>
    </row>
    <row r="861" spans="1:67" ht="60.6" customHeight="1">
      <c r="A861" s="101">
        <f t="shared" si="126"/>
        <v>856</v>
      </c>
      <c r="B861" s="101" t="str">
        <f t="shared" si="127"/>
        <v/>
      </c>
      <c r="C861" s="101" t="str">
        <f>IF(B861&lt;&gt;1,"",COUNTIF($B$6:B861,1))</f>
        <v/>
      </c>
      <c r="D861" s="101" t="str">
        <f>IF(B861&lt;&gt;2,"",COUNTIF($B$6:B861,2))</f>
        <v/>
      </c>
      <c r="E861" s="101" t="str">
        <f>IF(B861&lt;&gt;3,"",COUNTIF($B$6:B861,3))</f>
        <v/>
      </c>
      <c r="F861" s="101" t="str">
        <f>IF(B861&lt;&gt;4,"",COUNTIF($B$6:B861,4))</f>
        <v/>
      </c>
      <c r="G861" s="75"/>
      <c r="H861" s="36"/>
      <c r="I861" s="76"/>
      <c r="J861" s="76"/>
      <c r="K861" s="75"/>
      <c r="L861" s="161"/>
      <c r="M861" s="77"/>
      <c r="N861" s="76"/>
      <c r="O861" s="78"/>
      <c r="P861" s="83"/>
      <c r="Q861" s="84"/>
      <c r="R861" s="76"/>
      <c r="S861" s="75"/>
      <c r="T861" s="79"/>
      <c r="U861" s="86"/>
      <c r="V861" s="87"/>
      <c r="W861" s="172" t="str">
        <f>IF(OR(T861="他官署で調達手続きを実施のため",AG861=契約状況コード表!G$5),"－",IF(V861&lt;&gt;"",ROUNDDOWN(V861/T861,3),(IFERROR(ROUNDDOWN(U861/T861,3),"－"))))</f>
        <v>－</v>
      </c>
      <c r="X861" s="79"/>
      <c r="Y861" s="79"/>
      <c r="Z861" s="82"/>
      <c r="AA861" s="80"/>
      <c r="AB861" s="81"/>
      <c r="AC861" s="82"/>
      <c r="AD861" s="82"/>
      <c r="AE861" s="82"/>
      <c r="AF861" s="82"/>
      <c r="AG861" s="80"/>
      <c r="AH861" s="76"/>
      <c r="AI861" s="76"/>
      <c r="AJ861" s="76"/>
      <c r="AK861" s="36"/>
      <c r="AL861" s="36"/>
      <c r="AM861" s="200"/>
      <c r="AN861" s="200"/>
      <c r="AO861" s="200"/>
      <c r="AP861" s="200"/>
      <c r="AQ861" s="161"/>
      <c r="AR861" s="75"/>
      <c r="AS861" s="36"/>
      <c r="AT861" s="36"/>
      <c r="AU861" s="36"/>
      <c r="AV861" s="36"/>
      <c r="AW861" s="36"/>
      <c r="AX861" s="36"/>
      <c r="AY861" s="36"/>
      <c r="AZ861" s="36"/>
      <c r="BA861" s="108"/>
      <c r="BB861" s="113"/>
      <c r="BC861" s="114" t="str">
        <f>IF(AND(OR(K861=契約状況コード表!D$5,K861=契約状況コード表!D$6),OR(AG861=契約状況コード表!G$5,AG861=契約状況コード表!G$6)),"年間支払金額(全官署)",IF(OR(AG861=契約状況コード表!G$5,AG861=契約状況コード表!G$6),"年間支払金額",IF(AND(OR(COUNTIF(AI861,"*すべて*"),COUNTIF(AI861,"*全て*")),S861="●",OR(K861=契約状況コード表!D$5,K861=契約状況コード表!D$6)),"年間支払金額(全官署、契約相手方ごと)",IF(AND(OR(COUNTIF(AI861,"*すべて*"),COUNTIF(AI861,"*全て*")),S861="●"),"年間支払金額(契約相手方ごと)",IF(AND(OR(K861=契約状況コード表!D$5,K861=契約状況コード表!D$6),AG861=契約状況コード表!G$7),"契約総額(全官署)",IF(AND(K861=契約状況コード表!D$7,AG861=契約状況コード表!G$7),"契約総額(自官署のみ)",IF(K861=契約状況コード表!D$7,"年間支払金額(自官署のみ)",IF(AG861=契約状況コード表!G$7,"契約総額",IF(AND(COUNTIF(BJ861,"&lt;&gt;*単価*"),OR(K861=契約状況コード表!D$5,K861=契約状況コード表!D$6)),"全官署予定価格",IF(AND(COUNTIF(BJ861,"*単価*"),OR(K861=契約状況コード表!D$5,K861=契約状況コード表!D$6)),"全官署支払金額",IF(AND(COUNTIF(BJ861,"&lt;&gt;*単価*"),COUNTIF(BJ861,"*変更契約*")),"変更後予定価格",IF(COUNTIF(BJ861,"*単価*"),"年間支払金額","予定価格"))))))))))))</f>
        <v>予定価格</v>
      </c>
      <c r="BD861" s="114" t="str">
        <f>IF(AND(BI861=契約状況コード表!M$5,T861&gt;契約状況コード表!N$5),"○",IF(AND(BI861=契約状況コード表!M$6,T861&gt;=契約状況コード表!N$6),"○",IF(AND(BI861=契約状況コード表!M$7,T861&gt;=契約状況コード表!N$7),"○",IF(AND(BI861=契約状況コード表!M$8,T861&gt;=契約状況コード表!N$8),"○",IF(AND(BI861=契約状況コード表!M$9,T861&gt;=契約状況コード表!N$9),"○",IF(AND(BI861=契約状況コード表!M$10,T861&gt;=契約状況コード表!N$10),"○",IF(AND(BI861=契約状況コード表!M$11,T861&gt;=契約状況コード表!N$11),"○",IF(AND(BI861=契約状況コード表!M$12,T861&gt;=契約状況コード表!N$12),"○",IF(AND(BI861=契約状況コード表!M$13,T861&gt;=契約状況コード表!N$13),"○",IF(T861="他官署で調達手続き入札を実施のため","○","×"))))))))))</f>
        <v>×</v>
      </c>
      <c r="BE861" s="114" t="str">
        <f>IF(AND(BI861=契約状況コード表!M$5,Y861&gt;契約状況コード表!N$5),"○",IF(AND(BI861=契約状況コード表!M$6,Y861&gt;=契約状況コード表!N$6),"○",IF(AND(BI861=契約状況コード表!M$7,Y861&gt;=契約状況コード表!N$7),"○",IF(AND(BI861=契約状況コード表!M$8,Y861&gt;=契約状況コード表!N$8),"○",IF(AND(BI861=契約状況コード表!M$9,Y861&gt;=契約状況コード表!N$9),"○",IF(AND(BI861=契約状況コード表!M$10,Y861&gt;=契約状況コード表!N$10),"○",IF(AND(BI861=契約状況コード表!M$11,Y861&gt;=契約状況コード表!N$11),"○",IF(AND(BI861=契約状況コード表!M$12,Y861&gt;=契約状況コード表!N$12),"○",IF(AND(BI861=契約状況コード表!M$13,Y861&gt;=契約状況コード表!N$13),"○","×")))))))))</f>
        <v>×</v>
      </c>
      <c r="BF861" s="114" t="str">
        <f t="shared" si="119"/>
        <v>×</v>
      </c>
      <c r="BG861" s="114" t="str">
        <f t="shared" si="120"/>
        <v>×</v>
      </c>
      <c r="BH861" s="115" t="str">
        <f t="shared" si="121"/>
        <v/>
      </c>
      <c r="BI861" s="170">
        <f t="shared" si="122"/>
        <v>0</v>
      </c>
      <c r="BJ861" s="36" t="str">
        <f>IF(AG861=契約状況コード表!G$5,"",IF(AND(K861&lt;&gt;"",ISTEXT(U861)),"分担契約/単価契約",IF(ISTEXT(U861),"単価契約",IF(K861&lt;&gt;"","分担契約",""))))</f>
        <v/>
      </c>
      <c r="BK861" s="171"/>
      <c r="BL861" s="118" t="str">
        <f>IF(COUNTIF(T861,"**"),"",IF(AND(T861&gt;=契約状況コード表!P$5,OR(H861=契約状況コード表!M$5,H861=契約状況コード表!M$6)),1,IF(AND(T861&gt;=契約状況コード表!P$13,H861&lt;&gt;契約状況コード表!M$5,H861&lt;&gt;契約状況コード表!M$6),1,"")))</f>
        <v/>
      </c>
      <c r="BM861" s="155" t="str">
        <f t="shared" si="123"/>
        <v>○</v>
      </c>
      <c r="BN861" s="118" t="b">
        <f t="shared" si="124"/>
        <v>1</v>
      </c>
      <c r="BO861" s="118" t="b">
        <f t="shared" si="125"/>
        <v>1</v>
      </c>
    </row>
    <row r="862" spans="1:67" ht="60.6" customHeight="1">
      <c r="A862" s="101">
        <f t="shared" si="126"/>
        <v>857</v>
      </c>
      <c r="B862" s="101" t="str">
        <f t="shared" si="127"/>
        <v/>
      </c>
      <c r="C862" s="101" t="str">
        <f>IF(B862&lt;&gt;1,"",COUNTIF($B$6:B862,1))</f>
        <v/>
      </c>
      <c r="D862" s="101" t="str">
        <f>IF(B862&lt;&gt;2,"",COUNTIF($B$6:B862,2))</f>
        <v/>
      </c>
      <c r="E862" s="101" t="str">
        <f>IF(B862&lt;&gt;3,"",COUNTIF($B$6:B862,3))</f>
        <v/>
      </c>
      <c r="F862" s="101" t="str">
        <f>IF(B862&lt;&gt;4,"",COUNTIF($B$6:B862,4))</f>
        <v/>
      </c>
      <c r="G862" s="75"/>
      <c r="H862" s="36"/>
      <c r="I862" s="76"/>
      <c r="J862" s="76"/>
      <c r="K862" s="75"/>
      <c r="L862" s="161"/>
      <c r="M862" s="77"/>
      <c r="N862" s="76"/>
      <c r="O862" s="78"/>
      <c r="P862" s="83"/>
      <c r="Q862" s="84"/>
      <c r="R862" s="76"/>
      <c r="S862" s="75"/>
      <c r="T862" s="79"/>
      <c r="U862" s="86"/>
      <c r="V862" s="87"/>
      <c r="W862" s="172" t="str">
        <f>IF(OR(T862="他官署で調達手続きを実施のため",AG862=契約状況コード表!G$5),"－",IF(V862&lt;&gt;"",ROUNDDOWN(V862/T862,3),(IFERROR(ROUNDDOWN(U862/T862,3),"－"))))</f>
        <v>－</v>
      </c>
      <c r="X862" s="79"/>
      <c r="Y862" s="79"/>
      <c r="Z862" s="82"/>
      <c r="AA862" s="80"/>
      <c r="AB862" s="81"/>
      <c r="AC862" s="82"/>
      <c r="AD862" s="82"/>
      <c r="AE862" s="82"/>
      <c r="AF862" s="82"/>
      <c r="AG862" s="80"/>
      <c r="AH862" s="76"/>
      <c r="AI862" s="76"/>
      <c r="AJ862" s="76"/>
      <c r="AK862" s="36"/>
      <c r="AL862" s="36"/>
      <c r="AM862" s="200"/>
      <c r="AN862" s="200"/>
      <c r="AO862" s="200"/>
      <c r="AP862" s="200"/>
      <c r="AQ862" s="161"/>
      <c r="AR862" s="75"/>
      <c r="AS862" s="36"/>
      <c r="AT862" s="36"/>
      <c r="AU862" s="36"/>
      <c r="AV862" s="36"/>
      <c r="AW862" s="36"/>
      <c r="AX862" s="36"/>
      <c r="AY862" s="36"/>
      <c r="AZ862" s="36"/>
      <c r="BA862" s="104"/>
      <c r="BB862" s="113"/>
      <c r="BC862" s="114" t="str">
        <f>IF(AND(OR(K862=契約状況コード表!D$5,K862=契約状況コード表!D$6),OR(AG862=契約状況コード表!G$5,AG862=契約状況コード表!G$6)),"年間支払金額(全官署)",IF(OR(AG862=契約状況コード表!G$5,AG862=契約状況コード表!G$6),"年間支払金額",IF(AND(OR(COUNTIF(AI862,"*すべて*"),COUNTIF(AI862,"*全て*")),S862="●",OR(K862=契約状況コード表!D$5,K862=契約状況コード表!D$6)),"年間支払金額(全官署、契約相手方ごと)",IF(AND(OR(COUNTIF(AI862,"*すべて*"),COUNTIF(AI862,"*全て*")),S862="●"),"年間支払金額(契約相手方ごと)",IF(AND(OR(K862=契約状況コード表!D$5,K862=契約状況コード表!D$6),AG862=契約状況コード表!G$7),"契約総額(全官署)",IF(AND(K862=契約状況コード表!D$7,AG862=契約状況コード表!G$7),"契約総額(自官署のみ)",IF(K862=契約状況コード表!D$7,"年間支払金額(自官署のみ)",IF(AG862=契約状況コード表!G$7,"契約総額",IF(AND(COUNTIF(BJ862,"&lt;&gt;*単価*"),OR(K862=契約状況コード表!D$5,K862=契約状況コード表!D$6)),"全官署予定価格",IF(AND(COUNTIF(BJ862,"*単価*"),OR(K862=契約状況コード表!D$5,K862=契約状況コード表!D$6)),"全官署支払金額",IF(AND(COUNTIF(BJ862,"&lt;&gt;*単価*"),COUNTIF(BJ862,"*変更契約*")),"変更後予定価格",IF(COUNTIF(BJ862,"*単価*"),"年間支払金額","予定価格"))))))))))))</f>
        <v>予定価格</v>
      </c>
      <c r="BD862" s="114" t="str">
        <f>IF(AND(BI862=契約状況コード表!M$5,T862&gt;契約状況コード表!N$5),"○",IF(AND(BI862=契約状況コード表!M$6,T862&gt;=契約状況コード表!N$6),"○",IF(AND(BI862=契約状況コード表!M$7,T862&gt;=契約状況コード表!N$7),"○",IF(AND(BI862=契約状況コード表!M$8,T862&gt;=契約状況コード表!N$8),"○",IF(AND(BI862=契約状況コード表!M$9,T862&gt;=契約状況コード表!N$9),"○",IF(AND(BI862=契約状況コード表!M$10,T862&gt;=契約状況コード表!N$10),"○",IF(AND(BI862=契約状況コード表!M$11,T862&gt;=契約状況コード表!N$11),"○",IF(AND(BI862=契約状況コード表!M$12,T862&gt;=契約状況コード表!N$12),"○",IF(AND(BI862=契約状況コード表!M$13,T862&gt;=契約状況コード表!N$13),"○",IF(T862="他官署で調達手続き入札を実施のため","○","×"))))))))))</f>
        <v>×</v>
      </c>
      <c r="BE862" s="114" t="str">
        <f>IF(AND(BI862=契約状況コード表!M$5,Y862&gt;契約状況コード表!N$5),"○",IF(AND(BI862=契約状況コード表!M$6,Y862&gt;=契約状況コード表!N$6),"○",IF(AND(BI862=契約状況コード表!M$7,Y862&gt;=契約状況コード表!N$7),"○",IF(AND(BI862=契約状況コード表!M$8,Y862&gt;=契約状況コード表!N$8),"○",IF(AND(BI862=契約状況コード表!M$9,Y862&gt;=契約状況コード表!N$9),"○",IF(AND(BI862=契約状況コード表!M$10,Y862&gt;=契約状況コード表!N$10),"○",IF(AND(BI862=契約状況コード表!M$11,Y862&gt;=契約状況コード表!N$11),"○",IF(AND(BI862=契約状況コード表!M$12,Y862&gt;=契約状況コード表!N$12),"○",IF(AND(BI862=契約状況コード表!M$13,Y862&gt;=契約状況コード表!N$13),"○","×")))))))))</f>
        <v>×</v>
      </c>
      <c r="BF862" s="114" t="str">
        <f t="shared" si="119"/>
        <v>×</v>
      </c>
      <c r="BG862" s="114" t="str">
        <f t="shared" si="120"/>
        <v>×</v>
      </c>
      <c r="BH862" s="115" t="str">
        <f t="shared" si="121"/>
        <v/>
      </c>
      <c r="BI862" s="170">
        <f t="shared" si="122"/>
        <v>0</v>
      </c>
      <c r="BJ862" s="36" t="str">
        <f>IF(AG862=契約状況コード表!G$5,"",IF(AND(K862&lt;&gt;"",ISTEXT(U862)),"分担契約/単価契約",IF(ISTEXT(U862),"単価契約",IF(K862&lt;&gt;"","分担契約",""))))</f>
        <v/>
      </c>
      <c r="BK862" s="171"/>
      <c r="BL862" s="118" t="str">
        <f>IF(COUNTIF(T862,"**"),"",IF(AND(T862&gt;=契約状況コード表!P$5,OR(H862=契約状況コード表!M$5,H862=契約状況コード表!M$6)),1,IF(AND(T862&gt;=契約状況コード表!P$13,H862&lt;&gt;契約状況コード表!M$5,H862&lt;&gt;契約状況コード表!M$6),1,"")))</f>
        <v/>
      </c>
      <c r="BM862" s="155" t="str">
        <f t="shared" si="123"/>
        <v>○</v>
      </c>
      <c r="BN862" s="118" t="b">
        <f t="shared" si="124"/>
        <v>1</v>
      </c>
      <c r="BO862" s="118" t="b">
        <f t="shared" si="125"/>
        <v>1</v>
      </c>
    </row>
    <row r="863" spans="1:67" ht="60.6" customHeight="1">
      <c r="A863" s="101">
        <f t="shared" si="126"/>
        <v>858</v>
      </c>
      <c r="B863" s="101" t="str">
        <f t="shared" si="127"/>
        <v/>
      </c>
      <c r="C863" s="101" t="str">
        <f>IF(B863&lt;&gt;1,"",COUNTIF($B$6:B863,1))</f>
        <v/>
      </c>
      <c r="D863" s="101" t="str">
        <f>IF(B863&lt;&gt;2,"",COUNTIF($B$6:B863,2))</f>
        <v/>
      </c>
      <c r="E863" s="101" t="str">
        <f>IF(B863&lt;&gt;3,"",COUNTIF($B$6:B863,3))</f>
        <v/>
      </c>
      <c r="F863" s="101" t="str">
        <f>IF(B863&lt;&gt;4,"",COUNTIF($B$6:B863,4))</f>
        <v/>
      </c>
      <c r="G863" s="75"/>
      <c r="H863" s="36"/>
      <c r="I863" s="76"/>
      <c r="J863" s="76"/>
      <c r="K863" s="75"/>
      <c r="L863" s="161"/>
      <c r="M863" s="77"/>
      <c r="N863" s="76"/>
      <c r="O863" s="78"/>
      <c r="P863" s="83"/>
      <c r="Q863" s="84"/>
      <c r="R863" s="76"/>
      <c r="S863" s="75"/>
      <c r="T863" s="79"/>
      <c r="U863" s="86"/>
      <c r="V863" s="87"/>
      <c r="W863" s="172" t="str">
        <f>IF(OR(T863="他官署で調達手続きを実施のため",AG863=契約状況コード表!G$5),"－",IF(V863&lt;&gt;"",ROUNDDOWN(V863/T863,3),(IFERROR(ROUNDDOWN(U863/T863,3),"－"))))</f>
        <v>－</v>
      </c>
      <c r="X863" s="79"/>
      <c r="Y863" s="79"/>
      <c r="Z863" s="82"/>
      <c r="AA863" s="80"/>
      <c r="AB863" s="81"/>
      <c r="AC863" s="82"/>
      <c r="AD863" s="82"/>
      <c r="AE863" s="82"/>
      <c r="AF863" s="82"/>
      <c r="AG863" s="80"/>
      <c r="AH863" s="76"/>
      <c r="AI863" s="76"/>
      <c r="AJ863" s="76"/>
      <c r="AK863" s="36"/>
      <c r="AL863" s="36"/>
      <c r="AM863" s="200"/>
      <c r="AN863" s="200"/>
      <c r="AO863" s="200"/>
      <c r="AP863" s="200"/>
      <c r="AQ863" s="161"/>
      <c r="AR863" s="75"/>
      <c r="AS863" s="36"/>
      <c r="AT863" s="36"/>
      <c r="AU863" s="36"/>
      <c r="AV863" s="36"/>
      <c r="AW863" s="36"/>
      <c r="AX863" s="36"/>
      <c r="AY863" s="36"/>
      <c r="AZ863" s="36"/>
      <c r="BA863" s="104"/>
      <c r="BB863" s="113"/>
      <c r="BC863" s="114" t="str">
        <f>IF(AND(OR(K863=契約状況コード表!D$5,K863=契約状況コード表!D$6),OR(AG863=契約状況コード表!G$5,AG863=契約状況コード表!G$6)),"年間支払金額(全官署)",IF(OR(AG863=契約状況コード表!G$5,AG863=契約状況コード表!G$6),"年間支払金額",IF(AND(OR(COUNTIF(AI863,"*すべて*"),COUNTIF(AI863,"*全て*")),S863="●",OR(K863=契約状況コード表!D$5,K863=契約状況コード表!D$6)),"年間支払金額(全官署、契約相手方ごと)",IF(AND(OR(COUNTIF(AI863,"*すべて*"),COUNTIF(AI863,"*全て*")),S863="●"),"年間支払金額(契約相手方ごと)",IF(AND(OR(K863=契約状況コード表!D$5,K863=契約状況コード表!D$6),AG863=契約状況コード表!G$7),"契約総額(全官署)",IF(AND(K863=契約状況コード表!D$7,AG863=契約状況コード表!G$7),"契約総額(自官署のみ)",IF(K863=契約状況コード表!D$7,"年間支払金額(自官署のみ)",IF(AG863=契約状況コード表!G$7,"契約総額",IF(AND(COUNTIF(BJ863,"&lt;&gt;*単価*"),OR(K863=契約状況コード表!D$5,K863=契約状況コード表!D$6)),"全官署予定価格",IF(AND(COUNTIF(BJ863,"*単価*"),OR(K863=契約状況コード表!D$5,K863=契約状況コード表!D$6)),"全官署支払金額",IF(AND(COUNTIF(BJ863,"&lt;&gt;*単価*"),COUNTIF(BJ863,"*変更契約*")),"変更後予定価格",IF(COUNTIF(BJ863,"*単価*"),"年間支払金額","予定価格"))))))))))))</f>
        <v>予定価格</v>
      </c>
      <c r="BD863" s="114" t="str">
        <f>IF(AND(BI863=契約状況コード表!M$5,T863&gt;契約状況コード表!N$5),"○",IF(AND(BI863=契約状況コード表!M$6,T863&gt;=契約状況コード表!N$6),"○",IF(AND(BI863=契約状況コード表!M$7,T863&gt;=契約状況コード表!N$7),"○",IF(AND(BI863=契約状況コード表!M$8,T863&gt;=契約状況コード表!N$8),"○",IF(AND(BI863=契約状況コード表!M$9,T863&gt;=契約状況コード表!N$9),"○",IF(AND(BI863=契約状況コード表!M$10,T863&gt;=契約状況コード表!N$10),"○",IF(AND(BI863=契約状況コード表!M$11,T863&gt;=契約状況コード表!N$11),"○",IF(AND(BI863=契約状況コード表!M$12,T863&gt;=契約状況コード表!N$12),"○",IF(AND(BI863=契約状況コード表!M$13,T863&gt;=契約状況コード表!N$13),"○",IF(T863="他官署で調達手続き入札を実施のため","○","×"))))))))))</f>
        <v>×</v>
      </c>
      <c r="BE863" s="114" t="str">
        <f>IF(AND(BI863=契約状況コード表!M$5,Y863&gt;契約状況コード表!N$5),"○",IF(AND(BI863=契約状況コード表!M$6,Y863&gt;=契約状況コード表!N$6),"○",IF(AND(BI863=契約状況コード表!M$7,Y863&gt;=契約状況コード表!N$7),"○",IF(AND(BI863=契約状況コード表!M$8,Y863&gt;=契約状況コード表!N$8),"○",IF(AND(BI863=契約状況コード表!M$9,Y863&gt;=契約状況コード表!N$9),"○",IF(AND(BI863=契約状況コード表!M$10,Y863&gt;=契約状況コード表!N$10),"○",IF(AND(BI863=契約状況コード表!M$11,Y863&gt;=契約状況コード表!N$11),"○",IF(AND(BI863=契約状況コード表!M$12,Y863&gt;=契約状況コード表!N$12),"○",IF(AND(BI863=契約状況コード表!M$13,Y863&gt;=契約状況コード表!N$13),"○","×")))))))))</f>
        <v>×</v>
      </c>
      <c r="BF863" s="114" t="str">
        <f t="shared" si="119"/>
        <v>×</v>
      </c>
      <c r="BG863" s="114" t="str">
        <f t="shared" si="120"/>
        <v>×</v>
      </c>
      <c r="BH863" s="115" t="str">
        <f t="shared" si="121"/>
        <v/>
      </c>
      <c r="BI863" s="170">
        <f t="shared" si="122"/>
        <v>0</v>
      </c>
      <c r="BJ863" s="36" t="str">
        <f>IF(AG863=契約状況コード表!G$5,"",IF(AND(K863&lt;&gt;"",ISTEXT(U863)),"分担契約/単価契約",IF(ISTEXT(U863),"単価契約",IF(K863&lt;&gt;"","分担契約",""))))</f>
        <v/>
      </c>
      <c r="BK863" s="171"/>
      <c r="BL863" s="118" t="str">
        <f>IF(COUNTIF(T863,"**"),"",IF(AND(T863&gt;=契約状況コード表!P$5,OR(H863=契約状況コード表!M$5,H863=契約状況コード表!M$6)),1,IF(AND(T863&gt;=契約状況コード表!P$13,H863&lt;&gt;契約状況コード表!M$5,H863&lt;&gt;契約状況コード表!M$6),1,"")))</f>
        <v/>
      </c>
      <c r="BM863" s="155" t="str">
        <f t="shared" si="123"/>
        <v>○</v>
      </c>
      <c r="BN863" s="118" t="b">
        <f t="shared" si="124"/>
        <v>1</v>
      </c>
      <c r="BO863" s="118" t="b">
        <f t="shared" si="125"/>
        <v>1</v>
      </c>
    </row>
    <row r="864" spans="1:67" ht="60.6" customHeight="1">
      <c r="A864" s="101">
        <f t="shared" si="126"/>
        <v>859</v>
      </c>
      <c r="B864" s="101" t="str">
        <f t="shared" si="127"/>
        <v/>
      </c>
      <c r="C864" s="101" t="str">
        <f>IF(B864&lt;&gt;1,"",COUNTIF($B$6:B864,1))</f>
        <v/>
      </c>
      <c r="D864" s="101" t="str">
        <f>IF(B864&lt;&gt;2,"",COUNTIF($B$6:B864,2))</f>
        <v/>
      </c>
      <c r="E864" s="101" t="str">
        <f>IF(B864&lt;&gt;3,"",COUNTIF($B$6:B864,3))</f>
        <v/>
      </c>
      <c r="F864" s="101" t="str">
        <f>IF(B864&lt;&gt;4,"",COUNTIF($B$6:B864,4))</f>
        <v/>
      </c>
      <c r="G864" s="75"/>
      <c r="H864" s="36"/>
      <c r="I864" s="76"/>
      <c r="J864" s="76"/>
      <c r="K864" s="75"/>
      <c r="L864" s="161"/>
      <c r="M864" s="77"/>
      <c r="N864" s="76"/>
      <c r="O864" s="78"/>
      <c r="P864" s="83"/>
      <c r="Q864" s="84"/>
      <c r="R864" s="76"/>
      <c r="S864" s="75"/>
      <c r="T864" s="85"/>
      <c r="U864" s="154"/>
      <c r="V864" s="87"/>
      <c r="W864" s="172" t="str">
        <f>IF(OR(T864="他官署で調達手続きを実施のため",AG864=契約状況コード表!G$5),"－",IF(V864&lt;&gt;"",ROUNDDOWN(V864/T864,3),(IFERROR(ROUNDDOWN(U864/T864,3),"－"))))</f>
        <v>－</v>
      </c>
      <c r="X864" s="85"/>
      <c r="Y864" s="85"/>
      <c r="Z864" s="82"/>
      <c r="AA864" s="80"/>
      <c r="AB864" s="81"/>
      <c r="AC864" s="82"/>
      <c r="AD864" s="82"/>
      <c r="AE864" s="82"/>
      <c r="AF864" s="82"/>
      <c r="AG864" s="80"/>
      <c r="AH864" s="76"/>
      <c r="AI864" s="76"/>
      <c r="AJ864" s="76"/>
      <c r="AK864" s="36"/>
      <c r="AL864" s="36"/>
      <c r="AM864" s="200"/>
      <c r="AN864" s="200"/>
      <c r="AO864" s="200"/>
      <c r="AP864" s="200"/>
      <c r="AQ864" s="161"/>
      <c r="AR864" s="75"/>
      <c r="AS864" s="36"/>
      <c r="AT864" s="36"/>
      <c r="AU864" s="36"/>
      <c r="AV864" s="36"/>
      <c r="AW864" s="36"/>
      <c r="AX864" s="36"/>
      <c r="AY864" s="36"/>
      <c r="AZ864" s="36"/>
      <c r="BA864" s="104"/>
      <c r="BB864" s="113"/>
      <c r="BC864" s="114" t="str">
        <f>IF(AND(OR(K864=契約状況コード表!D$5,K864=契約状況コード表!D$6),OR(AG864=契約状況コード表!G$5,AG864=契約状況コード表!G$6)),"年間支払金額(全官署)",IF(OR(AG864=契約状況コード表!G$5,AG864=契約状況コード表!G$6),"年間支払金額",IF(AND(OR(COUNTIF(AI864,"*すべて*"),COUNTIF(AI864,"*全て*")),S864="●",OR(K864=契約状況コード表!D$5,K864=契約状況コード表!D$6)),"年間支払金額(全官署、契約相手方ごと)",IF(AND(OR(COUNTIF(AI864,"*すべて*"),COUNTIF(AI864,"*全て*")),S864="●"),"年間支払金額(契約相手方ごと)",IF(AND(OR(K864=契約状況コード表!D$5,K864=契約状況コード表!D$6),AG864=契約状況コード表!G$7),"契約総額(全官署)",IF(AND(K864=契約状況コード表!D$7,AG864=契約状況コード表!G$7),"契約総額(自官署のみ)",IF(K864=契約状況コード表!D$7,"年間支払金額(自官署のみ)",IF(AG864=契約状況コード表!G$7,"契約総額",IF(AND(COUNTIF(BJ864,"&lt;&gt;*単価*"),OR(K864=契約状況コード表!D$5,K864=契約状況コード表!D$6)),"全官署予定価格",IF(AND(COUNTIF(BJ864,"*単価*"),OR(K864=契約状況コード表!D$5,K864=契約状況コード表!D$6)),"全官署支払金額",IF(AND(COUNTIF(BJ864,"&lt;&gt;*単価*"),COUNTIF(BJ864,"*変更契約*")),"変更後予定価格",IF(COUNTIF(BJ864,"*単価*"),"年間支払金額","予定価格"))))))))))))</f>
        <v>予定価格</v>
      </c>
      <c r="BD864" s="114" t="str">
        <f>IF(AND(BI864=契約状況コード表!M$5,T864&gt;契約状況コード表!N$5),"○",IF(AND(BI864=契約状況コード表!M$6,T864&gt;=契約状況コード表!N$6),"○",IF(AND(BI864=契約状況コード表!M$7,T864&gt;=契約状況コード表!N$7),"○",IF(AND(BI864=契約状況コード表!M$8,T864&gt;=契約状況コード表!N$8),"○",IF(AND(BI864=契約状況コード表!M$9,T864&gt;=契約状況コード表!N$9),"○",IF(AND(BI864=契約状況コード表!M$10,T864&gt;=契約状況コード表!N$10),"○",IF(AND(BI864=契約状況コード表!M$11,T864&gt;=契約状況コード表!N$11),"○",IF(AND(BI864=契約状況コード表!M$12,T864&gt;=契約状況コード表!N$12),"○",IF(AND(BI864=契約状況コード表!M$13,T864&gt;=契約状況コード表!N$13),"○",IF(T864="他官署で調達手続き入札を実施のため","○","×"))))))))))</f>
        <v>×</v>
      </c>
      <c r="BE864" s="114" t="str">
        <f>IF(AND(BI864=契約状況コード表!M$5,Y864&gt;契約状況コード表!N$5),"○",IF(AND(BI864=契約状況コード表!M$6,Y864&gt;=契約状況コード表!N$6),"○",IF(AND(BI864=契約状況コード表!M$7,Y864&gt;=契約状況コード表!N$7),"○",IF(AND(BI864=契約状況コード表!M$8,Y864&gt;=契約状況コード表!N$8),"○",IF(AND(BI864=契約状況コード表!M$9,Y864&gt;=契約状況コード表!N$9),"○",IF(AND(BI864=契約状況コード表!M$10,Y864&gt;=契約状況コード表!N$10),"○",IF(AND(BI864=契約状況コード表!M$11,Y864&gt;=契約状況コード表!N$11),"○",IF(AND(BI864=契約状況コード表!M$12,Y864&gt;=契約状況コード表!N$12),"○",IF(AND(BI864=契約状況コード表!M$13,Y864&gt;=契約状況コード表!N$13),"○","×")))))))))</f>
        <v>×</v>
      </c>
      <c r="BF864" s="114" t="str">
        <f t="shared" si="119"/>
        <v>×</v>
      </c>
      <c r="BG864" s="114" t="str">
        <f t="shared" si="120"/>
        <v>×</v>
      </c>
      <c r="BH864" s="115" t="str">
        <f t="shared" si="121"/>
        <v/>
      </c>
      <c r="BI864" s="170">
        <f t="shared" si="122"/>
        <v>0</v>
      </c>
      <c r="BJ864" s="36" t="str">
        <f>IF(AG864=契約状況コード表!G$5,"",IF(AND(K864&lt;&gt;"",ISTEXT(U864)),"分担契約/単価契約",IF(ISTEXT(U864),"単価契約",IF(K864&lt;&gt;"","分担契約",""))))</f>
        <v/>
      </c>
      <c r="BK864" s="171"/>
      <c r="BL864" s="118" t="str">
        <f>IF(COUNTIF(T864,"**"),"",IF(AND(T864&gt;=契約状況コード表!P$5,OR(H864=契約状況コード表!M$5,H864=契約状況コード表!M$6)),1,IF(AND(T864&gt;=契約状況コード表!P$13,H864&lt;&gt;契約状況コード表!M$5,H864&lt;&gt;契約状況コード表!M$6),1,"")))</f>
        <v/>
      </c>
      <c r="BM864" s="155" t="str">
        <f t="shared" si="123"/>
        <v>○</v>
      </c>
      <c r="BN864" s="118" t="b">
        <f t="shared" si="124"/>
        <v>1</v>
      </c>
      <c r="BO864" s="118" t="b">
        <f t="shared" si="125"/>
        <v>1</v>
      </c>
    </row>
    <row r="865" spans="1:67" ht="60.6" customHeight="1">
      <c r="A865" s="101">
        <f t="shared" si="126"/>
        <v>860</v>
      </c>
      <c r="B865" s="101" t="str">
        <f t="shared" si="127"/>
        <v/>
      </c>
      <c r="C865" s="101" t="str">
        <f>IF(B865&lt;&gt;1,"",COUNTIF($B$6:B865,1))</f>
        <v/>
      </c>
      <c r="D865" s="101" t="str">
        <f>IF(B865&lt;&gt;2,"",COUNTIF($B$6:B865,2))</f>
        <v/>
      </c>
      <c r="E865" s="101" t="str">
        <f>IF(B865&lt;&gt;3,"",COUNTIF($B$6:B865,3))</f>
        <v/>
      </c>
      <c r="F865" s="101" t="str">
        <f>IF(B865&lt;&gt;4,"",COUNTIF($B$6:B865,4))</f>
        <v/>
      </c>
      <c r="G865" s="75"/>
      <c r="H865" s="36"/>
      <c r="I865" s="76"/>
      <c r="J865" s="76"/>
      <c r="K865" s="75"/>
      <c r="L865" s="161"/>
      <c r="M865" s="77"/>
      <c r="N865" s="76"/>
      <c r="O865" s="78"/>
      <c r="P865" s="83"/>
      <c r="Q865" s="84"/>
      <c r="R865" s="76"/>
      <c r="S865" s="75"/>
      <c r="T865" s="79"/>
      <c r="U865" s="86"/>
      <c r="V865" s="87"/>
      <c r="W865" s="172" t="str">
        <f>IF(OR(T865="他官署で調達手続きを実施のため",AG865=契約状況コード表!G$5),"－",IF(V865&lt;&gt;"",ROUNDDOWN(V865/T865,3),(IFERROR(ROUNDDOWN(U865/T865,3),"－"))))</f>
        <v>－</v>
      </c>
      <c r="X865" s="79"/>
      <c r="Y865" s="79"/>
      <c r="Z865" s="82"/>
      <c r="AA865" s="80"/>
      <c r="AB865" s="81"/>
      <c r="AC865" s="82"/>
      <c r="AD865" s="82"/>
      <c r="AE865" s="82"/>
      <c r="AF865" s="82"/>
      <c r="AG865" s="80"/>
      <c r="AH865" s="76"/>
      <c r="AI865" s="76"/>
      <c r="AJ865" s="76"/>
      <c r="AK865" s="36"/>
      <c r="AL865" s="36"/>
      <c r="AM865" s="200"/>
      <c r="AN865" s="200"/>
      <c r="AO865" s="200"/>
      <c r="AP865" s="200"/>
      <c r="AQ865" s="161"/>
      <c r="AR865" s="75"/>
      <c r="AS865" s="36"/>
      <c r="AT865" s="36"/>
      <c r="AU865" s="36"/>
      <c r="AV865" s="36"/>
      <c r="AW865" s="36"/>
      <c r="AX865" s="36"/>
      <c r="AY865" s="36"/>
      <c r="AZ865" s="36"/>
      <c r="BA865" s="104"/>
      <c r="BB865" s="113"/>
      <c r="BC865" s="114" t="str">
        <f>IF(AND(OR(K865=契約状況コード表!D$5,K865=契約状況コード表!D$6),OR(AG865=契約状況コード表!G$5,AG865=契約状況コード表!G$6)),"年間支払金額(全官署)",IF(OR(AG865=契約状況コード表!G$5,AG865=契約状況コード表!G$6),"年間支払金額",IF(AND(OR(COUNTIF(AI865,"*すべて*"),COUNTIF(AI865,"*全て*")),S865="●",OR(K865=契約状況コード表!D$5,K865=契約状況コード表!D$6)),"年間支払金額(全官署、契約相手方ごと)",IF(AND(OR(COUNTIF(AI865,"*すべて*"),COUNTIF(AI865,"*全て*")),S865="●"),"年間支払金額(契約相手方ごと)",IF(AND(OR(K865=契約状況コード表!D$5,K865=契約状況コード表!D$6),AG865=契約状況コード表!G$7),"契約総額(全官署)",IF(AND(K865=契約状況コード表!D$7,AG865=契約状況コード表!G$7),"契約総額(自官署のみ)",IF(K865=契約状況コード表!D$7,"年間支払金額(自官署のみ)",IF(AG865=契約状況コード表!G$7,"契約総額",IF(AND(COUNTIF(BJ865,"&lt;&gt;*単価*"),OR(K865=契約状況コード表!D$5,K865=契約状況コード表!D$6)),"全官署予定価格",IF(AND(COUNTIF(BJ865,"*単価*"),OR(K865=契約状況コード表!D$5,K865=契約状況コード表!D$6)),"全官署支払金額",IF(AND(COUNTIF(BJ865,"&lt;&gt;*単価*"),COUNTIF(BJ865,"*変更契約*")),"変更後予定価格",IF(COUNTIF(BJ865,"*単価*"),"年間支払金額","予定価格"))))))))))))</f>
        <v>予定価格</v>
      </c>
      <c r="BD865" s="114" t="str">
        <f>IF(AND(BI865=契約状況コード表!M$5,T865&gt;契約状況コード表!N$5),"○",IF(AND(BI865=契約状況コード表!M$6,T865&gt;=契約状況コード表!N$6),"○",IF(AND(BI865=契約状況コード表!M$7,T865&gt;=契約状況コード表!N$7),"○",IF(AND(BI865=契約状況コード表!M$8,T865&gt;=契約状況コード表!N$8),"○",IF(AND(BI865=契約状況コード表!M$9,T865&gt;=契約状況コード表!N$9),"○",IF(AND(BI865=契約状況コード表!M$10,T865&gt;=契約状況コード表!N$10),"○",IF(AND(BI865=契約状況コード表!M$11,T865&gt;=契約状況コード表!N$11),"○",IF(AND(BI865=契約状況コード表!M$12,T865&gt;=契約状況コード表!N$12),"○",IF(AND(BI865=契約状況コード表!M$13,T865&gt;=契約状況コード表!N$13),"○",IF(T865="他官署で調達手続き入札を実施のため","○","×"))))))))))</f>
        <v>×</v>
      </c>
      <c r="BE865" s="114" t="str">
        <f>IF(AND(BI865=契約状況コード表!M$5,Y865&gt;契約状況コード表!N$5),"○",IF(AND(BI865=契約状況コード表!M$6,Y865&gt;=契約状況コード表!N$6),"○",IF(AND(BI865=契約状況コード表!M$7,Y865&gt;=契約状況コード表!N$7),"○",IF(AND(BI865=契約状況コード表!M$8,Y865&gt;=契約状況コード表!N$8),"○",IF(AND(BI865=契約状況コード表!M$9,Y865&gt;=契約状況コード表!N$9),"○",IF(AND(BI865=契約状況コード表!M$10,Y865&gt;=契約状況コード表!N$10),"○",IF(AND(BI865=契約状況コード表!M$11,Y865&gt;=契約状況コード表!N$11),"○",IF(AND(BI865=契約状況コード表!M$12,Y865&gt;=契約状況コード表!N$12),"○",IF(AND(BI865=契約状況コード表!M$13,Y865&gt;=契約状況コード表!N$13),"○","×")))))))))</f>
        <v>×</v>
      </c>
      <c r="BF865" s="114" t="str">
        <f t="shared" si="119"/>
        <v>×</v>
      </c>
      <c r="BG865" s="114" t="str">
        <f t="shared" si="120"/>
        <v>×</v>
      </c>
      <c r="BH865" s="115" t="str">
        <f t="shared" si="121"/>
        <v/>
      </c>
      <c r="BI865" s="170">
        <f t="shared" si="122"/>
        <v>0</v>
      </c>
      <c r="BJ865" s="36" t="str">
        <f>IF(AG865=契約状況コード表!G$5,"",IF(AND(K865&lt;&gt;"",ISTEXT(U865)),"分担契約/単価契約",IF(ISTEXT(U865),"単価契約",IF(K865&lt;&gt;"","分担契約",""))))</f>
        <v/>
      </c>
      <c r="BK865" s="171"/>
      <c r="BL865" s="118" t="str">
        <f>IF(COUNTIF(T865,"**"),"",IF(AND(T865&gt;=契約状況コード表!P$5,OR(H865=契約状況コード表!M$5,H865=契約状況コード表!M$6)),1,IF(AND(T865&gt;=契約状況コード表!P$13,H865&lt;&gt;契約状況コード表!M$5,H865&lt;&gt;契約状況コード表!M$6),1,"")))</f>
        <v/>
      </c>
      <c r="BM865" s="155" t="str">
        <f t="shared" si="123"/>
        <v>○</v>
      </c>
      <c r="BN865" s="118" t="b">
        <f t="shared" si="124"/>
        <v>1</v>
      </c>
      <c r="BO865" s="118" t="b">
        <f t="shared" si="125"/>
        <v>1</v>
      </c>
    </row>
    <row r="866" spans="1:67" ht="60.6" customHeight="1">
      <c r="A866" s="101">
        <f t="shared" si="126"/>
        <v>861</v>
      </c>
      <c r="B866" s="101" t="str">
        <f t="shared" si="127"/>
        <v/>
      </c>
      <c r="C866" s="101" t="str">
        <f>IF(B866&lt;&gt;1,"",COUNTIF($B$6:B866,1))</f>
        <v/>
      </c>
      <c r="D866" s="101" t="str">
        <f>IF(B866&lt;&gt;2,"",COUNTIF($B$6:B866,2))</f>
        <v/>
      </c>
      <c r="E866" s="101" t="str">
        <f>IF(B866&lt;&gt;3,"",COUNTIF($B$6:B866,3))</f>
        <v/>
      </c>
      <c r="F866" s="101" t="str">
        <f>IF(B866&lt;&gt;4,"",COUNTIF($B$6:B866,4))</f>
        <v/>
      </c>
      <c r="G866" s="75"/>
      <c r="H866" s="36"/>
      <c r="I866" s="76"/>
      <c r="J866" s="76"/>
      <c r="K866" s="75"/>
      <c r="L866" s="161"/>
      <c r="M866" s="77"/>
      <c r="N866" s="76"/>
      <c r="O866" s="78"/>
      <c r="P866" s="83"/>
      <c r="Q866" s="84"/>
      <c r="R866" s="76"/>
      <c r="S866" s="75"/>
      <c r="T866" s="79"/>
      <c r="U866" s="86"/>
      <c r="V866" s="87"/>
      <c r="W866" s="172" t="str">
        <f>IF(OR(T866="他官署で調達手続きを実施のため",AG866=契約状況コード表!G$5),"－",IF(V866&lt;&gt;"",ROUNDDOWN(V866/T866,3),(IFERROR(ROUNDDOWN(U866/T866,3),"－"))))</f>
        <v>－</v>
      </c>
      <c r="X866" s="79"/>
      <c r="Y866" s="79"/>
      <c r="Z866" s="82"/>
      <c r="AA866" s="80"/>
      <c r="AB866" s="81"/>
      <c r="AC866" s="82"/>
      <c r="AD866" s="82"/>
      <c r="AE866" s="82"/>
      <c r="AF866" s="82"/>
      <c r="AG866" s="80"/>
      <c r="AH866" s="76"/>
      <c r="AI866" s="76"/>
      <c r="AJ866" s="76"/>
      <c r="AK866" s="36"/>
      <c r="AL866" s="36"/>
      <c r="AM866" s="200"/>
      <c r="AN866" s="200"/>
      <c r="AO866" s="200"/>
      <c r="AP866" s="200"/>
      <c r="AQ866" s="161"/>
      <c r="AR866" s="75"/>
      <c r="AS866" s="36"/>
      <c r="AT866" s="36"/>
      <c r="AU866" s="36"/>
      <c r="AV866" s="36"/>
      <c r="AW866" s="36"/>
      <c r="AX866" s="36"/>
      <c r="AY866" s="36"/>
      <c r="AZ866" s="36"/>
      <c r="BA866" s="104"/>
      <c r="BB866" s="113"/>
      <c r="BC866" s="114" t="str">
        <f>IF(AND(OR(K866=契約状況コード表!D$5,K866=契約状況コード表!D$6),OR(AG866=契約状況コード表!G$5,AG866=契約状況コード表!G$6)),"年間支払金額(全官署)",IF(OR(AG866=契約状況コード表!G$5,AG866=契約状況コード表!G$6),"年間支払金額",IF(AND(OR(COUNTIF(AI866,"*すべて*"),COUNTIF(AI866,"*全て*")),S866="●",OR(K866=契約状況コード表!D$5,K866=契約状況コード表!D$6)),"年間支払金額(全官署、契約相手方ごと)",IF(AND(OR(COUNTIF(AI866,"*すべて*"),COUNTIF(AI866,"*全て*")),S866="●"),"年間支払金額(契約相手方ごと)",IF(AND(OR(K866=契約状況コード表!D$5,K866=契約状況コード表!D$6),AG866=契約状況コード表!G$7),"契約総額(全官署)",IF(AND(K866=契約状況コード表!D$7,AG866=契約状況コード表!G$7),"契約総額(自官署のみ)",IF(K866=契約状況コード表!D$7,"年間支払金額(自官署のみ)",IF(AG866=契約状況コード表!G$7,"契約総額",IF(AND(COUNTIF(BJ866,"&lt;&gt;*単価*"),OR(K866=契約状況コード表!D$5,K866=契約状況コード表!D$6)),"全官署予定価格",IF(AND(COUNTIF(BJ866,"*単価*"),OR(K866=契約状況コード表!D$5,K866=契約状況コード表!D$6)),"全官署支払金額",IF(AND(COUNTIF(BJ866,"&lt;&gt;*単価*"),COUNTIF(BJ866,"*変更契約*")),"変更後予定価格",IF(COUNTIF(BJ866,"*単価*"),"年間支払金額","予定価格"))))))))))))</f>
        <v>予定価格</v>
      </c>
      <c r="BD866" s="114" t="str">
        <f>IF(AND(BI866=契約状況コード表!M$5,T866&gt;契約状況コード表!N$5),"○",IF(AND(BI866=契約状況コード表!M$6,T866&gt;=契約状況コード表!N$6),"○",IF(AND(BI866=契約状況コード表!M$7,T866&gt;=契約状況コード表!N$7),"○",IF(AND(BI866=契約状況コード表!M$8,T866&gt;=契約状況コード表!N$8),"○",IF(AND(BI866=契約状況コード表!M$9,T866&gt;=契約状況コード表!N$9),"○",IF(AND(BI866=契約状況コード表!M$10,T866&gt;=契約状況コード表!N$10),"○",IF(AND(BI866=契約状況コード表!M$11,T866&gt;=契約状況コード表!N$11),"○",IF(AND(BI866=契約状況コード表!M$12,T866&gt;=契約状況コード表!N$12),"○",IF(AND(BI866=契約状況コード表!M$13,T866&gt;=契約状況コード表!N$13),"○",IF(T866="他官署で調達手続き入札を実施のため","○","×"))))))))))</f>
        <v>×</v>
      </c>
      <c r="BE866" s="114" t="str">
        <f>IF(AND(BI866=契約状況コード表!M$5,Y866&gt;契約状況コード表!N$5),"○",IF(AND(BI866=契約状況コード表!M$6,Y866&gt;=契約状況コード表!N$6),"○",IF(AND(BI866=契約状況コード表!M$7,Y866&gt;=契約状況コード表!N$7),"○",IF(AND(BI866=契約状況コード表!M$8,Y866&gt;=契約状況コード表!N$8),"○",IF(AND(BI866=契約状況コード表!M$9,Y866&gt;=契約状況コード表!N$9),"○",IF(AND(BI866=契約状況コード表!M$10,Y866&gt;=契約状況コード表!N$10),"○",IF(AND(BI866=契約状況コード表!M$11,Y866&gt;=契約状況コード表!N$11),"○",IF(AND(BI866=契約状況コード表!M$12,Y866&gt;=契約状況コード表!N$12),"○",IF(AND(BI866=契約状況コード表!M$13,Y866&gt;=契約状況コード表!N$13),"○","×")))))))))</f>
        <v>×</v>
      </c>
      <c r="BF866" s="114" t="str">
        <f t="shared" si="119"/>
        <v>×</v>
      </c>
      <c r="BG866" s="114" t="str">
        <f t="shared" si="120"/>
        <v>×</v>
      </c>
      <c r="BH866" s="115" t="str">
        <f t="shared" si="121"/>
        <v/>
      </c>
      <c r="BI866" s="170">
        <f t="shared" si="122"/>
        <v>0</v>
      </c>
      <c r="BJ866" s="36" t="str">
        <f>IF(AG866=契約状況コード表!G$5,"",IF(AND(K866&lt;&gt;"",ISTEXT(U866)),"分担契約/単価契約",IF(ISTEXT(U866),"単価契約",IF(K866&lt;&gt;"","分担契約",""))))</f>
        <v/>
      </c>
      <c r="BK866" s="171"/>
      <c r="BL866" s="118" t="str">
        <f>IF(COUNTIF(T866,"**"),"",IF(AND(T866&gt;=契約状況コード表!P$5,OR(H866=契約状況コード表!M$5,H866=契約状況コード表!M$6)),1,IF(AND(T866&gt;=契約状況コード表!P$13,H866&lt;&gt;契約状況コード表!M$5,H866&lt;&gt;契約状況コード表!M$6),1,"")))</f>
        <v/>
      </c>
      <c r="BM866" s="155" t="str">
        <f t="shared" si="123"/>
        <v>○</v>
      </c>
      <c r="BN866" s="118" t="b">
        <f t="shared" si="124"/>
        <v>1</v>
      </c>
      <c r="BO866" s="118" t="b">
        <f t="shared" si="125"/>
        <v>1</v>
      </c>
    </row>
    <row r="867" spans="1:67" ht="60.6" customHeight="1">
      <c r="A867" s="101">
        <f t="shared" si="126"/>
        <v>862</v>
      </c>
      <c r="B867" s="101" t="str">
        <f t="shared" si="127"/>
        <v/>
      </c>
      <c r="C867" s="101" t="str">
        <f>IF(B867&lt;&gt;1,"",COUNTIF($B$6:B867,1))</f>
        <v/>
      </c>
      <c r="D867" s="101" t="str">
        <f>IF(B867&lt;&gt;2,"",COUNTIF($B$6:B867,2))</f>
        <v/>
      </c>
      <c r="E867" s="101" t="str">
        <f>IF(B867&lt;&gt;3,"",COUNTIF($B$6:B867,3))</f>
        <v/>
      </c>
      <c r="F867" s="101" t="str">
        <f>IF(B867&lt;&gt;4,"",COUNTIF($B$6:B867,4))</f>
        <v/>
      </c>
      <c r="G867" s="75"/>
      <c r="H867" s="36"/>
      <c r="I867" s="76"/>
      <c r="J867" s="76"/>
      <c r="K867" s="75"/>
      <c r="L867" s="161"/>
      <c r="M867" s="77"/>
      <c r="N867" s="76"/>
      <c r="O867" s="78"/>
      <c r="P867" s="83"/>
      <c r="Q867" s="84"/>
      <c r="R867" s="76"/>
      <c r="S867" s="75"/>
      <c r="T867" s="79"/>
      <c r="U867" s="86"/>
      <c r="V867" s="87"/>
      <c r="W867" s="172" t="str">
        <f>IF(OR(T867="他官署で調達手続きを実施のため",AG867=契約状況コード表!G$5),"－",IF(V867&lt;&gt;"",ROUNDDOWN(V867/T867,3),(IFERROR(ROUNDDOWN(U867/T867,3),"－"))))</f>
        <v>－</v>
      </c>
      <c r="X867" s="79"/>
      <c r="Y867" s="79"/>
      <c r="Z867" s="82"/>
      <c r="AA867" s="80"/>
      <c r="AB867" s="81"/>
      <c r="AC867" s="82"/>
      <c r="AD867" s="82"/>
      <c r="AE867" s="82"/>
      <c r="AF867" s="82"/>
      <c r="AG867" s="80"/>
      <c r="AH867" s="76"/>
      <c r="AI867" s="76"/>
      <c r="AJ867" s="76"/>
      <c r="AK867" s="36"/>
      <c r="AL867" s="36"/>
      <c r="AM867" s="200"/>
      <c r="AN867" s="200"/>
      <c r="AO867" s="200"/>
      <c r="AP867" s="200"/>
      <c r="AQ867" s="161"/>
      <c r="AR867" s="75"/>
      <c r="AS867" s="36"/>
      <c r="AT867" s="36"/>
      <c r="AU867" s="36"/>
      <c r="AV867" s="36"/>
      <c r="AW867" s="36"/>
      <c r="AX867" s="36"/>
      <c r="AY867" s="36"/>
      <c r="AZ867" s="36"/>
      <c r="BA867" s="104"/>
      <c r="BB867" s="113"/>
      <c r="BC867" s="114" t="str">
        <f>IF(AND(OR(K867=契約状況コード表!D$5,K867=契約状況コード表!D$6),OR(AG867=契約状況コード表!G$5,AG867=契約状況コード表!G$6)),"年間支払金額(全官署)",IF(OR(AG867=契約状況コード表!G$5,AG867=契約状況コード表!G$6),"年間支払金額",IF(AND(OR(COUNTIF(AI867,"*すべて*"),COUNTIF(AI867,"*全て*")),S867="●",OR(K867=契約状況コード表!D$5,K867=契約状況コード表!D$6)),"年間支払金額(全官署、契約相手方ごと)",IF(AND(OR(COUNTIF(AI867,"*すべて*"),COUNTIF(AI867,"*全て*")),S867="●"),"年間支払金額(契約相手方ごと)",IF(AND(OR(K867=契約状況コード表!D$5,K867=契約状況コード表!D$6),AG867=契約状況コード表!G$7),"契約総額(全官署)",IF(AND(K867=契約状況コード表!D$7,AG867=契約状況コード表!G$7),"契約総額(自官署のみ)",IF(K867=契約状況コード表!D$7,"年間支払金額(自官署のみ)",IF(AG867=契約状況コード表!G$7,"契約総額",IF(AND(COUNTIF(BJ867,"&lt;&gt;*単価*"),OR(K867=契約状況コード表!D$5,K867=契約状況コード表!D$6)),"全官署予定価格",IF(AND(COUNTIF(BJ867,"*単価*"),OR(K867=契約状況コード表!D$5,K867=契約状況コード表!D$6)),"全官署支払金額",IF(AND(COUNTIF(BJ867,"&lt;&gt;*単価*"),COUNTIF(BJ867,"*変更契約*")),"変更後予定価格",IF(COUNTIF(BJ867,"*単価*"),"年間支払金額","予定価格"))))))))))))</f>
        <v>予定価格</v>
      </c>
      <c r="BD867" s="114" t="str">
        <f>IF(AND(BI867=契約状況コード表!M$5,T867&gt;契約状況コード表!N$5),"○",IF(AND(BI867=契約状況コード表!M$6,T867&gt;=契約状況コード表!N$6),"○",IF(AND(BI867=契約状況コード表!M$7,T867&gt;=契約状況コード表!N$7),"○",IF(AND(BI867=契約状況コード表!M$8,T867&gt;=契約状況コード表!N$8),"○",IF(AND(BI867=契約状況コード表!M$9,T867&gt;=契約状況コード表!N$9),"○",IF(AND(BI867=契約状況コード表!M$10,T867&gt;=契約状況コード表!N$10),"○",IF(AND(BI867=契約状況コード表!M$11,T867&gt;=契約状況コード表!N$11),"○",IF(AND(BI867=契約状況コード表!M$12,T867&gt;=契約状況コード表!N$12),"○",IF(AND(BI867=契約状況コード表!M$13,T867&gt;=契約状況コード表!N$13),"○",IF(T867="他官署で調達手続き入札を実施のため","○","×"))))))))))</f>
        <v>×</v>
      </c>
      <c r="BE867" s="114" t="str">
        <f>IF(AND(BI867=契約状況コード表!M$5,Y867&gt;契約状況コード表!N$5),"○",IF(AND(BI867=契約状況コード表!M$6,Y867&gt;=契約状況コード表!N$6),"○",IF(AND(BI867=契約状況コード表!M$7,Y867&gt;=契約状況コード表!N$7),"○",IF(AND(BI867=契約状況コード表!M$8,Y867&gt;=契約状況コード表!N$8),"○",IF(AND(BI867=契約状況コード表!M$9,Y867&gt;=契約状況コード表!N$9),"○",IF(AND(BI867=契約状況コード表!M$10,Y867&gt;=契約状況コード表!N$10),"○",IF(AND(BI867=契約状況コード表!M$11,Y867&gt;=契約状況コード表!N$11),"○",IF(AND(BI867=契約状況コード表!M$12,Y867&gt;=契約状況コード表!N$12),"○",IF(AND(BI867=契約状況コード表!M$13,Y867&gt;=契約状況コード表!N$13),"○","×")))))))))</f>
        <v>×</v>
      </c>
      <c r="BF867" s="114" t="str">
        <f t="shared" si="119"/>
        <v>×</v>
      </c>
      <c r="BG867" s="114" t="str">
        <f t="shared" si="120"/>
        <v>×</v>
      </c>
      <c r="BH867" s="115" t="str">
        <f t="shared" si="121"/>
        <v/>
      </c>
      <c r="BI867" s="170">
        <f t="shared" si="122"/>
        <v>0</v>
      </c>
      <c r="BJ867" s="36" t="str">
        <f>IF(AG867=契約状況コード表!G$5,"",IF(AND(K867&lt;&gt;"",ISTEXT(U867)),"分担契約/単価契約",IF(ISTEXT(U867),"単価契約",IF(K867&lt;&gt;"","分担契約",""))))</f>
        <v/>
      </c>
      <c r="BK867" s="171"/>
      <c r="BL867" s="118" t="str">
        <f>IF(COUNTIF(T867,"**"),"",IF(AND(T867&gt;=契約状況コード表!P$5,OR(H867=契約状況コード表!M$5,H867=契約状況コード表!M$6)),1,IF(AND(T867&gt;=契約状況コード表!P$13,H867&lt;&gt;契約状況コード表!M$5,H867&lt;&gt;契約状況コード表!M$6),1,"")))</f>
        <v/>
      </c>
      <c r="BM867" s="155" t="str">
        <f t="shared" si="123"/>
        <v>○</v>
      </c>
      <c r="BN867" s="118" t="b">
        <f t="shared" si="124"/>
        <v>1</v>
      </c>
      <c r="BO867" s="118" t="b">
        <f t="shared" si="125"/>
        <v>1</v>
      </c>
    </row>
    <row r="868" spans="1:67" ht="60.6" customHeight="1">
      <c r="A868" s="101">
        <f t="shared" si="126"/>
        <v>863</v>
      </c>
      <c r="B868" s="101" t="str">
        <f t="shared" si="127"/>
        <v/>
      </c>
      <c r="C868" s="101" t="str">
        <f>IF(B868&lt;&gt;1,"",COUNTIF($B$6:B868,1))</f>
        <v/>
      </c>
      <c r="D868" s="101" t="str">
        <f>IF(B868&lt;&gt;2,"",COUNTIF($B$6:B868,2))</f>
        <v/>
      </c>
      <c r="E868" s="101" t="str">
        <f>IF(B868&lt;&gt;3,"",COUNTIF($B$6:B868,3))</f>
        <v/>
      </c>
      <c r="F868" s="101" t="str">
        <f>IF(B868&lt;&gt;4,"",COUNTIF($B$6:B868,4))</f>
        <v/>
      </c>
      <c r="G868" s="75"/>
      <c r="H868" s="36"/>
      <c r="I868" s="76"/>
      <c r="J868" s="76"/>
      <c r="K868" s="75"/>
      <c r="L868" s="161"/>
      <c r="M868" s="77"/>
      <c r="N868" s="76"/>
      <c r="O868" s="78"/>
      <c r="P868" s="83"/>
      <c r="Q868" s="84"/>
      <c r="R868" s="76"/>
      <c r="S868" s="75"/>
      <c r="T868" s="79"/>
      <c r="U868" s="86"/>
      <c r="V868" s="87"/>
      <c r="W868" s="172" t="str">
        <f>IF(OR(T868="他官署で調達手続きを実施のため",AG868=契約状況コード表!G$5),"－",IF(V868&lt;&gt;"",ROUNDDOWN(V868/T868,3),(IFERROR(ROUNDDOWN(U868/T868,3),"－"))))</f>
        <v>－</v>
      </c>
      <c r="X868" s="79"/>
      <c r="Y868" s="79"/>
      <c r="Z868" s="82"/>
      <c r="AA868" s="80"/>
      <c r="AB868" s="81"/>
      <c r="AC868" s="82"/>
      <c r="AD868" s="82"/>
      <c r="AE868" s="82"/>
      <c r="AF868" s="82"/>
      <c r="AG868" s="80"/>
      <c r="AH868" s="76"/>
      <c r="AI868" s="76"/>
      <c r="AJ868" s="76"/>
      <c r="AK868" s="36"/>
      <c r="AL868" s="36"/>
      <c r="AM868" s="200"/>
      <c r="AN868" s="200"/>
      <c r="AO868" s="200"/>
      <c r="AP868" s="200"/>
      <c r="AQ868" s="161"/>
      <c r="AR868" s="75"/>
      <c r="AS868" s="36"/>
      <c r="AT868" s="36"/>
      <c r="AU868" s="36"/>
      <c r="AV868" s="36"/>
      <c r="AW868" s="36"/>
      <c r="AX868" s="36"/>
      <c r="AY868" s="36"/>
      <c r="AZ868" s="36"/>
      <c r="BA868" s="108"/>
      <c r="BB868" s="113"/>
      <c r="BC868" s="114" t="str">
        <f>IF(AND(OR(K868=契約状況コード表!D$5,K868=契約状況コード表!D$6),OR(AG868=契約状況コード表!G$5,AG868=契約状況コード表!G$6)),"年間支払金額(全官署)",IF(OR(AG868=契約状況コード表!G$5,AG868=契約状況コード表!G$6),"年間支払金額",IF(AND(OR(COUNTIF(AI868,"*すべて*"),COUNTIF(AI868,"*全て*")),S868="●",OR(K868=契約状況コード表!D$5,K868=契約状況コード表!D$6)),"年間支払金額(全官署、契約相手方ごと)",IF(AND(OR(COUNTIF(AI868,"*すべて*"),COUNTIF(AI868,"*全て*")),S868="●"),"年間支払金額(契約相手方ごと)",IF(AND(OR(K868=契約状況コード表!D$5,K868=契約状況コード表!D$6),AG868=契約状況コード表!G$7),"契約総額(全官署)",IF(AND(K868=契約状況コード表!D$7,AG868=契約状況コード表!G$7),"契約総額(自官署のみ)",IF(K868=契約状況コード表!D$7,"年間支払金額(自官署のみ)",IF(AG868=契約状況コード表!G$7,"契約総額",IF(AND(COUNTIF(BJ868,"&lt;&gt;*単価*"),OR(K868=契約状況コード表!D$5,K868=契約状況コード表!D$6)),"全官署予定価格",IF(AND(COUNTIF(BJ868,"*単価*"),OR(K868=契約状況コード表!D$5,K868=契約状況コード表!D$6)),"全官署支払金額",IF(AND(COUNTIF(BJ868,"&lt;&gt;*単価*"),COUNTIF(BJ868,"*変更契約*")),"変更後予定価格",IF(COUNTIF(BJ868,"*単価*"),"年間支払金額","予定価格"))))))))))))</f>
        <v>予定価格</v>
      </c>
      <c r="BD868" s="114" t="str">
        <f>IF(AND(BI868=契約状況コード表!M$5,T868&gt;契約状況コード表!N$5),"○",IF(AND(BI868=契約状況コード表!M$6,T868&gt;=契約状況コード表!N$6),"○",IF(AND(BI868=契約状況コード表!M$7,T868&gt;=契約状況コード表!N$7),"○",IF(AND(BI868=契約状況コード表!M$8,T868&gt;=契約状況コード表!N$8),"○",IF(AND(BI868=契約状況コード表!M$9,T868&gt;=契約状況コード表!N$9),"○",IF(AND(BI868=契約状況コード表!M$10,T868&gt;=契約状況コード表!N$10),"○",IF(AND(BI868=契約状況コード表!M$11,T868&gt;=契約状況コード表!N$11),"○",IF(AND(BI868=契約状況コード表!M$12,T868&gt;=契約状況コード表!N$12),"○",IF(AND(BI868=契約状況コード表!M$13,T868&gt;=契約状況コード表!N$13),"○",IF(T868="他官署で調達手続き入札を実施のため","○","×"))))))))))</f>
        <v>×</v>
      </c>
      <c r="BE868" s="114" t="str">
        <f>IF(AND(BI868=契約状況コード表!M$5,Y868&gt;契約状況コード表!N$5),"○",IF(AND(BI868=契約状況コード表!M$6,Y868&gt;=契約状況コード表!N$6),"○",IF(AND(BI868=契約状況コード表!M$7,Y868&gt;=契約状況コード表!N$7),"○",IF(AND(BI868=契約状況コード表!M$8,Y868&gt;=契約状況コード表!N$8),"○",IF(AND(BI868=契約状況コード表!M$9,Y868&gt;=契約状況コード表!N$9),"○",IF(AND(BI868=契約状況コード表!M$10,Y868&gt;=契約状況コード表!N$10),"○",IF(AND(BI868=契約状況コード表!M$11,Y868&gt;=契約状況コード表!N$11),"○",IF(AND(BI868=契約状況コード表!M$12,Y868&gt;=契約状況コード表!N$12),"○",IF(AND(BI868=契約状況コード表!M$13,Y868&gt;=契約状況コード表!N$13),"○","×")))))))))</f>
        <v>×</v>
      </c>
      <c r="BF868" s="114" t="str">
        <f t="shared" si="119"/>
        <v>×</v>
      </c>
      <c r="BG868" s="114" t="str">
        <f t="shared" si="120"/>
        <v>×</v>
      </c>
      <c r="BH868" s="115" t="str">
        <f t="shared" si="121"/>
        <v/>
      </c>
      <c r="BI868" s="170">
        <f t="shared" si="122"/>
        <v>0</v>
      </c>
      <c r="BJ868" s="36" t="str">
        <f>IF(AG868=契約状況コード表!G$5,"",IF(AND(K868&lt;&gt;"",ISTEXT(U868)),"分担契約/単価契約",IF(ISTEXT(U868),"単価契約",IF(K868&lt;&gt;"","分担契約",""))))</f>
        <v/>
      </c>
      <c r="BK868" s="171"/>
      <c r="BL868" s="118" t="str">
        <f>IF(COUNTIF(T868,"**"),"",IF(AND(T868&gt;=契約状況コード表!P$5,OR(H868=契約状況コード表!M$5,H868=契約状況コード表!M$6)),1,IF(AND(T868&gt;=契約状況コード表!P$13,H868&lt;&gt;契約状況コード表!M$5,H868&lt;&gt;契約状況コード表!M$6),1,"")))</f>
        <v/>
      </c>
      <c r="BM868" s="155" t="str">
        <f t="shared" si="123"/>
        <v>○</v>
      </c>
      <c r="BN868" s="118" t="b">
        <f t="shared" si="124"/>
        <v>1</v>
      </c>
      <c r="BO868" s="118" t="b">
        <f t="shared" si="125"/>
        <v>1</v>
      </c>
    </row>
    <row r="869" spans="1:67" ht="60.6" customHeight="1">
      <c r="A869" s="101">
        <f t="shared" si="126"/>
        <v>864</v>
      </c>
      <c r="B869" s="101" t="str">
        <f t="shared" si="127"/>
        <v/>
      </c>
      <c r="C869" s="101" t="str">
        <f>IF(B869&lt;&gt;1,"",COUNTIF($B$6:B869,1))</f>
        <v/>
      </c>
      <c r="D869" s="101" t="str">
        <f>IF(B869&lt;&gt;2,"",COUNTIF($B$6:B869,2))</f>
        <v/>
      </c>
      <c r="E869" s="101" t="str">
        <f>IF(B869&lt;&gt;3,"",COUNTIF($B$6:B869,3))</f>
        <v/>
      </c>
      <c r="F869" s="101" t="str">
        <f>IF(B869&lt;&gt;4,"",COUNTIF($B$6:B869,4))</f>
        <v/>
      </c>
      <c r="G869" s="75"/>
      <c r="H869" s="36"/>
      <c r="I869" s="76"/>
      <c r="J869" s="76"/>
      <c r="K869" s="75"/>
      <c r="L869" s="161"/>
      <c r="M869" s="77"/>
      <c r="N869" s="76"/>
      <c r="O869" s="78"/>
      <c r="P869" s="83"/>
      <c r="Q869" s="84"/>
      <c r="R869" s="76"/>
      <c r="S869" s="75"/>
      <c r="T869" s="79"/>
      <c r="U869" s="86"/>
      <c r="V869" s="87"/>
      <c r="W869" s="172" t="str">
        <f>IF(OR(T869="他官署で調達手続きを実施のため",AG869=契約状況コード表!G$5),"－",IF(V869&lt;&gt;"",ROUNDDOWN(V869/T869,3),(IFERROR(ROUNDDOWN(U869/T869,3),"－"))))</f>
        <v>－</v>
      </c>
      <c r="X869" s="79"/>
      <c r="Y869" s="79"/>
      <c r="Z869" s="82"/>
      <c r="AA869" s="80"/>
      <c r="AB869" s="81"/>
      <c r="AC869" s="82"/>
      <c r="AD869" s="82"/>
      <c r="AE869" s="82"/>
      <c r="AF869" s="82"/>
      <c r="AG869" s="80"/>
      <c r="AH869" s="76"/>
      <c r="AI869" s="76"/>
      <c r="AJ869" s="76"/>
      <c r="AK869" s="36"/>
      <c r="AL869" s="36"/>
      <c r="AM869" s="200"/>
      <c r="AN869" s="200"/>
      <c r="AO869" s="200"/>
      <c r="AP869" s="200"/>
      <c r="AQ869" s="161"/>
      <c r="AR869" s="75"/>
      <c r="AS869" s="36"/>
      <c r="AT869" s="36"/>
      <c r="AU869" s="36"/>
      <c r="AV869" s="36"/>
      <c r="AW869" s="36"/>
      <c r="AX869" s="36"/>
      <c r="AY869" s="36"/>
      <c r="AZ869" s="36"/>
      <c r="BA869" s="104"/>
      <c r="BB869" s="113"/>
      <c r="BC869" s="114" t="str">
        <f>IF(AND(OR(K869=契約状況コード表!D$5,K869=契約状況コード表!D$6),OR(AG869=契約状況コード表!G$5,AG869=契約状況コード表!G$6)),"年間支払金額(全官署)",IF(OR(AG869=契約状況コード表!G$5,AG869=契約状況コード表!G$6),"年間支払金額",IF(AND(OR(COUNTIF(AI869,"*すべて*"),COUNTIF(AI869,"*全て*")),S869="●",OR(K869=契約状況コード表!D$5,K869=契約状況コード表!D$6)),"年間支払金額(全官署、契約相手方ごと)",IF(AND(OR(COUNTIF(AI869,"*すべて*"),COUNTIF(AI869,"*全て*")),S869="●"),"年間支払金額(契約相手方ごと)",IF(AND(OR(K869=契約状況コード表!D$5,K869=契約状況コード表!D$6),AG869=契約状況コード表!G$7),"契約総額(全官署)",IF(AND(K869=契約状況コード表!D$7,AG869=契約状況コード表!G$7),"契約総額(自官署のみ)",IF(K869=契約状況コード表!D$7,"年間支払金額(自官署のみ)",IF(AG869=契約状況コード表!G$7,"契約総額",IF(AND(COUNTIF(BJ869,"&lt;&gt;*単価*"),OR(K869=契約状況コード表!D$5,K869=契約状況コード表!D$6)),"全官署予定価格",IF(AND(COUNTIF(BJ869,"*単価*"),OR(K869=契約状況コード表!D$5,K869=契約状況コード表!D$6)),"全官署支払金額",IF(AND(COUNTIF(BJ869,"&lt;&gt;*単価*"),COUNTIF(BJ869,"*変更契約*")),"変更後予定価格",IF(COUNTIF(BJ869,"*単価*"),"年間支払金額","予定価格"))))))))))))</f>
        <v>予定価格</v>
      </c>
      <c r="BD869" s="114" t="str">
        <f>IF(AND(BI869=契約状況コード表!M$5,T869&gt;契約状況コード表!N$5),"○",IF(AND(BI869=契約状況コード表!M$6,T869&gt;=契約状況コード表!N$6),"○",IF(AND(BI869=契約状況コード表!M$7,T869&gt;=契約状況コード表!N$7),"○",IF(AND(BI869=契約状況コード表!M$8,T869&gt;=契約状況コード表!N$8),"○",IF(AND(BI869=契約状況コード表!M$9,T869&gt;=契約状況コード表!N$9),"○",IF(AND(BI869=契約状況コード表!M$10,T869&gt;=契約状況コード表!N$10),"○",IF(AND(BI869=契約状況コード表!M$11,T869&gt;=契約状況コード表!N$11),"○",IF(AND(BI869=契約状況コード表!M$12,T869&gt;=契約状況コード表!N$12),"○",IF(AND(BI869=契約状況コード表!M$13,T869&gt;=契約状況コード表!N$13),"○",IF(T869="他官署で調達手続き入札を実施のため","○","×"))))))))))</f>
        <v>×</v>
      </c>
      <c r="BE869" s="114" t="str">
        <f>IF(AND(BI869=契約状況コード表!M$5,Y869&gt;契約状況コード表!N$5),"○",IF(AND(BI869=契約状況コード表!M$6,Y869&gt;=契約状況コード表!N$6),"○",IF(AND(BI869=契約状況コード表!M$7,Y869&gt;=契約状況コード表!N$7),"○",IF(AND(BI869=契約状況コード表!M$8,Y869&gt;=契約状況コード表!N$8),"○",IF(AND(BI869=契約状況コード表!M$9,Y869&gt;=契約状況コード表!N$9),"○",IF(AND(BI869=契約状況コード表!M$10,Y869&gt;=契約状況コード表!N$10),"○",IF(AND(BI869=契約状況コード表!M$11,Y869&gt;=契約状況コード表!N$11),"○",IF(AND(BI869=契約状況コード表!M$12,Y869&gt;=契約状況コード表!N$12),"○",IF(AND(BI869=契約状況コード表!M$13,Y869&gt;=契約状況コード表!N$13),"○","×")))))))))</f>
        <v>×</v>
      </c>
      <c r="BF869" s="114" t="str">
        <f t="shared" si="119"/>
        <v>×</v>
      </c>
      <c r="BG869" s="114" t="str">
        <f t="shared" si="120"/>
        <v>×</v>
      </c>
      <c r="BH869" s="115" t="str">
        <f t="shared" si="121"/>
        <v/>
      </c>
      <c r="BI869" s="170">
        <f t="shared" si="122"/>
        <v>0</v>
      </c>
      <c r="BJ869" s="36" t="str">
        <f>IF(AG869=契約状況コード表!G$5,"",IF(AND(K869&lt;&gt;"",ISTEXT(U869)),"分担契約/単価契約",IF(ISTEXT(U869),"単価契約",IF(K869&lt;&gt;"","分担契約",""))))</f>
        <v/>
      </c>
      <c r="BK869" s="171"/>
      <c r="BL869" s="118" t="str">
        <f>IF(COUNTIF(T869,"**"),"",IF(AND(T869&gt;=契約状況コード表!P$5,OR(H869=契約状況コード表!M$5,H869=契約状況コード表!M$6)),1,IF(AND(T869&gt;=契約状況コード表!P$13,H869&lt;&gt;契約状況コード表!M$5,H869&lt;&gt;契約状況コード表!M$6),1,"")))</f>
        <v/>
      </c>
      <c r="BM869" s="155" t="str">
        <f t="shared" si="123"/>
        <v>○</v>
      </c>
      <c r="BN869" s="118" t="b">
        <f t="shared" si="124"/>
        <v>1</v>
      </c>
      <c r="BO869" s="118" t="b">
        <f t="shared" si="125"/>
        <v>1</v>
      </c>
    </row>
    <row r="870" spans="1:67" ht="60.6" customHeight="1">
      <c r="A870" s="101">
        <f t="shared" si="126"/>
        <v>865</v>
      </c>
      <c r="B870" s="101" t="str">
        <f t="shared" si="127"/>
        <v/>
      </c>
      <c r="C870" s="101" t="str">
        <f>IF(B870&lt;&gt;1,"",COUNTIF($B$6:B870,1))</f>
        <v/>
      </c>
      <c r="D870" s="101" t="str">
        <f>IF(B870&lt;&gt;2,"",COUNTIF($B$6:B870,2))</f>
        <v/>
      </c>
      <c r="E870" s="101" t="str">
        <f>IF(B870&lt;&gt;3,"",COUNTIF($B$6:B870,3))</f>
        <v/>
      </c>
      <c r="F870" s="101" t="str">
        <f>IF(B870&lt;&gt;4,"",COUNTIF($B$6:B870,4))</f>
        <v/>
      </c>
      <c r="G870" s="75"/>
      <c r="H870" s="36"/>
      <c r="I870" s="76"/>
      <c r="J870" s="76"/>
      <c r="K870" s="75"/>
      <c r="L870" s="161"/>
      <c r="M870" s="77"/>
      <c r="N870" s="76"/>
      <c r="O870" s="78"/>
      <c r="P870" s="83"/>
      <c r="Q870" s="84"/>
      <c r="R870" s="76"/>
      <c r="S870" s="75"/>
      <c r="T870" s="79"/>
      <c r="U870" s="86"/>
      <c r="V870" s="87"/>
      <c r="W870" s="172" t="str">
        <f>IF(OR(T870="他官署で調達手続きを実施のため",AG870=契約状況コード表!G$5),"－",IF(V870&lt;&gt;"",ROUNDDOWN(V870/T870,3),(IFERROR(ROUNDDOWN(U870/T870,3),"－"))))</f>
        <v>－</v>
      </c>
      <c r="X870" s="79"/>
      <c r="Y870" s="79"/>
      <c r="Z870" s="82"/>
      <c r="AA870" s="80"/>
      <c r="AB870" s="81"/>
      <c r="AC870" s="82"/>
      <c r="AD870" s="82"/>
      <c r="AE870" s="82"/>
      <c r="AF870" s="82"/>
      <c r="AG870" s="80"/>
      <c r="AH870" s="76"/>
      <c r="AI870" s="76"/>
      <c r="AJ870" s="76"/>
      <c r="AK870" s="36"/>
      <c r="AL870" s="36"/>
      <c r="AM870" s="200"/>
      <c r="AN870" s="200"/>
      <c r="AO870" s="200"/>
      <c r="AP870" s="200"/>
      <c r="AQ870" s="161"/>
      <c r="AR870" s="75"/>
      <c r="AS870" s="36"/>
      <c r="AT870" s="36"/>
      <c r="AU870" s="36"/>
      <c r="AV870" s="36"/>
      <c r="AW870" s="36"/>
      <c r="AX870" s="36"/>
      <c r="AY870" s="36"/>
      <c r="AZ870" s="36"/>
      <c r="BA870" s="104"/>
      <c r="BB870" s="113"/>
      <c r="BC870" s="114" t="str">
        <f>IF(AND(OR(K870=契約状況コード表!D$5,K870=契約状況コード表!D$6),OR(AG870=契約状況コード表!G$5,AG870=契約状況コード表!G$6)),"年間支払金額(全官署)",IF(OR(AG870=契約状況コード表!G$5,AG870=契約状況コード表!G$6),"年間支払金額",IF(AND(OR(COUNTIF(AI870,"*すべて*"),COUNTIF(AI870,"*全て*")),S870="●",OR(K870=契約状況コード表!D$5,K870=契約状況コード表!D$6)),"年間支払金額(全官署、契約相手方ごと)",IF(AND(OR(COUNTIF(AI870,"*すべて*"),COUNTIF(AI870,"*全て*")),S870="●"),"年間支払金額(契約相手方ごと)",IF(AND(OR(K870=契約状況コード表!D$5,K870=契約状況コード表!D$6),AG870=契約状況コード表!G$7),"契約総額(全官署)",IF(AND(K870=契約状況コード表!D$7,AG870=契約状況コード表!G$7),"契約総額(自官署のみ)",IF(K870=契約状況コード表!D$7,"年間支払金額(自官署のみ)",IF(AG870=契約状況コード表!G$7,"契約総額",IF(AND(COUNTIF(BJ870,"&lt;&gt;*単価*"),OR(K870=契約状況コード表!D$5,K870=契約状況コード表!D$6)),"全官署予定価格",IF(AND(COUNTIF(BJ870,"*単価*"),OR(K870=契約状況コード表!D$5,K870=契約状況コード表!D$6)),"全官署支払金額",IF(AND(COUNTIF(BJ870,"&lt;&gt;*単価*"),COUNTIF(BJ870,"*変更契約*")),"変更後予定価格",IF(COUNTIF(BJ870,"*単価*"),"年間支払金額","予定価格"))))))))))))</f>
        <v>予定価格</v>
      </c>
      <c r="BD870" s="114" t="str">
        <f>IF(AND(BI870=契約状況コード表!M$5,T870&gt;契約状況コード表!N$5),"○",IF(AND(BI870=契約状況コード表!M$6,T870&gt;=契約状況コード表!N$6),"○",IF(AND(BI870=契約状況コード表!M$7,T870&gt;=契約状況コード表!N$7),"○",IF(AND(BI870=契約状況コード表!M$8,T870&gt;=契約状況コード表!N$8),"○",IF(AND(BI870=契約状況コード表!M$9,T870&gt;=契約状況コード表!N$9),"○",IF(AND(BI870=契約状況コード表!M$10,T870&gt;=契約状況コード表!N$10),"○",IF(AND(BI870=契約状況コード表!M$11,T870&gt;=契約状況コード表!N$11),"○",IF(AND(BI870=契約状況コード表!M$12,T870&gt;=契約状況コード表!N$12),"○",IF(AND(BI870=契約状況コード表!M$13,T870&gt;=契約状況コード表!N$13),"○",IF(T870="他官署で調達手続き入札を実施のため","○","×"))))))))))</f>
        <v>×</v>
      </c>
      <c r="BE870" s="114" t="str">
        <f>IF(AND(BI870=契約状況コード表!M$5,Y870&gt;契約状況コード表!N$5),"○",IF(AND(BI870=契約状況コード表!M$6,Y870&gt;=契約状況コード表!N$6),"○",IF(AND(BI870=契約状況コード表!M$7,Y870&gt;=契約状況コード表!N$7),"○",IF(AND(BI870=契約状況コード表!M$8,Y870&gt;=契約状況コード表!N$8),"○",IF(AND(BI870=契約状況コード表!M$9,Y870&gt;=契約状況コード表!N$9),"○",IF(AND(BI870=契約状況コード表!M$10,Y870&gt;=契約状況コード表!N$10),"○",IF(AND(BI870=契約状況コード表!M$11,Y870&gt;=契約状況コード表!N$11),"○",IF(AND(BI870=契約状況コード表!M$12,Y870&gt;=契約状況コード表!N$12),"○",IF(AND(BI870=契約状況コード表!M$13,Y870&gt;=契約状況コード表!N$13),"○","×")))))))))</f>
        <v>×</v>
      </c>
      <c r="BF870" s="114" t="str">
        <f t="shared" si="119"/>
        <v>×</v>
      </c>
      <c r="BG870" s="114" t="str">
        <f t="shared" si="120"/>
        <v>×</v>
      </c>
      <c r="BH870" s="115" t="str">
        <f t="shared" si="121"/>
        <v/>
      </c>
      <c r="BI870" s="170">
        <f t="shared" si="122"/>
        <v>0</v>
      </c>
      <c r="BJ870" s="36" t="str">
        <f>IF(AG870=契約状況コード表!G$5,"",IF(AND(K870&lt;&gt;"",ISTEXT(U870)),"分担契約/単価契約",IF(ISTEXT(U870),"単価契約",IF(K870&lt;&gt;"","分担契約",""))))</f>
        <v/>
      </c>
      <c r="BK870" s="171"/>
      <c r="BL870" s="118" t="str">
        <f>IF(COUNTIF(T870,"**"),"",IF(AND(T870&gt;=契約状況コード表!P$5,OR(H870=契約状況コード表!M$5,H870=契約状況コード表!M$6)),1,IF(AND(T870&gt;=契約状況コード表!P$13,H870&lt;&gt;契約状況コード表!M$5,H870&lt;&gt;契約状況コード表!M$6),1,"")))</f>
        <v/>
      </c>
      <c r="BM870" s="155" t="str">
        <f t="shared" si="123"/>
        <v>○</v>
      </c>
      <c r="BN870" s="118" t="b">
        <f t="shared" si="124"/>
        <v>1</v>
      </c>
      <c r="BO870" s="118" t="b">
        <f t="shared" si="125"/>
        <v>1</v>
      </c>
    </row>
    <row r="871" spans="1:67" ht="60.6" customHeight="1">
      <c r="A871" s="101">
        <f t="shared" si="126"/>
        <v>866</v>
      </c>
      <c r="B871" s="101" t="str">
        <f t="shared" si="127"/>
        <v/>
      </c>
      <c r="C871" s="101" t="str">
        <f>IF(B871&lt;&gt;1,"",COUNTIF($B$6:B871,1))</f>
        <v/>
      </c>
      <c r="D871" s="101" t="str">
        <f>IF(B871&lt;&gt;2,"",COUNTIF($B$6:B871,2))</f>
        <v/>
      </c>
      <c r="E871" s="101" t="str">
        <f>IF(B871&lt;&gt;3,"",COUNTIF($B$6:B871,3))</f>
        <v/>
      </c>
      <c r="F871" s="101" t="str">
        <f>IF(B871&lt;&gt;4,"",COUNTIF($B$6:B871,4))</f>
        <v/>
      </c>
      <c r="G871" s="75"/>
      <c r="H871" s="36"/>
      <c r="I871" s="76"/>
      <c r="J871" s="76"/>
      <c r="K871" s="75"/>
      <c r="L871" s="161"/>
      <c r="M871" s="77"/>
      <c r="N871" s="76"/>
      <c r="O871" s="78"/>
      <c r="P871" s="83"/>
      <c r="Q871" s="84"/>
      <c r="R871" s="76"/>
      <c r="S871" s="75"/>
      <c r="T871" s="85"/>
      <c r="U871" s="154"/>
      <c r="V871" s="87"/>
      <c r="W871" s="172" t="str">
        <f>IF(OR(T871="他官署で調達手続きを実施のため",AG871=契約状況コード表!G$5),"－",IF(V871&lt;&gt;"",ROUNDDOWN(V871/T871,3),(IFERROR(ROUNDDOWN(U871/T871,3),"－"))))</f>
        <v>－</v>
      </c>
      <c r="X871" s="85"/>
      <c r="Y871" s="85"/>
      <c r="Z871" s="82"/>
      <c r="AA871" s="80"/>
      <c r="AB871" s="81"/>
      <c r="AC871" s="82"/>
      <c r="AD871" s="82"/>
      <c r="AE871" s="82"/>
      <c r="AF871" s="82"/>
      <c r="AG871" s="80"/>
      <c r="AH871" s="76"/>
      <c r="AI871" s="76"/>
      <c r="AJ871" s="76"/>
      <c r="AK871" s="36"/>
      <c r="AL871" s="36"/>
      <c r="AM871" s="200"/>
      <c r="AN871" s="200"/>
      <c r="AO871" s="200"/>
      <c r="AP871" s="200"/>
      <c r="AQ871" s="161"/>
      <c r="AR871" s="75"/>
      <c r="AS871" s="36"/>
      <c r="AT871" s="36"/>
      <c r="AU871" s="36"/>
      <c r="AV871" s="36"/>
      <c r="AW871" s="36"/>
      <c r="AX871" s="36"/>
      <c r="AY871" s="36"/>
      <c r="AZ871" s="36"/>
      <c r="BA871" s="104"/>
      <c r="BB871" s="113"/>
      <c r="BC871" s="114" t="str">
        <f>IF(AND(OR(K871=契約状況コード表!D$5,K871=契約状況コード表!D$6),OR(AG871=契約状況コード表!G$5,AG871=契約状況コード表!G$6)),"年間支払金額(全官署)",IF(OR(AG871=契約状況コード表!G$5,AG871=契約状況コード表!G$6),"年間支払金額",IF(AND(OR(COUNTIF(AI871,"*すべて*"),COUNTIF(AI871,"*全て*")),S871="●",OR(K871=契約状況コード表!D$5,K871=契約状況コード表!D$6)),"年間支払金額(全官署、契約相手方ごと)",IF(AND(OR(COUNTIF(AI871,"*すべて*"),COUNTIF(AI871,"*全て*")),S871="●"),"年間支払金額(契約相手方ごと)",IF(AND(OR(K871=契約状況コード表!D$5,K871=契約状況コード表!D$6),AG871=契約状況コード表!G$7),"契約総額(全官署)",IF(AND(K871=契約状況コード表!D$7,AG871=契約状況コード表!G$7),"契約総額(自官署のみ)",IF(K871=契約状況コード表!D$7,"年間支払金額(自官署のみ)",IF(AG871=契約状況コード表!G$7,"契約総額",IF(AND(COUNTIF(BJ871,"&lt;&gt;*単価*"),OR(K871=契約状況コード表!D$5,K871=契約状況コード表!D$6)),"全官署予定価格",IF(AND(COUNTIF(BJ871,"*単価*"),OR(K871=契約状況コード表!D$5,K871=契約状況コード表!D$6)),"全官署支払金額",IF(AND(COUNTIF(BJ871,"&lt;&gt;*単価*"),COUNTIF(BJ871,"*変更契約*")),"変更後予定価格",IF(COUNTIF(BJ871,"*単価*"),"年間支払金額","予定価格"))))))))))))</f>
        <v>予定価格</v>
      </c>
      <c r="BD871" s="114" t="str">
        <f>IF(AND(BI871=契約状況コード表!M$5,T871&gt;契約状況コード表!N$5),"○",IF(AND(BI871=契約状況コード表!M$6,T871&gt;=契約状況コード表!N$6),"○",IF(AND(BI871=契約状況コード表!M$7,T871&gt;=契約状況コード表!N$7),"○",IF(AND(BI871=契約状況コード表!M$8,T871&gt;=契約状況コード表!N$8),"○",IF(AND(BI871=契約状況コード表!M$9,T871&gt;=契約状況コード表!N$9),"○",IF(AND(BI871=契約状況コード表!M$10,T871&gt;=契約状況コード表!N$10),"○",IF(AND(BI871=契約状況コード表!M$11,T871&gt;=契約状況コード表!N$11),"○",IF(AND(BI871=契約状況コード表!M$12,T871&gt;=契約状況コード表!N$12),"○",IF(AND(BI871=契約状況コード表!M$13,T871&gt;=契約状況コード表!N$13),"○",IF(T871="他官署で調達手続き入札を実施のため","○","×"))))))))))</f>
        <v>×</v>
      </c>
      <c r="BE871" s="114" t="str">
        <f>IF(AND(BI871=契約状況コード表!M$5,Y871&gt;契約状況コード表!N$5),"○",IF(AND(BI871=契約状況コード表!M$6,Y871&gt;=契約状況コード表!N$6),"○",IF(AND(BI871=契約状況コード表!M$7,Y871&gt;=契約状況コード表!N$7),"○",IF(AND(BI871=契約状況コード表!M$8,Y871&gt;=契約状況コード表!N$8),"○",IF(AND(BI871=契約状況コード表!M$9,Y871&gt;=契約状況コード表!N$9),"○",IF(AND(BI871=契約状況コード表!M$10,Y871&gt;=契約状況コード表!N$10),"○",IF(AND(BI871=契約状況コード表!M$11,Y871&gt;=契約状況コード表!N$11),"○",IF(AND(BI871=契約状況コード表!M$12,Y871&gt;=契約状況コード表!N$12),"○",IF(AND(BI871=契約状況コード表!M$13,Y871&gt;=契約状況コード表!N$13),"○","×")))))))))</f>
        <v>×</v>
      </c>
      <c r="BF871" s="114" t="str">
        <f t="shared" si="119"/>
        <v>×</v>
      </c>
      <c r="BG871" s="114" t="str">
        <f t="shared" si="120"/>
        <v>×</v>
      </c>
      <c r="BH871" s="115" t="str">
        <f t="shared" si="121"/>
        <v/>
      </c>
      <c r="BI871" s="170">
        <f t="shared" si="122"/>
        <v>0</v>
      </c>
      <c r="BJ871" s="36" t="str">
        <f>IF(AG871=契約状況コード表!G$5,"",IF(AND(K871&lt;&gt;"",ISTEXT(U871)),"分担契約/単価契約",IF(ISTEXT(U871),"単価契約",IF(K871&lt;&gt;"","分担契約",""))))</f>
        <v/>
      </c>
      <c r="BK871" s="171"/>
      <c r="BL871" s="118" t="str">
        <f>IF(COUNTIF(T871,"**"),"",IF(AND(T871&gt;=契約状況コード表!P$5,OR(H871=契約状況コード表!M$5,H871=契約状況コード表!M$6)),1,IF(AND(T871&gt;=契約状況コード表!P$13,H871&lt;&gt;契約状況コード表!M$5,H871&lt;&gt;契約状況コード表!M$6),1,"")))</f>
        <v/>
      </c>
      <c r="BM871" s="155" t="str">
        <f t="shared" si="123"/>
        <v>○</v>
      </c>
      <c r="BN871" s="118" t="b">
        <f t="shared" si="124"/>
        <v>1</v>
      </c>
      <c r="BO871" s="118" t="b">
        <f t="shared" si="125"/>
        <v>1</v>
      </c>
    </row>
    <row r="872" spans="1:67" ht="60.6" customHeight="1">
      <c r="A872" s="101">
        <f t="shared" si="126"/>
        <v>867</v>
      </c>
      <c r="B872" s="101" t="str">
        <f t="shared" si="127"/>
        <v/>
      </c>
      <c r="C872" s="101" t="str">
        <f>IF(B872&lt;&gt;1,"",COUNTIF($B$6:B872,1))</f>
        <v/>
      </c>
      <c r="D872" s="101" t="str">
        <f>IF(B872&lt;&gt;2,"",COUNTIF($B$6:B872,2))</f>
        <v/>
      </c>
      <c r="E872" s="101" t="str">
        <f>IF(B872&lt;&gt;3,"",COUNTIF($B$6:B872,3))</f>
        <v/>
      </c>
      <c r="F872" s="101" t="str">
        <f>IF(B872&lt;&gt;4,"",COUNTIF($B$6:B872,4))</f>
        <v/>
      </c>
      <c r="G872" s="75"/>
      <c r="H872" s="36"/>
      <c r="I872" s="76"/>
      <c r="J872" s="76"/>
      <c r="K872" s="75"/>
      <c r="L872" s="161"/>
      <c r="M872" s="77"/>
      <c r="N872" s="76"/>
      <c r="O872" s="78"/>
      <c r="P872" s="83"/>
      <c r="Q872" s="84"/>
      <c r="R872" s="76"/>
      <c r="S872" s="75"/>
      <c r="T872" s="79"/>
      <c r="U872" s="86"/>
      <c r="V872" s="87"/>
      <c r="W872" s="172" t="str">
        <f>IF(OR(T872="他官署で調達手続きを実施のため",AG872=契約状況コード表!G$5),"－",IF(V872&lt;&gt;"",ROUNDDOWN(V872/T872,3),(IFERROR(ROUNDDOWN(U872/T872,3),"－"))))</f>
        <v>－</v>
      </c>
      <c r="X872" s="79"/>
      <c r="Y872" s="79"/>
      <c r="Z872" s="82"/>
      <c r="AA872" s="80"/>
      <c r="AB872" s="81"/>
      <c r="AC872" s="82"/>
      <c r="AD872" s="82"/>
      <c r="AE872" s="82"/>
      <c r="AF872" s="82"/>
      <c r="AG872" s="80"/>
      <c r="AH872" s="76"/>
      <c r="AI872" s="76"/>
      <c r="AJ872" s="76"/>
      <c r="AK872" s="36"/>
      <c r="AL872" s="36"/>
      <c r="AM872" s="200"/>
      <c r="AN872" s="200"/>
      <c r="AO872" s="200"/>
      <c r="AP872" s="200"/>
      <c r="AQ872" s="161"/>
      <c r="AR872" s="75"/>
      <c r="AS872" s="36"/>
      <c r="AT872" s="36"/>
      <c r="AU872" s="36"/>
      <c r="AV872" s="36"/>
      <c r="AW872" s="36"/>
      <c r="AX872" s="36"/>
      <c r="AY872" s="36"/>
      <c r="AZ872" s="36"/>
      <c r="BA872" s="104"/>
      <c r="BB872" s="113"/>
      <c r="BC872" s="114" t="str">
        <f>IF(AND(OR(K872=契約状況コード表!D$5,K872=契約状況コード表!D$6),OR(AG872=契約状況コード表!G$5,AG872=契約状況コード表!G$6)),"年間支払金額(全官署)",IF(OR(AG872=契約状況コード表!G$5,AG872=契約状況コード表!G$6),"年間支払金額",IF(AND(OR(COUNTIF(AI872,"*すべて*"),COUNTIF(AI872,"*全て*")),S872="●",OR(K872=契約状況コード表!D$5,K872=契約状況コード表!D$6)),"年間支払金額(全官署、契約相手方ごと)",IF(AND(OR(COUNTIF(AI872,"*すべて*"),COUNTIF(AI872,"*全て*")),S872="●"),"年間支払金額(契約相手方ごと)",IF(AND(OR(K872=契約状況コード表!D$5,K872=契約状況コード表!D$6),AG872=契約状況コード表!G$7),"契約総額(全官署)",IF(AND(K872=契約状況コード表!D$7,AG872=契約状況コード表!G$7),"契約総額(自官署のみ)",IF(K872=契約状況コード表!D$7,"年間支払金額(自官署のみ)",IF(AG872=契約状況コード表!G$7,"契約総額",IF(AND(COUNTIF(BJ872,"&lt;&gt;*単価*"),OR(K872=契約状況コード表!D$5,K872=契約状況コード表!D$6)),"全官署予定価格",IF(AND(COUNTIF(BJ872,"*単価*"),OR(K872=契約状況コード表!D$5,K872=契約状況コード表!D$6)),"全官署支払金額",IF(AND(COUNTIF(BJ872,"&lt;&gt;*単価*"),COUNTIF(BJ872,"*変更契約*")),"変更後予定価格",IF(COUNTIF(BJ872,"*単価*"),"年間支払金額","予定価格"))))))))))))</f>
        <v>予定価格</v>
      </c>
      <c r="BD872" s="114" t="str">
        <f>IF(AND(BI872=契約状況コード表!M$5,T872&gt;契約状況コード表!N$5),"○",IF(AND(BI872=契約状況コード表!M$6,T872&gt;=契約状況コード表!N$6),"○",IF(AND(BI872=契約状況コード表!M$7,T872&gt;=契約状況コード表!N$7),"○",IF(AND(BI872=契約状況コード表!M$8,T872&gt;=契約状況コード表!N$8),"○",IF(AND(BI872=契約状況コード表!M$9,T872&gt;=契約状況コード表!N$9),"○",IF(AND(BI872=契約状況コード表!M$10,T872&gt;=契約状況コード表!N$10),"○",IF(AND(BI872=契約状況コード表!M$11,T872&gt;=契約状況コード表!N$11),"○",IF(AND(BI872=契約状況コード表!M$12,T872&gt;=契約状況コード表!N$12),"○",IF(AND(BI872=契約状況コード表!M$13,T872&gt;=契約状況コード表!N$13),"○",IF(T872="他官署で調達手続き入札を実施のため","○","×"))))))))))</f>
        <v>×</v>
      </c>
      <c r="BE872" s="114" t="str">
        <f>IF(AND(BI872=契約状況コード表!M$5,Y872&gt;契約状況コード表!N$5),"○",IF(AND(BI872=契約状況コード表!M$6,Y872&gt;=契約状況コード表!N$6),"○",IF(AND(BI872=契約状況コード表!M$7,Y872&gt;=契約状況コード表!N$7),"○",IF(AND(BI872=契約状況コード表!M$8,Y872&gt;=契約状況コード表!N$8),"○",IF(AND(BI872=契約状況コード表!M$9,Y872&gt;=契約状況コード表!N$9),"○",IF(AND(BI872=契約状況コード表!M$10,Y872&gt;=契約状況コード表!N$10),"○",IF(AND(BI872=契約状況コード表!M$11,Y872&gt;=契約状況コード表!N$11),"○",IF(AND(BI872=契約状況コード表!M$12,Y872&gt;=契約状況コード表!N$12),"○",IF(AND(BI872=契約状況コード表!M$13,Y872&gt;=契約状況コード表!N$13),"○","×")))))))))</f>
        <v>×</v>
      </c>
      <c r="BF872" s="114" t="str">
        <f t="shared" si="119"/>
        <v>×</v>
      </c>
      <c r="BG872" s="114" t="str">
        <f t="shared" si="120"/>
        <v>×</v>
      </c>
      <c r="BH872" s="115" t="str">
        <f t="shared" si="121"/>
        <v/>
      </c>
      <c r="BI872" s="170">
        <f t="shared" si="122"/>
        <v>0</v>
      </c>
      <c r="BJ872" s="36" t="str">
        <f>IF(AG872=契約状況コード表!G$5,"",IF(AND(K872&lt;&gt;"",ISTEXT(U872)),"分担契約/単価契約",IF(ISTEXT(U872),"単価契約",IF(K872&lt;&gt;"","分担契約",""))))</f>
        <v/>
      </c>
      <c r="BK872" s="171"/>
      <c r="BL872" s="118" t="str">
        <f>IF(COUNTIF(T872,"**"),"",IF(AND(T872&gt;=契約状況コード表!P$5,OR(H872=契約状況コード表!M$5,H872=契約状況コード表!M$6)),1,IF(AND(T872&gt;=契約状況コード表!P$13,H872&lt;&gt;契約状況コード表!M$5,H872&lt;&gt;契約状況コード表!M$6),1,"")))</f>
        <v/>
      </c>
      <c r="BM872" s="155" t="str">
        <f t="shared" si="123"/>
        <v>○</v>
      </c>
      <c r="BN872" s="118" t="b">
        <f t="shared" si="124"/>
        <v>1</v>
      </c>
      <c r="BO872" s="118" t="b">
        <f t="shared" si="125"/>
        <v>1</v>
      </c>
    </row>
    <row r="873" spans="1:67" ht="60.6" customHeight="1">
      <c r="A873" s="101">
        <f t="shared" si="126"/>
        <v>868</v>
      </c>
      <c r="B873" s="101" t="str">
        <f t="shared" si="127"/>
        <v/>
      </c>
      <c r="C873" s="101" t="str">
        <f>IF(B873&lt;&gt;1,"",COUNTIF($B$6:B873,1))</f>
        <v/>
      </c>
      <c r="D873" s="101" t="str">
        <f>IF(B873&lt;&gt;2,"",COUNTIF($B$6:B873,2))</f>
        <v/>
      </c>
      <c r="E873" s="101" t="str">
        <f>IF(B873&lt;&gt;3,"",COUNTIF($B$6:B873,3))</f>
        <v/>
      </c>
      <c r="F873" s="101" t="str">
        <f>IF(B873&lt;&gt;4,"",COUNTIF($B$6:B873,4))</f>
        <v/>
      </c>
      <c r="G873" s="75"/>
      <c r="H873" s="36"/>
      <c r="I873" s="76"/>
      <c r="J873" s="76"/>
      <c r="K873" s="75"/>
      <c r="L873" s="161"/>
      <c r="M873" s="77"/>
      <c r="N873" s="76"/>
      <c r="O873" s="78"/>
      <c r="P873" s="83"/>
      <c r="Q873" s="84"/>
      <c r="R873" s="76"/>
      <c r="S873" s="75"/>
      <c r="T873" s="79"/>
      <c r="U873" s="86"/>
      <c r="V873" s="87"/>
      <c r="W873" s="172" t="str">
        <f>IF(OR(T873="他官署で調達手続きを実施のため",AG873=契約状況コード表!G$5),"－",IF(V873&lt;&gt;"",ROUNDDOWN(V873/T873,3),(IFERROR(ROUNDDOWN(U873/T873,3),"－"))))</f>
        <v>－</v>
      </c>
      <c r="X873" s="79"/>
      <c r="Y873" s="79"/>
      <c r="Z873" s="82"/>
      <c r="AA873" s="80"/>
      <c r="AB873" s="81"/>
      <c r="AC873" s="82"/>
      <c r="AD873" s="82"/>
      <c r="AE873" s="82"/>
      <c r="AF873" s="82"/>
      <c r="AG873" s="80"/>
      <c r="AH873" s="76"/>
      <c r="AI873" s="76"/>
      <c r="AJ873" s="76"/>
      <c r="AK873" s="36"/>
      <c r="AL873" s="36"/>
      <c r="AM873" s="200"/>
      <c r="AN873" s="200"/>
      <c r="AO873" s="200"/>
      <c r="AP873" s="200"/>
      <c r="AQ873" s="161"/>
      <c r="AR873" s="75"/>
      <c r="AS873" s="36"/>
      <c r="AT873" s="36"/>
      <c r="AU873" s="36"/>
      <c r="AV873" s="36"/>
      <c r="AW873" s="36"/>
      <c r="AX873" s="36"/>
      <c r="AY873" s="36"/>
      <c r="AZ873" s="36"/>
      <c r="BA873" s="104"/>
      <c r="BB873" s="113"/>
      <c r="BC873" s="114" t="str">
        <f>IF(AND(OR(K873=契約状況コード表!D$5,K873=契約状況コード表!D$6),OR(AG873=契約状況コード表!G$5,AG873=契約状況コード表!G$6)),"年間支払金額(全官署)",IF(OR(AG873=契約状況コード表!G$5,AG873=契約状況コード表!G$6),"年間支払金額",IF(AND(OR(COUNTIF(AI873,"*すべて*"),COUNTIF(AI873,"*全て*")),S873="●",OR(K873=契約状況コード表!D$5,K873=契約状況コード表!D$6)),"年間支払金額(全官署、契約相手方ごと)",IF(AND(OR(COUNTIF(AI873,"*すべて*"),COUNTIF(AI873,"*全て*")),S873="●"),"年間支払金額(契約相手方ごと)",IF(AND(OR(K873=契約状況コード表!D$5,K873=契約状況コード表!D$6),AG873=契約状況コード表!G$7),"契約総額(全官署)",IF(AND(K873=契約状況コード表!D$7,AG873=契約状況コード表!G$7),"契約総額(自官署のみ)",IF(K873=契約状況コード表!D$7,"年間支払金額(自官署のみ)",IF(AG873=契約状況コード表!G$7,"契約総額",IF(AND(COUNTIF(BJ873,"&lt;&gt;*単価*"),OR(K873=契約状況コード表!D$5,K873=契約状況コード表!D$6)),"全官署予定価格",IF(AND(COUNTIF(BJ873,"*単価*"),OR(K873=契約状況コード表!D$5,K873=契約状況コード表!D$6)),"全官署支払金額",IF(AND(COUNTIF(BJ873,"&lt;&gt;*単価*"),COUNTIF(BJ873,"*変更契約*")),"変更後予定価格",IF(COUNTIF(BJ873,"*単価*"),"年間支払金額","予定価格"))))))))))))</f>
        <v>予定価格</v>
      </c>
      <c r="BD873" s="114" t="str">
        <f>IF(AND(BI873=契約状況コード表!M$5,T873&gt;契約状況コード表!N$5),"○",IF(AND(BI873=契約状況コード表!M$6,T873&gt;=契約状況コード表!N$6),"○",IF(AND(BI873=契約状況コード表!M$7,T873&gt;=契約状況コード表!N$7),"○",IF(AND(BI873=契約状況コード表!M$8,T873&gt;=契約状況コード表!N$8),"○",IF(AND(BI873=契約状況コード表!M$9,T873&gt;=契約状況コード表!N$9),"○",IF(AND(BI873=契約状況コード表!M$10,T873&gt;=契約状況コード表!N$10),"○",IF(AND(BI873=契約状況コード表!M$11,T873&gt;=契約状況コード表!N$11),"○",IF(AND(BI873=契約状況コード表!M$12,T873&gt;=契約状況コード表!N$12),"○",IF(AND(BI873=契約状況コード表!M$13,T873&gt;=契約状況コード表!N$13),"○",IF(T873="他官署で調達手続き入札を実施のため","○","×"))))))))))</f>
        <v>×</v>
      </c>
      <c r="BE873" s="114" t="str">
        <f>IF(AND(BI873=契約状況コード表!M$5,Y873&gt;契約状況コード表!N$5),"○",IF(AND(BI873=契約状況コード表!M$6,Y873&gt;=契約状況コード表!N$6),"○",IF(AND(BI873=契約状況コード表!M$7,Y873&gt;=契約状況コード表!N$7),"○",IF(AND(BI873=契約状況コード表!M$8,Y873&gt;=契約状況コード表!N$8),"○",IF(AND(BI873=契約状況コード表!M$9,Y873&gt;=契約状況コード表!N$9),"○",IF(AND(BI873=契約状況コード表!M$10,Y873&gt;=契約状況コード表!N$10),"○",IF(AND(BI873=契約状況コード表!M$11,Y873&gt;=契約状況コード表!N$11),"○",IF(AND(BI873=契約状況コード表!M$12,Y873&gt;=契約状況コード表!N$12),"○",IF(AND(BI873=契約状況コード表!M$13,Y873&gt;=契約状況コード表!N$13),"○","×")))))))))</f>
        <v>×</v>
      </c>
      <c r="BF873" s="114" t="str">
        <f t="shared" si="119"/>
        <v>×</v>
      </c>
      <c r="BG873" s="114" t="str">
        <f t="shared" si="120"/>
        <v>×</v>
      </c>
      <c r="BH873" s="115" t="str">
        <f t="shared" si="121"/>
        <v/>
      </c>
      <c r="BI873" s="170">
        <f t="shared" si="122"/>
        <v>0</v>
      </c>
      <c r="BJ873" s="36" t="str">
        <f>IF(AG873=契約状況コード表!G$5,"",IF(AND(K873&lt;&gt;"",ISTEXT(U873)),"分担契約/単価契約",IF(ISTEXT(U873),"単価契約",IF(K873&lt;&gt;"","分担契約",""))))</f>
        <v/>
      </c>
      <c r="BK873" s="171"/>
      <c r="BL873" s="118" t="str">
        <f>IF(COUNTIF(T873,"**"),"",IF(AND(T873&gt;=契約状況コード表!P$5,OR(H873=契約状況コード表!M$5,H873=契約状況コード表!M$6)),1,IF(AND(T873&gt;=契約状況コード表!P$13,H873&lt;&gt;契約状況コード表!M$5,H873&lt;&gt;契約状況コード表!M$6),1,"")))</f>
        <v/>
      </c>
      <c r="BM873" s="155" t="str">
        <f t="shared" si="123"/>
        <v>○</v>
      </c>
      <c r="BN873" s="118" t="b">
        <f t="shared" si="124"/>
        <v>1</v>
      </c>
      <c r="BO873" s="118" t="b">
        <f t="shared" si="125"/>
        <v>1</v>
      </c>
    </row>
    <row r="874" spans="1:67" ht="60.6" customHeight="1">
      <c r="A874" s="101">
        <f t="shared" si="126"/>
        <v>869</v>
      </c>
      <c r="B874" s="101" t="str">
        <f t="shared" si="127"/>
        <v/>
      </c>
      <c r="C874" s="101" t="str">
        <f>IF(B874&lt;&gt;1,"",COUNTIF($B$6:B874,1))</f>
        <v/>
      </c>
      <c r="D874" s="101" t="str">
        <f>IF(B874&lt;&gt;2,"",COUNTIF($B$6:B874,2))</f>
        <v/>
      </c>
      <c r="E874" s="101" t="str">
        <f>IF(B874&lt;&gt;3,"",COUNTIF($B$6:B874,3))</f>
        <v/>
      </c>
      <c r="F874" s="101" t="str">
        <f>IF(B874&lt;&gt;4,"",COUNTIF($B$6:B874,4))</f>
        <v/>
      </c>
      <c r="G874" s="75"/>
      <c r="H874" s="36"/>
      <c r="I874" s="76"/>
      <c r="J874" s="76"/>
      <c r="K874" s="75"/>
      <c r="L874" s="161"/>
      <c r="M874" s="77"/>
      <c r="N874" s="76"/>
      <c r="O874" s="78"/>
      <c r="P874" s="83"/>
      <c r="Q874" s="84"/>
      <c r="R874" s="76"/>
      <c r="S874" s="75"/>
      <c r="T874" s="79"/>
      <c r="U874" s="86"/>
      <c r="V874" s="87"/>
      <c r="W874" s="172" t="str">
        <f>IF(OR(T874="他官署で調達手続きを実施のため",AG874=契約状況コード表!G$5),"－",IF(V874&lt;&gt;"",ROUNDDOWN(V874/T874,3),(IFERROR(ROUNDDOWN(U874/T874,3),"－"))))</f>
        <v>－</v>
      </c>
      <c r="X874" s="79"/>
      <c r="Y874" s="79"/>
      <c r="Z874" s="82"/>
      <c r="AA874" s="80"/>
      <c r="AB874" s="81"/>
      <c r="AC874" s="82"/>
      <c r="AD874" s="82"/>
      <c r="AE874" s="82"/>
      <c r="AF874" s="82"/>
      <c r="AG874" s="80"/>
      <c r="AH874" s="76"/>
      <c r="AI874" s="76"/>
      <c r="AJ874" s="76"/>
      <c r="AK874" s="36"/>
      <c r="AL874" s="36"/>
      <c r="AM874" s="200"/>
      <c r="AN874" s="200"/>
      <c r="AO874" s="200"/>
      <c r="AP874" s="200"/>
      <c r="AQ874" s="161"/>
      <c r="AR874" s="75"/>
      <c r="AS874" s="36"/>
      <c r="AT874" s="36"/>
      <c r="AU874" s="36"/>
      <c r="AV874" s="36"/>
      <c r="AW874" s="36"/>
      <c r="AX874" s="36"/>
      <c r="AY874" s="36"/>
      <c r="AZ874" s="36"/>
      <c r="BA874" s="104"/>
      <c r="BB874" s="113"/>
      <c r="BC874" s="114" t="str">
        <f>IF(AND(OR(K874=契約状況コード表!D$5,K874=契約状況コード表!D$6),OR(AG874=契約状況コード表!G$5,AG874=契約状況コード表!G$6)),"年間支払金額(全官署)",IF(OR(AG874=契約状況コード表!G$5,AG874=契約状況コード表!G$6),"年間支払金額",IF(AND(OR(COUNTIF(AI874,"*すべて*"),COUNTIF(AI874,"*全て*")),S874="●",OR(K874=契約状況コード表!D$5,K874=契約状況コード表!D$6)),"年間支払金額(全官署、契約相手方ごと)",IF(AND(OR(COUNTIF(AI874,"*すべて*"),COUNTIF(AI874,"*全て*")),S874="●"),"年間支払金額(契約相手方ごと)",IF(AND(OR(K874=契約状況コード表!D$5,K874=契約状況コード表!D$6),AG874=契約状況コード表!G$7),"契約総額(全官署)",IF(AND(K874=契約状況コード表!D$7,AG874=契約状況コード表!G$7),"契約総額(自官署のみ)",IF(K874=契約状況コード表!D$7,"年間支払金額(自官署のみ)",IF(AG874=契約状況コード表!G$7,"契約総額",IF(AND(COUNTIF(BJ874,"&lt;&gt;*単価*"),OR(K874=契約状況コード表!D$5,K874=契約状況コード表!D$6)),"全官署予定価格",IF(AND(COUNTIF(BJ874,"*単価*"),OR(K874=契約状況コード表!D$5,K874=契約状況コード表!D$6)),"全官署支払金額",IF(AND(COUNTIF(BJ874,"&lt;&gt;*単価*"),COUNTIF(BJ874,"*変更契約*")),"変更後予定価格",IF(COUNTIF(BJ874,"*単価*"),"年間支払金額","予定価格"))))))))))))</f>
        <v>予定価格</v>
      </c>
      <c r="BD874" s="114" t="str">
        <f>IF(AND(BI874=契約状況コード表!M$5,T874&gt;契約状況コード表!N$5),"○",IF(AND(BI874=契約状況コード表!M$6,T874&gt;=契約状況コード表!N$6),"○",IF(AND(BI874=契約状況コード表!M$7,T874&gt;=契約状況コード表!N$7),"○",IF(AND(BI874=契約状況コード表!M$8,T874&gt;=契約状況コード表!N$8),"○",IF(AND(BI874=契約状況コード表!M$9,T874&gt;=契約状況コード表!N$9),"○",IF(AND(BI874=契約状況コード表!M$10,T874&gt;=契約状況コード表!N$10),"○",IF(AND(BI874=契約状況コード表!M$11,T874&gt;=契約状況コード表!N$11),"○",IF(AND(BI874=契約状況コード表!M$12,T874&gt;=契約状況コード表!N$12),"○",IF(AND(BI874=契約状況コード表!M$13,T874&gt;=契約状況コード表!N$13),"○",IF(T874="他官署で調達手続き入札を実施のため","○","×"))))))))))</f>
        <v>×</v>
      </c>
      <c r="BE874" s="114" t="str">
        <f>IF(AND(BI874=契約状況コード表!M$5,Y874&gt;契約状況コード表!N$5),"○",IF(AND(BI874=契約状況コード表!M$6,Y874&gt;=契約状況コード表!N$6),"○",IF(AND(BI874=契約状況コード表!M$7,Y874&gt;=契約状況コード表!N$7),"○",IF(AND(BI874=契約状況コード表!M$8,Y874&gt;=契約状況コード表!N$8),"○",IF(AND(BI874=契約状況コード表!M$9,Y874&gt;=契約状況コード表!N$9),"○",IF(AND(BI874=契約状況コード表!M$10,Y874&gt;=契約状況コード表!N$10),"○",IF(AND(BI874=契約状況コード表!M$11,Y874&gt;=契約状況コード表!N$11),"○",IF(AND(BI874=契約状況コード表!M$12,Y874&gt;=契約状況コード表!N$12),"○",IF(AND(BI874=契約状況コード表!M$13,Y874&gt;=契約状況コード表!N$13),"○","×")))))))))</f>
        <v>×</v>
      </c>
      <c r="BF874" s="114" t="str">
        <f t="shared" si="119"/>
        <v>×</v>
      </c>
      <c r="BG874" s="114" t="str">
        <f t="shared" si="120"/>
        <v>×</v>
      </c>
      <c r="BH874" s="115" t="str">
        <f t="shared" si="121"/>
        <v/>
      </c>
      <c r="BI874" s="170">
        <f t="shared" si="122"/>
        <v>0</v>
      </c>
      <c r="BJ874" s="36" t="str">
        <f>IF(AG874=契約状況コード表!G$5,"",IF(AND(K874&lt;&gt;"",ISTEXT(U874)),"分担契約/単価契約",IF(ISTEXT(U874),"単価契約",IF(K874&lt;&gt;"","分担契約",""))))</f>
        <v/>
      </c>
      <c r="BK874" s="171"/>
      <c r="BL874" s="118" t="str">
        <f>IF(COUNTIF(T874,"**"),"",IF(AND(T874&gt;=契約状況コード表!P$5,OR(H874=契約状況コード表!M$5,H874=契約状況コード表!M$6)),1,IF(AND(T874&gt;=契約状況コード表!P$13,H874&lt;&gt;契約状況コード表!M$5,H874&lt;&gt;契約状況コード表!M$6),1,"")))</f>
        <v/>
      </c>
      <c r="BM874" s="155" t="str">
        <f t="shared" si="123"/>
        <v>○</v>
      </c>
      <c r="BN874" s="118" t="b">
        <f t="shared" si="124"/>
        <v>1</v>
      </c>
      <c r="BO874" s="118" t="b">
        <f t="shared" si="125"/>
        <v>1</v>
      </c>
    </row>
    <row r="875" spans="1:67" ht="60.6" customHeight="1">
      <c r="A875" s="101">
        <f t="shared" si="126"/>
        <v>870</v>
      </c>
      <c r="B875" s="101" t="str">
        <f t="shared" si="127"/>
        <v/>
      </c>
      <c r="C875" s="101" t="str">
        <f>IF(B875&lt;&gt;1,"",COUNTIF($B$6:B875,1))</f>
        <v/>
      </c>
      <c r="D875" s="101" t="str">
        <f>IF(B875&lt;&gt;2,"",COUNTIF($B$6:B875,2))</f>
        <v/>
      </c>
      <c r="E875" s="101" t="str">
        <f>IF(B875&lt;&gt;3,"",COUNTIF($B$6:B875,3))</f>
        <v/>
      </c>
      <c r="F875" s="101" t="str">
        <f>IF(B875&lt;&gt;4,"",COUNTIF($B$6:B875,4))</f>
        <v/>
      </c>
      <c r="G875" s="75"/>
      <c r="H875" s="36"/>
      <c r="I875" s="76"/>
      <c r="J875" s="76"/>
      <c r="K875" s="75"/>
      <c r="L875" s="161"/>
      <c r="M875" s="77"/>
      <c r="N875" s="76"/>
      <c r="O875" s="78"/>
      <c r="P875" s="83"/>
      <c r="Q875" s="84"/>
      <c r="R875" s="76"/>
      <c r="S875" s="75"/>
      <c r="T875" s="79"/>
      <c r="U875" s="86"/>
      <c r="V875" s="87"/>
      <c r="W875" s="172" t="str">
        <f>IF(OR(T875="他官署で調達手続きを実施のため",AG875=契約状況コード表!G$5),"－",IF(V875&lt;&gt;"",ROUNDDOWN(V875/T875,3),(IFERROR(ROUNDDOWN(U875/T875,3),"－"))))</f>
        <v>－</v>
      </c>
      <c r="X875" s="79"/>
      <c r="Y875" s="79"/>
      <c r="Z875" s="82"/>
      <c r="AA875" s="80"/>
      <c r="AB875" s="81"/>
      <c r="AC875" s="82"/>
      <c r="AD875" s="82"/>
      <c r="AE875" s="82"/>
      <c r="AF875" s="82"/>
      <c r="AG875" s="80"/>
      <c r="AH875" s="76"/>
      <c r="AI875" s="76"/>
      <c r="AJ875" s="76"/>
      <c r="AK875" s="36"/>
      <c r="AL875" s="36"/>
      <c r="AM875" s="200"/>
      <c r="AN875" s="200"/>
      <c r="AO875" s="200"/>
      <c r="AP875" s="200"/>
      <c r="AQ875" s="161"/>
      <c r="AR875" s="75"/>
      <c r="AS875" s="36"/>
      <c r="AT875" s="36"/>
      <c r="AU875" s="36"/>
      <c r="AV875" s="36"/>
      <c r="AW875" s="36"/>
      <c r="AX875" s="36"/>
      <c r="AY875" s="36"/>
      <c r="AZ875" s="36"/>
      <c r="BA875" s="108"/>
      <c r="BB875" s="113"/>
      <c r="BC875" s="114" t="str">
        <f>IF(AND(OR(K875=契約状況コード表!D$5,K875=契約状況コード表!D$6),OR(AG875=契約状況コード表!G$5,AG875=契約状況コード表!G$6)),"年間支払金額(全官署)",IF(OR(AG875=契約状況コード表!G$5,AG875=契約状況コード表!G$6),"年間支払金額",IF(AND(OR(COUNTIF(AI875,"*すべて*"),COUNTIF(AI875,"*全て*")),S875="●",OR(K875=契約状況コード表!D$5,K875=契約状況コード表!D$6)),"年間支払金額(全官署、契約相手方ごと)",IF(AND(OR(COUNTIF(AI875,"*すべて*"),COUNTIF(AI875,"*全て*")),S875="●"),"年間支払金額(契約相手方ごと)",IF(AND(OR(K875=契約状況コード表!D$5,K875=契約状況コード表!D$6),AG875=契約状況コード表!G$7),"契約総額(全官署)",IF(AND(K875=契約状況コード表!D$7,AG875=契約状況コード表!G$7),"契約総額(自官署のみ)",IF(K875=契約状況コード表!D$7,"年間支払金額(自官署のみ)",IF(AG875=契約状況コード表!G$7,"契約総額",IF(AND(COUNTIF(BJ875,"&lt;&gt;*単価*"),OR(K875=契約状況コード表!D$5,K875=契約状況コード表!D$6)),"全官署予定価格",IF(AND(COUNTIF(BJ875,"*単価*"),OR(K875=契約状況コード表!D$5,K875=契約状況コード表!D$6)),"全官署支払金額",IF(AND(COUNTIF(BJ875,"&lt;&gt;*単価*"),COUNTIF(BJ875,"*変更契約*")),"変更後予定価格",IF(COUNTIF(BJ875,"*単価*"),"年間支払金額","予定価格"))))))))))))</f>
        <v>予定価格</v>
      </c>
      <c r="BD875" s="114" t="str">
        <f>IF(AND(BI875=契約状況コード表!M$5,T875&gt;契約状況コード表!N$5),"○",IF(AND(BI875=契約状況コード表!M$6,T875&gt;=契約状況コード表!N$6),"○",IF(AND(BI875=契約状況コード表!M$7,T875&gt;=契約状況コード表!N$7),"○",IF(AND(BI875=契約状況コード表!M$8,T875&gt;=契約状況コード表!N$8),"○",IF(AND(BI875=契約状況コード表!M$9,T875&gt;=契約状況コード表!N$9),"○",IF(AND(BI875=契約状況コード表!M$10,T875&gt;=契約状況コード表!N$10),"○",IF(AND(BI875=契約状況コード表!M$11,T875&gt;=契約状況コード表!N$11),"○",IF(AND(BI875=契約状況コード表!M$12,T875&gt;=契約状況コード表!N$12),"○",IF(AND(BI875=契約状況コード表!M$13,T875&gt;=契約状況コード表!N$13),"○",IF(T875="他官署で調達手続き入札を実施のため","○","×"))))))))))</f>
        <v>×</v>
      </c>
      <c r="BE875" s="114" t="str">
        <f>IF(AND(BI875=契約状況コード表!M$5,Y875&gt;契約状況コード表!N$5),"○",IF(AND(BI875=契約状況コード表!M$6,Y875&gt;=契約状況コード表!N$6),"○",IF(AND(BI875=契約状況コード表!M$7,Y875&gt;=契約状況コード表!N$7),"○",IF(AND(BI875=契約状況コード表!M$8,Y875&gt;=契約状況コード表!N$8),"○",IF(AND(BI875=契約状況コード表!M$9,Y875&gt;=契約状況コード表!N$9),"○",IF(AND(BI875=契約状況コード表!M$10,Y875&gt;=契約状況コード表!N$10),"○",IF(AND(BI875=契約状況コード表!M$11,Y875&gt;=契約状況コード表!N$11),"○",IF(AND(BI875=契約状況コード表!M$12,Y875&gt;=契約状況コード表!N$12),"○",IF(AND(BI875=契約状況コード表!M$13,Y875&gt;=契約状況コード表!N$13),"○","×")))))))))</f>
        <v>×</v>
      </c>
      <c r="BF875" s="114" t="str">
        <f t="shared" si="119"/>
        <v>×</v>
      </c>
      <c r="BG875" s="114" t="str">
        <f t="shared" si="120"/>
        <v>×</v>
      </c>
      <c r="BH875" s="115" t="str">
        <f t="shared" si="121"/>
        <v/>
      </c>
      <c r="BI875" s="170">
        <f t="shared" si="122"/>
        <v>0</v>
      </c>
      <c r="BJ875" s="36" t="str">
        <f>IF(AG875=契約状況コード表!G$5,"",IF(AND(K875&lt;&gt;"",ISTEXT(U875)),"分担契約/単価契約",IF(ISTEXT(U875),"単価契約",IF(K875&lt;&gt;"","分担契約",""))))</f>
        <v/>
      </c>
      <c r="BK875" s="171"/>
      <c r="BL875" s="118" t="str">
        <f>IF(COUNTIF(T875,"**"),"",IF(AND(T875&gt;=契約状況コード表!P$5,OR(H875=契約状況コード表!M$5,H875=契約状況コード表!M$6)),1,IF(AND(T875&gt;=契約状況コード表!P$13,H875&lt;&gt;契約状況コード表!M$5,H875&lt;&gt;契約状況コード表!M$6),1,"")))</f>
        <v/>
      </c>
      <c r="BM875" s="155" t="str">
        <f t="shared" si="123"/>
        <v>○</v>
      </c>
      <c r="BN875" s="118" t="b">
        <f t="shared" si="124"/>
        <v>1</v>
      </c>
      <c r="BO875" s="118" t="b">
        <f t="shared" si="125"/>
        <v>1</v>
      </c>
    </row>
    <row r="876" spans="1:67" ht="60.6" customHeight="1">
      <c r="A876" s="101">
        <f t="shared" si="126"/>
        <v>871</v>
      </c>
      <c r="B876" s="101" t="str">
        <f t="shared" si="127"/>
        <v/>
      </c>
      <c r="C876" s="101" t="str">
        <f>IF(B876&lt;&gt;1,"",COUNTIF($B$6:B876,1))</f>
        <v/>
      </c>
      <c r="D876" s="101" t="str">
        <f>IF(B876&lt;&gt;2,"",COUNTIF($B$6:B876,2))</f>
        <v/>
      </c>
      <c r="E876" s="101" t="str">
        <f>IF(B876&lt;&gt;3,"",COUNTIF($B$6:B876,3))</f>
        <v/>
      </c>
      <c r="F876" s="101" t="str">
        <f>IF(B876&lt;&gt;4,"",COUNTIF($B$6:B876,4))</f>
        <v/>
      </c>
      <c r="G876" s="75"/>
      <c r="H876" s="36"/>
      <c r="I876" s="76"/>
      <c r="J876" s="76"/>
      <c r="K876" s="75"/>
      <c r="L876" s="161"/>
      <c r="M876" s="77"/>
      <c r="N876" s="76"/>
      <c r="O876" s="78"/>
      <c r="P876" s="83"/>
      <c r="Q876" s="84"/>
      <c r="R876" s="76"/>
      <c r="S876" s="75"/>
      <c r="T876" s="79"/>
      <c r="U876" s="86"/>
      <c r="V876" s="87"/>
      <c r="W876" s="172" t="str">
        <f>IF(OR(T876="他官署で調達手続きを実施のため",AG876=契約状況コード表!G$5),"－",IF(V876&lt;&gt;"",ROUNDDOWN(V876/T876,3),(IFERROR(ROUNDDOWN(U876/T876,3),"－"))))</f>
        <v>－</v>
      </c>
      <c r="X876" s="79"/>
      <c r="Y876" s="79"/>
      <c r="Z876" s="82"/>
      <c r="AA876" s="80"/>
      <c r="AB876" s="81"/>
      <c r="AC876" s="82"/>
      <c r="AD876" s="82"/>
      <c r="AE876" s="82"/>
      <c r="AF876" s="82"/>
      <c r="AG876" s="80"/>
      <c r="AH876" s="76"/>
      <c r="AI876" s="76"/>
      <c r="AJ876" s="76"/>
      <c r="AK876" s="36"/>
      <c r="AL876" s="36"/>
      <c r="AM876" s="200"/>
      <c r="AN876" s="200"/>
      <c r="AO876" s="200"/>
      <c r="AP876" s="200"/>
      <c r="AQ876" s="161"/>
      <c r="AR876" s="75"/>
      <c r="AS876" s="36"/>
      <c r="AT876" s="36"/>
      <c r="AU876" s="36"/>
      <c r="AV876" s="36"/>
      <c r="AW876" s="36"/>
      <c r="AX876" s="36"/>
      <c r="AY876" s="36"/>
      <c r="AZ876" s="36"/>
      <c r="BA876" s="104"/>
      <c r="BB876" s="113"/>
      <c r="BC876" s="114" t="str">
        <f>IF(AND(OR(K876=契約状況コード表!D$5,K876=契約状況コード表!D$6),OR(AG876=契約状況コード表!G$5,AG876=契約状況コード表!G$6)),"年間支払金額(全官署)",IF(OR(AG876=契約状況コード表!G$5,AG876=契約状況コード表!G$6),"年間支払金額",IF(AND(OR(COUNTIF(AI876,"*すべて*"),COUNTIF(AI876,"*全て*")),S876="●",OR(K876=契約状況コード表!D$5,K876=契約状況コード表!D$6)),"年間支払金額(全官署、契約相手方ごと)",IF(AND(OR(COUNTIF(AI876,"*すべて*"),COUNTIF(AI876,"*全て*")),S876="●"),"年間支払金額(契約相手方ごと)",IF(AND(OR(K876=契約状況コード表!D$5,K876=契約状況コード表!D$6),AG876=契約状況コード表!G$7),"契約総額(全官署)",IF(AND(K876=契約状況コード表!D$7,AG876=契約状況コード表!G$7),"契約総額(自官署のみ)",IF(K876=契約状況コード表!D$7,"年間支払金額(自官署のみ)",IF(AG876=契約状況コード表!G$7,"契約総額",IF(AND(COUNTIF(BJ876,"&lt;&gt;*単価*"),OR(K876=契約状況コード表!D$5,K876=契約状況コード表!D$6)),"全官署予定価格",IF(AND(COUNTIF(BJ876,"*単価*"),OR(K876=契約状況コード表!D$5,K876=契約状況コード表!D$6)),"全官署支払金額",IF(AND(COUNTIF(BJ876,"&lt;&gt;*単価*"),COUNTIF(BJ876,"*変更契約*")),"変更後予定価格",IF(COUNTIF(BJ876,"*単価*"),"年間支払金額","予定価格"))))))))))))</f>
        <v>予定価格</v>
      </c>
      <c r="BD876" s="114" t="str">
        <f>IF(AND(BI876=契約状況コード表!M$5,T876&gt;契約状況コード表!N$5),"○",IF(AND(BI876=契約状況コード表!M$6,T876&gt;=契約状況コード表!N$6),"○",IF(AND(BI876=契約状況コード表!M$7,T876&gt;=契約状況コード表!N$7),"○",IF(AND(BI876=契約状況コード表!M$8,T876&gt;=契約状況コード表!N$8),"○",IF(AND(BI876=契約状況コード表!M$9,T876&gt;=契約状況コード表!N$9),"○",IF(AND(BI876=契約状況コード表!M$10,T876&gt;=契約状況コード表!N$10),"○",IF(AND(BI876=契約状況コード表!M$11,T876&gt;=契約状況コード表!N$11),"○",IF(AND(BI876=契約状況コード表!M$12,T876&gt;=契約状況コード表!N$12),"○",IF(AND(BI876=契約状況コード表!M$13,T876&gt;=契約状況コード表!N$13),"○",IF(T876="他官署で調達手続き入札を実施のため","○","×"))))))))))</f>
        <v>×</v>
      </c>
      <c r="BE876" s="114" t="str">
        <f>IF(AND(BI876=契約状況コード表!M$5,Y876&gt;契約状況コード表!N$5),"○",IF(AND(BI876=契約状況コード表!M$6,Y876&gt;=契約状況コード表!N$6),"○",IF(AND(BI876=契約状況コード表!M$7,Y876&gt;=契約状況コード表!N$7),"○",IF(AND(BI876=契約状況コード表!M$8,Y876&gt;=契約状況コード表!N$8),"○",IF(AND(BI876=契約状況コード表!M$9,Y876&gt;=契約状況コード表!N$9),"○",IF(AND(BI876=契約状況コード表!M$10,Y876&gt;=契約状況コード表!N$10),"○",IF(AND(BI876=契約状況コード表!M$11,Y876&gt;=契約状況コード表!N$11),"○",IF(AND(BI876=契約状況コード表!M$12,Y876&gt;=契約状況コード表!N$12),"○",IF(AND(BI876=契約状況コード表!M$13,Y876&gt;=契約状況コード表!N$13),"○","×")))))))))</f>
        <v>×</v>
      </c>
      <c r="BF876" s="114" t="str">
        <f t="shared" si="119"/>
        <v>×</v>
      </c>
      <c r="BG876" s="114" t="str">
        <f t="shared" si="120"/>
        <v>×</v>
      </c>
      <c r="BH876" s="115" t="str">
        <f t="shared" si="121"/>
        <v/>
      </c>
      <c r="BI876" s="170">
        <f t="shared" si="122"/>
        <v>0</v>
      </c>
      <c r="BJ876" s="36" t="str">
        <f>IF(AG876=契約状況コード表!G$5,"",IF(AND(K876&lt;&gt;"",ISTEXT(U876)),"分担契約/単価契約",IF(ISTEXT(U876),"単価契約",IF(K876&lt;&gt;"","分担契約",""))))</f>
        <v/>
      </c>
      <c r="BK876" s="171"/>
      <c r="BL876" s="118" t="str">
        <f>IF(COUNTIF(T876,"**"),"",IF(AND(T876&gt;=契約状況コード表!P$5,OR(H876=契約状況コード表!M$5,H876=契約状況コード表!M$6)),1,IF(AND(T876&gt;=契約状況コード表!P$13,H876&lt;&gt;契約状況コード表!M$5,H876&lt;&gt;契約状況コード表!M$6),1,"")))</f>
        <v/>
      </c>
      <c r="BM876" s="155" t="str">
        <f t="shared" si="123"/>
        <v>○</v>
      </c>
      <c r="BN876" s="118" t="b">
        <f t="shared" si="124"/>
        <v>1</v>
      </c>
      <c r="BO876" s="118" t="b">
        <f t="shared" si="125"/>
        <v>1</v>
      </c>
    </row>
    <row r="877" spans="1:67" ht="60.6" customHeight="1">
      <c r="A877" s="101">
        <f t="shared" si="126"/>
        <v>872</v>
      </c>
      <c r="B877" s="101" t="str">
        <f t="shared" si="127"/>
        <v/>
      </c>
      <c r="C877" s="101" t="str">
        <f>IF(B877&lt;&gt;1,"",COUNTIF($B$6:B877,1))</f>
        <v/>
      </c>
      <c r="D877" s="101" t="str">
        <f>IF(B877&lt;&gt;2,"",COUNTIF($B$6:B877,2))</f>
        <v/>
      </c>
      <c r="E877" s="101" t="str">
        <f>IF(B877&lt;&gt;3,"",COUNTIF($B$6:B877,3))</f>
        <v/>
      </c>
      <c r="F877" s="101" t="str">
        <f>IF(B877&lt;&gt;4,"",COUNTIF($B$6:B877,4))</f>
        <v/>
      </c>
      <c r="G877" s="75"/>
      <c r="H877" s="36"/>
      <c r="I877" s="76"/>
      <c r="J877" s="76"/>
      <c r="K877" s="75"/>
      <c r="L877" s="161"/>
      <c r="M877" s="77"/>
      <c r="N877" s="76"/>
      <c r="O877" s="78"/>
      <c r="P877" s="83"/>
      <c r="Q877" s="84"/>
      <c r="R877" s="76"/>
      <c r="S877" s="75"/>
      <c r="T877" s="79"/>
      <c r="U877" s="86"/>
      <c r="V877" s="87"/>
      <c r="W877" s="172" t="str">
        <f>IF(OR(T877="他官署で調達手続きを実施のため",AG877=契約状況コード表!G$5),"－",IF(V877&lt;&gt;"",ROUNDDOWN(V877/T877,3),(IFERROR(ROUNDDOWN(U877/T877,3),"－"))))</f>
        <v>－</v>
      </c>
      <c r="X877" s="79"/>
      <c r="Y877" s="79"/>
      <c r="Z877" s="82"/>
      <c r="AA877" s="80"/>
      <c r="AB877" s="81"/>
      <c r="AC877" s="82"/>
      <c r="AD877" s="82"/>
      <c r="AE877" s="82"/>
      <c r="AF877" s="82"/>
      <c r="AG877" s="80"/>
      <c r="AH877" s="76"/>
      <c r="AI877" s="76"/>
      <c r="AJ877" s="76"/>
      <c r="AK877" s="36"/>
      <c r="AL877" s="36"/>
      <c r="AM877" s="200"/>
      <c r="AN877" s="200"/>
      <c r="AO877" s="200"/>
      <c r="AP877" s="200"/>
      <c r="AQ877" s="161"/>
      <c r="AR877" s="75"/>
      <c r="AS877" s="36"/>
      <c r="AT877" s="36"/>
      <c r="AU877" s="36"/>
      <c r="AV877" s="36"/>
      <c r="AW877" s="36"/>
      <c r="AX877" s="36"/>
      <c r="AY877" s="36"/>
      <c r="AZ877" s="36"/>
      <c r="BA877" s="104"/>
      <c r="BB877" s="113"/>
      <c r="BC877" s="114" t="str">
        <f>IF(AND(OR(K877=契約状況コード表!D$5,K877=契約状況コード表!D$6),OR(AG877=契約状況コード表!G$5,AG877=契約状況コード表!G$6)),"年間支払金額(全官署)",IF(OR(AG877=契約状況コード表!G$5,AG877=契約状況コード表!G$6),"年間支払金額",IF(AND(OR(COUNTIF(AI877,"*すべて*"),COUNTIF(AI877,"*全て*")),S877="●",OR(K877=契約状況コード表!D$5,K877=契約状況コード表!D$6)),"年間支払金額(全官署、契約相手方ごと)",IF(AND(OR(COUNTIF(AI877,"*すべて*"),COUNTIF(AI877,"*全て*")),S877="●"),"年間支払金額(契約相手方ごと)",IF(AND(OR(K877=契約状況コード表!D$5,K877=契約状況コード表!D$6),AG877=契約状況コード表!G$7),"契約総額(全官署)",IF(AND(K877=契約状況コード表!D$7,AG877=契約状況コード表!G$7),"契約総額(自官署のみ)",IF(K877=契約状況コード表!D$7,"年間支払金額(自官署のみ)",IF(AG877=契約状況コード表!G$7,"契約総額",IF(AND(COUNTIF(BJ877,"&lt;&gt;*単価*"),OR(K877=契約状況コード表!D$5,K877=契約状況コード表!D$6)),"全官署予定価格",IF(AND(COUNTIF(BJ877,"*単価*"),OR(K877=契約状況コード表!D$5,K877=契約状況コード表!D$6)),"全官署支払金額",IF(AND(COUNTIF(BJ877,"&lt;&gt;*単価*"),COUNTIF(BJ877,"*変更契約*")),"変更後予定価格",IF(COUNTIF(BJ877,"*単価*"),"年間支払金額","予定価格"))))))))))))</f>
        <v>予定価格</v>
      </c>
      <c r="BD877" s="114" t="str">
        <f>IF(AND(BI877=契約状況コード表!M$5,T877&gt;契約状況コード表!N$5),"○",IF(AND(BI877=契約状況コード表!M$6,T877&gt;=契約状況コード表!N$6),"○",IF(AND(BI877=契約状況コード表!M$7,T877&gt;=契約状況コード表!N$7),"○",IF(AND(BI877=契約状況コード表!M$8,T877&gt;=契約状況コード表!N$8),"○",IF(AND(BI877=契約状況コード表!M$9,T877&gt;=契約状況コード表!N$9),"○",IF(AND(BI877=契約状況コード表!M$10,T877&gt;=契約状況コード表!N$10),"○",IF(AND(BI877=契約状況コード表!M$11,T877&gt;=契約状況コード表!N$11),"○",IF(AND(BI877=契約状況コード表!M$12,T877&gt;=契約状況コード表!N$12),"○",IF(AND(BI877=契約状況コード表!M$13,T877&gt;=契約状況コード表!N$13),"○",IF(T877="他官署で調達手続き入札を実施のため","○","×"))))))))))</f>
        <v>×</v>
      </c>
      <c r="BE877" s="114" t="str">
        <f>IF(AND(BI877=契約状況コード表!M$5,Y877&gt;契約状況コード表!N$5),"○",IF(AND(BI877=契約状況コード表!M$6,Y877&gt;=契約状況コード表!N$6),"○",IF(AND(BI877=契約状況コード表!M$7,Y877&gt;=契約状況コード表!N$7),"○",IF(AND(BI877=契約状況コード表!M$8,Y877&gt;=契約状況コード表!N$8),"○",IF(AND(BI877=契約状況コード表!M$9,Y877&gt;=契約状況コード表!N$9),"○",IF(AND(BI877=契約状況コード表!M$10,Y877&gt;=契約状況コード表!N$10),"○",IF(AND(BI877=契約状況コード表!M$11,Y877&gt;=契約状況コード表!N$11),"○",IF(AND(BI877=契約状況コード表!M$12,Y877&gt;=契約状況コード表!N$12),"○",IF(AND(BI877=契約状況コード表!M$13,Y877&gt;=契約状況コード表!N$13),"○","×")))))))))</f>
        <v>×</v>
      </c>
      <c r="BF877" s="114" t="str">
        <f t="shared" si="119"/>
        <v>×</v>
      </c>
      <c r="BG877" s="114" t="str">
        <f t="shared" si="120"/>
        <v>×</v>
      </c>
      <c r="BH877" s="115" t="str">
        <f t="shared" si="121"/>
        <v/>
      </c>
      <c r="BI877" s="170">
        <f t="shared" si="122"/>
        <v>0</v>
      </c>
      <c r="BJ877" s="36" t="str">
        <f>IF(AG877=契約状況コード表!G$5,"",IF(AND(K877&lt;&gt;"",ISTEXT(U877)),"分担契約/単価契約",IF(ISTEXT(U877),"単価契約",IF(K877&lt;&gt;"","分担契約",""))))</f>
        <v/>
      </c>
      <c r="BK877" s="171"/>
      <c r="BL877" s="118" t="str">
        <f>IF(COUNTIF(T877,"**"),"",IF(AND(T877&gt;=契約状況コード表!P$5,OR(H877=契約状況コード表!M$5,H877=契約状況コード表!M$6)),1,IF(AND(T877&gt;=契約状況コード表!P$13,H877&lt;&gt;契約状況コード表!M$5,H877&lt;&gt;契約状況コード表!M$6),1,"")))</f>
        <v/>
      </c>
      <c r="BM877" s="155" t="str">
        <f t="shared" si="123"/>
        <v>○</v>
      </c>
      <c r="BN877" s="118" t="b">
        <f t="shared" si="124"/>
        <v>1</v>
      </c>
      <c r="BO877" s="118" t="b">
        <f t="shared" si="125"/>
        <v>1</v>
      </c>
    </row>
    <row r="878" spans="1:67" ht="60.6" customHeight="1">
      <c r="A878" s="101">
        <f t="shared" si="126"/>
        <v>873</v>
      </c>
      <c r="B878" s="101" t="str">
        <f t="shared" si="127"/>
        <v/>
      </c>
      <c r="C878" s="101" t="str">
        <f>IF(B878&lt;&gt;1,"",COUNTIF($B$6:B878,1))</f>
        <v/>
      </c>
      <c r="D878" s="101" t="str">
        <f>IF(B878&lt;&gt;2,"",COUNTIF($B$6:B878,2))</f>
        <v/>
      </c>
      <c r="E878" s="101" t="str">
        <f>IF(B878&lt;&gt;3,"",COUNTIF($B$6:B878,3))</f>
        <v/>
      </c>
      <c r="F878" s="101" t="str">
        <f>IF(B878&lt;&gt;4,"",COUNTIF($B$6:B878,4))</f>
        <v/>
      </c>
      <c r="G878" s="75"/>
      <c r="H878" s="36"/>
      <c r="I878" s="76"/>
      <c r="J878" s="76"/>
      <c r="K878" s="75"/>
      <c r="L878" s="161"/>
      <c r="M878" s="77"/>
      <c r="N878" s="76"/>
      <c r="O878" s="78"/>
      <c r="P878" s="83"/>
      <c r="Q878" s="84"/>
      <c r="R878" s="76"/>
      <c r="S878" s="75"/>
      <c r="T878" s="85"/>
      <c r="U878" s="154"/>
      <c r="V878" s="87"/>
      <c r="W878" s="172" t="str">
        <f>IF(OR(T878="他官署で調達手続きを実施のため",AG878=契約状況コード表!G$5),"－",IF(V878&lt;&gt;"",ROUNDDOWN(V878/T878,3),(IFERROR(ROUNDDOWN(U878/T878,3),"－"))))</f>
        <v>－</v>
      </c>
      <c r="X878" s="85"/>
      <c r="Y878" s="85"/>
      <c r="Z878" s="82"/>
      <c r="AA878" s="80"/>
      <c r="AB878" s="81"/>
      <c r="AC878" s="82"/>
      <c r="AD878" s="82"/>
      <c r="AE878" s="82"/>
      <c r="AF878" s="82"/>
      <c r="AG878" s="80"/>
      <c r="AH878" s="76"/>
      <c r="AI878" s="76"/>
      <c r="AJ878" s="76"/>
      <c r="AK878" s="36"/>
      <c r="AL878" s="36"/>
      <c r="AM878" s="200"/>
      <c r="AN878" s="200"/>
      <c r="AO878" s="200"/>
      <c r="AP878" s="200"/>
      <c r="AQ878" s="161"/>
      <c r="AR878" s="75"/>
      <c r="AS878" s="36"/>
      <c r="AT878" s="36"/>
      <c r="AU878" s="36"/>
      <c r="AV878" s="36"/>
      <c r="AW878" s="36"/>
      <c r="AX878" s="36"/>
      <c r="AY878" s="36"/>
      <c r="AZ878" s="36"/>
      <c r="BA878" s="104"/>
      <c r="BB878" s="113"/>
      <c r="BC878" s="114" t="str">
        <f>IF(AND(OR(K878=契約状況コード表!D$5,K878=契約状況コード表!D$6),OR(AG878=契約状況コード表!G$5,AG878=契約状況コード表!G$6)),"年間支払金額(全官署)",IF(OR(AG878=契約状況コード表!G$5,AG878=契約状況コード表!G$6),"年間支払金額",IF(AND(OR(COUNTIF(AI878,"*すべて*"),COUNTIF(AI878,"*全て*")),S878="●",OR(K878=契約状況コード表!D$5,K878=契約状況コード表!D$6)),"年間支払金額(全官署、契約相手方ごと)",IF(AND(OR(COUNTIF(AI878,"*すべて*"),COUNTIF(AI878,"*全て*")),S878="●"),"年間支払金額(契約相手方ごと)",IF(AND(OR(K878=契約状況コード表!D$5,K878=契約状況コード表!D$6),AG878=契約状況コード表!G$7),"契約総額(全官署)",IF(AND(K878=契約状況コード表!D$7,AG878=契約状況コード表!G$7),"契約総額(自官署のみ)",IF(K878=契約状況コード表!D$7,"年間支払金額(自官署のみ)",IF(AG878=契約状況コード表!G$7,"契約総額",IF(AND(COUNTIF(BJ878,"&lt;&gt;*単価*"),OR(K878=契約状況コード表!D$5,K878=契約状況コード表!D$6)),"全官署予定価格",IF(AND(COUNTIF(BJ878,"*単価*"),OR(K878=契約状況コード表!D$5,K878=契約状況コード表!D$6)),"全官署支払金額",IF(AND(COUNTIF(BJ878,"&lt;&gt;*単価*"),COUNTIF(BJ878,"*変更契約*")),"変更後予定価格",IF(COUNTIF(BJ878,"*単価*"),"年間支払金額","予定価格"))))))))))))</f>
        <v>予定価格</v>
      </c>
      <c r="BD878" s="114" t="str">
        <f>IF(AND(BI878=契約状況コード表!M$5,T878&gt;契約状況コード表!N$5),"○",IF(AND(BI878=契約状況コード表!M$6,T878&gt;=契約状況コード表!N$6),"○",IF(AND(BI878=契約状況コード表!M$7,T878&gt;=契約状況コード表!N$7),"○",IF(AND(BI878=契約状況コード表!M$8,T878&gt;=契約状況コード表!N$8),"○",IF(AND(BI878=契約状況コード表!M$9,T878&gt;=契約状況コード表!N$9),"○",IF(AND(BI878=契約状況コード表!M$10,T878&gt;=契約状況コード表!N$10),"○",IF(AND(BI878=契約状況コード表!M$11,T878&gt;=契約状況コード表!N$11),"○",IF(AND(BI878=契約状況コード表!M$12,T878&gt;=契約状況コード表!N$12),"○",IF(AND(BI878=契約状況コード表!M$13,T878&gt;=契約状況コード表!N$13),"○",IF(T878="他官署で調達手続き入札を実施のため","○","×"))))))))))</f>
        <v>×</v>
      </c>
      <c r="BE878" s="114" t="str">
        <f>IF(AND(BI878=契約状況コード表!M$5,Y878&gt;契約状況コード表!N$5),"○",IF(AND(BI878=契約状況コード表!M$6,Y878&gt;=契約状況コード表!N$6),"○",IF(AND(BI878=契約状況コード表!M$7,Y878&gt;=契約状況コード表!N$7),"○",IF(AND(BI878=契約状況コード表!M$8,Y878&gt;=契約状況コード表!N$8),"○",IF(AND(BI878=契約状況コード表!M$9,Y878&gt;=契約状況コード表!N$9),"○",IF(AND(BI878=契約状況コード表!M$10,Y878&gt;=契約状況コード表!N$10),"○",IF(AND(BI878=契約状況コード表!M$11,Y878&gt;=契約状況コード表!N$11),"○",IF(AND(BI878=契約状況コード表!M$12,Y878&gt;=契約状況コード表!N$12),"○",IF(AND(BI878=契約状況コード表!M$13,Y878&gt;=契約状況コード表!N$13),"○","×")))))))))</f>
        <v>×</v>
      </c>
      <c r="BF878" s="114" t="str">
        <f t="shared" si="119"/>
        <v>×</v>
      </c>
      <c r="BG878" s="114" t="str">
        <f t="shared" si="120"/>
        <v>×</v>
      </c>
      <c r="BH878" s="115" t="str">
        <f t="shared" si="121"/>
        <v/>
      </c>
      <c r="BI878" s="170">
        <f t="shared" si="122"/>
        <v>0</v>
      </c>
      <c r="BJ878" s="36" t="str">
        <f>IF(AG878=契約状況コード表!G$5,"",IF(AND(K878&lt;&gt;"",ISTEXT(U878)),"分担契約/単価契約",IF(ISTEXT(U878),"単価契約",IF(K878&lt;&gt;"","分担契約",""))))</f>
        <v/>
      </c>
      <c r="BK878" s="171"/>
      <c r="BL878" s="118" t="str">
        <f>IF(COUNTIF(T878,"**"),"",IF(AND(T878&gt;=契約状況コード表!P$5,OR(H878=契約状況コード表!M$5,H878=契約状況コード表!M$6)),1,IF(AND(T878&gt;=契約状況コード表!P$13,H878&lt;&gt;契約状況コード表!M$5,H878&lt;&gt;契約状況コード表!M$6),1,"")))</f>
        <v/>
      </c>
      <c r="BM878" s="155" t="str">
        <f t="shared" si="123"/>
        <v>○</v>
      </c>
      <c r="BN878" s="118" t="b">
        <f t="shared" si="124"/>
        <v>1</v>
      </c>
      <c r="BO878" s="118" t="b">
        <f t="shared" si="125"/>
        <v>1</v>
      </c>
    </row>
    <row r="879" spans="1:67" ht="60.6" customHeight="1">
      <c r="A879" s="101">
        <f t="shared" si="126"/>
        <v>874</v>
      </c>
      <c r="B879" s="101" t="str">
        <f t="shared" si="127"/>
        <v/>
      </c>
      <c r="C879" s="101" t="str">
        <f>IF(B879&lt;&gt;1,"",COUNTIF($B$6:B879,1))</f>
        <v/>
      </c>
      <c r="D879" s="101" t="str">
        <f>IF(B879&lt;&gt;2,"",COUNTIF($B$6:B879,2))</f>
        <v/>
      </c>
      <c r="E879" s="101" t="str">
        <f>IF(B879&lt;&gt;3,"",COUNTIF($B$6:B879,3))</f>
        <v/>
      </c>
      <c r="F879" s="101" t="str">
        <f>IF(B879&lt;&gt;4,"",COUNTIF($B$6:B879,4))</f>
        <v/>
      </c>
      <c r="G879" s="75"/>
      <c r="H879" s="36"/>
      <c r="I879" s="76"/>
      <c r="J879" s="76"/>
      <c r="K879" s="75"/>
      <c r="L879" s="161"/>
      <c r="M879" s="77"/>
      <c r="N879" s="76"/>
      <c r="O879" s="78"/>
      <c r="P879" s="83"/>
      <c r="Q879" s="84"/>
      <c r="R879" s="76"/>
      <c r="S879" s="75"/>
      <c r="T879" s="79"/>
      <c r="U879" s="86"/>
      <c r="V879" s="87"/>
      <c r="W879" s="172" t="str">
        <f>IF(OR(T879="他官署で調達手続きを実施のため",AG879=契約状況コード表!G$5),"－",IF(V879&lt;&gt;"",ROUNDDOWN(V879/T879,3),(IFERROR(ROUNDDOWN(U879/T879,3),"－"))))</f>
        <v>－</v>
      </c>
      <c r="X879" s="79"/>
      <c r="Y879" s="79"/>
      <c r="Z879" s="82"/>
      <c r="AA879" s="80"/>
      <c r="AB879" s="81"/>
      <c r="AC879" s="82"/>
      <c r="AD879" s="82"/>
      <c r="AE879" s="82"/>
      <c r="AF879" s="82"/>
      <c r="AG879" s="80"/>
      <c r="AH879" s="76"/>
      <c r="AI879" s="76"/>
      <c r="AJ879" s="76"/>
      <c r="AK879" s="36"/>
      <c r="AL879" s="36"/>
      <c r="AM879" s="200"/>
      <c r="AN879" s="200"/>
      <c r="AO879" s="200"/>
      <c r="AP879" s="200"/>
      <c r="AQ879" s="161"/>
      <c r="AR879" s="75"/>
      <c r="AS879" s="36"/>
      <c r="AT879" s="36"/>
      <c r="AU879" s="36"/>
      <c r="AV879" s="36"/>
      <c r="AW879" s="36"/>
      <c r="AX879" s="36"/>
      <c r="AY879" s="36"/>
      <c r="AZ879" s="36"/>
      <c r="BA879" s="104"/>
      <c r="BB879" s="113"/>
      <c r="BC879" s="114" t="str">
        <f>IF(AND(OR(K879=契約状況コード表!D$5,K879=契約状況コード表!D$6),OR(AG879=契約状況コード表!G$5,AG879=契約状況コード表!G$6)),"年間支払金額(全官署)",IF(OR(AG879=契約状況コード表!G$5,AG879=契約状況コード表!G$6),"年間支払金額",IF(AND(OR(COUNTIF(AI879,"*すべて*"),COUNTIF(AI879,"*全て*")),S879="●",OR(K879=契約状況コード表!D$5,K879=契約状況コード表!D$6)),"年間支払金額(全官署、契約相手方ごと)",IF(AND(OR(COUNTIF(AI879,"*すべて*"),COUNTIF(AI879,"*全て*")),S879="●"),"年間支払金額(契約相手方ごと)",IF(AND(OR(K879=契約状況コード表!D$5,K879=契約状況コード表!D$6),AG879=契約状況コード表!G$7),"契約総額(全官署)",IF(AND(K879=契約状況コード表!D$7,AG879=契約状況コード表!G$7),"契約総額(自官署のみ)",IF(K879=契約状況コード表!D$7,"年間支払金額(自官署のみ)",IF(AG879=契約状況コード表!G$7,"契約総額",IF(AND(COUNTIF(BJ879,"&lt;&gt;*単価*"),OR(K879=契約状況コード表!D$5,K879=契約状況コード表!D$6)),"全官署予定価格",IF(AND(COUNTIF(BJ879,"*単価*"),OR(K879=契約状況コード表!D$5,K879=契約状況コード表!D$6)),"全官署支払金額",IF(AND(COUNTIF(BJ879,"&lt;&gt;*単価*"),COUNTIF(BJ879,"*変更契約*")),"変更後予定価格",IF(COUNTIF(BJ879,"*単価*"),"年間支払金額","予定価格"))))))))))))</f>
        <v>予定価格</v>
      </c>
      <c r="BD879" s="114" t="str">
        <f>IF(AND(BI879=契約状況コード表!M$5,T879&gt;契約状況コード表!N$5),"○",IF(AND(BI879=契約状況コード表!M$6,T879&gt;=契約状況コード表!N$6),"○",IF(AND(BI879=契約状況コード表!M$7,T879&gt;=契約状況コード表!N$7),"○",IF(AND(BI879=契約状況コード表!M$8,T879&gt;=契約状況コード表!N$8),"○",IF(AND(BI879=契約状況コード表!M$9,T879&gt;=契約状況コード表!N$9),"○",IF(AND(BI879=契約状況コード表!M$10,T879&gt;=契約状況コード表!N$10),"○",IF(AND(BI879=契約状況コード表!M$11,T879&gt;=契約状況コード表!N$11),"○",IF(AND(BI879=契約状況コード表!M$12,T879&gt;=契約状況コード表!N$12),"○",IF(AND(BI879=契約状況コード表!M$13,T879&gt;=契約状況コード表!N$13),"○",IF(T879="他官署で調達手続き入札を実施のため","○","×"))))))))))</f>
        <v>×</v>
      </c>
      <c r="BE879" s="114" t="str">
        <f>IF(AND(BI879=契約状況コード表!M$5,Y879&gt;契約状況コード表!N$5),"○",IF(AND(BI879=契約状況コード表!M$6,Y879&gt;=契約状況コード表!N$6),"○",IF(AND(BI879=契約状況コード表!M$7,Y879&gt;=契約状況コード表!N$7),"○",IF(AND(BI879=契約状況コード表!M$8,Y879&gt;=契約状況コード表!N$8),"○",IF(AND(BI879=契約状況コード表!M$9,Y879&gt;=契約状況コード表!N$9),"○",IF(AND(BI879=契約状況コード表!M$10,Y879&gt;=契約状況コード表!N$10),"○",IF(AND(BI879=契約状況コード表!M$11,Y879&gt;=契約状況コード表!N$11),"○",IF(AND(BI879=契約状況コード表!M$12,Y879&gt;=契約状況コード表!N$12),"○",IF(AND(BI879=契約状況コード表!M$13,Y879&gt;=契約状況コード表!N$13),"○","×")))))))))</f>
        <v>×</v>
      </c>
      <c r="BF879" s="114" t="str">
        <f t="shared" si="119"/>
        <v>×</v>
      </c>
      <c r="BG879" s="114" t="str">
        <f t="shared" si="120"/>
        <v>×</v>
      </c>
      <c r="BH879" s="115" t="str">
        <f t="shared" si="121"/>
        <v/>
      </c>
      <c r="BI879" s="170">
        <f t="shared" si="122"/>
        <v>0</v>
      </c>
      <c r="BJ879" s="36" t="str">
        <f>IF(AG879=契約状況コード表!G$5,"",IF(AND(K879&lt;&gt;"",ISTEXT(U879)),"分担契約/単価契約",IF(ISTEXT(U879),"単価契約",IF(K879&lt;&gt;"","分担契約",""))))</f>
        <v/>
      </c>
      <c r="BK879" s="171"/>
      <c r="BL879" s="118" t="str">
        <f>IF(COUNTIF(T879,"**"),"",IF(AND(T879&gt;=契約状況コード表!P$5,OR(H879=契約状況コード表!M$5,H879=契約状況コード表!M$6)),1,IF(AND(T879&gt;=契約状況コード表!P$13,H879&lt;&gt;契約状況コード表!M$5,H879&lt;&gt;契約状況コード表!M$6),1,"")))</f>
        <v/>
      </c>
      <c r="BM879" s="155" t="str">
        <f t="shared" si="123"/>
        <v>○</v>
      </c>
      <c r="BN879" s="118" t="b">
        <f t="shared" si="124"/>
        <v>1</v>
      </c>
      <c r="BO879" s="118" t="b">
        <f t="shared" si="125"/>
        <v>1</v>
      </c>
    </row>
    <row r="880" spans="1:67" ht="60.6" customHeight="1">
      <c r="A880" s="101">
        <f t="shared" si="126"/>
        <v>875</v>
      </c>
      <c r="B880" s="101" t="str">
        <f t="shared" si="127"/>
        <v/>
      </c>
      <c r="C880" s="101" t="str">
        <f>IF(B880&lt;&gt;1,"",COUNTIF($B$6:B880,1))</f>
        <v/>
      </c>
      <c r="D880" s="101" t="str">
        <f>IF(B880&lt;&gt;2,"",COUNTIF($B$6:B880,2))</f>
        <v/>
      </c>
      <c r="E880" s="101" t="str">
        <f>IF(B880&lt;&gt;3,"",COUNTIF($B$6:B880,3))</f>
        <v/>
      </c>
      <c r="F880" s="101" t="str">
        <f>IF(B880&lt;&gt;4,"",COUNTIF($B$6:B880,4))</f>
        <v/>
      </c>
      <c r="G880" s="75"/>
      <c r="H880" s="36"/>
      <c r="I880" s="76"/>
      <c r="J880" s="76"/>
      <c r="K880" s="75"/>
      <c r="L880" s="161"/>
      <c r="M880" s="77"/>
      <c r="N880" s="76"/>
      <c r="O880" s="78"/>
      <c r="P880" s="83"/>
      <c r="Q880" s="84"/>
      <c r="R880" s="76"/>
      <c r="S880" s="75"/>
      <c r="T880" s="79"/>
      <c r="U880" s="86"/>
      <c r="V880" s="87"/>
      <c r="W880" s="172" t="str">
        <f>IF(OR(T880="他官署で調達手続きを実施のため",AG880=契約状況コード表!G$5),"－",IF(V880&lt;&gt;"",ROUNDDOWN(V880/T880,3),(IFERROR(ROUNDDOWN(U880/T880,3),"－"))))</f>
        <v>－</v>
      </c>
      <c r="X880" s="79"/>
      <c r="Y880" s="79"/>
      <c r="Z880" s="82"/>
      <c r="AA880" s="80"/>
      <c r="AB880" s="81"/>
      <c r="AC880" s="82"/>
      <c r="AD880" s="82"/>
      <c r="AE880" s="82"/>
      <c r="AF880" s="82"/>
      <c r="AG880" s="80"/>
      <c r="AH880" s="76"/>
      <c r="AI880" s="76"/>
      <c r="AJ880" s="76"/>
      <c r="AK880" s="36"/>
      <c r="AL880" s="36"/>
      <c r="AM880" s="200"/>
      <c r="AN880" s="200"/>
      <c r="AO880" s="200"/>
      <c r="AP880" s="200"/>
      <c r="AQ880" s="161"/>
      <c r="AR880" s="75"/>
      <c r="AS880" s="36"/>
      <c r="AT880" s="36"/>
      <c r="AU880" s="36"/>
      <c r="AV880" s="36"/>
      <c r="AW880" s="36"/>
      <c r="AX880" s="36"/>
      <c r="AY880" s="36"/>
      <c r="AZ880" s="36"/>
      <c r="BA880" s="104"/>
      <c r="BB880" s="113"/>
      <c r="BC880" s="114" t="str">
        <f>IF(AND(OR(K880=契約状況コード表!D$5,K880=契約状況コード表!D$6),OR(AG880=契約状況コード表!G$5,AG880=契約状況コード表!G$6)),"年間支払金額(全官署)",IF(OR(AG880=契約状況コード表!G$5,AG880=契約状況コード表!G$6),"年間支払金額",IF(AND(OR(COUNTIF(AI880,"*すべて*"),COUNTIF(AI880,"*全て*")),S880="●",OR(K880=契約状況コード表!D$5,K880=契約状況コード表!D$6)),"年間支払金額(全官署、契約相手方ごと)",IF(AND(OR(COUNTIF(AI880,"*すべて*"),COUNTIF(AI880,"*全て*")),S880="●"),"年間支払金額(契約相手方ごと)",IF(AND(OR(K880=契約状況コード表!D$5,K880=契約状況コード表!D$6),AG880=契約状況コード表!G$7),"契約総額(全官署)",IF(AND(K880=契約状況コード表!D$7,AG880=契約状況コード表!G$7),"契約総額(自官署のみ)",IF(K880=契約状況コード表!D$7,"年間支払金額(自官署のみ)",IF(AG880=契約状況コード表!G$7,"契約総額",IF(AND(COUNTIF(BJ880,"&lt;&gt;*単価*"),OR(K880=契約状況コード表!D$5,K880=契約状況コード表!D$6)),"全官署予定価格",IF(AND(COUNTIF(BJ880,"*単価*"),OR(K880=契約状況コード表!D$5,K880=契約状況コード表!D$6)),"全官署支払金額",IF(AND(COUNTIF(BJ880,"&lt;&gt;*単価*"),COUNTIF(BJ880,"*変更契約*")),"変更後予定価格",IF(COUNTIF(BJ880,"*単価*"),"年間支払金額","予定価格"))))))))))))</f>
        <v>予定価格</v>
      </c>
      <c r="BD880" s="114" t="str">
        <f>IF(AND(BI880=契約状況コード表!M$5,T880&gt;契約状況コード表!N$5),"○",IF(AND(BI880=契約状況コード表!M$6,T880&gt;=契約状況コード表!N$6),"○",IF(AND(BI880=契約状況コード表!M$7,T880&gt;=契約状況コード表!N$7),"○",IF(AND(BI880=契約状況コード表!M$8,T880&gt;=契約状況コード表!N$8),"○",IF(AND(BI880=契約状況コード表!M$9,T880&gt;=契約状況コード表!N$9),"○",IF(AND(BI880=契約状況コード表!M$10,T880&gt;=契約状況コード表!N$10),"○",IF(AND(BI880=契約状況コード表!M$11,T880&gt;=契約状況コード表!N$11),"○",IF(AND(BI880=契約状況コード表!M$12,T880&gt;=契約状況コード表!N$12),"○",IF(AND(BI880=契約状況コード表!M$13,T880&gt;=契約状況コード表!N$13),"○",IF(T880="他官署で調達手続き入札を実施のため","○","×"))))))))))</f>
        <v>×</v>
      </c>
      <c r="BE880" s="114" t="str">
        <f>IF(AND(BI880=契約状況コード表!M$5,Y880&gt;契約状況コード表!N$5),"○",IF(AND(BI880=契約状況コード表!M$6,Y880&gt;=契約状況コード表!N$6),"○",IF(AND(BI880=契約状況コード表!M$7,Y880&gt;=契約状況コード表!N$7),"○",IF(AND(BI880=契約状況コード表!M$8,Y880&gt;=契約状況コード表!N$8),"○",IF(AND(BI880=契約状況コード表!M$9,Y880&gt;=契約状況コード表!N$9),"○",IF(AND(BI880=契約状況コード表!M$10,Y880&gt;=契約状況コード表!N$10),"○",IF(AND(BI880=契約状況コード表!M$11,Y880&gt;=契約状況コード表!N$11),"○",IF(AND(BI880=契約状況コード表!M$12,Y880&gt;=契約状況コード表!N$12),"○",IF(AND(BI880=契約状況コード表!M$13,Y880&gt;=契約状況コード表!N$13),"○","×")))))))))</f>
        <v>×</v>
      </c>
      <c r="BF880" s="114" t="str">
        <f t="shared" si="119"/>
        <v>×</v>
      </c>
      <c r="BG880" s="114" t="str">
        <f t="shared" si="120"/>
        <v>×</v>
      </c>
      <c r="BH880" s="115" t="str">
        <f t="shared" si="121"/>
        <v/>
      </c>
      <c r="BI880" s="170">
        <f t="shared" si="122"/>
        <v>0</v>
      </c>
      <c r="BJ880" s="36" t="str">
        <f>IF(AG880=契約状況コード表!G$5,"",IF(AND(K880&lt;&gt;"",ISTEXT(U880)),"分担契約/単価契約",IF(ISTEXT(U880),"単価契約",IF(K880&lt;&gt;"","分担契約",""))))</f>
        <v/>
      </c>
      <c r="BK880" s="171"/>
      <c r="BL880" s="118" t="str">
        <f>IF(COUNTIF(T880,"**"),"",IF(AND(T880&gt;=契約状況コード表!P$5,OR(H880=契約状況コード表!M$5,H880=契約状況コード表!M$6)),1,IF(AND(T880&gt;=契約状況コード表!P$13,H880&lt;&gt;契約状況コード表!M$5,H880&lt;&gt;契約状況コード表!M$6),1,"")))</f>
        <v/>
      </c>
      <c r="BM880" s="155" t="str">
        <f t="shared" si="123"/>
        <v>○</v>
      </c>
      <c r="BN880" s="118" t="b">
        <f t="shared" si="124"/>
        <v>1</v>
      </c>
      <c r="BO880" s="118" t="b">
        <f t="shared" si="125"/>
        <v>1</v>
      </c>
    </row>
    <row r="881" spans="1:67" ht="60.6" customHeight="1">
      <c r="A881" s="101">
        <f t="shared" si="126"/>
        <v>876</v>
      </c>
      <c r="B881" s="101" t="str">
        <f t="shared" si="127"/>
        <v/>
      </c>
      <c r="C881" s="101" t="str">
        <f>IF(B881&lt;&gt;1,"",COUNTIF($B$6:B881,1))</f>
        <v/>
      </c>
      <c r="D881" s="101" t="str">
        <f>IF(B881&lt;&gt;2,"",COUNTIF($B$6:B881,2))</f>
        <v/>
      </c>
      <c r="E881" s="101" t="str">
        <f>IF(B881&lt;&gt;3,"",COUNTIF($B$6:B881,3))</f>
        <v/>
      </c>
      <c r="F881" s="101" t="str">
        <f>IF(B881&lt;&gt;4,"",COUNTIF($B$6:B881,4))</f>
        <v/>
      </c>
      <c r="G881" s="75"/>
      <c r="H881" s="36"/>
      <c r="I881" s="76"/>
      <c r="J881" s="76"/>
      <c r="K881" s="75"/>
      <c r="L881" s="161"/>
      <c r="M881" s="77"/>
      <c r="N881" s="76"/>
      <c r="O881" s="78"/>
      <c r="P881" s="83"/>
      <c r="Q881" s="84"/>
      <c r="R881" s="76"/>
      <c r="S881" s="75"/>
      <c r="T881" s="79"/>
      <c r="U881" s="86"/>
      <c r="V881" s="87"/>
      <c r="W881" s="172" t="str">
        <f>IF(OR(T881="他官署で調達手続きを実施のため",AG881=契約状況コード表!G$5),"－",IF(V881&lt;&gt;"",ROUNDDOWN(V881/T881,3),(IFERROR(ROUNDDOWN(U881/T881,3),"－"))))</f>
        <v>－</v>
      </c>
      <c r="X881" s="79"/>
      <c r="Y881" s="79"/>
      <c r="Z881" s="82"/>
      <c r="AA881" s="80"/>
      <c r="AB881" s="81"/>
      <c r="AC881" s="82"/>
      <c r="AD881" s="82"/>
      <c r="AE881" s="82"/>
      <c r="AF881" s="82"/>
      <c r="AG881" s="80"/>
      <c r="AH881" s="76"/>
      <c r="AI881" s="76"/>
      <c r="AJ881" s="76"/>
      <c r="AK881" s="36"/>
      <c r="AL881" s="36"/>
      <c r="AM881" s="200"/>
      <c r="AN881" s="200"/>
      <c r="AO881" s="200"/>
      <c r="AP881" s="200"/>
      <c r="AQ881" s="161"/>
      <c r="AR881" s="75"/>
      <c r="AS881" s="36"/>
      <c r="AT881" s="36"/>
      <c r="AU881" s="36"/>
      <c r="AV881" s="36"/>
      <c r="AW881" s="36"/>
      <c r="AX881" s="36"/>
      <c r="AY881" s="36"/>
      <c r="AZ881" s="36"/>
      <c r="BA881" s="104"/>
      <c r="BB881" s="113"/>
      <c r="BC881" s="114" t="str">
        <f>IF(AND(OR(K881=契約状況コード表!D$5,K881=契約状況コード表!D$6),OR(AG881=契約状況コード表!G$5,AG881=契約状況コード表!G$6)),"年間支払金額(全官署)",IF(OR(AG881=契約状況コード表!G$5,AG881=契約状況コード表!G$6),"年間支払金額",IF(AND(OR(COUNTIF(AI881,"*すべて*"),COUNTIF(AI881,"*全て*")),S881="●",OR(K881=契約状況コード表!D$5,K881=契約状況コード表!D$6)),"年間支払金額(全官署、契約相手方ごと)",IF(AND(OR(COUNTIF(AI881,"*すべて*"),COUNTIF(AI881,"*全て*")),S881="●"),"年間支払金額(契約相手方ごと)",IF(AND(OR(K881=契約状況コード表!D$5,K881=契約状況コード表!D$6),AG881=契約状況コード表!G$7),"契約総額(全官署)",IF(AND(K881=契約状況コード表!D$7,AG881=契約状況コード表!G$7),"契約総額(自官署のみ)",IF(K881=契約状況コード表!D$7,"年間支払金額(自官署のみ)",IF(AG881=契約状況コード表!G$7,"契約総額",IF(AND(COUNTIF(BJ881,"&lt;&gt;*単価*"),OR(K881=契約状況コード表!D$5,K881=契約状況コード表!D$6)),"全官署予定価格",IF(AND(COUNTIF(BJ881,"*単価*"),OR(K881=契約状況コード表!D$5,K881=契約状況コード表!D$6)),"全官署支払金額",IF(AND(COUNTIF(BJ881,"&lt;&gt;*単価*"),COUNTIF(BJ881,"*変更契約*")),"変更後予定価格",IF(COUNTIF(BJ881,"*単価*"),"年間支払金額","予定価格"))))))))))))</f>
        <v>予定価格</v>
      </c>
      <c r="BD881" s="114" t="str">
        <f>IF(AND(BI881=契約状況コード表!M$5,T881&gt;契約状況コード表!N$5),"○",IF(AND(BI881=契約状況コード表!M$6,T881&gt;=契約状況コード表!N$6),"○",IF(AND(BI881=契約状況コード表!M$7,T881&gt;=契約状況コード表!N$7),"○",IF(AND(BI881=契約状況コード表!M$8,T881&gt;=契約状況コード表!N$8),"○",IF(AND(BI881=契約状況コード表!M$9,T881&gt;=契約状況コード表!N$9),"○",IF(AND(BI881=契約状況コード表!M$10,T881&gt;=契約状況コード表!N$10),"○",IF(AND(BI881=契約状況コード表!M$11,T881&gt;=契約状況コード表!N$11),"○",IF(AND(BI881=契約状況コード表!M$12,T881&gt;=契約状況コード表!N$12),"○",IF(AND(BI881=契約状況コード表!M$13,T881&gt;=契約状況コード表!N$13),"○",IF(T881="他官署で調達手続き入札を実施のため","○","×"))))))))))</f>
        <v>×</v>
      </c>
      <c r="BE881" s="114" t="str">
        <f>IF(AND(BI881=契約状況コード表!M$5,Y881&gt;契約状況コード表!N$5),"○",IF(AND(BI881=契約状況コード表!M$6,Y881&gt;=契約状況コード表!N$6),"○",IF(AND(BI881=契約状況コード表!M$7,Y881&gt;=契約状況コード表!N$7),"○",IF(AND(BI881=契約状況コード表!M$8,Y881&gt;=契約状況コード表!N$8),"○",IF(AND(BI881=契約状況コード表!M$9,Y881&gt;=契約状況コード表!N$9),"○",IF(AND(BI881=契約状況コード表!M$10,Y881&gt;=契約状況コード表!N$10),"○",IF(AND(BI881=契約状況コード表!M$11,Y881&gt;=契約状況コード表!N$11),"○",IF(AND(BI881=契約状況コード表!M$12,Y881&gt;=契約状況コード表!N$12),"○",IF(AND(BI881=契約状況コード表!M$13,Y881&gt;=契約状況コード表!N$13),"○","×")))))))))</f>
        <v>×</v>
      </c>
      <c r="BF881" s="114" t="str">
        <f t="shared" si="119"/>
        <v>×</v>
      </c>
      <c r="BG881" s="114" t="str">
        <f t="shared" si="120"/>
        <v>×</v>
      </c>
      <c r="BH881" s="115" t="str">
        <f t="shared" si="121"/>
        <v/>
      </c>
      <c r="BI881" s="170">
        <f t="shared" si="122"/>
        <v>0</v>
      </c>
      <c r="BJ881" s="36" t="str">
        <f>IF(AG881=契約状況コード表!G$5,"",IF(AND(K881&lt;&gt;"",ISTEXT(U881)),"分担契約/単価契約",IF(ISTEXT(U881),"単価契約",IF(K881&lt;&gt;"","分担契約",""))))</f>
        <v/>
      </c>
      <c r="BK881" s="171"/>
      <c r="BL881" s="118" t="str">
        <f>IF(COUNTIF(T881,"**"),"",IF(AND(T881&gt;=契約状況コード表!P$5,OR(H881=契約状況コード表!M$5,H881=契約状況コード表!M$6)),1,IF(AND(T881&gt;=契約状況コード表!P$13,H881&lt;&gt;契約状況コード表!M$5,H881&lt;&gt;契約状況コード表!M$6),1,"")))</f>
        <v/>
      </c>
      <c r="BM881" s="155" t="str">
        <f t="shared" si="123"/>
        <v>○</v>
      </c>
      <c r="BN881" s="118" t="b">
        <f t="shared" si="124"/>
        <v>1</v>
      </c>
      <c r="BO881" s="118" t="b">
        <f t="shared" si="125"/>
        <v>1</v>
      </c>
    </row>
    <row r="882" spans="1:67" ht="60.6" customHeight="1">
      <c r="A882" s="101">
        <f t="shared" si="126"/>
        <v>877</v>
      </c>
      <c r="B882" s="101" t="str">
        <f t="shared" si="127"/>
        <v/>
      </c>
      <c r="C882" s="101" t="str">
        <f>IF(B882&lt;&gt;1,"",COUNTIF($B$6:B882,1))</f>
        <v/>
      </c>
      <c r="D882" s="101" t="str">
        <f>IF(B882&lt;&gt;2,"",COUNTIF($B$6:B882,2))</f>
        <v/>
      </c>
      <c r="E882" s="101" t="str">
        <f>IF(B882&lt;&gt;3,"",COUNTIF($B$6:B882,3))</f>
        <v/>
      </c>
      <c r="F882" s="101" t="str">
        <f>IF(B882&lt;&gt;4,"",COUNTIF($B$6:B882,4))</f>
        <v/>
      </c>
      <c r="G882" s="75"/>
      <c r="H882" s="36"/>
      <c r="I882" s="76"/>
      <c r="J882" s="76"/>
      <c r="K882" s="75"/>
      <c r="L882" s="161"/>
      <c r="M882" s="77"/>
      <c r="N882" s="76"/>
      <c r="O882" s="78"/>
      <c r="P882" s="83"/>
      <c r="Q882" s="84"/>
      <c r="R882" s="76"/>
      <c r="S882" s="75"/>
      <c r="T882" s="79"/>
      <c r="U882" s="86"/>
      <c r="V882" s="87"/>
      <c r="W882" s="172" t="str">
        <f>IF(OR(T882="他官署で調達手続きを実施のため",AG882=契約状況コード表!G$5),"－",IF(V882&lt;&gt;"",ROUNDDOWN(V882/T882,3),(IFERROR(ROUNDDOWN(U882/T882,3),"－"))))</f>
        <v>－</v>
      </c>
      <c r="X882" s="79"/>
      <c r="Y882" s="79"/>
      <c r="Z882" s="82"/>
      <c r="AA882" s="80"/>
      <c r="AB882" s="81"/>
      <c r="AC882" s="82"/>
      <c r="AD882" s="82"/>
      <c r="AE882" s="82"/>
      <c r="AF882" s="82"/>
      <c r="AG882" s="80"/>
      <c r="AH882" s="76"/>
      <c r="AI882" s="76"/>
      <c r="AJ882" s="76"/>
      <c r="AK882" s="36"/>
      <c r="AL882" s="36"/>
      <c r="AM882" s="200"/>
      <c r="AN882" s="200"/>
      <c r="AO882" s="200"/>
      <c r="AP882" s="200"/>
      <c r="AQ882" s="161"/>
      <c r="AR882" s="75"/>
      <c r="AS882" s="36"/>
      <c r="AT882" s="36"/>
      <c r="AU882" s="36"/>
      <c r="AV882" s="36"/>
      <c r="AW882" s="36"/>
      <c r="AX882" s="36"/>
      <c r="AY882" s="36"/>
      <c r="AZ882" s="36"/>
      <c r="BA882" s="108"/>
      <c r="BB882" s="113"/>
      <c r="BC882" s="114" t="str">
        <f>IF(AND(OR(K882=契約状況コード表!D$5,K882=契約状況コード表!D$6),OR(AG882=契約状況コード表!G$5,AG882=契約状況コード表!G$6)),"年間支払金額(全官署)",IF(OR(AG882=契約状況コード表!G$5,AG882=契約状況コード表!G$6),"年間支払金額",IF(AND(OR(COUNTIF(AI882,"*すべて*"),COUNTIF(AI882,"*全て*")),S882="●",OR(K882=契約状況コード表!D$5,K882=契約状況コード表!D$6)),"年間支払金額(全官署、契約相手方ごと)",IF(AND(OR(COUNTIF(AI882,"*すべて*"),COUNTIF(AI882,"*全て*")),S882="●"),"年間支払金額(契約相手方ごと)",IF(AND(OR(K882=契約状況コード表!D$5,K882=契約状況コード表!D$6),AG882=契約状況コード表!G$7),"契約総額(全官署)",IF(AND(K882=契約状況コード表!D$7,AG882=契約状況コード表!G$7),"契約総額(自官署のみ)",IF(K882=契約状況コード表!D$7,"年間支払金額(自官署のみ)",IF(AG882=契約状況コード表!G$7,"契約総額",IF(AND(COUNTIF(BJ882,"&lt;&gt;*単価*"),OR(K882=契約状況コード表!D$5,K882=契約状況コード表!D$6)),"全官署予定価格",IF(AND(COUNTIF(BJ882,"*単価*"),OR(K882=契約状況コード表!D$5,K882=契約状況コード表!D$6)),"全官署支払金額",IF(AND(COUNTIF(BJ882,"&lt;&gt;*単価*"),COUNTIF(BJ882,"*変更契約*")),"変更後予定価格",IF(COUNTIF(BJ882,"*単価*"),"年間支払金額","予定価格"))))))))))))</f>
        <v>予定価格</v>
      </c>
      <c r="BD882" s="114" t="str">
        <f>IF(AND(BI882=契約状況コード表!M$5,T882&gt;契約状況コード表!N$5),"○",IF(AND(BI882=契約状況コード表!M$6,T882&gt;=契約状況コード表!N$6),"○",IF(AND(BI882=契約状況コード表!M$7,T882&gt;=契約状況コード表!N$7),"○",IF(AND(BI882=契約状況コード表!M$8,T882&gt;=契約状況コード表!N$8),"○",IF(AND(BI882=契約状況コード表!M$9,T882&gt;=契約状況コード表!N$9),"○",IF(AND(BI882=契約状況コード表!M$10,T882&gt;=契約状況コード表!N$10),"○",IF(AND(BI882=契約状況コード表!M$11,T882&gt;=契約状況コード表!N$11),"○",IF(AND(BI882=契約状況コード表!M$12,T882&gt;=契約状況コード表!N$12),"○",IF(AND(BI882=契約状況コード表!M$13,T882&gt;=契約状況コード表!N$13),"○",IF(T882="他官署で調達手続き入札を実施のため","○","×"))))))))))</f>
        <v>×</v>
      </c>
      <c r="BE882" s="114" t="str">
        <f>IF(AND(BI882=契約状況コード表!M$5,Y882&gt;契約状況コード表!N$5),"○",IF(AND(BI882=契約状況コード表!M$6,Y882&gt;=契約状況コード表!N$6),"○",IF(AND(BI882=契約状況コード表!M$7,Y882&gt;=契約状況コード表!N$7),"○",IF(AND(BI882=契約状況コード表!M$8,Y882&gt;=契約状況コード表!N$8),"○",IF(AND(BI882=契約状況コード表!M$9,Y882&gt;=契約状況コード表!N$9),"○",IF(AND(BI882=契約状況コード表!M$10,Y882&gt;=契約状況コード表!N$10),"○",IF(AND(BI882=契約状況コード表!M$11,Y882&gt;=契約状況コード表!N$11),"○",IF(AND(BI882=契約状況コード表!M$12,Y882&gt;=契約状況コード表!N$12),"○",IF(AND(BI882=契約状況コード表!M$13,Y882&gt;=契約状況コード表!N$13),"○","×")))))))))</f>
        <v>×</v>
      </c>
      <c r="BF882" s="114" t="str">
        <f t="shared" si="119"/>
        <v>×</v>
      </c>
      <c r="BG882" s="114" t="str">
        <f t="shared" si="120"/>
        <v>×</v>
      </c>
      <c r="BH882" s="115" t="str">
        <f t="shared" si="121"/>
        <v/>
      </c>
      <c r="BI882" s="170">
        <f t="shared" si="122"/>
        <v>0</v>
      </c>
      <c r="BJ882" s="36" t="str">
        <f>IF(AG882=契約状況コード表!G$5,"",IF(AND(K882&lt;&gt;"",ISTEXT(U882)),"分担契約/単価契約",IF(ISTEXT(U882),"単価契約",IF(K882&lt;&gt;"","分担契約",""))))</f>
        <v/>
      </c>
      <c r="BK882" s="171"/>
      <c r="BL882" s="118" t="str">
        <f>IF(COUNTIF(T882,"**"),"",IF(AND(T882&gt;=契約状況コード表!P$5,OR(H882=契約状況コード表!M$5,H882=契約状況コード表!M$6)),1,IF(AND(T882&gt;=契約状況コード表!P$13,H882&lt;&gt;契約状況コード表!M$5,H882&lt;&gt;契約状況コード表!M$6),1,"")))</f>
        <v/>
      </c>
      <c r="BM882" s="155" t="str">
        <f t="shared" si="123"/>
        <v>○</v>
      </c>
      <c r="BN882" s="118" t="b">
        <f t="shared" si="124"/>
        <v>1</v>
      </c>
      <c r="BO882" s="118" t="b">
        <f t="shared" si="125"/>
        <v>1</v>
      </c>
    </row>
    <row r="883" spans="1:67" ht="60.6" customHeight="1">
      <c r="A883" s="101">
        <f t="shared" si="126"/>
        <v>878</v>
      </c>
      <c r="B883" s="101" t="str">
        <f t="shared" si="127"/>
        <v/>
      </c>
      <c r="C883" s="101" t="str">
        <f>IF(B883&lt;&gt;1,"",COUNTIF($B$6:B883,1))</f>
        <v/>
      </c>
      <c r="D883" s="101" t="str">
        <f>IF(B883&lt;&gt;2,"",COUNTIF($B$6:B883,2))</f>
        <v/>
      </c>
      <c r="E883" s="101" t="str">
        <f>IF(B883&lt;&gt;3,"",COUNTIF($B$6:B883,3))</f>
        <v/>
      </c>
      <c r="F883" s="101" t="str">
        <f>IF(B883&lt;&gt;4,"",COUNTIF($B$6:B883,4))</f>
        <v/>
      </c>
      <c r="G883" s="75"/>
      <c r="H883" s="36"/>
      <c r="I883" s="76"/>
      <c r="J883" s="76"/>
      <c r="K883" s="75"/>
      <c r="L883" s="161"/>
      <c r="M883" s="77"/>
      <c r="N883" s="76"/>
      <c r="O883" s="78"/>
      <c r="P883" s="83"/>
      <c r="Q883" s="84"/>
      <c r="R883" s="76"/>
      <c r="S883" s="75"/>
      <c r="T883" s="79"/>
      <c r="U883" s="86"/>
      <c r="V883" s="87"/>
      <c r="W883" s="172" t="str">
        <f>IF(OR(T883="他官署で調達手続きを実施のため",AG883=契約状況コード表!G$5),"－",IF(V883&lt;&gt;"",ROUNDDOWN(V883/T883,3),(IFERROR(ROUNDDOWN(U883/T883,3),"－"))))</f>
        <v>－</v>
      </c>
      <c r="X883" s="79"/>
      <c r="Y883" s="79"/>
      <c r="Z883" s="82"/>
      <c r="AA883" s="80"/>
      <c r="AB883" s="81"/>
      <c r="AC883" s="82"/>
      <c r="AD883" s="82"/>
      <c r="AE883" s="82"/>
      <c r="AF883" s="82"/>
      <c r="AG883" s="80"/>
      <c r="AH883" s="76"/>
      <c r="AI883" s="76"/>
      <c r="AJ883" s="76"/>
      <c r="AK883" s="36"/>
      <c r="AL883" s="36"/>
      <c r="AM883" s="200"/>
      <c r="AN883" s="200"/>
      <c r="AO883" s="200"/>
      <c r="AP883" s="200"/>
      <c r="AQ883" s="161"/>
      <c r="AR883" s="75"/>
      <c r="AS883" s="36"/>
      <c r="AT883" s="36"/>
      <c r="AU883" s="36"/>
      <c r="AV883" s="36"/>
      <c r="AW883" s="36"/>
      <c r="AX883" s="36"/>
      <c r="AY883" s="36"/>
      <c r="AZ883" s="36"/>
      <c r="BA883" s="104"/>
      <c r="BB883" s="113"/>
      <c r="BC883" s="114" t="str">
        <f>IF(AND(OR(K883=契約状況コード表!D$5,K883=契約状況コード表!D$6),OR(AG883=契約状況コード表!G$5,AG883=契約状況コード表!G$6)),"年間支払金額(全官署)",IF(OR(AG883=契約状況コード表!G$5,AG883=契約状況コード表!G$6),"年間支払金額",IF(AND(OR(COUNTIF(AI883,"*すべて*"),COUNTIF(AI883,"*全て*")),S883="●",OR(K883=契約状況コード表!D$5,K883=契約状況コード表!D$6)),"年間支払金額(全官署、契約相手方ごと)",IF(AND(OR(COUNTIF(AI883,"*すべて*"),COUNTIF(AI883,"*全て*")),S883="●"),"年間支払金額(契約相手方ごと)",IF(AND(OR(K883=契約状況コード表!D$5,K883=契約状況コード表!D$6),AG883=契約状況コード表!G$7),"契約総額(全官署)",IF(AND(K883=契約状況コード表!D$7,AG883=契約状況コード表!G$7),"契約総額(自官署のみ)",IF(K883=契約状況コード表!D$7,"年間支払金額(自官署のみ)",IF(AG883=契約状況コード表!G$7,"契約総額",IF(AND(COUNTIF(BJ883,"&lt;&gt;*単価*"),OR(K883=契約状況コード表!D$5,K883=契約状況コード表!D$6)),"全官署予定価格",IF(AND(COUNTIF(BJ883,"*単価*"),OR(K883=契約状況コード表!D$5,K883=契約状況コード表!D$6)),"全官署支払金額",IF(AND(COUNTIF(BJ883,"&lt;&gt;*単価*"),COUNTIF(BJ883,"*変更契約*")),"変更後予定価格",IF(COUNTIF(BJ883,"*単価*"),"年間支払金額","予定価格"))))))))))))</f>
        <v>予定価格</v>
      </c>
      <c r="BD883" s="114" t="str">
        <f>IF(AND(BI883=契約状況コード表!M$5,T883&gt;契約状況コード表!N$5),"○",IF(AND(BI883=契約状況コード表!M$6,T883&gt;=契約状況コード表!N$6),"○",IF(AND(BI883=契約状況コード表!M$7,T883&gt;=契約状況コード表!N$7),"○",IF(AND(BI883=契約状況コード表!M$8,T883&gt;=契約状況コード表!N$8),"○",IF(AND(BI883=契約状況コード表!M$9,T883&gt;=契約状況コード表!N$9),"○",IF(AND(BI883=契約状況コード表!M$10,T883&gt;=契約状況コード表!N$10),"○",IF(AND(BI883=契約状況コード表!M$11,T883&gt;=契約状況コード表!N$11),"○",IF(AND(BI883=契約状況コード表!M$12,T883&gt;=契約状況コード表!N$12),"○",IF(AND(BI883=契約状況コード表!M$13,T883&gt;=契約状況コード表!N$13),"○",IF(T883="他官署で調達手続き入札を実施のため","○","×"))))))))))</f>
        <v>×</v>
      </c>
      <c r="BE883" s="114" t="str">
        <f>IF(AND(BI883=契約状況コード表!M$5,Y883&gt;契約状況コード表!N$5),"○",IF(AND(BI883=契約状況コード表!M$6,Y883&gt;=契約状況コード表!N$6),"○",IF(AND(BI883=契約状況コード表!M$7,Y883&gt;=契約状況コード表!N$7),"○",IF(AND(BI883=契約状況コード表!M$8,Y883&gt;=契約状況コード表!N$8),"○",IF(AND(BI883=契約状況コード表!M$9,Y883&gt;=契約状況コード表!N$9),"○",IF(AND(BI883=契約状況コード表!M$10,Y883&gt;=契約状況コード表!N$10),"○",IF(AND(BI883=契約状況コード表!M$11,Y883&gt;=契約状況コード表!N$11),"○",IF(AND(BI883=契約状況コード表!M$12,Y883&gt;=契約状況コード表!N$12),"○",IF(AND(BI883=契約状況コード表!M$13,Y883&gt;=契約状況コード表!N$13),"○","×")))))))))</f>
        <v>×</v>
      </c>
      <c r="BF883" s="114" t="str">
        <f t="shared" si="119"/>
        <v>×</v>
      </c>
      <c r="BG883" s="114" t="str">
        <f t="shared" si="120"/>
        <v>×</v>
      </c>
      <c r="BH883" s="115" t="str">
        <f t="shared" si="121"/>
        <v/>
      </c>
      <c r="BI883" s="170">
        <f t="shared" si="122"/>
        <v>0</v>
      </c>
      <c r="BJ883" s="36" t="str">
        <f>IF(AG883=契約状況コード表!G$5,"",IF(AND(K883&lt;&gt;"",ISTEXT(U883)),"分担契約/単価契約",IF(ISTEXT(U883),"単価契約",IF(K883&lt;&gt;"","分担契約",""))))</f>
        <v/>
      </c>
      <c r="BK883" s="171"/>
      <c r="BL883" s="118" t="str">
        <f>IF(COUNTIF(T883,"**"),"",IF(AND(T883&gt;=契約状況コード表!P$5,OR(H883=契約状況コード表!M$5,H883=契約状況コード表!M$6)),1,IF(AND(T883&gt;=契約状況コード表!P$13,H883&lt;&gt;契約状況コード表!M$5,H883&lt;&gt;契約状況コード表!M$6),1,"")))</f>
        <v/>
      </c>
      <c r="BM883" s="155" t="str">
        <f t="shared" si="123"/>
        <v>○</v>
      </c>
      <c r="BN883" s="118" t="b">
        <f t="shared" si="124"/>
        <v>1</v>
      </c>
      <c r="BO883" s="118" t="b">
        <f t="shared" si="125"/>
        <v>1</v>
      </c>
    </row>
    <row r="884" spans="1:67" ht="60.6" customHeight="1">
      <c r="A884" s="101">
        <f t="shared" si="126"/>
        <v>879</v>
      </c>
      <c r="B884" s="101" t="str">
        <f t="shared" si="127"/>
        <v/>
      </c>
      <c r="C884" s="101" t="str">
        <f>IF(B884&lt;&gt;1,"",COUNTIF($B$6:B884,1))</f>
        <v/>
      </c>
      <c r="D884" s="101" t="str">
        <f>IF(B884&lt;&gt;2,"",COUNTIF($B$6:B884,2))</f>
        <v/>
      </c>
      <c r="E884" s="101" t="str">
        <f>IF(B884&lt;&gt;3,"",COUNTIF($B$6:B884,3))</f>
        <v/>
      </c>
      <c r="F884" s="101" t="str">
        <f>IF(B884&lt;&gt;4,"",COUNTIF($B$6:B884,4))</f>
        <v/>
      </c>
      <c r="G884" s="75"/>
      <c r="H884" s="36"/>
      <c r="I884" s="76"/>
      <c r="J884" s="76"/>
      <c r="K884" s="75"/>
      <c r="L884" s="161"/>
      <c r="M884" s="77"/>
      <c r="N884" s="76"/>
      <c r="O884" s="78"/>
      <c r="P884" s="83"/>
      <c r="Q884" s="84"/>
      <c r="R884" s="76"/>
      <c r="S884" s="75"/>
      <c r="T884" s="79"/>
      <c r="U884" s="86"/>
      <c r="V884" s="87"/>
      <c r="W884" s="172" t="str">
        <f>IF(OR(T884="他官署で調達手続きを実施のため",AG884=契約状況コード表!G$5),"－",IF(V884&lt;&gt;"",ROUNDDOWN(V884/T884,3),(IFERROR(ROUNDDOWN(U884/T884,3),"－"))))</f>
        <v>－</v>
      </c>
      <c r="X884" s="79"/>
      <c r="Y884" s="79"/>
      <c r="Z884" s="82"/>
      <c r="AA884" s="80"/>
      <c r="AB884" s="81"/>
      <c r="AC884" s="82"/>
      <c r="AD884" s="82"/>
      <c r="AE884" s="82"/>
      <c r="AF884" s="82"/>
      <c r="AG884" s="80"/>
      <c r="AH884" s="76"/>
      <c r="AI884" s="76"/>
      <c r="AJ884" s="76"/>
      <c r="AK884" s="36"/>
      <c r="AL884" s="36"/>
      <c r="AM884" s="200"/>
      <c r="AN884" s="200"/>
      <c r="AO884" s="200"/>
      <c r="AP884" s="200"/>
      <c r="AQ884" s="161"/>
      <c r="AR884" s="75"/>
      <c r="AS884" s="36"/>
      <c r="AT884" s="36"/>
      <c r="AU884" s="36"/>
      <c r="AV884" s="36"/>
      <c r="AW884" s="36"/>
      <c r="AX884" s="36"/>
      <c r="AY884" s="36"/>
      <c r="AZ884" s="36"/>
      <c r="BA884" s="104"/>
      <c r="BB884" s="113"/>
      <c r="BC884" s="114" t="str">
        <f>IF(AND(OR(K884=契約状況コード表!D$5,K884=契約状況コード表!D$6),OR(AG884=契約状況コード表!G$5,AG884=契約状況コード表!G$6)),"年間支払金額(全官署)",IF(OR(AG884=契約状況コード表!G$5,AG884=契約状況コード表!G$6),"年間支払金額",IF(AND(OR(COUNTIF(AI884,"*すべて*"),COUNTIF(AI884,"*全て*")),S884="●",OR(K884=契約状況コード表!D$5,K884=契約状況コード表!D$6)),"年間支払金額(全官署、契約相手方ごと)",IF(AND(OR(COUNTIF(AI884,"*すべて*"),COUNTIF(AI884,"*全て*")),S884="●"),"年間支払金額(契約相手方ごと)",IF(AND(OR(K884=契約状況コード表!D$5,K884=契約状況コード表!D$6),AG884=契約状況コード表!G$7),"契約総額(全官署)",IF(AND(K884=契約状況コード表!D$7,AG884=契約状況コード表!G$7),"契約総額(自官署のみ)",IF(K884=契約状況コード表!D$7,"年間支払金額(自官署のみ)",IF(AG884=契約状況コード表!G$7,"契約総額",IF(AND(COUNTIF(BJ884,"&lt;&gt;*単価*"),OR(K884=契約状況コード表!D$5,K884=契約状況コード表!D$6)),"全官署予定価格",IF(AND(COUNTIF(BJ884,"*単価*"),OR(K884=契約状況コード表!D$5,K884=契約状況コード表!D$6)),"全官署支払金額",IF(AND(COUNTIF(BJ884,"&lt;&gt;*単価*"),COUNTIF(BJ884,"*変更契約*")),"変更後予定価格",IF(COUNTIF(BJ884,"*単価*"),"年間支払金額","予定価格"))))))))))))</f>
        <v>予定価格</v>
      </c>
      <c r="BD884" s="114" t="str">
        <f>IF(AND(BI884=契約状況コード表!M$5,T884&gt;契約状況コード表!N$5),"○",IF(AND(BI884=契約状況コード表!M$6,T884&gt;=契約状況コード表!N$6),"○",IF(AND(BI884=契約状況コード表!M$7,T884&gt;=契約状況コード表!N$7),"○",IF(AND(BI884=契約状況コード表!M$8,T884&gt;=契約状況コード表!N$8),"○",IF(AND(BI884=契約状況コード表!M$9,T884&gt;=契約状況コード表!N$9),"○",IF(AND(BI884=契約状況コード表!M$10,T884&gt;=契約状況コード表!N$10),"○",IF(AND(BI884=契約状況コード表!M$11,T884&gt;=契約状況コード表!N$11),"○",IF(AND(BI884=契約状況コード表!M$12,T884&gt;=契約状況コード表!N$12),"○",IF(AND(BI884=契約状況コード表!M$13,T884&gt;=契約状況コード表!N$13),"○",IF(T884="他官署で調達手続き入札を実施のため","○","×"))))))))))</f>
        <v>×</v>
      </c>
      <c r="BE884" s="114" t="str">
        <f>IF(AND(BI884=契約状況コード表!M$5,Y884&gt;契約状況コード表!N$5),"○",IF(AND(BI884=契約状況コード表!M$6,Y884&gt;=契約状況コード表!N$6),"○",IF(AND(BI884=契約状況コード表!M$7,Y884&gt;=契約状況コード表!N$7),"○",IF(AND(BI884=契約状況コード表!M$8,Y884&gt;=契約状況コード表!N$8),"○",IF(AND(BI884=契約状況コード表!M$9,Y884&gt;=契約状況コード表!N$9),"○",IF(AND(BI884=契約状況コード表!M$10,Y884&gt;=契約状況コード表!N$10),"○",IF(AND(BI884=契約状況コード表!M$11,Y884&gt;=契約状況コード表!N$11),"○",IF(AND(BI884=契約状況コード表!M$12,Y884&gt;=契約状況コード表!N$12),"○",IF(AND(BI884=契約状況コード表!M$13,Y884&gt;=契約状況コード表!N$13),"○","×")))))))))</f>
        <v>×</v>
      </c>
      <c r="BF884" s="114" t="str">
        <f t="shared" si="119"/>
        <v>×</v>
      </c>
      <c r="BG884" s="114" t="str">
        <f t="shared" si="120"/>
        <v>×</v>
      </c>
      <c r="BH884" s="115" t="str">
        <f t="shared" si="121"/>
        <v/>
      </c>
      <c r="BI884" s="170">
        <f t="shared" si="122"/>
        <v>0</v>
      </c>
      <c r="BJ884" s="36" t="str">
        <f>IF(AG884=契約状況コード表!G$5,"",IF(AND(K884&lt;&gt;"",ISTEXT(U884)),"分担契約/単価契約",IF(ISTEXT(U884),"単価契約",IF(K884&lt;&gt;"","分担契約",""))))</f>
        <v/>
      </c>
      <c r="BK884" s="171"/>
      <c r="BL884" s="118" t="str">
        <f>IF(COUNTIF(T884,"**"),"",IF(AND(T884&gt;=契約状況コード表!P$5,OR(H884=契約状況コード表!M$5,H884=契約状況コード表!M$6)),1,IF(AND(T884&gt;=契約状況コード表!P$13,H884&lt;&gt;契約状況コード表!M$5,H884&lt;&gt;契約状況コード表!M$6),1,"")))</f>
        <v/>
      </c>
      <c r="BM884" s="155" t="str">
        <f t="shared" si="123"/>
        <v>○</v>
      </c>
      <c r="BN884" s="118" t="b">
        <f t="shared" si="124"/>
        <v>1</v>
      </c>
      <c r="BO884" s="118" t="b">
        <f t="shared" si="125"/>
        <v>1</v>
      </c>
    </row>
    <row r="885" spans="1:67" ht="60.6" customHeight="1">
      <c r="A885" s="101">
        <f t="shared" si="126"/>
        <v>880</v>
      </c>
      <c r="B885" s="101" t="str">
        <f t="shared" si="127"/>
        <v/>
      </c>
      <c r="C885" s="101" t="str">
        <f>IF(B885&lt;&gt;1,"",COUNTIF($B$6:B885,1))</f>
        <v/>
      </c>
      <c r="D885" s="101" t="str">
        <f>IF(B885&lt;&gt;2,"",COUNTIF($B$6:B885,2))</f>
        <v/>
      </c>
      <c r="E885" s="101" t="str">
        <f>IF(B885&lt;&gt;3,"",COUNTIF($B$6:B885,3))</f>
        <v/>
      </c>
      <c r="F885" s="101" t="str">
        <f>IF(B885&lt;&gt;4,"",COUNTIF($B$6:B885,4))</f>
        <v/>
      </c>
      <c r="G885" s="75"/>
      <c r="H885" s="36"/>
      <c r="I885" s="76"/>
      <c r="J885" s="76"/>
      <c r="K885" s="75"/>
      <c r="L885" s="161"/>
      <c r="M885" s="77"/>
      <c r="N885" s="76"/>
      <c r="O885" s="78"/>
      <c r="P885" s="83"/>
      <c r="Q885" s="84"/>
      <c r="R885" s="76"/>
      <c r="S885" s="75"/>
      <c r="T885" s="85"/>
      <c r="U885" s="154"/>
      <c r="V885" s="87"/>
      <c r="W885" s="172" t="str">
        <f>IF(OR(T885="他官署で調達手続きを実施のため",AG885=契約状況コード表!G$5),"－",IF(V885&lt;&gt;"",ROUNDDOWN(V885/T885,3),(IFERROR(ROUNDDOWN(U885/T885,3),"－"))))</f>
        <v>－</v>
      </c>
      <c r="X885" s="85"/>
      <c r="Y885" s="85"/>
      <c r="Z885" s="82"/>
      <c r="AA885" s="80"/>
      <c r="AB885" s="81"/>
      <c r="AC885" s="82"/>
      <c r="AD885" s="82"/>
      <c r="AE885" s="82"/>
      <c r="AF885" s="82"/>
      <c r="AG885" s="80"/>
      <c r="AH885" s="76"/>
      <c r="AI885" s="76"/>
      <c r="AJ885" s="76"/>
      <c r="AK885" s="36"/>
      <c r="AL885" s="36"/>
      <c r="AM885" s="200"/>
      <c r="AN885" s="200"/>
      <c r="AO885" s="200"/>
      <c r="AP885" s="200"/>
      <c r="AQ885" s="161"/>
      <c r="AR885" s="75"/>
      <c r="AS885" s="36"/>
      <c r="AT885" s="36"/>
      <c r="AU885" s="36"/>
      <c r="AV885" s="36"/>
      <c r="AW885" s="36"/>
      <c r="AX885" s="36"/>
      <c r="AY885" s="36"/>
      <c r="AZ885" s="36"/>
      <c r="BA885" s="104"/>
      <c r="BB885" s="113"/>
      <c r="BC885" s="114" t="str">
        <f>IF(AND(OR(K885=契約状況コード表!D$5,K885=契約状況コード表!D$6),OR(AG885=契約状況コード表!G$5,AG885=契約状況コード表!G$6)),"年間支払金額(全官署)",IF(OR(AG885=契約状況コード表!G$5,AG885=契約状況コード表!G$6),"年間支払金額",IF(AND(OR(COUNTIF(AI885,"*すべて*"),COUNTIF(AI885,"*全て*")),S885="●",OR(K885=契約状況コード表!D$5,K885=契約状況コード表!D$6)),"年間支払金額(全官署、契約相手方ごと)",IF(AND(OR(COUNTIF(AI885,"*すべて*"),COUNTIF(AI885,"*全て*")),S885="●"),"年間支払金額(契約相手方ごと)",IF(AND(OR(K885=契約状況コード表!D$5,K885=契約状況コード表!D$6),AG885=契約状況コード表!G$7),"契約総額(全官署)",IF(AND(K885=契約状況コード表!D$7,AG885=契約状況コード表!G$7),"契約総額(自官署のみ)",IF(K885=契約状況コード表!D$7,"年間支払金額(自官署のみ)",IF(AG885=契約状況コード表!G$7,"契約総額",IF(AND(COUNTIF(BJ885,"&lt;&gt;*単価*"),OR(K885=契約状況コード表!D$5,K885=契約状況コード表!D$6)),"全官署予定価格",IF(AND(COUNTIF(BJ885,"*単価*"),OR(K885=契約状況コード表!D$5,K885=契約状況コード表!D$6)),"全官署支払金額",IF(AND(COUNTIF(BJ885,"&lt;&gt;*単価*"),COUNTIF(BJ885,"*変更契約*")),"変更後予定価格",IF(COUNTIF(BJ885,"*単価*"),"年間支払金額","予定価格"))))))))))))</f>
        <v>予定価格</v>
      </c>
      <c r="BD885" s="114" t="str">
        <f>IF(AND(BI885=契約状況コード表!M$5,T885&gt;契約状況コード表!N$5),"○",IF(AND(BI885=契約状況コード表!M$6,T885&gt;=契約状況コード表!N$6),"○",IF(AND(BI885=契約状況コード表!M$7,T885&gt;=契約状況コード表!N$7),"○",IF(AND(BI885=契約状況コード表!M$8,T885&gt;=契約状況コード表!N$8),"○",IF(AND(BI885=契約状況コード表!M$9,T885&gt;=契約状況コード表!N$9),"○",IF(AND(BI885=契約状況コード表!M$10,T885&gt;=契約状況コード表!N$10),"○",IF(AND(BI885=契約状況コード表!M$11,T885&gt;=契約状況コード表!N$11),"○",IF(AND(BI885=契約状況コード表!M$12,T885&gt;=契約状況コード表!N$12),"○",IF(AND(BI885=契約状況コード表!M$13,T885&gt;=契約状況コード表!N$13),"○",IF(T885="他官署で調達手続き入札を実施のため","○","×"))))))))))</f>
        <v>×</v>
      </c>
      <c r="BE885" s="114" t="str">
        <f>IF(AND(BI885=契約状況コード表!M$5,Y885&gt;契約状況コード表!N$5),"○",IF(AND(BI885=契約状況コード表!M$6,Y885&gt;=契約状況コード表!N$6),"○",IF(AND(BI885=契約状況コード表!M$7,Y885&gt;=契約状況コード表!N$7),"○",IF(AND(BI885=契約状況コード表!M$8,Y885&gt;=契約状況コード表!N$8),"○",IF(AND(BI885=契約状況コード表!M$9,Y885&gt;=契約状況コード表!N$9),"○",IF(AND(BI885=契約状況コード表!M$10,Y885&gt;=契約状況コード表!N$10),"○",IF(AND(BI885=契約状況コード表!M$11,Y885&gt;=契約状況コード表!N$11),"○",IF(AND(BI885=契約状況コード表!M$12,Y885&gt;=契約状況コード表!N$12),"○",IF(AND(BI885=契約状況コード表!M$13,Y885&gt;=契約状況コード表!N$13),"○","×")))))))))</f>
        <v>×</v>
      </c>
      <c r="BF885" s="114" t="str">
        <f t="shared" si="119"/>
        <v>×</v>
      </c>
      <c r="BG885" s="114" t="str">
        <f t="shared" si="120"/>
        <v>×</v>
      </c>
      <c r="BH885" s="115" t="str">
        <f t="shared" si="121"/>
        <v/>
      </c>
      <c r="BI885" s="170">
        <f t="shared" si="122"/>
        <v>0</v>
      </c>
      <c r="BJ885" s="36" t="str">
        <f>IF(AG885=契約状況コード表!G$5,"",IF(AND(K885&lt;&gt;"",ISTEXT(U885)),"分担契約/単価契約",IF(ISTEXT(U885),"単価契約",IF(K885&lt;&gt;"","分担契約",""))))</f>
        <v/>
      </c>
      <c r="BK885" s="171"/>
      <c r="BL885" s="118" t="str">
        <f>IF(COUNTIF(T885,"**"),"",IF(AND(T885&gt;=契約状況コード表!P$5,OR(H885=契約状況コード表!M$5,H885=契約状況コード表!M$6)),1,IF(AND(T885&gt;=契約状況コード表!P$13,H885&lt;&gt;契約状況コード表!M$5,H885&lt;&gt;契約状況コード表!M$6),1,"")))</f>
        <v/>
      </c>
      <c r="BM885" s="155" t="str">
        <f t="shared" si="123"/>
        <v>○</v>
      </c>
      <c r="BN885" s="118" t="b">
        <f t="shared" si="124"/>
        <v>1</v>
      </c>
      <c r="BO885" s="118" t="b">
        <f t="shared" si="125"/>
        <v>1</v>
      </c>
    </row>
    <row r="886" spans="1:67" ht="60.6" customHeight="1">
      <c r="A886" s="101">
        <f t="shared" si="126"/>
        <v>881</v>
      </c>
      <c r="B886" s="101" t="str">
        <f t="shared" si="127"/>
        <v/>
      </c>
      <c r="C886" s="101" t="str">
        <f>IF(B886&lt;&gt;1,"",COUNTIF($B$6:B886,1))</f>
        <v/>
      </c>
      <c r="D886" s="101" t="str">
        <f>IF(B886&lt;&gt;2,"",COUNTIF($B$6:B886,2))</f>
        <v/>
      </c>
      <c r="E886" s="101" t="str">
        <f>IF(B886&lt;&gt;3,"",COUNTIF($B$6:B886,3))</f>
        <v/>
      </c>
      <c r="F886" s="101" t="str">
        <f>IF(B886&lt;&gt;4,"",COUNTIF($B$6:B886,4))</f>
        <v/>
      </c>
      <c r="G886" s="75"/>
      <c r="H886" s="36"/>
      <c r="I886" s="76"/>
      <c r="J886" s="76"/>
      <c r="K886" s="75"/>
      <c r="L886" s="161"/>
      <c r="M886" s="77"/>
      <c r="N886" s="76"/>
      <c r="O886" s="78"/>
      <c r="P886" s="83"/>
      <c r="Q886" s="84"/>
      <c r="R886" s="76"/>
      <c r="S886" s="75"/>
      <c r="T886" s="79"/>
      <c r="U886" s="86"/>
      <c r="V886" s="87"/>
      <c r="W886" s="172" t="str">
        <f>IF(OR(T886="他官署で調達手続きを実施のため",AG886=契約状況コード表!G$5),"－",IF(V886&lt;&gt;"",ROUNDDOWN(V886/T886,3),(IFERROR(ROUNDDOWN(U886/T886,3),"－"))))</f>
        <v>－</v>
      </c>
      <c r="X886" s="79"/>
      <c r="Y886" s="79"/>
      <c r="Z886" s="82"/>
      <c r="AA886" s="80"/>
      <c r="AB886" s="81"/>
      <c r="AC886" s="82"/>
      <c r="AD886" s="82"/>
      <c r="AE886" s="82"/>
      <c r="AF886" s="82"/>
      <c r="AG886" s="80"/>
      <c r="AH886" s="76"/>
      <c r="AI886" s="76"/>
      <c r="AJ886" s="76"/>
      <c r="AK886" s="36"/>
      <c r="AL886" s="36"/>
      <c r="AM886" s="200"/>
      <c r="AN886" s="200"/>
      <c r="AO886" s="200"/>
      <c r="AP886" s="200"/>
      <c r="AQ886" s="161"/>
      <c r="AR886" s="75"/>
      <c r="AS886" s="36"/>
      <c r="AT886" s="36"/>
      <c r="AU886" s="36"/>
      <c r="AV886" s="36"/>
      <c r="AW886" s="36"/>
      <c r="AX886" s="36"/>
      <c r="AY886" s="36"/>
      <c r="AZ886" s="36"/>
      <c r="BA886" s="104"/>
      <c r="BB886" s="113"/>
      <c r="BC886" s="114" t="str">
        <f>IF(AND(OR(K886=契約状況コード表!D$5,K886=契約状況コード表!D$6),OR(AG886=契約状況コード表!G$5,AG886=契約状況コード表!G$6)),"年間支払金額(全官署)",IF(OR(AG886=契約状況コード表!G$5,AG886=契約状況コード表!G$6),"年間支払金額",IF(AND(OR(COUNTIF(AI886,"*すべて*"),COUNTIF(AI886,"*全て*")),S886="●",OR(K886=契約状況コード表!D$5,K886=契約状況コード表!D$6)),"年間支払金額(全官署、契約相手方ごと)",IF(AND(OR(COUNTIF(AI886,"*すべて*"),COUNTIF(AI886,"*全て*")),S886="●"),"年間支払金額(契約相手方ごと)",IF(AND(OR(K886=契約状況コード表!D$5,K886=契約状況コード表!D$6),AG886=契約状況コード表!G$7),"契約総額(全官署)",IF(AND(K886=契約状況コード表!D$7,AG886=契約状況コード表!G$7),"契約総額(自官署のみ)",IF(K886=契約状況コード表!D$7,"年間支払金額(自官署のみ)",IF(AG886=契約状況コード表!G$7,"契約総額",IF(AND(COUNTIF(BJ886,"&lt;&gt;*単価*"),OR(K886=契約状況コード表!D$5,K886=契約状況コード表!D$6)),"全官署予定価格",IF(AND(COUNTIF(BJ886,"*単価*"),OR(K886=契約状況コード表!D$5,K886=契約状況コード表!D$6)),"全官署支払金額",IF(AND(COUNTIF(BJ886,"&lt;&gt;*単価*"),COUNTIF(BJ886,"*変更契約*")),"変更後予定価格",IF(COUNTIF(BJ886,"*単価*"),"年間支払金額","予定価格"))))))))))))</f>
        <v>予定価格</v>
      </c>
      <c r="BD886" s="114" t="str">
        <f>IF(AND(BI886=契約状況コード表!M$5,T886&gt;契約状況コード表!N$5),"○",IF(AND(BI886=契約状況コード表!M$6,T886&gt;=契約状況コード表!N$6),"○",IF(AND(BI886=契約状況コード表!M$7,T886&gt;=契約状況コード表!N$7),"○",IF(AND(BI886=契約状況コード表!M$8,T886&gt;=契約状況コード表!N$8),"○",IF(AND(BI886=契約状況コード表!M$9,T886&gt;=契約状況コード表!N$9),"○",IF(AND(BI886=契約状況コード表!M$10,T886&gt;=契約状況コード表!N$10),"○",IF(AND(BI886=契約状況コード表!M$11,T886&gt;=契約状況コード表!N$11),"○",IF(AND(BI886=契約状況コード表!M$12,T886&gt;=契約状況コード表!N$12),"○",IF(AND(BI886=契約状況コード表!M$13,T886&gt;=契約状況コード表!N$13),"○",IF(T886="他官署で調達手続き入札を実施のため","○","×"))))))))))</f>
        <v>×</v>
      </c>
      <c r="BE886" s="114" t="str">
        <f>IF(AND(BI886=契約状況コード表!M$5,Y886&gt;契約状況コード表!N$5),"○",IF(AND(BI886=契約状況コード表!M$6,Y886&gt;=契約状況コード表!N$6),"○",IF(AND(BI886=契約状況コード表!M$7,Y886&gt;=契約状況コード表!N$7),"○",IF(AND(BI886=契約状況コード表!M$8,Y886&gt;=契約状況コード表!N$8),"○",IF(AND(BI886=契約状況コード表!M$9,Y886&gt;=契約状況コード表!N$9),"○",IF(AND(BI886=契約状況コード表!M$10,Y886&gt;=契約状況コード表!N$10),"○",IF(AND(BI886=契約状況コード表!M$11,Y886&gt;=契約状況コード表!N$11),"○",IF(AND(BI886=契約状況コード表!M$12,Y886&gt;=契約状況コード表!N$12),"○",IF(AND(BI886=契約状況コード表!M$13,Y886&gt;=契約状況コード表!N$13),"○","×")))))))))</f>
        <v>×</v>
      </c>
      <c r="BF886" s="114" t="str">
        <f t="shared" si="119"/>
        <v>×</v>
      </c>
      <c r="BG886" s="114" t="str">
        <f t="shared" si="120"/>
        <v>×</v>
      </c>
      <c r="BH886" s="115" t="str">
        <f t="shared" si="121"/>
        <v/>
      </c>
      <c r="BI886" s="170">
        <f t="shared" si="122"/>
        <v>0</v>
      </c>
      <c r="BJ886" s="36" t="str">
        <f>IF(AG886=契約状況コード表!G$5,"",IF(AND(K886&lt;&gt;"",ISTEXT(U886)),"分担契約/単価契約",IF(ISTEXT(U886),"単価契約",IF(K886&lt;&gt;"","分担契約",""))))</f>
        <v/>
      </c>
      <c r="BK886" s="171"/>
      <c r="BL886" s="118" t="str">
        <f>IF(COUNTIF(T886,"**"),"",IF(AND(T886&gt;=契約状況コード表!P$5,OR(H886=契約状況コード表!M$5,H886=契約状況コード表!M$6)),1,IF(AND(T886&gt;=契約状況コード表!P$13,H886&lt;&gt;契約状況コード表!M$5,H886&lt;&gt;契約状況コード表!M$6),1,"")))</f>
        <v/>
      </c>
      <c r="BM886" s="155" t="str">
        <f t="shared" si="123"/>
        <v>○</v>
      </c>
      <c r="BN886" s="118" t="b">
        <f t="shared" si="124"/>
        <v>1</v>
      </c>
      <c r="BO886" s="118" t="b">
        <f t="shared" si="125"/>
        <v>1</v>
      </c>
    </row>
    <row r="887" spans="1:67" ht="60.6" customHeight="1">
      <c r="A887" s="101">
        <f t="shared" si="126"/>
        <v>882</v>
      </c>
      <c r="B887" s="101" t="str">
        <f t="shared" si="127"/>
        <v/>
      </c>
      <c r="C887" s="101" t="str">
        <f>IF(B887&lt;&gt;1,"",COUNTIF($B$6:B887,1))</f>
        <v/>
      </c>
      <c r="D887" s="101" t="str">
        <f>IF(B887&lt;&gt;2,"",COUNTIF($B$6:B887,2))</f>
        <v/>
      </c>
      <c r="E887" s="101" t="str">
        <f>IF(B887&lt;&gt;3,"",COUNTIF($B$6:B887,3))</f>
        <v/>
      </c>
      <c r="F887" s="101" t="str">
        <f>IF(B887&lt;&gt;4,"",COUNTIF($B$6:B887,4))</f>
        <v/>
      </c>
      <c r="G887" s="75"/>
      <c r="H887" s="36"/>
      <c r="I887" s="76"/>
      <c r="J887" s="76"/>
      <c r="K887" s="75"/>
      <c r="L887" s="161"/>
      <c r="M887" s="77"/>
      <c r="N887" s="76"/>
      <c r="O887" s="78"/>
      <c r="P887" s="83"/>
      <c r="Q887" s="84"/>
      <c r="R887" s="76"/>
      <c r="S887" s="75"/>
      <c r="T887" s="79"/>
      <c r="U887" s="86"/>
      <c r="V887" s="87"/>
      <c r="W887" s="172" t="str">
        <f>IF(OR(T887="他官署で調達手続きを実施のため",AG887=契約状況コード表!G$5),"－",IF(V887&lt;&gt;"",ROUNDDOWN(V887/T887,3),(IFERROR(ROUNDDOWN(U887/T887,3),"－"))))</f>
        <v>－</v>
      </c>
      <c r="X887" s="79"/>
      <c r="Y887" s="79"/>
      <c r="Z887" s="82"/>
      <c r="AA887" s="80"/>
      <c r="AB887" s="81"/>
      <c r="AC887" s="82"/>
      <c r="AD887" s="82"/>
      <c r="AE887" s="82"/>
      <c r="AF887" s="82"/>
      <c r="AG887" s="80"/>
      <c r="AH887" s="76"/>
      <c r="AI887" s="76"/>
      <c r="AJ887" s="76"/>
      <c r="AK887" s="36"/>
      <c r="AL887" s="36"/>
      <c r="AM887" s="200"/>
      <c r="AN887" s="200"/>
      <c r="AO887" s="200"/>
      <c r="AP887" s="200"/>
      <c r="AQ887" s="161"/>
      <c r="AR887" s="75"/>
      <c r="AS887" s="36"/>
      <c r="AT887" s="36"/>
      <c r="AU887" s="36"/>
      <c r="AV887" s="36"/>
      <c r="AW887" s="36"/>
      <c r="AX887" s="36"/>
      <c r="AY887" s="36"/>
      <c r="AZ887" s="36"/>
      <c r="BA887" s="104"/>
      <c r="BB887" s="113"/>
      <c r="BC887" s="114" t="str">
        <f>IF(AND(OR(K887=契約状況コード表!D$5,K887=契約状況コード表!D$6),OR(AG887=契約状況コード表!G$5,AG887=契約状況コード表!G$6)),"年間支払金額(全官署)",IF(OR(AG887=契約状況コード表!G$5,AG887=契約状況コード表!G$6),"年間支払金額",IF(AND(OR(COUNTIF(AI887,"*すべて*"),COUNTIF(AI887,"*全て*")),S887="●",OR(K887=契約状況コード表!D$5,K887=契約状況コード表!D$6)),"年間支払金額(全官署、契約相手方ごと)",IF(AND(OR(COUNTIF(AI887,"*すべて*"),COUNTIF(AI887,"*全て*")),S887="●"),"年間支払金額(契約相手方ごと)",IF(AND(OR(K887=契約状況コード表!D$5,K887=契約状況コード表!D$6),AG887=契約状況コード表!G$7),"契約総額(全官署)",IF(AND(K887=契約状況コード表!D$7,AG887=契約状況コード表!G$7),"契約総額(自官署のみ)",IF(K887=契約状況コード表!D$7,"年間支払金額(自官署のみ)",IF(AG887=契約状況コード表!G$7,"契約総額",IF(AND(COUNTIF(BJ887,"&lt;&gt;*単価*"),OR(K887=契約状況コード表!D$5,K887=契約状況コード表!D$6)),"全官署予定価格",IF(AND(COUNTIF(BJ887,"*単価*"),OR(K887=契約状況コード表!D$5,K887=契約状況コード表!D$6)),"全官署支払金額",IF(AND(COUNTIF(BJ887,"&lt;&gt;*単価*"),COUNTIF(BJ887,"*変更契約*")),"変更後予定価格",IF(COUNTIF(BJ887,"*単価*"),"年間支払金額","予定価格"))))))))))))</f>
        <v>予定価格</v>
      </c>
      <c r="BD887" s="114" t="str">
        <f>IF(AND(BI887=契約状況コード表!M$5,T887&gt;契約状況コード表!N$5),"○",IF(AND(BI887=契約状況コード表!M$6,T887&gt;=契約状況コード表!N$6),"○",IF(AND(BI887=契約状況コード表!M$7,T887&gt;=契約状況コード表!N$7),"○",IF(AND(BI887=契約状況コード表!M$8,T887&gt;=契約状況コード表!N$8),"○",IF(AND(BI887=契約状況コード表!M$9,T887&gt;=契約状況コード表!N$9),"○",IF(AND(BI887=契約状況コード表!M$10,T887&gt;=契約状況コード表!N$10),"○",IF(AND(BI887=契約状況コード表!M$11,T887&gt;=契約状況コード表!N$11),"○",IF(AND(BI887=契約状況コード表!M$12,T887&gt;=契約状況コード表!N$12),"○",IF(AND(BI887=契約状況コード表!M$13,T887&gt;=契約状況コード表!N$13),"○",IF(T887="他官署で調達手続き入札を実施のため","○","×"))))))))))</f>
        <v>×</v>
      </c>
      <c r="BE887" s="114" t="str">
        <f>IF(AND(BI887=契約状況コード表!M$5,Y887&gt;契約状況コード表!N$5),"○",IF(AND(BI887=契約状況コード表!M$6,Y887&gt;=契約状況コード表!N$6),"○",IF(AND(BI887=契約状況コード表!M$7,Y887&gt;=契約状況コード表!N$7),"○",IF(AND(BI887=契約状況コード表!M$8,Y887&gt;=契約状況コード表!N$8),"○",IF(AND(BI887=契約状況コード表!M$9,Y887&gt;=契約状況コード表!N$9),"○",IF(AND(BI887=契約状況コード表!M$10,Y887&gt;=契約状況コード表!N$10),"○",IF(AND(BI887=契約状況コード表!M$11,Y887&gt;=契約状況コード表!N$11),"○",IF(AND(BI887=契約状況コード表!M$12,Y887&gt;=契約状況コード表!N$12),"○",IF(AND(BI887=契約状況コード表!M$13,Y887&gt;=契約状況コード表!N$13),"○","×")))))))))</f>
        <v>×</v>
      </c>
      <c r="BF887" s="114" t="str">
        <f t="shared" si="119"/>
        <v>×</v>
      </c>
      <c r="BG887" s="114" t="str">
        <f t="shared" si="120"/>
        <v>×</v>
      </c>
      <c r="BH887" s="115" t="str">
        <f t="shared" si="121"/>
        <v/>
      </c>
      <c r="BI887" s="170">
        <f t="shared" si="122"/>
        <v>0</v>
      </c>
      <c r="BJ887" s="36" t="str">
        <f>IF(AG887=契約状況コード表!G$5,"",IF(AND(K887&lt;&gt;"",ISTEXT(U887)),"分担契約/単価契約",IF(ISTEXT(U887),"単価契約",IF(K887&lt;&gt;"","分担契約",""))))</f>
        <v/>
      </c>
      <c r="BK887" s="171"/>
      <c r="BL887" s="118" t="str">
        <f>IF(COUNTIF(T887,"**"),"",IF(AND(T887&gt;=契約状況コード表!P$5,OR(H887=契約状況コード表!M$5,H887=契約状況コード表!M$6)),1,IF(AND(T887&gt;=契約状況コード表!P$13,H887&lt;&gt;契約状況コード表!M$5,H887&lt;&gt;契約状況コード表!M$6),1,"")))</f>
        <v/>
      </c>
      <c r="BM887" s="155" t="str">
        <f t="shared" si="123"/>
        <v>○</v>
      </c>
      <c r="BN887" s="118" t="b">
        <f t="shared" si="124"/>
        <v>1</v>
      </c>
      <c r="BO887" s="118" t="b">
        <f t="shared" si="125"/>
        <v>1</v>
      </c>
    </row>
    <row r="888" spans="1:67" ht="60.6" customHeight="1">
      <c r="A888" s="101">
        <f t="shared" si="126"/>
        <v>883</v>
      </c>
      <c r="B888" s="101" t="str">
        <f t="shared" si="127"/>
        <v/>
      </c>
      <c r="C888" s="101" t="str">
        <f>IF(B888&lt;&gt;1,"",COUNTIF($B$6:B888,1))</f>
        <v/>
      </c>
      <c r="D888" s="101" t="str">
        <f>IF(B888&lt;&gt;2,"",COUNTIF($B$6:B888,2))</f>
        <v/>
      </c>
      <c r="E888" s="101" t="str">
        <f>IF(B888&lt;&gt;3,"",COUNTIF($B$6:B888,3))</f>
        <v/>
      </c>
      <c r="F888" s="101" t="str">
        <f>IF(B888&lt;&gt;4,"",COUNTIF($B$6:B888,4))</f>
        <v/>
      </c>
      <c r="G888" s="75"/>
      <c r="H888" s="36"/>
      <c r="I888" s="76"/>
      <c r="J888" s="76"/>
      <c r="K888" s="75"/>
      <c r="L888" s="161"/>
      <c r="M888" s="77"/>
      <c r="N888" s="76"/>
      <c r="O888" s="78"/>
      <c r="P888" s="83"/>
      <c r="Q888" s="84"/>
      <c r="R888" s="76"/>
      <c r="S888" s="75"/>
      <c r="T888" s="79"/>
      <c r="U888" s="86"/>
      <c r="V888" s="87"/>
      <c r="W888" s="172" t="str">
        <f>IF(OR(T888="他官署で調達手続きを実施のため",AG888=契約状況コード表!G$5),"－",IF(V888&lt;&gt;"",ROUNDDOWN(V888/T888,3),(IFERROR(ROUNDDOWN(U888/T888,3),"－"))))</f>
        <v>－</v>
      </c>
      <c r="X888" s="79"/>
      <c r="Y888" s="79"/>
      <c r="Z888" s="82"/>
      <c r="AA888" s="80"/>
      <c r="AB888" s="81"/>
      <c r="AC888" s="82"/>
      <c r="AD888" s="82"/>
      <c r="AE888" s="82"/>
      <c r="AF888" s="82"/>
      <c r="AG888" s="80"/>
      <c r="AH888" s="76"/>
      <c r="AI888" s="76"/>
      <c r="AJ888" s="76"/>
      <c r="AK888" s="36"/>
      <c r="AL888" s="36"/>
      <c r="AM888" s="200"/>
      <c r="AN888" s="200"/>
      <c r="AO888" s="200"/>
      <c r="AP888" s="200"/>
      <c r="AQ888" s="161"/>
      <c r="AR888" s="75"/>
      <c r="AS888" s="36"/>
      <c r="AT888" s="36"/>
      <c r="AU888" s="36"/>
      <c r="AV888" s="36"/>
      <c r="AW888" s="36"/>
      <c r="AX888" s="36"/>
      <c r="AY888" s="36"/>
      <c r="AZ888" s="36"/>
      <c r="BA888" s="104"/>
      <c r="BB888" s="113"/>
      <c r="BC888" s="114" t="str">
        <f>IF(AND(OR(K888=契約状況コード表!D$5,K888=契約状況コード表!D$6),OR(AG888=契約状況コード表!G$5,AG888=契約状況コード表!G$6)),"年間支払金額(全官署)",IF(OR(AG888=契約状況コード表!G$5,AG888=契約状況コード表!G$6),"年間支払金額",IF(AND(OR(COUNTIF(AI888,"*すべて*"),COUNTIF(AI888,"*全て*")),S888="●",OR(K888=契約状況コード表!D$5,K888=契約状況コード表!D$6)),"年間支払金額(全官署、契約相手方ごと)",IF(AND(OR(COUNTIF(AI888,"*すべて*"),COUNTIF(AI888,"*全て*")),S888="●"),"年間支払金額(契約相手方ごと)",IF(AND(OR(K888=契約状況コード表!D$5,K888=契約状況コード表!D$6),AG888=契約状況コード表!G$7),"契約総額(全官署)",IF(AND(K888=契約状況コード表!D$7,AG888=契約状況コード表!G$7),"契約総額(自官署のみ)",IF(K888=契約状況コード表!D$7,"年間支払金額(自官署のみ)",IF(AG888=契約状況コード表!G$7,"契約総額",IF(AND(COUNTIF(BJ888,"&lt;&gt;*単価*"),OR(K888=契約状況コード表!D$5,K888=契約状況コード表!D$6)),"全官署予定価格",IF(AND(COUNTIF(BJ888,"*単価*"),OR(K888=契約状況コード表!D$5,K888=契約状況コード表!D$6)),"全官署支払金額",IF(AND(COUNTIF(BJ888,"&lt;&gt;*単価*"),COUNTIF(BJ888,"*変更契約*")),"変更後予定価格",IF(COUNTIF(BJ888,"*単価*"),"年間支払金額","予定価格"))))))))))))</f>
        <v>予定価格</v>
      </c>
      <c r="BD888" s="114" t="str">
        <f>IF(AND(BI888=契約状況コード表!M$5,T888&gt;契約状況コード表!N$5),"○",IF(AND(BI888=契約状況コード表!M$6,T888&gt;=契約状況コード表!N$6),"○",IF(AND(BI888=契約状況コード表!M$7,T888&gt;=契約状況コード表!N$7),"○",IF(AND(BI888=契約状況コード表!M$8,T888&gt;=契約状況コード表!N$8),"○",IF(AND(BI888=契約状況コード表!M$9,T888&gt;=契約状況コード表!N$9),"○",IF(AND(BI888=契約状況コード表!M$10,T888&gt;=契約状況コード表!N$10),"○",IF(AND(BI888=契約状況コード表!M$11,T888&gt;=契約状況コード表!N$11),"○",IF(AND(BI888=契約状況コード表!M$12,T888&gt;=契約状況コード表!N$12),"○",IF(AND(BI888=契約状況コード表!M$13,T888&gt;=契約状況コード表!N$13),"○",IF(T888="他官署で調達手続き入札を実施のため","○","×"))))))))))</f>
        <v>×</v>
      </c>
      <c r="BE888" s="114" t="str">
        <f>IF(AND(BI888=契約状況コード表!M$5,Y888&gt;契約状況コード表!N$5),"○",IF(AND(BI888=契約状況コード表!M$6,Y888&gt;=契約状況コード表!N$6),"○",IF(AND(BI888=契約状況コード表!M$7,Y888&gt;=契約状況コード表!N$7),"○",IF(AND(BI888=契約状況コード表!M$8,Y888&gt;=契約状況コード表!N$8),"○",IF(AND(BI888=契約状況コード表!M$9,Y888&gt;=契約状況コード表!N$9),"○",IF(AND(BI888=契約状況コード表!M$10,Y888&gt;=契約状況コード表!N$10),"○",IF(AND(BI888=契約状況コード表!M$11,Y888&gt;=契約状況コード表!N$11),"○",IF(AND(BI888=契約状況コード表!M$12,Y888&gt;=契約状況コード表!N$12),"○",IF(AND(BI888=契約状況コード表!M$13,Y888&gt;=契約状況コード表!N$13),"○","×")))))))))</f>
        <v>×</v>
      </c>
      <c r="BF888" s="114" t="str">
        <f t="shared" si="119"/>
        <v>×</v>
      </c>
      <c r="BG888" s="114" t="str">
        <f t="shared" si="120"/>
        <v>×</v>
      </c>
      <c r="BH888" s="115" t="str">
        <f t="shared" si="121"/>
        <v/>
      </c>
      <c r="BI888" s="170">
        <f t="shared" si="122"/>
        <v>0</v>
      </c>
      <c r="BJ888" s="36" t="str">
        <f>IF(AG888=契約状況コード表!G$5,"",IF(AND(K888&lt;&gt;"",ISTEXT(U888)),"分担契約/単価契約",IF(ISTEXT(U888),"単価契約",IF(K888&lt;&gt;"","分担契約",""))))</f>
        <v/>
      </c>
      <c r="BK888" s="171"/>
      <c r="BL888" s="118" t="str">
        <f>IF(COUNTIF(T888,"**"),"",IF(AND(T888&gt;=契約状況コード表!P$5,OR(H888=契約状況コード表!M$5,H888=契約状況コード表!M$6)),1,IF(AND(T888&gt;=契約状況コード表!P$13,H888&lt;&gt;契約状況コード表!M$5,H888&lt;&gt;契約状況コード表!M$6),1,"")))</f>
        <v/>
      </c>
      <c r="BM888" s="155" t="str">
        <f t="shared" si="123"/>
        <v>○</v>
      </c>
      <c r="BN888" s="118" t="b">
        <f t="shared" si="124"/>
        <v>1</v>
      </c>
      <c r="BO888" s="118" t="b">
        <f t="shared" si="125"/>
        <v>1</v>
      </c>
    </row>
    <row r="889" spans="1:67" ht="60.6" customHeight="1">
      <c r="A889" s="101">
        <f t="shared" si="126"/>
        <v>884</v>
      </c>
      <c r="B889" s="101" t="str">
        <f t="shared" si="127"/>
        <v/>
      </c>
      <c r="C889" s="101" t="str">
        <f>IF(B889&lt;&gt;1,"",COUNTIF($B$6:B889,1))</f>
        <v/>
      </c>
      <c r="D889" s="101" t="str">
        <f>IF(B889&lt;&gt;2,"",COUNTIF($B$6:B889,2))</f>
        <v/>
      </c>
      <c r="E889" s="101" t="str">
        <f>IF(B889&lt;&gt;3,"",COUNTIF($B$6:B889,3))</f>
        <v/>
      </c>
      <c r="F889" s="101" t="str">
        <f>IF(B889&lt;&gt;4,"",COUNTIF($B$6:B889,4))</f>
        <v/>
      </c>
      <c r="G889" s="75"/>
      <c r="H889" s="36"/>
      <c r="I889" s="76"/>
      <c r="J889" s="76"/>
      <c r="K889" s="75"/>
      <c r="L889" s="161"/>
      <c r="M889" s="77"/>
      <c r="N889" s="76"/>
      <c r="O889" s="78"/>
      <c r="P889" s="83"/>
      <c r="Q889" s="84"/>
      <c r="R889" s="76"/>
      <c r="S889" s="75"/>
      <c r="T889" s="79"/>
      <c r="U889" s="86"/>
      <c r="V889" s="87"/>
      <c r="W889" s="172" t="str">
        <f>IF(OR(T889="他官署で調達手続きを実施のため",AG889=契約状況コード表!G$5),"－",IF(V889&lt;&gt;"",ROUNDDOWN(V889/T889,3),(IFERROR(ROUNDDOWN(U889/T889,3),"－"))))</f>
        <v>－</v>
      </c>
      <c r="X889" s="79"/>
      <c r="Y889" s="79"/>
      <c r="Z889" s="82"/>
      <c r="AA889" s="80"/>
      <c r="AB889" s="81"/>
      <c r="AC889" s="82"/>
      <c r="AD889" s="82"/>
      <c r="AE889" s="82"/>
      <c r="AF889" s="82"/>
      <c r="AG889" s="80"/>
      <c r="AH889" s="76"/>
      <c r="AI889" s="76"/>
      <c r="AJ889" s="76"/>
      <c r="AK889" s="36"/>
      <c r="AL889" s="36"/>
      <c r="AM889" s="200"/>
      <c r="AN889" s="200"/>
      <c r="AO889" s="200"/>
      <c r="AP889" s="200"/>
      <c r="AQ889" s="161"/>
      <c r="AR889" s="75"/>
      <c r="AS889" s="36"/>
      <c r="AT889" s="36"/>
      <c r="AU889" s="36"/>
      <c r="AV889" s="36"/>
      <c r="AW889" s="36"/>
      <c r="AX889" s="36"/>
      <c r="AY889" s="36"/>
      <c r="AZ889" s="36"/>
      <c r="BA889" s="108"/>
      <c r="BB889" s="113"/>
      <c r="BC889" s="114" t="str">
        <f>IF(AND(OR(K889=契約状況コード表!D$5,K889=契約状況コード表!D$6),OR(AG889=契約状況コード表!G$5,AG889=契約状況コード表!G$6)),"年間支払金額(全官署)",IF(OR(AG889=契約状況コード表!G$5,AG889=契約状況コード表!G$6),"年間支払金額",IF(AND(OR(COUNTIF(AI889,"*すべて*"),COUNTIF(AI889,"*全て*")),S889="●",OR(K889=契約状況コード表!D$5,K889=契約状況コード表!D$6)),"年間支払金額(全官署、契約相手方ごと)",IF(AND(OR(COUNTIF(AI889,"*すべて*"),COUNTIF(AI889,"*全て*")),S889="●"),"年間支払金額(契約相手方ごと)",IF(AND(OR(K889=契約状況コード表!D$5,K889=契約状況コード表!D$6),AG889=契約状況コード表!G$7),"契約総額(全官署)",IF(AND(K889=契約状況コード表!D$7,AG889=契約状況コード表!G$7),"契約総額(自官署のみ)",IF(K889=契約状況コード表!D$7,"年間支払金額(自官署のみ)",IF(AG889=契約状況コード表!G$7,"契約総額",IF(AND(COUNTIF(BJ889,"&lt;&gt;*単価*"),OR(K889=契約状況コード表!D$5,K889=契約状況コード表!D$6)),"全官署予定価格",IF(AND(COUNTIF(BJ889,"*単価*"),OR(K889=契約状況コード表!D$5,K889=契約状況コード表!D$6)),"全官署支払金額",IF(AND(COUNTIF(BJ889,"&lt;&gt;*単価*"),COUNTIF(BJ889,"*変更契約*")),"変更後予定価格",IF(COUNTIF(BJ889,"*単価*"),"年間支払金額","予定価格"))))))))))))</f>
        <v>予定価格</v>
      </c>
      <c r="BD889" s="114" t="str">
        <f>IF(AND(BI889=契約状況コード表!M$5,T889&gt;契約状況コード表!N$5),"○",IF(AND(BI889=契約状況コード表!M$6,T889&gt;=契約状況コード表!N$6),"○",IF(AND(BI889=契約状況コード表!M$7,T889&gt;=契約状況コード表!N$7),"○",IF(AND(BI889=契約状況コード表!M$8,T889&gt;=契約状況コード表!N$8),"○",IF(AND(BI889=契約状況コード表!M$9,T889&gt;=契約状況コード表!N$9),"○",IF(AND(BI889=契約状況コード表!M$10,T889&gt;=契約状況コード表!N$10),"○",IF(AND(BI889=契約状況コード表!M$11,T889&gt;=契約状況コード表!N$11),"○",IF(AND(BI889=契約状況コード表!M$12,T889&gt;=契約状況コード表!N$12),"○",IF(AND(BI889=契約状況コード表!M$13,T889&gt;=契約状況コード表!N$13),"○",IF(T889="他官署で調達手続き入札を実施のため","○","×"))))))))))</f>
        <v>×</v>
      </c>
      <c r="BE889" s="114" t="str">
        <f>IF(AND(BI889=契約状況コード表!M$5,Y889&gt;契約状況コード表!N$5),"○",IF(AND(BI889=契約状況コード表!M$6,Y889&gt;=契約状況コード表!N$6),"○",IF(AND(BI889=契約状況コード表!M$7,Y889&gt;=契約状況コード表!N$7),"○",IF(AND(BI889=契約状況コード表!M$8,Y889&gt;=契約状況コード表!N$8),"○",IF(AND(BI889=契約状況コード表!M$9,Y889&gt;=契約状況コード表!N$9),"○",IF(AND(BI889=契約状況コード表!M$10,Y889&gt;=契約状況コード表!N$10),"○",IF(AND(BI889=契約状況コード表!M$11,Y889&gt;=契約状況コード表!N$11),"○",IF(AND(BI889=契約状況コード表!M$12,Y889&gt;=契約状況コード表!N$12),"○",IF(AND(BI889=契約状況コード表!M$13,Y889&gt;=契約状況コード表!N$13),"○","×")))))))))</f>
        <v>×</v>
      </c>
      <c r="BF889" s="114" t="str">
        <f t="shared" si="119"/>
        <v>×</v>
      </c>
      <c r="BG889" s="114" t="str">
        <f t="shared" si="120"/>
        <v>×</v>
      </c>
      <c r="BH889" s="115" t="str">
        <f t="shared" si="121"/>
        <v/>
      </c>
      <c r="BI889" s="170">
        <f t="shared" si="122"/>
        <v>0</v>
      </c>
      <c r="BJ889" s="36" t="str">
        <f>IF(AG889=契約状況コード表!G$5,"",IF(AND(K889&lt;&gt;"",ISTEXT(U889)),"分担契約/単価契約",IF(ISTEXT(U889),"単価契約",IF(K889&lt;&gt;"","分担契約",""))))</f>
        <v/>
      </c>
      <c r="BK889" s="171"/>
      <c r="BL889" s="118" t="str">
        <f>IF(COUNTIF(T889,"**"),"",IF(AND(T889&gt;=契約状況コード表!P$5,OR(H889=契約状況コード表!M$5,H889=契約状況コード表!M$6)),1,IF(AND(T889&gt;=契約状況コード表!P$13,H889&lt;&gt;契約状況コード表!M$5,H889&lt;&gt;契約状況コード表!M$6),1,"")))</f>
        <v/>
      </c>
      <c r="BM889" s="155" t="str">
        <f t="shared" si="123"/>
        <v>○</v>
      </c>
      <c r="BN889" s="118" t="b">
        <f t="shared" si="124"/>
        <v>1</v>
      </c>
      <c r="BO889" s="118" t="b">
        <f t="shared" si="125"/>
        <v>1</v>
      </c>
    </row>
    <row r="890" spans="1:67" ht="60.6" customHeight="1">
      <c r="A890" s="101">
        <f t="shared" si="126"/>
        <v>885</v>
      </c>
      <c r="B890" s="101" t="str">
        <f t="shared" si="127"/>
        <v/>
      </c>
      <c r="C890" s="101" t="str">
        <f>IF(B890&lt;&gt;1,"",COUNTIF($B$6:B890,1))</f>
        <v/>
      </c>
      <c r="D890" s="101" t="str">
        <f>IF(B890&lt;&gt;2,"",COUNTIF($B$6:B890,2))</f>
        <v/>
      </c>
      <c r="E890" s="101" t="str">
        <f>IF(B890&lt;&gt;3,"",COUNTIF($B$6:B890,3))</f>
        <v/>
      </c>
      <c r="F890" s="101" t="str">
        <f>IF(B890&lt;&gt;4,"",COUNTIF($B$6:B890,4))</f>
        <v/>
      </c>
      <c r="G890" s="75"/>
      <c r="H890" s="36"/>
      <c r="I890" s="76"/>
      <c r="J890" s="76"/>
      <c r="K890" s="75"/>
      <c r="L890" s="161"/>
      <c r="M890" s="77"/>
      <c r="N890" s="76"/>
      <c r="O890" s="78"/>
      <c r="P890" s="83"/>
      <c r="Q890" s="84"/>
      <c r="R890" s="76"/>
      <c r="S890" s="75"/>
      <c r="T890" s="79"/>
      <c r="U890" s="86"/>
      <c r="V890" s="87"/>
      <c r="W890" s="172" t="str">
        <f>IF(OR(T890="他官署で調達手続きを実施のため",AG890=契約状況コード表!G$5),"－",IF(V890&lt;&gt;"",ROUNDDOWN(V890/T890,3),(IFERROR(ROUNDDOWN(U890/T890,3),"－"))))</f>
        <v>－</v>
      </c>
      <c r="X890" s="79"/>
      <c r="Y890" s="79"/>
      <c r="Z890" s="82"/>
      <c r="AA890" s="80"/>
      <c r="AB890" s="81"/>
      <c r="AC890" s="82"/>
      <c r="AD890" s="82"/>
      <c r="AE890" s="82"/>
      <c r="AF890" s="82"/>
      <c r="AG890" s="80"/>
      <c r="AH890" s="76"/>
      <c r="AI890" s="76"/>
      <c r="AJ890" s="76"/>
      <c r="AK890" s="36"/>
      <c r="AL890" s="36"/>
      <c r="AM890" s="200"/>
      <c r="AN890" s="200"/>
      <c r="AO890" s="200"/>
      <c r="AP890" s="200"/>
      <c r="AQ890" s="161"/>
      <c r="AR890" s="75"/>
      <c r="AS890" s="36"/>
      <c r="AT890" s="36"/>
      <c r="AU890" s="36"/>
      <c r="AV890" s="36"/>
      <c r="AW890" s="36"/>
      <c r="AX890" s="36"/>
      <c r="AY890" s="36"/>
      <c r="AZ890" s="36"/>
      <c r="BA890" s="104"/>
      <c r="BB890" s="113"/>
      <c r="BC890" s="114" t="str">
        <f>IF(AND(OR(K890=契約状況コード表!D$5,K890=契約状況コード表!D$6),OR(AG890=契約状況コード表!G$5,AG890=契約状況コード表!G$6)),"年間支払金額(全官署)",IF(OR(AG890=契約状況コード表!G$5,AG890=契約状況コード表!G$6),"年間支払金額",IF(AND(OR(COUNTIF(AI890,"*すべて*"),COUNTIF(AI890,"*全て*")),S890="●",OR(K890=契約状況コード表!D$5,K890=契約状況コード表!D$6)),"年間支払金額(全官署、契約相手方ごと)",IF(AND(OR(COUNTIF(AI890,"*すべて*"),COUNTIF(AI890,"*全て*")),S890="●"),"年間支払金額(契約相手方ごと)",IF(AND(OR(K890=契約状況コード表!D$5,K890=契約状況コード表!D$6),AG890=契約状況コード表!G$7),"契約総額(全官署)",IF(AND(K890=契約状況コード表!D$7,AG890=契約状況コード表!G$7),"契約総額(自官署のみ)",IF(K890=契約状況コード表!D$7,"年間支払金額(自官署のみ)",IF(AG890=契約状況コード表!G$7,"契約総額",IF(AND(COUNTIF(BJ890,"&lt;&gt;*単価*"),OR(K890=契約状況コード表!D$5,K890=契約状況コード表!D$6)),"全官署予定価格",IF(AND(COUNTIF(BJ890,"*単価*"),OR(K890=契約状況コード表!D$5,K890=契約状況コード表!D$6)),"全官署支払金額",IF(AND(COUNTIF(BJ890,"&lt;&gt;*単価*"),COUNTIF(BJ890,"*変更契約*")),"変更後予定価格",IF(COUNTIF(BJ890,"*単価*"),"年間支払金額","予定価格"))))))))))))</f>
        <v>予定価格</v>
      </c>
      <c r="BD890" s="114" t="str">
        <f>IF(AND(BI890=契約状況コード表!M$5,T890&gt;契約状況コード表!N$5),"○",IF(AND(BI890=契約状況コード表!M$6,T890&gt;=契約状況コード表!N$6),"○",IF(AND(BI890=契約状況コード表!M$7,T890&gt;=契約状況コード表!N$7),"○",IF(AND(BI890=契約状況コード表!M$8,T890&gt;=契約状況コード表!N$8),"○",IF(AND(BI890=契約状況コード表!M$9,T890&gt;=契約状況コード表!N$9),"○",IF(AND(BI890=契約状況コード表!M$10,T890&gt;=契約状況コード表!N$10),"○",IF(AND(BI890=契約状況コード表!M$11,T890&gt;=契約状況コード表!N$11),"○",IF(AND(BI890=契約状況コード表!M$12,T890&gt;=契約状況コード表!N$12),"○",IF(AND(BI890=契約状況コード表!M$13,T890&gt;=契約状況コード表!N$13),"○",IF(T890="他官署で調達手続き入札を実施のため","○","×"))))))))))</f>
        <v>×</v>
      </c>
      <c r="BE890" s="114" t="str">
        <f>IF(AND(BI890=契約状況コード表!M$5,Y890&gt;契約状況コード表!N$5),"○",IF(AND(BI890=契約状況コード表!M$6,Y890&gt;=契約状況コード表!N$6),"○",IF(AND(BI890=契約状況コード表!M$7,Y890&gt;=契約状況コード表!N$7),"○",IF(AND(BI890=契約状況コード表!M$8,Y890&gt;=契約状況コード表!N$8),"○",IF(AND(BI890=契約状況コード表!M$9,Y890&gt;=契約状況コード表!N$9),"○",IF(AND(BI890=契約状況コード表!M$10,Y890&gt;=契約状況コード表!N$10),"○",IF(AND(BI890=契約状況コード表!M$11,Y890&gt;=契約状況コード表!N$11),"○",IF(AND(BI890=契約状況コード表!M$12,Y890&gt;=契約状況コード表!N$12),"○",IF(AND(BI890=契約状況コード表!M$13,Y890&gt;=契約状況コード表!N$13),"○","×")))))))))</f>
        <v>×</v>
      </c>
      <c r="BF890" s="114" t="str">
        <f t="shared" si="119"/>
        <v>×</v>
      </c>
      <c r="BG890" s="114" t="str">
        <f t="shared" si="120"/>
        <v>×</v>
      </c>
      <c r="BH890" s="115" t="str">
        <f t="shared" si="121"/>
        <v/>
      </c>
      <c r="BI890" s="170">
        <f t="shared" si="122"/>
        <v>0</v>
      </c>
      <c r="BJ890" s="36" t="str">
        <f>IF(AG890=契約状況コード表!G$5,"",IF(AND(K890&lt;&gt;"",ISTEXT(U890)),"分担契約/単価契約",IF(ISTEXT(U890),"単価契約",IF(K890&lt;&gt;"","分担契約",""))))</f>
        <v/>
      </c>
      <c r="BK890" s="171"/>
      <c r="BL890" s="118" t="str">
        <f>IF(COUNTIF(T890,"**"),"",IF(AND(T890&gt;=契約状況コード表!P$5,OR(H890=契約状況コード表!M$5,H890=契約状況コード表!M$6)),1,IF(AND(T890&gt;=契約状況コード表!P$13,H890&lt;&gt;契約状況コード表!M$5,H890&lt;&gt;契約状況コード表!M$6),1,"")))</f>
        <v/>
      </c>
      <c r="BM890" s="155" t="str">
        <f t="shared" si="123"/>
        <v>○</v>
      </c>
      <c r="BN890" s="118" t="b">
        <f t="shared" si="124"/>
        <v>1</v>
      </c>
      <c r="BO890" s="118" t="b">
        <f t="shared" si="125"/>
        <v>1</v>
      </c>
    </row>
    <row r="891" spans="1:67" ht="60.6" customHeight="1">
      <c r="A891" s="101">
        <f t="shared" si="126"/>
        <v>886</v>
      </c>
      <c r="B891" s="101" t="str">
        <f t="shared" si="127"/>
        <v/>
      </c>
      <c r="C891" s="101" t="str">
        <f>IF(B891&lt;&gt;1,"",COUNTIF($B$6:B891,1))</f>
        <v/>
      </c>
      <c r="D891" s="101" t="str">
        <f>IF(B891&lt;&gt;2,"",COUNTIF($B$6:B891,2))</f>
        <v/>
      </c>
      <c r="E891" s="101" t="str">
        <f>IF(B891&lt;&gt;3,"",COUNTIF($B$6:B891,3))</f>
        <v/>
      </c>
      <c r="F891" s="101" t="str">
        <f>IF(B891&lt;&gt;4,"",COUNTIF($B$6:B891,4))</f>
        <v/>
      </c>
      <c r="G891" s="75"/>
      <c r="H891" s="36"/>
      <c r="I891" s="76"/>
      <c r="J891" s="76"/>
      <c r="K891" s="75"/>
      <c r="L891" s="161"/>
      <c r="M891" s="77"/>
      <c r="N891" s="76"/>
      <c r="O891" s="78"/>
      <c r="P891" s="83"/>
      <c r="Q891" s="84"/>
      <c r="R891" s="76"/>
      <c r="S891" s="75"/>
      <c r="T891" s="79"/>
      <c r="U891" s="86"/>
      <c r="V891" s="87"/>
      <c r="W891" s="172" t="str">
        <f>IF(OR(T891="他官署で調達手続きを実施のため",AG891=契約状況コード表!G$5),"－",IF(V891&lt;&gt;"",ROUNDDOWN(V891/T891,3),(IFERROR(ROUNDDOWN(U891/T891,3),"－"))))</f>
        <v>－</v>
      </c>
      <c r="X891" s="79"/>
      <c r="Y891" s="79"/>
      <c r="Z891" s="82"/>
      <c r="AA891" s="80"/>
      <c r="AB891" s="81"/>
      <c r="AC891" s="82"/>
      <c r="AD891" s="82"/>
      <c r="AE891" s="82"/>
      <c r="AF891" s="82"/>
      <c r="AG891" s="80"/>
      <c r="AH891" s="76"/>
      <c r="AI891" s="76"/>
      <c r="AJ891" s="76"/>
      <c r="AK891" s="36"/>
      <c r="AL891" s="36"/>
      <c r="AM891" s="200"/>
      <c r="AN891" s="200"/>
      <c r="AO891" s="200"/>
      <c r="AP891" s="200"/>
      <c r="AQ891" s="161"/>
      <c r="AR891" s="75"/>
      <c r="AS891" s="36"/>
      <c r="AT891" s="36"/>
      <c r="AU891" s="36"/>
      <c r="AV891" s="36"/>
      <c r="AW891" s="36"/>
      <c r="AX891" s="36"/>
      <c r="AY891" s="36"/>
      <c r="AZ891" s="36"/>
      <c r="BA891" s="104"/>
      <c r="BB891" s="113"/>
      <c r="BC891" s="114" t="str">
        <f>IF(AND(OR(K891=契約状況コード表!D$5,K891=契約状況コード表!D$6),OR(AG891=契約状況コード表!G$5,AG891=契約状況コード表!G$6)),"年間支払金額(全官署)",IF(OR(AG891=契約状況コード表!G$5,AG891=契約状況コード表!G$6),"年間支払金額",IF(AND(OR(COUNTIF(AI891,"*すべて*"),COUNTIF(AI891,"*全て*")),S891="●",OR(K891=契約状況コード表!D$5,K891=契約状況コード表!D$6)),"年間支払金額(全官署、契約相手方ごと)",IF(AND(OR(COUNTIF(AI891,"*すべて*"),COUNTIF(AI891,"*全て*")),S891="●"),"年間支払金額(契約相手方ごと)",IF(AND(OR(K891=契約状況コード表!D$5,K891=契約状況コード表!D$6),AG891=契約状況コード表!G$7),"契約総額(全官署)",IF(AND(K891=契約状況コード表!D$7,AG891=契約状況コード表!G$7),"契約総額(自官署のみ)",IF(K891=契約状況コード表!D$7,"年間支払金額(自官署のみ)",IF(AG891=契約状況コード表!G$7,"契約総額",IF(AND(COUNTIF(BJ891,"&lt;&gt;*単価*"),OR(K891=契約状況コード表!D$5,K891=契約状況コード表!D$6)),"全官署予定価格",IF(AND(COUNTIF(BJ891,"*単価*"),OR(K891=契約状況コード表!D$5,K891=契約状況コード表!D$6)),"全官署支払金額",IF(AND(COUNTIF(BJ891,"&lt;&gt;*単価*"),COUNTIF(BJ891,"*変更契約*")),"変更後予定価格",IF(COUNTIF(BJ891,"*単価*"),"年間支払金額","予定価格"))))))))))))</f>
        <v>予定価格</v>
      </c>
      <c r="BD891" s="114" t="str">
        <f>IF(AND(BI891=契約状況コード表!M$5,T891&gt;契約状況コード表!N$5),"○",IF(AND(BI891=契約状況コード表!M$6,T891&gt;=契約状況コード表!N$6),"○",IF(AND(BI891=契約状況コード表!M$7,T891&gt;=契約状況コード表!N$7),"○",IF(AND(BI891=契約状況コード表!M$8,T891&gt;=契約状況コード表!N$8),"○",IF(AND(BI891=契約状況コード表!M$9,T891&gt;=契約状況コード表!N$9),"○",IF(AND(BI891=契約状況コード表!M$10,T891&gt;=契約状況コード表!N$10),"○",IF(AND(BI891=契約状況コード表!M$11,T891&gt;=契約状況コード表!N$11),"○",IF(AND(BI891=契約状況コード表!M$12,T891&gt;=契約状況コード表!N$12),"○",IF(AND(BI891=契約状況コード表!M$13,T891&gt;=契約状況コード表!N$13),"○",IF(T891="他官署で調達手続き入札を実施のため","○","×"))))))))))</f>
        <v>×</v>
      </c>
      <c r="BE891" s="114" t="str">
        <f>IF(AND(BI891=契約状況コード表!M$5,Y891&gt;契約状況コード表!N$5),"○",IF(AND(BI891=契約状況コード表!M$6,Y891&gt;=契約状況コード表!N$6),"○",IF(AND(BI891=契約状況コード表!M$7,Y891&gt;=契約状況コード表!N$7),"○",IF(AND(BI891=契約状況コード表!M$8,Y891&gt;=契約状況コード表!N$8),"○",IF(AND(BI891=契約状況コード表!M$9,Y891&gt;=契約状況コード表!N$9),"○",IF(AND(BI891=契約状況コード表!M$10,Y891&gt;=契約状況コード表!N$10),"○",IF(AND(BI891=契約状況コード表!M$11,Y891&gt;=契約状況コード表!N$11),"○",IF(AND(BI891=契約状況コード表!M$12,Y891&gt;=契約状況コード表!N$12),"○",IF(AND(BI891=契約状況コード表!M$13,Y891&gt;=契約状況コード表!N$13),"○","×")))))))))</f>
        <v>×</v>
      </c>
      <c r="BF891" s="114" t="str">
        <f t="shared" si="119"/>
        <v>×</v>
      </c>
      <c r="BG891" s="114" t="str">
        <f t="shared" si="120"/>
        <v>×</v>
      </c>
      <c r="BH891" s="115" t="str">
        <f t="shared" si="121"/>
        <v/>
      </c>
      <c r="BI891" s="170">
        <f t="shared" si="122"/>
        <v>0</v>
      </c>
      <c r="BJ891" s="36" t="str">
        <f>IF(AG891=契約状況コード表!G$5,"",IF(AND(K891&lt;&gt;"",ISTEXT(U891)),"分担契約/単価契約",IF(ISTEXT(U891),"単価契約",IF(K891&lt;&gt;"","分担契約",""))))</f>
        <v/>
      </c>
      <c r="BK891" s="171"/>
      <c r="BL891" s="118" t="str">
        <f>IF(COUNTIF(T891,"**"),"",IF(AND(T891&gt;=契約状況コード表!P$5,OR(H891=契約状況コード表!M$5,H891=契約状況コード表!M$6)),1,IF(AND(T891&gt;=契約状況コード表!P$13,H891&lt;&gt;契約状況コード表!M$5,H891&lt;&gt;契約状況コード表!M$6),1,"")))</f>
        <v/>
      </c>
      <c r="BM891" s="155" t="str">
        <f t="shared" si="123"/>
        <v>○</v>
      </c>
      <c r="BN891" s="118" t="b">
        <f t="shared" si="124"/>
        <v>1</v>
      </c>
      <c r="BO891" s="118" t="b">
        <f t="shared" si="125"/>
        <v>1</v>
      </c>
    </row>
    <row r="892" spans="1:67" ht="60.6" customHeight="1">
      <c r="A892" s="101">
        <f t="shared" si="126"/>
        <v>887</v>
      </c>
      <c r="B892" s="101" t="str">
        <f t="shared" si="127"/>
        <v/>
      </c>
      <c r="C892" s="101" t="str">
        <f>IF(B892&lt;&gt;1,"",COUNTIF($B$6:B892,1))</f>
        <v/>
      </c>
      <c r="D892" s="101" t="str">
        <f>IF(B892&lt;&gt;2,"",COUNTIF($B$6:B892,2))</f>
        <v/>
      </c>
      <c r="E892" s="101" t="str">
        <f>IF(B892&lt;&gt;3,"",COUNTIF($B$6:B892,3))</f>
        <v/>
      </c>
      <c r="F892" s="101" t="str">
        <f>IF(B892&lt;&gt;4,"",COUNTIF($B$6:B892,4))</f>
        <v/>
      </c>
      <c r="G892" s="75"/>
      <c r="H892" s="36"/>
      <c r="I892" s="76"/>
      <c r="J892" s="76"/>
      <c r="K892" s="75"/>
      <c r="L892" s="161"/>
      <c r="M892" s="77"/>
      <c r="N892" s="76"/>
      <c r="O892" s="78"/>
      <c r="P892" s="83"/>
      <c r="Q892" s="84"/>
      <c r="R892" s="76"/>
      <c r="S892" s="75"/>
      <c r="T892" s="85"/>
      <c r="U892" s="154"/>
      <c r="V892" s="87"/>
      <c r="W892" s="172" t="str">
        <f>IF(OR(T892="他官署で調達手続きを実施のため",AG892=契約状況コード表!G$5),"－",IF(V892&lt;&gt;"",ROUNDDOWN(V892/T892,3),(IFERROR(ROUNDDOWN(U892/T892,3),"－"))))</f>
        <v>－</v>
      </c>
      <c r="X892" s="85"/>
      <c r="Y892" s="85"/>
      <c r="Z892" s="82"/>
      <c r="AA892" s="80"/>
      <c r="AB892" s="81"/>
      <c r="AC892" s="82"/>
      <c r="AD892" s="82"/>
      <c r="AE892" s="82"/>
      <c r="AF892" s="82"/>
      <c r="AG892" s="80"/>
      <c r="AH892" s="76"/>
      <c r="AI892" s="76"/>
      <c r="AJ892" s="76"/>
      <c r="AK892" s="36"/>
      <c r="AL892" s="36"/>
      <c r="AM892" s="200"/>
      <c r="AN892" s="200"/>
      <c r="AO892" s="200"/>
      <c r="AP892" s="200"/>
      <c r="AQ892" s="161"/>
      <c r="AR892" s="75"/>
      <c r="AS892" s="36"/>
      <c r="AT892" s="36"/>
      <c r="AU892" s="36"/>
      <c r="AV892" s="36"/>
      <c r="AW892" s="36"/>
      <c r="AX892" s="36"/>
      <c r="AY892" s="36"/>
      <c r="AZ892" s="36"/>
      <c r="BA892" s="104"/>
      <c r="BB892" s="113"/>
      <c r="BC892" s="114" t="str">
        <f>IF(AND(OR(K892=契約状況コード表!D$5,K892=契約状況コード表!D$6),OR(AG892=契約状況コード表!G$5,AG892=契約状況コード表!G$6)),"年間支払金額(全官署)",IF(OR(AG892=契約状況コード表!G$5,AG892=契約状況コード表!G$6),"年間支払金額",IF(AND(OR(COUNTIF(AI892,"*すべて*"),COUNTIF(AI892,"*全て*")),S892="●",OR(K892=契約状況コード表!D$5,K892=契約状況コード表!D$6)),"年間支払金額(全官署、契約相手方ごと)",IF(AND(OR(COUNTIF(AI892,"*すべて*"),COUNTIF(AI892,"*全て*")),S892="●"),"年間支払金額(契約相手方ごと)",IF(AND(OR(K892=契約状況コード表!D$5,K892=契約状況コード表!D$6),AG892=契約状況コード表!G$7),"契約総額(全官署)",IF(AND(K892=契約状況コード表!D$7,AG892=契約状況コード表!G$7),"契約総額(自官署のみ)",IF(K892=契約状況コード表!D$7,"年間支払金額(自官署のみ)",IF(AG892=契約状況コード表!G$7,"契約総額",IF(AND(COUNTIF(BJ892,"&lt;&gt;*単価*"),OR(K892=契約状況コード表!D$5,K892=契約状況コード表!D$6)),"全官署予定価格",IF(AND(COUNTIF(BJ892,"*単価*"),OR(K892=契約状況コード表!D$5,K892=契約状況コード表!D$6)),"全官署支払金額",IF(AND(COUNTIF(BJ892,"&lt;&gt;*単価*"),COUNTIF(BJ892,"*変更契約*")),"変更後予定価格",IF(COUNTIF(BJ892,"*単価*"),"年間支払金額","予定価格"))))))))))))</f>
        <v>予定価格</v>
      </c>
      <c r="BD892" s="114" t="str">
        <f>IF(AND(BI892=契約状況コード表!M$5,T892&gt;契約状況コード表!N$5),"○",IF(AND(BI892=契約状況コード表!M$6,T892&gt;=契約状況コード表!N$6),"○",IF(AND(BI892=契約状況コード表!M$7,T892&gt;=契約状況コード表!N$7),"○",IF(AND(BI892=契約状況コード表!M$8,T892&gt;=契約状況コード表!N$8),"○",IF(AND(BI892=契約状況コード表!M$9,T892&gt;=契約状況コード表!N$9),"○",IF(AND(BI892=契約状況コード表!M$10,T892&gt;=契約状況コード表!N$10),"○",IF(AND(BI892=契約状況コード表!M$11,T892&gt;=契約状況コード表!N$11),"○",IF(AND(BI892=契約状況コード表!M$12,T892&gt;=契約状況コード表!N$12),"○",IF(AND(BI892=契約状況コード表!M$13,T892&gt;=契約状況コード表!N$13),"○",IF(T892="他官署で調達手続き入札を実施のため","○","×"))))))))))</f>
        <v>×</v>
      </c>
      <c r="BE892" s="114" t="str">
        <f>IF(AND(BI892=契約状況コード表!M$5,Y892&gt;契約状況コード表!N$5),"○",IF(AND(BI892=契約状況コード表!M$6,Y892&gt;=契約状況コード表!N$6),"○",IF(AND(BI892=契約状況コード表!M$7,Y892&gt;=契約状況コード表!N$7),"○",IF(AND(BI892=契約状況コード表!M$8,Y892&gt;=契約状況コード表!N$8),"○",IF(AND(BI892=契約状況コード表!M$9,Y892&gt;=契約状況コード表!N$9),"○",IF(AND(BI892=契約状況コード表!M$10,Y892&gt;=契約状況コード表!N$10),"○",IF(AND(BI892=契約状況コード表!M$11,Y892&gt;=契約状況コード表!N$11),"○",IF(AND(BI892=契約状況コード表!M$12,Y892&gt;=契約状況コード表!N$12),"○",IF(AND(BI892=契約状況コード表!M$13,Y892&gt;=契約状況コード表!N$13),"○","×")))))))))</f>
        <v>×</v>
      </c>
      <c r="BF892" s="114" t="str">
        <f t="shared" si="119"/>
        <v>×</v>
      </c>
      <c r="BG892" s="114" t="str">
        <f t="shared" si="120"/>
        <v>×</v>
      </c>
      <c r="BH892" s="115" t="str">
        <f t="shared" si="121"/>
        <v/>
      </c>
      <c r="BI892" s="170">
        <f t="shared" si="122"/>
        <v>0</v>
      </c>
      <c r="BJ892" s="36" t="str">
        <f>IF(AG892=契約状況コード表!G$5,"",IF(AND(K892&lt;&gt;"",ISTEXT(U892)),"分担契約/単価契約",IF(ISTEXT(U892),"単価契約",IF(K892&lt;&gt;"","分担契約",""))))</f>
        <v/>
      </c>
      <c r="BK892" s="171"/>
      <c r="BL892" s="118" t="str">
        <f>IF(COUNTIF(T892,"**"),"",IF(AND(T892&gt;=契約状況コード表!P$5,OR(H892=契約状況コード表!M$5,H892=契約状況コード表!M$6)),1,IF(AND(T892&gt;=契約状況コード表!P$13,H892&lt;&gt;契約状況コード表!M$5,H892&lt;&gt;契約状況コード表!M$6),1,"")))</f>
        <v/>
      </c>
      <c r="BM892" s="155" t="str">
        <f t="shared" si="123"/>
        <v>○</v>
      </c>
      <c r="BN892" s="118" t="b">
        <f t="shared" si="124"/>
        <v>1</v>
      </c>
      <c r="BO892" s="118" t="b">
        <f t="shared" si="125"/>
        <v>1</v>
      </c>
    </row>
    <row r="893" spans="1:67" ht="60.6" customHeight="1">
      <c r="A893" s="101">
        <f t="shared" si="126"/>
        <v>888</v>
      </c>
      <c r="B893" s="101" t="str">
        <f t="shared" si="127"/>
        <v/>
      </c>
      <c r="C893" s="101" t="str">
        <f>IF(B893&lt;&gt;1,"",COUNTIF($B$6:B893,1))</f>
        <v/>
      </c>
      <c r="D893" s="101" t="str">
        <f>IF(B893&lt;&gt;2,"",COUNTIF($B$6:B893,2))</f>
        <v/>
      </c>
      <c r="E893" s="101" t="str">
        <f>IF(B893&lt;&gt;3,"",COUNTIF($B$6:B893,3))</f>
        <v/>
      </c>
      <c r="F893" s="101" t="str">
        <f>IF(B893&lt;&gt;4,"",COUNTIF($B$6:B893,4))</f>
        <v/>
      </c>
      <c r="G893" s="75"/>
      <c r="H893" s="36"/>
      <c r="I893" s="76"/>
      <c r="J893" s="76"/>
      <c r="K893" s="75"/>
      <c r="L893" s="161"/>
      <c r="M893" s="77"/>
      <c r="N893" s="76"/>
      <c r="O893" s="78"/>
      <c r="P893" s="83"/>
      <c r="Q893" s="84"/>
      <c r="R893" s="76"/>
      <c r="S893" s="75"/>
      <c r="T893" s="79"/>
      <c r="U893" s="86"/>
      <c r="V893" s="87"/>
      <c r="W893" s="172" t="str">
        <f>IF(OR(T893="他官署で調達手続きを実施のため",AG893=契約状況コード表!G$5),"－",IF(V893&lt;&gt;"",ROUNDDOWN(V893/T893,3),(IFERROR(ROUNDDOWN(U893/T893,3),"－"))))</f>
        <v>－</v>
      </c>
      <c r="X893" s="79"/>
      <c r="Y893" s="79"/>
      <c r="Z893" s="82"/>
      <c r="AA893" s="80"/>
      <c r="AB893" s="81"/>
      <c r="AC893" s="82"/>
      <c r="AD893" s="82"/>
      <c r="AE893" s="82"/>
      <c r="AF893" s="82"/>
      <c r="AG893" s="80"/>
      <c r="AH893" s="76"/>
      <c r="AI893" s="76"/>
      <c r="AJ893" s="76"/>
      <c r="AK893" s="36"/>
      <c r="AL893" s="36"/>
      <c r="AM893" s="200"/>
      <c r="AN893" s="200"/>
      <c r="AO893" s="200"/>
      <c r="AP893" s="200"/>
      <c r="AQ893" s="161"/>
      <c r="AR893" s="75"/>
      <c r="AS893" s="36"/>
      <c r="AT893" s="36"/>
      <c r="AU893" s="36"/>
      <c r="AV893" s="36"/>
      <c r="AW893" s="36"/>
      <c r="AX893" s="36"/>
      <c r="AY893" s="36"/>
      <c r="AZ893" s="36"/>
      <c r="BA893" s="104"/>
      <c r="BB893" s="113"/>
      <c r="BC893" s="114" t="str">
        <f>IF(AND(OR(K893=契約状況コード表!D$5,K893=契約状況コード表!D$6),OR(AG893=契約状況コード表!G$5,AG893=契約状況コード表!G$6)),"年間支払金額(全官署)",IF(OR(AG893=契約状況コード表!G$5,AG893=契約状況コード表!G$6),"年間支払金額",IF(AND(OR(COUNTIF(AI893,"*すべて*"),COUNTIF(AI893,"*全て*")),S893="●",OR(K893=契約状況コード表!D$5,K893=契約状況コード表!D$6)),"年間支払金額(全官署、契約相手方ごと)",IF(AND(OR(COUNTIF(AI893,"*すべて*"),COUNTIF(AI893,"*全て*")),S893="●"),"年間支払金額(契約相手方ごと)",IF(AND(OR(K893=契約状況コード表!D$5,K893=契約状況コード表!D$6),AG893=契約状況コード表!G$7),"契約総額(全官署)",IF(AND(K893=契約状況コード表!D$7,AG893=契約状況コード表!G$7),"契約総額(自官署のみ)",IF(K893=契約状況コード表!D$7,"年間支払金額(自官署のみ)",IF(AG893=契約状況コード表!G$7,"契約総額",IF(AND(COUNTIF(BJ893,"&lt;&gt;*単価*"),OR(K893=契約状況コード表!D$5,K893=契約状況コード表!D$6)),"全官署予定価格",IF(AND(COUNTIF(BJ893,"*単価*"),OR(K893=契約状況コード表!D$5,K893=契約状況コード表!D$6)),"全官署支払金額",IF(AND(COUNTIF(BJ893,"&lt;&gt;*単価*"),COUNTIF(BJ893,"*変更契約*")),"変更後予定価格",IF(COUNTIF(BJ893,"*単価*"),"年間支払金額","予定価格"))))))))))))</f>
        <v>予定価格</v>
      </c>
      <c r="BD893" s="114" t="str">
        <f>IF(AND(BI893=契約状況コード表!M$5,T893&gt;契約状況コード表!N$5),"○",IF(AND(BI893=契約状況コード表!M$6,T893&gt;=契約状況コード表!N$6),"○",IF(AND(BI893=契約状況コード表!M$7,T893&gt;=契約状況コード表!N$7),"○",IF(AND(BI893=契約状況コード表!M$8,T893&gt;=契約状況コード表!N$8),"○",IF(AND(BI893=契約状況コード表!M$9,T893&gt;=契約状況コード表!N$9),"○",IF(AND(BI893=契約状況コード表!M$10,T893&gt;=契約状況コード表!N$10),"○",IF(AND(BI893=契約状況コード表!M$11,T893&gt;=契約状況コード表!N$11),"○",IF(AND(BI893=契約状況コード表!M$12,T893&gt;=契約状況コード表!N$12),"○",IF(AND(BI893=契約状況コード表!M$13,T893&gt;=契約状況コード表!N$13),"○",IF(T893="他官署で調達手続き入札を実施のため","○","×"))))))))))</f>
        <v>×</v>
      </c>
      <c r="BE893" s="114" t="str">
        <f>IF(AND(BI893=契約状況コード表!M$5,Y893&gt;契約状況コード表!N$5),"○",IF(AND(BI893=契約状況コード表!M$6,Y893&gt;=契約状況コード表!N$6),"○",IF(AND(BI893=契約状況コード表!M$7,Y893&gt;=契約状況コード表!N$7),"○",IF(AND(BI893=契約状況コード表!M$8,Y893&gt;=契約状況コード表!N$8),"○",IF(AND(BI893=契約状況コード表!M$9,Y893&gt;=契約状況コード表!N$9),"○",IF(AND(BI893=契約状況コード表!M$10,Y893&gt;=契約状況コード表!N$10),"○",IF(AND(BI893=契約状況コード表!M$11,Y893&gt;=契約状況コード表!N$11),"○",IF(AND(BI893=契約状況コード表!M$12,Y893&gt;=契約状況コード表!N$12),"○",IF(AND(BI893=契約状況コード表!M$13,Y893&gt;=契約状況コード表!N$13),"○","×")))))))))</f>
        <v>×</v>
      </c>
      <c r="BF893" s="114" t="str">
        <f t="shared" si="119"/>
        <v>×</v>
      </c>
      <c r="BG893" s="114" t="str">
        <f t="shared" si="120"/>
        <v>×</v>
      </c>
      <c r="BH893" s="115" t="str">
        <f t="shared" si="121"/>
        <v/>
      </c>
      <c r="BI893" s="170">
        <f t="shared" si="122"/>
        <v>0</v>
      </c>
      <c r="BJ893" s="36" t="str">
        <f>IF(AG893=契約状況コード表!G$5,"",IF(AND(K893&lt;&gt;"",ISTEXT(U893)),"分担契約/単価契約",IF(ISTEXT(U893),"単価契約",IF(K893&lt;&gt;"","分担契約",""))))</f>
        <v/>
      </c>
      <c r="BK893" s="171"/>
      <c r="BL893" s="118" t="str">
        <f>IF(COUNTIF(T893,"**"),"",IF(AND(T893&gt;=契約状況コード表!P$5,OR(H893=契約状況コード表!M$5,H893=契約状況コード表!M$6)),1,IF(AND(T893&gt;=契約状況コード表!P$13,H893&lt;&gt;契約状況コード表!M$5,H893&lt;&gt;契約状況コード表!M$6),1,"")))</f>
        <v/>
      </c>
      <c r="BM893" s="155" t="str">
        <f t="shared" si="123"/>
        <v>○</v>
      </c>
      <c r="BN893" s="118" t="b">
        <f t="shared" si="124"/>
        <v>1</v>
      </c>
      <c r="BO893" s="118" t="b">
        <f t="shared" si="125"/>
        <v>1</v>
      </c>
    </row>
    <row r="894" spans="1:67" ht="60.6" customHeight="1">
      <c r="A894" s="101">
        <f t="shared" si="126"/>
        <v>889</v>
      </c>
      <c r="B894" s="101" t="str">
        <f t="shared" si="127"/>
        <v/>
      </c>
      <c r="C894" s="101" t="str">
        <f>IF(B894&lt;&gt;1,"",COUNTIF($B$6:B894,1))</f>
        <v/>
      </c>
      <c r="D894" s="101" t="str">
        <f>IF(B894&lt;&gt;2,"",COUNTIF($B$6:B894,2))</f>
        <v/>
      </c>
      <c r="E894" s="101" t="str">
        <f>IF(B894&lt;&gt;3,"",COUNTIF($B$6:B894,3))</f>
        <v/>
      </c>
      <c r="F894" s="101" t="str">
        <f>IF(B894&lt;&gt;4,"",COUNTIF($B$6:B894,4))</f>
        <v/>
      </c>
      <c r="G894" s="75"/>
      <c r="H894" s="36"/>
      <c r="I894" s="76"/>
      <c r="J894" s="76"/>
      <c r="K894" s="75"/>
      <c r="L894" s="161"/>
      <c r="M894" s="77"/>
      <c r="N894" s="76"/>
      <c r="O894" s="78"/>
      <c r="P894" s="83"/>
      <c r="Q894" s="84"/>
      <c r="R894" s="76"/>
      <c r="S894" s="75"/>
      <c r="T894" s="79"/>
      <c r="U894" s="86"/>
      <c r="V894" s="87"/>
      <c r="W894" s="172" t="str">
        <f>IF(OR(T894="他官署で調達手続きを実施のため",AG894=契約状況コード表!G$5),"－",IF(V894&lt;&gt;"",ROUNDDOWN(V894/T894,3),(IFERROR(ROUNDDOWN(U894/T894,3),"－"))))</f>
        <v>－</v>
      </c>
      <c r="X894" s="79"/>
      <c r="Y894" s="79"/>
      <c r="Z894" s="82"/>
      <c r="AA894" s="80"/>
      <c r="AB894" s="81"/>
      <c r="AC894" s="82"/>
      <c r="AD894" s="82"/>
      <c r="AE894" s="82"/>
      <c r="AF894" s="82"/>
      <c r="AG894" s="80"/>
      <c r="AH894" s="76"/>
      <c r="AI894" s="76"/>
      <c r="AJ894" s="76"/>
      <c r="AK894" s="36"/>
      <c r="AL894" s="36"/>
      <c r="AM894" s="200"/>
      <c r="AN894" s="200"/>
      <c r="AO894" s="200"/>
      <c r="AP894" s="200"/>
      <c r="AQ894" s="161"/>
      <c r="AR894" s="75"/>
      <c r="AS894" s="36"/>
      <c r="AT894" s="36"/>
      <c r="AU894" s="36"/>
      <c r="AV894" s="36"/>
      <c r="AW894" s="36"/>
      <c r="AX894" s="36"/>
      <c r="AY894" s="36"/>
      <c r="AZ894" s="36"/>
      <c r="BA894" s="104"/>
      <c r="BB894" s="113"/>
      <c r="BC894" s="114" t="str">
        <f>IF(AND(OR(K894=契約状況コード表!D$5,K894=契約状況コード表!D$6),OR(AG894=契約状況コード表!G$5,AG894=契約状況コード表!G$6)),"年間支払金額(全官署)",IF(OR(AG894=契約状況コード表!G$5,AG894=契約状況コード表!G$6),"年間支払金額",IF(AND(OR(COUNTIF(AI894,"*すべて*"),COUNTIF(AI894,"*全て*")),S894="●",OR(K894=契約状況コード表!D$5,K894=契約状況コード表!D$6)),"年間支払金額(全官署、契約相手方ごと)",IF(AND(OR(COUNTIF(AI894,"*すべて*"),COUNTIF(AI894,"*全て*")),S894="●"),"年間支払金額(契約相手方ごと)",IF(AND(OR(K894=契約状況コード表!D$5,K894=契約状況コード表!D$6),AG894=契約状況コード表!G$7),"契約総額(全官署)",IF(AND(K894=契約状況コード表!D$7,AG894=契約状況コード表!G$7),"契約総額(自官署のみ)",IF(K894=契約状況コード表!D$7,"年間支払金額(自官署のみ)",IF(AG894=契約状況コード表!G$7,"契約総額",IF(AND(COUNTIF(BJ894,"&lt;&gt;*単価*"),OR(K894=契約状況コード表!D$5,K894=契約状況コード表!D$6)),"全官署予定価格",IF(AND(COUNTIF(BJ894,"*単価*"),OR(K894=契約状況コード表!D$5,K894=契約状況コード表!D$6)),"全官署支払金額",IF(AND(COUNTIF(BJ894,"&lt;&gt;*単価*"),COUNTIF(BJ894,"*変更契約*")),"変更後予定価格",IF(COUNTIF(BJ894,"*単価*"),"年間支払金額","予定価格"))))))))))))</f>
        <v>予定価格</v>
      </c>
      <c r="BD894" s="114" t="str">
        <f>IF(AND(BI894=契約状況コード表!M$5,T894&gt;契約状況コード表!N$5),"○",IF(AND(BI894=契約状況コード表!M$6,T894&gt;=契約状況コード表!N$6),"○",IF(AND(BI894=契約状況コード表!M$7,T894&gt;=契約状況コード表!N$7),"○",IF(AND(BI894=契約状況コード表!M$8,T894&gt;=契約状況コード表!N$8),"○",IF(AND(BI894=契約状況コード表!M$9,T894&gt;=契約状況コード表!N$9),"○",IF(AND(BI894=契約状況コード表!M$10,T894&gt;=契約状況コード表!N$10),"○",IF(AND(BI894=契約状況コード表!M$11,T894&gt;=契約状況コード表!N$11),"○",IF(AND(BI894=契約状況コード表!M$12,T894&gt;=契約状況コード表!N$12),"○",IF(AND(BI894=契約状況コード表!M$13,T894&gt;=契約状況コード表!N$13),"○",IF(T894="他官署で調達手続き入札を実施のため","○","×"))))))))))</f>
        <v>×</v>
      </c>
      <c r="BE894" s="114" t="str">
        <f>IF(AND(BI894=契約状況コード表!M$5,Y894&gt;契約状況コード表!N$5),"○",IF(AND(BI894=契約状況コード表!M$6,Y894&gt;=契約状況コード表!N$6),"○",IF(AND(BI894=契約状況コード表!M$7,Y894&gt;=契約状況コード表!N$7),"○",IF(AND(BI894=契約状況コード表!M$8,Y894&gt;=契約状況コード表!N$8),"○",IF(AND(BI894=契約状況コード表!M$9,Y894&gt;=契約状況コード表!N$9),"○",IF(AND(BI894=契約状況コード表!M$10,Y894&gt;=契約状況コード表!N$10),"○",IF(AND(BI894=契約状況コード表!M$11,Y894&gt;=契約状況コード表!N$11),"○",IF(AND(BI894=契約状況コード表!M$12,Y894&gt;=契約状況コード表!N$12),"○",IF(AND(BI894=契約状況コード表!M$13,Y894&gt;=契約状況コード表!N$13),"○","×")))))))))</f>
        <v>×</v>
      </c>
      <c r="BF894" s="114" t="str">
        <f t="shared" si="119"/>
        <v>×</v>
      </c>
      <c r="BG894" s="114" t="str">
        <f t="shared" si="120"/>
        <v>×</v>
      </c>
      <c r="BH894" s="115" t="str">
        <f t="shared" si="121"/>
        <v/>
      </c>
      <c r="BI894" s="170">
        <f t="shared" si="122"/>
        <v>0</v>
      </c>
      <c r="BJ894" s="36" t="str">
        <f>IF(AG894=契約状況コード表!G$5,"",IF(AND(K894&lt;&gt;"",ISTEXT(U894)),"分担契約/単価契約",IF(ISTEXT(U894),"単価契約",IF(K894&lt;&gt;"","分担契約",""))))</f>
        <v/>
      </c>
      <c r="BK894" s="171"/>
      <c r="BL894" s="118" t="str">
        <f>IF(COUNTIF(T894,"**"),"",IF(AND(T894&gt;=契約状況コード表!P$5,OR(H894=契約状況コード表!M$5,H894=契約状況コード表!M$6)),1,IF(AND(T894&gt;=契約状況コード表!P$13,H894&lt;&gt;契約状況コード表!M$5,H894&lt;&gt;契約状況コード表!M$6),1,"")))</f>
        <v/>
      </c>
      <c r="BM894" s="155" t="str">
        <f t="shared" si="123"/>
        <v>○</v>
      </c>
      <c r="BN894" s="118" t="b">
        <f t="shared" si="124"/>
        <v>1</v>
      </c>
      <c r="BO894" s="118" t="b">
        <f t="shared" si="125"/>
        <v>1</v>
      </c>
    </row>
    <row r="895" spans="1:67" ht="60.6" customHeight="1">
      <c r="A895" s="101">
        <f t="shared" si="126"/>
        <v>890</v>
      </c>
      <c r="B895" s="101" t="str">
        <f t="shared" si="127"/>
        <v/>
      </c>
      <c r="C895" s="101" t="str">
        <f>IF(B895&lt;&gt;1,"",COUNTIF($B$6:B895,1))</f>
        <v/>
      </c>
      <c r="D895" s="101" t="str">
        <f>IF(B895&lt;&gt;2,"",COUNTIF($B$6:B895,2))</f>
        <v/>
      </c>
      <c r="E895" s="101" t="str">
        <f>IF(B895&lt;&gt;3,"",COUNTIF($B$6:B895,3))</f>
        <v/>
      </c>
      <c r="F895" s="101" t="str">
        <f>IF(B895&lt;&gt;4,"",COUNTIF($B$6:B895,4))</f>
        <v/>
      </c>
      <c r="G895" s="75"/>
      <c r="H895" s="36"/>
      <c r="I895" s="76"/>
      <c r="J895" s="76"/>
      <c r="K895" s="75"/>
      <c r="L895" s="161"/>
      <c r="M895" s="77"/>
      <c r="N895" s="76"/>
      <c r="O895" s="78"/>
      <c r="P895" s="83"/>
      <c r="Q895" s="84"/>
      <c r="R895" s="76"/>
      <c r="S895" s="75"/>
      <c r="T895" s="79"/>
      <c r="U895" s="86"/>
      <c r="V895" s="87"/>
      <c r="W895" s="172" t="str">
        <f>IF(OR(T895="他官署で調達手続きを実施のため",AG895=契約状況コード表!G$5),"－",IF(V895&lt;&gt;"",ROUNDDOWN(V895/T895,3),(IFERROR(ROUNDDOWN(U895/T895,3),"－"))))</f>
        <v>－</v>
      </c>
      <c r="X895" s="79"/>
      <c r="Y895" s="79"/>
      <c r="Z895" s="82"/>
      <c r="AA895" s="80"/>
      <c r="AB895" s="81"/>
      <c r="AC895" s="82"/>
      <c r="AD895" s="82"/>
      <c r="AE895" s="82"/>
      <c r="AF895" s="82"/>
      <c r="AG895" s="80"/>
      <c r="AH895" s="76"/>
      <c r="AI895" s="76"/>
      <c r="AJ895" s="76"/>
      <c r="AK895" s="36"/>
      <c r="AL895" s="36"/>
      <c r="AM895" s="200"/>
      <c r="AN895" s="200"/>
      <c r="AO895" s="200"/>
      <c r="AP895" s="200"/>
      <c r="AQ895" s="161"/>
      <c r="AR895" s="75"/>
      <c r="AS895" s="36"/>
      <c r="AT895" s="36"/>
      <c r="AU895" s="36"/>
      <c r="AV895" s="36"/>
      <c r="AW895" s="36"/>
      <c r="AX895" s="36"/>
      <c r="AY895" s="36"/>
      <c r="AZ895" s="36"/>
      <c r="BA895" s="104"/>
      <c r="BB895" s="113"/>
      <c r="BC895" s="114" t="str">
        <f>IF(AND(OR(K895=契約状況コード表!D$5,K895=契約状況コード表!D$6),OR(AG895=契約状況コード表!G$5,AG895=契約状況コード表!G$6)),"年間支払金額(全官署)",IF(OR(AG895=契約状況コード表!G$5,AG895=契約状況コード表!G$6),"年間支払金額",IF(AND(OR(COUNTIF(AI895,"*すべて*"),COUNTIF(AI895,"*全て*")),S895="●",OR(K895=契約状況コード表!D$5,K895=契約状況コード表!D$6)),"年間支払金額(全官署、契約相手方ごと)",IF(AND(OR(COUNTIF(AI895,"*すべて*"),COUNTIF(AI895,"*全て*")),S895="●"),"年間支払金額(契約相手方ごと)",IF(AND(OR(K895=契約状況コード表!D$5,K895=契約状況コード表!D$6),AG895=契約状況コード表!G$7),"契約総額(全官署)",IF(AND(K895=契約状況コード表!D$7,AG895=契約状況コード表!G$7),"契約総額(自官署のみ)",IF(K895=契約状況コード表!D$7,"年間支払金額(自官署のみ)",IF(AG895=契約状況コード表!G$7,"契約総額",IF(AND(COUNTIF(BJ895,"&lt;&gt;*単価*"),OR(K895=契約状況コード表!D$5,K895=契約状況コード表!D$6)),"全官署予定価格",IF(AND(COUNTIF(BJ895,"*単価*"),OR(K895=契約状況コード表!D$5,K895=契約状況コード表!D$6)),"全官署支払金額",IF(AND(COUNTIF(BJ895,"&lt;&gt;*単価*"),COUNTIF(BJ895,"*変更契約*")),"変更後予定価格",IF(COUNTIF(BJ895,"*単価*"),"年間支払金額","予定価格"))))))))))))</f>
        <v>予定価格</v>
      </c>
      <c r="BD895" s="114" t="str">
        <f>IF(AND(BI895=契約状況コード表!M$5,T895&gt;契約状況コード表!N$5),"○",IF(AND(BI895=契約状況コード表!M$6,T895&gt;=契約状況コード表!N$6),"○",IF(AND(BI895=契約状況コード表!M$7,T895&gt;=契約状況コード表!N$7),"○",IF(AND(BI895=契約状況コード表!M$8,T895&gt;=契約状況コード表!N$8),"○",IF(AND(BI895=契約状況コード表!M$9,T895&gt;=契約状況コード表!N$9),"○",IF(AND(BI895=契約状況コード表!M$10,T895&gt;=契約状況コード表!N$10),"○",IF(AND(BI895=契約状況コード表!M$11,T895&gt;=契約状況コード表!N$11),"○",IF(AND(BI895=契約状況コード表!M$12,T895&gt;=契約状況コード表!N$12),"○",IF(AND(BI895=契約状況コード表!M$13,T895&gt;=契約状況コード表!N$13),"○",IF(T895="他官署で調達手続き入札を実施のため","○","×"))))))))))</f>
        <v>×</v>
      </c>
      <c r="BE895" s="114" t="str">
        <f>IF(AND(BI895=契約状況コード表!M$5,Y895&gt;契約状況コード表!N$5),"○",IF(AND(BI895=契約状況コード表!M$6,Y895&gt;=契約状況コード表!N$6),"○",IF(AND(BI895=契約状況コード表!M$7,Y895&gt;=契約状況コード表!N$7),"○",IF(AND(BI895=契約状況コード表!M$8,Y895&gt;=契約状況コード表!N$8),"○",IF(AND(BI895=契約状況コード表!M$9,Y895&gt;=契約状況コード表!N$9),"○",IF(AND(BI895=契約状況コード表!M$10,Y895&gt;=契約状況コード表!N$10),"○",IF(AND(BI895=契約状況コード表!M$11,Y895&gt;=契約状況コード表!N$11),"○",IF(AND(BI895=契約状況コード表!M$12,Y895&gt;=契約状況コード表!N$12),"○",IF(AND(BI895=契約状況コード表!M$13,Y895&gt;=契約状況コード表!N$13),"○","×")))))))))</f>
        <v>×</v>
      </c>
      <c r="BF895" s="114" t="str">
        <f t="shared" si="119"/>
        <v>×</v>
      </c>
      <c r="BG895" s="114" t="str">
        <f t="shared" si="120"/>
        <v>×</v>
      </c>
      <c r="BH895" s="115" t="str">
        <f t="shared" si="121"/>
        <v/>
      </c>
      <c r="BI895" s="170">
        <f t="shared" si="122"/>
        <v>0</v>
      </c>
      <c r="BJ895" s="36" t="str">
        <f>IF(AG895=契約状況コード表!G$5,"",IF(AND(K895&lt;&gt;"",ISTEXT(U895)),"分担契約/単価契約",IF(ISTEXT(U895),"単価契約",IF(K895&lt;&gt;"","分担契約",""))))</f>
        <v/>
      </c>
      <c r="BK895" s="171"/>
      <c r="BL895" s="118" t="str">
        <f>IF(COUNTIF(T895,"**"),"",IF(AND(T895&gt;=契約状況コード表!P$5,OR(H895=契約状況コード表!M$5,H895=契約状況コード表!M$6)),1,IF(AND(T895&gt;=契約状況コード表!P$13,H895&lt;&gt;契約状況コード表!M$5,H895&lt;&gt;契約状況コード表!M$6),1,"")))</f>
        <v/>
      </c>
      <c r="BM895" s="155" t="str">
        <f t="shared" si="123"/>
        <v>○</v>
      </c>
      <c r="BN895" s="118" t="b">
        <f t="shared" si="124"/>
        <v>1</v>
      </c>
      <c r="BO895" s="118" t="b">
        <f t="shared" si="125"/>
        <v>1</v>
      </c>
    </row>
    <row r="896" spans="1:67" ht="60.6" customHeight="1">
      <c r="A896" s="101">
        <f t="shared" si="126"/>
        <v>891</v>
      </c>
      <c r="B896" s="101" t="str">
        <f t="shared" si="127"/>
        <v/>
      </c>
      <c r="C896" s="101" t="str">
        <f>IF(B896&lt;&gt;1,"",COUNTIF($B$6:B896,1))</f>
        <v/>
      </c>
      <c r="D896" s="101" t="str">
        <f>IF(B896&lt;&gt;2,"",COUNTIF($B$6:B896,2))</f>
        <v/>
      </c>
      <c r="E896" s="101" t="str">
        <f>IF(B896&lt;&gt;3,"",COUNTIF($B$6:B896,3))</f>
        <v/>
      </c>
      <c r="F896" s="101" t="str">
        <f>IF(B896&lt;&gt;4,"",COUNTIF($B$6:B896,4))</f>
        <v/>
      </c>
      <c r="G896" s="75"/>
      <c r="H896" s="36"/>
      <c r="I896" s="76"/>
      <c r="J896" s="76"/>
      <c r="K896" s="75"/>
      <c r="L896" s="161"/>
      <c r="M896" s="77"/>
      <c r="N896" s="76"/>
      <c r="O896" s="78"/>
      <c r="P896" s="83"/>
      <c r="Q896" s="84"/>
      <c r="R896" s="76"/>
      <c r="S896" s="75"/>
      <c r="T896" s="79"/>
      <c r="U896" s="86"/>
      <c r="V896" s="87"/>
      <c r="W896" s="172" t="str">
        <f>IF(OR(T896="他官署で調達手続きを実施のため",AG896=契約状況コード表!G$5),"－",IF(V896&lt;&gt;"",ROUNDDOWN(V896/T896,3),(IFERROR(ROUNDDOWN(U896/T896,3),"－"))))</f>
        <v>－</v>
      </c>
      <c r="X896" s="79"/>
      <c r="Y896" s="79"/>
      <c r="Z896" s="82"/>
      <c r="AA896" s="80"/>
      <c r="AB896" s="81"/>
      <c r="AC896" s="82"/>
      <c r="AD896" s="82"/>
      <c r="AE896" s="82"/>
      <c r="AF896" s="82"/>
      <c r="AG896" s="80"/>
      <c r="AH896" s="76"/>
      <c r="AI896" s="76"/>
      <c r="AJ896" s="76"/>
      <c r="AK896" s="36"/>
      <c r="AL896" s="36"/>
      <c r="AM896" s="200"/>
      <c r="AN896" s="200"/>
      <c r="AO896" s="200"/>
      <c r="AP896" s="200"/>
      <c r="AQ896" s="161"/>
      <c r="AR896" s="75"/>
      <c r="AS896" s="36"/>
      <c r="AT896" s="36"/>
      <c r="AU896" s="36"/>
      <c r="AV896" s="36"/>
      <c r="AW896" s="36"/>
      <c r="AX896" s="36"/>
      <c r="AY896" s="36"/>
      <c r="AZ896" s="36"/>
      <c r="BA896" s="108"/>
      <c r="BB896" s="113"/>
      <c r="BC896" s="114" t="str">
        <f>IF(AND(OR(K896=契約状況コード表!D$5,K896=契約状況コード表!D$6),OR(AG896=契約状況コード表!G$5,AG896=契約状況コード表!G$6)),"年間支払金額(全官署)",IF(OR(AG896=契約状況コード表!G$5,AG896=契約状況コード表!G$6),"年間支払金額",IF(AND(OR(COUNTIF(AI896,"*すべて*"),COUNTIF(AI896,"*全て*")),S896="●",OR(K896=契約状況コード表!D$5,K896=契約状況コード表!D$6)),"年間支払金額(全官署、契約相手方ごと)",IF(AND(OR(COUNTIF(AI896,"*すべて*"),COUNTIF(AI896,"*全て*")),S896="●"),"年間支払金額(契約相手方ごと)",IF(AND(OR(K896=契約状況コード表!D$5,K896=契約状況コード表!D$6),AG896=契約状況コード表!G$7),"契約総額(全官署)",IF(AND(K896=契約状況コード表!D$7,AG896=契約状況コード表!G$7),"契約総額(自官署のみ)",IF(K896=契約状況コード表!D$7,"年間支払金額(自官署のみ)",IF(AG896=契約状況コード表!G$7,"契約総額",IF(AND(COUNTIF(BJ896,"&lt;&gt;*単価*"),OR(K896=契約状況コード表!D$5,K896=契約状況コード表!D$6)),"全官署予定価格",IF(AND(COUNTIF(BJ896,"*単価*"),OR(K896=契約状況コード表!D$5,K896=契約状況コード表!D$6)),"全官署支払金額",IF(AND(COUNTIF(BJ896,"&lt;&gt;*単価*"),COUNTIF(BJ896,"*変更契約*")),"変更後予定価格",IF(COUNTIF(BJ896,"*単価*"),"年間支払金額","予定価格"))))))))))))</f>
        <v>予定価格</v>
      </c>
      <c r="BD896" s="114" t="str">
        <f>IF(AND(BI896=契約状況コード表!M$5,T896&gt;契約状況コード表!N$5),"○",IF(AND(BI896=契約状況コード表!M$6,T896&gt;=契約状況コード表!N$6),"○",IF(AND(BI896=契約状況コード表!M$7,T896&gt;=契約状況コード表!N$7),"○",IF(AND(BI896=契約状況コード表!M$8,T896&gt;=契約状況コード表!N$8),"○",IF(AND(BI896=契約状況コード表!M$9,T896&gt;=契約状況コード表!N$9),"○",IF(AND(BI896=契約状況コード表!M$10,T896&gt;=契約状況コード表!N$10),"○",IF(AND(BI896=契約状況コード表!M$11,T896&gt;=契約状況コード表!N$11),"○",IF(AND(BI896=契約状況コード表!M$12,T896&gt;=契約状況コード表!N$12),"○",IF(AND(BI896=契約状況コード表!M$13,T896&gt;=契約状況コード表!N$13),"○",IF(T896="他官署で調達手続き入札を実施のため","○","×"))))))))))</f>
        <v>×</v>
      </c>
      <c r="BE896" s="114" t="str">
        <f>IF(AND(BI896=契約状況コード表!M$5,Y896&gt;契約状況コード表!N$5),"○",IF(AND(BI896=契約状況コード表!M$6,Y896&gt;=契約状況コード表!N$6),"○",IF(AND(BI896=契約状況コード表!M$7,Y896&gt;=契約状況コード表!N$7),"○",IF(AND(BI896=契約状況コード表!M$8,Y896&gt;=契約状況コード表!N$8),"○",IF(AND(BI896=契約状況コード表!M$9,Y896&gt;=契約状況コード表!N$9),"○",IF(AND(BI896=契約状況コード表!M$10,Y896&gt;=契約状況コード表!N$10),"○",IF(AND(BI896=契約状況コード表!M$11,Y896&gt;=契約状況コード表!N$11),"○",IF(AND(BI896=契約状況コード表!M$12,Y896&gt;=契約状況コード表!N$12),"○",IF(AND(BI896=契約状況コード表!M$13,Y896&gt;=契約状況コード表!N$13),"○","×")))))))))</f>
        <v>×</v>
      </c>
      <c r="BF896" s="114" t="str">
        <f t="shared" si="119"/>
        <v>×</v>
      </c>
      <c r="BG896" s="114" t="str">
        <f t="shared" si="120"/>
        <v>×</v>
      </c>
      <c r="BH896" s="115" t="str">
        <f t="shared" si="121"/>
        <v/>
      </c>
      <c r="BI896" s="170">
        <f t="shared" si="122"/>
        <v>0</v>
      </c>
      <c r="BJ896" s="36" t="str">
        <f>IF(AG896=契約状況コード表!G$5,"",IF(AND(K896&lt;&gt;"",ISTEXT(U896)),"分担契約/単価契約",IF(ISTEXT(U896),"単価契約",IF(K896&lt;&gt;"","分担契約",""))))</f>
        <v/>
      </c>
      <c r="BK896" s="171"/>
      <c r="BL896" s="118" t="str">
        <f>IF(COUNTIF(T896,"**"),"",IF(AND(T896&gt;=契約状況コード表!P$5,OR(H896=契約状況コード表!M$5,H896=契約状況コード表!M$6)),1,IF(AND(T896&gt;=契約状況コード表!P$13,H896&lt;&gt;契約状況コード表!M$5,H896&lt;&gt;契約状況コード表!M$6),1,"")))</f>
        <v/>
      </c>
      <c r="BM896" s="155" t="str">
        <f t="shared" si="123"/>
        <v>○</v>
      </c>
      <c r="BN896" s="118" t="b">
        <f t="shared" si="124"/>
        <v>1</v>
      </c>
      <c r="BO896" s="118" t="b">
        <f t="shared" si="125"/>
        <v>1</v>
      </c>
    </row>
    <row r="897" spans="1:67" ht="60.6" customHeight="1">
      <c r="A897" s="101">
        <f t="shared" si="126"/>
        <v>892</v>
      </c>
      <c r="B897" s="101" t="str">
        <f t="shared" si="127"/>
        <v/>
      </c>
      <c r="C897" s="101" t="str">
        <f>IF(B897&lt;&gt;1,"",COUNTIF($B$6:B897,1))</f>
        <v/>
      </c>
      <c r="D897" s="101" t="str">
        <f>IF(B897&lt;&gt;2,"",COUNTIF($B$6:B897,2))</f>
        <v/>
      </c>
      <c r="E897" s="101" t="str">
        <f>IF(B897&lt;&gt;3,"",COUNTIF($B$6:B897,3))</f>
        <v/>
      </c>
      <c r="F897" s="101" t="str">
        <f>IF(B897&lt;&gt;4,"",COUNTIF($B$6:B897,4))</f>
        <v/>
      </c>
      <c r="G897" s="75"/>
      <c r="H897" s="36"/>
      <c r="I897" s="76"/>
      <c r="J897" s="76"/>
      <c r="K897" s="75"/>
      <c r="L897" s="161"/>
      <c r="M897" s="77"/>
      <c r="N897" s="76"/>
      <c r="O897" s="78"/>
      <c r="P897" s="83"/>
      <c r="Q897" s="84"/>
      <c r="R897" s="76"/>
      <c r="S897" s="75"/>
      <c r="T897" s="79"/>
      <c r="U897" s="86"/>
      <c r="V897" s="87"/>
      <c r="W897" s="172" t="str">
        <f>IF(OR(T897="他官署で調達手続きを実施のため",AG897=契約状況コード表!G$5),"－",IF(V897&lt;&gt;"",ROUNDDOWN(V897/T897,3),(IFERROR(ROUNDDOWN(U897/T897,3),"－"))))</f>
        <v>－</v>
      </c>
      <c r="X897" s="79"/>
      <c r="Y897" s="79"/>
      <c r="Z897" s="82"/>
      <c r="AA897" s="80"/>
      <c r="AB897" s="81"/>
      <c r="AC897" s="82"/>
      <c r="AD897" s="82"/>
      <c r="AE897" s="82"/>
      <c r="AF897" s="82"/>
      <c r="AG897" s="80"/>
      <c r="AH897" s="76"/>
      <c r="AI897" s="76"/>
      <c r="AJ897" s="76"/>
      <c r="AK897" s="36"/>
      <c r="AL897" s="36"/>
      <c r="AM897" s="200"/>
      <c r="AN897" s="200"/>
      <c r="AO897" s="200"/>
      <c r="AP897" s="200"/>
      <c r="AQ897" s="161"/>
      <c r="AR897" s="75"/>
      <c r="AS897" s="36"/>
      <c r="AT897" s="36"/>
      <c r="AU897" s="36"/>
      <c r="AV897" s="36"/>
      <c r="AW897" s="36"/>
      <c r="AX897" s="36"/>
      <c r="AY897" s="36"/>
      <c r="AZ897" s="36"/>
      <c r="BA897" s="104"/>
      <c r="BB897" s="113"/>
      <c r="BC897" s="114" t="str">
        <f>IF(AND(OR(K897=契約状況コード表!D$5,K897=契約状況コード表!D$6),OR(AG897=契約状況コード表!G$5,AG897=契約状況コード表!G$6)),"年間支払金額(全官署)",IF(OR(AG897=契約状況コード表!G$5,AG897=契約状況コード表!G$6),"年間支払金額",IF(AND(OR(COUNTIF(AI897,"*すべて*"),COUNTIF(AI897,"*全て*")),S897="●",OR(K897=契約状況コード表!D$5,K897=契約状況コード表!D$6)),"年間支払金額(全官署、契約相手方ごと)",IF(AND(OR(COUNTIF(AI897,"*すべて*"),COUNTIF(AI897,"*全て*")),S897="●"),"年間支払金額(契約相手方ごと)",IF(AND(OR(K897=契約状況コード表!D$5,K897=契約状況コード表!D$6),AG897=契約状況コード表!G$7),"契約総額(全官署)",IF(AND(K897=契約状況コード表!D$7,AG897=契約状況コード表!G$7),"契約総額(自官署のみ)",IF(K897=契約状況コード表!D$7,"年間支払金額(自官署のみ)",IF(AG897=契約状況コード表!G$7,"契約総額",IF(AND(COUNTIF(BJ897,"&lt;&gt;*単価*"),OR(K897=契約状況コード表!D$5,K897=契約状況コード表!D$6)),"全官署予定価格",IF(AND(COUNTIF(BJ897,"*単価*"),OR(K897=契約状況コード表!D$5,K897=契約状況コード表!D$6)),"全官署支払金額",IF(AND(COUNTIF(BJ897,"&lt;&gt;*単価*"),COUNTIF(BJ897,"*変更契約*")),"変更後予定価格",IF(COUNTIF(BJ897,"*単価*"),"年間支払金額","予定価格"))))))))))))</f>
        <v>予定価格</v>
      </c>
      <c r="BD897" s="114" t="str">
        <f>IF(AND(BI897=契約状況コード表!M$5,T897&gt;契約状況コード表!N$5),"○",IF(AND(BI897=契約状況コード表!M$6,T897&gt;=契約状況コード表!N$6),"○",IF(AND(BI897=契約状況コード表!M$7,T897&gt;=契約状況コード表!N$7),"○",IF(AND(BI897=契約状況コード表!M$8,T897&gt;=契約状況コード表!N$8),"○",IF(AND(BI897=契約状況コード表!M$9,T897&gt;=契約状況コード表!N$9),"○",IF(AND(BI897=契約状況コード表!M$10,T897&gt;=契約状況コード表!N$10),"○",IF(AND(BI897=契約状況コード表!M$11,T897&gt;=契約状況コード表!N$11),"○",IF(AND(BI897=契約状況コード表!M$12,T897&gt;=契約状況コード表!N$12),"○",IF(AND(BI897=契約状況コード表!M$13,T897&gt;=契約状況コード表!N$13),"○",IF(T897="他官署で調達手続き入札を実施のため","○","×"))))))))))</f>
        <v>×</v>
      </c>
      <c r="BE897" s="114" t="str">
        <f>IF(AND(BI897=契約状況コード表!M$5,Y897&gt;契約状況コード表!N$5),"○",IF(AND(BI897=契約状況コード表!M$6,Y897&gt;=契約状況コード表!N$6),"○",IF(AND(BI897=契約状況コード表!M$7,Y897&gt;=契約状況コード表!N$7),"○",IF(AND(BI897=契約状況コード表!M$8,Y897&gt;=契約状況コード表!N$8),"○",IF(AND(BI897=契約状況コード表!M$9,Y897&gt;=契約状況コード表!N$9),"○",IF(AND(BI897=契約状況コード表!M$10,Y897&gt;=契約状況コード表!N$10),"○",IF(AND(BI897=契約状況コード表!M$11,Y897&gt;=契約状況コード表!N$11),"○",IF(AND(BI897=契約状況コード表!M$12,Y897&gt;=契約状況コード表!N$12),"○",IF(AND(BI897=契約状況コード表!M$13,Y897&gt;=契約状況コード表!N$13),"○","×")))))))))</f>
        <v>×</v>
      </c>
      <c r="BF897" s="114" t="str">
        <f t="shared" si="119"/>
        <v>×</v>
      </c>
      <c r="BG897" s="114" t="str">
        <f t="shared" si="120"/>
        <v>×</v>
      </c>
      <c r="BH897" s="115" t="str">
        <f t="shared" si="121"/>
        <v/>
      </c>
      <c r="BI897" s="170">
        <f t="shared" si="122"/>
        <v>0</v>
      </c>
      <c r="BJ897" s="36" t="str">
        <f>IF(AG897=契約状況コード表!G$5,"",IF(AND(K897&lt;&gt;"",ISTEXT(U897)),"分担契約/単価契約",IF(ISTEXT(U897),"単価契約",IF(K897&lt;&gt;"","分担契約",""))))</f>
        <v/>
      </c>
      <c r="BK897" s="171"/>
      <c r="BL897" s="118" t="str">
        <f>IF(COUNTIF(T897,"**"),"",IF(AND(T897&gt;=契約状況コード表!P$5,OR(H897=契約状況コード表!M$5,H897=契約状況コード表!M$6)),1,IF(AND(T897&gt;=契約状況コード表!P$13,H897&lt;&gt;契約状況コード表!M$5,H897&lt;&gt;契約状況コード表!M$6),1,"")))</f>
        <v/>
      </c>
      <c r="BM897" s="155" t="str">
        <f t="shared" si="123"/>
        <v>○</v>
      </c>
      <c r="BN897" s="118" t="b">
        <f t="shared" si="124"/>
        <v>1</v>
      </c>
      <c r="BO897" s="118" t="b">
        <f t="shared" si="125"/>
        <v>1</v>
      </c>
    </row>
    <row r="898" spans="1:67" ht="60.6" customHeight="1">
      <c r="A898" s="101">
        <f t="shared" si="126"/>
        <v>893</v>
      </c>
      <c r="B898" s="101" t="str">
        <f t="shared" si="127"/>
        <v/>
      </c>
      <c r="C898" s="101" t="str">
        <f>IF(B898&lt;&gt;1,"",COUNTIF($B$6:B898,1))</f>
        <v/>
      </c>
      <c r="D898" s="101" t="str">
        <f>IF(B898&lt;&gt;2,"",COUNTIF($B$6:B898,2))</f>
        <v/>
      </c>
      <c r="E898" s="101" t="str">
        <f>IF(B898&lt;&gt;3,"",COUNTIF($B$6:B898,3))</f>
        <v/>
      </c>
      <c r="F898" s="101" t="str">
        <f>IF(B898&lt;&gt;4,"",COUNTIF($B$6:B898,4))</f>
        <v/>
      </c>
      <c r="G898" s="75"/>
      <c r="H898" s="36"/>
      <c r="I898" s="76"/>
      <c r="J898" s="76"/>
      <c r="K898" s="75"/>
      <c r="L898" s="161"/>
      <c r="M898" s="77"/>
      <c r="N898" s="76"/>
      <c r="O898" s="78"/>
      <c r="P898" s="83"/>
      <c r="Q898" s="84"/>
      <c r="R898" s="76"/>
      <c r="S898" s="75"/>
      <c r="T898" s="79"/>
      <c r="U898" s="86"/>
      <c r="V898" s="87"/>
      <c r="W898" s="172" t="str">
        <f>IF(OR(T898="他官署で調達手続きを実施のため",AG898=契約状況コード表!G$5),"－",IF(V898&lt;&gt;"",ROUNDDOWN(V898/T898,3),(IFERROR(ROUNDDOWN(U898/T898,3),"－"))))</f>
        <v>－</v>
      </c>
      <c r="X898" s="79"/>
      <c r="Y898" s="79"/>
      <c r="Z898" s="82"/>
      <c r="AA898" s="80"/>
      <c r="AB898" s="81"/>
      <c r="AC898" s="82"/>
      <c r="AD898" s="82"/>
      <c r="AE898" s="82"/>
      <c r="AF898" s="82"/>
      <c r="AG898" s="80"/>
      <c r="AH898" s="76"/>
      <c r="AI898" s="76"/>
      <c r="AJ898" s="76"/>
      <c r="AK898" s="36"/>
      <c r="AL898" s="36"/>
      <c r="AM898" s="200"/>
      <c r="AN898" s="200"/>
      <c r="AO898" s="200"/>
      <c r="AP898" s="200"/>
      <c r="AQ898" s="161"/>
      <c r="AR898" s="75"/>
      <c r="AS898" s="36"/>
      <c r="AT898" s="36"/>
      <c r="AU898" s="36"/>
      <c r="AV898" s="36"/>
      <c r="AW898" s="36"/>
      <c r="AX898" s="36"/>
      <c r="AY898" s="36"/>
      <c r="AZ898" s="36"/>
      <c r="BA898" s="104"/>
      <c r="BB898" s="113"/>
      <c r="BC898" s="114" t="str">
        <f>IF(AND(OR(K898=契約状況コード表!D$5,K898=契約状況コード表!D$6),OR(AG898=契約状況コード表!G$5,AG898=契約状況コード表!G$6)),"年間支払金額(全官署)",IF(OR(AG898=契約状況コード表!G$5,AG898=契約状況コード表!G$6),"年間支払金額",IF(AND(OR(COUNTIF(AI898,"*すべて*"),COUNTIF(AI898,"*全て*")),S898="●",OR(K898=契約状況コード表!D$5,K898=契約状況コード表!D$6)),"年間支払金額(全官署、契約相手方ごと)",IF(AND(OR(COUNTIF(AI898,"*すべて*"),COUNTIF(AI898,"*全て*")),S898="●"),"年間支払金額(契約相手方ごと)",IF(AND(OR(K898=契約状況コード表!D$5,K898=契約状況コード表!D$6),AG898=契約状況コード表!G$7),"契約総額(全官署)",IF(AND(K898=契約状況コード表!D$7,AG898=契約状況コード表!G$7),"契約総額(自官署のみ)",IF(K898=契約状況コード表!D$7,"年間支払金額(自官署のみ)",IF(AG898=契約状況コード表!G$7,"契約総額",IF(AND(COUNTIF(BJ898,"&lt;&gt;*単価*"),OR(K898=契約状況コード表!D$5,K898=契約状況コード表!D$6)),"全官署予定価格",IF(AND(COUNTIF(BJ898,"*単価*"),OR(K898=契約状況コード表!D$5,K898=契約状況コード表!D$6)),"全官署支払金額",IF(AND(COUNTIF(BJ898,"&lt;&gt;*単価*"),COUNTIF(BJ898,"*変更契約*")),"変更後予定価格",IF(COUNTIF(BJ898,"*単価*"),"年間支払金額","予定価格"))))))))))))</f>
        <v>予定価格</v>
      </c>
      <c r="BD898" s="114" t="str">
        <f>IF(AND(BI898=契約状況コード表!M$5,T898&gt;契約状況コード表!N$5),"○",IF(AND(BI898=契約状況コード表!M$6,T898&gt;=契約状況コード表!N$6),"○",IF(AND(BI898=契約状況コード表!M$7,T898&gt;=契約状況コード表!N$7),"○",IF(AND(BI898=契約状況コード表!M$8,T898&gt;=契約状況コード表!N$8),"○",IF(AND(BI898=契約状況コード表!M$9,T898&gt;=契約状況コード表!N$9),"○",IF(AND(BI898=契約状況コード表!M$10,T898&gt;=契約状況コード表!N$10),"○",IF(AND(BI898=契約状況コード表!M$11,T898&gt;=契約状況コード表!N$11),"○",IF(AND(BI898=契約状況コード表!M$12,T898&gt;=契約状況コード表!N$12),"○",IF(AND(BI898=契約状況コード表!M$13,T898&gt;=契約状況コード表!N$13),"○",IF(T898="他官署で調達手続き入札を実施のため","○","×"))))))))))</f>
        <v>×</v>
      </c>
      <c r="BE898" s="114" t="str">
        <f>IF(AND(BI898=契約状況コード表!M$5,Y898&gt;契約状況コード表!N$5),"○",IF(AND(BI898=契約状況コード表!M$6,Y898&gt;=契約状況コード表!N$6),"○",IF(AND(BI898=契約状況コード表!M$7,Y898&gt;=契約状況コード表!N$7),"○",IF(AND(BI898=契約状況コード表!M$8,Y898&gt;=契約状況コード表!N$8),"○",IF(AND(BI898=契約状況コード表!M$9,Y898&gt;=契約状況コード表!N$9),"○",IF(AND(BI898=契約状況コード表!M$10,Y898&gt;=契約状況コード表!N$10),"○",IF(AND(BI898=契約状況コード表!M$11,Y898&gt;=契約状況コード表!N$11),"○",IF(AND(BI898=契約状況コード表!M$12,Y898&gt;=契約状況コード表!N$12),"○",IF(AND(BI898=契約状況コード表!M$13,Y898&gt;=契約状況コード表!N$13),"○","×")))))))))</f>
        <v>×</v>
      </c>
      <c r="BF898" s="114" t="str">
        <f t="shared" si="119"/>
        <v>×</v>
      </c>
      <c r="BG898" s="114" t="str">
        <f t="shared" si="120"/>
        <v>×</v>
      </c>
      <c r="BH898" s="115" t="str">
        <f t="shared" si="121"/>
        <v/>
      </c>
      <c r="BI898" s="170">
        <f t="shared" si="122"/>
        <v>0</v>
      </c>
      <c r="BJ898" s="36" t="str">
        <f>IF(AG898=契約状況コード表!G$5,"",IF(AND(K898&lt;&gt;"",ISTEXT(U898)),"分担契約/単価契約",IF(ISTEXT(U898),"単価契約",IF(K898&lt;&gt;"","分担契約",""))))</f>
        <v/>
      </c>
      <c r="BK898" s="171"/>
      <c r="BL898" s="118" t="str">
        <f>IF(COUNTIF(T898,"**"),"",IF(AND(T898&gt;=契約状況コード表!P$5,OR(H898=契約状況コード表!M$5,H898=契約状況コード表!M$6)),1,IF(AND(T898&gt;=契約状況コード表!P$13,H898&lt;&gt;契約状況コード表!M$5,H898&lt;&gt;契約状況コード表!M$6),1,"")))</f>
        <v/>
      </c>
      <c r="BM898" s="155" t="str">
        <f t="shared" si="123"/>
        <v>○</v>
      </c>
      <c r="BN898" s="118" t="b">
        <f t="shared" si="124"/>
        <v>1</v>
      </c>
      <c r="BO898" s="118" t="b">
        <f t="shared" si="125"/>
        <v>1</v>
      </c>
    </row>
    <row r="899" spans="1:67" ht="60.6" customHeight="1">
      <c r="A899" s="101">
        <f t="shared" si="126"/>
        <v>894</v>
      </c>
      <c r="B899" s="101" t="str">
        <f t="shared" si="127"/>
        <v/>
      </c>
      <c r="C899" s="101" t="str">
        <f>IF(B899&lt;&gt;1,"",COUNTIF($B$6:B899,1))</f>
        <v/>
      </c>
      <c r="D899" s="101" t="str">
        <f>IF(B899&lt;&gt;2,"",COUNTIF($B$6:B899,2))</f>
        <v/>
      </c>
      <c r="E899" s="101" t="str">
        <f>IF(B899&lt;&gt;3,"",COUNTIF($B$6:B899,3))</f>
        <v/>
      </c>
      <c r="F899" s="101" t="str">
        <f>IF(B899&lt;&gt;4,"",COUNTIF($B$6:B899,4))</f>
        <v/>
      </c>
      <c r="G899" s="75"/>
      <c r="H899" s="36"/>
      <c r="I899" s="76"/>
      <c r="J899" s="76"/>
      <c r="K899" s="75"/>
      <c r="L899" s="161"/>
      <c r="M899" s="77"/>
      <c r="N899" s="76"/>
      <c r="O899" s="78"/>
      <c r="P899" s="83"/>
      <c r="Q899" s="84"/>
      <c r="R899" s="76"/>
      <c r="S899" s="75"/>
      <c r="T899" s="85"/>
      <c r="U899" s="154"/>
      <c r="V899" s="87"/>
      <c r="W899" s="172" t="str">
        <f>IF(OR(T899="他官署で調達手続きを実施のため",AG899=契約状況コード表!G$5),"－",IF(V899&lt;&gt;"",ROUNDDOWN(V899/T899,3),(IFERROR(ROUNDDOWN(U899/T899,3),"－"))))</f>
        <v>－</v>
      </c>
      <c r="X899" s="85"/>
      <c r="Y899" s="85"/>
      <c r="Z899" s="82"/>
      <c r="AA899" s="80"/>
      <c r="AB899" s="81"/>
      <c r="AC899" s="82"/>
      <c r="AD899" s="82"/>
      <c r="AE899" s="82"/>
      <c r="AF899" s="82"/>
      <c r="AG899" s="80"/>
      <c r="AH899" s="76"/>
      <c r="AI899" s="76"/>
      <c r="AJ899" s="76"/>
      <c r="AK899" s="36"/>
      <c r="AL899" s="36"/>
      <c r="AM899" s="200"/>
      <c r="AN899" s="200"/>
      <c r="AO899" s="200"/>
      <c r="AP899" s="200"/>
      <c r="AQ899" s="161"/>
      <c r="AR899" s="75"/>
      <c r="AS899" s="36"/>
      <c r="AT899" s="36"/>
      <c r="AU899" s="36"/>
      <c r="AV899" s="36"/>
      <c r="AW899" s="36"/>
      <c r="AX899" s="36"/>
      <c r="AY899" s="36"/>
      <c r="AZ899" s="36"/>
      <c r="BA899" s="104"/>
      <c r="BB899" s="113"/>
      <c r="BC899" s="114" t="str">
        <f>IF(AND(OR(K899=契約状況コード表!D$5,K899=契約状況コード表!D$6),OR(AG899=契約状況コード表!G$5,AG899=契約状況コード表!G$6)),"年間支払金額(全官署)",IF(OR(AG899=契約状況コード表!G$5,AG899=契約状況コード表!G$6),"年間支払金額",IF(AND(OR(COUNTIF(AI899,"*すべて*"),COUNTIF(AI899,"*全て*")),S899="●",OR(K899=契約状況コード表!D$5,K899=契約状況コード表!D$6)),"年間支払金額(全官署、契約相手方ごと)",IF(AND(OR(COUNTIF(AI899,"*すべて*"),COUNTIF(AI899,"*全て*")),S899="●"),"年間支払金額(契約相手方ごと)",IF(AND(OR(K899=契約状況コード表!D$5,K899=契約状況コード表!D$6),AG899=契約状況コード表!G$7),"契約総額(全官署)",IF(AND(K899=契約状況コード表!D$7,AG899=契約状況コード表!G$7),"契約総額(自官署のみ)",IF(K899=契約状況コード表!D$7,"年間支払金額(自官署のみ)",IF(AG899=契約状況コード表!G$7,"契約総額",IF(AND(COUNTIF(BJ899,"&lt;&gt;*単価*"),OR(K899=契約状況コード表!D$5,K899=契約状況コード表!D$6)),"全官署予定価格",IF(AND(COUNTIF(BJ899,"*単価*"),OR(K899=契約状況コード表!D$5,K899=契約状況コード表!D$6)),"全官署支払金額",IF(AND(COUNTIF(BJ899,"&lt;&gt;*単価*"),COUNTIF(BJ899,"*変更契約*")),"変更後予定価格",IF(COUNTIF(BJ899,"*単価*"),"年間支払金額","予定価格"))))))))))))</f>
        <v>予定価格</v>
      </c>
      <c r="BD899" s="114" t="str">
        <f>IF(AND(BI899=契約状況コード表!M$5,T899&gt;契約状況コード表!N$5),"○",IF(AND(BI899=契約状況コード表!M$6,T899&gt;=契約状況コード表!N$6),"○",IF(AND(BI899=契約状況コード表!M$7,T899&gt;=契約状況コード表!N$7),"○",IF(AND(BI899=契約状況コード表!M$8,T899&gt;=契約状況コード表!N$8),"○",IF(AND(BI899=契約状況コード表!M$9,T899&gt;=契約状況コード表!N$9),"○",IF(AND(BI899=契約状況コード表!M$10,T899&gt;=契約状況コード表!N$10),"○",IF(AND(BI899=契約状況コード表!M$11,T899&gt;=契約状況コード表!N$11),"○",IF(AND(BI899=契約状況コード表!M$12,T899&gt;=契約状況コード表!N$12),"○",IF(AND(BI899=契約状況コード表!M$13,T899&gt;=契約状況コード表!N$13),"○",IF(T899="他官署で調達手続き入札を実施のため","○","×"))))))))))</f>
        <v>×</v>
      </c>
      <c r="BE899" s="114" t="str">
        <f>IF(AND(BI899=契約状況コード表!M$5,Y899&gt;契約状況コード表!N$5),"○",IF(AND(BI899=契約状況コード表!M$6,Y899&gt;=契約状況コード表!N$6),"○",IF(AND(BI899=契約状況コード表!M$7,Y899&gt;=契約状況コード表!N$7),"○",IF(AND(BI899=契約状況コード表!M$8,Y899&gt;=契約状況コード表!N$8),"○",IF(AND(BI899=契約状況コード表!M$9,Y899&gt;=契約状況コード表!N$9),"○",IF(AND(BI899=契約状況コード表!M$10,Y899&gt;=契約状況コード表!N$10),"○",IF(AND(BI899=契約状況コード表!M$11,Y899&gt;=契約状況コード表!N$11),"○",IF(AND(BI899=契約状況コード表!M$12,Y899&gt;=契約状況コード表!N$12),"○",IF(AND(BI899=契約状況コード表!M$13,Y899&gt;=契約状況コード表!N$13),"○","×")))))))))</f>
        <v>×</v>
      </c>
      <c r="BF899" s="114" t="str">
        <f t="shared" si="119"/>
        <v>×</v>
      </c>
      <c r="BG899" s="114" t="str">
        <f t="shared" si="120"/>
        <v>×</v>
      </c>
      <c r="BH899" s="115" t="str">
        <f t="shared" si="121"/>
        <v/>
      </c>
      <c r="BI899" s="170">
        <f t="shared" si="122"/>
        <v>0</v>
      </c>
      <c r="BJ899" s="36" t="str">
        <f>IF(AG899=契約状況コード表!G$5,"",IF(AND(K899&lt;&gt;"",ISTEXT(U899)),"分担契約/単価契約",IF(ISTEXT(U899),"単価契約",IF(K899&lt;&gt;"","分担契約",""))))</f>
        <v/>
      </c>
      <c r="BK899" s="171"/>
      <c r="BL899" s="118" t="str">
        <f>IF(COUNTIF(T899,"**"),"",IF(AND(T899&gt;=契約状況コード表!P$5,OR(H899=契約状況コード表!M$5,H899=契約状況コード表!M$6)),1,IF(AND(T899&gt;=契約状況コード表!P$13,H899&lt;&gt;契約状況コード表!M$5,H899&lt;&gt;契約状況コード表!M$6),1,"")))</f>
        <v/>
      </c>
      <c r="BM899" s="155" t="str">
        <f t="shared" si="123"/>
        <v>○</v>
      </c>
      <c r="BN899" s="118" t="b">
        <f t="shared" si="124"/>
        <v>1</v>
      </c>
      <c r="BO899" s="118" t="b">
        <f t="shared" si="125"/>
        <v>1</v>
      </c>
    </row>
    <row r="900" spans="1:67" ht="60.6" customHeight="1">
      <c r="A900" s="101">
        <f t="shared" si="126"/>
        <v>895</v>
      </c>
      <c r="B900" s="101" t="str">
        <f t="shared" si="127"/>
        <v/>
      </c>
      <c r="C900" s="101" t="str">
        <f>IF(B900&lt;&gt;1,"",COUNTIF($B$6:B900,1))</f>
        <v/>
      </c>
      <c r="D900" s="101" t="str">
        <f>IF(B900&lt;&gt;2,"",COUNTIF($B$6:B900,2))</f>
        <v/>
      </c>
      <c r="E900" s="101" t="str">
        <f>IF(B900&lt;&gt;3,"",COUNTIF($B$6:B900,3))</f>
        <v/>
      </c>
      <c r="F900" s="101" t="str">
        <f>IF(B900&lt;&gt;4,"",COUNTIF($B$6:B900,4))</f>
        <v/>
      </c>
      <c r="G900" s="75"/>
      <c r="H900" s="36"/>
      <c r="I900" s="76"/>
      <c r="J900" s="76"/>
      <c r="K900" s="75"/>
      <c r="L900" s="161"/>
      <c r="M900" s="77"/>
      <c r="N900" s="76"/>
      <c r="O900" s="78"/>
      <c r="P900" s="83"/>
      <c r="Q900" s="84"/>
      <c r="R900" s="76"/>
      <c r="S900" s="75"/>
      <c r="T900" s="79"/>
      <c r="U900" s="86"/>
      <c r="V900" s="87"/>
      <c r="W900" s="172" t="str">
        <f>IF(OR(T900="他官署で調達手続きを実施のため",AG900=契約状況コード表!G$5),"－",IF(V900&lt;&gt;"",ROUNDDOWN(V900/T900,3),(IFERROR(ROUNDDOWN(U900/T900,3),"－"))))</f>
        <v>－</v>
      </c>
      <c r="X900" s="79"/>
      <c r="Y900" s="79"/>
      <c r="Z900" s="82"/>
      <c r="AA900" s="80"/>
      <c r="AB900" s="81"/>
      <c r="AC900" s="82"/>
      <c r="AD900" s="82"/>
      <c r="AE900" s="82"/>
      <c r="AF900" s="82"/>
      <c r="AG900" s="80"/>
      <c r="AH900" s="76"/>
      <c r="AI900" s="76"/>
      <c r="AJ900" s="76"/>
      <c r="AK900" s="36"/>
      <c r="AL900" s="36"/>
      <c r="AM900" s="200"/>
      <c r="AN900" s="200"/>
      <c r="AO900" s="200"/>
      <c r="AP900" s="200"/>
      <c r="AQ900" s="161"/>
      <c r="AR900" s="75"/>
      <c r="AS900" s="36"/>
      <c r="AT900" s="36"/>
      <c r="AU900" s="36"/>
      <c r="AV900" s="36"/>
      <c r="AW900" s="36"/>
      <c r="AX900" s="36"/>
      <c r="AY900" s="36"/>
      <c r="AZ900" s="36"/>
      <c r="BA900" s="104"/>
      <c r="BB900" s="113"/>
      <c r="BC900" s="114" t="str">
        <f>IF(AND(OR(K900=契約状況コード表!D$5,K900=契約状況コード表!D$6),OR(AG900=契約状況コード表!G$5,AG900=契約状況コード表!G$6)),"年間支払金額(全官署)",IF(OR(AG900=契約状況コード表!G$5,AG900=契約状況コード表!G$6),"年間支払金額",IF(AND(OR(COUNTIF(AI900,"*すべて*"),COUNTIF(AI900,"*全て*")),S900="●",OR(K900=契約状況コード表!D$5,K900=契約状況コード表!D$6)),"年間支払金額(全官署、契約相手方ごと)",IF(AND(OR(COUNTIF(AI900,"*すべて*"),COUNTIF(AI900,"*全て*")),S900="●"),"年間支払金額(契約相手方ごと)",IF(AND(OR(K900=契約状況コード表!D$5,K900=契約状況コード表!D$6),AG900=契約状況コード表!G$7),"契約総額(全官署)",IF(AND(K900=契約状況コード表!D$7,AG900=契約状況コード表!G$7),"契約総額(自官署のみ)",IF(K900=契約状況コード表!D$7,"年間支払金額(自官署のみ)",IF(AG900=契約状況コード表!G$7,"契約総額",IF(AND(COUNTIF(BJ900,"&lt;&gt;*単価*"),OR(K900=契約状況コード表!D$5,K900=契約状況コード表!D$6)),"全官署予定価格",IF(AND(COUNTIF(BJ900,"*単価*"),OR(K900=契約状況コード表!D$5,K900=契約状況コード表!D$6)),"全官署支払金額",IF(AND(COUNTIF(BJ900,"&lt;&gt;*単価*"),COUNTIF(BJ900,"*変更契約*")),"変更後予定価格",IF(COUNTIF(BJ900,"*単価*"),"年間支払金額","予定価格"))))))))))))</f>
        <v>予定価格</v>
      </c>
      <c r="BD900" s="114" t="str">
        <f>IF(AND(BI900=契約状況コード表!M$5,T900&gt;契約状況コード表!N$5),"○",IF(AND(BI900=契約状況コード表!M$6,T900&gt;=契約状況コード表!N$6),"○",IF(AND(BI900=契約状況コード表!M$7,T900&gt;=契約状況コード表!N$7),"○",IF(AND(BI900=契約状況コード表!M$8,T900&gt;=契約状況コード表!N$8),"○",IF(AND(BI900=契約状況コード表!M$9,T900&gt;=契約状況コード表!N$9),"○",IF(AND(BI900=契約状況コード表!M$10,T900&gt;=契約状況コード表!N$10),"○",IF(AND(BI900=契約状況コード表!M$11,T900&gt;=契約状況コード表!N$11),"○",IF(AND(BI900=契約状況コード表!M$12,T900&gt;=契約状況コード表!N$12),"○",IF(AND(BI900=契約状況コード表!M$13,T900&gt;=契約状況コード表!N$13),"○",IF(T900="他官署で調達手続き入札を実施のため","○","×"))))))))))</f>
        <v>×</v>
      </c>
      <c r="BE900" s="114" t="str">
        <f>IF(AND(BI900=契約状況コード表!M$5,Y900&gt;契約状況コード表!N$5),"○",IF(AND(BI900=契約状況コード表!M$6,Y900&gt;=契約状況コード表!N$6),"○",IF(AND(BI900=契約状況コード表!M$7,Y900&gt;=契約状況コード表!N$7),"○",IF(AND(BI900=契約状況コード表!M$8,Y900&gt;=契約状況コード表!N$8),"○",IF(AND(BI900=契約状況コード表!M$9,Y900&gt;=契約状況コード表!N$9),"○",IF(AND(BI900=契約状況コード表!M$10,Y900&gt;=契約状況コード表!N$10),"○",IF(AND(BI900=契約状況コード表!M$11,Y900&gt;=契約状況コード表!N$11),"○",IF(AND(BI900=契約状況コード表!M$12,Y900&gt;=契約状況コード表!N$12),"○",IF(AND(BI900=契約状況コード表!M$13,Y900&gt;=契約状況コード表!N$13),"○","×")))))))))</f>
        <v>×</v>
      </c>
      <c r="BF900" s="114" t="str">
        <f t="shared" si="119"/>
        <v>×</v>
      </c>
      <c r="BG900" s="114" t="str">
        <f t="shared" si="120"/>
        <v>×</v>
      </c>
      <c r="BH900" s="115" t="str">
        <f t="shared" si="121"/>
        <v/>
      </c>
      <c r="BI900" s="170">
        <f t="shared" si="122"/>
        <v>0</v>
      </c>
      <c r="BJ900" s="36" t="str">
        <f>IF(AG900=契約状況コード表!G$5,"",IF(AND(K900&lt;&gt;"",ISTEXT(U900)),"分担契約/単価契約",IF(ISTEXT(U900),"単価契約",IF(K900&lt;&gt;"","分担契約",""))))</f>
        <v/>
      </c>
      <c r="BK900" s="171"/>
      <c r="BL900" s="118" t="str">
        <f>IF(COUNTIF(T900,"**"),"",IF(AND(T900&gt;=契約状況コード表!P$5,OR(H900=契約状況コード表!M$5,H900=契約状況コード表!M$6)),1,IF(AND(T900&gt;=契約状況コード表!P$13,H900&lt;&gt;契約状況コード表!M$5,H900&lt;&gt;契約状況コード表!M$6),1,"")))</f>
        <v/>
      </c>
      <c r="BM900" s="155" t="str">
        <f t="shared" si="123"/>
        <v>○</v>
      </c>
      <c r="BN900" s="118" t="b">
        <f t="shared" si="124"/>
        <v>1</v>
      </c>
      <c r="BO900" s="118" t="b">
        <f t="shared" si="125"/>
        <v>1</v>
      </c>
    </row>
    <row r="901" spans="1:67" ht="60.6" customHeight="1">
      <c r="A901" s="101">
        <f t="shared" si="126"/>
        <v>896</v>
      </c>
      <c r="B901" s="101" t="str">
        <f t="shared" si="127"/>
        <v/>
      </c>
      <c r="C901" s="101" t="str">
        <f>IF(B901&lt;&gt;1,"",COUNTIF($B$6:B901,1))</f>
        <v/>
      </c>
      <c r="D901" s="101" t="str">
        <f>IF(B901&lt;&gt;2,"",COUNTIF($B$6:B901,2))</f>
        <v/>
      </c>
      <c r="E901" s="101" t="str">
        <f>IF(B901&lt;&gt;3,"",COUNTIF($B$6:B901,3))</f>
        <v/>
      </c>
      <c r="F901" s="101" t="str">
        <f>IF(B901&lt;&gt;4,"",COUNTIF($B$6:B901,4))</f>
        <v/>
      </c>
      <c r="G901" s="75"/>
      <c r="H901" s="36"/>
      <c r="I901" s="76"/>
      <c r="J901" s="76"/>
      <c r="K901" s="75"/>
      <c r="L901" s="161"/>
      <c r="M901" s="77"/>
      <c r="N901" s="76"/>
      <c r="O901" s="78"/>
      <c r="P901" s="83"/>
      <c r="Q901" s="84"/>
      <c r="R901" s="76"/>
      <c r="S901" s="75"/>
      <c r="T901" s="79"/>
      <c r="U901" s="86"/>
      <c r="V901" s="87"/>
      <c r="W901" s="172" t="str">
        <f>IF(OR(T901="他官署で調達手続きを実施のため",AG901=契約状況コード表!G$5),"－",IF(V901&lt;&gt;"",ROUNDDOWN(V901/T901,3),(IFERROR(ROUNDDOWN(U901/T901,3),"－"))))</f>
        <v>－</v>
      </c>
      <c r="X901" s="79"/>
      <c r="Y901" s="79"/>
      <c r="Z901" s="82"/>
      <c r="AA901" s="80"/>
      <c r="AB901" s="81"/>
      <c r="AC901" s="82"/>
      <c r="AD901" s="82"/>
      <c r="AE901" s="82"/>
      <c r="AF901" s="82"/>
      <c r="AG901" s="80"/>
      <c r="AH901" s="76"/>
      <c r="AI901" s="76"/>
      <c r="AJ901" s="76"/>
      <c r="AK901" s="36"/>
      <c r="AL901" s="36"/>
      <c r="AM901" s="200"/>
      <c r="AN901" s="200"/>
      <c r="AO901" s="200"/>
      <c r="AP901" s="200"/>
      <c r="AQ901" s="161"/>
      <c r="AR901" s="75"/>
      <c r="AS901" s="36"/>
      <c r="AT901" s="36"/>
      <c r="AU901" s="36"/>
      <c r="AV901" s="36"/>
      <c r="AW901" s="36"/>
      <c r="AX901" s="36"/>
      <c r="AY901" s="36"/>
      <c r="AZ901" s="36"/>
      <c r="BA901" s="104"/>
      <c r="BB901" s="113"/>
      <c r="BC901" s="114" t="str">
        <f>IF(AND(OR(K901=契約状況コード表!D$5,K901=契約状況コード表!D$6),OR(AG901=契約状況コード表!G$5,AG901=契約状況コード表!G$6)),"年間支払金額(全官署)",IF(OR(AG901=契約状況コード表!G$5,AG901=契約状況コード表!G$6),"年間支払金額",IF(AND(OR(COUNTIF(AI901,"*すべて*"),COUNTIF(AI901,"*全て*")),S901="●",OR(K901=契約状況コード表!D$5,K901=契約状況コード表!D$6)),"年間支払金額(全官署、契約相手方ごと)",IF(AND(OR(COUNTIF(AI901,"*すべて*"),COUNTIF(AI901,"*全て*")),S901="●"),"年間支払金額(契約相手方ごと)",IF(AND(OR(K901=契約状況コード表!D$5,K901=契約状況コード表!D$6),AG901=契約状況コード表!G$7),"契約総額(全官署)",IF(AND(K901=契約状況コード表!D$7,AG901=契約状況コード表!G$7),"契約総額(自官署のみ)",IF(K901=契約状況コード表!D$7,"年間支払金額(自官署のみ)",IF(AG901=契約状況コード表!G$7,"契約総額",IF(AND(COUNTIF(BJ901,"&lt;&gt;*単価*"),OR(K901=契約状況コード表!D$5,K901=契約状況コード表!D$6)),"全官署予定価格",IF(AND(COUNTIF(BJ901,"*単価*"),OR(K901=契約状況コード表!D$5,K901=契約状況コード表!D$6)),"全官署支払金額",IF(AND(COUNTIF(BJ901,"&lt;&gt;*単価*"),COUNTIF(BJ901,"*変更契約*")),"変更後予定価格",IF(COUNTIF(BJ901,"*単価*"),"年間支払金額","予定価格"))))))))))))</f>
        <v>予定価格</v>
      </c>
      <c r="BD901" s="114" t="str">
        <f>IF(AND(BI901=契約状況コード表!M$5,T901&gt;契約状況コード表!N$5),"○",IF(AND(BI901=契約状況コード表!M$6,T901&gt;=契約状況コード表!N$6),"○",IF(AND(BI901=契約状況コード表!M$7,T901&gt;=契約状況コード表!N$7),"○",IF(AND(BI901=契約状況コード表!M$8,T901&gt;=契約状況コード表!N$8),"○",IF(AND(BI901=契約状況コード表!M$9,T901&gt;=契約状況コード表!N$9),"○",IF(AND(BI901=契約状況コード表!M$10,T901&gt;=契約状況コード表!N$10),"○",IF(AND(BI901=契約状況コード表!M$11,T901&gt;=契約状況コード表!N$11),"○",IF(AND(BI901=契約状況コード表!M$12,T901&gt;=契約状況コード表!N$12),"○",IF(AND(BI901=契約状況コード表!M$13,T901&gt;=契約状況コード表!N$13),"○",IF(T901="他官署で調達手続き入札を実施のため","○","×"))))))))))</f>
        <v>×</v>
      </c>
      <c r="BE901" s="114" t="str">
        <f>IF(AND(BI901=契約状況コード表!M$5,Y901&gt;契約状況コード表!N$5),"○",IF(AND(BI901=契約状況コード表!M$6,Y901&gt;=契約状況コード表!N$6),"○",IF(AND(BI901=契約状況コード表!M$7,Y901&gt;=契約状況コード表!N$7),"○",IF(AND(BI901=契約状況コード表!M$8,Y901&gt;=契約状況コード表!N$8),"○",IF(AND(BI901=契約状況コード表!M$9,Y901&gt;=契約状況コード表!N$9),"○",IF(AND(BI901=契約状況コード表!M$10,Y901&gt;=契約状況コード表!N$10),"○",IF(AND(BI901=契約状況コード表!M$11,Y901&gt;=契約状況コード表!N$11),"○",IF(AND(BI901=契約状況コード表!M$12,Y901&gt;=契約状況コード表!N$12),"○",IF(AND(BI901=契約状況コード表!M$13,Y901&gt;=契約状況コード表!N$13),"○","×")))))))))</f>
        <v>×</v>
      </c>
      <c r="BF901" s="114" t="str">
        <f t="shared" si="119"/>
        <v>×</v>
      </c>
      <c r="BG901" s="114" t="str">
        <f t="shared" si="120"/>
        <v>×</v>
      </c>
      <c r="BH901" s="115" t="str">
        <f t="shared" si="121"/>
        <v/>
      </c>
      <c r="BI901" s="170">
        <f t="shared" si="122"/>
        <v>0</v>
      </c>
      <c r="BJ901" s="36" t="str">
        <f>IF(AG901=契約状況コード表!G$5,"",IF(AND(K901&lt;&gt;"",ISTEXT(U901)),"分担契約/単価契約",IF(ISTEXT(U901),"単価契約",IF(K901&lt;&gt;"","分担契約",""))))</f>
        <v/>
      </c>
      <c r="BK901" s="171"/>
      <c r="BL901" s="118" t="str">
        <f>IF(COUNTIF(T901,"**"),"",IF(AND(T901&gt;=契約状況コード表!P$5,OR(H901=契約状況コード表!M$5,H901=契約状況コード表!M$6)),1,IF(AND(T901&gt;=契約状況コード表!P$13,H901&lt;&gt;契約状況コード表!M$5,H901&lt;&gt;契約状況コード表!M$6),1,"")))</f>
        <v/>
      </c>
      <c r="BM901" s="155" t="str">
        <f t="shared" si="123"/>
        <v>○</v>
      </c>
      <c r="BN901" s="118" t="b">
        <f t="shared" si="124"/>
        <v>1</v>
      </c>
      <c r="BO901" s="118" t="b">
        <f t="shared" si="125"/>
        <v>1</v>
      </c>
    </row>
    <row r="902" spans="1:67" ht="60.6" customHeight="1">
      <c r="A902" s="101">
        <f t="shared" si="126"/>
        <v>897</v>
      </c>
      <c r="B902" s="101" t="str">
        <f t="shared" si="127"/>
        <v/>
      </c>
      <c r="C902" s="101" t="str">
        <f>IF(B902&lt;&gt;1,"",COUNTIF($B$6:B902,1))</f>
        <v/>
      </c>
      <c r="D902" s="101" t="str">
        <f>IF(B902&lt;&gt;2,"",COUNTIF($B$6:B902,2))</f>
        <v/>
      </c>
      <c r="E902" s="101" t="str">
        <f>IF(B902&lt;&gt;3,"",COUNTIF($B$6:B902,3))</f>
        <v/>
      </c>
      <c r="F902" s="101" t="str">
        <f>IF(B902&lt;&gt;4,"",COUNTIF($B$6:B902,4))</f>
        <v/>
      </c>
      <c r="G902" s="75"/>
      <c r="H902" s="36"/>
      <c r="I902" s="76"/>
      <c r="J902" s="76"/>
      <c r="K902" s="75"/>
      <c r="L902" s="161"/>
      <c r="M902" s="77"/>
      <c r="N902" s="76"/>
      <c r="O902" s="78"/>
      <c r="P902" s="83"/>
      <c r="Q902" s="84"/>
      <c r="R902" s="76"/>
      <c r="S902" s="75"/>
      <c r="T902" s="79"/>
      <c r="U902" s="86"/>
      <c r="V902" s="87"/>
      <c r="W902" s="172" t="str">
        <f>IF(OR(T902="他官署で調達手続きを実施のため",AG902=契約状況コード表!G$5),"－",IF(V902&lt;&gt;"",ROUNDDOWN(V902/T902,3),(IFERROR(ROUNDDOWN(U902/T902,3),"－"))))</f>
        <v>－</v>
      </c>
      <c r="X902" s="79"/>
      <c r="Y902" s="79"/>
      <c r="Z902" s="82"/>
      <c r="AA902" s="80"/>
      <c r="AB902" s="81"/>
      <c r="AC902" s="82"/>
      <c r="AD902" s="82"/>
      <c r="AE902" s="82"/>
      <c r="AF902" s="82"/>
      <c r="AG902" s="80"/>
      <c r="AH902" s="76"/>
      <c r="AI902" s="76"/>
      <c r="AJ902" s="76"/>
      <c r="AK902" s="36"/>
      <c r="AL902" s="36"/>
      <c r="AM902" s="200"/>
      <c r="AN902" s="200"/>
      <c r="AO902" s="200"/>
      <c r="AP902" s="200"/>
      <c r="AQ902" s="161"/>
      <c r="AR902" s="75"/>
      <c r="AS902" s="36"/>
      <c r="AT902" s="36"/>
      <c r="AU902" s="36"/>
      <c r="AV902" s="36"/>
      <c r="AW902" s="36"/>
      <c r="AX902" s="36"/>
      <c r="AY902" s="36"/>
      <c r="AZ902" s="36"/>
      <c r="BA902" s="104"/>
      <c r="BB902" s="113"/>
      <c r="BC902" s="114" t="str">
        <f>IF(AND(OR(K902=契約状況コード表!D$5,K902=契約状況コード表!D$6),OR(AG902=契約状況コード表!G$5,AG902=契約状況コード表!G$6)),"年間支払金額(全官署)",IF(OR(AG902=契約状況コード表!G$5,AG902=契約状況コード表!G$6),"年間支払金額",IF(AND(OR(COUNTIF(AI902,"*すべて*"),COUNTIF(AI902,"*全て*")),S902="●",OR(K902=契約状況コード表!D$5,K902=契約状況コード表!D$6)),"年間支払金額(全官署、契約相手方ごと)",IF(AND(OR(COUNTIF(AI902,"*すべて*"),COUNTIF(AI902,"*全て*")),S902="●"),"年間支払金額(契約相手方ごと)",IF(AND(OR(K902=契約状況コード表!D$5,K902=契約状況コード表!D$6),AG902=契約状況コード表!G$7),"契約総額(全官署)",IF(AND(K902=契約状況コード表!D$7,AG902=契約状況コード表!G$7),"契約総額(自官署のみ)",IF(K902=契約状況コード表!D$7,"年間支払金額(自官署のみ)",IF(AG902=契約状況コード表!G$7,"契約総額",IF(AND(COUNTIF(BJ902,"&lt;&gt;*単価*"),OR(K902=契約状況コード表!D$5,K902=契約状況コード表!D$6)),"全官署予定価格",IF(AND(COUNTIF(BJ902,"*単価*"),OR(K902=契約状況コード表!D$5,K902=契約状況コード表!D$6)),"全官署支払金額",IF(AND(COUNTIF(BJ902,"&lt;&gt;*単価*"),COUNTIF(BJ902,"*変更契約*")),"変更後予定価格",IF(COUNTIF(BJ902,"*単価*"),"年間支払金額","予定価格"))))))))))))</f>
        <v>予定価格</v>
      </c>
      <c r="BD902" s="114" t="str">
        <f>IF(AND(BI902=契約状況コード表!M$5,T902&gt;契約状況コード表!N$5),"○",IF(AND(BI902=契約状況コード表!M$6,T902&gt;=契約状況コード表!N$6),"○",IF(AND(BI902=契約状況コード表!M$7,T902&gt;=契約状況コード表!N$7),"○",IF(AND(BI902=契約状況コード表!M$8,T902&gt;=契約状況コード表!N$8),"○",IF(AND(BI902=契約状況コード表!M$9,T902&gt;=契約状況コード表!N$9),"○",IF(AND(BI902=契約状況コード表!M$10,T902&gt;=契約状況コード表!N$10),"○",IF(AND(BI902=契約状況コード表!M$11,T902&gt;=契約状況コード表!N$11),"○",IF(AND(BI902=契約状況コード表!M$12,T902&gt;=契約状況コード表!N$12),"○",IF(AND(BI902=契約状況コード表!M$13,T902&gt;=契約状況コード表!N$13),"○",IF(T902="他官署で調達手続き入札を実施のため","○","×"))))))))))</f>
        <v>×</v>
      </c>
      <c r="BE902" s="114" t="str">
        <f>IF(AND(BI902=契約状況コード表!M$5,Y902&gt;契約状況コード表!N$5),"○",IF(AND(BI902=契約状況コード表!M$6,Y902&gt;=契約状況コード表!N$6),"○",IF(AND(BI902=契約状況コード表!M$7,Y902&gt;=契約状況コード表!N$7),"○",IF(AND(BI902=契約状況コード表!M$8,Y902&gt;=契約状況コード表!N$8),"○",IF(AND(BI902=契約状況コード表!M$9,Y902&gt;=契約状況コード表!N$9),"○",IF(AND(BI902=契約状況コード表!M$10,Y902&gt;=契約状況コード表!N$10),"○",IF(AND(BI902=契約状況コード表!M$11,Y902&gt;=契約状況コード表!N$11),"○",IF(AND(BI902=契約状況コード表!M$12,Y902&gt;=契約状況コード表!N$12),"○",IF(AND(BI902=契約状況コード表!M$13,Y902&gt;=契約状況コード表!N$13),"○","×")))))))))</f>
        <v>×</v>
      </c>
      <c r="BF902" s="114" t="str">
        <f t="shared" ref="BF902:BF965" si="128">IF(AND(L902="×",BG902="○"),"×",BG902)</f>
        <v>×</v>
      </c>
      <c r="BG902" s="114" t="str">
        <f t="shared" ref="BG902:BG965" si="129">IF(BB902&lt;&gt;"",BB902,IF(COUNTIF(BC902,"*予定価格*"),BD902,BE902))</f>
        <v>×</v>
      </c>
      <c r="BH902" s="115" t="str">
        <f t="shared" ref="BH902:BH965" si="130">IF(BG902="○",X902,"")</f>
        <v/>
      </c>
      <c r="BI902" s="170">
        <f t="shared" ref="BI902:BI965" si="131">IF(H902="③情報システム",IF(COUNTIF(I902,"*借入*")+COUNTIF(I902,"*賃貸*")+COUNTIF(I902,"*リース*"),"⑨物品等賃借",IF(COUNTIF(I902,"*購入*")+COUNTIF(DM902,"*調達*"),"⑦物品等購入",IF(COUNTIF(I902,"*製造*"),"⑧物品等製造","⑩役務"))),H902)</f>
        <v>0</v>
      </c>
      <c r="BJ902" s="36" t="str">
        <f>IF(AG902=契約状況コード表!G$5,"",IF(AND(K902&lt;&gt;"",ISTEXT(U902)),"分担契約/単価契約",IF(ISTEXT(U902),"単価契約",IF(K902&lt;&gt;"","分担契約",""))))</f>
        <v/>
      </c>
      <c r="BK902" s="171"/>
      <c r="BL902" s="118" t="str">
        <f>IF(COUNTIF(T902,"**"),"",IF(AND(T902&gt;=契約状況コード表!P$5,OR(H902=契約状況コード表!M$5,H902=契約状況コード表!M$6)),1,IF(AND(T902&gt;=契約状況コード表!P$13,H902&lt;&gt;契約状況コード表!M$5,H902&lt;&gt;契約状況コード表!M$6),1,"")))</f>
        <v/>
      </c>
      <c r="BM902" s="155" t="str">
        <f t="shared" ref="BM902:BM965" si="132">IF(LEN(O902)=0,"○",IF(LEN(O902)=1,"○",IF(LEN(O902)=13,"○",IF(LEN(O902)=27,"○",IF(LEN(O902)=41,"○","×")))))</f>
        <v>○</v>
      </c>
      <c r="BN902" s="118" t="b">
        <f t="shared" ref="BN902:BN965" si="133">_xlfn.ISFORMULA(BI902)</f>
        <v>1</v>
      </c>
      <c r="BO902" s="118" t="b">
        <f t="shared" ref="BO902:BO965" si="134">_xlfn.ISFORMULA(BJ902)</f>
        <v>1</v>
      </c>
    </row>
    <row r="903" spans="1:67" ht="60.6" customHeight="1">
      <c r="A903" s="101">
        <f t="shared" si="126"/>
        <v>898</v>
      </c>
      <c r="B903" s="101" t="str">
        <f t="shared" si="127"/>
        <v/>
      </c>
      <c r="C903" s="101" t="str">
        <f>IF(B903&lt;&gt;1,"",COUNTIF($B$6:B903,1))</f>
        <v/>
      </c>
      <c r="D903" s="101" t="str">
        <f>IF(B903&lt;&gt;2,"",COUNTIF($B$6:B903,2))</f>
        <v/>
      </c>
      <c r="E903" s="101" t="str">
        <f>IF(B903&lt;&gt;3,"",COUNTIF($B$6:B903,3))</f>
        <v/>
      </c>
      <c r="F903" s="101" t="str">
        <f>IF(B903&lt;&gt;4,"",COUNTIF($B$6:B903,4))</f>
        <v/>
      </c>
      <c r="G903" s="75"/>
      <c r="H903" s="36"/>
      <c r="I903" s="76"/>
      <c r="J903" s="76"/>
      <c r="K903" s="75"/>
      <c r="L903" s="161"/>
      <c r="M903" s="77"/>
      <c r="N903" s="76"/>
      <c r="O903" s="78"/>
      <c r="P903" s="83"/>
      <c r="Q903" s="84"/>
      <c r="R903" s="76"/>
      <c r="S903" s="75"/>
      <c r="T903" s="79"/>
      <c r="U903" s="86"/>
      <c r="V903" s="87"/>
      <c r="W903" s="172" t="str">
        <f>IF(OR(T903="他官署で調達手続きを実施のため",AG903=契約状況コード表!G$5),"－",IF(V903&lt;&gt;"",ROUNDDOWN(V903/T903,3),(IFERROR(ROUNDDOWN(U903/T903,3),"－"))))</f>
        <v>－</v>
      </c>
      <c r="X903" s="79"/>
      <c r="Y903" s="79"/>
      <c r="Z903" s="82"/>
      <c r="AA903" s="80"/>
      <c r="AB903" s="81"/>
      <c r="AC903" s="82"/>
      <c r="AD903" s="82"/>
      <c r="AE903" s="82"/>
      <c r="AF903" s="82"/>
      <c r="AG903" s="80"/>
      <c r="AH903" s="76"/>
      <c r="AI903" s="76"/>
      <c r="AJ903" s="76"/>
      <c r="AK903" s="36"/>
      <c r="AL903" s="36"/>
      <c r="AM903" s="200"/>
      <c r="AN903" s="200"/>
      <c r="AO903" s="200"/>
      <c r="AP903" s="200"/>
      <c r="AQ903" s="161"/>
      <c r="AR903" s="75"/>
      <c r="AS903" s="36"/>
      <c r="AT903" s="36"/>
      <c r="AU903" s="36"/>
      <c r="AV903" s="36"/>
      <c r="AW903" s="36"/>
      <c r="AX903" s="36"/>
      <c r="AY903" s="36"/>
      <c r="AZ903" s="36"/>
      <c r="BA903" s="108"/>
      <c r="BB903" s="113"/>
      <c r="BC903" s="114" t="str">
        <f>IF(AND(OR(K903=契約状況コード表!D$5,K903=契約状況コード表!D$6),OR(AG903=契約状況コード表!G$5,AG903=契約状況コード表!G$6)),"年間支払金額(全官署)",IF(OR(AG903=契約状況コード表!G$5,AG903=契約状況コード表!G$6),"年間支払金額",IF(AND(OR(COUNTIF(AI903,"*すべて*"),COUNTIF(AI903,"*全て*")),S903="●",OR(K903=契約状況コード表!D$5,K903=契約状況コード表!D$6)),"年間支払金額(全官署、契約相手方ごと)",IF(AND(OR(COUNTIF(AI903,"*すべて*"),COUNTIF(AI903,"*全て*")),S903="●"),"年間支払金額(契約相手方ごと)",IF(AND(OR(K903=契約状況コード表!D$5,K903=契約状況コード表!D$6),AG903=契約状況コード表!G$7),"契約総額(全官署)",IF(AND(K903=契約状況コード表!D$7,AG903=契約状況コード表!G$7),"契約総額(自官署のみ)",IF(K903=契約状況コード表!D$7,"年間支払金額(自官署のみ)",IF(AG903=契約状況コード表!G$7,"契約総額",IF(AND(COUNTIF(BJ903,"&lt;&gt;*単価*"),OR(K903=契約状況コード表!D$5,K903=契約状況コード表!D$6)),"全官署予定価格",IF(AND(COUNTIF(BJ903,"*単価*"),OR(K903=契約状況コード表!D$5,K903=契約状況コード表!D$6)),"全官署支払金額",IF(AND(COUNTIF(BJ903,"&lt;&gt;*単価*"),COUNTIF(BJ903,"*変更契約*")),"変更後予定価格",IF(COUNTIF(BJ903,"*単価*"),"年間支払金額","予定価格"))))))))))))</f>
        <v>予定価格</v>
      </c>
      <c r="BD903" s="114" t="str">
        <f>IF(AND(BI903=契約状況コード表!M$5,T903&gt;契約状況コード表!N$5),"○",IF(AND(BI903=契約状況コード表!M$6,T903&gt;=契約状況コード表!N$6),"○",IF(AND(BI903=契約状況コード表!M$7,T903&gt;=契約状況コード表!N$7),"○",IF(AND(BI903=契約状況コード表!M$8,T903&gt;=契約状況コード表!N$8),"○",IF(AND(BI903=契約状況コード表!M$9,T903&gt;=契約状況コード表!N$9),"○",IF(AND(BI903=契約状況コード表!M$10,T903&gt;=契約状況コード表!N$10),"○",IF(AND(BI903=契約状況コード表!M$11,T903&gt;=契約状況コード表!N$11),"○",IF(AND(BI903=契約状況コード表!M$12,T903&gt;=契約状況コード表!N$12),"○",IF(AND(BI903=契約状況コード表!M$13,T903&gt;=契約状況コード表!N$13),"○",IF(T903="他官署で調達手続き入札を実施のため","○","×"))))))))))</f>
        <v>×</v>
      </c>
      <c r="BE903" s="114" t="str">
        <f>IF(AND(BI903=契約状況コード表!M$5,Y903&gt;契約状況コード表!N$5),"○",IF(AND(BI903=契約状況コード表!M$6,Y903&gt;=契約状況コード表!N$6),"○",IF(AND(BI903=契約状況コード表!M$7,Y903&gt;=契約状況コード表!N$7),"○",IF(AND(BI903=契約状況コード表!M$8,Y903&gt;=契約状況コード表!N$8),"○",IF(AND(BI903=契約状況コード表!M$9,Y903&gt;=契約状況コード表!N$9),"○",IF(AND(BI903=契約状況コード表!M$10,Y903&gt;=契約状況コード表!N$10),"○",IF(AND(BI903=契約状況コード表!M$11,Y903&gt;=契約状況コード表!N$11),"○",IF(AND(BI903=契約状況コード表!M$12,Y903&gt;=契約状況コード表!N$12),"○",IF(AND(BI903=契約状況コード表!M$13,Y903&gt;=契約状況コード表!N$13),"○","×")))))))))</f>
        <v>×</v>
      </c>
      <c r="BF903" s="114" t="str">
        <f t="shared" si="128"/>
        <v>×</v>
      </c>
      <c r="BG903" s="114" t="str">
        <f t="shared" si="129"/>
        <v>×</v>
      </c>
      <c r="BH903" s="115" t="str">
        <f t="shared" si="130"/>
        <v/>
      </c>
      <c r="BI903" s="170">
        <f t="shared" si="131"/>
        <v>0</v>
      </c>
      <c r="BJ903" s="36" t="str">
        <f>IF(AG903=契約状況コード表!G$5,"",IF(AND(K903&lt;&gt;"",ISTEXT(U903)),"分担契約/単価契約",IF(ISTEXT(U903),"単価契約",IF(K903&lt;&gt;"","分担契約",""))))</f>
        <v/>
      </c>
      <c r="BK903" s="171"/>
      <c r="BL903" s="118" t="str">
        <f>IF(COUNTIF(T903,"**"),"",IF(AND(T903&gt;=契約状況コード表!P$5,OR(H903=契約状況コード表!M$5,H903=契約状況コード表!M$6)),1,IF(AND(T903&gt;=契約状況コード表!P$13,H903&lt;&gt;契約状況コード表!M$5,H903&lt;&gt;契約状況コード表!M$6),1,"")))</f>
        <v/>
      </c>
      <c r="BM903" s="155" t="str">
        <f t="shared" si="132"/>
        <v>○</v>
      </c>
      <c r="BN903" s="118" t="b">
        <f t="shared" si="133"/>
        <v>1</v>
      </c>
      <c r="BO903" s="118" t="b">
        <f t="shared" si="134"/>
        <v>1</v>
      </c>
    </row>
    <row r="904" spans="1:67" ht="60.6" customHeight="1">
      <c r="A904" s="101">
        <f t="shared" si="126"/>
        <v>899</v>
      </c>
      <c r="B904" s="101" t="str">
        <f t="shared" si="127"/>
        <v/>
      </c>
      <c r="C904" s="101" t="str">
        <f>IF(B904&lt;&gt;1,"",COUNTIF($B$6:B904,1))</f>
        <v/>
      </c>
      <c r="D904" s="101" t="str">
        <f>IF(B904&lt;&gt;2,"",COUNTIF($B$6:B904,2))</f>
        <v/>
      </c>
      <c r="E904" s="101" t="str">
        <f>IF(B904&lt;&gt;3,"",COUNTIF($B$6:B904,3))</f>
        <v/>
      </c>
      <c r="F904" s="101" t="str">
        <f>IF(B904&lt;&gt;4,"",COUNTIF($B$6:B904,4))</f>
        <v/>
      </c>
      <c r="G904" s="75"/>
      <c r="H904" s="36"/>
      <c r="I904" s="76"/>
      <c r="J904" s="76"/>
      <c r="K904" s="75"/>
      <c r="L904" s="161"/>
      <c r="M904" s="77"/>
      <c r="N904" s="76"/>
      <c r="O904" s="78"/>
      <c r="P904" s="83"/>
      <c r="Q904" s="84"/>
      <c r="R904" s="76"/>
      <c r="S904" s="75"/>
      <c r="T904" s="79"/>
      <c r="U904" s="86"/>
      <c r="V904" s="87"/>
      <c r="W904" s="172" t="str">
        <f>IF(OR(T904="他官署で調達手続きを実施のため",AG904=契約状況コード表!G$5),"－",IF(V904&lt;&gt;"",ROUNDDOWN(V904/T904,3),(IFERROR(ROUNDDOWN(U904/T904,3),"－"))))</f>
        <v>－</v>
      </c>
      <c r="X904" s="79"/>
      <c r="Y904" s="79"/>
      <c r="Z904" s="82"/>
      <c r="AA904" s="80"/>
      <c r="AB904" s="81"/>
      <c r="AC904" s="82"/>
      <c r="AD904" s="82"/>
      <c r="AE904" s="82"/>
      <c r="AF904" s="82"/>
      <c r="AG904" s="80"/>
      <c r="AH904" s="76"/>
      <c r="AI904" s="76"/>
      <c r="AJ904" s="76"/>
      <c r="AK904" s="36"/>
      <c r="AL904" s="36"/>
      <c r="AM904" s="200"/>
      <c r="AN904" s="200"/>
      <c r="AO904" s="200"/>
      <c r="AP904" s="200"/>
      <c r="AQ904" s="161"/>
      <c r="AR904" s="75"/>
      <c r="AS904" s="36"/>
      <c r="AT904" s="36"/>
      <c r="AU904" s="36"/>
      <c r="AV904" s="36"/>
      <c r="AW904" s="36"/>
      <c r="AX904" s="36"/>
      <c r="AY904" s="36"/>
      <c r="AZ904" s="36"/>
      <c r="BA904" s="104"/>
      <c r="BB904" s="113"/>
      <c r="BC904" s="114" t="str">
        <f>IF(AND(OR(K904=契約状況コード表!D$5,K904=契約状況コード表!D$6),OR(AG904=契約状況コード表!G$5,AG904=契約状況コード表!G$6)),"年間支払金額(全官署)",IF(OR(AG904=契約状況コード表!G$5,AG904=契約状況コード表!G$6),"年間支払金額",IF(AND(OR(COUNTIF(AI904,"*すべて*"),COUNTIF(AI904,"*全て*")),S904="●",OR(K904=契約状況コード表!D$5,K904=契約状況コード表!D$6)),"年間支払金額(全官署、契約相手方ごと)",IF(AND(OR(COUNTIF(AI904,"*すべて*"),COUNTIF(AI904,"*全て*")),S904="●"),"年間支払金額(契約相手方ごと)",IF(AND(OR(K904=契約状況コード表!D$5,K904=契約状況コード表!D$6),AG904=契約状況コード表!G$7),"契約総額(全官署)",IF(AND(K904=契約状況コード表!D$7,AG904=契約状況コード表!G$7),"契約総額(自官署のみ)",IF(K904=契約状況コード表!D$7,"年間支払金額(自官署のみ)",IF(AG904=契約状況コード表!G$7,"契約総額",IF(AND(COUNTIF(BJ904,"&lt;&gt;*単価*"),OR(K904=契約状況コード表!D$5,K904=契約状況コード表!D$6)),"全官署予定価格",IF(AND(COUNTIF(BJ904,"*単価*"),OR(K904=契約状況コード表!D$5,K904=契約状況コード表!D$6)),"全官署支払金額",IF(AND(COUNTIF(BJ904,"&lt;&gt;*単価*"),COUNTIF(BJ904,"*変更契約*")),"変更後予定価格",IF(COUNTIF(BJ904,"*単価*"),"年間支払金額","予定価格"))))))))))))</f>
        <v>予定価格</v>
      </c>
      <c r="BD904" s="114" t="str">
        <f>IF(AND(BI904=契約状況コード表!M$5,T904&gt;契約状況コード表!N$5),"○",IF(AND(BI904=契約状況コード表!M$6,T904&gt;=契約状況コード表!N$6),"○",IF(AND(BI904=契約状況コード表!M$7,T904&gt;=契約状況コード表!N$7),"○",IF(AND(BI904=契約状況コード表!M$8,T904&gt;=契約状況コード表!N$8),"○",IF(AND(BI904=契約状況コード表!M$9,T904&gt;=契約状況コード表!N$9),"○",IF(AND(BI904=契約状況コード表!M$10,T904&gt;=契約状況コード表!N$10),"○",IF(AND(BI904=契約状況コード表!M$11,T904&gt;=契約状況コード表!N$11),"○",IF(AND(BI904=契約状況コード表!M$12,T904&gt;=契約状況コード表!N$12),"○",IF(AND(BI904=契約状況コード表!M$13,T904&gt;=契約状況コード表!N$13),"○",IF(T904="他官署で調達手続き入札を実施のため","○","×"))))))))))</f>
        <v>×</v>
      </c>
      <c r="BE904" s="114" t="str">
        <f>IF(AND(BI904=契約状況コード表!M$5,Y904&gt;契約状況コード表!N$5),"○",IF(AND(BI904=契約状況コード表!M$6,Y904&gt;=契約状況コード表!N$6),"○",IF(AND(BI904=契約状況コード表!M$7,Y904&gt;=契約状況コード表!N$7),"○",IF(AND(BI904=契約状況コード表!M$8,Y904&gt;=契約状況コード表!N$8),"○",IF(AND(BI904=契約状況コード表!M$9,Y904&gt;=契約状況コード表!N$9),"○",IF(AND(BI904=契約状況コード表!M$10,Y904&gt;=契約状況コード表!N$10),"○",IF(AND(BI904=契約状況コード表!M$11,Y904&gt;=契約状況コード表!N$11),"○",IF(AND(BI904=契約状況コード表!M$12,Y904&gt;=契約状況コード表!N$12),"○",IF(AND(BI904=契約状況コード表!M$13,Y904&gt;=契約状況コード表!N$13),"○","×")))))))))</f>
        <v>×</v>
      </c>
      <c r="BF904" s="114" t="str">
        <f t="shared" si="128"/>
        <v>×</v>
      </c>
      <c r="BG904" s="114" t="str">
        <f t="shared" si="129"/>
        <v>×</v>
      </c>
      <c r="BH904" s="115" t="str">
        <f t="shared" si="130"/>
        <v/>
      </c>
      <c r="BI904" s="170">
        <f t="shared" si="131"/>
        <v>0</v>
      </c>
      <c r="BJ904" s="36" t="str">
        <f>IF(AG904=契約状況コード表!G$5,"",IF(AND(K904&lt;&gt;"",ISTEXT(U904)),"分担契約/単価契約",IF(ISTEXT(U904),"単価契約",IF(K904&lt;&gt;"","分担契約",""))))</f>
        <v/>
      </c>
      <c r="BK904" s="171"/>
      <c r="BL904" s="118" t="str">
        <f>IF(COUNTIF(T904,"**"),"",IF(AND(T904&gt;=契約状況コード表!P$5,OR(H904=契約状況コード表!M$5,H904=契約状況コード表!M$6)),1,IF(AND(T904&gt;=契約状況コード表!P$13,H904&lt;&gt;契約状況コード表!M$5,H904&lt;&gt;契約状況コード表!M$6),1,"")))</f>
        <v/>
      </c>
      <c r="BM904" s="155" t="str">
        <f t="shared" si="132"/>
        <v>○</v>
      </c>
      <c r="BN904" s="118" t="b">
        <f t="shared" si="133"/>
        <v>1</v>
      </c>
      <c r="BO904" s="118" t="b">
        <f t="shared" si="134"/>
        <v>1</v>
      </c>
    </row>
    <row r="905" spans="1:67" ht="60.6" customHeight="1">
      <c r="A905" s="101">
        <f t="shared" si="126"/>
        <v>900</v>
      </c>
      <c r="B905" s="101" t="str">
        <f t="shared" si="127"/>
        <v/>
      </c>
      <c r="C905" s="101" t="str">
        <f>IF(B905&lt;&gt;1,"",COUNTIF($B$6:B905,1))</f>
        <v/>
      </c>
      <c r="D905" s="101" t="str">
        <f>IF(B905&lt;&gt;2,"",COUNTIF($B$6:B905,2))</f>
        <v/>
      </c>
      <c r="E905" s="101" t="str">
        <f>IF(B905&lt;&gt;3,"",COUNTIF($B$6:B905,3))</f>
        <v/>
      </c>
      <c r="F905" s="101" t="str">
        <f>IF(B905&lt;&gt;4,"",COUNTIF($B$6:B905,4))</f>
        <v/>
      </c>
      <c r="G905" s="75"/>
      <c r="H905" s="36"/>
      <c r="I905" s="76"/>
      <c r="J905" s="76"/>
      <c r="K905" s="75"/>
      <c r="L905" s="161"/>
      <c r="M905" s="77"/>
      <c r="N905" s="76"/>
      <c r="O905" s="78"/>
      <c r="P905" s="83"/>
      <c r="Q905" s="84"/>
      <c r="R905" s="76"/>
      <c r="S905" s="75"/>
      <c r="T905" s="79"/>
      <c r="U905" s="86"/>
      <c r="V905" s="87"/>
      <c r="W905" s="172" t="str">
        <f>IF(OR(T905="他官署で調達手続きを実施のため",AG905=契約状況コード表!G$5),"－",IF(V905&lt;&gt;"",ROUNDDOWN(V905/T905,3),(IFERROR(ROUNDDOWN(U905/T905,3),"－"))))</f>
        <v>－</v>
      </c>
      <c r="X905" s="79"/>
      <c r="Y905" s="79"/>
      <c r="Z905" s="82"/>
      <c r="AA905" s="80"/>
      <c r="AB905" s="81"/>
      <c r="AC905" s="82"/>
      <c r="AD905" s="82"/>
      <c r="AE905" s="82"/>
      <c r="AF905" s="82"/>
      <c r="AG905" s="80"/>
      <c r="AH905" s="76"/>
      <c r="AI905" s="76"/>
      <c r="AJ905" s="76"/>
      <c r="AK905" s="36"/>
      <c r="AL905" s="36"/>
      <c r="AM905" s="200"/>
      <c r="AN905" s="200"/>
      <c r="AO905" s="200"/>
      <c r="AP905" s="200"/>
      <c r="AQ905" s="161"/>
      <c r="AR905" s="75"/>
      <c r="AS905" s="36"/>
      <c r="AT905" s="36"/>
      <c r="AU905" s="36"/>
      <c r="AV905" s="36"/>
      <c r="AW905" s="36"/>
      <c r="AX905" s="36"/>
      <c r="AY905" s="36"/>
      <c r="AZ905" s="36"/>
      <c r="BA905" s="104"/>
      <c r="BB905" s="113"/>
      <c r="BC905" s="114" t="str">
        <f>IF(AND(OR(K905=契約状況コード表!D$5,K905=契約状況コード表!D$6),OR(AG905=契約状況コード表!G$5,AG905=契約状況コード表!G$6)),"年間支払金額(全官署)",IF(OR(AG905=契約状況コード表!G$5,AG905=契約状況コード表!G$6),"年間支払金額",IF(AND(OR(COUNTIF(AI905,"*すべて*"),COUNTIF(AI905,"*全て*")),S905="●",OR(K905=契約状況コード表!D$5,K905=契約状況コード表!D$6)),"年間支払金額(全官署、契約相手方ごと)",IF(AND(OR(COUNTIF(AI905,"*すべて*"),COUNTIF(AI905,"*全て*")),S905="●"),"年間支払金額(契約相手方ごと)",IF(AND(OR(K905=契約状況コード表!D$5,K905=契約状況コード表!D$6),AG905=契約状況コード表!G$7),"契約総額(全官署)",IF(AND(K905=契約状況コード表!D$7,AG905=契約状況コード表!G$7),"契約総額(自官署のみ)",IF(K905=契約状況コード表!D$7,"年間支払金額(自官署のみ)",IF(AG905=契約状況コード表!G$7,"契約総額",IF(AND(COUNTIF(BJ905,"&lt;&gt;*単価*"),OR(K905=契約状況コード表!D$5,K905=契約状況コード表!D$6)),"全官署予定価格",IF(AND(COUNTIF(BJ905,"*単価*"),OR(K905=契約状況コード表!D$5,K905=契約状況コード表!D$6)),"全官署支払金額",IF(AND(COUNTIF(BJ905,"&lt;&gt;*単価*"),COUNTIF(BJ905,"*変更契約*")),"変更後予定価格",IF(COUNTIF(BJ905,"*単価*"),"年間支払金額","予定価格"))))))))))))</f>
        <v>予定価格</v>
      </c>
      <c r="BD905" s="114" t="str">
        <f>IF(AND(BI905=契約状況コード表!M$5,T905&gt;契約状況コード表!N$5),"○",IF(AND(BI905=契約状況コード表!M$6,T905&gt;=契約状況コード表!N$6),"○",IF(AND(BI905=契約状況コード表!M$7,T905&gt;=契約状況コード表!N$7),"○",IF(AND(BI905=契約状況コード表!M$8,T905&gt;=契約状況コード表!N$8),"○",IF(AND(BI905=契約状況コード表!M$9,T905&gt;=契約状況コード表!N$9),"○",IF(AND(BI905=契約状況コード表!M$10,T905&gt;=契約状況コード表!N$10),"○",IF(AND(BI905=契約状況コード表!M$11,T905&gt;=契約状況コード表!N$11),"○",IF(AND(BI905=契約状況コード表!M$12,T905&gt;=契約状況コード表!N$12),"○",IF(AND(BI905=契約状況コード表!M$13,T905&gt;=契約状況コード表!N$13),"○",IF(T905="他官署で調達手続き入札を実施のため","○","×"))))))))))</f>
        <v>×</v>
      </c>
      <c r="BE905" s="114" t="str">
        <f>IF(AND(BI905=契約状況コード表!M$5,Y905&gt;契約状況コード表!N$5),"○",IF(AND(BI905=契約状況コード表!M$6,Y905&gt;=契約状況コード表!N$6),"○",IF(AND(BI905=契約状況コード表!M$7,Y905&gt;=契約状況コード表!N$7),"○",IF(AND(BI905=契約状況コード表!M$8,Y905&gt;=契約状況コード表!N$8),"○",IF(AND(BI905=契約状況コード表!M$9,Y905&gt;=契約状況コード表!N$9),"○",IF(AND(BI905=契約状況コード表!M$10,Y905&gt;=契約状況コード表!N$10),"○",IF(AND(BI905=契約状況コード表!M$11,Y905&gt;=契約状況コード表!N$11),"○",IF(AND(BI905=契約状況コード表!M$12,Y905&gt;=契約状況コード表!N$12),"○",IF(AND(BI905=契約状況コード表!M$13,Y905&gt;=契約状況コード表!N$13),"○","×")))))))))</f>
        <v>×</v>
      </c>
      <c r="BF905" s="114" t="str">
        <f t="shared" si="128"/>
        <v>×</v>
      </c>
      <c r="BG905" s="114" t="str">
        <f t="shared" si="129"/>
        <v>×</v>
      </c>
      <c r="BH905" s="115" t="str">
        <f t="shared" si="130"/>
        <v/>
      </c>
      <c r="BI905" s="170">
        <f t="shared" si="131"/>
        <v>0</v>
      </c>
      <c r="BJ905" s="36" t="str">
        <f>IF(AG905=契約状況コード表!G$5,"",IF(AND(K905&lt;&gt;"",ISTEXT(U905)),"分担契約/単価契約",IF(ISTEXT(U905),"単価契約",IF(K905&lt;&gt;"","分担契約",""))))</f>
        <v/>
      </c>
      <c r="BK905" s="171"/>
      <c r="BL905" s="118" t="str">
        <f>IF(COUNTIF(T905,"**"),"",IF(AND(T905&gt;=契約状況コード表!P$5,OR(H905=契約状況コード表!M$5,H905=契約状況コード表!M$6)),1,IF(AND(T905&gt;=契約状況コード表!P$13,H905&lt;&gt;契約状況コード表!M$5,H905&lt;&gt;契約状況コード表!M$6),1,"")))</f>
        <v/>
      </c>
      <c r="BM905" s="155" t="str">
        <f t="shared" si="132"/>
        <v>○</v>
      </c>
      <c r="BN905" s="118" t="b">
        <f t="shared" si="133"/>
        <v>1</v>
      </c>
      <c r="BO905" s="118" t="b">
        <f t="shared" si="134"/>
        <v>1</v>
      </c>
    </row>
    <row r="906" spans="1:67" ht="60.6" customHeight="1">
      <c r="A906" s="101">
        <f t="shared" si="126"/>
        <v>901</v>
      </c>
      <c r="B906" s="101" t="str">
        <f t="shared" si="127"/>
        <v/>
      </c>
      <c r="C906" s="101" t="str">
        <f>IF(B906&lt;&gt;1,"",COUNTIF($B$6:B906,1))</f>
        <v/>
      </c>
      <c r="D906" s="101" t="str">
        <f>IF(B906&lt;&gt;2,"",COUNTIF($B$6:B906,2))</f>
        <v/>
      </c>
      <c r="E906" s="101" t="str">
        <f>IF(B906&lt;&gt;3,"",COUNTIF($B$6:B906,3))</f>
        <v/>
      </c>
      <c r="F906" s="101" t="str">
        <f>IF(B906&lt;&gt;4,"",COUNTIF($B$6:B906,4))</f>
        <v/>
      </c>
      <c r="G906" s="75"/>
      <c r="H906" s="36"/>
      <c r="I906" s="76"/>
      <c r="J906" s="76"/>
      <c r="K906" s="75"/>
      <c r="L906" s="161"/>
      <c r="M906" s="77"/>
      <c r="N906" s="76"/>
      <c r="O906" s="78"/>
      <c r="P906" s="83"/>
      <c r="Q906" s="84"/>
      <c r="R906" s="76"/>
      <c r="S906" s="75"/>
      <c r="T906" s="85"/>
      <c r="U906" s="154"/>
      <c r="V906" s="87"/>
      <c r="W906" s="172" t="str">
        <f>IF(OR(T906="他官署で調達手続きを実施のため",AG906=契約状況コード表!G$5),"－",IF(V906&lt;&gt;"",ROUNDDOWN(V906/T906,3),(IFERROR(ROUNDDOWN(U906/T906,3),"－"))))</f>
        <v>－</v>
      </c>
      <c r="X906" s="85"/>
      <c r="Y906" s="85"/>
      <c r="Z906" s="82"/>
      <c r="AA906" s="80"/>
      <c r="AB906" s="81"/>
      <c r="AC906" s="82"/>
      <c r="AD906" s="82"/>
      <c r="AE906" s="82"/>
      <c r="AF906" s="82"/>
      <c r="AG906" s="80"/>
      <c r="AH906" s="76"/>
      <c r="AI906" s="76"/>
      <c r="AJ906" s="76"/>
      <c r="AK906" s="36"/>
      <c r="AL906" s="36"/>
      <c r="AM906" s="200"/>
      <c r="AN906" s="200"/>
      <c r="AO906" s="200"/>
      <c r="AP906" s="200"/>
      <c r="AQ906" s="161"/>
      <c r="AR906" s="75"/>
      <c r="AS906" s="36"/>
      <c r="AT906" s="36"/>
      <c r="AU906" s="36"/>
      <c r="AV906" s="36"/>
      <c r="AW906" s="36"/>
      <c r="AX906" s="36"/>
      <c r="AY906" s="36"/>
      <c r="AZ906" s="36"/>
      <c r="BA906" s="104"/>
      <c r="BB906" s="113"/>
      <c r="BC906" s="114" t="str">
        <f>IF(AND(OR(K906=契約状況コード表!D$5,K906=契約状況コード表!D$6),OR(AG906=契約状況コード表!G$5,AG906=契約状況コード表!G$6)),"年間支払金額(全官署)",IF(OR(AG906=契約状況コード表!G$5,AG906=契約状況コード表!G$6),"年間支払金額",IF(AND(OR(COUNTIF(AI906,"*すべて*"),COUNTIF(AI906,"*全て*")),S906="●",OR(K906=契約状況コード表!D$5,K906=契約状況コード表!D$6)),"年間支払金額(全官署、契約相手方ごと)",IF(AND(OR(COUNTIF(AI906,"*すべて*"),COUNTIF(AI906,"*全て*")),S906="●"),"年間支払金額(契約相手方ごと)",IF(AND(OR(K906=契約状況コード表!D$5,K906=契約状況コード表!D$6),AG906=契約状況コード表!G$7),"契約総額(全官署)",IF(AND(K906=契約状況コード表!D$7,AG906=契約状況コード表!G$7),"契約総額(自官署のみ)",IF(K906=契約状況コード表!D$7,"年間支払金額(自官署のみ)",IF(AG906=契約状況コード表!G$7,"契約総額",IF(AND(COUNTIF(BJ906,"&lt;&gt;*単価*"),OR(K906=契約状況コード表!D$5,K906=契約状況コード表!D$6)),"全官署予定価格",IF(AND(COUNTIF(BJ906,"*単価*"),OR(K906=契約状況コード表!D$5,K906=契約状況コード表!D$6)),"全官署支払金額",IF(AND(COUNTIF(BJ906,"&lt;&gt;*単価*"),COUNTIF(BJ906,"*変更契約*")),"変更後予定価格",IF(COUNTIF(BJ906,"*単価*"),"年間支払金額","予定価格"))))))))))))</f>
        <v>予定価格</v>
      </c>
      <c r="BD906" s="114" t="str">
        <f>IF(AND(BI906=契約状況コード表!M$5,T906&gt;契約状況コード表!N$5),"○",IF(AND(BI906=契約状況コード表!M$6,T906&gt;=契約状況コード表!N$6),"○",IF(AND(BI906=契約状況コード表!M$7,T906&gt;=契約状況コード表!N$7),"○",IF(AND(BI906=契約状況コード表!M$8,T906&gt;=契約状況コード表!N$8),"○",IF(AND(BI906=契約状況コード表!M$9,T906&gt;=契約状況コード表!N$9),"○",IF(AND(BI906=契約状況コード表!M$10,T906&gt;=契約状況コード表!N$10),"○",IF(AND(BI906=契約状況コード表!M$11,T906&gt;=契約状況コード表!N$11),"○",IF(AND(BI906=契約状況コード表!M$12,T906&gt;=契約状況コード表!N$12),"○",IF(AND(BI906=契約状況コード表!M$13,T906&gt;=契約状況コード表!N$13),"○",IF(T906="他官署で調達手続き入札を実施のため","○","×"))))))))))</f>
        <v>×</v>
      </c>
      <c r="BE906" s="114" t="str">
        <f>IF(AND(BI906=契約状況コード表!M$5,Y906&gt;契約状況コード表!N$5),"○",IF(AND(BI906=契約状況コード表!M$6,Y906&gt;=契約状況コード表!N$6),"○",IF(AND(BI906=契約状況コード表!M$7,Y906&gt;=契約状況コード表!N$7),"○",IF(AND(BI906=契約状況コード表!M$8,Y906&gt;=契約状況コード表!N$8),"○",IF(AND(BI906=契約状況コード表!M$9,Y906&gt;=契約状況コード表!N$9),"○",IF(AND(BI906=契約状況コード表!M$10,Y906&gt;=契約状況コード表!N$10),"○",IF(AND(BI906=契約状況コード表!M$11,Y906&gt;=契約状況コード表!N$11),"○",IF(AND(BI906=契約状況コード表!M$12,Y906&gt;=契約状況コード表!N$12),"○",IF(AND(BI906=契約状況コード表!M$13,Y906&gt;=契約状況コード表!N$13),"○","×")))))))))</f>
        <v>×</v>
      </c>
      <c r="BF906" s="114" t="str">
        <f t="shared" si="128"/>
        <v>×</v>
      </c>
      <c r="BG906" s="114" t="str">
        <f t="shared" si="129"/>
        <v>×</v>
      </c>
      <c r="BH906" s="115" t="str">
        <f t="shared" si="130"/>
        <v/>
      </c>
      <c r="BI906" s="170">
        <f t="shared" si="131"/>
        <v>0</v>
      </c>
      <c r="BJ906" s="36" t="str">
        <f>IF(AG906=契約状況コード表!G$5,"",IF(AND(K906&lt;&gt;"",ISTEXT(U906)),"分担契約/単価契約",IF(ISTEXT(U906),"単価契約",IF(K906&lt;&gt;"","分担契約",""))))</f>
        <v/>
      </c>
      <c r="BK906" s="171"/>
      <c r="BL906" s="118" t="str">
        <f>IF(COUNTIF(T906,"**"),"",IF(AND(T906&gt;=契約状況コード表!P$5,OR(H906=契約状況コード表!M$5,H906=契約状況コード表!M$6)),1,IF(AND(T906&gt;=契約状況コード表!P$13,H906&lt;&gt;契約状況コード表!M$5,H906&lt;&gt;契約状況コード表!M$6),1,"")))</f>
        <v/>
      </c>
      <c r="BM906" s="155" t="str">
        <f t="shared" si="132"/>
        <v>○</v>
      </c>
      <c r="BN906" s="118" t="b">
        <f t="shared" si="133"/>
        <v>1</v>
      </c>
      <c r="BO906" s="118" t="b">
        <f t="shared" si="134"/>
        <v>1</v>
      </c>
    </row>
    <row r="907" spans="1:67" ht="60.6" customHeight="1">
      <c r="A907" s="101">
        <f t="shared" si="126"/>
        <v>902</v>
      </c>
      <c r="B907" s="101" t="str">
        <f t="shared" si="127"/>
        <v/>
      </c>
      <c r="C907" s="101" t="str">
        <f>IF(B907&lt;&gt;1,"",COUNTIF($B$6:B907,1))</f>
        <v/>
      </c>
      <c r="D907" s="101" t="str">
        <f>IF(B907&lt;&gt;2,"",COUNTIF($B$6:B907,2))</f>
        <v/>
      </c>
      <c r="E907" s="101" t="str">
        <f>IF(B907&lt;&gt;3,"",COUNTIF($B$6:B907,3))</f>
        <v/>
      </c>
      <c r="F907" s="101" t="str">
        <f>IF(B907&lt;&gt;4,"",COUNTIF($B$6:B907,4))</f>
        <v/>
      </c>
      <c r="G907" s="75"/>
      <c r="H907" s="36"/>
      <c r="I907" s="76"/>
      <c r="J907" s="76"/>
      <c r="K907" s="75"/>
      <c r="L907" s="161"/>
      <c r="M907" s="77"/>
      <c r="N907" s="76"/>
      <c r="O907" s="78"/>
      <c r="P907" s="83"/>
      <c r="Q907" s="84"/>
      <c r="R907" s="76"/>
      <c r="S907" s="75"/>
      <c r="T907" s="79"/>
      <c r="U907" s="86"/>
      <c r="V907" s="87"/>
      <c r="W907" s="172" t="str">
        <f>IF(OR(T907="他官署で調達手続きを実施のため",AG907=契約状況コード表!G$5),"－",IF(V907&lt;&gt;"",ROUNDDOWN(V907/T907,3),(IFERROR(ROUNDDOWN(U907/T907,3),"－"))))</f>
        <v>－</v>
      </c>
      <c r="X907" s="79"/>
      <c r="Y907" s="79"/>
      <c r="Z907" s="82"/>
      <c r="AA907" s="80"/>
      <c r="AB907" s="81"/>
      <c r="AC907" s="82"/>
      <c r="AD907" s="82"/>
      <c r="AE907" s="82"/>
      <c r="AF907" s="82"/>
      <c r="AG907" s="80"/>
      <c r="AH907" s="76"/>
      <c r="AI907" s="76"/>
      <c r="AJ907" s="76"/>
      <c r="AK907" s="36"/>
      <c r="AL907" s="36"/>
      <c r="AM907" s="200"/>
      <c r="AN907" s="200"/>
      <c r="AO907" s="200"/>
      <c r="AP907" s="200"/>
      <c r="AQ907" s="161"/>
      <c r="AR907" s="75"/>
      <c r="AS907" s="36"/>
      <c r="AT907" s="36"/>
      <c r="AU907" s="36"/>
      <c r="AV907" s="36"/>
      <c r="AW907" s="36"/>
      <c r="AX907" s="36"/>
      <c r="AY907" s="36"/>
      <c r="AZ907" s="36"/>
      <c r="BA907" s="104"/>
      <c r="BB907" s="113"/>
      <c r="BC907" s="114" t="str">
        <f>IF(AND(OR(K907=契約状況コード表!D$5,K907=契約状況コード表!D$6),OR(AG907=契約状況コード表!G$5,AG907=契約状況コード表!G$6)),"年間支払金額(全官署)",IF(OR(AG907=契約状況コード表!G$5,AG907=契約状況コード表!G$6),"年間支払金額",IF(AND(OR(COUNTIF(AI907,"*すべて*"),COUNTIF(AI907,"*全て*")),S907="●",OR(K907=契約状況コード表!D$5,K907=契約状況コード表!D$6)),"年間支払金額(全官署、契約相手方ごと)",IF(AND(OR(COUNTIF(AI907,"*すべて*"),COUNTIF(AI907,"*全て*")),S907="●"),"年間支払金額(契約相手方ごと)",IF(AND(OR(K907=契約状況コード表!D$5,K907=契約状況コード表!D$6),AG907=契約状況コード表!G$7),"契約総額(全官署)",IF(AND(K907=契約状況コード表!D$7,AG907=契約状況コード表!G$7),"契約総額(自官署のみ)",IF(K907=契約状況コード表!D$7,"年間支払金額(自官署のみ)",IF(AG907=契約状況コード表!G$7,"契約総額",IF(AND(COUNTIF(BJ907,"&lt;&gt;*単価*"),OR(K907=契約状況コード表!D$5,K907=契約状況コード表!D$6)),"全官署予定価格",IF(AND(COUNTIF(BJ907,"*単価*"),OR(K907=契約状況コード表!D$5,K907=契約状況コード表!D$6)),"全官署支払金額",IF(AND(COUNTIF(BJ907,"&lt;&gt;*単価*"),COUNTIF(BJ907,"*変更契約*")),"変更後予定価格",IF(COUNTIF(BJ907,"*単価*"),"年間支払金額","予定価格"))))))))))))</f>
        <v>予定価格</v>
      </c>
      <c r="BD907" s="114" t="str">
        <f>IF(AND(BI907=契約状況コード表!M$5,T907&gt;契約状況コード表!N$5),"○",IF(AND(BI907=契約状況コード表!M$6,T907&gt;=契約状況コード表!N$6),"○",IF(AND(BI907=契約状況コード表!M$7,T907&gt;=契約状況コード表!N$7),"○",IF(AND(BI907=契約状況コード表!M$8,T907&gt;=契約状況コード表!N$8),"○",IF(AND(BI907=契約状況コード表!M$9,T907&gt;=契約状況コード表!N$9),"○",IF(AND(BI907=契約状況コード表!M$10,T907&gt;=契約状況コード表!N$10),"○",IF(AND(BI907=契約状況コード表!M$11,T907&gt;=契約状況コード表!N$11),"○",IF(AND(BI907=契約状況コード表!M$12,T907&gt;=契約状況コード表!N$12),"○",IF(AND(BI907=契約状況コード表!M$13,T907&gt;=契約状況コード表!N$13),"○",IF(T907="他官署で調達手続き入札を実施のため","○","×"))))))))))</f>
        <v>×</v>
      </c>
      <c r="BE907" s="114" t="str">
        <f>IF(AND(BI907=契約状況コード表!M$5,Y907&gt;契約状況コード表!N$5),"○",IF(AND(BI907=契約状況コード表!M$6,Y907&gt;=契約状況コード表!N$6),"○",IF(AND(BI907=契約状況コード表!M$7,Y907&gt;=契約状況コード表!N$7),"○",IF(AND(BI907=契約状況コード表!M$8,Y907&gt;=契約状況コード表!N$8),"○",IF(AND(BI907=契約状況コード表!M$9,Y907&gt;=契約状況コード表!N$9),"○",IF(AND(BI907=契約状況コード表!M$10,Y907&gt;=契約状況コード表!N$10),"○",IF(AND(BI907=契約状況コード表!M$11,Y907&gt;=契約状況コード表!N$11),"○",IF(AND(BI907=契約状況コード表!M$12,Y907&gt;=契約状況コード表!N$12),"○",IF(AND(BI907=契約状況コード表!M$13,Y907&gt;=契約状況コード表!N$13),"○","×")))))))))</f>
        <v>×</v>
      </c>
      <c r="BF907" s="114" t="str">
        <f t="shared" si="128"/>
        <v>×</v>
      </c>
      <c r="BG907" s="114" t="str">
        <f t="shared" si="129"/>
        <v>×</v>
      </c>
      <c r="BH907" s="115" t="str">
        <f t="shared" si="130"/>
        <v/>
      </c>
      <c r="BI907" s="170">
        <f t="shared" si="131"/>
        <v>0</v>
      </c>
      <c r="BJ907" s="36" t="str">
        <f>IF(AG907=契約状況コード表!G$5,"",IF(AND(K907&lt;&gt;"",ISTEXT(U907)),"分担契約/単価契約",IF(ISTEXT(U907),"単価契約",IF(K907&lt;&gt;"","分担契約",""))))</f>
        <v/>
      </c>
      <c r="BK907" s="171"/>
      <c r="BL907" s="118" t="str">
        <f>IF(COUNTIF(T907,"**"),"",IF(AND(T907&gt;=契約状況コード表!P$5,OR(H907=契約状況コード表!M$5,H907=契約状況コード表!M$6)),1,IF(AND(T907&gt;=契約状況コード表!P$13,H907&lt;&gt;契約状況コード表!M$5,H907&lt;&gt;契約状況コード表!M$6),1,"")))</f>
        <v/>
      </c>
      <c r="BM907" s="155" t="str">
        <f t="shared" si="132"/>
        <v>○</v>
      </c>
      <c r="BN907" s="118" t="b">
        <f t="shared" si="133"/>
        <v>1</v>
      </c>
      <c r="BO907" s="118" t="b">
        <f t="shared" si="134"/>
        <v>1</v>
      </c>
    </row>
    <row r="908" spans="1:67" ht="60.6" customHeight="1">
      <c r="A908" s="101">
        <f t="shared" si="126"/>
        <v>903</v>
      </c>
      <c r="B908" s="101" t="str">
        <f t="shared" si="127"/>
        <v/>
      </c>
      <c r="C908" s="101" t="str">
        <f>IF(B908&lt;&gt;1,"",COUNTIF($B$6:B908,1))</f>
        <v/>
      </c>
      <c r="D908" s="101" t="str">
        <f>IF(B908&lt;&gt;2,"",COUNTIF($B$6:B908,2))</f>
        <v/>
      </c>
      <c r="E908" s="101" t="str">
        <f>IF(B908&lt;&gt;3,"",COUNTIF($B$6:B908,3))</f>
        <v/>
      </c>
      <c r="F908" s="101" t="str">
        <f>IF(B908&lt;&gt;4,"",COUNTIF($B$6:B908,4))</f>
        <v/>
      </c>
      <c r="G908" s="75"/>
      <c r="H908" s="36"/>
      <c r="I908" s="76"/>
      <c r="J908" s="76"/>
      <c r="K908" s="75"/>
      <c r="L908" s="161"/>
      <c r="M908" s="77"/>
      <c r="N908" s="76"/>
      <c r="O908" s="78"/>
      <c r="P908" s="83"/>
      <c r="Q908" s="84"/>
      <c r="R908" s="76"/>
      <c r="S908" s="75"/>
      <c r="T908" s="79"/>
      <c r="U908" s="86"/>
      <c r="V908" s="87"/>
      <c r="W908" s="172" t="str">
        <f>IF(OR(T908="他官署で調達手続きを実施のため",AG908=契約状況コード表!G$5),"－",IF(V908&lt;&gt;"",ROUNDDOWN(V908/T908,3),(IFERROR(ROUNDDOWN(U908/T908,3),"－"))))</f>
        <v>－</v>
      </c>
      <c r="X908" s="79"/>
      <c r="Y908" s="79"/>
      <c r="Z908" s="82"/>
      <c r="AA908" s="80"/>
      <c r="AB908" s="81"/>
      <c r="AC908" s="82"/>
      <c r="AD908" s="82"/>
      <c r="AE908" s="82"/>
      <c r="AF908" s="82"/>
      <c r="AG908" s="80"/>
      <c r="AH908" s="76"/>
      <c r="AI908" s="76"/>
      <c r="AJ908" s="76"/>
      <c r="AK908" s="36"/>
      <c r="AL908" s="36"/>
      <c r="AM908" s="200"/>
      <c r="AN908" s="200"/>
      <c r="AO908" s="200"/>
      <c r="AP908" s="200"/>
      <c r="AQ908" s="161"/>
      <c r="AR908" s="75"/>
      <c r="AS908" s="36"/>
      <c r="AT908" s="36"/>
      <c r="AU908" s="36"/>
      <c r="AV908" s="36"/>
      <c r="AW908" s="36"/>
      <c r="AX908" s="36"/>
      <c r="AY908" s="36"/>
      <c r="AZ908" s="36"/>
      <c r="BA908" s="104"/>
      <c r="BB908" s="113"/>
      <c r="BC908" s="114" t="str">
        <f>IF(AND(OR(K908=契約状況コード表!D$5,K908=契約状況コード表!D$6),OR(AG908=契約状況コード表!G$5,AG908=契約状況コード表!G$6)),"年間支払金額(全官署)",IF(OR(AG908=契約状況コード表!G$5,AG908=契約状況コード表!G$6),"年間支払金額",IF(AND(OR(COUNTIF(AI908,"*すべて*"),COUNTIF(AI908,"*全て*")),S908="●",OR(K908=契約状況コード表!D$5,K908=契約状況コード表!D$6)),"年間支払金額(全官署、契約相手方ごと)",IF(AND(OR(COUNTIF(AI908,"*すべて*"),COUNTIF(AI908,"*全て*")),S908="●"),"年間支払金額(契約相手方ごと)",IF(AND(OR(K908=契約状況コード表!D$5,K908=契約状況コード表!D$6),AG908=契約状況コード表!G$7),"契約総額(全官署)",IF(AND(K908=契約状況コード表!D$7,AG908=契約状況コード表!G$7),"契約総額(自官署のみ)",IF(K908=契約状況コード表!D$7,"年間支払金額(自官署のみ)",IF(AG908=契約状況コード表!G$7,"契約総額",IF(AND(COUNTIF(BJ908,"&lt;&gt;*単価*"),OR(K908=契約状況コード表!D$5,K908=契約状況コード表!D$6)),"全官署予定価格",IF(AND(COUNTIF(BJ908,"*単価*"),OR(K908=契約状況コード表!D$5,K908=契約状況コード表!D$6)),"全官署支払金額",IF(AND(COUNTIF(BJ908,"&lt;&gt;*単価*"),COUNTIF(BJ908,"*変更契約*")),"変更後予定価格",IF(COUNTIF(BJ908,"*単価*"),"年間支払金額","予定価格"))))))))))))</f>
        <v>予定価格</v>
      </c>
      <c r="BD908" s="114" t="str">
        <f>IF(AND(BI908=契約状況コード表!M$5,T908&gt;契約状況コード表!N$5),"○",IF(AND(BI908=契約状況コード表!M$6,T908&gt;=契約状況コード表!N$6),"○",IF(AND(BI908=契約状況コード表!M$7,T908&gt;=契約状況コード表!N$7),"○",IF(AND(BI908=契約状況コード表!M$8,T908&gt;=契約状況コード表!N$8),"○",IF(AND(BI908=契約状況コード表!M$9,T908&gt;=契約状況コード表!N$9),"○",IF(AND(BI908=契約状況コード表!M$10,T908&gt;=契約状況コード表!N$10),"○",IF(AND(BI908=契約状況コード表!M$11,T908&gt;=契約状況コード表!N$11),"○",IF(AND(BI908=契約状況コード表!M$12,T908&gt;=契約状況コード表!N$12),"○",IF(AND(BI908=契約状況コード表!M$13,T908&gt;=契約状況コード表!N$13),"○",IF(T908="他官署で調達手続き入札を実施のため","○","×"))))))))))</f>
        <v>×</v>
      </c>
      <c r="BE908" s="114" t="str">
        <f>IF(AND(BI908=契約状況コード表!M$5,Y908&gt;契約状況コード表!N$5),"○",IF(AND(BI908=契約状況コード表!M$6,Y908&gt;=契約状況コード表!N$6),"○",IF(AND(BI908=契約状況コード表!M$7,Y908&gt;=契約状況コード表!N$7),"○",IF(AND(BI908=契約状況コード表!M$8,Y908&gt;=契約状況コード表!N$8),"○",IF(AND(BI908=契約状況コード表!M$9,Y908&gt;=契約状況コード表!N$9),"○",IF(AND(BI908=契約状況コード表!M$10,Y908&gt;=契約状況コード表!N$10),"○",IF(AND(BI908=契約状況コード表!M$11,Y908&gt;=契約状況コード表!N$11),"○",IF(AND(BI908=契約状況コード表!M$12,Y908&gt;=契約状況コード表!N$12),"○",IF(AND(BI908=契約状況コード表!M$13,Y908&gt;=契約状況コード表!N$13),"○","×")))))))))</f>
        <v>×</v>
      </c>
      <c r="BF908" s="114" t="str">
        <f t="shared" si="128"/>
        <v>×</v>
      </c>
      <c r="BG908" s="114" t="str">
        <f t="shared" si="129"/>
        <v>×</v>
      </c>
      <c r="BH908" s="115" t="str">
        <f t="shared" si="130"/>
        <v/>
      </c>
      <c r="BI908" s="170">
        <f t="shared" si="131"/>
        <v>0</v>
      </c>
      <c r="BJ908" s="36" t="str">
        <f>IF(AG908=契約状況コード表!G$5,"",IF(AND(K908&lt;&gt;"",ISTEXT(U908)),"分担契約/単価契約",IF(ISTEXT(U908),"単価契約",IF(K908&lt;&gt;"","分担契約",""))))</f>
        <v/>
      </c>
      <c r="BK908" s="171"/>
      <c r="BL908" s="118" t="str">
        <f>IF(COUNTIF(T908,"**"),"",IF(AND(T908&gt;=契約状況コード表!P$5,OR(H908=契約状況コード表!M$5,H908=契約状況コード表!M$6)),1,IF(AND(T908&gt;=契約状況コード表!P$13,H908&lt;&gt;契約状況コード表!M$5,H908&lt;&gt;契約状況コード表!M$6),1,"")))</f>
        <v/>
      </c>
      <c r="BM908" s="155" t="str">
        <f t="shared" si="132"/>
        <v>○</v>
      </c>
      <c r="BN908" s="118" t="b">
        <f t="shared" si="133"/>
        <v>1</v>
      </c>
      <c r="BO908" s="118" t="b">
        <f t="shared" si="134"/>
        <v>1</v>
      </c>
    </row>
    <row r="909" spans="1:67" ht="60.6" customHeight="1">
      <c r="A909" s="101">
        <f t="shared" si="126"/>
        <v>904</v>
      </c>
      <c r="B909" s="101" t="str">
        <f t="shared" si="127"/>
        <v/>
      </c>
      <c r="C909" s="101" t="str">
        <f>IF(B909&lt;&gt;1,"",COUNTIF($B$6:B909,1))</f>
        <v/>
      </c>
      <c r="D909" s="101" t="str">
        <f>IF(B909&lt;&gt;2,"",COUNTIF($B$6:B909,2))</f>
        <v/>
      </c>
      <c r="E909" s="101" t="str">
        <f>IF(B909&lt;&gt;3,"",COUNTIF($B$6:B909,3))</f>
        <v/>
      </c>
      <c r="F909" s="101" t="str">
        <f>IF(B909&lt;&gt;4,"",COUNTIF($B$6:B909,4))</f>
        <v/>
      </c>
      <c r="G909" s="75"/>
      <c r="H909" s="36"/>
      <c r="I909" s="76"/>
      <c r="J909" s="76"/>
      <c r="K909" s="75"/>
      <c r="L909" s="161"/>
      <c r="M909" s="77"/>
      <c r="N909" s="76"/>
      <c r="O909" s="78"/>
      <c r="P909" s="83"/>
      <c r="Q909" s="84"/>
      <c r="R909" s="76"/>
      <c r="S909" s="75"/>
      <c r="T909" s="79"/>
      <c r="U909" s="86"/>
      <c r="V909" s="87"/>
      <c r="W909" s="172" t="str">
        <f>IF(OR(T909="他官署で調達手続きを実施のため",AG909=契約状況コード表!G$5),"－",IF(V909&lt;&gt;"",ROUNDDOWN(V909/T909,3),(IFERROR(ROUNDDOWN(U909/T909,3),"－"))))</f>
        <v>－</v>
      </c>
      <c r="X909" s="79"/>
      <c r="Y909" s="79"/>
      <c r="Z909" s="82"/>
      <c r="AA909" s="80"/>
      <c r="AB909" s="81"/>
      <c r="AC909" s="82"/>
      <c r="AD909" s="82"/>
      <c r="AE909" s="82"/>
      <c r="AF909" s="82"/>
      <c r="AG909" s="80"/>
      <c r="AH909" s="76"/>
      <c r="AI909" s="76"/>
      <c r="AJ909" s="76"/>
      <c r="AK909" s="36"/>
      <c r="AL909" s="36"/>
      <c r="AM909" s="200"/>
      <c r="AN909" s="200"/>
      <c r="AO909" s="200"/>
      <c r="AP909" s="200"/>
      <c r="AQ909" s="161"/>
      <c r="AR909" s="75"/>
      <c r="AS909" s="36"/>
      <c r="AT909" s="36"/>
      <c r="AU909" s="36"/>
      <c r="AV909" s="36"/>
      <c r="AW909" s="36"/>
      <c r="AX909" s="36"/>
      <c r="AY909" s="36"/>
      <c r="AZ909" s="36"/>
      <c r="BA909" s="104"/>
      <c r="BB909" s="113"/>
      <c r="BC909" s="114" t="str">
        <f>IF(AND(OR(K909=契約状況コード表!D$5,K909=契約状況コード表!D$6),OR(AG909=契約状況コード表!G$5,AG909=契約状況コード表!G$6)),"年間支払金額(全官署)",IF(OR(AG909=契約状況コード表!G$5,AG909=契約状況コード表!G$6),"年間支払金額",IF(AND(OR(COUNTIF(AI909,"*すべて*"),COUNTIF(AI909,"*全て*")),S909="●",OR(K909=契約状況コード表!D$5,K909=契約状況コード表!D$6)),"年間支払金額(全官署、契約相手方ごと)",IF(AND(OR(COUNTIF(AI909,"*すべて*"),COUNTIF(AI909,"*全て*")),S909="●"),"年間支払金額(契約相手方ごと)",IF(AND(OR(K909=契約状況コード表!D$5,K909=契約状況コード表!D$6),AG909=契約状況コード表!G$7),"契約総額(全官署)",IF(AND(K909=契約状況コード表!D$7,AG909=契約状況コード表!G$7),"契約総額(自官署のみ)",IF(K909=契約状況コード表!D$7,"年間支払金額(自官署のみ)",IF(AG909=契約状況コード表!G$7,"契約総額",IF(AND(COUNTIF(BJ909,"&lt;&gt;*単価*"),OR(K909=契約状況コード表!D$5,K909=契約状況コード表!D$6)),"全官署予定価格",IF(AND(COUNTIF(BJ909,"*単価*"),OR(K909=契約状況コード表!D$5,K909=契約状況コード表!D$6)),"全官署支払金額",IF(AND(COUNTIF(BJ909,"&lt;&gt;*単価*"),COUNTIF(BJ909,"*変更契約*")),"変更後予定価格",IF(COUNTIF(BJ909,"*単価*"),"年間支払金額","予定価格"))))))))))))</f>
        <v>予定価格</v>
      </c>
      <c r="BD909" s="114" t="str">
        <f>IF(AND(BI909=契約状況コード表!M$5,T909&gt;契約状況コード表!N$5),"○",IF(AND(BI909=契約状況コード表!M$6,T909&gt;=契約状況コード表!N$6),"○",IF(AND(BI909=契約状況コード表!M$7,T909&gt;=契約状況コード表!N$7),"○",IF(AND(BI909=契約状況コード表!M$8,T909&gt;=契約状況コード表!N$8),"○",IF(AND(BI909=契約状況コード表!M$9,T909&gt;=契約状況コード表!N$9),"○",IF(AND(BI909=契約状況コード表!M$10,T909&gt;=契約状況コード表!N$10),"○",IF(AND(BI909=契約状況コード表!M$11,T909&gt;=契約状況コード表!N$11),"○",IF(AND(BI909=契約状況コード表!M$12,T909&gt;=契約状況コード表!N$12),"○",IF(AND(BI909=契約状況コード表!M$13,T909&gt;=契約状況コード表!N$13),"○",IF(T909="他官署で調達手続き入札を実施のため","○","×"))))))))))</f>
        <v>×</v>
      </c>
      <c r="BE909" s="114" t="str">
        <f>IF(AND(BI909=契約状況コード表!M$5,Y909&gt;契約状況コード表!N$5),"○",IF(AND(BI909=契約状況コード表!M$6,Y909&gt;=契約状況コード表!N$6),"○",IF(AND(BI909=契約状況コード表!M$7,Y909&gt;=契約状況コード表!N$7),"○",IF(AND(BI909=契約状況コード表!M$8,Y909&gt;=契約状況コード表!N$8),"○",IF(AND(BI909=契約状況コード表!M$9,Y909&gt;=契約状況コード表!N$9),"○",IF(AND(BI909=契約状況コード表!M$10,Y909&gt;=契約状況コード表!N$10),"○",IF(AND(BI909=契約状況コード表!M$11,Y909&gt;=契約状況コード表!N$11),"○",IF(AND(BI909=契約状況コード表!M$12,Y909&gt;=契約状況コード表!N$12),"○",IF(AND(BI909=契約状況コード表!M$13,Y909&gt;=契約状況コード表!N$13),"○","×")))))))))</f>
        <v>×</v>
      </c>
      <c r="BF909" s="114" t="str">
        <f t="shared" si="128"/>
        <v>×</v>
      </c>
      <c r="BG909" s="114" t="str">
        <f t="shared" si="129"/>
        <v>×</v>
      </c>
      <c r="BH909" s="115" t="str">
        <f t="shared" si="130"/>
        <v/>
      </c>
      <c r="BI909" s="170">
        <f t="shared" si="131"/>
        <v>0</v>
      </c>
      <c r="BJ909" s="36" t="str">
        <f>IF(AG909=契約状況コード表!G$5,"",IF(AND(K909&lt;&gt;"",ISTEXT(U909)),"分担契約/単価契約",IF(ISTEXT(U909),"単価契約",IF(K909&lt;&gt;"","分担契約",""))))</f>
        <v/>
      </c>
      <c r="BK909" s="171"/>
      <c r="BL909" s="118" t="str">
        <f>IF(COUNTIF(T909,"**"),"",IF(AND(T909&gt;=契約状況コード表!P$5,OR(H909=契約状況コード表!M$5,H909=契約状況コード表!M$6)),1,IF(AND(T909&gt;=契約状況コード表!P$13,H909&lt;&gt;契約状況コード表!M$5,H909&lt;&gt;契約状況コード表!M$6),1,"")))</f>
        <v/>
      </c>
      <c r="BM909" s="155" t="str">
        <f t="shared" si="132"/>
        <v>○</v>
      </c>
      <c r="BN909" s="118" t="b">
        <f t="shared" si="133"/>
        <v>1</v>
      </c>
      <c r="BO909" s="118" t="b">
        <f t="shared" si="134"/>
        <v>1</v>
      </c>
    </row>
    <row r="910" spans="1:67" ht="60.6" customHeight="1">
      <c r="A910" s="101">
        <f t="shared" si="126"/>
        <v>905</v>
      </c>
      <c r="B910" s="101" t="str">
        <f t="shared" si="127"/>
        <v/>
      </c>
      <c r="C910" s="101" t="str">
        <f>IF(B910&lt;&gt;1,"",COUNTIF($B$6:B910,1))</f>
        <v/>
      </c>
      <c r="D910" s="101" t="str">
        <f>IF(B910&lt;&gt;2,"",COUNTIF($B$6:B910,2))</f>
        <v/>
      </c>
      <c r="E910" s="101" t="str">
        <f>IF(B910&lt;&gt;3,"",COUNTIF($B$6:B910,3))</f>
        <v/>
      </c>
      <c r="F910" s="101" t="str">
        <f>IF(B910&lt;&gt;4,"",COUNTIF($B$6:B910,4))</f>
        <v/>
      </c>
      <c r="G910" s="75"/>
      <c r="H910" s="36"/>
      <c r="I910" s="76"/>
      <c r="J910" s="76"/>
      <c r="K910" s="75"/>
      <c r="L910" s="161"/>
      <c r="M910" s="77"/>
      <c r="N910" s="76"/>
      <c r="O910" s="78"/>
      <c r="P910" s="83"/>
      <c r="Q910" s="84"/>
      <c r="R910" s="76"/>
      <c r="S910" s="75"/>
      <c r="T910" s="79"/>
      <c r="U910" s="86"/>
      <c r="V910" s="87"/>
      <c r="W910" s="172" t="str">
        <f>IF(OR(T910="他官署で調達手続きを実施のため",AG910=契約状況コード表!G$5),"－",IF(V910&lt;&gt;"",ROUNDDOWN(V910/T910,3),(IFERROR(ROUNDDOWN(U910/T910,3),"－"))))</f>
        <v>－</v>
      </c>
      <c r="X910" s="79"/>
      <c r="Y910" s="79"/>
      <c r="Z910" s="82"/>
      <c r="AA910" s="80"/>
      <c r="AB910" s="81"/>
      <c r="AC910" s="82"/>
      <c r="AD910" s="82"/>
      <c r="AE910" s="82"/>
      <c r="AF910" s="82"/>
      <c r="AG910" s="80"/>
      <c r="AH910" s="76"/>
      <c r="AI910" s="76"/>
      <c r="AJ910" s="76"/>
      <c r="AK910" s="36"/>
      <c r="AL910" s="36"/>
      <c r="AM910" s="200"/>
      <c r="AN910" s="200"/>
      <c r="AO910" s="200"/>
      <c r="AP910" s="200"/>
      <c r="AQ910" s="161"/>
      <c r="AR910" s="75"/>
      <c r="AS910" s="36"/>
      <c r="AT910" s="36"/>
      <c r="AU910" s="36"/>
      <c r="AV910" s="36"/>
      <c r="AW910" s="36"/>
      <c r="AX910" s="36"/>
      <c r="AY910" s="36"/>
      <c r="AZ910" s="36"/>
      <c r="BA910" s="108"/>
      <c r="BB910" s="113"/>
      <c r="BC910" s="114" t="str">
        <f>IF(AND(OR(K910=契約状況コード表!D$5,K910=契約状況コード表!D$6),OR(AG910=契約状況コード表!G$5,AG910=契約状況コード表!G$6)),"年間支払金額(全官署)",IF(OR(AG910=契約状況コード表!G$5,AG910=契約状況コード表!G$6),"年間支払金額",IF(AND(OR(COUNTIF(AI910,"*すべて*"),COUNTIF(AI910,"*全て*")),S910="●",OR(K910=契約状況コード表!D$5,K910=契約状況コード表!D$6)),"年間支払金額(全官署、契約相手方ごと)",IF(AND(OR(COUNTIF(AI910,"*すべて*"),COUNTIF(AI910,"*全て*")),S910="●"),"年間支払金額(契約相手方ごと)",IF(AND(OR(K910=契約状況コード表!D$5,K910=契約状況コード表!D$6),AG910=契約状況コード表!G$7),"契約総額(全官署)",IF(AND(K910=契約状況コード表!D$7,AG910=契約状況コード表!G$7),"契約総額(自官署のみ)",IF(K910=契約状況コード表!D$7,"年間支払金額(自官署のみ)",IF(AG910=契約状況コード表!G$7,"契約総額",IF(AND(COUNTIF(BJ910,"&lt;&gt;*単価*"),OR(K910=契約状況コード表!D$5,K910=契約状況コード表!D$6)),"全官署予定価格",IF(AND(COUNTIF(BJ910,"*単価*"),OR(K910=契約状況コード表!D$5,K910=契約状況コード表!D$6)),"全官署支払金額",IF(AND(COUNTIF(BJ910,"&lt;&gt;*単価*"),COUNTIF(BJ910,"*変更契約*")),"変更後予定価格",IF(COUNTIF(BJ910,"*単価*"),"年間支払金額","予定価格"))))))))))))</f>
        <v>予定価格</v>
      </c>
      <c r="BD910" s="114" t="str">
        <f>IF(AND(BI910=契約状況コード表!M$5,T910&gt;契約状況コード表!N$5),"○",IF(AND(BI910=契約状況コード表!M$6,T910&gt;=契約状況コード表!N$6),"○",IF(AND(BI910=契約状況コード表!M$7,T910&gt;=契約状況コード表!N$7),"○",IF(AND(BI910=契約状況コード表!M$8,T910&gt;=契約状況コード表!N$8),"○",IF(AND(BI910=契約状況コード表!M$9,T910&gt;=契約状況コード表!N$9),"○",IF(AND(BI910=契約状況コード表!M$10,T910&gt;=契約状況コード表!N$10),"○",IF(AND(BI910=契約状況コード表!M$11,T910&gt;=契約状況コード表!N$11),"○",IF(AND(BI910=契約状況コード表!M$12,T910&gt;=契約状況コード表!N$12),"○",IF(AND(BI910=契約状況コード表!M$13,T910&gt;=契約状況コード表!N$13),"○",IF(T910="他官署で調達手続き入札を実施のため","○","×"))))))))))</f>
        <v>×</v>
      </c>
      <c r="BE910" s="114" t="str">
        <f>IF(AND(BI910=契約状況コード表!M$5,Y910&gt;契約状況コード表!N$5),"○",IF(AND(BI910=契約状況コード表!M$6,Y910&gt;=契約状況コード表!N$6),"○",IF(AND(BI910=契約状況コード表!M$7,Y910&gt;=契約状況コード表!N$7),"○",IF(AND(BI910=契約状況コード表!M$8,Y910&gt;=契約状況コード表!N$8),"○",IF(AND(BI910=契約状況コード表!M$9,Y910&gt;=契約状況コード表!N$9),"○",IF(AND(BI910=契約状況コード表!M$10,Y910&gt;=契約状況コード表!N$10),"○",IF(AND(BI910=契約状況コード表!M$11,Y910&gt;=契約状況コード表!N$11),"○",IF(AND(BI910=契約状況コード表!M$12,Y910&gt;=契約状況コード表!N$12),"○",IF(AND(BI910=契約状況コード表!M$13,Y910&gt;=契約状況コード表!N$13),"○","×")))))))))</f>
        <v>×</v>
      </c>
      <c r="BF910" s="114" t="str">
        <f t="shared" si="128"/>
        <v>×</v>
      </c>
      <c r="BG910" s="114" t="str">
        <f t="shared" si="129"/>
        <v>×</v>
      </c>
      <c r="BH910" s="115" t="str">
        <f t="shared" si="130"/>
        <v/>
      </c>
      <c r="BI910" s="170">
        <f t="shared" si="131"/>
        <v>0</v>
      </c>
      <c r="BJ910" s="36" t="str">
        <f>IF(AG910=契約状況コード表!G$5,"",IF(AND(K910&lt;&gt;"",ISTEXT(U910)),"分担契約/単価契約",IF(ISTEXT(U910),"単価契約",IF(K910&lt;&gt;"","分担契約",""))))</f>
        <v/>
      </c>
      <c r="BK910" s="171"/>
      <c r="BL910" s="118" t="str">
        <f>IF(COUNTIF(T910,"**"),"",IF(AND(T910&gt;=契約状況コード表!P$5,OR(H910=契約状況コード表!M$5,H910=契約状況コード表!M$6)),1,IF(AND(T910&gt;=契約状況コード表!P$13,H910&lt;&gt;契約状況コード表!M$5,H910&lt;&gt;契約状況コード表!M$6),1,"")))</f>
        <v/>
      </c>
      <c r="BM910" s="155" t="str">
        <f t="shared" si="132"/>
        <v>○</v>
      </c>
      <c r="BN910" s="118" t="b">
        <f t="shared" si="133"/>
        <v>1</v>
      </c>
      <c r="BO910" s="118" t="b">
        <f t="shared" si="134"/>
        <v>1</v>
      </c>
    </row>
    <row r="911" spans="1:67" ht="60.6" customHeight="1">
      <c r="A911" s="101">
        <f t="shared" si="126"/>
        <v>906</v>
      </c>
      <c r="B911" s="101" t="str">
        <f t="shared" si="127"/>
        <v/>
      </c>
      <c r="C911" s="101" t="str">
        <f>IF(B911&lt;&gt;1,"",COUNTIF($B$6:B911,1))</f>
        <v/>
      </c>
      <c r="D911" s="101" t="str">
        <f>IF(B911&lt;&gt;2,"",COUNTIF($B$6:B911,2))</f>
        <v/>
      </c>
      <c r="E911" s="101" t="str">
        <f>IF(B911&lt;&gt;3,"",COUNTIF($B$6:B911,3))</f>
        <v/>
      </c>
      <c r="F911" s="101" t="str">
        <f>IF(B911&lt;&gt;4,"",COUNTIF($B$6:B911,4))</f>
        <v/>
      </c>
      <c r="G911" s="75"/>
      <c r="H911" s="36"/>
      <c r="I911" s="76"/>
      <c r="J911" s="76"/>
      <c r="K911" s="75"/>
      <c r="L911" s="161"/>
      <c r="M911" s="77"/>
      <c r="N911" s="76"/>
      <c r="O911" s="78"/>
      <c r="P911" s="83"/>
      <c r="Q911" s="84"/>
      <c r="R911" s="76"/>
      <c r="S911" s="75"/>
      <c r="T911" s="79"/>
      <c r="U911" s="86"/>
      <c r="V911" s="87"/>
      <c r="W911" s="172" t="str">
        <f>IF(OR(T911="他官署で調達手続きを実施のため",AG911=契約状況コード表!G$5),"－",IF(V911&lt;&gt;"",ROUNDDOWN(V911/T911,3),(IFERROR(ROUNDDOWN(U911/T911,3),"－"))))</f>
        <v>－</v>
      </c>
      <c r="X911" s="79"/>
      <c r="Y911" s="79"/>
      <c r="Z911" s="82"/>
      <c r="AA911" s="80"/>
      <c r="AB911" s="81"/>
      <c r="AC911" s="82"/>
      <c r="AD911" s="82"/>
      <c r="AE911" s="82"/>
      <c r="AF911" s="82"/>
      <c r="AG911" s="80"/>
      <c r="AH911" s="76"/>
      <c r="AI911" s="76"/>
      <c r="AJ911" s="76"/>
      <c r="AK911" s="36"/>
      <c r="AL911" s="36"/>
      <c r="AM911" s="200"/>
      <c r="AN911" s="200"/>
      <c r="AO911" s="200"/>
      <c r="AP911" s="200"/>
      <c r="AQ911" s="161"/>
      <c r="AR911" s="75"/>
      <c r="AS911" s="36"/>
      <c r="AT911" s="36"/>
      <c r="AU911" s="36"/>
      <c r="AV911" s="36"/>
      <c r="AW911" s="36"/>
      <c r="AX911" s="36"/>
      <c r="AY911" s="36"/>
      <c r="AZ911" s="36"/>
      <c r="BA911" s="104"/>
      <c r="BB911" s="113"/>
      <c r="BC911" s="114" t="str">
        <f>IF(AND(OR(K911=契約状況コード表!D$5,K911=契約状況コード表!D$6),OR(AG911=契約状況コード表!G$5,AG911=契約状況コード表!G$6)),"年間支払金額(全官署)",IF(OR(AG911=契約状況コード表!G$5,AG911=契約状況コード表!G$6),"年間支払金額",IF(AND(OR(COUNTIF(AI911,"*すべて*"),COUNTIF(AI911,"*全て*")),S911="●",OR(K911=契約状況コード表!D$5,K911=契約状況コード表!D$6)),"年間支払金額(全官署、契約相手方ごと)",IF(AND(OR(COUNTIF(AI911,"*すべて*"),COUNTIF(AI911,"*全て*")),S911="●"),"年間支払金額(契約相手方ごと)",IF(AND(OR(K911=契約状況コード表!D$5,K911=契約状況コード表!D$6),AG911=契約状況コード表!G$7),"契約総額(全官署)",IF(AND(K911=契約状況コード表!D$7,AG911=契約状況コード表!G$7),"契約総額(自官署のみ)",IF(K911=契約状況コード表!D$7,"年間支払金額(自官署のみ)",IF(AG911=契約状況コード表!G$7,"契約総額",IF(AND(COUNTIF(BJ911,"&lt;&gt;*単価*"),OR(K911=契約状況コード表!D$5,K911=契約状況コード表!D$6)),"全官署予定価格",IF(AND(COUNTIF(BJ911,"*単価*"),OR(K911=契約状況コード表!D$5,K911=契約状況コード表!D$6)),"全官署支払金額",IF(AND(COUNTIF(BJ911,"&lt;&gt;*単価*"),COUNTIF(BJ911,"*変更契約*")),"変更後予定価格",IF(COUNTIF(BJ911,"*単価*"),"年間支払金額","予定価格"))))))))))))</f>
        <v>予定価格</v>
      </c>
      <c r="BD911" s="114" t="str">
        <f>IF(AND(BI911=契約状況コード表!M$5,T911&gt;契約状況コード表!N$5),"○",IF(AND(BI911=契約状況コード表!M$6,T911&gt;=契約状況コード表!N$6),"○",IF(AND(BI911=契約状況コード表!M$7,T911&gt;=契約状況コード表!N$7),"○",IF(AND(BI911=契約状況コード表!M$8,T911&gt;=契約状況コード表!N$8),"○",IF(AND(BI911=契約状況コード表!M$9,T911&gt;=契約状況コード表!N$9),"○",IF(AND(BI911=契約状況コード表!M$10,T911&gt;=契約状況コード表!N$10),"○",IF(AND(BI911=契約状況コード表!M$11,T911&gt;=契約状況コード表!N$11),"○",IF(AND(BI911=契約状況コード表!M$12,T911&gt;=契約状況コード表!N$12),"○",IF(AND(BI911=契約状況コード表!M$13,T911&gt;=契約状況コード表!N$13),"○",IF(T911="他官署で調達手続き入札を実施のため","○","×"))))))))))</f>
        <v>×</v>
      </c>
      <c r="BE911" s="114" t="str">
        <f>IF(AND(BI911=契約状況コード表!M$5,Y911&gt;契約状況コード表!N$5),"○",IF(AND(BI911=契約状況コード表!M$6,Y911&gt;=契約状況コード表!N$6),"○",IF(AND(BI911=契約状況コード表!M$7,Y911&gt;=契約状況コード表!N$7),"○",IF(AND(BI911=契約状況コード表!M$8,Y911&gt;=契約状況コード表!N$8),"○",IF(AND(BI911=契約状況コード表!M$9,Y911&gt;=契約状況コード表!N$9),"○",IF(AND(BI911=契約状況コード表!M$10,Y911&gt;=契約状況コード表!N$10),"○",IF(AND(BI911=契約状況コード表!M$11,Y911&gt;=契約状況コード表!N$11),"○",IF(AND(BI911=契約状況コード表!M$12,Y911&gt;=契約状況コード表!N$12),"○",IF(AND(BI911=契約状況コード表!M$13,Y911&gt;=契約状況コード表!N$13),"○","×")))))))))</f>
        <v>×</v>
      </c>
      <c r="BF911" s="114" t="str">
        <f t="shared" si="128"/>
        <v>×</v>
      </c>
      <c r="BG911" s="114" t="str">
        <f t="shared" si="129"/>
        <v>×</v>
      </c>
      <c r="BH911" s="115" t="str">
        <f t="shared" si="130"/>
        <v/>
      </c>
      <c r="BI911" s="170">
        <f t="shared" si="131"/>
        <v>0</v>
      </c>
      <c r="BJ911" s="36" t="str">
        <f>IF(AG911=契約状況コード表!G$5,"",IF(AND(K911&lt;&gt;"",ISTEXT(U911)),"分担契約/単価契約",IF(ISTEXT(U911),"単価契約",IF(K911&lt;&gt;"","分担契約",""))))</f>
        <v/>
      </c>
      <c r="BK911" s="171"/>
      <c r="BL911" s="118" t="str">
        <f>IF(COUNTIF(T911,"**"),"",IF(AND(T911&gt;=契約状況コード表!P$5,OR(H911=契約状況コード表!M$5,H911=契約状況コード表!M$6)),1,IF(AND(T911&gt;=契約状況コード表!P$13,H911&lt;&gt;契約状況コード表!M$5,H911&lt;&gt;契約状況コード表!M$6),1,"")))</f>
        <v/>
      </c>
      <c r="BM911" s="155" t="str">
        <f t="shared" si="132"/>
        <v>○</v>
      </c>
      <c r="BN911" s="118" t="b">
        <f t="shared" si="133"/>
        <v>1</v>
      </c>
      <c r="BO911" s="118" t="b">
        <f t="shared" si="134"/>
        <v>1</v>
      </c>
    </row>
    <row r="912" spans="1:67" ht="60.6" customHeight="1">
      <c r="A912" s="101">
        <f t="shared" ref="A912:A975" si="135">ROW()-5</f>
        <v>907</v>
      </c>
      <c r="B912" s="101" t="str">
        <f t="shared" ref="B912:B975" si="136">IF(AND(COUNTIF(H912,"*工事*"),COUNTIF(R912,"*入札*")),1,IF(AND(COUNTIF(H912,"*工事*"),COUNTIF(R912,"*随意契約*")),2,IF(AND(R912&lt;&gt;"*工事*",COUNTIF(R912,"*入札*")),3,IF(AND(H912&lt;&gt;"*工事*",COUNTIF(R912,"*随意契約*")),4,""))))</f>
        <v/>
      </c>
      <c r="C912" s="101" t="str">
        <f>IF(B912&lt;&gt;1,"",COUNTIF($B$6:B912,1))</f>
        <v/>
      </c>
      <c r="D912" s="101" t="str">
        <f>IF(B912&lt;&gt;2,"",COUNTIF($B$6:B912,2))</f>
        <v/>
      </c>
      <c r="E912" s="101" t="str">
        <f>IF(B912&lt;&gt;3,"",COUNTIF($B$6:B912,3))</f>
        <v/>
      </c>
      <c r="F912" s="101" t="str">
        <f>IF(B912&lt;&gt;4,"",COUNTIF($B$6:B912,4))</f>
        <v/>
      </c>
      <c r="G912" s="75"/>
      <c r="H912" s="36"/>
      <c r="I912" s="76"/>
      <c r="J912" s="76"/>
      <c r="K912" s="75"/>
      <c r="L912" s="161"/>
      <c r="M912" s="77"/>
      <c r="N912" s="76"/>
      <c r="O912" s="78"/>
      <c r="P912" s="83"/>
      <c r="Q912" s="84"/>
      <c r="R912" s="76"/>
      <c r="S912" s="75"/>
      <c r="T912" s="79"/>
      <c r="U912" s="86"/>
      <c r="V912" s="87"/>
      <c r="W912" s="172" t="str">
        <f>IF(OR(T912="他官署で調達手続きを実施のため",AG912=契約状況コード表!G$5),"－",IF(V912&lt;&gt;"",ROUNDDOWN(V912/T912,3),(IFERROR(ROUNDDOWN(U912/T912,3),"－"))))</f>
        <v>－</v>
      </c>
      <c r="X912" s="79"/>
      <c r="Y912" s="79"/>
      <c r="Z912" s="82"/>
      <c r="AA912" s="80"/>
      <c r="AB912" s="81"/>
      <c r="AC912" s="82"/>
      <c r="AD912" s="82"/>
      <c r="AE912" s="82"/>
      <c r="AF912" s="82"/>
      <c r="AG912" s="80"/>
      <c r="AH912" s="76"/>
      <c r="AI912" s="76"/>
      <c r="AJ912" s="76"/>
      <c r="AK912" s="36"/>
      <c r="AL912" s="36"/>
      <c r="AM912" s="200"/>
      <c r="AN912" s="200"/>
      <c r="AO912" s="200"/>
      <c r="AP912" s="200"/>
      <c r="AQ912" s="161"/>
      <c r="AR912" s="75"/>
      <c r="AS912" s="36"/>
      <c r="AT912" s="36"/>
      <c r="AU912" s="36"/>
      <c r="AV912" s="36"/>
      <c r="AW912" s="36"/>
      <c r="AX912" s="36"/>
      <c r="AY912" s="36"/>
      <c r="AZ912" s="36"/>
      <c r="BA912" s="104"/>
      <c r="BB912" s="113"/>
      <c r="BC912" s="114" t="str">
        <f>IF(AND(OR(K912=契約状況コード表!D$5,K912=契約状況コード表!D$6),OR(AG912=契約状況コード表!G$5,AG912=契約状況コード表!G$6)),"年間支払金額(全官署)",IF(OR(AG912=契約状況コード表!G$5,AG912=契約状況コード表!G$6),"年間支払金額",IF(AND(OR(COUNTIF(AI912,"*すべて*"),COUNTIF(AI912,"*全て*")),S912="●",OR(K912=契約状況コード表!D$5,K912=契約状況コード表!D$6)),"年間支払金額(全官署、契約相手方ごと)",IF(AND(OR(COUNTIF(AI912,"*すべて*"),COUNTIF(AI912,"*全て*")),S912="●"),"年間支払金額(契約相手方ごと)",IF(AND(OR(K912=契約状況コード表!D$5,K912=契約状況コード表!D$6),AG912=契約状況コード表!G$7),"契約総額(全官署)",IF(AND(K912=契約状況コード表!D$7,AG912=契約状況コード表!G$7),"契約総額(自官署のみ)",IF(K912=契約状況コード表!D$7,"年間支払金額(自官署のみ)",IF(AG912=契約状況コード表!G$7,"契約総額",IF(AND(COUNTIF(BJ912,"&lt;&gt;*単価*"),OR(K912=契約状況コード表!D$5,K912=契約状況コード表!D$6)),"全官署予定価格",IF(AND(COUNTIF(BJ912,"*単価*"),OR(K912=契約状況コード表!D$5,K912=契約状況コード表!D$6)),"全官署支払金額",IF(AND(COUNTIF(BJ912,"&lt;&gt;*単価*"),COUNTIF(BJ912,"*変更契約*")),"変更後予定価格",IF(COUNTIF(BJ912,"*単価*"),"年間支払金額","予定価格"))))))))))))</f>
        <v>予定価格</v>
      </c>
      <c r="BD912" s="114" t="str">
        <f>IF(AND(BI912=契約状況コード表!M$5,T912&gt;契約状況コード表!N$5),"○",IF(AND(BI912=契約状況コード表!M$6,T912&gt;=契約状況コード表!N$6),"○",IF(AND(BI912=契約状況コード表!M$7,T912&gt;=契約状況コード表!N$7),"○",IF(AND(BI912=契約状況コード表!M$8,T912&gt;=契約状況コード表!N$8),"○",IF(AND(BI912=契約状況コード表!M$9,T912&gt;=契約状況コード表!N$9),"○",IF(AND(BI912=契約状況コード表!M$10,T912&gt;=契約状況コード表!N$10),"○",IF(AND(BI912=契約状況コード表!M$11,T912&gt;=契約状況コード表!N$11),"○",IF(AND(BI912=契約状況コード表!M$12,T912&gt;=契約状況コード表!N$12),"○",IF(AND(BI912=契約状況コード表!M$13,T912&gt;=契約状況コード表!N$13),"○",IF(T912="他官署で調達手続き入札を実施のため","○","×"))))))))))</f>
        <v>×</v>
      </c>
      <c r="BE912" s="114" t="str">
        <f>IF(AND(BI912=契約状況コード表!M$5,Y912&gt;契約状況コード表!N$5),"○",IF(AND(BI912=契約状況コード表!M$6,Y912&gt;=契約状況コード表!N$6),"○",IF(AND(BI912=契約状況コード表!M$7,Y912&gt;=契約状況コード表!N$7),"○",IF(AND(BI912=契約状況コード表!M$8,Y912&gt;=契約状況コード表!N$8),"○",IF(AND(BI912=契約状況コード表!M$9,Y912&gt;=契約状況コード表!N$9),"○",IF(AND(BI912=契約状況コード表!M$10,Y912&gt;=契約状況コード表!N$10),"○",IF(AND(BI912=契約状況コード表!M$11,Y912&gt;=契約状況コード表!N$11),"○",IF(AND(BI912=契約状況コード表!M$12,Y912&gt;=契約状況コード表!N$12),"○",IF(AND(BI912=契約状況コード表!M$13,Y912&gt;=契約状況コード表!N$13),"○","×")))))))))</f>
        <v>×</v>
      </c>
      <c r="BF912" s="114" t="str">
        <f t="shared" si="128"/>
        <v>×</v>
      </c>
      <c r="BG912" s="114" t="str">
        <f t="shared" si="129"/>
        <v>×</v>
      </c>
      <c r="BH912" s="115" t="str">
        <f t="shared" si="130"/>
        <v/>
      </c>
      <c r="BI912" s="170">
        <f t="shared" si="131"/>
        <v>0</v>
      </c>
      <c r="BJ912" s="36" t="str">
        <f>IF(AG912=契約状況コード表!G$5,"",IF(AND(K912&lt;&gt;"",ISTEXT(U912)),"分担契約/単価契約",IF(ISTEXT(U912),"単価契約",IF(K912&lt;&gt;"","分担契約",""))))</f>
        <v/>
      </c>
      <c r="BK912" s="171"/>
      <c r="BL912" s="118" t="str">
        <f>IF(COUNTIF(T912,"**"),"",IF(AND(T912&gt;=契約状況コード表!P$5,OR(H912=契約状況コード表!M$5,H912=契約状況コード表!M$6)),1,IF(AND(T912&gt;=契約状況コード表!P$13,H912&lt;&gt;契約状況コード表!M$5,H912&lt;&gt;契約状況コード表!M$6),1,"")))</f>
        <v/>
      </c>
      <c r="BM912" s="155" t="str">
        <f t="shared" si="132"/>
        <v>○</v>
      </c>
      <c r="BN912" s="118" t="b">
        <f t="shared" si="133"/>
        <v>1</v>
      </c>
      <c r="BO912" s="118" t="b">
        <f t="shared" si="134"/>
        <v>1</v>
      </c>
    </row>
    <row r="913" spans="1:67" ht="60.6" customHeight="1">
      <c r="A913" s="101">
        <f t="shared" si="135"/>
        <v>908</v>
      </c>
      <c r="B913" s="101" t="str">
        <f t="shared" si="136"/>
        <v/>
      </c>
      <c r="C913" s="101" t="str">
        <f>IF(B913&lt;&gt;1,"",COUNTIF($B$6:B913,1))</f>
        <v/>
      </c>
      <c r="D913" s="101" t="str">
        <f>IF(B913&lt;&gt;2,"",COUNTIF($B$6:B913,2))</f>
        <v/>
      </c>
      <c r="E913" s="101" t="str">
        <f>IF(B913&lt;&gt;3,"",COUNTIF($B$6:B913,3))</f>
        <v/>
      </c>
      <c r="F913" s="101" t="str">
        <f>IF(B913&lt;&gt;4,"",COUNTIF($B$6:B913,4))</f>
        <v/>
      </c>
      <c r="G913" s="75"/>
      <c r="H913" s="36"/>
      <c r="I913" s="76"/>
      <c r="J913" s="76"/>
      <c r="K913" s="75"/>
      <c r="L913" s="161"/>
      <c r="M913" s="77"/>
      <c r="N913" s="76"/>
      <c r="O913" s="78"/>
      <c r="P913" s="83"/>
      <c r="Q913" s="84"/>
      <c r="R913" s="76"/>
      <c r="S913" s="75"/>
      <c r="T913" s="85"/>
      <c r="U913" s="154"/>
      <c r="V913" s="87"/>
      <c r="W913" s="172" t="str">
        <f>IF(OR(T913="他官署で調達手続きを実施のため",AG913=契約状況コード表!G$5),"－",IF(V913&lt;&gt;"",ROUNDDOWN(V913/T913,3),(IFERROR(ROUNDDOWN(U913/T913,3),"－"))))</f>
        <v>－</v>
      </c>
      <c r="X913" s="85"/>
      <c r="Y913" s="85"/>
      <c r="Z913" s="82"/>
      <c r="AA913" s="80"/>
      <c r="AB913" s="81"/>
      <c r="AC913" s="82"/>
      <c r="AD913" s="82"/>
      <c r="AE913" s="82"/>
      <c r="AF913" s="82"/>
      <c r="AG913" s="80"/>
      <c r="AH913" s="76"/>
      <c r="AI913" s="76"/>
      <c r="AJ913" s="76"/>
      <c r="AK913" s="36"/>
      <c r="AL913" s="36"/>
      <c r="AM913" s="200"/>
      <c r="AN913" s="200"/>
      <c r="AO913" s="200"/>
      <c r="AP913" s="200"/>
      <c r="AQ913" s="161"/>
      <c r="AR913" s="75"/>
      <c r="AS913" s="36"/>
      <c r="AT913" s="36"/>
      <c r="AU913" s="36"/>
      <c r="AV913" s="36"/>
      <c r="AW913" s="36"/>
      <c r="AX913" s="36"/>
      <c r="AY913" s="36"/>
      <c r="AZ913" s="36"/>
      <c r="BA913" s="104"/>
      <c r="BB913" s="113"/>
      <c r="BC913" s="114" t="str">
        <f>IF(AND(OR(K913=契約状況コード表!D$5,K913=契約状況コード表!D$6),OR(AG913=契約状況コード表!G$5,AG913=契約状況コード表!G$6)),"年間支払金額(全官署)",IF(OR(AG913=契約状況コード表!G$5,AG913=契約状況コード表!G$6),"年間支払金額",IF(AND(OR(COUNTIF(AI913,"*すべて*"),COUNTIF(AI913,"*全て*")),S913="●",OR(K913=契約状況コード表!D$5,K913=契約状況コード表!D$6)),"年間支払金額(全官署、契約相手方ごと)",IF(AND(OR(COUNTIF(AI913,"*すべて*"),COUNTIF(AI913,"*全て*")),S913="●"),"年間支払金額(契約相手方ごと)",IF(AND(OR(K913=契約状況コード表!D$5,K913=契約状況コード表!D$6),AG913=契約状況コード表!G$7),"契約総額(全官署)",IF(AND(K913=契約状況コード表!D$7,AG913=契約状況コード表!G$7),"契約総額(自官署のみ)",IF(K913=契約状況コード表!D$7,"年間支払金額(自官署のみ)",IF(AG913=契約状況コード表!G$7,"契約総額",IF(AND(COUNTIF(BJ913,"&lt;&gt;*単価*"),OR(K913=契約状況コード表!D$5,K913=契約状況コード表!D$6)),"全官署予定価格",IF(AND(COUNTIF(BJ913,"*単価*"),OR(K913=契約状況コード表!D$5,K913=契約状況コード表!D$6)),"全官署支払金額",IF(AND(COUNTIF(BJ913,"&lt;&gt;*単価*"),COUNTIF(BJ913,"*変更契約*")),"変更後予定価格",IF(COUNTIF(BJ913,"*単価*"),"年間支払金額","予定価格"))))))))))))</f>
        <v>予定価格</v>
      </c>
      <c r="BD913" s="114" t="str">
        <f>IF(AND(BI913=契約状況コード表!M$5,T913&gt;契約状況コード表!N$5),"○",IF(AND(BI913=契約状況コード表!M$6,T913&gt;=契約状況コード表!N$6),"○",IF(AND(BI913=契約状況コード表!M$7,T913&gt;=契約状況コード表!N$7),"○",IF(AND(BI913=契約状況コード表!M$8,T913&gt;=契約状況コード表!N$8),"○",IF(AND(BI913=契約状況コード表!M$9,T913&gt;=契約状況コード表!N$9),"○",IF(AND(BI913=契約状況コード表!M$10,T913&gt;=契約状況コード表!N$10),"○",IF(AND(BI913=契約状況コード表!M$11,T913&gt;=契約状況コード表!N$11),"○",IF(AND(BI913=契約状況コード表!M$12,T913&gt;=契約状況コード表!N$12),"○",IF(AND(BI913=契約状況コード表!M$13,T913&gt;=契約状況コード表!N$13),"○",IF(T913="他官署で調達手続き入札を実施のため","○","×"))))))))))</f>
        <v>×</v>
      </c>
      <c r="BE913" s="114" t="str">
        <f>IF(AND(BI913=契約状況コード表!M$5,Y913&gt;契約状況コード表!N$5),"○",IF(AND(BI913=契約状況コード表!M$6,Y913&gt;=契約状況コード表!N$6),"○",IF(AND(BI913=契約状況コード表!M$7,Y913&gt;=契約状況コード表!N$7),"○",IF(AND(BI913=契約状況コード表!M$8,Y913&gt;=契約状況コード表!N$8),"○",IF(AND(BI913=契約状況コード表!M$9,Y913&gt;=契約状況コード表!N$9),"○",IF(AND(BI913=契約状況コード表!M$10,Y913&gt;=契約状況コード表!N$10),"○",IF(AND(BI913=契約状況コード表!M$11,Y913&gt;=契約状況コード表!N$11),"○",IF(AND(BI913=契約状況コード表!M$12,Y913&gt;=契約状況コード表!N$12),"○",IF(AND(BI913=契約状況コード表!M$13,Y913&gt;=契約状況コード表!N$13),"○","×")))))))))</f>
        <v>×</v>
      </c>
      <c r="BF913" s="114" t="str">
        <f t="shared" si="128"/>
        <v>×</v>
      </c>
      <c r="BG913" s="114" t="str">
        <f t="shared" si="129"/>
        <v>×</v>
      </c>
      <c r="BH913" s="115" t="str">
        <f t="shared" si="130"/>
        <v/>
      </c>
      <c r="BI913" s="170">
        <f t="shared" si="131"/>
        <v>0</v>
      </c>
      <c r="BJ913" s="36" t="str">
        <f>IF(AG913=契約状況コード表!G$5,"",IF(AND(K913&lt;&gt;"",ISTEXT(U913)),"分担契約/単価契約",IF(ISTEXT(U913),"単価契約",IF(K913&lt;&gt;"","分担契約",""))))</f>
        <v/>
      </c>
      <c r="BK913" s="171"/>
      <c r="BL913" s="118" t="str">
        <f>IF(COUNTIF(T913,"**"),"",IF(AND(T913&gt;=契約状況コード表!P$5,OR(H913=契約状況コード表!M$5,H913=契約状況コード表!M$6)),1,IF(AND(T913&gt;=契約状況コード表!P$13,H913&lt;&gt;契約状況コード表!M$5,H913&lt;&gt;契約状況コード表!M$6),1,"")))</f>
        <v/>
      </c>
      <c r="BM913" s="155" t="str">
        <f t="shared" si="132"/>
        <v>○</v>
      </c>
      <c r="BN913" s="118" t="b">
        <f t="shared" si="133"/>
        <v>1</v>
      </c>
      <c r="BO913" s="118" t="b">
        <f t="shared" si="134"/>
        <v>1</v>
      </c>
    </row>
    <row r="914" spans="1:67" ht="60.6" customHeight="1">
      <c r="A914" s="101">
        <f t="shared" si="135"/>
        <v>909</v>
      </c>
      <c r="B914" s="101" t="str">
        <f t="shared" si="136"/>
        <v/>
      </c>
      <c r="C914" s="101" t="str">
        <f>IF(B914&lt;&gt;1,"",COUNTIF($B$6:B914,1))</f>
        <v/>
      </c>
      <c r="D914" s="101" t="str">
        <f>IF(B914&lt;&gt;2,"",COUNTIF($B$6:B914,2))</f>
        <v/>
      </c>
      <c r="E914" s="101" t="str">
        <f>IF(B914&lt;&gt;3,"",COUNTIF($B$6:B914,3))</f>
        <v/>
      </c>
      <c r="F914" s="101" t="str">
        <f>IF(B914&lt;&gt;4,"",COUNTIF($B$6:B914,4))</f>
        <v/>
      </c>
      <c r="G914" s="75"/>
      <c r="H914" s="36"/>
      <c r="I914" s="76"/>
      <c r="J914" s="76"/>
      <c r="K914" s="75"/>
      <c r="L914" s="161"/>
      <c r="M914" s="77"/>
      <c r="N914" s="76"/>
      <c r="O914" s="78"/>
      <c r="P914" s="83"/>
      <c r="Q914" s="84"/>
      <c r="R914" s="76"/>
      <c r="S914" s="75"/>
      <c r="T914" s="79"/>
      <c r="U914" s="86"/>
      <c r="V914" s="87"/>
      <c r="W914" s="172" t="str">
        <f>IF(OR(T914="他官署で調達手続きを実施のため",AG914=契約状況コード表!G$5),"－",IF(V914&lt;&gt;"",ROUNDDOWN(V914/T914,3),(IFERROR(ROUNDDOWN(U914/T914,3),"－"))))</f>
        <v>－</v>
      </c>
      <c r="X914" s="79"/>
      <c r="Y914" s="79"/>
      <c r="Z914" s="82"/>
      <c r="AA914" s="80"/>
      <c r="AB914" s="81"/>
      <c r="AC914" s="82"/>
      <c r="AD914" s="82"/>
      <c r="AE914" s="82"/>
      <c r="AF914" s="82"/>
      <c r="AG914" s="80"/>
      <c r="AH914" s="76"/>
      <c r="AI914" s="76"/>
      <c r="AJ914" s="76"/>
      <c r="AK914" s="36"/>
      <c r="AL914" s="36"/>
      <c r="AM914" s="200"/>
      <c r="AN914" s="200"/>
      <c r="AO914" s="200"/>
      <c r="AP914" s="200"/>
      <c r="AQ914" s="161"/>
      <c r="AR914" s="75"/>
      <c r="AS914" s="36"/>
      <c r="AT914" s="36"/>
      <c r="AU914" s="36"/>
      <c r="AV914" s="36"/>
      <c r="AW914" s="36"/>
      <c r="AX914" s="36"/>
      <c r="AY914" s="36"/>
      <c r="AZ914" s="36"/>
      <c r="BA914" s="104"/>
      <c r="BB914" s="113"/>
      <c r="BC914" s="114" t="str">
        <f>IF(AND(OR(K914=契約状況コード表!D$5,K914=契約状況コード表!D$6),OR(AG914=契約状況コード表!G$5,AG914=契約状況コード表!G$6)),"年間支払金額(全官署)",IF(OR(AG914=契約状況コード表!G$5,AG914=契約状況コード表!G$6),"年間支払金額",IF(AND(OR(COUNTIF(AI914,"*すべて*"),COUNTIF(AI914,"*全て*")),S914="●",OR(K914=契約状況コード表!D$5,K914=契約状況コード表!D$6)),"年間支払金額(全官署、契約相手方ごと)",IF(AND(OR(COUNTIF(AI914,"*すべて*"),COUNTIF(AI914,"*全て*")),S914="●"),"年間支払金額(契約相手方ごと)",IF(AND(OR(K914=契約状況コード表!D$5,K914=契約状況コード表!D$6),AG914=契約状況コード表!G$7),"契約総額(全官署)",IF(AND(K914=契約状況コード表!D$7,AG914=契約状況コード表!G$7),"契約総額(自官署のみ)",IF(K914=契約状況コード表!D$7,"年間支払金額(自官署のみ)",IF(AG914=契約状況コード表!G$7,"契約総額",IF(AND(COUNTIF(BJ914,"&lt;&gt;*単価*"),OR(K914=契約状況コード表!D$5,K914=契約状況コード表!D$6)),"全官署予定価格",IF(AND(COUNTIF(BJ914,"*単価*"),OR(K914=契約状況コード表!D$5,K914=契約状況コード表!D$6)),"全官署支払金額",IF(AND(COUNTIF(BJ914,"&lt;&gt;*単価*"),COUNTIF(BJ914,"*変更契約*")),"変更後予定価格",IF(COUNTIF(BJ914,"*単価*"),"年間支払金額","予定価格"))))))))))))</f>
        <v>予定価格</v>
      </c>
      <c r="BD914" s="114" t="str">
        <f>IF(AND(BI914=契約状況コード表!M$5,T914&gt;契約状況コード表!N$5),"○",IF(AND(BI914=契約状況コード表!M$6,T914&gt;=契約状況コード表!N$6),"○",IF(AND(BI914=契約状況コード表!M$7,T914&gt;=契約状況コード表!N$7),"○",IF(AND(BI914=契約状況コード表!M$8,T914&gt;=契約状況コード表!N$8),"○",IF(AND(BI914=契約状況コード表!M$9,T914&gt;=契約状況コード表!N$9),"○",IF(AND(BI914=契約状況コード表!M$10,T914&gt;=契約状況コード表!N$10),"○",IF(AND(BI914=契約状況コード表!M$11,T914&gt;=契約状況コード表!N$11),"○",IF(AND(BI914=契約状況コード表!M$12,T914&gt;=契約状況コード表!N$12),"○",IF(AND(BI914=契約状況コード表!M$13,T914&gt;=契約状況コード表!N$13),"○",IF(T914="他官署で調達手続き入札を実施のため","○","×"))))))))))</f>
        <v>×</v>
      </c>
      <c r="BE914" s="114" t="str">
        <f>IF(AND(BI914=契約状況コード表!M$5,Y914&gt;契約状況コード表!N$5),"○",IF(AND(BI914=契約状況コード表!M$6,Y914&gt;=契約状況コード表!N$6),"○",IF(AND(BI914=契約状況コード表!M$7,Y914&gt;=契約状況コード表!N$7),"○",IF(AND(BI914=契約状況コード表!M$8,Y914&gt;=契約状況コード表!N$8),"○",IF(AND(BI914=契約状況コード表!M$9,Y914&gt;=契約状況コード表!N$9),"○",IF(AND(BI914=契約状況コード表!M$10,Y914&gt;=契約状況コード表!N$10),"○",IF(AND(BI914=契約状況コード表!M$11,Y914&gt;=契約状況コード表!N$11),"○",IF(AND(BI914=契約状況コード表!M$12,Y914&gt;=契約状況コード表!N$12),"○",IF(AND(BI914=契約状況コード表!M$13,Y914&gt;=契約状況コード表!N$13),"○","×")))))))))</f>
        <v>×</v>
      </c>
      <c r="BF914" s="114" t="str">
        <f t="shared" si="128"/>
        <v>×</v>
      </c>
      <c r="BG914" s="114" t="str">
        <f t="shared" si="129"/>
        <v>×</v>
      </c>
      <c r="BH914" s="115" t="str">
        <f t="shared" si="130"/>
        <v/>
      </c>
      <c r="BI914" s="170">
        <f t="shared" si="131"/>
        <v>0</v>
      </c>
      <c r="BJ914" s="36" t="str">
        <f>IF(AG914=契約状況コード表!G$5,"",IF(AND(K914&lt;&gt;"",ISTEXT(U914)),"分担契約/単価契約",IF(ISTEXT(U914),"単価契約",IF(K914&lt;&gt;"","分担契約",""))))</f>
        <v/>
      </c>
      <c r="BK914" s="171"/>
      <c r="BL914" s="118" t="str">
        <f>IF(COUNTIF(T914,"**"),"",IF(AND(T914&gt;=契約状況コード表!P$5,OR(H914=契約状況コード表!M$5,H914=契約状況コード表!M$6)),1,IF(AND(T914&gt;=契約状況コード表!P$13,H914&lt;&gt;契約状況コード表!M$5,H914&lt;&gt;契約状況コード表!M$6),1,"")))</f>
        <v/>
      </c>
      <c r="BM914" s="155" t="str">
        <f t="shared" si="132"/>
        <v>○</v>
      </c>
      <c r="BN914" s="118" t="b">
        <f t="shared" si="133"/>
        <v>1</v>
      </c>
      <c r="BO914" s="118" t="b">
        <f t="shared" si="134"/>
        <v>1</v>
      </c>
    </row>
    <row r="915" spans="1:67" ht="60.6" customHeight="1">
      <c r="A915" s="101">
        <f t="shared" si="135"/>
        <v>910</v>
      </c>
      <c r="B915" s="101" t="str">
        <f t="shared" si="136"/>
        <v/>
      </c>
      <c r="C915" s="101" t="str">
        <f>IF(B915&lt;&gt;1,"",COUNTIF($B$6:B915,1))</f>
        <v/>
      </c>
      <c r="D915" s="101" t="str">
        <f>IF(B915&lt;&gt;2,"",COUNTIF($B$6:B915,2))</f>
        <v/>
      </c>
      <c r="E915" s="101" t="str">
        <f>IF(B915&lt;&gt;3,"",COUNTIF($B$6:B915,3))</f>
        <v/>
      </c>
      <c r="F915" s="101" t="str">
        <f>IF(B915&lt;&gt;4,"",COUNTIF($B$6:B915,4))</f>
        <v/>
      </c>
      <c r="G915" s="75"/>
      <c r="H915" s="36"/>
      <c r="I915" s="76"/>
      <c r="J915" s="76"/>
      <c r="K915" s="75"/>
      <c r="L915" s="161"/>
      <c r="M915" s="77"/>
      <c r="N915" s="76"/>
      <c r="O915" s="78"/>
      <c r="P915" s="83"/>
      <c r="Q915" s="84"/>
      <c r="R915" s="76"/>
      <c r="S915" s="75"/>
      <c r="T915" s="79"/>
      <c r="U915" s="86"/>
      <c r="V915" s="87"/>
      <c r="W915" s="172" t="str">
        <f>IF(OR(T915="他官署で調達手続きを実施のため",AG915=契約状況コード表!G$5),"－",IF(V915&lt;&gt;"",ROUNDDOWN(V915/T915,3),(IFERROR(ROUNDDOWN(U915/T915,3),"－"))))</f>
        <v>－</v>
      </c>
      <c r="X915" s="79"/>
      <c r="Y915" s="79"/>
      <c r="Z915" s="82"/>
      <c r="AA915" s="80"/>
      <c r="AB915" s="81"/>
      <c r="AC915" s="82"/>
      <c r="AD915" s="82"/>
      <c r="AE915" s="82"/>
      <c r="AF915" s="82"/>
      <c r="AG915" s="80"/>
      <c r="AH915" s="76"/>
      <c r="AI915" s="76"/>
      <c r="AJ915" s="76"/>
      <c r="AK915" s="36"/>
      <c r="AL915" s="36"/>
      <c r="AM915" s="200"/>
      <c r="AN915" s="200"/>
      <c r="AO915" s="200"/>
      <c r="AP915" s="200"/>
      <c r="AQ915" s="161"/>
      <c r="AR915" s="75"/>
      <c r="AS915" s="36"/>
      <c r="AT915" s="36"/>
      <c r="AU915" s="36"/>
      <c r="AV915" s="36"/>
      <c r="AW915" s="36"/>
      <c r="AX915" s="36"/>
      <c r="AY915" s="36"/>
      <c r="AZ915" s="36"/>
      <c r="BA915" s="104"/>
      <c r="BB915" s="113"/>
      <c r="BC915" s="114" t="str">
        <f>IF(AND(OR(K915=契約状況コード表!D$5,K915=契約状況コード表!D$6),OR(AG915=契約状況コード表!G$5,AG915=契約状況コード表!G$6)),"年間支払金額(全官署)",IF(OR(AG915=契約状況コード表!G$5,AG915=契約状況コード表!G$6),"年間支払金額",IF(AND(OR(COUNTIF(AI915,"*すべて*"),COUNTIF(AI915,"*全て*")),S915="●",OR(K915=契約状況コード表!D$5,K915=契約状況コード表!D$6)),"年間支払金額(全官署、契約相手方ごと)",IF(AND(OR(COUNTIF(AI915,"*すべて*"),COUNTIF(AI915,"*全て*")),S915="●"),"年間支払金額(契約相手方ごと)",IF(AND(OR(K915=契約状況コード表!D$5,K915=契約状況コード表!D$6),AG915=契約状況コード表!G$7),"契約総額(全官署)",IF(AND(K915=契約状況コード表!D$7,AG915=契約状況コード表!G$7),"契約総額(自官署のみ)",IF(K915=契約状況コード表!D$7,"年間支払金額(自官署のみ)",IF(AG915=契約状況コード表!G$7,"契約総額",IF(AND(COUNTIF(BJ915,"&lt;&gt;*単価*"),OR(K915=契約状況コード表!D$5,K915=契約状況コード表!D$6)),"全官署予定価格",IF(AND(COUNTIF(BJ915,"*単価*"),OR(K915=契約状況コード表!D$5,K915=契約状況コード表!D$6)),"全官署支払金額",IF(AND(COUNTIF(BJ915,"&lt;&gt;*単価*"),COUNTIF(BJ915,"*変更契約*")),"変更後予定価格",IF(COUNTIF(BJ915,"*単価*"),"年間支払金額","予定価格"))))))))))))</f>
        <v>予定価格</v>
      </c>
      <c r="BD915" s="114" t="str">
        <f>IF(AND(BI915=契約状況コード表!M$5,T915&gt;契約状況コード表!N$5),"○",IF(AND(BI915=契約状況コード表!M$6,T915&gt;=契約状況コード表!N$6),"○",IF(AND(BI915=契約状況コード表!M$7,T915&gt;=契約状況コード表!N$7),"○",IF(AND(BI915=契約状況コード表!M$8,T915&gt;=契約状況コード表!N$8),"○",IF(AND(BI915=契約状況コード表!M$9,T915&gt;=契約状況コード表!N$9),"○",IF(AND(BI915=契約状況コード表!M$10,T915&gt;=契約状況コード表!N$10),"○",IF(AND(BI915=契約状況コード表!M$11,T915&gt;=契約状況コード表!N$11),"○",IF(AND(BI915=契約状況コード表!M$12,T915&gt;=契約状況コード表!N$12),"○",IF(AND(BI915=契約状況コード表!M$13,T915&gt;=契約状況コード表!N$13),"○",IF(T915="他官署で調達手続き入札を実施のため","○","×"))))))))))</f>
        <v>×</v>
      </c>
      <c r="BE915" s="114" t="str">
        <f>IF(AND(BI915=契約状況コード表!M$5,Y915&gt;契約状況コード表!N$5),"○",IF(AND(BI915=契約状況コード表!M$6,Y915&gt;=契約状況コード表!N$6),"○",IF(AND(BI915=契約状況コード表!M$7,Y915&gt;=契約状況コード表!N$7),"○",IF(AND(BI915=契約状況コード表!M$8,Y915&gt;=契約状況コード表!N$8),"○",IF(AND(BI915=契約状況コード表!M$9,Y915&gt;=契約状況コード表!N$9),"○",IF(AND(BI915=契約状況コード表!M$10,Y915&gt;=契約状況コード表!N$10),"○",IF(AND(BI915=契約状況コード表!M$11,Y915&gt;=契約状況コード表!N$11),"○",IF(AND(BI915=契約状況コード表!M$12,Y915&gt;=契約状況コード表!N$12),"○",IF(AND(BI915=契約状況コード表!M$13,Y915&gt;=契約状況コード表!N$13),"○","×")))))))))</f>
        <v>×</v>
      </c>
      <c r="BF915" s="114" t="str">
        <f t="shared" si="128"/>
        <v>×</v>
      </c>
      <c r="BG915" s="114" t="str">
        <f t="shared" si="129"/>
        <v>×</v>
      </c>
      <c r="BH915" s="115" t="str">
        <f t="shared" si="130"/>
        <v/>
      </c>
      <c r="BI915" s="170">
        <f t="shared" si="131"/>
        <v>0</v>
      </c>
      <c r="BJ915" s="36" t="str">
        <f>IF(AG915=契約状況コード表!G$5,"",IF(AND(K915&lt;&gt;"",ISTEXT(U915)),"分担契約/単価契約",IF(ISTEXT(U915),"単価契約",IF(K915&lt;&gt;"","分担契約",""))))</f>
        <v/>
      </c>
      <c r="BK915" s="171"/>
      <c r="BL915" s="118" t="str">
        <f>IF(COUNTIF(T915,"**"),"",IF(AND(T915&gt;=契約状況コード表!P$5,OR(H915=契約状況コード表!M$5,H915=契約状況コード表!M$6)),1,IF(AND(T915&gt;=契約状況コード表!P$13,H915&lt;&gt;契約状況コード表!M$5,H915&lt;&gt;契約状況コード表!M$6),1,"")))</f>
        <v/>
      </c>
      <c r="BM915" s="155" t="str">
        <f t="shared" si="132"/>
        <v>○</v>
      </c>
      <c r="BN915" s="118" t="b">
        <f t="shared" si="133"/>
        <v>1</v>
      </c>
      <c r="BO915" s="118" t="b">
        <f t="shared" si="134"/>
        <v>1</v>
      </c>
    </row>
    <row r="916" spans="1:67" ht="60.6" customHeight="1">
      <c r="A916" s="101">
        <f t="shared" si="135"/>
        <v>911</v>
      </c>
      <c r="B916" s="101" t="str">
        <f t="shared" si="136"/>
        <v/>
      </c>
      <c r="C916" s="101" t="str">
        <f>IF(B916&lt;&gt;1,"",COUNTIF($B$6:B916,1))</f>
        <v/>
      </c>
      <c r="D916" s="101" t="str">
        <f>IF(B916&lt;&gt;2,"",COUNTIF($B$6:B916,2))</f>
        <v/>
      </c>
      <c r="E916" s="101" t="str">
        <f>IF(B916&lt;&gt;3,"",COUNTIF($B$6:B916,3))</f>
        <v/>
      </c>
      <c r="F916" s="101" t="str">
        <f>IF(B916&lt;&gt;4,"",COUNTIF($B$6:B916,4))</f>
        <v/>
      </c>
      <c r="G916" s="75"/>
      <c r="H916" s="36"/>
      <c r="I916" s="76"/>
      <c r="J916" s="76"/>
      <c r="K916" s="75"/>
      <c r="L916" s="161"/>
      <c r="M916" s="77"/>
      <c r="N916" s="76"/>
      <c r="O916" s="78"/>
      <c r="P916" s="83"/>
      <c r="Q916" s="84"/>
      <c r="R916" s="76"/>
      <c r="S916" s="75"/>
      <c r="T916" s="79"/>
      <c r="U916" s="86"/>
      <c r="V916" s="87"/>
      <c r="W916" s="172" t="str">
        <f>IF(OR(T916="他官署で調達手続きを実施のため",AG916=契約状況コード表!G$5),"－",IF(V916&lt;&gt;"",ROUNDDOWN(V916/T916,3),(IFERROR(ROUNDDOWN(U916/T916,3),"－"))))</f>
        <v>－</v>
      </c>
      <c r="X916" s="79"/>
      <c r="Y916" s="79"/>
      <c r="Z916" s="82"/>
      <c r="AA916" s="80"/>
      <c r="AB916" s="81"/>
      <c r="AC916" s="82"/>
      <c r="AD916" s="82"/>
      <c r="AE916" s="82"/>
      <c r="AF916" s="82"/>
      <c r="AG916" s="80"/>
      <c r="AH916" s="76"/>
      <c r="AI916" s="76"/>
      <c r="AJ916" s="76"/>
      <c r="AK916" s="36"/>
      <c r="AL916" s="36"/>
      <c r="AM916" s="200"/>
      <c r="AN916" s="200"/>
      <c r="AO916" s="200"/>
      <c r="AP916" s="200"/>
      <c r="AQ916" s="161"/>
      <c r="AR916" s="75"/>
      <c r="AS916" s="36"/>
      <c r="AT916" s="36"/>
      <c r="AU916" s="36"/>
      <c r="AV916" s="36"/>
      <c r="AW916" s="36"/>
      <c r="AX916" s="36"/>
      <c r="AY916" s="36"/>
      <c r="AZ916" s="36"/>
      <c r="BA916" s="104"/>
      <c r="BB916" s="113"/>
      <c r="BC916" s="114" t="str">
        <f>IF(AND(OR(K916=契約状況コード表!D$5,K916=契約状況コード表!D$6),OR(AG916=契約状況コード表!G$5,AG916=契約状況コード表!G$6)),"年間支払金額(全官署)",IF(OR(AG916=契約状況コード表!G$5,AG916=契約状況コード表!G$6),"年間支払金額",IF(AND(OR(COUNTIF(AI916,"*すべて*"),COUNTIF(AI916,"*全て*")),S916="●",OR(K916=契約状況コード表!D$5,K916=契約状況コード表!D$6)),"年間支払金額(全官署、契約相手方ごと)",IF(AND(OR(COUNTIF(AI916,"*すべて*"),COUNTIF(AI916,"*全て*")),S916="●"),"年間支払金額(契約相手方ごと)",IF(AND(OR(K916=契約状況コード表!D$5,K916=契約状況コード表!D$6),AG916=契約状況コード表!G$7),"契約総額(全官署)",IF(AND(K916=契約状況コード表!D$7,AG916=契約状況コード表!G$7),"契約総額(自官署のみ)",IF(K916=契約状況コード表!D$7,"年間支払金額(自官署のみ)",IF(AG916=契約状況コード表!G$7,"契約総額",IF(AND(COUNTIF(BJ916,"&lt;&gt;*単価*"),OR(K916=契約状況コード表!D$5,K916=契約状況コード表!D$6)),"全官署予定価格",IF(AND(COUNTIF(BJ916,"*単価*"),OR(K916=契約状況コード表!D$5,K916=契約状況コード表!D$6)),"全官署支払金額",IF(AND(COUNTIF(BJ916,"&lt;&gt;*単価*"),COUNTIF(BJ916,"*変更契約*")),"変更後予定価格",IF(COUNTIF(BJ916,"*単価*"),"年間支払金額","予定価格"))))))))))))</f>
        <v>予定価格</v>
      </c>
      <c r="BD916" s="114" t="str">
        <f>IF(AND(BI916=契約状況コード表!M$5,T916&gt;契約状況コード表!N$5),"○",IF(AND(BI916=契約状況コード表!M$6,T916&gt;=契約状況コード表!N$6),"○",IF(AND(BI916=契約状況コード表!M$7,T916&gt;=契約状況コード表!N$7),"○",IF(AND(BI916=契約状況コード表!M$8,T916&gt;=契約状況コード表!N$8),"○",IF(AND(BI916=契約状況コード表!M$9,T916&gt;=契約状況コード表!N$9),"○",IF(AND(BI916=契約状況コード表!M$10,T916&gt;=契約状況コード表!N$10),"○",IF(AND(BI916=契約状況コード表!M$11,T916&gt;=契約状況コード表!N$11),"○",IF(AND(BI916=契約状況コード表!M$12,T916&gt;=契約状況コード表!N$12),"○",IF(AND(BI916=契約状況コード表!M$13,T916&gt;=契約状況コード表!N$13),"○",IF(T916="他官署で調達手続き入札を実施のため","○","×"))))))))))</f>
        <v>×</v>
      </c>
      <c r="BE916" s="114" t="str">
        <f>IF(AND(BI916=契約状況コード表!M$5,Y916&gt;契約状況コード表!N$5),"○",IF(AND(BI916=契約状況コード表!M$6,Y916&gt;=契約状況コード表!N$6),"○",IF(AND(BI916=契約状況コード表!M$7,Y916&gt;=契約状況コード表!N$7),"○",IF(AND(BI916=契約状況コード表!M$8,Y916&gt;=契約状況コード表!N$8),"○",IF(AND(BI916=契約状況コード表!M$9,Y916&gt;=契約状況コード表!N$9),"○",IF(AND(BI916=契約状況コード表!M$10,Y916&gt;=契約状況コード表!N$10),"○",IF(AND(BI916=契約状況コード表!M$11,Y916&gt;=契約状況コード表!N$11),"○",IF(AND(BI916=契約状況コード表!M$12,Y916&gt;=契約状況コード表!N$12),"○",IF(AND(BI916=契約状況コード表!M$13,Y916&gt;=契約状況コード表!N$13),"○","×")))))))))</f>
        <v>×</v>
      </c>
      <c r="BF916" s="114" t="str">
        <f t="shared" si="128"/>
        <v>×</v>
      </c>
      <c r="BG916" s="114" t="str">
        <f t="shared" si="129"/>
        <v>×</v>
      </c>
      <c r="BH916" s="115" t="str">
        <f t="shared" si="130"/>
        <v/>
      </c>
      <c r="BI916" s="170">
        <f t="shared" si="131"/>
        <v>0</v>
      </c>
      <c r="BJ916" s="36" t="str">
        <f>IF(AG916=契約状況コード表!G$5,"",IF(AND(K916&lt;&gt;"",ISTEXT(U916)),"分担契約/単価契約",IF(ISTEXT(U916),"単価契約",IF(K916&lt;&gt;"","分担契約",""))))</f>
        <v/>
      </c>
      <c r="BK916" s="171"/>
      <c r="BL916" s="118" t="str">
        <f>IF(COUNTIF(T916,"**"),"",IF(AND(T916&gt;=契約状況コード表!P$5,OR(H916=契約状況コード表!M$5,H916=契約状況コード表!M$6)),1,IF(AND(T916&gt;=契約状況コード表!P$13,H916&lt;&gt;契約状況コード表!M$5,H916&lt;&gt;契約状況コード表!M$6),1,"")))</f>
        <v/>
      </c>
      <c r="BM916" s="155" t="str">
        <f t="shared" si="132"/>
        <v>○</v>
      </c>
      <c r="BN916" s="118" t="b">
        <f t="shared" si="133"/>
        <v>1</v>
      </c>
      <c r="BO916" s="118" t="b">
        <f t="shared" si="134"/>
        <v>1</v>
      </c>
    </row>
    <row r="917" spans="1:67" ht="60.6" customHeight="1">
      <c r="A917" s="101">
        <f t="shared" si="135"/>
        <v>912</v>
      </c>
      <c r="B917" s="101" t="str">
        <f t="shared" si="136"/>
        <v/>
      </c>
      <c r="C917" s="101" t="str">
        <f>IF(B917&lt;&gt;1,"",COUNTIF($B$6:B917,1))</f>
        <v/>
      </c>
      <c r="D917" s="101" t="str">
        <f>IF(B917&lt;&gt;2,"",COUNTIF($B$6:B917,2))</f>
        <v/>
      </c>
      <c r="E917" s="101" t="str">
        <f>IF(B917&lt;&gt;3,"",COUNTIF($B$6:B917,3))</f>
        <v/>
      </c>
      <c r="F917" s="101" t="str">
        <f>IF(B917&lt;&gt;4,"",COUNTIF($B$6:B917,4))</f>
        <v/>
      </c>
      <c r="G917" s="75"/>
      <c r="H917" s="36"/>
      <c r="I917" s="76"/>
      <c r="J917" s="76"/>
      <c r="K917" s="75"/>
      <c r="L917" s="161"/>
      <c r="M917" s="77"/>
      <c r="N917" s="76"/>
      <c r="O917" s="78"/>
      <c r="P917" s="83"/>
      <c r="Q917" s="84"/>
      <c r="R917" s="76"/>
      <c r="S917" s="75"/>
      <c r="T917" s="79"/>
      <c r="U917" s="86"/>
      <c r="V917" s="87"/>
      <c r="W917" s="172" t="str">
        <f>IF(OR(T917="他官署で調達手続きを実施のため",AG917=契約状況コード表!G$5),"－",IF(V917&lt;&gt;"",ROUNDDOWN(V917/T917,3),(IFERROR(ROUNDDOWN(U917/T917,3),"－"))))</f>
        <v>－</v>
      </c>
      <c r="X917" s="79"/>
      <c r="Y917" s="79"/>
      <c r="Z917" s="82"/>
      <c r="AA917" s="80"/>
      <c r="AB917" s="81"/>
      <c r="AC917" s="82"/>
      <c r="AD917" s="82"/>
      <c r="AE917" s="82"/>
      <c r="AF917" s="82"/>
      <c r="AG917" s="80"/>
      <c r="AH917" s="76"/>
      <c r="AI917" s="76"/>
      <c r="AJ917" s="76"/>
      <c r="AK917" s="36"/>
      <c r="AL917" s="36"/>
      <c r="AM917" s="200"/>
      <c r="AN917" s="200"/>
      <c r="AO917" s="200"/>
      <c r="AP917" s="200"/>
      <c r="AQ917" s="161"/>
      <c r="AR917" s="75"/>
      <c r="AS917" s="36"/>
      <c r="AT917" s="36"/>
      <c r="AU917" s="36"/>
      <c r="AV917" s="36"/>
      <c r="AW917" s="36"/>
      <c r="AX917" s="36"/>
      <c r="AY917" s="36"/>
      <c r="AZ917" s="36"/>
      <c r="BA917" s="108"/>
      <c r="BB917" s="113"/>
      <c r="BC917" s="114" t="str">
        <f>IF(AND(OR(K917=契約状況コード表!D$5,K917=契約状況コード表!D$6),OR(AG917=契約状況コード表!G$5,AG917=契約状況コード表!G$6)),"年間支払金額(全官署)",IF(OR(AG917=契約状況コード表!G$5,AG917=契約状況コード表!G$6),"年間支払金額",IF(AND(OR(COUNTIF(AI917,"*すべて*"),COUNTIF(AI917,"*全て*")),S917="●",OR(K917=契約状況コード表!D$5,K917=契約状況コード表!D$6)),"年間支払金額(全官署、契約相手方ごと)",IF(AND(OR(COUNTIF(AI917,"*すべて*"),COUNTIF(AI917,"*全て*")),S917="●"),"年間支払金額(契約相手方ごと)",IF(AND(OR(K917=契約状況コード表!D$5,K917=契約状況コード表!D$6),AG917=契約状況コード表!G$7),"契約総額(全官署)",IF(AND(K917=契約状況コード表!D$7,AG917=契約状況コード表!G$7),"契約総額(自官署のみ)",IF(K917=契約状況コード表!D$7,"年間支払金額(自官署のみ)",IF(AG917=契約状況コード表!G$7,"契約総額",IF(AND(COUNTIF(BJ917,"&lt;&gt;*単価*"),OR(K917=契約状況コード表!D$5,K917=契約状況コード表!D$6)),"全官署予定価格",IF(AND(COUNTIF(BJ917,"*単価*"),OR(K917=契約状況コード表!D$5,K917=契約状況コード表!D$6)),"全官署支払金額",IF(AND(COUNTIF(BJ917,"&lt;&gt;*単価*"),COUNTIF(BJ917,"*変更契約*")),"変更後予定価格",IF(COUNTIF(BJ917,"*単価*"),"年間支払金額","予定価格"))))))))))))</f>
        <v>予定価格</v>
      </c>
      <c r="BD917" s="114" t="str">
        <f>IF(AND(BI917=契約状況コード表!M$5,T917&gt;契約状況コード表!N$5),"○",IF(AND(BI917=契約状況コード表!M$6,T917&gt;=契約状況コード表!N$6),"○",IF(AND(BI917=契約状況コード表!M$7,T917&gt;=契約状況コード表!N$7),"○",IF(AND(BI917=契約状況コード表!M$8,T917&gt;=契約状況コード表!N$8),"○",IF(AND(BI917=契約状況コード表!M$9,T917&gt;=契約状況コード表!N$9),"○",IF(AND(BI917=契約状況コード表!M$10,T917&gt;=契約状況コード表!N$10),"○",IF(AND(BI917=契約状況コード表!M$11,T917&gt;=契約状況コード表!N$11),"○",IF(AND(BI917=契約状況コード表!M$12,T917&gt;=契約状況コード表!N$12),"○",IF(AND(BI917=契約状況コード表!M$13,T917&gt;=契約状況コード表!N$13),"○",IF(T917="他官署で調達手続き入札を実施のため","○","×"))))))))))</f>
        <v>×</v>
      </c>
      <c r="BE917" s="114" t="str">
        <f>IF(AND(BI917=契約状況コード表!M$5,Y917&gt;契約状況コード表!N$5),"○",IF(AND(BI917=契約状況コード表!M$6,Y917&gt;=契約状況コード表!N$6),"○",IF(AND(BI917=契約状況コード表!M$7,Y917&gt;=契約状況コード表!N$7),"○",IF(AND(BI917=契約状況コード表!M$8,Y917&gt;=契約状況コード表!N$8),"○",IF(AND(BI917=契約状況コード表!M$9,Y917&gt;=契約状況コード表!N$9),"○",IF(AND(BI917=契約状況コード表!M$10,Y917&gt;=契約状況コード表!N$10),"○",IF(AND(BI917=契約状況コード表!M$11,Y917&gt;=契約状況コード表!N$11),"○",IF(AND(BI917=契約状況コード表!M$12,Y917&gt;=契約状況コード表!N$12),"○",IF(AND(BI917=契約状況コード表!M$13,Y917&gt;=契約状況コード表!N$13),"○","×")))))))))</f>
        <v>×</v>
      </c>
      <c r="BF917" s="114" t="str">
        <f t="shared" si="128"/>
        <v>×</v>
      </c>
      <c r="BG917" s="114" t="str">
        <f t="shared" si="129"/>
        <v>×</v>
      </c>
      <c r="BH917" s="115" t="str">
        <f t="shared" si="130"/>
        <v/>
      </c>
      <c r="BI917" s="170">
        <f t="shared" si="131"/>
        <v>0</v>
      </c>
      <c r="BJ917" s="36" t="str">
        <f>IF(AG917=契約状況コード表!G$5,"",IF(AND(K917&lt;&gt;"",ISTEXT(U917)),"分担契約/単価契約",IF(ISTEXT(U917),"単価契約",IF(K917&lt;&gt;"","分担契約",""))))</f>
        <v/>
      </c>
      <c r="BK917" s="171"/>
      <c r="BL917" s="118" t="str">
        <f>IF(COUNTIF(T917,"**"),"",IF(AND(T917&gt;=契約状況コード表!P$5,OR(H917=契約状況コード表!M$5,H917=契約状況コード表!M$6)),1,IF(AND(T917&gt;=契約状況コード表!P$13,H917&lt;&gt;契約状況コード表!M$5,H917&lt;&gt;契約状況コード表!M$6),1,"")))</f>
        <v/>
      </c>
      <c r="BM917" s="155" t="str">
        <f t="shared" si="132"/>
        <v>○</v>
      </c>
      <c r="BN917" s="118" t="b">
        <f t="shared" si="133"/>
        <v>1</v>
      </c>
      <c r="BO917" s="118" t="b">
        <f t="shared" si="134"/>
        <v>1</v>
      </c>
    </row>
    <row r="918" spans="1:67" ht="60.6" customHeight="1">
      <c r="A918" s="101">
        <f t="shared" si="135"/>
        <v>913</v>
      </c>
      <c r="B918" s="101" t="str">
        <f t="shared" si="136"/>
        <v/>
      </c>
      <c r="C918" s="101" t="str">
        <f>IF(B918&lt;&gt;1,"",COUNTIF($B$6:B918,1))</f>
        <v/>
      </c>
      <c r="D918" s="101" t="str">
        <f>IF(B918&lt;&gt;2,"",COUNTIF($B$6:B918,2))</f>
        <v/>
      </c>
      <c r="E918" s="101" t="str">
        <f>IF(B918&lt;&gt;3,"",COUNTIF($B$6:B918,3))</f>
        <v/>
      </c>
      <c r="F918" s="101" t="str">
        <f>IF(B918&lt;&gt;4,"",COUNTIF($B$6:B918,4))</f>
        <v/>
      </c>
      <c r="G918" s="75"/>
      <c r="H918" s="36"/>
      <c r="I918" s="76"/>
      <c r="J918" s="76"/>
      <c r="K918" s="75"/>
      <c r="L918" s="161"/>
      <c r="M918" s="77"/>
      <c r="N918" s="76"/>
      <c r="O918" s="78"/>
      <c r="P918" s="83"/>
      <c r="Q918" s="84"/>
      <c r="R918" s="76"/>
      <c r="S918" s="75"/>
      <c r="T918" s="79"/>
      <c r="U918" s="86"/>
      <c r="V918" s="87"/>
      <c r="W918" s="172" t="str">
        <f>IF(OR(T918="他官署で調達手続きを実施のため",AG918=契約状況コード表!G$5),"－",IF(V918&lt;&gt;"",ROUNDDOWN(V918/T918,3),(IFERROR(ROUNDDOWN(U918/T918,3),"－"))))</f>
        <v>－</v>
      </c>
      <c r="X918" s="79"/>
      <c r="Y918" s="79"/>
      <c r="Z918" s="82"/>
      <c r="AA918" s="80"/>
      <c r="AB918" s="81"/>
      <c r="AC918" s="82"/>
      <c r="AD918" s="82"/>
      <c r="AE918" s="82"/>
      <c r="AF918" s="82"/>
      <c r="AG918" s="80"/>
      <c r="AH918" s="76"/>
      <c r="AI918" s="76"/>
      <c r="AJ918" s="76"/>
      <c r="AK918" s="36"/>
      <c r="AL918" s="36"/>
      <c r="AM918" s="200"/>
      <c r="AN918" s="200"/>
      <c r="AO918" s="200"/>
      <c r="AP918" s="200"/>
      <c r="AQ918" s="161"/>
      <c r="AR918" s="75"/>
      <c r="AS918" s="36"/>
      <c r="AT918" s="36"/>
      <c r="AU918" s="36"/>
      <c r="AV918" s="36"/>
      <c r="AW918" s="36"/>
      <c r="AX918" s="36"/>
      <c r="AY918" s="36"/>
      <c r="AZ918" s="36"/>
      <c r="BA918" s="104"/>
      <c r="BB918" s="113"/>
      <c r="BC918" s="114" t="str">
        <f>IF(AND(OR(K918=契約状況コード表!D$5,K918=契約状況コード表!D$6),OR(AG918=契約状況コード表!G$5,AG918=契約状況コード表!G$6)),"年間支払金額(全官署)",IF(OR(AG918=契約状況コード表!G$5,AG918=契約状況コード表!G$6),"年間支払金額",IF(AND(OR(COUNTIF(AI918,"*すべて*"),COUNTIF(AI918,"*全て*")),S918="●",OR(K918=契約状況コード表!D$5,K918=契約状況コード表!D$6)),"年間支払金額(全官署、契約相手方ごと)",IF(AND(OR(COUNTIF(AI918,"*すべて*"),COUNTIF(AI918,"*全て*")),S918="●"),"年間支払金額(契約相手方ごと)",IF(AND(OR(K918=契約状況コード表!D$5,K918=契約状況コード表!D$6),AG918=契約状況コード表!G$7),"契約総額(全官署)",IF(AND(K918=契約状況コード表!D$7,AG918=契約状況コード表!G$7),"契約総額(自官署のみ)",IF(K918=契約状況コード表!D$7,"年間支払金額(自官署のみ)",IF(AG918=契約状況コード表!G$7,"契約総額",IF(AND(COUNTIF(BJ918,"&lt;&gt;*単価*"),OR(K918=契約状況コード表!D$5,K918=契約状況コード表!D$6)),"全官署予定価格",IF(AND(COUNTIF(BJ918,"*単価*"),OR(K918=契約状況コード表!D$5,K918=契約状況コード表!D$6)),"全官署支払金額",IF(AND(COUNTIF(BJ918,"&lt;&gt;*単価*"),COUNTIF(BJ918,"*変更契約*")),"変更後予定価格",IF(COUNTIF(BJ918,"*単価*"),"年間支払金額","予定価格"))))))))))))</f>
        <v>予定価格</v>
      </c>
      <c r="BD918" s="114" t="str">
        <f>IF(AND(BI918=契約状況コード表!M$5,T918&gt;契約状況コード表!N$5),"○",IF(AND(BI918=契約状況コード表!M$6,T918&gt;=契約状況コード表!N$6),"○",IF(AND(BI918=契約状況コード表!M$7,T918&gt;=契約状況コード表!N$7),"○",IF(AND(BI918=契約状況コード表!M$8,T918&gt;=契約状況コード表!N$8),"○",IF(AND(BI918=契約状況コード表!M$9,T918&gt;=契約状況コード表!N$9),"○",IF(AND(BI918=契約状況コード表!M$10,T918&gt;=契約状況コード表!N$10),"○",IF(AND(BI918=契約状況コード表!M$11,T918&gt;=契約状況コード表!N$11),"○",IF(AND(BI918=契約状況コード表!M$12,T918&gt;=契約状況コード表!N$12),"○",IF(AND(BI918=契約状況コード表!M$13,T918&gt;=契約状況コード表!N$13),"○",IF(T918="他官署で調達手続き入札を実施のため","○","×"))))))))))</f>
        <v>×</v>
      </c>
      <c r="BE918" s="114" t="str">
        <f>IF(AND(BI918=契約状況コード表!M$5,Y918&gt;契約状況コード表!N$5),"○",IF(AND(BI918=契約状況コード表!M$6,Y918&gt;=契約状況コード表!N$6),"○",IF(AND(BI918=契約状況コード表!M$7,Y918&gt;=契約状況コード表!N$7),"○",IF(AND(BI918=契約状況コード表!M$8,Y918&gt;=契約状況コード表!N$8),"○",IF(AND(BI918=契約状況コード表!M$9,Y918&gt;=契約状況コード表!N$9),"○",IF(AND(BI918=契約状況コード表!M$10,Y918&gt;=契約状況コード表!N$10),"○",IF(AND(BI918=契約状況コード表!M$11,Y918&gt;=契約状況コード表!N$11),"○",IF(AND(BI918=契約状況コード表!M$12,Y918&gt;=契約状況コード表!N$12),"○",IF(AND(BI918=契約状況コード表!M$13,Y918&gt;=契約状況コード表!N$13),"○","×")))))))))</f>
        <v>×</v>
      </c>
      <c r="BF918" s="114" t="str">
        <f t="shared" si="128"/>
        <v>×</v>
      </c>
      <c r="BG918" s="114" t="str">
        <f t="shared" si="129"/>
        <v>×</v>
      </c>
      <c r="BH918" s="115" t="str">
        <f t="shared" si="130"/>
        <v/>
      </c>
      <c r="BI918" s="170">
        <f t="shared" si="131"/>
        <v>0</v>
      </c>
      <c r="BJ918" s="36" t="str">
        <f>IF(AG918=契約状況コード表!G$5,"",IF(AND(K918&lt;&gt;"",ISTEXT(U918)),"分担契約/単価契約",IF(ISTEXT(U918),"単価契約",IF(K918&lt;&gt;"","分担契約",""))))</f>
        <v/>
      </c>
      <c r="BK918" s="171"/>
      <c r="BL918" s="118" t="str">
        <f>IF(COUNTIF(T918,"**"),"",IF(AND(T918&gt;=契約状況コード表!P$5,OR(H918=契約状況コード表!M$5,H918=契約状況コード表!M$6)),1,IF(AND(T918&gt;=契約状況コード表!P$13,H918&lt;&gt;契約状況コード表!M$5,H918&lt;&gt;契約状況コード表!M$6),1,"")))</f>
        <v/>
      </c>
      <c r="BM918" s="155" t="str">
        <f t="shared" si="132"/>
        <v>○</v>
      </c>
      <c r="BN918" s="118" t="b">
        <f t="shared" si="133"/>
        <v>1</v>
      </c>
      <c r="BO918" s="118" t="b">
        <f t="shared" si="134"/>
        <v>1</v>
      </c>
    </row>
    <row r="919" spans="1:67" ht="60.6" customHeight="1">
      <c r="A919" s="101">
        <f t="shared" si="135"/>
        <v>914</v>
      </c>
      <c r="B919" s="101" t="str">
        <f t="shared" si="136"/>
        <v/>
      </c>
      <c r="C919" s="101" t="str">
        <f>IF(B919&lt;&gt;1,"",COUNTIF($B$6:B919,1))</f>
        <v/>
      </c>
      <c r="D919" s="101" t="str">
        <f>IF(B919&lt;&gt;2,"",COUNTIF($B$6:B919,2))</f>
        <v/>
      </c>
      <c r="E919" s="101" t="str">
        <f>IF(B919&lt;&gt;3,"",COUNTIF($B$6:B919,3))</f>
        <v/>
      </c>
      <c r="F919" s="101" t="str">
        <f>IF(B919&lt;&gt;4,"",COUNTIF($B$6:B919,4))</f>
        <v/>
      </c>
      <c r="G919" s="75"/>
      <c r="H919" s="36"/>
      <c r="I919" s="76"/>
      <c r="J919" s="76"/>
      <c r="K919" s="75"/>
      <c r="L919" s="161"/>
      <c r="M919" s="77"/>
      <c r="N919" s="76"/>
      <c r="O919" s="78"/>
      <c r="P919" s="83"/>
      <c r="Q919" s="84"/>
      <c r="R919" s="76"/>
      <c r="S919" s="75"/>
      <c r="T919" s="79"/>
      <c r="U919" s="86"/>
      <c r="V919" s="87"/>
      <c r="W919" s="172" t="str">
        <f>IF(OR(T919="他官署で調達手続きを実施のため",AG919=契約状況コード表!G$5),"－",IF(V919&lt;&gt;"",ROUNDDOWN(V919/T919,3),(IFERROR(ROUNDDOWN(U919/T919,3),"－"))))</f>
        <v>－</v>
      </c>
      <c r="X919" s="79"/>
      <c r="Y919" s="79"/>
      <c r="Z919" s="82"/>
      <c r="AA919" s="80"/>
      <c r="AB919" s="81"/>
      <c r="AC919" s="82"/>
      <c r="AD919" s="82"/>
      <c r="AE919" s="82"/>
      <c r="AF919" s="82"/>
      <c r="AG919" s="80"/>
      <c r="AH919" s="76"/>
      <c r="AI919" s="76"/>
      <c r="AJ919" s="76"/>
      <c r="AK919" s="36"/>
      <c r="AL919" s="36"/>
      <c r="AM919" s="200"/>
      <c r="AN919" s="200"/>
      <c r="AO919" s="200"/>
      <c r="AP919" s="200"/>
      <c r="AQ919" s="161"/>
      <c r="AR919" s="75"/>
      <c r="AS919" s="36"/>
      <c r="AT919" s="36"/>
      <c r="AU919" s="36"/>
      <c r="AV919" s="36"/>
      <c r="AW919" s="36"/>
      <c r="AX919" s="36"/>
      <c r="AY919" s="36"/>
      <c r="AZ919" s="36"/>
      <c r="BA919" s="104"/>
      <c r="BB919" s="113"/>
      <c r="BC919" s="114" t="str">
        <f>IF(AND(OR(K919=契約状況コード表!D$5,K919=契約状況コード表!D$6),OR(AG919=契約状況コード表!G$5,AG919=契約状況コード表!G$6)),"年間支払金額(全官署)",IF(OR(AG919=契約状況コード表!G$5,AG919=契約状況コード表!G$6),"年間支払金額",IF(AND(OR(COUNTIF(AI919,"*すべて*"),COUNTIF(AI919,"*全て*")),S919="●",OR(K919=契約状況コード表!D$5,K919=契約状況コード表!D$6)),"年間支払金額(全官署、契約相手方ごと)",IF(AND(OR(COUNTIF(AI919,"*すべて*"),COUNTIF(AI919,"*全て*")),S919="●"),"年間支払金額(契約相手方ごと)",IF(AND(OR(K919=契約状況コード表!D$5,K919=契約状況コード表!D$6),AG919=契約状況コード表!G$7),"契約総額(全官署)",IF(AND(K919=契約状況コード表!D$7,AG919=契約状況コード表!G$7),"契約総額(自官署のみ)",IF(K919=契約状況コード表!D$7,"年間支払金額(自官署のみ)",IF(AG919=契約状況コード表!G$7,"契約総額",IF(AND(COUNTIF(BJ919,"&lt;&gt;*単価*"),OR(K919=契約状況コード表!D$5,K919=契約状況コード表!D$6)),"全官署予定価格",IF(AND(COUNTIF(BJ919,"*単価*"),OR(K919=契約状況コード表!D$5,K919=契約状況コード表!D$6)),"全官署支払金額",IF(AND(COUNTIF(BJ919,"&lt;&gt;*単価*"),COUNTIF(BJ919,"*変更契約*")),"変更後予定価格",IF(COUNTIF(BJ919,"*単価*"),"年間支払金額","予定価格"))))))))))))</f>
        <v>予定価格</v>
      </c>
      <c r="BD919" s="114" t="str">
        <f>IF(AND(BI919=契約状況コード表!M$5,T919&gt;契約状況コード表!N$5),"○",IF(AND(BI919=契約状況コード表!M$6,T919&gt;=契約状況コード表!N$6),"○",IF(AND(BI919=契約状況コード表!M$7,T919&gt;=契約状況コード表!N$7),"○",IF(AND(BI919=契約状況コード表!M$8,T919&gt;=契約状況コード表!N$8),"○",IF(AND(BI919=契約状況コード表!M$9,T919&gt;=契約状況コード表!N$9),"○",IF(AND(BI919=契約状況コード表!M$10,T919&gt;=契約状況コード表!N$10),"○",IF(AND(BI919=契約状況コード表!M$11,T919&gt;=契約状況コード表!N$11),"○",IF(AND(BI919=契約状況コード表!M$12,T919&gt;=契約状況コード表!N$12),"○",IF(AND(BI919=契約状況コード表!M$13,T919&gt;=契約状況コード表!N$13),"○",IF(T919="他官署で調達手続き入札を実施のため","○","×"))))))))))</f>
        <v>×</v>
      </c>
      <c r="BE919" s="114" t="str">
        <f>IF(AND(BI919=契約状況コード表!M$5,Y919&gt;契約状況コード表!N$5),"○",IF(AND(BI919=契約状況コード表!M$6,Y919&gt;=契約状況コード表!N$6),"○",IF(AND(BI919=契約状況コード表!M$7,Y919&gt;=契約状況コード表!N$7),"○",IF(AND(BI919=契約状況コード表!M$8,Y919&gt;=契約状況コード表!N$8),"○",IF(AND(BI919=契約状況コード表!M$9,Y919&gt;=契約状況コード表!N$9),"○",IF(AND(BI919=契約状況コード表!M$10,Y919&gt;=契約状況コード表!N$10),"○",IF(AND(BI919=契約状況コード表!M$11,Y919&gt;=契約状況コード表!N$11),"○",IF(AND(BI919=契約状況コード表!M$12,Y919&gt;=契約状況コード表!N$12),"○",IF(AND(BI919=契約状況コード表!M$13,Y919&gt;=契約状況コード表!N$13),"○","×")))))))))</f>
        <v>×</v>
      </c>
      <c r="BF919" s="114" t="str">
        <f t="shared" si="128"/>
        <v>×</v>
      </c>
      <c r="BG919" s="114" t="str">
        <f t="shared" si="129"/>
        <v>×</v>
      </c>
      <c r="BH919" s="115" t="str">
        <f t="shared" si="130"/>
        <v/>
      </c>
      <c r="BI919" s="170">
        <f t="shared" si="131"/>
        <v>0</v>
      </c>
      <c r="BJ919" s="36" t="str">
        <f>IF(AG919=契約状況コード表!G$5,"",IF(AND(K919&lt;&gt;"",ISTEXT(U919)),"分担契約/単価契約",IF(ISTEXT(U919),"単価契約",IF(K919&lt;&gt;"","分担契約",""))))</f>
        <v/>
      </c>
      <c r="BK919" s="171"/>
      <c r="BL919" s="118" t="str">
        <f>IF(COUNTIF(T919,"**"),"",IF(AND(T919&gt;=契約状況コード表!P$5,OR(H919=契約状況コード表!M$5,H919=契約状況コード表!M$6)),1,IF(AND(T919&gt;=契約状況コード表!P$13,H919&lt;&gt;契約状況コード表!M$5,H919&lt;&gt;契約状況コード表!M$6),1,"")))</f>
        <v/>
      </c>
      <c r="BM919" s="155" t="str">
        <f t="shared" si="132"/>
        <v>○</v>
      </c>
      <c r="BN919" s="118" t="b">
        <f t="shared" si="133"/>
        <v>1</v>
      </c>
      <c r="BO919" s="118" t="b">
        <f t="shared" si="134"/>
        <v>1</v>
      </c>
    </row>
    <row r="920" spans="1:67" ht="60.6" customHeight="1">
      <c r="A920" s="101">
        <f t="shared" si="135"/>
        <v>915</v>
      </c>
      <c r="B920" s="101" t="str">
        <f t="shared" si="136"/>
        <v/>
      </c>
      <c r="C920" s="101" t="str">
        <f>IF(B920&lt;&gt;1,"",COUNTIF($B$6:B920,1))</f>
        <v/>
      </c>
      <c r="D920" s="101" t="str">
        <f>IF(B920&lt;&gt;2,"",COUNTIF($B$6:B920,2))</f>
        <v/>
      </c>
      <c r="E920" s="101" t="str">
        <f>IF(B920&lt;&gt;3,"",COUNTIF($B$6:B920,3))</f>
        <v/>
      </c>
      <c r="F920" s="101" t="str">
        <f>IF(B920&lt;&gt;4,"",COUNTIF($B$6:B920,4))</f>
        <v/>
      </c>
      <c r="G920" s="75"/>
      <c r="H920" s="36"/>
      <c r="I920" s="76"/>
      <c r="J920" s="76"/>
      <c r="K920" s="75"/>
      <c r="L920" s="161"/>
      <c r="M920" s="77"/>
      <c r="N920" s="76"/>
      <c r="O920" s="78"/>
      <c r="P920" s="83"/>
      <c r="Q920" s="84"/>
      <c r="R920" s="76"/>
      <c r="S920" s="75"/>
      <c r="T920" s="85"/>
      <c r="U920" s="154"/>
      <c r="V920" s="87"/>
      <c r="W920" s="172" t="str">
        <f>IF(OR(T920="他官署で調達手続きを実施のため",AG920=契約状況コード表!G$5),"－",IF(V920&lt;&gt;"",ROUNDDOWN(V920/T920,3),(IFERROR(ROUNDDOWN(U920/T920,3),"－"))))</f>
        <v>－</v>
      </c>
      <c r="X920" s="85"/>
      <c r="Y920" s="85"/>
      <c r="Z920" s="82"/>
      <c r="AA920" s="80"/>
      <c r="AB920" s="81"/>
      <c r="AC920" s="82"/>
      <c r="AD920" s="82"/>
      <c r="AE920" s="82"/>
      <c r="AF920" s="82"/>
      <c r="AG920" s="80"/>
      <c r="AH920" s="76"/>
      <c r="AI920" s="76"/>
      <c r="AJ920" s="76"/>
      <c r="AK920" s="36"/>
      <c r="AL920" s="36"/>
      <c r="AM920" s="200"/>
      <c r="AN920" s="200"/>
      <c r="AO920" s="200"/>
      <c r="AP920" s="200"/>
      <c r="AQ920" s="161"/>
      <c r="AR920" s="75"/>
      <c r="AS920" s="36"/>
      <c r="AT920" s="36"/>
      <c r="AU920" s="36"/>
      <c r="AV920" s="36"/>
      <c r="AW920" s="36"/>
      <c r="AX920" s="36"/>
      <c r="AY920" s="36"/>
      <c r="AZ920" s="36"/>
      <c r="BA920" s="104"/>
      <c r="BB920" s="113"/>
      <c r="BC920" s="114" t="str">
        <f>IF(AND(OR(K920=契約状況コード表!D$5,K920=契約状況コード表!D$6),OR(AG920=契約状況コード表!G$5,AG920=契約状況コード表!G$6)),"年間支払金額(全官署)",IF(OR(AG920=契約状況コード表!G$5,AG920=契約状況コード表!G$6),"年間支払金額",IF(AND(OR(COUNTIF(AI920,"*すべて*"),COUNTIF(AI920,"*全て*")),S920="●",OR(K920=契約状況コード表!D$5,K920=契約状況コード表!D$6)),"年間支払金額(全官署、契約相手方ごと)",IF(AND(OR(COUNTIF(AI920,"*すべて*"),COUNTIF(AI920,"*全て*")),S920="●"),"年間支払金額(契約相手方ごと)",IF(AND(OR(K920=契約状況コード表!D$5,K920=契約状況コード表!D$6),AG920=契約状況コード表!G$7),"契約総額(全官署)",IF(AND(K920=契約状況コード表!D$7,AG920=契約状況コード表!G$7),"契約総額(自官署のみ)",IF(K920=契約状況コード表!D$7,"年間支払金額(自官署のみ)",IF(AG920=契約状況コード表!G$7,"契約総額",IF(AND(COUNTIF(BJ920,"&lt;&gt;*単価*"),OR(K920=契約状況コード表!D$5,K920=契約状況コード表!D$6)),"全官署予定価格",IF(AND(COUNTIF(BJ920,"*単価*"),OR(K920=契約状況コード表!D$5,K920=契約状況コード表!D$6)),"全官署支払金額",IF(AND(COUNTIF(BJ920,"&lt;&gt;*単価*"),COUNTIF(BJ920,"*変更契約*")),"変更後予定価格",IF(COUNTIF(BJ920,"*単価*"),"年間支払金額","予定価格"))))))))))))</f>
        <v>予定価格</v>
      </c>
      <c r="BD920" s="114" t="str">
        <f>IF(AND(BI920=契約状況コード表!M$5,T920&gt;契約状況コード表!N$5),"○",IF(AND(BI920=契約状況コード表!M$6,T920&gt;=契約状況コード表!N$6),"○",IF(AND(BI920=契約状況コード表!M$7,T920&gt;=契約状況コード表!N$7),"○",IF(AND(BI920=契約状況コード表!M$8,T920&gt;=契約状況コード表!N$8),"○",IF(AND(BI920=契約状況コード表!M$9,T920&gt;=契約状況コード表!N$9),"○",IF(AND(BI920=契約状況コード表!M$10,T920&gt;=契約状況コード表!N$10),"○",IF(AND(BI920=契約状況コード表!M$11,T920&gt;=契約状況コード表!N$11),"○",IF(AND(BI920=契約状況コード表!M$12,T920&gt;=契約状況コード表!N$12),"○",IF(AND(BI920=契約状況コード表!M$13,T920&gt;=契約状況コード表!N$13),"○",IF(T920="他官署で調達手続き入札を実施のため","○","×"))))))))))</f>
        <v>×</v>
      </c>
      <c r="BE920" s="114" t="str">
        <f>IF(AND(BI920=契約状況コード表!M$5,Y920&gt;契約状況コード表!N$5),"○",IF(AND(BI920=契約状況コード表!M$6,Y920&gt;=契約状況コード表!N$6),"○",IF(AND(BI920=契約状況コード表!M$7,Y920&gt;=契約状況コード表!N$7),"○",IF(AND(BI920=契約状況コード表!M$8,Y920&gt;=契約状況コード表!N$8),"○",IF(AND(BI920=契約状況コード表!M$9,Y920&gt;=契約状況コード表!N$9),"○",IF(AND(BI920=契約状況コード表!M$10,Y920&gt;=契約状況コード表!N$10),"○",IF(AND(BI920=契約状況コード表!M$11,Y920&gt;=契約状況コード表!N$11),"○",IF(AND(BI920=契約状況コード表!M$12,Y920&gt;=契約状況コード表!N$12),"○",IF(AND(BI920=契約状況コード表!M$13,Y920&gt;=契約状況コード表!N$13),"○","×")))))))))</f>
        <v>×</v>
      </c>
      <c r="BF920" s="114" t="str">
        <f t="shared" si="128"/>
        <v>×</v>
      </c>
      <c r="BG920" s="114" t="str">
        <f t="shared" si="129"/>
        <v>×</v>
      </c>
      <c r="BH920" s="115" t="str">
        <f t="shared" si="130"/>
        <v/>
      </c>
      <c r="BI920" s="170">
        <f t="shared" si="131"/>
        <v>0</v>
      </c>
      <c r="BJ920" s="36" t="str">
        <f>IF(AG920=契約状況コード表!G$5,"",IF(AND(K920&lt;&gt;"",ISTEXT(U920)),"分担契約/単価契約",IF(ISTEXT(U920),"単価契約",IF(K920&lt;&gt;"","分担契約",""))))</f>
        <v/>
      </c>
      <c r="BK920" s="171"/>
      <c r="BL920" s="118" t="str">
        <f>IF(COUNTIF(T920,"**"),"",IF(AND(T920&gt;=契約状況コード表!P$5,OR(H920=契約状況コード表!M$5,H920=契約状況コード表!M$6)),1,IF(AND(T920&gt;=契約状況コード表!P$13,H920&lt;&gt;契約状況コード表!M$5,H920&lt;&gt;契約状況コード表!M$6),1,"")))</f>
        <v/>
      </c>
      <c r="BM920" s="155" t="str">
        <f t="shared" si="132"/>
        <v>○</v>
      </c>
      <c r="BN920" s="118" t="b">
        <f t="shared" si="133"/>
        <v>1</v>
      </c>
      <c r="BO920" s="118" t="b">
        <f t="shared" si="134"/>
        <v>1</v>
      </c>
    </row>
    <row r="921" spans="1:67" ht="60.6" customHeight="1">
      <c r="A921" s="101">
        <f t="shared" si="135"/>
        <v>916</v>
      </c>
      <c r="B921" s="101" t="str">
        <f t="shared" si="136"/>
        <v/>
      </c>
      <c r="C921" s="101" t="str">
        <f>IF(B921&lt;&gt;1,"",COUNTIF($B$6:B921,1))</f>
        <v/>
      </c>
      <c r="D921" s="101" t="str">
        <f>IF(B921&lt;&gt;2,"",COUNTIF($B$6:B921,2))</f>
        <v/>
      </c>
      <c r="E921" s="101" t="str">
        <f>IF(B921&lt;&gt;3,"",COUNTIF($B$6:B921,3))</f>
        <v/>
      </c>
      <c r="F921" s="101" t="str">
        <f>IF(B921&lt;&gt;4,"",COUNTIF($B$6:B921,4))</f>
        <v/>
      </c>
      <c r="G921" s="75"/>
      <c r="H921" s="36"/>
      <c r="I921" s="76"/>
      <c r="J921" s="76"/>
      <c r="K921" s="75"/>
      <c r="L921" s="161"/>
      <c r="M921" s="77"/>
      <c r="N921" s="76"/>
      <c r="O921" s="78"/>
      <c r="P921" s="83"/>
      <c r="Q921" s="84"/>
      <c r="R921" s="76"/>
      <c r="S921" s="75"/>
      <c r="T921" s="79"/>
      <c r="U921" s="86"/>
      <c r="V921" s="87"/>
      <c r="W921" s="172" t="str">
        <f>IF(OR(T921="他官署で調達手続きを実施のため",AG921=契約状況コード表!G$5),"－",IF(V921&lt;&gt;"",ROUNDDOWN(V921/T921,3),(IFERROR(ROUNDDOWN(U921/T921,3),"－"))))</f>
        <v>－</v>
      </c>
      <c r="X921" s="79"/>
      <c r="Y921" s="79"/>
      <c r="Z921" s="82"/>
      <c r="AA921" s="80"/>
      <c r="AB921" s="81"/>
      <c r="AC921" s="82"/>
      <c r="AD921" s="82"/>
      <c r="AE921" s="82"/>
      <c r="AF921" s="82"/>
      <c r="AG921" s="80"/>
      <c r="AH921" s="76"/>
      <c r="AI921" s="76"/>
      <c r="AJ921" s="76"/>
      <c r="AK921" s="36"/>
      <c r="AL921" s="36"/>
      <c r="AM921" s="200"/>
      <c r="AN921" s="200"/>
      <c r="AO921" s="200"/>
      <c r="AP921" s="200"/>
      <c r="AQ921" s="161"/>
      <c r="AR921" s="75"/>
      <c r="AS921" s="36"/>
      <c r="AT921" s="36"/>
      <c r="AU921" s="36"/>
      <c r="AV921" s="36"/>
      <c r="AW921" s="36"/>
      <c r="AX921" s="36"/>
      <c r="AY921" s="36"/>
      <c r="AZ921" s="36"/>
      <c r="BA921" s="104"/>
      <c r="BB921" s="113"/>
      <c r="BC921" s="114" t="str">
        <f>IF(AND(OR(K921=契約状況コード表!D$5,K921=契約状況コード表!D$6),OR(AG921=契約状況コード表!G$5,AG921=契約状況コード表!G$6)),"年間支払金額(全官署)",IF(OR(AG921=契約状況コード表!G$5,AG921=契約状況コード表!G$6),"年間支払金額",IF(AND(OR(COUNTIF(AI921,"*すべて*"),COUNTIF(AI921,"*全て*")),S921="●",OR(K921=契約状況コード表!D$5,K921=契約状況コード表!D$6)),"年間支払金額(全官署、契約相手方ごと)",IF(AND(OR(COUNTIF(AI921,"*すべて*"),COUNTIF(AI921,"*全て*")),S921="●"),"年間支払金額(契約相手方ごと)",IF(AND(OR(K921=契約状況コード表!D$5,K921=契約状況コード表!D$6),AG921=契約状況コード表!G$7),"契約総額(全官署)",IF(AND(K921=契約状況コード表!D$7,AG921=契約状況コード表!G$7),"契約総額(自官署のみ)",IF(K921=契約状況コード表!D$7,"年間支払金額(自官署のみ)",IF(AG921=契約状況コード表!G$7,"契約総額",IF(AND(COUNTIF(BJ921,"&lt;&gt;*単価*"),OR(K921=契約状況コード表!D$5,K921=契約状況コード表!D$6)),"全官署予定価格",IF(AND(COUNTIF(BJ921,"*単価*"),OR(K921=契約状況コード表!D$5,K921=契約状況コード表!D$6)),"全官署支払金額",IF(AND(COUNTIF(BJ921,"&lt;&gt;*単価*"),COUNTIF(BJ921,"*変更契約*")),"変更後予定価格",IF(COUNTIF(BJ921,"*単価*"),"年間支払金額","予定価格"))))))))))))</f>
        <v>予定価格</v>
      </c>
      <c r="BD921" s="114" t="str">
        <f>IF(AND(BI921=契約状況コード表!M$5,T921&gt;契約状況コード表!N$5),"○",IF(AND(BI921=契約状況コード表!M$6,T921&gt;=契約状況コード表!N$6),"○",IF(AND(BI921=契約状況コード表!M$7,T921&gt;=契約状況コード表!N$7),"○",IF(AND(BI921=契約状況コード表!M$8,T921&gt;=契約状況コード表!N$8),"○",IF(AND(BI921=契約状況コード表!M$9,T921&gt;=契約状況コード表!N$9),"○",IF(AND(BI921=契約状況コード表!M$10,T921&gt;=契約状況コード表!N$10),"○",IF(AND(BI921=契約状況コード表!M$11,T921&gt;=契約状況コード表!N$11),"○",IF(AND(BI921=契約状況コード表!M$12,T921&gt;=契約状況コード表!N$12),"○",IF(AND(BI921=契約状況コード表!M$13,T921&gt;=契約状況コード表!N$13),"○",IF(T921="他官署で調達手続き入札を実施のため","○","×"))))))))))</f>
        <v>×</v>
      </c>
      <c r="BE921" s="114" t="str">
        <f>IF(AND(BI921=契約状況コード表!M$5,Y921&gt;契約状況コード表!N$5),"○",IF(AND(BI921=契約状況コード表!M$6,Y921&gt;=契約状況コード表!N$6),"○",IF(AND(BI921=契約状況コード表!M$7,Y921&gt;=契約状況コード表!N$7),"○",IF(AND(BI921=契約状況コード表!M$8,Y921&gt;=契約状況コード表!N$8),"○",IF(AND(BI921=契約状況コード表!M$9,Y921&gt;=契約状況コード表!N$9),"○",IF(AND(BI921=契約状況コード表!M$10,Y921&gt;=契約状況コード表!N$10),"○",IF(AND(BI921=契約状況コード表!M$11,Y921&gt;=契約状況コード表!N$11),"○",IF(AND(BI921=契約状況コード表!M$12,Y921&gt;=契約状況コード表!N$12),"○",IF(AND(BI921=契約状況コード表!M$13,Y921&gt;=契約状況コード表!N$13),"○","×")))))))))</f>
        <v>×</v>
      </c>
      <c r="BF921" s="114" t="str">
        <f t="shared" si="128"/>
        <v>×</v>
      </c>
      <c r="BG921" s="114" t="str">
        <f t="shared" si="129"/>
        <v>×</v>
      </c>
      <c r="BH921" s="115" t="str">
        <f t="shared" si="130"/>
        <v/>
      </c>
      <c r="BI921" s="170">
        <f t="shared" si="131"/>
        <v>0</v>
      </c>
      <c r="BJ921" s="36" t="str">
        <f>IF(AG921=契約状況コード表!G$5,"",IF(AND(K921&lt;&gt;"",ISTEXT(U921)),"分担契約/単価契約",IF(ISTEXT(U921),"単価契約",IF(K921&lt;&gt;"","分担契約",""))))</f>
        <v/>
      </c>
      <c r="BK921" s="171"/>
      <c r="BL921" s="118" t="str">
        <f>IF(COUNTIF(T921,"**"),"",IF(AND(T921&gt;=契約状況コード表!P$5,OR(H921=契約状況コード表!M$5,H921=契約状況コード表!M$6)),1,IF(AND(T921&gt;=契約状況コード表!P$13,H921&lt;&gt;契約状況コード表!M$5,H921&lt;&gt;契約状況コード表!M$6),1,"")))</f>
        <v/>
      </c>
      <c r="BM921" s="155" t="str">
        <f t="shared" si="132"/>
        <v>○</v>
      </c>
      <c r="BN921" s="118" t="b">
        <f t="shared" si="133"/>
        <v>1</v>
      </c>
      <c r="BO921" s="118" t="b">
        <f t="shared" si="134"/>
        <v>1</v>
      </c>
    </row>
    <row r="922" spans="1:67" ht="60.6" customHeight="1">
      <c r="A922" s="101">
        <f t="shared" si="135"/>
        <v>917</v>
      </c>
      <c r="B922" s="101" t="str">
        <f t="shared" si="136"/>
        <v/>
      </c>
      <c r="C922" s="101" t="str">
        <f>IF(B922&lt;&gt;1,"",COUNTIF($B$6:B922,1))</f>
        <v/>
      </c>
      <c r="D922" s="101" t="str">
        <f>IF(B922&lt;&gt;2,"",COUNTIF($B$6:B922,2))</f>
        <v/>
      </c>
      <c r="E922" s="101" t="str">
        <f>IF(B922&lt;&gt;3,"",COUNTIF($B$6:B922,3))</f>
        <v/>
      </c>
      <c r="F922" s="101" t="str">
        <f>IF(B922&lt;&gt;4,"",COUNTIF($B$6:B922,4))</f>
        <v/>
      </c>
      <c r="G922" s="75"/>
      <c r="H922" s="36"/>
      <c r="I922" s="76"/>
      <c r="J922" s="76"/>
      <c r="K922" s="75"/>
      <c r="L922" s="161"/>
      <c r="M922" s="77"/>
      <c r="N922" s="76"/>
      <c r="O922" s="78"/>
      <c r="P922" s="83"/>
      <c r="Q922" s="84"/>
      <c r="R922" s="76"/>
      <c r="S922" s="75"/>
      <c r="T922" s="79"/>
      <c r="U922" s="86"/>
      <c r="V922" s="87"/>
      <c r="W922" s="172" t="str">
        <f>IF(OR(T922="他官署で調達手続きを実施のため",AG922=契約状況コード表!G$5),"－",IF(V922&lt;&gt;"",ROUNDDOWN(V922/T922,3),(IFERROR(ROUNDDOWN(U922/T922,3),"－"))))</f>
        <v>－</v>
      </c>
      <c r="X922" s="79"/>
      <c r="Y922" s="79"/>
      <c r="Z922" s="82"/>
      <c r="AA922" s="80"/>
      <c r="AB922" s="81"/>
      <c r="AC922" s="82"/>
      <c r="AD922" s="82"/>
      <c r="AE922" s="82"/>
      <c r="AF922" s="82"/>
      <c r="AG922" s="80"/>
      <c r="AH922" s="76"/>
      <c r="AI922" s="76"/>
      <c r="AJ922" s="76"/>
      <c r="AK922" s="36"/>
      <c r="AL922" s="36"/>
      <c r="AM922" s="200"/>
      <c r="AN922" s="200"/>
      <c r="AO922" s="200"/>
      <c r="AP922" s="200"/>
      <c r="AQ922" s="161"/>
      <c r="AR922" s="75"/>
      <c r="AS922" s="36"/>
      <c r="AT922" s="36"/>
      <c r="AU922" s="36"/>
      <c r="AV922" s="36"/>
      <c r="AW922" s="36"/>
      <c r="AX922" s="36"/>
      <c r="AY922" s="36"/>
      <c r="AZ922" s="36"/>
      <c r="BA922" s="104"/>
      <c r="BB922" s="113"/>
      <c r="BC922" s="114" t="str">
        <f>IF(AND(OR(K922=契約状況コード表!D$5,K922=契約状況コード表!D$6),OR(AG922=契約状況コード表!G$5,AG922=契約状況コード表!G$6)),"年間支払金額(全官署)",IF(OR(AG922=契約状況コード表!G$5,AG922=契約状況コード表!G$6),"年間支払金額",IF(AND(OR(COUNTIF(AI922,"*すべて*"),COUNTIF(AI922,"*全て*")),S922="●",OR(K922=契約状況コード表!D$5,K922=契約状況コード表!D$6)),"年間支払金額(全官署、契約相手方ごと)",IF(AND(OR(COUNTIF(AI922,"*すべて*"),COUNTIF(AI922,"*全て*")),S922="●"),"年間支払金額(契約相手方ごと)",IF(AND(OR(K922=契約状況コード表!D$5,K922=契約状況コード表!D$6),AG922=契約状況コード表!G$7),"契約総額(全官署)",IF(AND(K922=契約状況コード表!D$7,AG922=契約状況コード表!G$7),"契約総額(自官署のみ)",IF(K922=契約状況コード表!D$7,"年間支払金額(自官署のみ)",IF(AG922=契約状況コード表!G$7,"契約総額",IF(AND(COUNTIF(BJ922,"&lt;&gt;*単価*"),OR(K922=契約状況コード表!D$5,K922=契約状況コード表!D$6)),"全官署予定価格",IF(AND(COUNTIF(BJ922,"*単価*"),OR(K922=契約状況コード表!D$5,K922=契約状況コード表!D$6)),"全官署支払金額",IF(AND(COUNTIF(BJ922,"&lt;&gt;*単価*"),COUNTIF(BJ922,"*変更契約*")),"変更後予定価格",IF(COUNTIF(BJ922,"*単価*"),"年間支払金額","予定価格"))))))))))))</f>
        <v>予定価格</v>
      </c>
      <c r="BD922" s="114" t="str">
        <f>IF(AND(BI922=契約状況コード表!M$5,T922&gt;契約状況コード表!N$5),"○",IF(AND(BI922=契約状況コード表!M$6,T922&gt;=契約状況コード表!N$6),"○",IF(AND(BI922=契約状況コード表!M$7,T922&gt;=契約状況コード表!N$7),"○",IF(AND(BI922=契約状況コード表!M$8,T922&gt;=契約状況コード表!N$8),"○",IF(AND(BI922=契約状況コード表!M$9,T922&gt;=契約状況コード表!N$9),"○",IF(AND(BI922=契約状況コード表!M$10,T922&gt;=契約状況コード表!N$10),"○",IF(AND(BI922=契約状況コード表!M$11,T922&gt;=契約状況コード表!N$11),"○",IF(AND(BI922=契約状況コード表!M$12,T922&gt;=契約状況コード表!N$12),"○",IF(AND(BI922=契約状況コード表!M$13,T922&gt;=契約状況コード表!N$13),"○",IF(T922="他官署で調達手続き入札を実施のため","○","×"))))))))))</f>
        <v>×</v>
      </c>
      <c r="BE922" s="114" t="str">
        <f>IF(AND(BI922=契約状況コード表!M$5,Y922&gt;契約状況コード表!N$5),"○",IF(AND(BI922=契約状況コード表!M$6,Y922&gt;=契約状況コード表!N$6),"○",IF(AND(BI922=契約状況コード表!M$7,Y922&gt;=契約状況コード表!N$7),"○",IF(AND(BI922=契約状況コード表!M$8,Y922&gt;=契約状況コード表!N$8),"○",IF(AND(BI922=契約状況コード表!M$9,Y922&gt;=契約状況コード表!N$9),"○",IF(AND(BI922=契約状況コード表!M$10,Y922&gt;=契約状況コード表!N$10),"○",IF(AND(BI922=契約状況コード表!M$11,Y922&gt;=契約状況コード表!N$11),"○",IF(AND(BI922=契約状況コード表!M$12,Y922&gt;=契約状況コード表!N$12),"○",IF(AND(BI922=契約状況コード表!M$13,Y922&gt;=契約状況コード表!N$13),"○","×")))))))))</f>
        <v>×</v>
      </c>
      <c r="BF922" s="114" t="str">
        <f t="shared" si="128"/>
        <v>×</v>
      </c>
      <c r="BG922" s="114" t="str">
        <f t="shared" si="129"/>
        <v>×</v>
      </c>
      <c r="BH922" s="115" t="str">
        <f t="shared" si="130"/>
        <v/>
      </c>
      <c r="BI922" s="170">
        <f t="shared" si="131"/>
        <v>0</v>
      </c>
      <c r="BJ922" s="36" t="str">
        <f>IF(AG922=契約状況コード表!G$5,"",IF(AND(K922&lt;&gt;"",ISTEXT(U922)),"分担契約/単価契約",IF(ISTEXT(U922),"単価契約",IF(K922&lt;&gt;"","分担契約",""))))</f>
        <v/>
      </c>
      <c r="BK922" s="171"/>
      <c r="BL922" s="118" t="str">
        <f>IF(COUNTIF(T922,"**"),"",IF(AND(T922&gt;=契約状況コード表!P$5,OR(H922=契約状況コード表!M$5,H922=契約状況コード表!M$6)),1,IF(AND(T922&gt;=契約状況コード表!P$13,H922&lt;&gt;契約状況コード表!M$5,H922&lt;&gt;契約状況コード表!M$6),1,"")))</f>
        <v/>
      </c>
      <c r="BM922" s="155" t="str">
        <f t="shared" si="132"/>
        <v>○</v>
      </c>
      <c r="BN922" s="118" t="b">
        <f t="shared" si="133"/>
        <v>1</v>
      </c>
      <c r="BO922" s="118" t="b">
        <f t="shared" si="134"/>
        <v>1</v>
      </c>
    </row>
    <row r="923" spans="1:67" ht="60.6" customHeight="1">
      <c r="A923" s="101">
        <f t="shared" si="135"/>
        <v>918</v>
      </c>
      <c r="B923" s="101" t="str">
        <f t="shared" si="136"/>
        <v/>
      </c>
      <c r="C923" s="101" t="str">
        <f>IF(B923&lt;&gt;1,"",COUNTIF($B$6:B923,1))</f>
        <v/>
      </c>
      <c r="D923" s="101" t="str">
        <f>IF(B923&lt;&gt;2,"",COUNTIF($B$6:B923,2))</f>
        <v/>
      </c>
      <c r="E923" s="101" t="str">
        <f>IF(B923&lt;&gt;3,"",COUNTIF($B$6:B923,3))</f>
        <v/>
      </c>
      <c r="F923" s="101" t="str">
        <f>IF(B923&lt;&gt;4,"",COUNTIF($B$6:B923,4))</f>
        <v/>
      </c>
      <c r="G923" s="75"/>
      <c r="H923" s="36"/>
      <c r="I923" s="76"/>
      <c r="J923" s="76"/>
      <c r="K923" s="75"/>
      <c r="L923" s="161"/>
      <c r="M923" s="77"/>
      <c r="N923" s="76"/>
      <c r="O923" s="78"/>
      <c r="P923" s="83"/>
      <c r="Q923" s="84"/>
      <c r="R923" s="76"/>
      <c r="S923" s="75"/>
      <c r="T923" s="79"/>
      <c r="U923" s="86"/>
      <c r="V923" s="87"/>
      <c r="W923" s="172" t="str">
        <f>IF(OR(T923="他官署で調達手続きを実施のため",AG923=契約状況コード表!G$5),"－",IF(V923&lt;&gt;"",ROUNDDOWN(V923/T923,3),(IFERROR(ROUNDDOWN(U923/T923,3),"－"))))</f>
        <v>－</v>
      </c>
      <c r="X923" s="79"/>
      <c r="Y923" s="79"/>
      <c r="Z923" s="82"/>
      <c r="AA923" s="80"/>
      <c r="AB923" s="81"/>
      <c r="AC923" s="82"/>
      <c r="AD923" s="82"/>
      <c r="AE923" s="82"/>
      <c r="AF923" s="82"/>
      <c r="AG923" s="80"/>
      <c r="AH923" s="76"/>
      <c r="AI923" s="76"/>
      <c r="AJ923" s="76"/>
      <c r="AK923" s="36"/>
      <c r="AL923" s="36"/>
      <c r="AM923" s="200"/>
      <c r="AN923" s="200"/>
      <c r="AO923" s="200"/>
      <c r="AP923" s="200"/>
      <c r="AQ923" s="161"/>
      <c r="AR923" s="75"/>
      <c r="AS923" s="36"/>
      <c r="AT923" s="36"/>
      <c r="AU923" s="36"/>
      <c r="AV923" s="36"/>
      <c r="AW923" s="36"/>
      <c r="AX923" s="36"/>
      <c r="AY923" s="36"/>
      <c r="AZ923" s="36"/>
      <c r="BA923" s="104"/>
      <c r="BB923" s="113"/>
      <c r="BC923" s="114" t="str">
        <f>IF(AND(OR(K923=契約状況コード表!D$5,K923=契約状況コード表!D$6),OR(AG923=契約状況コード表!G$5,AG923=契約状況コード表!G$6)),"年間支払金額(全官署)",IF(OR(AG923=契約状況コード表!G$5,AG923=契約状況コード表!G$6),"年間支払金額",IF(AND(OR(COUNTIF(AI923,"*すべて*"),COUNTIF(AI923,"*全て*")),S923="●",OR(K923=契約状況コード表!D$5,K923=契約状況コード表!D$6)),"年間支払金額(全官署、契約相手方ごと)",IF(AND(OR(COUNTIF(AI923,"*すべて*"),COUNTIF(AI923,"*全て*")),S923="●"),"年間支払金額(契約相手方ごと)",IF(AND(OR(K923=契約状況コード表!D$5,K923=契約状況コード表!D$6),AG923=契約状況コード表!G$7),"契約総額(全官署)",IF(AND(K923=契約状況コード表!D$7,AG923=契約状況コード表!G$7),"契約総額(自官署のみ)",IF(K923=契約状況コード表!D$7,"年間支払金額(自官署のみ)",IF(AG923=契約状況コード表!G$7,"契約総額",IF(AND(COUNTIF(BJ923,"&lt;&gt;*単価*"),OR(K923=契約状況コード表!D$5,K923=契約状況コード表!D$6)),"全官署予定価格",IF(AND(COUNTIF(BJ923,"*単価*"),OR(K923=契約状況コード表!D$5,K923=契約状況コード表!D$6)),"全官署支払金額",IF(AND(COUNTIF(BJ923,"&lt;&gt;*単価*"),COUNTIF(BJ923,"*変更契約*")),"変更後予定価格",IF(COUNTIF(BJ923,"*単価*"),"年間支払金額","予定価格"))))))))))))</f>
        <v>予定価格</v>
      </c>
      <c r="BD923" s="114" t="str">
        <f>IF(AND(BI923=契約状況コード表!M$5,T923&gt;契約状況コード表!N$5),"○",IF(AND(BI923=契約状況コード表!M$6,T923&gt;=契約状況コード表!N$6),"○",IF(AND(BI923=契約状況コード表!M$7,T923&gt;=契約状況コード表!N$7),"○",IF(AND(BI923=契約状況コード表!M$8,T923&gt;=契約状況コード表!N$8),"○",IF(AND(BI923=契約状況コード表!M$9,T923&gt;=契約状況コード表!N$9),"○",IF(AND(BI923=契約状況コード表!M$10,T923&gt;=契約状況コード表!N$10),"○",IF(AND(BI923=契約状況コード表!M$11,T923&gt;=契約状況コード表!N$11),"○",IF(AND(BI923=契約状況コード表!M$12,T923&gt;=契約状況コード表!N$12),"○",IF(AND(BI923=契約状況コード表!M$13,T923&gt;=契約状況コード表!N$13),"○",IF(T923="他官署で調達手続き入札を実施のため","○","×"))))))))))</f>
        <v>×</v>
      </c>
      <c r="BE923" s="114" t="str">
        <f>IF(AND(BI923=契約状況コード表!M$5,Y923&gt;契約状況コード表!N$5),"○",IF(AND(BI923=契約状況コード表!M$6,Y923&gt;=契約状況コード表!N$6),"○",IF(AND(BI923=契約状況コード表!M$7,Y923&gt;=契約状況コード表!N$7),"○",IF(AND(BI923=契約状況コード表!M$8,Y923&gt;=契約状況コード表!N$8),"○",IF(AND(BI923=契約状況コード表!M$9,Y923&gt;=契約状況コード表!N$9),"○",IF(AND(BI923=契約状況コード表!M$10,Y923&gt;=契約状況コード表!N$10),"○",IF(AND(BI923=契約状況コード表!M$11,Y923&gt;=契約状況コード表!N$11),"○",IF(AND(BI923=契約状況コード表!M$12,Y923&gt;=契約状況コード表!N$12),"○",IF(AND(BI923=契約状況コード表!M$13,Y923&gt;=契約状況コード表!N$13),"○","×")))))))))</f>
        <v>×</v>
      </c>
      <c r="BF923" s="114" t="str">
        <f t="shared" si="128"/>
        <v>×</v>
      </c>
      <c r="BG923" s="114" t="str">
        <f t="shared" si="129"/>
        <v>×</v>
      </c>
      <c r="BH923" s="115" t="str">
        <f t="shared" si="130"/>
        <v/>
      </c>
      <c r="BI923" s="170">
        <f t="shared" si="131"/>
        <v>0</v>
      </c>
      <c r="BJ923" s="36" t="str">
        <f>IF(AG923=契約状況コード表!G$5,"",IF(AND(K923&lt;&gt;"",ISTEXT(U923)),"分担契約/単価契約",IF(ISTEXT(U923),"単価契約",IF(K923&lt;&gt;"","分担契約",""))))</f>
        <v/>
      </c>
      <c r="BK923" s="171"/>
      <c r="BL923" s="118" t="str">
        <f>IF(COUNTIF(T923,"**"),"",IF(AND(T923&gt;=契約状況コード表!P$5,OR(H923=契約状況コード表!M$5,H923=契約状況コード表!M$6)),1,IF(AND(T923&gt;=契約状況コード表!P$13,H923&lt;&gt;契約状況コード表!M$5,H923&lt;&gt;契約状況コード表!M$6),1,"")))</f>
        <v/>
      </c>
      <c r="BM923" s="155" t="str">
        <f t="shared" si="132"/>
        <v>○</v>
      </c>
      <c r="BN923" s="118" t="b">
        <f t="shared" si="133"/>
        <v>1</v>
      </c>
      <c r="BO923" s="118" t="b">
        <f t="shared" si="134"/>
        <v>1</v>
      </c>
    </row>
    <row r="924" spans="1:67" ht="60.6" customHeight="1">
      <c r="A924" s="101">
        <f t="shared" si="135"/>
        <v>919</v>
      </c>
      <c r="B924" s="101" t="str">
        <f t="shared" si="136"/>
        <v/>
      </c>
      <c r="C924" s="101" t="str">
        <f>IF(B924&lt;&gt;1,"",COUNTIF($B$6:B924,1))</f>
        <v/>
      </c>
      <c r="D924" s="101" t="str">
        <f>IF(B924&lt;&gt;2,"",COUNTIF($B$6:B924,2))</f>
        <v/>
      </c>
      <c r="E924" s="101" t="str">
        <f>IF(B924&lt;&gt;3,"",COUNTIF($B$6:B924,3))</f>
        <v/>
      </c>
      <c r="F924" s="101" t="str">
        <f>IF(B924&lt;&gt;4,"",COUNTIF($B$6:B924,4))</f>
        <v/>
      </c>
      <c r="G924" s="75"/>
      <c r="H924" s="36"/>
      <c r="I924" s="76"/>
      <c r="J924" s="76"/>
      <c r="K924" s="75"/>
      <c r="L924" s="161"/>
      <c r="M924" s="77"/>
      <c r="N924" s="76"/>
      <c r="O924" s="78"/>
      <c r="P924" s="83"/>
      <c r="Q924" s="84"/>
      <c r="R924" s="76"/>
      <c r="S924" s="75"/>
      <c r="T924" s="79"/>
      <c r="U924" s="86"/>
      <c r="V924" s="87"/>
      <c r="W924" s="172" t="str">
        <f>IF(OR(T924="他官署で調達手続きを実施のため",AG924=契約状況コード表!G$5),"－",IF(V924&lt;&gt;"",ROUNDDOWN(V924/T924,3),(IFERROR(ROUNDDOWN(U924/T924,3),"－"))))</f>
        <v>－</v>
      </c>
      <c r="X924" s="79"/>
      <c r="Y924" s="79"/>
      <c r="Z924" s="82"/>
      <c r="AA924" s="80"/>
      <c r="AB924" s="81"/>
      <c r="AC924" s="82"/>
      <c r="AD924" s="82"/>
      <c r="AE924" s="82"/>
      <c r="AF924" s="82"/>
      <c r="AG924" s="80"/>
      <c r="AH924" s="76"/>
      <c r="AI924" s="76"/>
      <c r="AJ924" s="76"/>
      <c r="AK924" s="36"/>
      <c r="AL924" s="36"/>
      <c r="AM924" s="200"/>
      <c r="AN924" s="200"/>
      <c r="AO924" s="200"/>
      <c r="AP924" s="200"/>
      <c r="AQ924" s="161"/>
      <c r="AR924" s="75"/>
      <c r="AS924" s="36"/>
      <c r="AT924" s="36"/>
      <c r="AU924" s="36"/>
      <c r="AV924" s="36"/>
      <c r="AW924" s="36"/>
      <c r="AX924" s="36"/>
      <c r="AY924" s="36"/>
      <c r="AZ924" s="36"/>
      <c r="BA924" s="108"/>
      <c r="BB924" s="113"/>
      <c r="BC924" s="114" t="str">
        <f>IF(AND(OR(K924=契約状況コード表!D$5,K924=契約状況コード表!D$6),OR(AG924=契約状況コード表!G$5,AG924=契約状況コード表!G$6)),"年間支払金額(全官署)",IF(OR(AG924=契約状況コード表!G$5,AG924=契約状況コード表!G$6),"年間支払金額",IF(AND(OR(COUNTIF(AI924,"*すべて*"),COUNTIF(AI924,"*全て*")),S924="●",OR(K924=契約状況コード表!D$5,K924=契約状況コード表!D$6)),"年間支払金額(全官署、契約相手方ごと)",IF(AND(OR(COUNTIF(AI924,"*すべて*"),COUNTIF(AI924,"*全て*")),S924="●"),"年間支払金額(契約相手方ごと)",IF(AND(OR(K924=契約状況コード表!D$5,K924=契約状況コード表!D$6),AG924=契約状況コード表!G$7),"契約総額(全官署)",IF(AND(K924=契約状況コード表!D$7,AG924=契約状況コード表!G$7),"契約総額(自官署のみ)",IF(K924=契約状況コード表!D$7,"年間支払金額(自官署のみ)",IF(AG924=契約状況コード表!G$7,"契約総額",IF(AND(COUNTIF(BJ924,"&lt;&gt;*単価*"),OR(K924=契約状況コード表!D$5,K924=契約状況コード表!D$6)),"全官署予定価格",IF(AND(COUNTIF(BJ924,"*単価*"),OR(K924=契約状況コード表!D$5,K924=契約状況コード表!D$6)),"全官署支払金額",IF(AND(COUNTIF(BJ924,"&lt;&gt;*単価*"),COUNTIF(BJ924,"*変更契約*")),"変更後予定価格",IF(COUNTIF(BJ924,"*単価*"),"年間支払金額","予定価格"))))))))))))</f>
        <v>予定価格</v>
      </c>
      <c r="BD924" s="114" t="str">
        <f>IF(AND(BI924=契約状況コード表!M$5,T924&gt;契約状況コード表!N$5),"○",IF(AND(BI924=契約状況コード表!M$6,T924&gt;=契約状況コード表!N$6),"○",IF(AND(BI924=契約状況コード表!M$7,T924&gt;=契約状況コード表!N$7),"○",IF(AND(BI924=契約状況コード表!M$8,T924&gt;=契約状況コード表!N$8),"○",IF(AND(BI924=契約状況コード表!M$9,T924&gt;=契約状況コード表!N$9),"○",IF(AND(BI924=契約状況コード表!M$10,T924&gt;=契約状況コード表!N$10),"○",IF(AND(BI924=契約状況コード表!M$11,T924&gt;=契約状況コード表!N$11),"○",IF(AND(BI924=契約状況コード表!M$12,T924&gt;=契約状況コード表!N$12),"○",IF(AND(BI924=契約状況コード表!M$13,T924&gt;=契約状況コード表!N$13),"○",IF(T924="他官署で調達手続き入札を実施のため","○","×"))))))))))</f>
        <v>×</v>
      </c>
      <c r="BE924" s="114" t="str">
        <f>IF(AND(BI924=契約状況コード表!M$5,Y924&gt;契約状況コード表!N$5),"○",IF(AND(BI924=契約状況コード表!M$6,Y924&gt;=契約状況コード表!N$6),"○",IF(AND(BI924=契約状況コード表!M$7,Y924&gt;=契約状況コード表!N$7),"○",IF(AND(BI924=契約状況コード表!M$8,Y924&gt;=契約状況コード表!N$8),"○",IF(AND(BI924=契約状況コード表!M$9,Y924&gt;=契約状況コード表!N$9),"○",IF(AND(BI924=契約状況コード表!M$10,Y924&gt;=契約状況コード表!N$10),"○",IF(AND(BI924=契約状況コード表!M$11,Y924&gt;=契約状況コード表!N$11),"○",IF(AND(BI924=契約状況コード表!M$12,Y924&gt;=契約状況コード表!N$12),"○",IF(AND(BI924=契約状況コード表!M$13,Y924&gt;=契約状況コード表!N$13),"○","×")))))))))</f>
        <v>×</v>
      </c>
      <c r="BF924" s="114" t="str">
        <f t="shared" si="128"/>
        <v>×</v>
      </c>
      <c r="BG924" s="114" t="str">
        <f t="shared" si="129"/>
        <v>×</v>
      </c>
      <c r="BH924" s="115" t="str">
        <f t="shared" si="130"/>
        <v/>
      </c>
      <c r="BI924" s="170">
        <f t="shared" si="131"/>
        <v>0</v>
      </c>
      <c r="BJ924" s="36" t="str">
        <f>IF(AG924=契約状況コード表!G$5,"",IF(AND(K924&lt;&gt;"",ISTEXT(U924)),"分担契約/単価契約",IF(ISTEXT(U924),"単価契約",IF(K924&lt;&gt;"","分担契約",""))))</f>
        <v/>
      </c>
      <c r="BK924" s="171"/>
      <c r="BL924" s="118" t="str">
        <f>IF(COUNTIF(T924,"**"),"",IF(AND(T924&gt;=契約状況コード表!P$5,OR(H924=契約状況コード表!M$5,H924=契約状況コード表!M$6)),1,IF(AND(T924&gt;=契約状況コード表!P$13,H924&lt;&gt;契約状況コード表!M$5,H924&lt;&gt;契約状況コード表!M$6),1,"")))</f>
        <v/>
      </c>
      <c r="BM924" s="155" t="str">
        <f t="shared" si="132"/>
        <v>○</v>
      </c>
      <c r="BN924" s="118" t="b">
        <f t="shared" si="133"/>
        <v>1</v>
      </c>
      <c r="BO924" s="118" t="b">
        <f t="shared" si="134"/>
        <v>1</v>
      </c>
    </row>
    <row r="925" spans="1:67" ht="60.6" customHeight="1">
      <c r="A925" s="101">
        <f t="shared" si="135"/>
        <v>920</v>
      </c>
      <c r="B925" s="101" t="str">
        <f t="shared" si="136"/>
        <v/>
      </c>
      <c r="C925" s="101" t="str">
        <f>IF(B925&lt;&gt;1,"",COUNTIF($B$6:B925,1))</f>
        <v/>
      </c>
      <c r="D925" s="101" t="str">
        <f>IF(B925&lt;&gt;2,"",COUNTIF($B$6:B925,2))</f>
        <v/>
      </c>
      <c r="E925" s="101" t="str">
        <f>IF(B925&lt;&gt;3,"",COUNTIF($B$6:B925,3))</f>
        <v/>
      </c>
      <c r="F925" s="101" t="str">
        <f>IF(B925&lt;&gt;4,"",COUNTIF($B$6:B925,4))</f>
        <v/>
      </c>
      <c r="G925" s="75"/>
      <c r="H925" s="36"/>
      <c r="I925" s="76"/>
      <c r="J925" s="76"/>
      <c r="K925" s="75"/>
      <c r="L925" s="161"/>
      <c r="M925" s="77"/>
      <c r="N925" s="76"/>
      <c r="O925" s="78"/>
      <c r="P925" s="83"/>
      <c r="Q925" s="84"/>
      <c r="R925" s="76"/>
      <c r="S925" s="75"/>
      <c r="T925" s="79"/>
      <c r="U925" s="86"/>
      <c r="V925" s="87"/>
      <c r="W925" s="172" t="str">
        <f>IF(OR(T925="他官署で調達手続きを実施のため",AG925=契約状況コード表!G$5),"－",IF(V925&lt;&gt;"",ROUNDDOWN(V925/T925,3),(IFERROR(ROUNDDOWN(U925/T925,3),"－"))))</f>
        <v>－</v>
      </c>
      <c r="X925" s="79"/>
      <c r="Y925" s="79"/>
      <c r="Z925" s="82"/>
      <c r="AA925" s="80"/>
      <c r="AB925" s="81"/>
      <c r="AC925" s="82"/>
      <c r="AD925" s="82"/>
      <c r="AE925" s="82"/>
      <c r="AF925" s="82"/>
      <c r="AG925" s="80"/>
      <c r="AH925" s="76"/>
      <c r="AI925" s="76"/>
      <c r="AJ925" s="76"/>
      <c r="AK925" s="36"/>
      <c r="AL925" s="36"/>
      <c r="AM925" s="200"/>
      <c r="AN925" s="200"/>
      <c r="AO925" s="200"/>
      <c r="AP925" s="200"/>
      <c r="AQ925" s="161"/>
      <c r="AR925" s="75"/>
      <c r="AS925" s="36"/>
      <c r="AT925" s="36"/>
      <c r="AU925" s="36"/>
      <c r="AV925" s="36"/>
      <c r="AW925" s="36"/>
      <c r="AX925" s="36"/>
      <c r="AY925" s="36"/>
      <c r="AZ925" s="36"/>
      <c r="BA925" s="104"/>
      <c r="BB925" s="113"/>
      <c r="BC925" s="114" t="str">
        <f>IF(AND(OR(K925=契約状況コード表!D$5,K925=契約状況コード表!D$6),OR(AG925=契約状況コード表!G$5,AG925=契約状況コード表!G$6)),"年間支払金額(全官署)",IF(OR(AG925=契約状況コード表!G$5,AG925=契約状況コード表!G$6),"年間支払金額",IF(AND(OR(COUNTIF(AI925,"*すべて*"),COUNTIF(AI925,"*全て*")),S925="●",OR(K925=契約状況コード表!D$5,K925=契約状況コード表!D$6)),"年間支払金額(全官署、契約相手方ごと)",IF(AND(OR(COUNTIF(AI925,"*すべて*"),COUNTIF(AI925,"*全て*")),S925="●"),"年間支払金額(契約相手方ごと)",IF(AND(OR(K925=契約状況コード表!D$5,K925=契約状況コード表!D$6),AG925=契約状況コード表!G$7),"契約総額(全官署)",IF(AND(K925=契約状況コード表!D$7,AG925=契約状況コード表!G$7),"契約総額(自官署のみ)",IF(K925=契約状況コード表!D$7,"年間支払金額(自官署のみ)",IF(AG925=契約状況コード表!G$7,"契約総額",IF(AND(COUNTIF(BJ925,"&lt;&gt;*単価*"),OR(K925=契約状況コード表!D$5,K925=契約状況コード表!D$6)),"全官署予定価格",IF(AND(COUNTIF(BJ925,"*単価*"),OR(K925=契約状況コード表!D$5,K925=契約状況コード表!D$6)),"全官署支払金額",IF(AND(COUNTIF(BJ925,"&lt;&gt;*単価*"),COUNTIF(BJ925,"*変更契約*")),"変更後予定価格",IF(COUNTIF(BJ925,"*単価*"),"年間支払金額","予定価格"))))))))))))</f>
        <v>予定価格</v>
      </c>
      <c r="BD925" s="114" t="str">
        <f>IF(AND(BI925=契約状況コード表!M$5,T925&gt;契約状況コード表!N$5),"○",IF(AND(BI925=契約状況コード表!M$6,T925&gt;=契約状況コード表!N$6),"○",IF(AND(BI925=契約状況コード表!M$7,T925&gt;=契約状況コード表!N$7),"○",IF(AND(BI925=契約状況コード表!M$8,T925&gt;=契約状況コード表!N$8),"○",IF(AND(BI925=契約状況コード表!M$9,T925&gt;=契約状況コード表!N$9),"○",IF(AND(BI925=契約状況コード表!M$10,T925&gt;=契約状況コード表!N$10),"○",IF(AND(BI925=契約状況コード表!M$11,T925&gt;=契約状況コード表!N$11),"○",IF(AND(BI925=契約状況コード表!M$12,T925&gt;=契約状況コード表!N$12),"○",IF(AND(BI925=契約状況コード表!M$13,T925&gt;=契約状況コード表!N$13),"○",IF(T925="他官署で調達手続き入札を実施のため","○","×"))))))))))</f>
        <v>×</v>
      </c>
      <c r="BE925" s="114" t="str">
        <f>IF(AND(BI925=契約状況コード表!M$5,Y925&gt;契約状況コード表!N$5),"○",IF(AND(BI925=契約状況コード表!M$6,Y925&gt;=契約状況コード表!N$6),"○",IF(AND(BI925=契約状況コード表!M$7,Y925&gt;=契約状況コード表!N$7),"○",IF(AND(BI925=契約状況コード表!M$8,Y925&gt;=契約状況コード表!N$8),"○",IF(AND(BI925=契約状況コード表!M$9,Y925&gt;=契約状況コード表!N$9),"○",IF(AND(BI925=契約状況コード表!M$10,Y925&gt;=契約状況コード表!N$10),"○",IF(AND(BI925=契約状況コード表!M$11,Y925&gt;=契約状況コード表!N$11),"○",IF(AND(BI925=契約状況コード表!M$12,Y925&gt;=契約状況コード表!N$12),"○",IF(AND(BI925=契約状況コード表!M$13,Y925&gt;=契約状況コード表!N$13),"○","×")))))))))</f>
        <v>×</v>
      </c>
      <c r="BF925" s="114" t="str">
        <f t="shared" si="128"/>
        <v>×</v>
      </c>
      <c r="BG925" s="114" t="str">
        <f t="shared" si="129"/>
        <v>×</v>
      </c>
      <c r="BH925" s="115" t="str">
        <f t="shared" si="130"/>
        <v/>
      </c>
      <c r="BI925" s="170">
        <f t="shared" si="131"/>
        <v>0</v>
      </c>
      <c r="BJ925" s="36" t="str">
        <f>IF(AG925=契約状況コード表!G$5,"",IF(AND(K925&lt;&gt;"",ISTEXT(U925)),"分担契約/単価契約",IF(ISTEXT(U925),"単価契約",IF(K925&lt;&gt;"","分担契約",""))))</f>
        <v/>
      </c>
      <c r="BK925" s="171"/>
      <c r="BL925" s="118" t="str">
        <f>IF(COUNTIF(T925,"**"),"",IF(AND(T925&gt;=契約状況コード表!P$5,OR(H925=契約状況コード表!M$5,H925=契約状況コード表!M$6)),1,IF(AND(T925&gt;=契約状況コード表!P$13,H925&lt;&gt;契約状況コード表!M$5,H925&lt;&gt;契約状況コード表!M$6),1,"")))</f>
        <v/>
      </c>
      <c r="BM925" s="155" t="str">
        <f t="shared" si="132"/>
        <v>○</v>
      </c>
      <c r="BN925" s="118" t="b">
        <f t="shared" si="133"/>
        <v>1</v>
      </c>
      <c r="BO925" s="118" t="b">
        <f t="shared" si="134"/>
        <v>1</v>
      </c>
    </row>
    <row r="926" spans="1:67" ht="60.6" customHeight="1">
      <c r="A926" s="101">
        <f t="shared" si="135"/>
        <v>921</v>
      </c>
      <c r="B926" s="101" t="str">
        <f t="shared" si="136"/>
        <v/>
      </c>
      <c r="C926" s="101" t="str">
        <f>IF(B926&lt;&gt;1,"",COUNTIF($B$6:B926,1))</f>
        <v/>
      </c>
      <c r="D926" s="101" t="str">
        <f>IF(B926&lt;&gt;2,"",COUNTIF($B$6:B926,2))</f>
        <v/>
      </c>
      <c r="E926" s="101" t="str">
        <f>IF(B926&lt;&gt;3,"",COUNTIF($B$6:B926,3))</f>
        <v/>
      </c>
      <c r="F926" s="101" t="str">
        <f>IF(B926&lt;&gt;4,"",COUNTIF($B$6:B926,4))</f>
        <v/>
      </c>
      <c r="G926" s="75"/>
      <c r="H926" s="36"/>
      <c r="I926" s="76"/>
      <c r="J926" s="76"/>
      <c r="K926" s="75"/>
      <c r="L926" s="161"/>
      <c r="M926" s="77"/>
      <c r="N926" s="76"/>
      <c r="O926" s="78"/>
      <c r="P926" s="83"/>
      <c r="Q926" s="84"/>
      <c r="R926" s="76"/>
      <c r="S926" s="75"/>
      <c r="T926" s="79"/>
      <c r="U926" s="86"/>
      <c r="V926" s="87"/>
      <c r="W926" s="172" t="str">
        <f>IF(OR(T926="他官署で調達手続きを実施のため",AG926=契約状況コード表!G$5),"－",IF(V926&lt;&gt;"",ROUNDDOWN(V926/T926,3),(IFERROR(ROUNDDOWN(U926/T926,3),"－"))))</f>
        <v>－</v>
      </c>
      <c r="X926" s="79"/>
      <c r="Y926" s="79"/>
      <c r="Z926" s="82"/>
      <c r="AA926" s="80"/>
      <c r="AB926" s="81"/>
      <c r="AC926" s="82"/>
      <c r="AD926" s="82"/>
      <c r="AE926" s="82"/>
      <c r="AF926" s="82"/>
      <c r="AG926" s="80"/>
      <c r="AH926" s="76"/>
      <c r="AI926" s="76"/>
      <c r="AJ926" s="76"/>
      <c r="AK926" s="36"/>
      <c r="AL926" s="36"/>
      <c r="AM926" s="200"/>
      <c r="AN926" s="200"/>
      <c r="AO926" s="200"/>
      <c r="AP926" s="200"/>
      <c r="AQ926" s="161"/>
      <c r="AR926" s="75"/>
      <c r="AS926" s="36"/>
      <c r="AT926" s="36"/>
      <c r="AU926" s="36"/>
      <c r="AV926" s="36"/>
      <c r="AW926" s="36"/>
      <c r="AX926" s="36"/>
      <c r="AY926" s="36"/>
      <c r="AZ926" s="36"/>
      <c r="BA926" s="104"/>
      <c r="BB926" s="113"/>
      <c r="BC926" s="114" t="str">
        <f>IF(AND(OR(K926=契約状況コード表!D$5,K926=契約状況コード表!D$6),OR(AG926=契約状況コード表!G$5,AG926=契約状況コード表!G$6)),"年間支払金額(全官署)",IF(OR(AG926=契約状況コード表!G$5,AG926=契約状況コード表!G$6),"年間支払金額",IF(AND(OR(COUNTIF(AI926,"*すべて*"),COUNTIF(AI926,"*全て*")),S926="●",OR(K926=契約状況コード表!D$5,K926=契約状況コード表!D$6)),"年間支払金額(全官署、契約相手方ごと)",IF(AND(OR(COUNTIF(AI926,"*すべて*"),COUNTIF(AI926,"*全て*")),S926="●"),"年間支払金額(契約相手方ごと)",IF(AND(OR(K926=契約状況コード表!D$5,K926=契約状況コード表!D$6),AG926=契約状況コード表!G$7),"契約総額(全官署)",IF(AND(K926=契約状況コード表!D$7,AG926=契約状況コード表!G$7),"契約総額(自官署のみ)",IF(K926=契約状況コード表!D$7,"年間支払金額(自官署のみ)",IF(AG926=契約状況コード表!G$7,"契約総額",IF(AND(COUNTIF(BJ926,"&lt;&gt;*単価*"),OR(K926=契約状況コード表!D$5,K926=契約状況コード表!D$6)),"全官署予定価格",IF(AND(COUNTIF(BJ926,"*単価*"),OR(K926=契約状況コード表!D$5,K926=契約状況コード表!D$6)),"全官署支払金額",IF(AND(COUNTIF(BJ926,"&lt;&gt;*単価*"),COUNTIF(BJ926,"*変更契約*")),"変更後予定価格",IF(COUNTIF(BJ926,"*単価*"),"年間支払金額","予定価格"))))))))))))</f>
        <v>予定価格</v>
      </c>
      <c r="BD926" s="114" t="str">
        <f>IF(AND(BI926=契約状況コード表!M$5,T926&gt;契約状況コード表!N$5),"○",IF(AND(BI926=契約状況コード表!M$6,T926&gt;=契約状況コード表!N$6),"○",IF(AND(BI926=契約状況コード表!M$7,T926&gt;=契約状況コード表!N$7),"○",IF(AND(BI926=契約状況コード表!M$8,T926&gt;=契約状況コード表!N$8),"○",IF(AND(BI926=契約状況コード表!M$9,T926&gt;=契約状況コード表!N$9),"○",IF(AND(BI926=契約状況コード表!M$10,T926&gt;=契約状況コード表!N$10),"○",IF(AND(BI926=契約状況コード表!M$11,T926&gt;=契約状況コード表!N$11),"○",IF(AND(BI926=契約状況コード表!M$12,T926&gt;=契約状況コード表!N$12),"○",IF(AND(BI926=契約状況コード表!M$13,T926&gt;=契約状況コード表!N$13),"○",IF(T926="他官署で調達手続き入札を実施のため","○","×"))))))))))</f>
        <v>×</v>
      </c>
      <c r="BE926" s="114" t="str">
        <f>IF(AND(BI926=契約状況コード表!M$5,Y926&gt;契約状況コード表!N$5),"○",IF(AND(BI926=契約状況コード表!M$6,Y926&gt;=契約状況コード表!N$6),"○",IF(AND(BI926=契約状況コード表!M$7,Y926&gt;=契約状況コード表!N$7),"○",IF(AND(BI926=契約状況コード表!M$8,Y926&gt;=契約状況コード表!N$8),"○",IF(AND(BI926=契約状況コード表!M$9,Y926&gt;=契約状況コード表!N$9),"○",IF(AND(BI926=契約状況コード表!M$10,Y926&gt;=契約状況コード表!N$10),"○",IF(AND(BI926=契約状況コード表!M$11,Y926&gt;=契約状況コード表!N$11),"○",IF(AND(BI926=契約状況コード表!M$12,Y926&gt;=契約状況コード表!N$12),"○",IF(AND(BI926=契約状況コード表!M$13,Y926&gt;=契約状況コード表!N$13),"○","×")))))))))</f>
        <v>×</v>
      </c>
      <c r="BF926" s="114" t="str">
        <f t="shared" si="128"/>
        <v>×</v>
      </c>
      <c r="BG926" s="114" t="str">
        <f t="shared" si="129"/>
        <v>×</v>
      </c>
      <c r="BH926" s="115" t="str">
        <f t="shared" si="130"/>
        <v/>
      </c>
      <c r="BI926" s="170">
        <f t="shared" si="131"/>
        <v>0</v>
      </c>
      <c r="BJ926" s="36" t="str">
        <f>IF(AG926=契約状況コード表!G$5,"",IF(AND(K926&lt;&gt;"",ISTEXT(U926)),"分担契約/単価契約",IF(ISTEXT(U926),"単価契約",IF(K926&lt;&gt;"","分担契約",""))))</f>
        <v/>
      </c>
      <c r="BK926" s="171"/>
      <c r="BL926" s="118" t="str">
        <f>IF(COUNTIF(T926,"**"),"",IF(AND(T926&gt;=契約状況コード表!P$5,OR(H926=契約状況コード表!M$5,H926=契約状況コード表!M$6)),1,IF(AND(T926&gt;=契約状況コード表!P$13,H926&lt;&gt;契約状況コード表!M$5,H926&lt;&gt;契約状況コード表!M$6),1,"")))</f>
        <v/>
      </c>
      <c r="BM926" s="155" t="str">
        <f t="shared" si="132"/>
        <v>○</v>
      </c>
      <c r="BN926" s="118" t="b">
        <f t="shared" si="133"/>
        <v>1</v>
      </c>
      <c r="BO926" s="118" t="b">
        <f t="shared" si="134"/>
        <v>1</v>
      </c>
    </row>
    <row r="927" spans="1:67" ht="60.6" customHeight="1">
      <c r="A927" s="101">
        <f t="shared" si="135"/>
        <v>922</v>
      </c>
      <c r="B927" s="101" t="str">
        <f t="shared" si="136"/>
        <v/>
      </c>
      <c r="C927" s="101" t="str">
        <f>IF(B927&lt;&gt;1,"",COUNTIF($B$6:B927,1))</f>
        <v/>
      </c>
      <c r="D927" s="101" t="str">
        <f>IF(B927&lt;&gt;2,"",COUNTIF($B$6:B927,2))</f>
        <v/>
      </c>
      <c r="E927" s="101" t="str">
        <f>IF(B927&lt;&gt;3,"",COUNTIF($B$6:B927,3))</f>
        <v/>
      </c>
      <c r="F927" s="101" t="str">
        <f>IF(B927&lt;&gt;4,"",COUNTIF($B$6:B927,4))</f>
        <v/>
      </c>
      <c r="G927" s="75"/>
      <c r="H927" s="36"/>
      <c r="I927" s="76"/>
      <c r="J927" s="76"/>
      <c r="K927" s="75"/>
      <c r="L927" s="161"/>
      <c r="M927" s="77"/>
      <c r="N927" s="76"/>
      <c r="O927" s="78"/>
      <c r="P927" s="83"/>
      <c r="Q927" s="84"/>
      <c r="R927" s="76"/>
      <c r="S927" s="75"/>
      <c r="T927" s="85"/>
      <c r="U927" s="154"/>
      <c r="V927" s="87"/>
      <c r="W927" s="172" t="str">
        <f>IF(OR(T927="他官署で調達手続きを実施のため",AG927=契約状況コード表!G$5),"－",IF(V927&lt;&gt;"",ROUNDDOWN(V927/T927,3),(IFERROR(ROUNDDOWN(U927/T927,3),"－"))))</f>
        <v>－</v>
      </c>
      <c r="X927" s="85"/>
      <c r="Y927" s="85"/>
      <c r="Z927" s="82"/>
      <c r="AA927" s="80"/>
      <c r="AB927" s="81"/>
      <c r="AC927" s="82"/>
      <c r="AD927" s="82"/>
      <c r="AE927" s="82"/>
      <c r="AF927" s="82"/>
      <c r="AG927" s="80"/>
      <c r="AH927" s="76"/>
      <c r="AI927" s="76"/>
      <c r="AJ927" s="76"/>
      <c r="AK927" s="36"/>
      <c r="AL927" s="36"/>
      <c r="AM927" s="200"/>
      <c r="AN927" s="200"/>
      <c r="AO927" s="200"/>
      <c r="AP927" s="200"/>
      <c r="AQ927" s="161"/>
      <c r="AR927" s="75"/>
      <c r="AS927" s="36"/>
      <c r="AT927" s="36"/>
      <c r="AU927" s="36"/>
      <c r="AV927" s="36"/>
      <c r="AW927" s="36"/>
      <c r="AX927" s="36"/>
      <c r="AY927" s="36"/>
      <c r="AZ927" s="36"/>
      <c r="BA927" s="104"/>
      <c r="BB927" s="113"/>
      <c r="BC927" s="114" t="str">
        <f>IF(AND(OR(K927=契約状況コード表!D$5,K927=契約状況コード表!D$6),OR(AG927=契約状況コード表!G$5,AG927=契約状況コード表!G$6)),"年間支払金額(全官署)",IF(OR(AG927=契約状況コード表!G$5,AG927=契約状況コード表!G$6),"年間支払金額",IF(AND(OR(COUNTIF(AI927,"*すべて*"),COUNTIF(AI927,"*全て*")),S927="●",OR(K927=契約状況コード表!D$5,K927=契約状況コード表!D$6)),"年間支払金額(全官署、契約相手方ごと)",IF(AND(OR(COUNTIF(AI927,"*すべて*"),COUNTIF(AI927,"*全て*")),S927="●"),"年間支払金額(契約相手方ごと)",IF(AND(OR(K927=契約状況コード表!D$5,K927=契約状況コード表!D$6),AG927=契約状況コード表!G$7),"契約総額(全官署)",IF(AND(K927=契約状況コード表!D$7,AG927=契約状況コード表!G$7),"契約総額(自官署のみ)",IF(K927=契約状況コード表!D$7,"年間支払金額(自官署のみ)",IF(AG927=契約状況コード表!G$7,"契約総額",IF(AND(COUNTIF(BJ927,"&lt;&gt;*単価*"),OR(K927=契約状況コード表!D$5,K927=契約状況コード表!D$6)),"全官署予定価格",IF(AND(COUNTIF(BJ927,"*単価*"),OR(K927=契約状況コード表!D$5,K927=契約状況コード表!D$6)),"全官署支払金額",IF(AND(COUNTIF(BJ927,"&lt;&gt;*単価*"),COUNTIF(BJ927,"*変更契約*")),"変更後予定価格",IF(COUNTIF(BJ927,"*単価*"),"年間支払金額","予定価格"))))))))))))</f>
        <v>予定価格</v>
      </c>
      <c r="BD927" s="114" t="str">
        <f>IF(AND(BI927=契約状況コード表!M$5,T927&gt;契約状況コード表!N$5),"○",IF(AND(BI927=契約状況コード表!M$6,T927&gt;=契約状況コード表!N$6),"○",IF(AND(BI927=契約状況コード表!M$7,T927&gt;=契約状況コード表!N$7),"○",IF(AND(BI927=契約状況コード表!M$8,T927&gt;=契約状況コード表!N$8),"○",IF(AND(BI927=契約状況コード表!M$9,T927&gt;=契約状況コード表!N$9),"○",IF(AND(BI927=契約状況コード表!M$10,T927&gt;=契約状況コード表!N$10),"○",IF(AND(BI927=契約状況コード表!M$11,T927&gt;=契約状況コード表!N$11),"○",IF(AND(BI927=契約状況コード表!M$12,T927&gt;=契約状況コード表!N$12),"○",IF(AND(BI927=契約状況コード表!M$13,T927&gt;=契約状況コード表!N$13),"○",IF(T927="他官署で調達手続き入札を実施のため","○","×"))))))))))</f>
        <v>×</v>
      </c>
      <c r="BE927" s="114" t="str">
        <f>IF(AND(BI927=契約状況コード表!M$5,Y927&gt;契約状況コード表!N$5),"○",IF(AND(BI927=契約状況コード表!M$6,Y927&gt;=契約状況コード表!N$6),"○",IF(AND(BI927=契約状況コード表!M$7,Y927&gt;=契約状況コード表!N$7),"○",IF(AND(BI927=契約状況コード表!M$8,Y927&gt;=契約状況コード表!N$8),"○",IF(AND(BI927=契約状況コード表!M$9,Y927&gt;=契約状況コード表!N$9),"○",IF(AND(BI927=契約状況コード表!M$10,Y927&gt;=契約状況コード表!N$10),"○",IF(AND(BI927=契約状況コード表!M$11,Y927&gt;=契約状況コード表!N$11),"○",IF(AND(BI927=契約状況コード表!M$12,Y927&gt;=契約状況コード表!N$12),"○",IF(AND(BI927=契約状況コード表!M$13,Y927&gt;=契約状況コード表!N$13),"○","×")))))))))</f>
        <v>×</v>
      </c>
      <c r="BF927" s="114" t="str">
        <f t="shared" si="128"/>
        <v>×</v>
      </c>
      <c r="BG927" s="114" t="str">
        <f t="shared" si="129"/>
        <v>×</v>
      </c>
      <c r="BH927" s="115" t="str">
        <f t="shared" si="130"/>
        <v/>
      </c>
      <c r="BI927" s="170">
        <f t="shared" si="131"/>
        <v>0</v>
      </c>
      <c r="BJ927" s="36" t="str">
        <f>IF(AG927=契約状況コード表!G$5,"",IF(AND(K927&lt;&gt;"",ISTEXT(U927)),"分担契約/単価契約",IF(ISTEXT(U927),"単価契約",IF(K927&lt;&gt;"","分担契約",""))))</f>
        <v/>
      </c>
      <c r="BK927" s="171"/>
      <c r="BL927" s="118" t="str">
        <f>IF(COUNTIF(T927,"**"),"",IF(AND(T927&gt;=契約状況コード表!P$5,OR(H927=契約状況コード表!M$5,H927=契約状況コード表!M$6)),1,IF(AND(T927&gt;=契約状況コード表!P$13,H927&lt;&gt;契約状況コード表!M$5,H927&lt;&gt;契約状況コード表!M$6),1,"")))</f>
        <v/>
      </c>
      <c r="BM927" s="155" t="str">
        <f t="shared" si="132"/>
        <v>○</v>
      </c>
      <c r="BN927" s="118" t="b">
        <f t="shared" si="133"/>
        <v>1</v>
      </c>
      <c r="BO927" s="118" t="b">
        <f t="shared" si="134"/>
        <v>1</v>
      </c>
    </row>
    <row r="928" spans="1:67" ht="60.6" customHeight="1">
      <c r="A928" s="101">
        <f t="shared" si="135"/>
        <v>923</v>
      </c>
      <c r="B928" s="101" t="str">
        <f t="shared" si="136"/>
        <v/>
      </c>
      <c r="C928" s="101" t="str">
        <f>IF(B928&lt;&gt;1,"",COUNTIF($B$6:B928,1))</f>
        <v/>
      </c>
      <c r="D928" s="101" t="str">
        <f>IF(B928&lt;&gt;2,"",COUNTIF($B$6:B928,2))</f>
        <v/>
      </c>
      <c r="E928" s="101" t="str">
        <f>IF(B928&lt;&gt;3,"",COUNTIF($B$6:B928,3))</f>
        <v/>
      </c>
      <c r="F928" s="101" t="str">
        <f>IF(B928&lt;&gt;4,"",COUNTIF($B$6:B928,4))</f>
        <v/>
      </c>
      <c r="G928" s="75"/>
      <c r="H928" s="36"/>
      <c r="I928" s="76"/>
      <c r="J928" s="76"/>
      <c r="K928" s="75"/>
      <c r="L928" s="161"/>
      <c r="M928" s="77"/>
      <c r="N928" s="76"/>
      <c r="O928" s="78"/>
      <c r="P928" s="83"/>
      <c r="Q928" s="84"/>
      <c r="R928" s="76"/>
      <c r="S928" s="75"/>
      <c r="T928" s="79"/>
      <c r="U928" s="86"/>
      <c r="V928" s="87"/>
      <c r="W928" s="172" t="str">
        <f>IF(OR(T928="他官署で調達手続きを実施のため",AG928=契約状況コード表!G$5),"－",IF(V928&lt;&gt;"",ROUNDDOWN(V928/T928,3),(IFERROR(ROUNDDOWN(U928/T928,3),"－"))))</f>
        <v>－</v>
      </c>
      <c r="X928" s="79"/>
      <c r="Y928" s="79"/>
      <c r="Z928" s="82"/>
      <c r="AA928" s="80"/>
      <c r="AB928" s="81"/>
      <c r="AC928" s="82"/>
      <c r="AD928" s="82"/>
      <c r="AE928" s="82"/>
      <c r="AF928" s="82"/>
      <c r="AG928" s="80"/>
      <c r="AH928" s="76"/>
      <c r="AI928" s="76"/>
      <c r="AJ928" s="76"/>
      <c r="AK928" s="36"/>
      <c r="AL928" s="36"/>
      <c r="AM928" s="200"/>
      <c r="AN928" s="200"/>
      <c r="AO928" s="200"/>
      <c r="AP928" s="200"/>
      <c r="AQ928" s="161"/>
      <c r="AR928" s="75"/>
      <c r="AS928" s="36"/>
      <c r="AT928" s="36"/>
      <c r="AU928" s="36"/>
      <c r="AV928" s="36"/>
      <c r="AW928" s="36"/>
      <c r="AX928" s="36"/>
      <c r="AY928" s="36"/>
      <c r="AZ928" s="36"/>
      <c r="BA928" s="104"/>
      <c r="BB928" s="113"/>
      <c r="BC928" s="114" t="str">
        <f>IF(AND(OR(K928=契約状況コード表!D$5,K928=契約状況コード表!D$6),OR(AG928=契約状況コード表!G$5,AG928=契約状況コード表!G$6)),"年間支払金額(全官署)",IF(OR(AG928=契約状況コード表!G$5,AG928=契約状況コード表!G$6),"年間支払金額",IF(AND(OR(COUNTIF(AI928,"*すべて*"),COUNTIF(AI928,"*全て*")),S928="●",OR(K928=契約状況コード表!D$5,K928=契約状況コード表!D$6)),"年間支払金額(全官署、契約相手方ごと)",IF(AND(OR(COUNTIF(AI928,"*すべて*"),COUNTIF(AI928,"*全て*")),S928="●"),"年間支払金額(契約相手方ごと)",IF(AND(OR(K928=契約状況コード表!D$5,K928=契約状況コード表!D$6),AG928=契約状況コード表!G$7),"契約総額(全官署)",IF(AND(K928=契約状況コード表!D$7,AG928=契約状況コード表!G$7),"契約総額(自官署のみ)",IF(K928=契約状況コード表!D$7,"年間支払金額(自官署のみ)",IF(AG928=契約状況コード表!G$7,"契約総額",IF(AND(COUNTIF(BJ928,"&lt;&gt;*単価*"),OR(K928=契約状況コード表!D$5,K928=契約状況コード表!D$6)),"全官署予定価格",IF(AND(COUNTIF(BJ928,"*単価*"),OR(K928=契約状況コード表!D$5,K928=契約状況コード表!D$6)),"全官署支払金額",IF(AND(COUNTIF(BJ928,"&lt;&gt;*単価*"),COUNTIF(BJ928,"*変更契約*")),"変更後予定価格",IF(COUNTIF(BJ928,"*単価*"),"年間支払金額","予定価格"))))))))))))</f>
        <v>予定価格</v>
      </c>
      <c r="BD928" s="114" t="str">
        <f>IF(AND(BI928=契約状況コード表!M$5,T928&gt;契約状況コード表!N$5),"○",IF(AND(BI928=契約状況コード表!M$6,T928&gt;=契約状況コード表!N$6),"○",IF(AND(BI928=契約状況コード表!M$7,T928&gt;=契約状況コード表!N$7),"○",IF(AND(BI928=契約状況コード表!M$8,T928&gt;=契約状況コード表!N$8),"○",IF(AND(BI928=契約状況コード表!M$9,T928&gt;=契約状況コード表!N$9),"○",IF(AND(BI928=契約状況コード表!M$10,T928&gt;=契約状況コード表!N$10),"○",IF(AND(BI928=契約状況コード表!M$11,T928&gt;=契約状況コード表!N$11),"○",IF(AND(BI928=契約状況コード表!M$12,T928&gt;=契約状況コード表!N$12),"○",IF(AND(BI928=契約状況コード表!M$13,T928&gt;=契約状況コード表!N$13),"○",IF(T928="他官署で調達手続き入札を実施のため","○","×"))))))))))</f>
        <v>×</v>
      </c>
      <c r="BE928" s="114" t="str">
        <f>IF(AND(BI928=契約状況コード表!M$5,Y928&gt;契約状況コード表!N$5),"○",IF(AND(BI928=契約状況コード表!M$6,Y928&gt;=契約状況コード表!N$6),"○",IF(AND(BI928=契約状況コード表!M$7,Y928&gt;=契約状況コード表!N$7),"○",IF(AND(BI928=契約状況コード表!M$8,Y928&gt;=契約状況コード表!N$8),"○",IF(AND(BI928=契約状況コード表!M$9,Y928&gt;=契約状況コード表!N$9),"○",IF(AND(BI928=契約状況コード表!M$10,Y928&gt;=契約状況コード表!N$10),"○",IF(AND(BI928=契約状況コード表!M$11,Y928&gt;=契約状況コード表!N$11),"○",IF(AND(BI928=契約状況コード表!M$12,Y928&gt;=契約状況コード表!N$12),"○",IF(AND(BI928=契約状況コード表!M$13,Y928&gt;=契約状況コード表!N$13),"○","×")))))))))</f>
        <v>×</v>
      </c>
      <c r="BF928" s="114" t="str">
        <f t="shared" si="128"/>
        <v>×</v>
      </c>
      <c r="BG928" s="114" t="str">
        <f t="shared" si="129"/>
        <v>×</v>
      </c>
      <c r="BH928" s="115" t="str">
        <f t="shared" si="130"/>
        <v/>
      </c>
      <c r="BI928" s="170">
        <f t="shared" si="131"/>
        <v>0</v>
      </c>
      <c r="BJ928" s="36" t="str">
        <f>IF(AG928=契約状況コード表!G$5,"",IF(AND(K928&lt;&gt;"",ISTEXT(U928)),"分担契約/単価契約",IF(ISTEXT(U928),"単価契約",IF(K928&lt;&gt;"","分担契約",""))))</f>
        <v/>
      </c>
      <c r="BK928" s="171"/>
      <c r="BL928" s="118" t="str">
        <f>IF(COUNTIF(T928,"**"),"",IF(AND(T928&gt;=契約状況コード表!P$5,OR(H928=契約状況コード表!M$5,H928=契約状況コード表!M$6)),1,IF(AND(T928&gt;=契約状況コード表!P$13,H928&lt;&gt;契約状況コード表!M$5,H928&lt;&gt;契約状況コード表!M$6),1,"")))</f>
        <v/>
      </c>
      <c r="BM928" s="155" t="str">
        <f t="shared" si="132"/>
        <v>○</v>
      </c>
      <c r="BN928" s="118" t="b">
        <f t="shared" si="133"/>
        <v>1</v>
      </c>
      <c r="BO928" s="118" t="b">
        <f t="shared" si="134"/>
        <v>1</v>
      </c>
    </row>
    <row r="929" spans="1:67" ht="60.6" customHeight="1">
      <c r="A929" s="101">
        <f t="shared" si="135"/>
        <v>924</v>
      </c>
      <c r="B929" s="101" t="str">
        <f t="shared" si="136"/>
        <v/>
      </c>
      <c r="C929" s="101" t="str">
        <f>IF(B929&lt;&gt;1,"",COUNTIF($B$6:B929,1))</f>
        <v/>
      </c>
      <c r="D929" s="101" t="str">
        <f>IF(B929&lt;&gt;2,"",COUNTIF($B$6:B929,2))</f>
        <v/>
      </c>
      <c r="E929" s="101" t="str">
        <f>IF(B929&lt;&gt;3,"",COUNTIF($B$6:B929,3))</f>
        <v/>
      </c>
      <c r="F929" s="101" t="str">
        <f>IF(B929&lt;&gt;4,"",COUNTIF($B$6:B929,4))</f>
        <v/>
      </c>
      <c r="G929" s="75"/>
      <c r="H929" s="36"/>
      <c r="I929" s="76"/>
      <c r="J929" s="76"/>
      <c r="K929" s="75"/>
      <c r="L929" s="161"/>
      <c r="M929" s="77"/>
      <c r="N929" s="76"/>
      <c r="O929" s="78"/>
      <c r="P929" s="83"/>
      <c r="Q929" s="84"/>
      <c r="R929" s="76"/>
      <c r="S929" s="75"/>
      <c r="T929" s="79"/>
      <c r="U929" s="86"/>
      <c r="V929" s="87"/>
      <c r="W929" s="172" t="str">
        <f>IF(OR(T929="他官署で調達手続きを実施のため",AG929=契約状況コード表!G$5),"－",IF(V929&lt;&gt;"",ROUNDDOWN(V929/T929,3),(IFERROR(ROUNDDOWN(U929/T929,3),"－"))))</f>
        <v>－</v>
      </c>
      <c r="X929" s="79"/>
      <c r="Y929" s="79"/>
      <c r="Z929" s="82"/>
      <c r="AA929" s="80"/>
      <c r="AB929" s="81"/>
      <c r="AC929" s="82"/>
      <c r="AD929" s="82"/>
      <c r="AE929" s="82"/>
      <c r="AF929" s="82"/>
      <c r="AG929" s="80"/>
      <c r="AH929" s="76"/>
      <c r="AI929" s="76"/>
      <c r="AJ929" s="76"/>
      <c r="AK929" s="36"/>
      <c r="AL929" s="36"/>
      <c r="AM929" s="200"/>
      <c r="AN929" s="200"/>
      <c r="AO929" s="200"/>
      <c r="AP929" s="200"/>
      <c r="AQ929" s="161"/>
      <c r="AR929" s="75"/>
      <c r="AS929" s="36"/>
      <c r="AT929" s="36"/>
      <c r="AU929" s="36"/>
      <c r="AV929" s="36"/>
      <c r="AW929" s="36"/>
      <c r="AX929" s="36"/>
      <c r="AY929" s="36"/>
      <c r="AZ929" s="36"/>
      <c r="BA929" s="104"/>
      <c r="BB929" s="113"/>
      <c r="BC929" s="114" t="str">
        <f>IF(AND(OR(K929=契約状況コード表!D$5,K929=契約状況コード表!D$6),OR(AG929=契約状況コード表!G$5,AG929=契約状況コード表!G$6)),"年間支払金額(全官署)",IF(OR(AG929=契約状況コード表!G$5,AG929=契約状況コード表!G$6),"年間支払金額",IF(AND(OR(COUNTIF(AI929,"*すべて*"),COUNTIF(AI929,"*全て*")),S929="●",OR(K929=契約状況コード表!D$5,K929=契約状況コード表!D$6)),"年間支払金額(全官署、契約相手方ごと)",IF(AND(OR(COUNTIF(AI929,"*すべて*"),COUNTIF(AI929,"*全て*")),S929="●"),"年間支払金額(契約相手方ごと)",IF(AND(OR(K929=契約状況コード表!D$5,K929=契約状況コード表!D$6),AG929=契約状況コード表!G$7),"契約総額(全官署)",IF(AND(K929=契約状況コード表!D$7,AG929=契約状況コード表!G$7),"契約総額(自官署のみ)",IF(K929=契約状況コード表!D$7,"年間支払金額(自官署のみ)",IF(AG929=契約状況コード表!G$7,"契約総額",IF(AND(COUNTIF(BJ929,"&lt;&gt;*単価*"),OR(K929=契約状況コード表!D$5,K929=契約状況コード表!D$6)),"全官署予定価格",IF(AND(COUNTIF(BJ929,"*単価*"),OR(K929=契約状況コード表!D$5,K929=契約状況コード表!D$6)),"全官署支払金額",IF(AND(COUNTIF(BJ929,"&lt;&gt;*単価*"),COUNTIF(BJ929,"*変更契約*")),"変更後予定価格",IF(COUNTIF(BJ929,"*単価*"),"年間支払金額","予定価格"))))))))))))</f>
        <v>予定価格</v>
      </c>
      <c r="BD929" s="114" t="str">
        <f>IF(AND(BI929=契約状況コード表!M$5,T929&gt;契約状況コード表!N$5),"○",IF(AND(BI929=契約状況コード表!M$6,T929&gt;=契約状況コード表!N$6),"○",IF(AND(BI929=契約状況コード表!M$7,T929&gt;=契約状況コード表!N$7),"○",IF(AND(BI929=契約状況コード表!M$8,T929&gt;=契約状況コード表!N$8),"○",IF(AND(BI929=契約状況コード表!M$9,T929&gt;=契約状況コード表!N$9),"○",IF(AND(BI929=契約状況コード表!M$10,T929&gt;=契約状況コード表!N$10),"○",IF(AND(BI929=契約状況コード表!M$11,T929&gt;=契約状況コード表!N$11),"○",IF(AND(BI929=契約状況コード表!M$12,T929&gt;=契約状況コード表!N$12),"○",IF(AND(BI929=契約状況コード表!M$13,T929&gt;=契約状況コード表!N$13),"○",IF(T929="他官署で調達手続き入札を実施のため","○","×"))))))))))</f>
        <v>×</v>
      </c>
      <c r="BE929" s="114" t="str">
        <f>IF(AND(BI929=契約状況コード表!M$5,Y929&gt;契約状況コード表!N$5),"○",IF(AND(BI929=契約状況コード表!M$6,Y929&gt;=契約状況コード表!N$6),"○",IF(AND(BI929=契約状況コード表!M$7,Y929&gt;=契約状況コード表!N$7),"○",IF(AND(BI929=契約状況コード表!M$8,Y929&gt;=契約状況コード表!N$8),"○",IF(AND(BI929=契約状況コード表!M$9,Y929&gt;=契約状況コード表!N$9),"○",IF(AND(BI929=契約状況コード表!M$10,Y929&gt;=契約状況コード表!N$10),"○",IF(AND(BI929=契約状況コード表!M$11,Y929&gt;=契約状況コード表!N$11),"○",IF(AND(BI929=契約状況コード表!M$12,Y929&gt;=契約状況コード表!N$12),"○",IF(AND(BI929=契約状況コード表!M$13,Y929&gt;=契約状況コード表!N$13),"○","×")))))))))</f>
        <v>×</v>
      </c>
      <c r="BF929" s="114" t="str">
        <f t="shared" si="128"/>
        <v>×</v>
      </c>
      <c r="BG929" s="114" t="str">
        <f t="shared" si="129"/>
        <v>×</v>
      </c>
      <c r="BH929" s="115" t="str">
        <f t="shared" si="130"/>
        <v/>
      </c>
      <c r="BI929" s="170">
        <f t="shared" si="131"/>
        <v>0</v>
      </c>
      <c r="BJ929" s="36" t="str">
        <f>IF(AG929=契約状況コード表!G$5,"",IF(AND(K929&lt;&gt;"",ISTEXT(U929)),"分担契約/単価契約",IF(ISTEXT(U929),"単価契約",IF(K929&lt;&gt;"","分担契約",""))))</f>
        <v/>
      </c>
      <c r="BK929" s="171"/>
      <c r="BL929" s="118" t="str">
        <f>IF(COUNTIF(T929,"**"),"",IF(AND(T929&gt;=契約状況コード表!P$5,OR(H929=契約状況コード表!M$5,H929=契約状況コード表!M$6)),1,IF(AND(T929&gt;=契約状況コード表!P$13,H929&lt;&gt;契約状況コード表!M$5,H929&lt;&gt;契約状況コード表!M$6),1,"")))</f>
        <v/>
      </c>
      <c r="BM929" s="155" t="str">
        <f t="shared" si="132"/>
        <v>○</v>
      </c>
      <c r="BN929" s="118" t="b">
        <f t="shared" si="133"/>
        <v>1</v>
      </c>
      <c r="BO929" s="118" t="b">
        <f t="shared" si="134"/>
        <v>1</v>
      </c>
    </row>
    <row r="930" spans="1:67" ht="60.6" customHeight="1">
      <c r="A930" s="101">
        <f t="shared" si="135"/>
        <v>925</v>
      </c>
      <c r="B930" s="101" t="str">
        <f t="shared" si="136"/>
        <v/>
      </c>
      <c r="C930" s="101" t="str">
        <f>IF(B930&lt;&gt;1,"",COUNTIF($B$6:B930,1))</f>
        <v/>
      </c>
      <c r="D930" s="101" t="str">
        <f>IF(B930&lt;&gt;2,"",COUNTIF($B$6:B930,2))</f>
        <v/>
      </c>
      <c r="E930" s="101" t="str">
        <f>IF(B930&lt;&gt;3,"",COUNTIF($B$6:B930,3))</f>
        <v/>
      </c>
      <c r="F930" s="101" t="str">
        <f>IF(B930&lt;&gt;4,"",COUNTIF($B$6:B930,4))</f>
        <v/>
      </c>
      <c r="G930" s="75"/>
      <c r="H930" s="36"/>
      <c r="I930" s="76"/>
      <c r="J930" s="76"/>
      <c r="K930" s="75"/>
      <c r="L930" s="161"/>
      <c r="M930" s="77"/>
      <c r="N930" s="76"/>
      <c r="O930" s="78"/>
      <c r="P930" s="83"/>
      <c r="Q930" s="84"/>
      <c r="R930" s="76"/>
      <c r="S930" s="75"/>
      <c r="T930" s="79"/>
      <c r="U930" s="86"/>
      <c r="V930" s="87"/>
      <c r="W930" s="172" t="str">
        <f>IF(OR(T930="他官署で調達手続きを実施のため",AG930=契約状況コード表!G$5),"－",IF(V930&lt;&gt;"",ROUNDDOWN(V930/T930,3),(IFERROR(ROUNDDOWN(U930/T930,3),"－"))))</f>
        <v>－</v>
      </c>
      <c r="X930" s="79"/>
      <c r="Y930" s="79"/>
      <c r="Z930" s="82"/>
      <c r="AA930" s="80"/>
      <c r="AB930" s="81"/>
      <c r="AC930" s="82"/>
      <c r="AD930" s="82"/>
      <c r="AE930" s="82"/>
      <c r="AF930" s="82"/>
      <c r="AG930" s="80"/>
      <c r="AH930" s="76"/>
      <c r="AI930" s="76"/>
      <c r="AJ930" s="76"/>
      <c r="AK930" s="36"/>
      <c r="AL930" s="36"/>
      <c r="AM930" s="200"/>
      <c r="AN930" s="200"/>
      <c r="AO930" s="200"/>
      <c r="AP930" s="200"/>
      <c r="AQ930" s="161"/>
      <c r="AR930" s="75"/>
      <c r="AS930" s="36"/>
      <c r="AT930" s="36"/>
      <c r="AU930" s="36"/>
      <c r="AV930" s="36"/>
      <c r="AW930" s="36"/>
      <c r="AX930" s="36"/>
      <c r="AY930" s="36"/>
      <c r="AZ930" s="36"/>
      <c r="BA930" s="104"/>
      <c r="BB930" s="113"/>
      <c r="BC930" s="114" t="str">
        <f>IF(AND(OR(K930=契約状況コード表!D$5,K930=契約状況コード表!D$6),OR(AG930=契約状況コード表!G$5,AG930=契約状況コード表!G$6)),"年間支払金額(全官署)",IF(OR(AG930=契約状況コード表!G$5,AG930=契約状況コード表!G$6),"年間支払金額",IF(AND(OR(COUNTIF(AI930,"*すべて*"),COUNTIF(AI930,"*全て*")),S930="●",OR(K930=契約状況コード表!D$5,K930=契約状況コード表!D$6)),"年間支払金額(全官署、契約相手方ごと)",IF(AND(OR(COUNTIF(AI930,"*すべて*"),COUNTIF(AI930,"*全て*")),S930="●"),"年間支払金額(契約相手方ごと)",IF(AND(OR(K930=契約状況コード表!D$5,K930=契約状況コード表!D$6),AG930=契約状況コード表!G$7),"契約総額(全官署)",IF(AND(K930=契約状況コード表!D$7,AG930=契約状況コード表!G$7),"契約総額(自官署のみ)",IF(K930=契約状況コード表!D$7,"年間支払金額(自官署のみ)",IF(AG930=契約状況コード表!G$7,"契約総額",IF(AND(COUNTIF(BJ930,"&lt;&gt;*単価*"),OR(K930=契約状況コード表!D$5,K930=契約状況コード表!D$6)),"全官署予定価格",IF(AND(COUNTIF(BJ930,"*単価*"),OR(K930=契約状況コード表!D$5,K930=契約状況コード表!D$6)),"全官署支払金額",IF(AND(COUNTIF(BJ930,"&lt;&gt;*単価*"),COUNTIF(BJ930,"*変更契約*")),"変更後予定価格",IF(COUNTIF(BJ930,"*単価*"),"年間支払金額","予定価格"))))))))))))</f>
        <v>予定価格</v>
      </c>
      <c r="BD930" s="114" t="str">
        <f>IF(AND(BI930=契約状況コード表!M$5,T930&gt;契約状況コード表!N$5),"○",IF(AND(BI930=契約状況コード表!M$6,T930&gt;=契約状況コード表!N$6),"○",IF(AND(BI930=契約状況コード表!M$7,T930&gt;=契約状況コード表!N$7),"○",IF(AND(BI930=契約状況コード表!M$8,T930&gt;=契約状況コード表!N$8),"○",IF(AND(BI930=契約状況コード表!M$9,T930&gt;=契約状況コード表!N$9),"○",IF(AND(BI930=契約状況コード表!M$10,T930&gt;=契約状況コード表!N$10),"○",IF(AND(BI930=契約状況コード表!M$11,T930&gt;=契約状況コード表!N$11),"○",IF(AND(BI930=契約状況コード表!M$12,T930&gt;=契約状況コード表!N$12),"○",IF(AND(BI930=契約状況コード表!M$13,T930&gt;=契約状況コード表!N$13),"○",IF(T930="他官署で調達手続き入札を実施のため","○","×"))))))))))</f>
        <v>×</v>
      </c>
      <c r="BE930" s="114" t="str">
        <f>IF(AND(BI930=契約状況コード表!M$5,Y930&gt;契約状況コード表!N$5),"○",IF(AND(BI930=契約状況コード表!M$6,Y930&gt;=契約状況コード表!N$6),"○",IF(AND(BI930=契約状況コード表!M$7,Y930&gt;=契約状況コード表!N$7),"○",IF(AND(BI930=契約状況コード表!M$8,Y930&gt;=契約状況コード表!N$8),"○",IF(AND(BI930=契約状況コード表!M$9,Y930&gt;=契約状況コード表!N$9),"○",IF(AND(BI930=契約状況コード表!M$10,Y930&gt;=契約状況コード表!N$10),"○",IF(AND(BI930=契約状況コード表!M$11,Y930&gt;=契約状況コード表!N$11),"○",IF(AND(BI930=契約状況コード表!M$12,Y930&gt;=契約状況コード表!N$12),"○",IF(AND(BI930=契約状況コード表!M$13,Y930&gt;=契約状況コード表!N$13),"○","×")))))))))</f>
        <v>×</v>
      </c>
      <c r="BF930" s="114" t="str">
        <f t="shared" si="128"/>
        <v>×</v>
      </c>
      <c r="BG930" s="114" t="str">
        <f t="shared" si="129"/>
        <v>×</v>
      </c>
      <c r="BH930" s="115" t="str">
        <f t="shared" si="130"/>
        <v/>
      </c>
      <c r="BI930" s="170">
        <f t="shared" si="131"/>
        <v>0</v>
      </c>
      <c r="BJ930" s="36" t="str">
        <f>IF(AG930=契約状況コード表!G$5,"",IF(AND(K930&lt;&gt;"",ISTEXT(U930)),"分担契約/単価契約",IF(ISTEXT(U930),"単価契約",IF(K930&lt;&gt;"","分担契約",""))))</f>
        <v/>
      </c>
      <c r="BK930" s="171"/>
      <c r="BL930" s="118" t="str">
        <f>IF(COUNTIF(T930,"**"),"",IF(AND(T930&gt;=契約状況コード表!P$5,OR(H930=契約状況コード表!M$5,H930=契約状況コード表!M$6)),1,IF(AND(T930&gt;=契約状況コード表!P$13,H930&lt;&gt;契約状況コード表!M$5,H930&lt;&gt;契約状況コード表!M$6),1,"")))</f>
        <v/>
      </c>
      <c r="BM930" s="155" t="str">
        <f t="shared" si="132"/>
        <v>○</v>
      </c>
      <c r="BN930" s="118" t="b">
        <f t="shared" si="133"/>
        <v>1</v>
      </c>
      <c r="BO930" s="118" t="b">
        <f t="shared" si="134"/>
        <v>1</v>
      </c>
    </row>
    <row r="931" spans="1:67" ht="60.6" customHeight="1">
      <c r="A931" s="101">
        <f t="shared" si="135"/>
        <v>926</v>
      </c>
      <c r="B931" s="101" t="str">
        <f t="shared" si="136"/>
        <v/>
      </c>
      <c r="C931" s="101" t="str">
        <f>IF(B931&lt;&gt;1,"",COUNTIF($B$6:B931,1))</f>
        <v/>
      </c>
      <c r="D931" s="101" t="str">
        <f>IF(B931&lt;&gt;2,"",COUNTIF($B$6:B931,2))</f>
        <v/>
      </c>
      <c r="E931" s="101" t="str">
        <f>IF(B931&lt;&gt;3,"",COUNTIF($B$6:B931,3))</f>
        <v/>
      </c>
      <c r="F931" s="101" t="str">
        <f>IF(B931&lt;&gt;4,"",COUNTIF($B$6:B931,4))</f>
        <v/>
      </c>
      <c r="G931" s="75"/>
      <c r="H931" s="36"/>
      <c r="I931" s="76"/>
      <c r="J931" s="76"/>
      <c r="K931" s="75"/>
      <c r="L931" s="161"/>
      <c r="M931" s="77"/>
      <c r="N931" s="76"/>
      <c r="O931" s="78"/>
      <c r="P931" s="83"/>
      <c r="Q931" s="84"/>
      <c r="R931" s="76"/>
      <c r="S931" s="75"/>
      <c r="T931" s="79"/>
      <c r="U931" s="86"/>
      <c r="V931" s="87"/>
      <c r="W931" s="172" t="str">
        <f>IF(OR(T931="他官署で調達手続きを実施のため",AG931=契約状況コード表!G$5),"－",IF(V931&lt;&gt;"",ROUNDDOWN(V931/T931,3),(IFERROR(ROUNDDOWN(U931/T931,3),"－"))))</f>
        <v>－</v>
      </c>
      <c r="X931" s="79"/>
      <c r="Y931" s="79"/>
      <c r="Z931" s="82"/>
      <c r="AA931" s="80"/>
      <c r="AB931" s="81"/>
      <c r="AC931" s="82"/>
      <c r="AD931" s="82"/>
      <c r="AE931" s="82"/>
      <c r="AF931" s="82"/>
      <c r="AG931" s="80"/>
      <c r="AH931" s="76"/>
      <c r="AI931" s="76"/>
      <c r="AJ931" s="76"/>
      <c r="AK931" s="36"/>
      <c r="AL931" s="36"/>
      <c r="AM931" s="200"/>
      <c r="AN931" s="200"/>
      <c r="AO931" s="200"/>
      <c r="AP931" s="200"/>
      <c r="AQ931" s="161"/>
      <c r="AR931" s="75"/>
      <c r="AS931" s="36"/>
      <c r="AT931" s="36"/>
      <c r="AU931" s="36"/>
      <c r="AV931" s="36"/>
      <c r="AW931" s="36"/>
      <c r="AX931" s="36"/>
      <c r="AY931" s="36"/>
      <c r="AZ931" s="36"/>
      <c r="BA931" s="108"/>
      <c r="BB931" s="113"/>
      <c r="BC931" s="114" t="str">
        <f>IF(AND(OR(K931=契約状況コード表!D$5,K931=契約状況コード表!D$6),OR(AG931=契約状況コード表!G$5,AG931=契約状況コード表!G$6)),"年間支払金額(全官署)",IF(OR(AG931=契約状況コード表!G$5,AG931=契約状況コード表!G$6),"年間支払金額",IF(AND(OR(COUNTIF(AI931,"*すべて*"),COUNTIF(AI931,"*全て*")),S931="●",OR(K931=契約状況コード表!D$5,K931=契約状況コード表!D$6)),"年間支払金額(全官署、契約相手方ごと)",IF(AND(OR(COUNTIF(AI931,"*すべて*"),COUNTIF(AI931,"*全て*")),S931="●"),"年間支払金額(契約相手方ごと)",IF(AND(OR(K931=契約状況コード表!D$5,K931=契約状況コード表!D$6),AG931=契約状況コード表!G$7),"契約総額(全官署)",IF(AND(K931=契約状況コード表!D$7,AG931=契約状況コード表!G$7),"契約総額(自官署のみ)",IF(K931=契約状況コード表!D$7,"年間支払金額(自官署のみ)",IF(AG931=契約状況コード表!G$7,"契約総額",IF(AND(COUNTIF(BJ931,"&lt;&gt;*単価*"),OR(K931=契約状況コード表!D$5,K931=契約状況コード表!D$6)),"全官署予定価格",IF(AND(COUNTIF(BJ931,"*単価*"),OR(K931=契約状況コード表!D$5,K931=契約状況コード表!D$6)),"全官署支払金額",IF(AND(COUNTIF(BJ931,"&lt;&gt;*単価*"),COUNTIF(BJ931,"*変更契約*")),"変更後予定価格",IF(COUNTIF(BJ931,"*単価*"),"年間支払金額","予定価格"))))))))))))</f>
        <v>予定価格</v>
      </c>
      <c r="BD931" s="114" t="str">
        <f>IF(AND(BI931=契約状況コード表!M$5,T931&gt;契約状況コード表!N$5),"○",IF(AND(BI931=契約状況コード表!M$6,T931&gt;=契約状況コード表!N$6),"○",IF(AND(BI931=契約状況コード表!M$7,T931&gt;=契約状況コード表!N$7),"○",IF(AND(BI931=契約状況コード表!M$8,T931&gt;=契約状況コード表!N$8),"○",IF(AND(BI931=契約状況コード表!M$9,T931&gt;=契約状況コード表!N$9),"○",IF(AND(BI931=契約状況コード表!M$10,T931&gt;=契約状況コード表!N$10),"○",IF(AND(BI931=契約状況コード表!M$11,T931&gt;=契約状況コード表!N$11),"○",IF(AND(BI931=契約状況コード表!M$12,T931&gt;=契約状況コード表!N$12),"○",IF(AND(BI931=契約状況コード表!M$13,T931&gt;=契約状況コード表!N$13),"○",IF(T931="他官署で調達手続き入札を実施のため","○","×"))))))))))</f>
        <v>×</v>
      </c>
      <c r="BE931" s="114" t="str">
        <f>IF(AND(BI931=契約状況コード表!M$5,Y931&gt;契約状況コード表!N$5),"○",IF(AND(BI931=契約状況コード表!M$6,Y931&gt;=契約状況コード表!N$6),"○",IF(AND(BI931=契約状況コード表!M$7,Y931&gt;=契約状況コード表!N$7),"○",IF(AND(BI931=契約状況コード表!M$8,Y931&gt;=契約状況コード表!N$8),"○",IF(AND(BI931=契約状況コード表!M$9,Y931&gt;=契約状況コード表!N$9),"○",IF(AND(BI931=契約状況コード表!M$10,Y931&gt;=契約状況コード表!N$10),"○",IF(AND(BI931=契約状況コード表!M$11,Y931&gt;=契約状況コード表!N$11),"○",IF(AND(BI931=契約状況コード表!M$12,Y931&gt;=契約状況コード表!N$12),"○",IF(AND(BI931=契約状況コード表!M$13,Y931&gt;=契約状況コード表!N$13),"○","×")))))))))</f>
        <v>×</v>
      </c>
      <c r="BF931" s="114" t="str">
        <f t="shared" si="128"/>
        <v>×</v>
      </c>
      <c r="BG931" s="114" t="str">
        <f t="shared" si="129"/>
        <v>×</v>
      </c>
      <c r="BH931" s="115" t="str">
        <f t="shared" si="130"/>
        <v/>
      </c>
      <c r="BI931" s="170">
        <f t="shared" si="131"/>
        <v>0</v>
      </c>
      <c r="BJ931" s="36" t="str">
        <f>IF(AG931=契約状況コード表!G$5,"",IF(AND(K931&lt;&gt;"",ISTEXT(U931)),"分担契約/単価契約",IF(ISTEXT(U931),"単価契約",IF(K931&lt;&gt;"","分担契約",""))))</f>
        <v/>
      </c>
      <c r="BK931" s="171"/>
      <c r="BL931" s="118" t="str">
        <f>IF(COUNTIF(T931,"**"),"",IF(AND(T931&gt;=契約状況コード表!P$5,OR(H931=契約状況コード表!M$5,H931=契約状況コード表!M$6)),1,IF(AND(T931&gt;=契約状況コード表!P$13,H931&lt;&gt;契約状況コード表!M$5,H931&lt;&gt;契約状況コード表!M$6),1,"")))</f>
        <v/>
      </c>
      <c r="BM931" s="155" t="str">
        <f t="shared" si="132"/>
        <v>○</v>
      </c>
      <c r="BN931" s="118" t="b">
        <f t="shared" si="133"/>
        <v>1</v>
      </c>
      <c r="BO931" s="118" t="b">
        <f t="shared" si="134"/>
        <v>1</v>
      </c>
    </row>
    <row r="932" spans="1:67" ht="60.6" customHeight="1">
      <c r="A932" s="101">
        <f t="shared" si="135"/>
        <v>927</v>
      </c>
      <c r="B932" s="101" t="str">
        <f t="shared" si="136"/>
        <v/>
      </c>
      <c r="C932" s="101" t="str">
        <f>IF(B932&lt;&gt;1,"",COUNTIF($B$6:B932,1))</f>
        <v/>
      </c>
      <c r="D932" s="101" t="str">
        <f>IF(B932&lt;&gt;2,"",COUNTIF($B$6:B932,2))</f>
        <v/>
      </c>
      <c r="E932" s="101" t="str">
        <f>IF(B932&lt;&gt;3,"",COUNTIF($B$6:B932,3))</f>
        <v/>
      </c>
      <c r="F932" s="101" t="str">
        <f>IF(B932&lt;&gt;4,"",COUNTIF($B$6:B932,4))</f>
        <v/>
      </c>
      <c r="G932" s="75"/>
      <c r="H932" s="36"/>
      <c r="I932" s="76"/>
      <c r="J932" s="76"/>
      <c r="K932" s="75"/>
      <c r="L932" s="161"/>
      <c r="M932" s="77"/>
      <c r="N932" s="76"/>
      <c r="O932" s="78"/>
      <c r="P932" s="83"/>
      <c r="Q932" s="84"/>
      <c r="R932" s="76"/>
      <c r="S932" s="75"/>
      <c r="T932" s="79"/>
      <c r="U932" s="86"/>
      <c r="V932" s="87"/>
      <c r="W932" s="172" t="str">
        <f>IF(OR(T932="他官署で調達手続きを実施のため",AG932=契約状況コード表!G$5),"－",IF(V932&lt;&gt;"",ROUNDDOWN(V932/T932,3),(IFERROR(ROUNDDOWN(U932/T932,3),"－"))))</f>
        <v>－</v>
      </c>
      <c r="X932" s="79"/>
      <c r="Y932" s="79"/>
      <c r="Z932" s="82"/>
      <c r="AA932" s="80"/>
      <c r="AB932" s="81"/>
      <c r="AC932" s="82"/>
      <c r="AD932" s="82"/>
      <c r="AE932" s="82"/>
      <c r="AF932" s="82"/>
      <c r="AG932" s="80"/>
      <c r="AH932" s="76"/>
      <c r="AI932" s="76"/>
      <c r="AJ932" s="76"/>
      <c r="AK932" s="36"/>
      <c r="AL932" s="36"/>
      <c r="AM932" s="200"/>
      <c r="AN932" s="200"/>
      <c r="AO932" s="200"/>
      <c r="AP932" s="200"/>
      <c r="AQ932" s="161"/>
      <c r="AR932" s="75"/>
      <c r="AS932" s="36"/>
      <c r="AT932" s="36"/>
      <c r="AU932" s="36"/>
      <c r="AV932" s="36"/>
      <c r="AW932" s="36"/>
      <c r="AX932" s="36"/>
      <c r="AY932" s="36"/>
      <c r="AZ932" s="36"/>
      <c r="BA932" s="104"/>
      <c r="BB932" s="113"/>
      <c r="BC932" s="114" t="str">
        <f>IF(AND(OR(K932=契約状況コード表!D$5,K932=契約状況コード表!D$6),OR(AG932=契約状況コード表!G$5,AG932=契約状況コード表!G$6)),"年間支払金額(全官署)",IF(OR(AG932=契約状況コード表!G$5,AG932=契約状況コード表!G$6),"年間支払金額",IF(AND(OR(COUNTIF(AI932,"*すべて*"),COUNTIF(AI932,"*全て*")),S932="●",OR(K932=契約状況コード表!D$5,K932=契約状況コード表!D$6)),"年間支払金額(全官署、契約相手方ごと)",IF(AND(OR(COUNTIF(AI932,"*すべて*"),COUNTIF(AI932,"*全て*")),S932="●"),"年間支払金額(契約相手方ごと)",IF(AND(OR(K932=契約状況コード表!D$5,K932=契約状況コード表!D$6),AG932=契約状況コード表!G$7),"契約総額(全官署)",IF(AND(K932=契約状況コード表!D$7,AG932=契約状況コード表!G$7),"契約総額(自官署のみ)",IF(K932=契約状況コード表!D$7,"年間支払金額(自官署のみ)",IF(AG932=契約状況コード表!G$7,"契約総額",IF(AND(COUNTIF(BJ932,"&lt;&gt;*単価*"),OR(K932=契約状況コード表!D$5,K932=契約状況コード表!D$6)),"全官署予定価格",IF(AND(COUNTIF(BJ932,"*単価*"),OR(K932=契約状況コード表!D$5,K932=契約状況コード表!D$6)),"全官署支払金額",IF(AND(COUNTIF(BJ932,"&lt;&gt;*単価*"),COUNTIF(BJ932,"*変更契約*")),"変更後予定価格",IF(COUNTIF(BJ932,"*単価*"),"年間支払金額","予定価格"))))))))))))</f>
        <v>予定価格</v>
      </c>
      <c r="BD932" s="114" t="str">
        <f>IF(AND(BI932=契約状況コード表!M$5,T932&gt;契約状況コード表!N$5),"○",IF(AND(BI932=契約状況コード表!M$6,T932&gt;=契約状況コード表!N$6),"○",IF(AND(BI932=契約状況コード表!M$7,T932&gt;=契約状況コード表!N$7),"○",IF(AND(BI932=契約状況コード表!M$8,T932&gt;=契約状況コード表!N$8),"○",IF(AND(BI932=契約状況コード表!M$9,T932&gt;=契約状況コード表!N$9),"○",IF(AND(BI932=契約状況コード表!M$10,T932&gt;=契約状況コード表!N$10),"○",IF(AND(BI932=契約状況コード表!M$11,T932&gt;=契約状況コード表!N$11),"○",IF(AND(BI932=契約状況コード表!M$12,T932&gt;=契約状況コード表!N$12),"○",IF(AND(BI932=契約状況コード表!M$13,T932&gt;=契約状況コード表!N$13),"○",IF(T932="他官署で調達手続き入札を実施のため","○","×"))))))))))</f>
        <v>×</v>
      </c>
      <c r="BE932" s="114" t="str">
        <f>IF(AND(BI932=契約状況コード表!M$5,Y932&gt;契約状況コード表!N$5),"○",IF(AND(BI932=契約状況コード表!M$6,Y932&gt;=契約状況コード表!N$6),"○",IF(AND(BI932=契約状況コード表!M$7,Y932&gt;=契約状況コード表!N$7),"○",IF(AND(BI932=契約状況コード表!M$8,Y932&gt;=契約状況コード表!N$8),"○",IF(AND(BI932=契約状況コード表!M$9,Y932&gt;=契約状況コード表!N$9),"○",IF(AND(BI932=契約状況コード表!M$10,Y932&gt;=契約状況コード表!N$10),"○",IF(AND(BI932=契約状況コード表!M$11,Y932&gt;=契約状況コード表!N$11),"○",IF(AND(BI932=契約状況コード表!M$12,Y932&gt;=契約状況コード表!N$12),"○",IF(AND(BI932=契約状況コード表!M$13,Y932&gt;=契約状況コード表!N$13),"○","×")))))))))</f>
        <v>×</v>
      </c>
      <c r="BF932" s="114" t="str">
        <f t="shared" si="128"/>
        <v>×</v>
      </c>
      <c r="BG932" s="114" t="str">
        <f t="shared" si="129"/>
        <v>×</v>
      </c>
      <c r="BH932" s="115" t="str">
        <f t="shared" si="130"/>
        <v/>
      </c>
      <c r="BI932" s="170">
        <f t="shared" si="131"/>
        <v>0</v>
      </c>
      <c r="BJ932" s="36" t="str">
        <f>IF(AG932=契約状況コード表!G$5,"",IF(AND(K932&lt;&gt;"",ISTEXT(U932)),"分担契約/単価契約",IF(ISTEXT(U932),"単価契約",IF(K932&lt;&gt;"","分担契約",""))))</f>
        <v/>
      </c>
      <c r="BK932" s="171"/>
      <c r="BL932" s="118" t="str">
        <f>IF(COUNTIF(T932,"**"),"",IF(AND(T932&gt;=契約状況コード表!P$5,OR(H932=契約状況コード表!M$5,H932=契約状況コード表!M$6)),1,IF(AND(T932&gt;=契約状況コード表!P$13,H932&lt;&gt;契約状況コード表!M$5,H932&lt;&gt;契約状況コード表!M$6),1,"")))</f>
        <v/>
      </c>
      <c r="BM932" s="155" t="str">
        <f t="shared" si="132"/>
        <v>○</v>
      </c>
      <c r="BN932" s="118" t="b">
        <f t="shared" si="133"/>
        <v>1</v>
      </c>
      <c r="BO932" s="118" t="b">
        <f t="shared" si="134"/>
        <v>1</v>
      </c>
    </row>
    <row r="933" spans="1:67" ht="60.6" customHeight="1">
      <c r="A933" s="101">
        <f t="shared" si="135"/>
        <v>928</v>
      </c>
      <c r="B933" s="101" t="str">
        <f t="shared" si="136"/>
        <v/>
      </c>
      <c r="C933" s="101" t="str">
        <f>IF(B933&lt;&gt;1,"",COUNTIF($B$6:B933,1))</f>
        <v/>
      </c>
      <c r="D933" s="101" t="str">
        <f>IF(B933&lt;&gt;2,"",COUNTIF($B$6:B933,2))</f>
        <v/>
      </c>
      <c r="E933" s="101" t="str">
        <f>IF(B933&lt;&gt;3,"",COUNTIF($B$6:B933,3))</f>
        <v/>
      </c>
      <c r="F933" s="101" t="str">
        <f>IF(B933&lt;&gt;4,"",COUNTIF($B$6:B933,4))</f>
        <v/>
      </c>
      <c r="G933" s="75"/>
      <c r="H933" s="36"/>
      <c r="I933" s="76"/>
      <c r="J933" s="76"/>
      <c r="K933" s="75"/>
      <c r="L933" s="161"/>
      <c r="M933" s="77"/>
      <c r="N933" s="76"/>
      <c r="O933" s="78"/>
      <c r="P933" s="83"/>
      <c r="Q933" s="84"/>
      <c r="R933" s="76"/>
      <c r="S933" s="75"/>
      <c r="T933" s="79"/>
      <c r="U933" s="86"/>
      <c r="V933" s="87"/>
      <c r="W933" s="172" t="str">
        <f>IF(OR(T933="他官署で調達手続きを実施のため",AG933=契約状況コード表!G$5),"－",IF(V933&lt;&gt;"",ROUNDDOWN(V933/T933,3),(IFERROR(ROUNDDOWN(U933/T933,3),"－"))))</f>
        <v>－</v>
      </c>
      <c r="X933" s="79"/>
      <c r="Y933" s="79"/>
      <c r="Z933" s="82"/>
      <c r="AA933" s="80"/>
      <c r="AB933" s="81"/>
      <c r="AC933" s="82"/>
      <c r="AD933" s="82"/>
      <c r="AE933" s="82"/>
      <c r="AF933" s="82"/>
      <c r="AG933" s="80"/>
      <c r="AH933" s="76"/>
      <c r="AI933" s="76"/>
      <c r="AJ933" s="76"/>
      <c r="AK933" s="36"/>
      <c r="AL933" s="36"/>
      <c r="AM933" s="200"/>
      <c r="AN933" s="200"/>
      <c r="AO933" s="200"/>
      <c r="AP933" s="200"/>
      <c r="AQ933" s="161"/>
      <c r="AR933" s="75"/>
      <c r="AS933" s="36"/>
      <c r="AT933" s="36"/>
      <c r="AU933" s="36"/>
      <c r="AV933" s="36"/>
      <c r="AW933" s="36"/>
      <c r="AX933" s="36"/>
      <c r="AY933" s="36"/>
      <c r="AZ933" s="36"/>
      <c r="BA933" s="104"/>
      <c r="BB933" s="113"/>
      <c r="BC933" s="114" t="str">
        <f>IF(AND(OR(K933=契約状況コード表!D$5,K933=契約状況コード表!D$6),OR(AG933=契約状況コード表!G$5,AG933=契約状況コード表!G$6)),"年間支払金額(全官署)",IF(OR(AG933=契約状況コード表!G$5,AG933=契約状況コード表!G$6),"年間支払金額",IF(AND(OR(COUNTIF(AI933,"*すべて*"),COUNTIF(AI933,"*全て*")),S933="●",OR(K933=契約状況コード表!D$5,K933=契約状況コード表!D$6)),"年間支払金額(全官署、契約相手方ごと)",IF(AND(OR(COUNTIF(AI933,"*すべて*"),COUNTIF(AI933,"*全て*")),S933="●"),"年間支払金額(契約相手方ごと)",IF(AND(OR(K933=契約状況コード表!D$5,K933=契約状況コード表!D$6),AG933=契約状況コード表!G$7),"契約総額(全官署)",IF(AND(K933=契約状況コード表!D$7,AG933=契約状況コード表!G$7),"契約総額(自官署のみ)",IF(K933=契約状況コード表!D$7,"年間支払金額(自官署のみ)",IF(AG933=契約状況コード表!G$7,"契約総額",IF(AND(COUNTIF(BJ933,"&lt;&gt;*単価*"),OR(K933=契約状況コード表!D$5,K933=契約状況コード表!D$6)),"全官署予定価格",IF(AND(COUNTIF(BJ933,"*単価*"),OR(K933=契約状況コード表!D$5,K933=契約状況コード表!D$6)),"全官署支払金額",IF(AND(COUNTIF(BJ933,"&lt;&gt;*単価*"),COUNTIF(BJ933,"*変更契約*")),"変更後予定価格",IF(COUNTIF(BJ933,"*単価*"),"年間支払金額","予定価格"))))))))))))</f>
        <v>予定価格</v>
      </c>
      <c r="BD933" s="114" t="str">
        <f>IF(AND(BI933=契約状況コード表!M$5,T933&gt;契約状況コード表!N$5),"○",IF(AND(BI933=契約状況コード表!M$6,T933&gt;=契約状況コード表!N$6),"○",IF(AND(BI933=契約状況コード表!M$7,T933&gt;=契約状況コード表!N$7),"○",IF(AND(BI933=契約状況コード表!M$8,T933&gt;=契約状況コード表!N$8),"○",IF(AND(BI933=契約状況コード表!M$9,T933&gt;=契約状況コード表!N$9),"○",IF(AND(BI933=契約状況コード表!M$10,T933&gt;=契約状況コード表!N$10),"○",IF(AND(BI933=契約状況コード表!M$11,T933&gt;=契約状況コード表!N$11),"○",IF(AND(BI933=契約状況コード表!M$12,T933&gt;=契約状況コード表!N$12),"○",IF(AND(BI933=契約状況コード表!M$13,T933&gt;=契約状況コード表!N$13),"○",IF(T933="他官署で調達手続き入札を実施のため","○","×"))))))))))</f>
        <v>×</v>
      </c>
      <c r="BE933" s="114" t="str">
        <f>IF(AND(BI933=契約状況コード表!M$5,Y933&gt;契約状況コード表!N$5),"○",IF(AND(BI933=契約状況コード表!M$6,Y933&gt;=契約状況コード表!N$6),"○",IF(AND(BI933=契約状況コード表!M$7,Y933&gt;=契約状況コード表!N$7),"○",IF(AND(BI933=契約状況コード表!M$8,Y933&gt;=契約状況コード表!N$8),"○",IF(AND(BI933=契約状況コード表!M$9,Y933&gt;=契約状況コード表!N$9),"○",IF(AND(BI933=契約状況コード表!M$10,Y933&gt;=契約状況コード表!N$10),"○",IF(AND(BI933=契約状況コード表!M$11,Y933&gt;=契約状況コード表!N$11),"○",IF(AND(BI933=契約状況コード表!M$12,Y933&gt;=契約状況コード表!N$12),"○",IF(AND(BI933=契約状況コード表!M$13,Y933&gt;=契約状況コード表!N$13),"○","×")))))))))</f>
        <v>×</v>
      </c>
      <c r="BF933" s="114" t="str">
        <f t="shared" si="128"/>
        <v>×</v>
      </c>
      <c r="BG933" s="114" t="str">
        <f t="shared" si="129"/>
        <v>×</v>
      </c>
      <c r="BH933" s="115" t="str">
        <f t="shared" si="130"/>
        <v/>
      </c>
      <c r="BI933" s="170">
        <f t="shared" si="131"/>
        <v>0</v>
      </c>
      <c r="BJ933" s="36" t="str">
        <f>IF(AG933=契約状況コード表!G$5,"",IF(AND(K933&lt;&gt;"",ISTEXT(U933)),"分担契約/単価契約",IF(ISTEXT(U933),"単価契約",IF(K933&lt;&gt;"","分担契約",""))))</f>
        <v/>
      </c>
      <c r="BK933" s="171"/>
      <c r="BL933" s="118" t="str">
        <f>IF(COUNTIF(T933,"**"),"",IF(AND(T933&gt;=契約状況コード表!P$5,OR(H933=契約状況コード表!M$5,H933=契約状況コード表!M$6)),1,IF(AND(T933&gt;=契約状況コード表!P$13,H933&lt;&gt;契約状況コード表!M$5,H933&lt;&gt;契約状況コード表!M$6),1,"")))</f>
        <v/>
      </c>
      <c r="BM933" s="155" t="str">
        <f t="shared" si="132"/>
        <v>○</v>
      </c>
      <c r="BN933" s="118" t="b">
        <f t="shared" si="133"/>
        <v>1</v>
      </c>
      <c r="BO933" s="118" t="b">
        <f t="shared" si="134"/>
        <v>1</v>
      </c>
    </row>
    <row r="934" spans="1:67" ht="60.6" customHeight="1">
      <c r="A934" s="101">
        <f t="shared" si="135"/>
        <v>929</v>
      </c>
      <c r="B934" s="101" t="str">
        <f t="shared" si="136"/>
        <v/>
      </c>
      <c r="C934" s="101" t="str">
        <f>IF(B934&lt;&gt;1,"",COUNTIF($B$6:B934,1))</f>
        <v/>
      </c>
      <c r="D934" s="101" t="str">
        <f>IF(B934&lt;&gt;2,"",COUNTIF($B$6:B934,2))</f>
        <v/>
      </c>
      <c r="E934" s="101" t="str">
        <f>IF(B934&lt;&gt;3,"",COUNTIF($B$6:B934,3))</f>
        <v/>
      </c>
      <c r="F934" s="101" t="str">
        <f>IF(B934&lt;&gt;4,"",COUNTIF($B$6:B934,4))</f>
        <v/>
      </c>
      <c r="G934" s="75"/>
      <c r="H934" s="36"/>
      <c r="I934" s="76"/>
      <c r="J934" s="76"/>
      <c r="K934" s="75"/>
      <c r="L934" s="161"/>
      <c r="M934" s="77"/>
      <c r="N934" s="76"/>
      <c r="O934" s="78"/>
      <c r="P934" s="83"/>
      <c r="Q934" s="84"/>
      <c r="R934" s="76"/>
      <c r="S934" s="75"/>
      <c r="T934" s="85"/>
      <c r="U934" s="154"/>
      <c r="V934" s="87"/>
      <c r="W934" s="172" t="str">
        <f>IF(OR(T934="他官署で調達手続きを実施のため",AG934=契約状況コード表!G$5),"－",IF(V934&lt;&gt;"",ROUNDDOWN(V934/T934,3),(IFERROR(ROUNDDOWN(U934/T934,3),"－"))))</f>
        <v>－</v>
      </c>
      <c r="X934" s="85"/>
      <c r="Y934" s="85"/>
      <c r="Z934" s="82"/>
      <c r="AA934" s="80"/>
      <c r="AB934" s="81"/>
      <c r="AC934" s="82"/>
      <c r="AD934" s="82"/>
      <c r="AE934" s="82"/>
      <c r="AF934" s="82"/>
      <c r="AG934" s="80"/>
      <c r="AH934" s="76"/>
      <c r="AI934" s="76"/>
      <c r="AJ934" s="76"/>
      <c r="AK934" s="36"/>
      <c r="AL934" s="36"/>
      <c r="AM934" s="200"/>
      <c r="AN934" s="200"/>
      <c r="AO934" s="200"/>
      <c r="AP934" s="200"/>
      <c r="AQ934" s="161"/>
      <c r="AR934" s="75"/>
      <c r="AS934" s="36"/>
      <c r="AT934" s="36"/>
      <c r="AU934" s="36"/>
      <c r="AV934" s="36"/>
      <c r="AW934" s="36"/>
      <c r="AX934" s="36"/>
      <c r="AY934" s="36"/>
      <c r="AZ934" s="36"/>
      <c r="BA934" s="104"/>
      <c r="BB934" s="113"/>
      <c r="BC934" s="114" t="str">
        <f>IF(AND(OR(K934=契約状況コード表!D$5,K934=契約状況コード表!D$6),OR(AG934=契約状況コード表!G$5,AG934=契約状況コード表!G$6)),"年間支払金額(全官署)",IF(OR(AG934=契約状況コード表!G$5,AG934=契約状況コード表!G$6),"年間支払金額",IF(AND(OR(COUNTIF(AI934,"*すべて*"),COUNTIF(AI934,"*全て*")),S934="●",OR(K934=契約状況コード表!D$5,K934=契約状況コード表!D$6)),"年間支払金額(全官署、契約相手方ごと)",IF(AND(OR(COUNTIF(AI934,"*すべて*"),COUNTIF(AI934,"*全て*")),S934="●"),"年間支払金額(契約相手方ごと)",IF(AND(OR(K934=契約状況コード表!D$5,K934=契約状況コード表!D$6),AG934=契約状況コード表!G$7),"契約総額(全官署)",IF(AND(K934=契約状況コード表!D$7,AG934=契約状況コード表!G$7),"契約総額(自官署のみ)",IF(K934=契約状況コード表!D$7,"年間支払金額(自官署のみ)",IF(AG934=契約状況コード表!G$7,"契約総額",IF(AND(COUNTIF(BJ934,"&lt;&gt;*単価*"),OR(K934=契約状況コード表!D$5,K934=契約状況コード表!D$6)),"全官署予定価格",IF(AND(COUNTIF(BJ934,"*単価*"),OR(K934=契約状況コード表!D$5,K934=契約状況コード表!D$6)),"全官署支払金額",IF(AND(COUNTIF(BJ934,"&lt;&gt;*単価*"),COUNTIF(BJ934,"*変更契約*")),"変更後予定価格",IF(COUNTIF(BJ934,"*単価*"),"年間支払金額","予定価格"))))))))))))</f>
        <v>予定価格</v>
      </c>
      <c r="BD934" s="114" t="str">
        <f>IF(AND(BI934=契約状況コード表!M$5,T934&gt;契約状況コード表!N$5),"○",IF(AND(BI934=契約状況コード表!M$6,T934&gt;=契約状況コード表!N$6),"○",IF(AND(BI934=契約状況コード表!M$7,T934&gt;=契約状況コード表!N$7),"○",IF(AND(BI934=契約状況コード表!M$8,T934&gt;=契約状況コード表!N$8),"○",IF(AND(BI934=契約状況コード表!M$9,T934&gt;=契約状況コード表!N$9),"○",IF(AND(BI934=契約状況コード表!M$10,T934&gt;=契約状況コード表!N$10),"○",IF(AND(BI934=契約状況コード表!M$11,T934&gt;=契約状況コード表!N$11),"○",IF(AND(BI934=契約状況コード表!M$12,T934&gt;=契約状況コード表!N$12),"○",IF(AND(BI934=契約状況コード表!M$13,T934&gt;=契約状況コード表!N$13),"○",IF(T934="他官署で調達手続き入札を実施のため","○","×"))))))))))</f>
        <v>×</v>
      </c>
      <c r="BE934" s="114" t="str">
        <f>IF(AND(BI934=契約状況コード表!M$5,Y934&gt;契約状況コード表!N$5),"○",IF(AND(BI934=契約状況コード表!M$6,Y934&gt;=契約状況コード表!N$6),"○",IF(AND(BI934=契約状況コード表!M$7,Y934&gt;=契約状況コード表!N$7),"○",IF(AND(BI934=契約状況コード表!M$8,Y934&gt;=契約状況コード表!N$8),"○",IF(AND(BI934=契約状況コード表!M$9,Y934&gt;=契約状況コード表!N$9),"○",IF(AND(BI934=契約状況コード表!M$10,Y934&gt;=契約状況コード表!N$10),"○",IF(AND(BI934=契約状況コード表!M$11,Y934&gt;=契約状況コード表!N$11),"○",IF(AND(BI934=契約状況コード表!M$12,Y934&gt;=契約状況コード表!N$12),"○",IF(AND(BI934=契約状況コード表!M$13,Y934&gt;=契約状況コード表!N$13),"○","×")))))))))</f>
        <v>×</v>
      </c>
      <c r="BF934" s="114" t="str">
        <f t="shared" si="128"/>
        <v>×</v>
      </c>
      <c r="BG934" s="114" t="str">
        <f t="shared" si="129"/>
        <v>×</v>
      </c>
      <c r="BH934" s="115" t="str">
        <f t="shared" si="130"/>
        <v/>
      </c>
      <c r="BI934" s="170">
        <f t="shared" si="131"/>
        <v>0</v>
      </c>
      <c r="BJ934" s="36" t="str">
        <f>IF(AG934=契約状況コード表!G$5,"",IF(AND(K934&lt;&gt;"",ISTEXT(U934)),"分担契約/単価契約",IF(ISTEXT(U934),"単価契約",IF(K934&lt;&gt;"","分担契約",""))))</f>
        <v/>
      </c>
      <c r="BK934" s="171"/>
      <c r="BL934" s="118" t="str">
        <f>IF(COUNTIF(T934,"**"),"",IF(AND(T934&gt;=契約状況コード表!P$5,OR(H934=契約状況コード表!M$5,H934=契約状況コード表!M$6)),1,IF(AND(T934&gt;=契約状況コード表!P$13,H934&lt;&gt;契約状況コード表!M$5,H934&lt;&gt;契約状況コード表!M$6),1,"")))</f>
        <v/>
      </c>
      <c r="BM934" s="155" t="str">
        <f t="shared" si="132"/>
        <v>○</v>
      </c>
      <c r="BN934" s="118" t="b">
        <f t="shared" si="133"/>
        <v>1</v>
      </c>
      <c r="BO934" s="118" t="b">
        <f t="shared" si="134"/>
        <v>1</v>
      </c>
    </row>
    <row r="935" spans="1:67" ht="60.6" customHeight="1">
      <c r="A935" s="101">
        <f t="shared" si="135"/>
        <v>930</v>
      </c>
      <c r="B935" s="101" t="str">
        <f t="shared" si="136"/>
        <v/>
      </c>
      <c r="C935" s="101" t="str">
        <f>IF(B935&lt;&gt;1,"",COUNTIF($B$6:B935,1))</f>
        <v/>
      </c>
      <c r="D935" s="101" t="str">
        <f>IF(B935&lt;&gt;2,"",COUNTIF($B$6:B935,2))</f>
        <v/>
      </c>
      <c r="E935" s="101" t="str">
        <f>IF(B935&lt;&gt;3,"",COUNTIF($B$6:B935,3))</f>
        <v/>
      </c>
      <c r="F935" s="101" t="str">
        <f>IF(B935&lt;&gt;4,"",COUNTIF($B$6:B935,4))</f>
        <v/>
      </c>
      <c r="G935" s="75"/>
      <c r="H935" s="36"/>
      <c r="I935" s="76"/>
      <c r="J935" s="76"/>
      <c r="K935" s="75"/>
      <c r="L935" s="161"/>
      <c r="M935" s="77"/>
      <c r="N935" s="76"/>
      <c r="O935" s="78"/>
      <c r="P935" s="83"/>
      <c r="Q935" s="84"/>
      <c r="R935" s="76"/>
      <c r="S935" s="75"/>
      <c r="T935" s="79"/>
      <c r="U935" s="86"/>
      <c r="V935" s="87"/>
      <c r="W935" s="172" t="str">
        <f>IF(OR(T935="他官署で調達手続きを実施のため",AG935=契約状況コード表!G$5),"－",IF(V935&lt;&gt;"",ROUNDDOWN(V935/T935,3),(IFERROR(ROUNDDOWN(U935/T935,3),"－"))))</f>
        <v>－</v>
      </c>
      <c r="X935" s="79"/>
      <c r="Y935" s="79"/>
      <c r="Z935" s="82"/>
      <c r="AA935" s="80"/>
      <c r="AB935" s="81"/>
      <c r="AC935" s="82"/>
      <c r="AD935" s="82"/>
      <c r="AE935" s="82"/>
      <c r="AF935" s="82"/>
      <c r="AG935" s="80"/>
      <c r="AH935" s="76"/>
      <c r="AI935" s="76"/>
      <c r="AJ935" s="76"/>
      <c r="AK935" s="36"/>
      <c r="AL935" s="36"/>
      <c r="AM935" s="200"/>
      <c r="AN935" s="200"/>
      <c r="AO935" s="200"/>
      <c r="AP935" s="200"/>
      <c r="AQ935" s="161"/>
      <c r="AR935" s="75"/>
      <c r="AS935" s="36"/>
      <c r="AT935" s="36"/>
      <c r="AU935" s="36"/>
      <c r="AV935" s="36"/>
      <c r="AW935" s="36"/>
      <c r="AX935" s="36"/>
      <c r="AY935" s="36"/>
      <c r="AZ935" s="36"/>
      <c r="BA935" s="104"/>
      <c r="BB935" s="113"/>
      <c r="BC935" s="114" t="str">
        <f>IF(AND(OR(K935=契約状況コード表!D$5,K935=契約状況コード表!D$6),OR(AG935=契約状況コード表!G$5,AG935=契約状況コード表!G$6)),"年間支払金額(全官署)",IF(OR(AG935=契約状況コード表!G$5,AG935=契約状況コード表!G$6),"年間支払金額",IF(AND(OR(COUNTIF(AI935,"*すべて*"),COUNTIF(AI935,"*全て*")),S935="●",OR(K935=契約状況コード表!D$5,K935=契約状況コード表!D$6)),"年間支払金額(全官署、契約相手方ごと)",IF(AND(OR(COUNTIF(AI935,"*すべて*"),COUNTIF(AI935,"*全て*")),S935="●"),"年間支払金額(契約相手方ごと)",IF(AND(OR(K935=契約状況コード表!D$5,K935=契約状況コード表!D$6),AG935=契約状況コード表!G$7),"契約総額(全官署)",IF(AND(K935=契約状況コード表!D$7,AG935=契約状況コード表!G$7),"契約総額(自官署のみ)",IF(K935=契約状況コード表!D$7,"年間支払金額(自官署のみ)",IF(AG935=契約状況コード表!G$7,"契約総額",IF(AND(COUNTIF(BJ935,"&lt;&gt;*単価*"),OR(K935=契約状況コード表!D$5,K935=契約状況コード表!D$6)),"全官署予定価格",IF(AND(COUNTIF(BJ935,"*単価*"),OR(K935=契約状況コード表!D$5,K935=契約状況コード表!D$6)),"全官署支払金額",IF(AND(COUNTIF(BJ935,"&lt;&gt;*単価*"),COUNTIF(BJ935,"*変更契約*")),"変更後予定価格",IF(COUNTIF(BJ935,"*単価*"),"年間支払金額","予定価格"))))))))))))</f>
        <v>予定価格</v>
      </c>
      <c r="BD935" s="114" t="str">
        <f>IF(AND(BI935=契約状況コード表!M$5,T935&gt;契約状況コード表!N$5),"○",IF(AND(BI935=契約状況コード表!M$6,T935&gt;=契約状況コード表!N$6),"○",IF(AND(BI935=契約状況コード表!M$7,T935&gt;=契約状況コード表!N$7),"○",IF(AND(BI935=契約状況コード表!M$8,T935&gt;=契約状況コード表!N$8),"○",IF(AND(BI935=契約状況コード表!M$9,T935&gt;=契約状況コード表!N$9),"○",IF(AND(BI935=契約状況コード表!M$10,T935&gt;=契約状況コード表!N$10),"○",IF(AND(BI935=契約状況コード表!M$11,T935&gt;=契約状況コード表!N$11),"○",IF(AND(BI935=契約状況コード表!M$12,T935&gt;=契約状況コード表!N$12),"○",IF(AND(BI935=契約状況コード表!M$13,T935&gt;=契約状況コード表!N$13),"○",IF(T935="他官署で調達手続き入札を実施のため","○","×"))))))))))</f>
        <v>×</v>
      </c>
      <c r="BE935" s="114" t="str">
        <f>IF(AND(BI935=契約状況コード表!M$5,Y935&gt;契約状況コード表!N$5),"○",IF(AND(BI935=契約状況コード表!M$6,Y935&gt;=契約状況コード表!N$6),"○",IF(AND(BI935=契約状況コード表!M$7,Y935&gt;=契約状況コード表!N$7),"○",IF(AND(BI935=契約状況コード表!M$8,Y935&gt;=契約状況コード表!N$8),"○",IF(AND(BI935=契約状況コード表!M$9,Y935&gt;=契約状況コード表!N$9),"○",IF(AND(BI935=契約状況コード表!M$10,Y935&gt;=契約状況コード表!N$10),"○",IF(AND(BI935=契約状況コード表!M$11,Y935&gt;=契約状況コード表!N$11),"○",IF(AND(BI935=契約状況コード表!M$12,Y935&gt;=契約状況コード表!N$12),"○",IF(AND(BI935=契約状況コード表!M$13,Y935&gt;=契約状況コード表!N$13),"○","×")))))))))</f>
        <v>×</v>
      </c>
      <c r="BF935" s="114" t="str">
        <f t="shared" si="128"/>
        <v>×</v>
      </c>
      <c r="BG935" s="114" t="str">
        <f t="shared" si="129"/>
        <v>×</v>
      </c>
      <c r="BH935" s="115" t="str">
        <f t="shared" si="130"/>
        <v/>
      </c>
      <c r="BI935" s="170">
        <f t="shared" si="131"/>
        <v>0</v>
      </c>
      <c r="BJ935" s="36" t="str">
        <f>IF(AG935=契約状況コード表!G$5,"",IF(AND(K935&lt;&gt;"",ISTEXT(U935)),"分担契約/単価契約",IF(ISTEXT(U935),"単価契約",IF(K935&lt;&gt;"","分担契約",""))))</f>
        <v/>
      </c>
      <c r="BK935" s="171"/>
      <c r="BL935" s="118" t="str">
        <f>IF(COUNTIF(T935,"**"),"",IF(AND(T935&gt;=契約状況コード表!P$5,OR(H935=契約状況コード表!M$5,H935=契約状況コード表!M$6)),1,IF(AND(T935&gt;=契約状況コード表!P$13,H935&lt;&gt;契約状況コード表!M$5,H935&lt;&gt;契約状況コード表!M$6),1,"")))</f>
        <v/>
      </c>
      <c r="BM935" s="155" t="str">
        <f t="shared" si="132"/>
        <v>○</v>
      </c>
      <c r="BN935" s="118" t="b">
        <f t="shared" si="133"/>
        <v>1</v>
      </c>
      <c r="BO935" s="118" t="b">
        <f t="shared" si="134"/>
        <v>1</v>
      </c>
    </row>
    <row r="936" spans="1:67" ht="60.6" customHeight="1">
      <c r="A936" s="101">
        <f t="shared" si="135"/>
        <v>931</v>
      </c>
      <c r="B936" s="101" t="str">
        <f t="shared" si="136"/>
        <v/>
      </c>
      <c r="C936" s="101" t="str">
        <f>IF(B936&lt;&gt;1,"",COUNTIF($B$6:B936,1))</f>
        <v/>
      </c>
      <c r="D936" s="101" t="str">
        <f>IF(B936&lt;&gt;2,"",COUNTIF($B$6:B936,2))</f>
        <v/>
      </c>
      <c r="E936" s="101" t="str">
        <f>IF(B936&lt;&gt;3,"",COUNTIF($B$6:B936,3))</f>
        <v/>
      </c>
      <c r="F936" s="101" t="str">
        <f>IF(B936&lt;&gt;4,"",COUNTIF($B$6:B936,4))</f>
        <v/>
      </c>
      <c r="G936" s="75"/>
      <c r="H936" s="36"/>
      <c r="I936" s="76"/>
      <c r="J936" s="76"/>
      <c r="K936" s="75"/>
      <c r="L936" s="161"/>
      <c r="M936" s="77"/>
      <c r="N936" s="76"/>
      <c r="O936" s="78"/>
      <c r="P936" s="83"/>
      <c r="Q936" s="84"/>
      <c r="R936" s="76"/>
      <c r="S936" s="75"/>
      <c r="T936" s="79"/>
      <c r="U936" s="86"/>
      <c r="V936" s="87"/>
      <c r="W936" s="172" t="str">
        <f>IF(OR(T936="他官署で調達手続きを実施のため",AG936=契約状況コード表!G$5),"－",IF(V936&lt;&gt;"",ROUNDDOWN(V936/T936,3),(IFERROR(ROUNDDOWN(U936/T936,3),"－"))))</f>
        <v>－</v>
      </c>
      <c r="X936" s="79"/>
      <c r="Y936" s="79"/>
      <c r="Z936" s="82"/>
      <c r="AA936" s="80"/>
      <c r="AB936" s="81"/>
      <c r="AC936" s="82"/>
      <c r="AD936" s="82"/>
      <c r="AE936" s="82"/>
      <c r="AF936" s="82"/>
      <c r="AG936" s="80"/>
      <c r="AH936" s="76"/>
      <c r="AI936" s="76"/>
      <c r="AJ936" s="76"/>
      <c r="AK936" s="36"/>
      <c r="AL936" s="36"/>
      <c r="AM936" s="200"/>
      <c r="AN936" s="200"/>
      <c r="AO936" s="200"/>
      <c r="AP936" s="200"/>
      <c r="AQ936" s="161"/>
      <c r="AR936" s="75"/>
      <c r="AS936" s="36"/>
      <c r="AT936" s="36"/>
      <c r="AU936" s="36"/>
      <c r="AV936" s="36"/>
      <c r="AW936" s="36"/>
      <c r="AX936" s="36"/>
      <c r="AY936" s="36"/>
      <c r="AZ936" s="36"/>
      <c r="BA936" s="104"/>
      <c r="BB936" s="113"/>
      <c r="BC936" s="114" t="str">
        <f>IF(AND(OR(K936=契約状況コード表!D$5,K936=契約状況コード表!D$6),OR(AG936=契約状況コード表!G$5,AG936=契約状況コード表!G$6)),"年間支払金額(全官署)",IF(OR(AG936=契約状況コード表!G$5,AG936=契約状況コード表!G$6),"年間支払金額",IF(AND(OR(COUNTIF(AI936,"*すべて*"),COUNTIF(AI936,"*全て*")),S936="●",OR(K936=契約状況コード表!D$5,K936=契約状況コード表!D$6)),"年間支払金額(全官署、契約相手方ごと)",IF(AND(OR(COUNTIF(AI936,"*すべて*"),COUNTIF(AI936,"*全て*")),S936="●"),"年間支払金額(契約相手方ごと)",IF(AND(OR(K936=契約状況コード表!D$5,K936=契約状況コード表!D$6),AG936=契約状況コード表!G$7),"契約総額(全官署)",IF(AND(K936=契約状況コード表!D$7,AG936=契約状況コード表!G$7),"契約総額(自官署のみ)",IF(K936=契約状況コード表!D$7,"年間支払金額(自官署のみ)",IF(AG936=契約状況コード表!G$7,"契約総額",IF(AND(COUNTIF(BJ936,"&lt;&gt;*単価*"),OR(K936=契約状況コード表!D$5,K936=契約状況コード表!D$6)),"全官署予定価格",IF(AND(COUNTIF(BJ936,"*単価*"),OR(K936=契約状況コード表!D$5,K936=契約状況コード表!D$6)),"全官署支払金額",IF(AND(COUNTIF(BJ936,"&lt;&gt;*単価*"),COUNTIF(BJ936,"*変更契約*")),"変更後予定価格",IF(COUNTIF(BJ936,"*単価*"),"年間支払金額","予定価格"))))))))))))</f>
        <v>予定価格</v>
      </c>
      <c r="BD936" s="114" t="str">
        <f>IF(AND(BI936=契約状況コード表!M$5,T936&gt;契約状況コード表!N$5),"○",IF(AND(BI936=契約状況コード表!M$6,T936&gt;=契約状況コード表!N$6),"○",IF(AND(BI936=契約状況コード表!M$7,T936&gt;=契約状況コード表!N$7),"○",IF(AND(BI936=契約状況コード表!M$8,T936&gt;=契約状況コード表!N$8),"○",IF(AND(BI936=契約状況コード表!M$9,T936&gt;=契約状況コード表!N$9),"○",IF(AND(BI936=契約状況コード表!M$10,T936&gt;=契約状況コード表!N$10),"○",IF(AND(BI936=契約状況コード表!M$11,T936&gt;=契約状況コード表!N$11),"○",IF(AND(BI936=契約状況コード表!M$12,T936&gt;=契約状況コード表!N$12),"○",IF(AND(BI936=契約状況コード表!M$13,T936&gt;=契約状況コード表!N$13),"○",IF(T936="他官署で調達手続き入札を実施のため","○","×"))))))))))</f>
        <v>×</v>
      </c>
      <c r="BE936" s="114" t="str">
        <f>IF(AND(BI936=契約状況コード表!M$5,Y936&gt;契約状況コード表!N$5),"○",IF(AND(BI936=契約状況コード表!M$6,Y936&gt;=契約状況コード表!N$6),"○",IF(AND(BI936=契約状況コード表!M$7,Y936&gt;=契約状況コード表!N$7),"○",IF(AND(BI936=契約状況コード表!M$8,Y936&gt;=契約状況コード表!N$8),"○",IF(AND(BI936=契約状況コード表!M$9,Y936&gt;=契約状況コード表!N$9),"○",IF(AND(BI936=契約状況コード表!M$10,Y936&gt;=契約状況コード表!N$10),"○",IF(AND(BI936=契約状況コード表!M$11,Y936&gt;=契約状況コード表!N$11),"○",IF(AND(BI936=契約状況コード表!M$12,Y936&gt;=契約状況コード表!N$12),"○",IF(AND(BI936=契約状況コード表!M$13,Y936&gt;=契約状況コード表!N$13),"○","×")))))))))</f>
        <v>×</v>
      </c>
      <c r="BF936" s="114" t="str">
        <f t="shared" si="128"/>
        <v>×</v>
      </c>
      <c r="BG936" s="114" t="str">
        <f t="shared" si="129"/>
        <v>×</v>
      </c>
      <c r="BH936" s="115" t="str">
        <f t="shared" si="130"/>
        <v/>
      </c>
      <c r="BI936" s="170">
        <f t="shared" si="131"/>
        <v>0</v>
      </c>
      <c r="BJ936" s="36" t="str">
        <f>IF(AG936=契約状況コード表!G$5,"",IF(AND(K936&lt;&gt;"",ISTEXT(U936)),"分担契約/単価契約",IF(ISTEXT(U936),"単価契約",IF(K936&lt;&gt;"","分担契約",""))))</f>
        <v/>
      </c>
      <c r="BK936" s="171"/>
      <c r="BL936" s="118" t="str">
        <f>IF(COUNTIF(T936,"**"),"",IF(AND(T936&gt;=契約状況コード表!P$5,OR(H936=契約状況コード表!M$5,H936=契約状況コード表!M$6)),1,IF(AND(T936&gt;=契約状況コード表!P$13,H936&lt;&gt;契約状況コード表!M$5,H936&lt;&gt;契約状況コード表!M$6),1,"")))</f>
        <v/>
      </c>
      <c r="BM936" s="155" t="str">
        <f t="shared" si="132"/>
        <v>○</v>
      </c>
      <c r="BN936" s="118" t="b">
        <f t="shared" si="133"/>
        <v>1</v>
      </c>
      <c r="BO936" s="118" t="b">
        <f t="shared" si="134"/>
        <v>1</v>
      </c>
    </row>
    <row r="937" spans="1:67" ht="60.6" customHeight="1">
      <c r="A937" s="101">
        <f t="shared" si="135"/>
        <v>932</v>
      </c>
      <c r="B937" s="101" t="str">
        <f t="shared" si="136"/>
        <v/>
      </c>
      <c r="C937" s="101" t="str">
        <f>IF(B937&lt;&gt;1,"",COUNTIF($B$6:B937,1))</f>
        <v/>
      </c>
      <c r="D937" s="101" t="str">
        <f>IF(B937&lt;&gt;2,"",COUNTIF($B$6:B937,2))</f>
        <v/>
      </c>
      <c r="E937" s="101" t="str">
        <f>IF(B937&lt;&gt;3,"",COUNTIF($B$6:B937,3))</f>
        <v/>
      </c>
      <c r="F937" s="101" t="str">
        <f>IF(B937&lt;&gt;4,"",COUNTIF($B$6:B937,4))</f>
        <v/>
      </c>
      <c r="G937" s="75"/>
      <c r="H937" s="36"/>
      <c r="I937" s="76"/>
      <c r="J937" s="76"/>
      <c r="K937" s="75"/>
      <c r="L937" s="161"/>
      <c r="M937" s="77"/>
      <c r="N937" s="76"/>
      <c r="O937" s="78"/>
      <c r="P937" s="83"/>
      <c r="Q937" s="84"/>
      <c r="R937" s="76"/>
      <c r="S937" s="75"/>
      <c r="T937" s="79"/>
      <c r="U937" s="86"/>
      <c r="V937" s="87"/>
      <c r="W937" s="172" t="str">
        <f>IF(OR(T937="他官署で調達手続きを実施のため",AG937=契約状況コード表!G$5),"－",IF(V937&lt;&gt;"",ROUNDDOWN(V937/T937,3),(IFERROR(ROUNDDOWN(U937/T937,3),"－"))))</f>
        <v>－</v>
      </c>
      <c r="X937" s="79"/>
      <c r="Y937" s="79"/>
      <c r="Z937" s="82"/>
      <c r="AA937" s="80"/>
      <c r="AB937" s="81"/>
      <c r="AC937" s="82"/>
      <c r="AD937" s="82"/>
      <c r="AE937" s="82"/>
      <c r="AF937" s="82"/>
      <c r="AG937" s="80"/>
      <c r="AH937" s="76"/>
      <c r="AI937" s="76"/>
      <c r="AJ937" s="76"/>
      <c r="AK937" s="36"/>
      <c r="AL937" s="36"/>
      <c r="AM937" s="200"/>
      <c r="AN937" s="200"/>
      <c r="AO937" s="200"/>
      <c r="AP937" s="200"/>
      <c r="AQ937" s="161"/>
      <c r="AR937" s="75"/>
      <c r="AS937" s="36"/>
      <c r="AT937" s="36"/>
      <c r="AU937" s="36"/>
      <c r="AV937" s="36"/>
      <c r="AW937" s="36"/>
      <c r="AX937" s="36"/>
      <c r="AY937" s="36"/>
      <c r="AZ937" s="36"/>
      <c r="BA937" s="104"/>
      <c r="BB937" s="113"/>
      <c r="BC937" s="114" t="str">
        <f>IF(AND(OR(K937=契約状況コード表!D$5,K937=契約状況コード表!D$6),OR(AG937=契約状況コード表!G$5,AG937=契約状況コード表!G$6)),"年間支払金額(全官署)",IF(OR(AG937=契約状況コード表!G$5,AG937=契約状況コード表!G$6),"年間支払金額",IF(AND(OR(COUNTIF(AI937,"*すべて*"),COUNTIF(AI937,"*全て*")),S937="●",OR(K937=契約状況コード表!D$5,K937=契約状況コード表!D$6)),"年間支払金額(全官署、契約相手方ごと)",IF(AND(OR(COUNTIF(AI937,"*すべて*"),COUNTIF(AI937,"*全て*")),S937="●"),"年間支払金額(契約相手方ごと)",IF(AND(OR(K937=契約状況コード表!D$5,K937=契約状況コード表!D$6),AG937=契約状況コード表!G$7),"契約総額(全官署)",IF(AND(K937=契約状況コード表!D$7,AG937=契約状況コード表!G$7),"契約総額(自官署のみ)",IF(K937=契約状況コード表!D$7,"年間支払金額(自官署のみ)",IF(AG937=契約状況コード表!G$7,"契約総額",IF(AND(COUNTIF(BJ937,"&lt;&gt;*単価*"),OR(K937=契約状況コード表!D$5,K937=契約状況コード表!D$6)),"全官署予定価格",IF(AND(COUNTIF(BJ937,"*単価*"),OR(K937=契約状況コード表!D$5,K937=契約状況コード表!D$6)),"全官署支払金額",IF(AND(COUNTIF(BJ937,"&lt;&gt;*単価*"),COUNTIF(BJ937,"*変更契約*")),"変更後予定価格",IF(COUNTIF(BJ937,"*単価*"),"年間支払金額","予定価格"))))))))))))</f>
        <v>予定価格</v>
      </c>
      <c r="BD937" s="114" t="str">
        <f>IF(AND(BI937=契約状況コード表!M$5,T937&gt;契約状況コード表!N$5),"○",IF(AND(BI937=契約状況コード表!M$6,T937&gt;=契約状況コード表!N$6),"○",IF(AND(BI937=契約状況コード表!M$7,T937&gt;=契約状況コード表!N$7),"○",IF(AND(BI937=契約状況コード表!M$8,T937&gt;=契約状況コード表!N$8),"○",IF(AND(BI937=契約状況コード表!M$9,T937&gt;=契約状況コード表!N$9),"○",IF(AND(BI937=契約状況コード表!M$10,T937&gt;=契約状況コード表!N$10),"○",IF(AND(BI937=契約状況コード表!M$11,T937&gt;=契約状況コード表!N$11),"○",IF(AND(BI937=契約状況コード表!M$12,T937&gt;=契約状況コード表!N$12),"○",IF(AND(BI937=契約状況コード表!M$13,T937&gt;=契約状況コード表!N$13),"○",IF(T937="他官署で調達手続き入札を実施のため","○","×"))))))))))</f>
        <v>×</v>
      </c>
      <c r="BE937" s="114" t="str">
        <f>IF(AND(BI937=契約状況コード表!M$5,Y937&gt;契約状況コード表!N$5),"○",IF(AND(BI937=契約状況コード表!M$6,Y937&gt;=契約状況コード表!N$6),"○",IF(AND(BI937=契約状況コード表!M$7,Y937&gt;=契約状況コード表!N$7),"○",IF(AND(BI937=契約状況コード表!M$8,Y937&gt;=契約状況コード表!N$8),"○",IF(AND(BI937=契約状況コード表!M$9,Y937&gt;=契約状況コード表!N$9),"○",IF(AND(BI937=契約状況コード表!M$10,Y937&gt;=契約状況コード表!N$10),"○",IF(AND(BI937=契約状況コード表!M$11,Y937&gt;=契約状況コード表!N$11),"○",IF(AND(BI937=契約状況コード表!M$12,Y937&gt;=契約状況コード表!N$12),"○",IF(AND(BI937=契約状況コード表!M$13,Y937&gt;=契約状況コード表!N$13),"○","×")))))))))</f>
        <v>×</v>
      </c>
      <c r="BF937" s="114" t="str">
        <f t="shared" si="128"/>
        <v>×</v>
      </c>
      <c r="BG937" s="114" t="str">
        <f t="shared" si="129"/>
        <v>×</v>
      </c>
      <c r="BH937" s="115" t="str">
        <f t="shared" si="130"/>
        <v/>
      </c>
      <c r="BI937" s="170">
        <f t="shared" si="131"/>
        <v>0</v>
      </c>
      <c r="BJ937" s="36" t="str">
        <f>IF(AG937=契約状況コード表!G$5,"",IF(AND(K937&lt;&gt;"",ISTEXT(U937)),"分担契約/単価契約",IF(ISTEXT(U937),"単価契約",IF(K937&lt;&gt;"","分担契約",""))))</f>
        <v/>
      </c>
      <c r="BK937" s="171"/>
      <c r="BL937" s="118" t="str">
        <f>IF(COUNTIF(T937,"**"),"",IF(AND(T937&gt;=契約状況コード表!P$5,OR(H937=契約状況コード表!M$5,H937=契約状況コード表!M$6)),1,IF(AND(T937&gt;=契約状況コード表!P$13,H937&lt;&gt;契約状況コード表!M$5,H937&lt;&gt;契約状況コード表!M$6),1,"")))</f>
        <v/>
      </c>
      <c r="BM937" s="155" t="str">
        <f t="shared" si="132"/>
        <v>○</v>
      </c>
      <c r="BN937" s="118" t="b">
        <f t="shared" si="133"/>
        <v>1</v>
      </c>
      <c r="BO937" s="118" t="b">
        <f t="shared" si="134"/>
        <v>1</v>
      </c>
    </row>
    <row r="938" spans="1:67" ht="60.6" customHeight="1">
      <c r="A938" s="101">
        <f t="shared" si="135"/>
        <v>933</v>
      </c>
      <c r="B938" s="101" t="str">
        <f t="shared" si="136"/>
        <v/>
      </c>
      <c r="C938" s="101" t="str">
        <f>IF(B938&lt;&gt;1,"",COUNTIF($B$6:B938,1))</f>
        <v/>
      </c>
      <c r="D938" s="101" t="str">
        <f>IF(B938&lt;&gt;2,"",COUNTIF($B$6:B938,2))</f>
        <v/>
      </c>
      <c r="E938" s="101" t="str">
        <f>IF(B938&lt;&gt;3,"",COUNTIF($B$6:B938,3))</f>
        <v/>
      </c>
      <c r="F938" s="101" t="str">
        <f>IF(B938&lt;&gt;4,"",COUNTIF($B$6:B938,4))</f>
        <v/>
      </c>
      <c r="G938" s="75"/>
      <c r="H938" s="36"/>
      <c r="I938" s="76"/>
      <c r="J938" s="76"/>
      <c r="K938" s="75"/>
      <c r="L938" s="161"/>
      <c r="M938" s="77"/>
      <c r="N938" s="76"/>
      <c r="O938" s="78"/>
      <c r="P938" s="83"/>
      <c r="Q938" s="84"/>
      <c r="R938" s="76"/>
      <c r="S938" s="75"/>
      <c r="T938" s="79"/>
      <c r="U938" s="86"/>
      <c r="V938" s="87"/>
      <c r="W938" s="172" t="str">
        <f>IF(OR(T938="他官署で調達手続きを実施のため",AG938=契約状況コード表!G$5),"－",IF(V938&lt;&gt;"",ROUNDDOWN(V938/T938,3),(IFERROR(ROUNDDOWN(U938/T938,3),"－"))))</f>
        <v>－</v>
      </c>
      <c r="X938" s="79"/>
      <c r="Y938" s="79"/>
      <c r="Z938" s="82"/>
      <c r="AA938" s="80"/>
      <c r="AB938" s="81"/>
      <c r="AC938" s="82"/>
      <c r="AD938" s="82"/>
      <c r="AE938" s="82"/>
      <c r="AF938" s="82"/>
      <c r="AG938" s="80"/>
      <c r="AH938" s="76"/>
      <c r="AI938" s="76"/>
      <c r="AJ938" s="76"/>
      <c r="AK938" s="36"/>
      <c r="AL938" s="36"/>
      <c r="AM938" s="200"/>
      <c r="AN938" s="200"/>
      <c r="AO938" s="200"/>
      <c r="AP938" s="200"/>
      <c r="AQ938" s="161"/>
      <c r="AR938" s="75"/>
      <c r="AS938" s="36"/>
      <c r="AT938" s="36"/>
      <c r="AU938" s="36"/>
      <c r="AV938" s="36"/>
      <c r="AW938" s="36"/>
      <c r="AX938" s="36"/>
      <c r="AY938" s="36"/>
      <c r="AZ938" s="36"/>
      <c r="BA938" s="108"/>
      <c r="BB938" s="113"/>
      <c r="BC938" s="114" t="str">
        <f>IF(AND(OR(K938=契約状況コード表!D$5,K938=契約状況コード表!D$6),OR(AG938=契約状況コード表!G$5,AG938=契約状況コード表!G$6)),"年間支払金額(全官署)",IF(OR(AG938=契約状況コード表!G$5,AG938=契約状況コード表!G$6),"年間支払金額",IF(AND(OR(COUNTIF(AI938,"*すべて*"),COUNTIF(AI938,"*全て*")),S938="●",OR(K938=契約状況コード表!D$5,K938=契約状況コード表!D$6)),"年間支払金額(全官署、契約相手方ごと)",IF(AND(OR(COUNTIF(AI938,"*すべて*"),COUNTIF(AI938,"*全て*")),S938="●"),"年間支払金額(契約相手方ごと)",IF(AND(OR(K938=契約状況コード表!D$5,K938=契約状況コード表!D$6),AG938=契約状況コード表!G$7),"契約総額(全官署)",IF(AND(K938=契約状況コード表!D$7,AG938=契約状況コード表!G$7),"契約総額(自官署のみ)",IF(K938=契約状況コード表!D$7,"年間支払金額(自官署のみ)",IF(AG938=契約状況コード表!G$7,"契約総額",IF(AND(COUNTIF(BJ938,"&lt;&gt;*単価*"),OR(K938=契約状況コード表!D$5,K938=契約状況コード表!D$6)),"全官署予定価格",IF(AND(COUNTIF(BJ938,"*単価*"),OR(K938=契約状況コード表!D$5,K938=契約状況コード表!D$6)),"全官署支払金額",IF(AND(COUNTIF(BJ938,"&lt;&gt;*単価*"),COUNTIF(BJ938,"*変更契約*")),"変更後予定価格",IF(COUNTIF(BJ938,"*単価*"),"年間支払金額","予定価格"))))))))))))</f>
        <v>予定価格</v>
      </c>
      <c r="BD938" s="114" t="str">
        <f>IF(AND(BI938=契約状況コード表!M$5,T938&gt;契約状況コード表!N$5),"○",IF(AND(BI938=契約状況コード表!M$6,T938&gt;=契約状況コード表!N$6),"○",IF(AND(BI938=契約状況コード表!M$7,T938&gt;=契約状況コード表!N$7),"○",IF(AND(BI938=契約状況コード表!M$8,T938&gt;=契約状況コード表!N$8),"○",IF(AND(BI938=契約状況コード表!M$9,T938&gt;=契約状況コード表!N$9),"○",IF(AND(BI938=契約状況コード表!M$10,T938&gt;=契約状況コード表!N$10),"○",IF(AND(BI938=契約状況コード表!M$11,T938&gt;=契約状況コード表!N$11),"○",IF(AND(BI938=契約状況コード表!M$12,T938&gt;=契約状況コード表!N$12),"○",IF(AND(BI938=契約状況コード表!M$13,T938&gt;=契約状況コード表!N$13),"○",IF(T938="他官署で調達手続き入札を実施のため","○","×"))))))))))</f>
        <v>×</v>
      </c>
      <c r="BE938" s="114" t="str">
        <f>IF(AND(BI938=契約状況コード表!M$5,Y938&gt;契約状況コード表!N$5),"○",IF(AND(BI938=契約状況コード表!M$6,Y938&gt;=契約状況コード表!N$6),"○",IF(AND(BI938=契約状況コード表!M$7,Y938&gt;=契約状況コード表!N$7),"○",IF(AND(BI938=契約状況コード表!M$8,Y938&gt;=契約状況コード表!N$8),"○",IF(AND(BI938=契約状況コード表!M$9,Y938&gt;=契約状況コード表!N$9),"○",IF(AND(BI938=契約状況コード表!M$10,Y938&gt;=契約状況コード表!N$10),"○",IF(AND(BI938=契約状況コード表!M$11,Y938&gt;=契約状況コード表!N$11),"○",IF(AND(BI938=契約状況コード表!M$12,Y938&gt;=契約状況コード表!N$12),"○",IF(AND(BI938=契約状況コード表!M$13,Y938&gt;=契約状況コード表!N$13),"○","×")))))))))</f>
        <v>×</v>
      </c>
      <c r="BF938" s="114" t="str">
        <f t="shared" si="128"/>
        <v>×</v>
      </c>
      <c r="BG938" s="114" t="str">
        <f t="shared" si="129"/>
        <v>×</v>
      </c>
      <c r="BH938" s="115" t="str">
        <f t="shared" si="130"/>
        <v/>
      </c>
      <c r="BI938" s="170">
        <f t="shared" si="131"/>
        <v>0</v>
      </c>
      <c r="BJ938" s="36" t="str">
        <f>IF(AG938=契約状況コード表!G$5,"",IF(AND(K938&lt;&gt;"",ISTEXT(U938)),"分担契約/単価契約",IF(ISTEXT(U938),"単価契約",IF(K938&lt;&gt;"","分担契約",""))))</f>
        <v/>
      </c>
      <c r="BK938" s="171"/>
      <c r="BL938" s="118" t="str">
        <f>IF(COUNTIF(T938,"**"),"",IF(AND(T938&gt;=契約状況コード表!P$5,OR(H938=契約状況コード表!M$5,H938=契約状況コード表!M$6)),1,IF(AND(T938&gt;=契約状況コード表!P$13,H938&lt;&gt;契約状況コード表!M$5,H938&lt;&gt;契約状況コード表!M$6),1,"")))</f>
        <v/>
      </c>
      <c r="BM938" s="155" t="str">
        <f t="shared" si="132"/>
        <v>○</v>
      </c>
      <c r="BN938" s="118" t="b">
        <f t="shared" si="133"/>
        <v>1</v>
      </c>
      <c r="BO938" s="118" t="b">
        <f t="shared" si="134"/>
        <v>1</v>
      </c>
    </row>
    <row r="939" spans="1:67" ht="60.6" customHeight="1">
      <c r="A939" s="101">
        <f t="shared" si="135"/>
        <v>934</v>
      </c>
      <c r="B939" s="101" t="str">
        <f t="shared" si="136"/>
        <v/>
      </c>
      <c r="C939" s="101" t="str">
        <f>IF(B939&lt;&gt;1,"",COUNTIF($B$6:B939,1))</f>
        <v/>
      </c>
      <c r="D939" s="101" t="str">
        <f>IF(B939&lt;&gt;2,"",COUNTIF($B$6:B939,2))</f>
        <v/>
      </c>
      <c r="E939" s="101" t="str">
        <f>IF(B939&lt;&gt;3,"",COUNTIF($B$6:B939,3))</f>
        <v/>
      </c>
      <c r="F939" s="101" t="str">
        <f>IF(B939&lt;&gt;4,"",COUNTIF($B$6:B939,4))</f>
        <v/>
      </c>
      <c r="G939" s="75"/>
      <c r="H939" s="36"/>
      <c r="I939" s="76"/>
      <c r="J939" s="76"/>
      <c r="K939" s="75"/>
      <c r="L939" s="161"/>
      <c r="M939" s="77"/>
      <c r="N939" s="76"/>
      <c r="O939" s="78"/>
      <c r="P939" s="83"/>
      <c r="Q939" s="84"/>
      <c r="R939" s="76"/>
      <c r="S939" s="75"/>
      <c r="T939" s="79"/>
      <c r="U939" s="86"/>
      <c r="V939" s="87"/>
      <c r="W939" s="172" t="str">
        <f>IF(OR(T939="他官署で調達手続きを実施のため",AG939=契約状況コード表!G$5),"－",IF(V939&lt;&gt;"",ROUNDDOWN(V939/T939,3),(IFERROR(ROUNDDOWN(U939/T939,3),"－"))))</f>
        <v>－</v>
      </c>
      <c r="X939" s="79"/>
      <c r="Y939" s="79"/>
      <c r="Z939" s="82"/>
      <c r="AA939" s="80"/>
      <c r="AB939" s="81"/>
      <c r="AC939" s="82"/>
      <c r="AD939" s="82"/>
      <c r="AE939" s="82"/>
      <c r="AF939" s="82"/>
      <c r="AG939" s="80"/>
      <c r="AH939" s="76"/>
      <c r="AI939" s="76"/>
      <c r="AJ939" s="76"/>
      <c r="AK939" s="36"/>
      <c r="AL939" s="36"/>
      <c r="AM939" s="200"/>
      <c r="AN939" s="200"/>
      <c r="AO939" s="200"/>
      <c r="AP939" s="200"/>
      <c r="AQ939" s="161"/>
      <c r="AR939" s="75"/>
      <c r="AS939" s="36"/>
      <c r="AT939" s="36"/>
      <c r="AU939" s="36"/>
      <c r="AV939" s="36"/>
      <c r="AW939" s="36"/>
      <c r="AX939" s="36"/>
      <c r="AY939" s="36"/>
      <c r="AZ939" s="36"/>
      <c r="BA939" s="104"/>
      <c r="BB939" s="113"/>
      <c r="BC939" s="114" t="str">
        <f>IF(AND(OR(K939=契約状況コード表!D$5,K939=契約状況コード表!D$6),OR(AG939=契約状況コード表!G$5,AG939=契約状況コード表!G$6)),"年間支払金額(全官署)",IF(OR(AG939=契約状況コード表!G$5,AG939=契約状況コード表!G$6),"年間支払金額",IF(AND(OR(COUNTIF(AI939,"*すべて*"),COUNTIF(AI939,"*全て*")),S939="●",OR(K939=契約状況コード表!D$5,K939=契約状況コード表!D$6)),"年間支払金額(全官署、契約相手方ごと)",IF(AND(OR(COUNTIF(AI939,"*すべて*"),COUNTIF(AI939,"*全て*")),S939="●"),"年間支払金額(契約相手方ごと)",IF(AND(OR(K939=契約状況コード表!D$5,K939=契約状況コード表!D$6),AG939=契約状況コード表!G$7),"契約総額(全官署)",IF(AND(K939=契約状況コード表!D$7,AG939=契約状況コード表!G$7),"契約総額(自官署のみ)",IF(K939=契約状況コード表!D$7,"年間支払金額(自官署のみ)",IF(AG939=契約状況コード表!G$7,"契約総額",IF(AND(COUNTIF(BJ939,"&lt;&gt;*単価*"),OR(K939=契約状況コード表!D$5,K939=契約状況コード表!D$6)),"全官署予定価格",IF(AND(COUNTIF(BJ939,"*単価*"),OR(K939=契約状況コード表!D$5,K939=契約状況コード表!D$6)),"全官署支払金額",IF(AND(COUNTIF(BJ939,"&lt;&gt;*単価*"),COUNTIF(BJ939,"*変更契約*")),"変更後予定価格",IF(COUNTIF(BJ939,"*単価*"),"年間支払金額","予定価格"))))))))))))</f>
        <v>予定価格</v>
      </c>
      <c r="BD939" s="114" t="str">
        <f>IF(AND(BI939=契約状況コード表!M$5,T939&gt;契約状況コード表!N$5),"○",IF(AND(BI939=契約状況コード表!M$6,T939&gt;=契約状況コード表!N$6),"○",IF(AND(BI939=契約状況コード表!M$7,T939&gt;=契約状況コード表!N$7),"○",IF(AND(BI939=契約状況コード表!M$8,T939&gt;=契約状況コード表!N$8),"○",IF(AND(BI939=契約状況コード表!M$9,T939&gt;=契約状況コード表!N$9),"○",IF(AND(BI939=契約状況コード表!M$10,T939&gt;=契約状況コード表!N$10),"○",IF(AND(BI939=契約状況コード表!M$11,T939&gt;=契約状況コード表!N$11),"○",IF(AND(BI939=契約状況コード表!M$12,T939&gt;=契約状況コード表!N$12),"○",IF(AND(BI939=契約状況コード表!M$13,T939&gt;=契約状況コード表!N$13),"○",IF(T939="他官署で調達手続き入札を実施のため","○","×"))))))))))</f>
        <v>×</v>
      </c>
      <c r="BE939" s="114" t="str">
        <f>IF(AND(BI939=契約状況コード表!M$5,Y939&gt;契約状況コード表!N$5),"○",IF(AND(BI939=契約状況コード表!M$6,Y939&gt;=契約状況コード表!N$6),"○",IF(AND(BI939=契約状況コード表!M$7,Y939&gt;=契約状況コード表!N$7),"○",IF(AND(BI939=契約状況コード表!M$8,Y939&gt;=契約状況コード表!N$8),"○",IF(AND(BI939=契約状況コード表!M$9,Y939&gt;=契約状況コード表!N$9),"○",IF(AND(BI939=契約状況コード表!M$10,Y939&gt;=契約状況コード表!N$10),"○",IF(AND(BI939=契約状況コード表!M$11,Y939&gt;=契約状況コード表!N$11),"○",IF(AND(BI939=契約状況コード表!M$12,Y939&gt;=契約状況コード表!N$12),"○",IF(AND(BI939=契約状況コード表!M$13,Y939&gt;=契約状況コード表!N$13),"○","×")))))))))</f>
        <v>×</v>
      </c>
      <c r="BF939" s="114" t="str">
        <f t="shared" si="128"/>
        <v>×</v>
      </c>
      <c r="BG939" s="114" t="str">
        <f t="shared" si="129"/>
        <v>×</v>
      </c>
      <c r="BH939" s="115" t="str">
        <f t="shared" si="130"/>
        <v/>
      </c>
      <c r="BI939" s="170">
        <f t="shared" si="131"/>
        <v>0</v>
      </c>
      <c r="BJ939" s="36" t="str">
        <f>IF(AG939=契約状況コード表!G$5,"",IF(AND(K939&lt;&gt;"",ISTEXT(U939)),"分担契約/単価契約",IF(ISTEXT(U939),"単価契約",IF(K939&lt;&gt;"","分担契約",""))))</f>
        <v/>
      </c>
      <c r="BK939" s="171"/>
      <c r="BL939" s="118" t="str">
        <f>IF(COUNTIF(T939,"**"),"",IF(AND(T939&gt;=契約状況コード表!P$5,OR(H939=契約状況コード表!M$5,H939=契約状況コード表!M$6)),1,IF(AND(T939&gt;=契約状況コード表!P$13,H939&lt;&gt;契約状況コード表!M$5,H939&lt;&gt;契約状況コード表!M$6),1,"")))</f>
        <v/>
      </c>
      <c r="BM939" s="155" t="str">
        <f t="shared" si="132"/>
        <v>○</v>
      </c>
      <c r="BN939" s="118" t="b">
        <f t="shared" si="133"/>
        <v>1</v>
      </c>
      <c r="BO939" s="118" t="b">
        <f t="shared" si="134"/>
        <v>1</v>
      </c>
    </row>
    <row r="940" spans="1:67" ht="60.6" customHeight="1">
      <c r="A940" s="101">
        <f t="shared" si="135"/>
        <v>935</v>
      </c>
      <c r="B940" s="101" t="str">
        <f t="shared" si="136"/>
        <v/>
      </c>
      <c r="C940" s="101" t="str">
        <f>IF(B940&lt;&gt;1,"",COUNTIF($B$6:B940,1))</f>
        <v/>
      </c>
      <c r="D940" s="101" t="str">
        <f>IF(B940&lt;&gt;2,"",COUNTIF($B$6:B940,2))</f>
        <v/>
      </c>
      <c r="E940" s="101" t="str">
        <f>IF(B940&lt;&gt;3,"",COUNTIF($B$6:B940,3))</f>
        <v/>
      </c>
      <c r="F940" s="101" t="str">
        <f>IF(B940&lt;&gt;4,"",COUNTIF($B$6:B940,4))</f>
        <v/>
      </c>
      <c r="G940" s="75"/>
      <c r="H940" s="36"/>
      <c r="I940" s="76"/>
      <c r="J940" s="76"/>
      <c r="K940" s="75"/>
      <c r="L940" s="161"/>
      <c r="M940" s="77"/>
      <c r="N940" s="76"/>
      <c r="O940" s="78"/>
      <c r="P940" s="83"/>
      <c r="Q940" s="84"/>
      <c r="R940" s="76"/>
      <c r="S940" s="75"/>
      <c r="T940" s="79"/>
      <c r="U940" s="86"/>
      <c r="V940" s="87"/>
      <c r="W940" s="172" t="str">
        <f>IF(OR(T940="他官署で調達手続きを実施のため",AG940=契約状況コード表!G$5),"－",IF(V940&lt;&gt;"",ROUNDDOWN(V940/T940,3),(IFERROR(ROUNDDOWN(U940/T940,3),"－"))))</f>
        <v>－</v>
      </c>
      <c r="X940" s="79"/>
      <c r="Y940" s="79"/>
      <c r="Z940" s="82"/>
      <c r="AA940" s="80"/>
      <c r="AB940" s="81"/>
      <c r="AC940" s="82"/>
      <c r="AD940" s="82"/>
      <c r="AE940" s="82"/>
      <c r="AF940" s="82"/>
      <c r="AG940" s="80"/>
      <c r="AH940" s="76"/>
      <c r="AI940" s="76"/>
      <c r="AJ940" s="76"/>
      <c r="AK940" s="36"/>
      <c r="AL940" s="36"/>
      <c r="AM940" s="200"/>
      <c r="AN940" s="200"/>
      <c r="AO940" s="200"/>
      <c r="AP940" s="200"/>
      <c r="AQ940" s="161"/>
      <c r="AR940" s="75"/>
      <c r="AS940" s="36"/>
      <c r="AT940" s="36"/>
      <c r="AU940" s="36"/>
      <c r="AV940" s="36"/>
      <c r="AW940" s="36"/>
      <c r="AX940" s="36"/>
      <c r="AY940" s="36"/>
      <c r="AZ940" s="36"/>
      <c r="BA940" s="104"/>
      <c r="BB940" s="113"/>
      <c r="BC940" s="114" t="str">
        <f>IF(AND(OR(K940=契約状況コード表!D$5,K940=契約状況コード表!D$6),OR(AG940=契約状況コード表!G$5,AG940=契約状況コード表!G$6)),"年間支払金額(全官署)",IF(OR(AG940=契約状況コード表!G$5,AG940=契約状況コード表!G$6),"年間支払金額",IF(AND(OR(COUNTIF(AI940,"*すべて*"),COUNTIF(AI940,"*全て*")),S940="●",OR(K940=契約状況コード表!D$5,K940=契約状況コード表!D$6)),"年間支払金額(全官署、契約相手方ごと)",IF(AND(OR(COUNTIF(AI940,"*すべて*"),COUNTIF(AI940,"*全て*")),S940="●"),"年間支払金額(契約相手方ごと)",IF(AND(OR(K940=契約状況コード表!D$5,K940=契約状況コード表!D$6),AG940=契約状況コード表!G$7),"契約総額(全官署)",IF(AND(K940=契約状況コード表!D$7,AG940=契約状況コード表!G$7),"契約総額(自官署のみ)",IF(K940=契約状況コード表!D$7,"年間支払金額(自官署のみ)",IF(AG940=契約状況コード表!G$7,"契約総額",IF(AND(COUNTIF(BJ940,"&lt;&gt;*単価*"),OR(K940=契約状況コード表!D$5,K940=契約状況コード表!D$6)),"全官署予定価格",IF(AND(COUNTIF(BJ940,"*単価*"),OR(K940=契約状況コード表!D$5,K940=契約状況コード表!D$6)),"全官署支払金額",IF(AND(COUNTIF(BJ940,"&lt;&gt;*単価*"),COUNTIF(BJ940,"*変更契約*")),"変更後予定価格",IF(COUNTIF(BJ940,"*単価*"),"年間支払金額","予定価格"))))))))))))</f>
        <v>予定価格</v>
      </c>
      <c r="BD940" s="114" t="str">
        <f>IF(AND(BI940=契約状況コード表!M$5,T940&gt;契約状況コード表!N$5),"○",IF(AND(BI940=契約状況コード表!M$6,T940&gt;=契約状況コード表!N$6),"○",IF(AND(BI940=契約状況コード表!M$7,T940&gt;=契約状況コード表!N$7),"○",IF(AND(BI940=契約状況コード表!M$8,T940&gt;=契約状況コード表!N$8),"○",IF(AND(BI940=契約状況コード表!M$9,T940&gt;=契約状況コード表!N$9),"○",IF(AND(BI940=契約状況コード表!M$10,T940&gt;=契約状況コード表!N$10),"○",IF(AND(BI940=契約状況コード表!M$11,T940&gt;=契約状況コード表!N$11),"○",IF(AND(BI940=契約状況コード表!M$12,T940&gt;=契約状況コード表!N$12),"○",IF(AND(BI940=契約状況コード表!M$13,T940&gt;=契約状況コード表!N$13),"○",IF(T940="他官署で調達手続き入札を実施のため","○","×"))))))))))</f>
        <v>×</v>
      </c>
      <c r="BE940" s="114" t="str">
        <f>IF(AND(BI940=契約状況コード表!M$5,Y940&gt;契約状況コード表!N$5),"○",IF(AND(BI940=契約状況コード表!M$6,Y940&gt;=契約状況コード表!N$6),"○",IF(AND(BI940=契約状況コード表!M$7,Y940&gt;=契約状況コード表!N$7),"○",IF(AND(BI940=契約状況コード表!M$8,Y940&gt;=契約状況コード表!N$8),"○",IF(AND(BI940=契約状況コード表!M$9,Y940&gt;=契約状況コード表!N$9),"○",IF(AND(BI940=契約状況コード表!M$10,Y940&gt;=契約状況コード表!N$10),"○",IF(AND(BI940=契約状況コード表!M$11,Y940&gt;=契約状況コード表!N$11),"○",IF(AND(BI940=契約状況コード表!M$12,Y940&gt;=契約状況コード表!N$12),"○",IF(AND(BI940=契約状況コード表!M$13,Y940&gt;=契約状況コード表!N$13),"○","×")))))))))</f>
        <v>×</v>
      </c>
      <c r="BF940" s="114" t="str">
        <f t="shared" si="128"/>
        <v>×</v>
      </c>
      <c r="BG940" s="114" t="str">
        <f t="shared" si="129"/>
        <v>×</v>
      </c>
      <c r="BH940" s="115" t="str">
        <f t="shared" si="130"/>
        <v/>
      </c>
      <c r="BI940" s="170">
        <f t="shared" si="131"/>
        <v>0</v>
      </c>
      <c r="BJ940" s="36" t="str">
        <f>IF(AG940=契約状況コード表!G$5,"",IF(AND(K940&lt;&gt;"",ISTEXT(U940)),"分担契約/単価契約",IF(ISTEXT(U940),"単価契約",IF(K940&lt;&gt;"","分担契約",""))))</f>
        <v/>
      </c>
      <c r="BK940" s="171"/>
      <c r="BL940" s="118" t="str">
        <f>IF(COUNTIF(T940,"**"),"",IF(AND(T940&gt;=契約状況コード表!P$5,OR(H940=契約状況コード表!M$5,H940=契約状況コード表!M$6)),1,IF(AND(T940&gt;=契約状況コード表!P$13,H940&lt;&gt;契約状況コード表!M$5,H940&lt;&gt;契約状況コード表!M$6),1,"")))</f>
        <v/>
      </c>
      <c r="BM940" s="155" t="str">
        <f t="shared" si="132"/>
        <v>○</v>
      </c>
      <c r="BN940" s="118" t="b">
        <f t="shared" si="133"/>
        <v>1</v>
      </c>
      <c r="BO940" s="118" t="b">
        <f t="shared" si="134"/>
        <v>1</v>
      </c>
    </row>
    <row r="941" spans="1:67" ht="60.6" customHeight="1">
      <c r="A941" s="101">
        <f t="shared" si="135"/>
        <v>936</v>
      </c>
      <c r="B941" s="101" t="str">
        <f t="shared" si="136"/>
        <v/>
      </c>
      <c r="C941" s="101" t="str">
        <f>IF(B941&lt;&gt;1,"",COUNTIF($B$6:B941,1))</f>
        <v/>
      </c>
      <c r="D941" s="101" t="str">
        <f>IF(B941&lt;&gt;2,"",COUNTIF($B$6:B941,2))</f>
        <v/>
      </c>
      <c r="E941" s="101" t="str">
        <f>IF(B941&lt;&gt;3,"",COUNTIF($B$6:B941,3))</f>
        <v/>
      </c>
      <c r="F941" s="101" t="str">
        <f>IF(B941&lt;&gt;4,"",COUNTIF($B$6:B941,4))</f>
        <v/>
      </c>
      <c r="G941" s="75"/>
      <c r="H941" s="36"/>
      <c r="I941" s="76"/>
      <c r="J941" s="76"/>
      <c r="K941" s="75"/>
      <c r="L941" s="161"/>
      <c r="M941" s="77"/>
      <c r="N941" s="76"/>
      <c r="O941" s="78"/>
      <c r="P941" s="83"/>
      <c r="Q941" s="84"/>
      <c r="R941" s="76"/>
      <c r="S941" s="75"/>
      <c r="T941" s="85"/>
      <c r="U941" s="154"/>
      <c r="V941" s="87"/>
      <c r="W941" s="172" t="str">
        <f>IF(OR(T941="他官署で調達手続きを実施のため",AG941=契約状況コード表!G$5),"－",IF(V941&lt;&gt;"",ROUNDDOWN(V941/T941,3),(IFERROR(ROUNDDOWN(U941/T941,3),"－"))))</f>
        <v>－</v>
      </c>
      <c r="X941" s="85"/>
      <c r="Y941" s="85"/>
      <c r="Z941" s="82"/>
      <c r="AA941" s="80"/>
      <c r="AB941" s="81"/>
      <c r="AC941" s="82"/>
      <c r="AD941" s="82"/>
      <c r="AE941" s="82"/>
      <c r="AF941" s="82"/>
      <c r="AG941" s="80"/>
      <c r="AH941" s="76"/>
      <c r="AI941" s="76"/>
      <c r="AJ941" s="76"/>
      <c r="AK941" s="36"/>
      <c r="AL941" s="36"/>
      <c r="AM941" s="200"/>
      <c r="AN941" s="200"/>
      <c r="AO941" s="200"/>
      <c r="AP941" s="200"/>
      <c r="AQ941" s="161"/>
      <c r="AR941" s="75"/>
      <c r="AS941" s="36"/>
      <c r="AT941" s="36"/>
      <c r="AU941" s="36"/>
      <c r="AV941" s="36"/>
      <c r="AW941" s="36"/>
      <c r="AX941" s="36"/>
      <c r="AY941" s="36"/>
      <c r="AZ941" s="36"/>
      <c r="BA941" s="104"/>
      <c r="BB941" s="113"/>
      <c r="BC941" s="114" t="str">
        <f>IF(AND(OR(K941=契約状況コード表!D$5,K941=契約状況コード表!D$6),OR(AG941=契約状況コード表!G$5,AG941=契約状況コード表!G$6)),"年間支払金額(全官署)",IF(OR(AG941=契約状況コード表!G$5,AG941=契約状況コード表!G$6),"年間支払金額",IF(AND(OR(COUNTIF(AI941,"*すべて*"),COUNTIF(AI941,"*全て*")),S941="●",OR(K941=契約状況コード表!D$5,K941=契約状況コード表!D$6)),"年間支払金額(全官署、契約相手方ごと)",IF(AND(OR(COUNTIF(AI941,"*すべて*"),COUNTIF(AI941,"*全て*")),S941="●"),"年間支払金額(契約相手方ごと)",IF(AND(OR(K941=契約状況コード表!D$5,K941=契約状況コード表!D$6),AG941=契約状況コード表!G$7),"契約総額(全官署)",IF(AND(K941=契約状況コード表!D$7,AG941=契約状況コード表!G$7),"契約総額(自官署のみ)",IF(K941=契約状況コード表!D$7,"年間支払金額(自官署のみ)",IF(AG941=契約状況コード表!G$7,"契約総額",IF(AND(COUNTIF(BJ941,"&lt;&gt;*単価*"),OR(K941=契約状況コード表!D$5,K941=契約状況コード表!D$6)),"全官署予定価格",IF(AND(COUNTIF(BJ941,"*単価*"),OR(K941=契約状況コード表!D$5,K941=契約状況コード表!D$6)),"全官署支払金額",IF(AND(COUNTIF(BJ941,"&lt;&gt;*単価*"),COUNTIF(BJ941,"*変更契約*")),"変更後予定価格",IF(COUNTIF(BJ941,"*単価*"),"年間支払金額","予定価格"))))))))))))</f>
        <v>予定価格</v>
      </c>
      <c r="BD941" s="114" t="str">
        <f>IF(AND(BI941=契約状況コード表!M$5,T941&gt;契約状況コード表!N$5),"○",IF(AND(BI941=契約状況コード表!M$6,T941&gt;=契約状況コード表!N$6),"○",IF(AND(BI941=契約状況コード表!M$7,T941&gt;=契約状況コード表!N$7),"○",IF(AND(BI941=契約状況コード表!M$8,T941&gt;=契約状況コード表!N$8),"○",IF(AND(BI941=契約状況コード表!M$9,T941&gt;=契約状況コード表!N$9),"○",IF(AND(BI941=契約状況コード表!M$10,T941&gt;=契約状況コード表!N$10),"○",IF(AND(BI941=契約状況コード表!M$11,T941&gt;=契約状況コード表!N$11),"○",IF(AND(BI941=契約状況コード表!M$12,T941&gt;=契約状況コード表!N$12),"○",IF(AND(BI941=契約状況コード表!M$13,T941&gt;=契約状況コード表!N$13),"○",IF(T941="他官署で調達手続き入札を実施のため","○","×"))))))))))</f>
        <v>×</v>
      </c>
      <c r="BE941" s="114" t="str">
        <f>IF(AND(BI941=契約状況コード表!M$5,Y941&gt;契約状況コード表!N$5),"○",IF(AND(BI941=契約状況コード表!M$6,Y941&gt;=契約状況コード表!N$6),"○",IF(AND(BI941=契約状況コード表!M$7,Y941&gt;=契約状況コード表!N$7),"○",IF(AND(BI941=契約状況コード表!M$8,Y941&gt;=契約状況コード表!N$8),"○",IF(AND(BI941=契約状況コード表!M$9,Y941&gt;=契約状況コード表!N$9),"○",IF(AND(BI941=契約状況コード表!M$10,Y941&gt;=契約状況コード表!N$10),"○",IF(AND(BI941=契約状況コード表!M$11,Y941&gt;=契約状況コード表!N$11),"○",IF(AND(BI941=契約状況コード表!M$12,Y941&gt;=契約状況コード表!N$12),"○",IF(AND(BI941=契約状況コード表!M$13,Y941&gt;=契約状況コード表!N$13),"○","×")))))))))</f>
        <v>×</v>
      </c>
      <c r="BF941" s="114" t="str">
        <f t="shared" si="128"/>
        <v>×</v>
      </c>
      <c r="BG941" s="114" t="str">
        <f t="shared" si="129"/>
        <v>×</v>
      </c>
      <c r="BH941" s="115" t="str">
        <f t="shared" si="130"/>
        <v/>
      </c>
      <c r="BI941" s="170">
        <f t="shared" si="131"/>
        <v>0</v>
      </c>
      <c r="BJ941" s="36" t="str">
        <f>IF(AG941=契約状況コード表!G$5,"",IF(AND(K941&lt;&gt;"",ISTEXT(U941)),"分担契約/単価契約",IF(ISTEXT(U941),"単価契約",IF(K941&lt;&gt;"","分担契約",""))))</f>
        <v/>
      </c>
      <c r="BK941" s="171"/>
      <c r="BL941" s="118" t="str">
        <f>IF(COUNTIF(T941,"**"),"",IF(AND(T941&gt;=契約状況コード表!P$5,OR(H941=契約状況コード表!M$5,H941=契約状況コード表!M$6)),1,IF(AND(T941&gt;=契約状況コード表!P$13,H941&lt;&gt;契約状況コード表!M$5,H941&lt;&gt;契約状況コード表!M$6),1,"")))</f>
        <v/>
      </c>
      <c r="BM941" s="155" t="str">
        <f t="shared" si="132"/>
        <v>○</v>
      </c>
      <c r="BN941" s="118" t="b">
        <f t="shared" si="133"/>
        <v>1</v>
      </c>
      <c r="BO941" s="118" t="b">
        <f t="shared" si="134"/>
        <v>1</v>
      </c>
    </row>
    <row r="942" spans="1:67" ht="60.6" customHeight="1">
      <c r="A942" s="101">
        <f t="shared" si="135"/>
        <v>937</v>
      </c>
      <c r="B942" s="101" t="str">
        <f t="shared" si="136"/>
        <v/>
      </c>
      <c r="C942" s="101" t="str">
        <f>IF(B942&lt;&gt;1,"",COUNTIF($B$6:B942,1))</f>
        <v/>
      </c>
      <c r="D942" s="101" t="str">
        <f>IF(B942&lt;&gt;2,"",COUNTIF($B$6:B942,2))</f>
        <v/>
      </c>
      <c r="E942" s="101" t="str">
        <f>IF(B942&lt;&gt;3,"",COUNTIF($B$6:B942,3))</f>
        <v/>
      </c>
      <c r="F942" s="101" t="str">
        <f>IF(B942&lt;&gt;4,"",COUNTIF($B$6:B942,4))</f>
        <v/>
      </c>
      <c r="G942" s="75"/>
      <c r="H942" s="36"/>
      <c r="I942" s="76"/>
      <c r="J942" s="76"/>
      <c r="K942" s="75"/>
      <c r="L942" s="161"/>
      <c r="M942" s="77"/>
      <c r="N942" s="76"/>
      <c r="O942" s="78"/>
      <c r="P942" s="83"/>
      <c r="Q942" s="84"/>
      <c r="R942" s="76"/>
      <c r="S942" s="75"/>
      <c r="T942" s="79"/>
      <c r="U942" s="86"/>
      <c r="V942" s="87"/>
      <c r="W942" s="172" t="str">
        <f>IF(OR(T942="他官署で調達手続きを実施のため",AG942=契約状況コード表!G$5),"－",IF(V942&lt;&gt;"",ROUNDDOWN(V942/T942,3),(IFERROR(ROUNDDOWN(U942/T942,3),"－"))))</f>
        <v>－</v>
      </c>
      <c r="X942" s="79"/>
      <c r="Y942" s="79"/>
      <c r="Z942" s="82"/>
      <c r="AA942" s="80"/>
      <c r="AB942" s="81"/>
      <c r="AC942" s="82"/>
      <c r="AD942" s="82"/>
      <c r="AE942" s="82"/>
      <c r="AF942" s="82"/>
      <c r="AG942" s="80"/>
      <c r="AH942" s="76"/>
      <c r="AI942" s="76"/>
      <c r="AJ942" s="76"/>
      <c r="AK942" s="36"/>
      <c r="AL942" s="36"/>
      <c r="AM942" s="200"/>
      <c r="AN942" s="200"/>
      <c r="AO942" s="200"/>
      <c r="AP942" s="200"/>
      <c r="AQ942" s="161"/>
      <c r="AR942" s="75"/>
      <c r="AS942" s="36"/>
      <c r="AT942" s="36"/>
      <c r="AU942" s="36"/>
      <c r="AV942" s="36"/>
      <c r="AW942" s="36"/>
      <c r="AX942" s="36"/>
      <c r="AY942" s="36"/>
      <c r="AZ942" s="36"/>
      <c r="BA942" s="104"/>
      <c r="BB942" s="113"/>
      <c r="BC942" s="114" t="str">
        <f>IF(AND(OR(K942=契約状況コード表!D$5,K942=契約状況コード表!D$6),OR(AG942=契約状況コード表!G$5,AG942=契約状況コード表!G$6)),"年間支払金額(全官署)",IF(OR(AG942=契約状況コード表!G$5,AG942=契約状況コード表!G$6),"年間支払金額",IF(AND(OR(COUNTIF(AI942,"*すべて*"),COUNTIF(AI942,"*全て*")),S942="●",OR(K942=契約状況コード表!D$5,K942=契約状況コード表!D$6)),"年間支払金額(全官署、契約相手方ごと)",IF(AND(OR(COUNTIF(AI942,"*すべて*"),COUNTIF(AI942,"*全て*")),S942="●"),"年間支払金額(契約相手方ごと)",IF(AND(OR(K942=契約状況コード表!D$5,K942=契約状況コード表!D$6),AG942=契約状況コード表!G$7),"契約総額(全官署)",IF(AND(K942=契約状況コード表!D$7,AG942=契約状況コード表!G$7),"契約総額(自官署のみ)",IF(K942=契約状況コード表!D$7,"年間支払金額(自官署のみ)",IF(AG942=契約状況コード表!G$7,"契約総額",IF(AND(COUNTIF(BJ942,"&lt;&gt;*単価*"),OR(K942=契約状況コード表!D$5,K942=契約状況コード表!D$6)),"全官署予定価格",IF(AND(COUNTIF(BJ942,"*単価*"),OR(K942=契約状況コード表!D$5,K942=契約状況コード表!D$6)),"全官署支払金額",IF(AND(COUNTIF(BJ942,"&lt;&gt;*単価*"),COUNTIF(BJ942,"*変更契約*")),"変更後予定価格",IF(COUNTIF(BJ942,"*単価*"),"年間支払金額","予定価格"))))))))))))</f>
        <v>予定価格</v>
      </c>
      <c r="BD942" s="114" t="str">
        <f>IF(AND(BI942=契約状況コード表!M$5,T942&gt;契約状況コード表!N$5),"○",IF(AND(BI942=契約状況コード表!M$6,T942&gt;=契約状況コード表!N$6),"○",IF(AND(BI942=契約状況コード表!M$7,T942&gt;=契約状況コード表!N$7),"○",IF(AND(BI942=契約状況コード表!M$8,T942&gt;=契約状況コード表!N$8),"○",IF(AND(BI942=契約状況コード表!M$9,T942&gt;=契約状況コード表!N$9),"○",IF(AND(BI942=契約状況コード表!M$10,T942&gt;=契約状況コード表!N$10),"○",IF(AND(BI942=契約状況コード表!M$11,T942&gt;=契約状況コード表!N$11),"○",IF(AND(BI942=契約状況コード表!M$12,T942&gt;=契約状況コード表!N$12),"○",IF(AND(BI942=契約状況コード表!M$13,T942&gt;=契約状況コード表!N$13),"○",IF(T942="他官署で調達手続き入札を実施のため","○","×"))))))))))</f>
        <v>×</v>
      </c>
      <c r="BE942" s="114" t="str">
        <f>IF(AND(BI942=契約状況コード表!M$5,Y942&gt;契約状況コード表!N$5),"○",IF(AND(BI942=契約状況コード表!M$6,Y942&gt;=契約状況コード表!N$6),"○",IF(AND(BI942=契約状況コード表!M$7,Y942&gt;=契約状況コード表!N$7),"○",IF(AND(BI942=契約状況コード表!M$8,Y942&gt;=契約状況コード表!N$8),"○",IF(AND(BI942=契約状況コード表!M$9,Y942&gt;=契約状況コード表!N$9),"○",IF(AND(BI942=契約状況コード表!M$10,Y942&gt;=契約状況コード表!N$10),"○",IF(AND(BI942=契約状況コード表!M$11,Y942&gt;=契約状況コード表!N$11),"○",IF(AND(BI942=契約状況コード表!M$12,Y942&gt;=契約状況コード表!N$12),"○",IF(AND(BI942=契約状況コード表!M$13,Y942&gt;=契約状況コード表!N$13),"○","×")))))))))</f>
        <v>×</v>
      </c>
      <c r="BF942" s="114" t="str">
        <f t="shared" si="128"/>
        <v>×</v>
      </c>
      <c r="BG942" s="114" t="str">
        <f t="shared" si="129"/>
        <v>×</v>
      </c>
      <c r="BH942" s="115" t="str">
        <f t="shared" si="130"/>
        <v/>
      </c>
      <c r="BI942" s="170">
        <f t="shared" si="131"/>
        <v>0</v>
      </c>
      <c r="BJ942" s="36" t="str">
        <f>IF(AG942=契約状況コード表!G$5,"",IF(AND(K942&lt;&gt;"",ISTEXT(U942)),"分担契約/単価契約",IF(ISTEXT(U942),"単価契約",IF(K942&lt;&gt;"","分担契約",""))))</f>
        <v/>
      </c>
      <c r="BK942" s="171"/>
      <c r="BL942" s="118" t="str">
        <f>IF(COUNTIF(T942,"**"),"",IF(AND(T942&gt;=契約状況コード表!P$5,OR(H942=契約状況コード表!M$5,H942=契約状況コード表!M$6)),1,IF(AND(T942&gt;=契約状況コード表!P$13,H942&lt;&gt;契約状況コード表!M$5,H942&lt;&gt;契約状況コード表!M$6),1,"")))</f>
        <v/>
      </c>
      <c r="BM942" s="155" t="str">
        <f t="shared" si="132"/>
        <v>○</v>
      </c>
      <c r="BN942" s="118" t="b">
        <f t="shared" si="133"/>
        <v>1</v>
      </c>
      <c r="BO942" s="118" t="b">
        <f t="shared" si="134"/>
        <v>1</v>
      </c>
    </row>
    <row r="943" spans="1:67" ht="60.6" customHeight="1">
      <c r="A943" s="101">
        <f t="shared" si="135"/>
        <v>938</v>
      </c>
      <c r="B943" s="101" t="str">
        <f t="shared" si="136"/>
        <v/>
      </c>
      <c r="C943" s="101" t="str">
        <f>IF(B943&lt;&gt;1,"",COUNTIF($B$6:B943,1))</f>
        <v/>
      </c>
      <c r="D943" s="101" t="str">
        <f>IF(B943&lt;&gt;2,"",COUNTIF($B$6:B943,2))</f>
        <v/>
      </c>
      <c r="E943" s="101" t="str">
        <f>IF(B943&lt;&gt;3,"",COUNTIF($B$6:B943,3))</f>
        <v/>
      </c>
      <c r="F943" s="101" t="str">
        <f>IF(B943&lt;&gt;4,"",COUNTIF($B$6:B943,4))</f>
        <v/>
      </c>
      <c r="G943" s="75"/>
      <c r="H943" s="36"/>
      <c r="I943" s="76"/>
      <c r="J943" s="76"/>
      <c r="K943" s="75"/>
      <c r="L943" s="161"/>
      <c r="M943" s="77"/>
      <c r="N943" s="76"/>
      <c r="O943" s="78"/>
      <c r="P943" s="83"/>
      <c r="Q943" s="84"/>
      <c r="R943" s="76"/>
      <c r="S943" s="75"/>
      <c r="T943" s="79"/>
      <c r="U943" s="86"/>
      <c r="V943" s="87"/>
      <c r="W943" s="172" t="str">
        <f>IF(OR(T943="他官署で調達手続きを実施のため",AG943=契約状況コード表!G$5),"－",IF(V943&lt;&gt;"",ROUNDDOWN(V943/T943,3),(IFERROR(ROUNDDOWN(U943/T943,3),"－"))))</f>
        <v>－</v>
      </c>
      <c r="X943" s="79"/>
      <c r="Y943" s="79"/>
      <c r="Z943" s="82"/>
      <c r="AA943" s="80"/>
      <c r="AB943" s="81"/>
      <c r="AC943" s="82"/>
      <c r="AD943" s="82"/>
      <c r="AE943" s="82"/>
      <c r="AF943" s="82"/>
      <c r="AG943" s="80"/>
      <c r="AH943" s="76"/>
      <c r="AI943" s="76"/>
      <c r="AJ943" s="76"/>
      <c r="AK943" s="36"/>
      <c r="AL943" s="36"/>
      <c r="AM943" s="200"/>
      <c r="AN943" s="200"/>
      <c r="AO943" s="200"/>
      <c r="AP943" s="200"/>
      <c r="AQ943" s="161"/>
      <c r="AR943" s="75"/>
      <c r="AS943" s="36"/>
      <c r="AT943" s="36"/>
      <c r="AU943" s="36"/>
      <c r="AV943" s="36"/>
      <c r="AW943" s="36"/>
      <c r="AX943" s="36"/>
      <c r="AY943" s="36"/>
      <c r="AZ943" s="36"/>
      <c r="BA943" s="104"/>
      <c r="BB943" s="113"/>
      <c r="BC943" s="114" t="str">
        <f>IF(AND(OR(K943=契約状況コード表!D$5,K943=契約状況コード表!D$6),OR(AG943=契約状況コード表!G$5,AG943=契約状況コード表!G$6)),"年間支払金額(全官署)",IF(OR(AG943=契約状況コード表!G$5,AG943=契約状況コード表!G$6),"年間支払金額",IF(AND(OR(COUNTIF(AI943,"*すべて*"),COUNTIF(AI943,"*全て*")),S943="●",OR(K943=契約状況コード表!D$5,K943=契約状況コード表!D$6)),"年間支払金額(全官署、契約相手方ごと)",IF(AND(OR(COUNTIF(AI943,"*すべて*"),COUNTIF(AI943,"*全て*")),S943="●"),"年間支払金額(契約相手方ごと)",IF(AND(OR(K943=契約状況コード表!D$5,K943=契約状況コード表!D$6),AG943=契約状況コード表!G$7),"契約総額(全官署)",IF(AND(K943=契約状況コード表!D$7,AG943=契約状況コード表!G$7),"契約総額(自官署のみ)",IF(K943=契約状況コード表!D$7,"年間支払金額(自官署のみ)",IF(AG943=契約状況コード表!G$7,"契約総額",IF(AND(COUNTIF(BJ943,"&lt;&gt;*単価*"),OR(K943=契約状況コード表!D$5,K943=契約状況コード表!D$6)),"全官署予定価格",IF(AND(COUNTIF(BJ943,"*単価*"),OR(K943=契約状況コード表!D$5,K943=契約状況コード表!D$6)),"全官署支払金額",IF(AND(COUNTIF(BJ943,"&lt;&gt;*単価*"),COUNTIF(BJ943,"*変更契約*")),"変更後予定価格",IF(COUNTIF(BJ943,"*単価*"),"年間支払金額","予定価格"))))))))))))</f>
        <v>予定価格</v>
      </c>
      <c r="BD943" s="114" t="str">
        <f>IF(AND(BI943=契約状況コード表!M$5,T943&gt;契約状況コード表!N$5),"○",IF(AND(BI943=契約状況コード表!M$6,T943&gt;=契約状況コード表!N$6),"○",IF(AND(BI943=契約状況コード表!M$7,T943&gt;=契約状況コード表!N$7),"○",IF(AND(BI943=契約状況コード表!M$8,T943&gt;=契約状況コード表!N$8),"○",IF(AND(BI943=契約状況コード表!M$9,T943&gt;=契約状況コード表!N$9),"○",IF(AND(BI943=契約状況コード表!M$10,T943&gt;=契約状況コード表!N$10),"○",IF(AND(BI943=契約状況コード表!M$11,T943&gt;=契約状況コード表!N$11),"○",IF(AND(BI943=契約状況コード表!M$12,T943&gt;=契約状況コード表!N$12),"○",IF(AND(BI943=契約状況コード表!M$13,T943&gt;=契約状況コード表!N$13),"○",IF(T943="他官署で調達手続き入札を実施のため","○","×"))))))))))</f>
        <v>×</v>
      </c>
      <c r="BE943" s="114" t="str">
        <f>IF(AND(BI943=契約状況コード表!M$5,Y943&gt;契約状況コード表!N$5),"○",IF(AND(BI943=契約状況コード表!M$6,Y943&gt;=契約状況コード表!N$6),"○",IF(AND(BI943=契約状況コード表!M$7,Y943&gt;=契約状況コード表!N$7),"○",IF(AND(BI943=契約状況コード表!M$8,Y943&gt;=契約状況コード表!N$8),"○",IF(AND(BI943=契約状況コード表!M$9,Y943&gt;=契約状況コード表!N$9),"○",IF(AND(BI943=契約状況コード表!M$10,Y943&gt;=契約状況コード表!N$10),"○",IF(AND(BI943=契約状況コード表!M$11,Y943&gt;=契約状況コード表!N$11),"○",IF(AND(BI943=契約状況コード表!M$12,Y943&gt;=契約状況コード表!N$12),"○",IF(AND(BI943=契約状況コード表!M$13,Y943&gt;=契約状況コード表!N$13),"○","×")))))))))</f>
        <v>×</v>
      </c>
      <c r="BF943" s="114" t="str">
        <f t="shared" si="128"/>
        <v>×</v>
      </c>
      <c r="BG943" s="114" t="str">
        <f t="shared" si="129"/>
        <v>×</v>
      </c>
      <c r="BH943" s="115" t="str">
        <f t="shared" si="130"/>
        <v/>
      </c>
      <c r="BI943" s="170">
        <f t="shared" si="131"/>
        <v>0</v>
      </c>
      <c r="BJ943" s="36" t="str">
        <f>IF(AG943=契約状況コード表!G$5,"",IF(AND(K943&lt;&gt;"",ISTEXT(U943)),"分担契約/単価契約",IF(ISTEXT(U943),"単価契約",IF(K943&lt;&gt;"","分担契約",""))))</f>
        <v/>
      </c>
      <c r="BK943" s="171"/>
      <c r="BL943" s="118" t="str">
        <f>IF(COUNTIF(T943,"**"),"",IF(AND(T943&gt;=契約状況コード表!P$5,OR(H943=契約状況コード表!M$5,H943=契約状況コード表!M$6)),1,IF(AND(T943&gt;=契約状況コード表!P$13,H943&lt;&gt;契約状況コード表!M$5,H943&lt;&gt;契約状況コード表!M$6),1,"")))</f>
        <v/>
      </c>
      <c r="BM943" s="155" t="str">
        <f t="shared" si="132"/>
        <v>○</v>
      </c>
      <c r="BN943" s="118" t="b">
        <f t="shared" si="133"/>
        <v>1</v>
      </c>
      <c r="BO943" s="118" t="b">
        <f t="shared" si="134"/>
        <v>1</v>
      </c>
    </row>
    <row r="944" spans="1:67" ht="60.6" customHeight="1">
      <c r="A944" s="101">
        <f t="shared" si="135"/>
        <v>939</v>
      </c>
      <c r="B944" s="101" t="str">
        <f t="shared" si="136"/>
        <v/>
      </c>
      <c r="C944" s="101" t="str">
        <f>IF(B944&lt;&gt;1,"",COUNTIF($B$6:B944,1))</f>
        <v/>
      </c>
      <c r="D944" s="101" t="str">
        <f>IF(B944&lt;&gt;2,"",COUNTIF($B$6:B944,2))</f>
        <v/>
      </c>
      <c r="E944" s="101" t="str">
        <f>IF(B944&lt;&gt;3,"",COUNTIF($B$6:B944,3))</f>
        <v/>
      </c>
      <c r="F944" s="101" t="str">
        <f>IF(B944&lt;&gt;4,"",COUNTIF($B$6:B944,4))</f>
        <v/>
      </c>
      <c r="G944" s="75"/>
      <c r="H944" s="36"/>
      <c r="I944" s="76"/>
      <c r="J944" s="76"/>
      <c r="K944" s="75"/>
      <c r="L944" s="161"/>
      <c r="M944" s="77"/>
      <c r="N944" s="76"/>
      <c r="O944" s="78"/>
      <c r="P944" s="83"/>
      <c r="Q944" s="84"/>
      <c r="R944" s="76"/>
      <c r="S944" s="75"/>
      <c r="T944" s="79"/>
      <c r="U944" s="86"/>
      <c r="V944" s="87"/>
      <c r="W944" s="172" t="str">
        <f>IF(OR(T944="他官署で調達手続きを実施のため",AG944=契約状況コード表!G$5),"－",IF(V944&lt;&gt;"",ROUNDDOWN(V944/T944,3),(IFERROR(ROUNDDOWN(U944/T944,3),"－"))))</f>
        <v>－</v>
      </c>
      <c r="X944" s="79"/>
      <c r="Y944" s="79"/>
      <c r="Z944" s="82"/>
      <c r="AA944" s="80"/>
      <c r="AB944" s="81"/>
      <c r="AC944" s="82"/>
      <c r="AD944" s="82"/>
      <c r="AE944" s="82"/>
      <c r="AF944" s="82"/>
      <c r="AG944" s="80"/>
      <c r="AH944" s="76"/>
      <c r="AI944" s="76"/>
      <c r="AJ944" s="76"/>
      <c r="AK944" s="36"/>
      <c r="AL944" s="36"/>
      <c r="AM944" s="200"/>
      <c r="AN944" s="200"/>
      <c r="AO944" s="200"/>
      <c r="AP944" s="200"/>
      <c r="AQ944" s="161"/>
      <c r="AR944" s="75"/>
      <c r="AS944" s="36"/>
      <c r="AT944" s="36"/>
      <c r="AU944" s="36"/>
      <c r="AV944" s="36"/>
      <c r="AW944" s="36"/>
      <c r="AX944" s="36"/>
      <c r="AY944" s="36"/>
      <c r="AZ944" s="36"/>
      <c r="BA944" s="104"/>
      <c r="BB944" s="113"/>
      <c r="BC944" s="114" t="str">
        <f>IF(AND(OR(K944=契約状況コード表!D$5,K944=契約状況コード表!D$6),OR(AG944=契約状況コード表!G$5,AG944=契約状況コード表!G$6)),"年間支払金額(全官署)",IF(OR(AG944=契約状況コード表!G$5,AG944=契約状況コード表!G$6),"年間支払金額",IF(AND(OR(COUNTIF(AI944,"*すべて*"),COUNTIF(AI944,"*全て*")),S944="●",OR(K944=契約状況コード表!D$5,K944=契約状況コード表!D$6)),"年間支払金額(全官署、契約相手方ごと)",IF(AND(OR(COUNTIF(AI944,"*すべて*"),COUNTIF(AI944,"*全て*")),S944="●"),"年間支払金額(契約相手方ごと)",IF(AND(OR(K944=契約状況コード表!D$5,K944=契約状況コード表!D$6),AG944=契約状況コード表!G$7),"契約総額(全官署)",IF(AND(K944=契約状況コード表!D$7,AG944=契約状況コード表!G$7),"契約総額(自官署のみ)",IF(K944=契約状況コード表!D$7,"年間支払金額(自官署のみ)",IF(AG944=契約状況コード表!G$7,"契約総額",IF(AND(COUNTIF(BJ944,"&lt;&gt;*単価*"),OR(K944=契約状況コード表!D$5,K944=契約状況コード表!D$6)),"全官署予定価格",IF(AND(COUNTIF(BJ944,"*単価*"),OR(K944=契約状況コード表!D$5,K944=契約状況コード表!D$6)),"全官署支払金額",IF(AND(COUNTIF(BJ944,"&lt;&gt;*単価*"),COUNTIF(BJ944,"*変更契約*")),"変更後予定価格",IF(COUNTIF(BJ944,"*単価*"),"年間支払金額","予定価格"))))))))))))</f>
        <v>予定価格</v>
      </c>
      <c r="BD944" s="114" t="str">
        <f>IF(AND(BI944=契約状況コード表!M$5,T944&gt;契約状況コード表!N$5),"○",IF(AND(BI944=契約状況コード表!M$6,T944&gt;=契約状況コード表!N$6),"○",IF(AND(BI944=契約状況コード表!M$7,T944&gt;=契約状況コード表!N$7),"○",IF(AND(BI944=契約状況コード表!M$8,T944&gt;=契約状況コード表!N$8),"○",IF(AND(BI944=契約状況コード表!M$9,T944&gt;=契約状況コード表!N$9),"○",IF(AND(BI944=契約状況コード表!M$10,T944&gt;=契約状況コード表!N$10),"○",IF(AND(BI944=契約状況コード表!M$11,T944&gt;=契約状況コード表!N$11),"○",IF(AND(BI944=契約状況コード表!M$12,T944&gt;=契約状況コード表!N$12),"○",IF(AND(BI944=契約状況コード表!M$13,T944&gt;=契約状況コード表!N$13),"○",IF(T944="他官署で調達手続き入札を実施のため","○","×"))))))))))</f>
        <v>×</v>
      </c>
      <c r="BE944" s="114" t="str">
        <f>IF(AND(BI944=契約状況コード表!M$5,Y944&gt;契約状況コード表!N$5),"○",IF(AND(BI944=契約状況コード表!M$6,Y944&gt;=契約状況コード表!N$6),"○",IF(AND(BI944=契約状況コード表!M$7,Y944&gt;=契約状況コード表!N$7),"○",IF(AND(BI944=契約状況コード表!M$8,Y944&gt;=契約状況コード表!N$8),"○",IF(AND(BI944=契約状況コード表!M$9,Y944&gt;=契約状況コード表!N$9),"○",IF(AND(BI944=契約状況コード表!M$10,Y944&gt;=契約状況コード表!N$10),"○",IF(AND(BI944=契約状況コード表!M$11,Y944&gt;=契約状況コード表!N$11),"○",IF(AND(BI944=契約状況コード表!M$12,Y944&gt;=契約状況コード表!N$12),"○",IF(AND(BI944=契約状況コード表!M$13,Y944&gt;=契約状況コード表!N$13),"○","×")))))))))</f>
        <v>×</v>
      </c>
      <c r="BF944" s="114" t="str">
        <f t="shared" si="128"/>
        <v>×</v>
      </c>
      <c r="BG944" s="114" t="str">
        <f t="shared" si="129"/>
        <v>×</v>
      </c>
      <c r="BH944" s="115" t="str">
        <f t="shared" si="130"/>
        <v/>
      </c>
      <c r="BI944" s="170">
        <f t="shared" si="131"/>
        <v>0</v>
      </c>
      <c r="BJ944" s="36" t="str">
        <f>IF(AG944=契約状況コード表!G$5,"",IF(AND(K944&lt;&gt;"",ISTEXT(U944)),"分担契約/単価契約",IF(ISTEXT(U944),"単価契約",IF(K944&lt;&gt;"","分担契約",""))))</f>
        <v/>
      </c>
      <c r="BK944" s="171"/>
      <c r="BL944" s="118" t="str">
        <f>IF(COUNTIF(T944,"**"),"",IF(AND(T944&gt;=契約状況コード表!P$5,OR(H944=契約状況コード表!M$5,H944=契約状況コード表!M$6)),1,IF(AND(T944&gt;=契約状況コード表!P$13,H944&lt;&gt;契約状況コード表!M$5,H944&lt;&gt;契約状況コード表!M$6),1,"")))</f>
        <v/>
      </c>
      <c r="BM944" s="155" t="str">
        <f t="shared" si="132"/>
        <v>○</v>
      </c>
      <c r="BN944" s="118" t="b">
        <f t="shared" si="133"/>
        <v>1</v>
      </c>
      <c r="BO944" s="118" t="b">
        <f t="shared" si="134"/>
        <v>1</v>
      </c>
    </row>
    <row r="945" spans="1:67" ht="60.6" customHeight="1">
      <c r="A945" s="101">
        <f t="shared" si="135"/>
        <v>940</v>
      </c>
      <c r="B945" s="101" t="str">
        <f t="shared" si="136"/>
        <v/>
      </c>
      <c r="C945" s="101" t="str">
        <f>IF(B945&lt;&gt;1,"",COUNTIF($B$6:B945,1))</f>
        <v/>
      </c>
      <c r="D945" s="101" t="str">
        <f>IF(B945&lt;&gt;2,"",COUNTIF($B$6:B945,2))</f>
        <v/>
      </c>
      <c r="E945" s="101" t="str">
        <f>IF(B945&lt;&gt;3,"",COUNTIF($B$6:B945,3))</f>
        <v/>
      </c>
      <c r="F945" s="101" t="str">
        <f>IF(B945&lt;&gt;4,"",COUNTIF($B$6:B945,4))</f>
        <v/>
      </c>
      <c r="G945" s="75"/>
      <c r="H945" s="36"/>
      <c r="I945" s="76"/>
      <c r="J945" s="76"/>
      <c r="K945" s="75"/>
      <c r="L945" s="161"/>
      <c r="M945" s="77"/>
      <c r="N945" s="76"/>
      <c r="O945" s="78"/>
      <c r="P945" s="83"/>
      <c r="Q945" s="84"/>
      <c r="R945" s="76"/>
      <c r="S945" s="75"/>
      <c r="T945" s="79"/>
      <c r="U945" s="86"/>
      <c r="V945" s="87"/>
      <c r="W945" s="172" t="str">
        <f>IF(OR(T945="他官署で調達手続きを実施のため",AG945=契約状況コード表!G$5),"－",IF(V945&lt;&gt;"",ROUNDDOWN(V945/T945,3),(IFERROR(ROUNDDOWN(U945/T945,3),"－"))))</f>
        <v>－</v>
      </c>
      <c r="X945" s="79"/>
      <c r="Y945" s="79"/>
      <c r="Z945" s="82"/>
      <c r="AA945" s="80"/>
      <c r="AB945" s="81"/>
      <c r="AC945" s="82"/>
      <c r="AD945" s="82"/>
      <c r="AE945" s="82"/>
      <c r="AF945" s="82"/>
      <c r="AG945" s="80"/>
      <c r="AH945" s="76"/>
      <c r="AI945" s="76"/>
      <c r="AJ945" s="76"/>
      <c r="AK945" s="36"/>
      <c r="AL945" s="36"/>
      <c r="AM945" s="200"/>
      <c r="AN945" s="200"/>
      <c r="AO945" s="200"/>
      <c r="AP945" s="200"/>
      <c r="AQ945" s="161"/>
      <c r="AR945" s="75"/>
      <c r="AS945" s="36"/>
      <c r="AT945" s="36"/>
      <c r="AU945" s="36"/>
      <c r="AV945" s="36"/>
      <c r="AW945" s="36"/>
      <c r="AX945" s="36"/>
      <c r="AY945" s="36"/>
      <c r="AZ945" s="36"/>
      <c r="BA945" s="108"/>
      <c r="BB945" s="113"/>
      <c r="BC945" s="114" t="str">
        <f>IF(AND(OR(K945=契約状況コード表!D$5,K945=契約状況コード表!D$6),OR(AG945=契約状況コード表!G$5,AG945=契約状況コード表!G$6)),"年間支払金額(全官署)",IF(OR(AG945=契約状況コード表!G$5,AG945=契約状況コード表!G$6),"年間支払金額",IF(AND(OR(COUNTIF(AI945,"*すべて*"),COUNTIF(AI945,"*全て*")),S945="●",OR(K945=契約状況コード表!D$5,K945=契約状況コード表!D$6)),"年間支払金額(全官署、契約相手方ごと)",IF(AND(OR(COUNTIF(AI945,"*すべて*"),COUNTIF(AI945,"*全て*")),S945="●"),"年間支払金額(契約相手方ごと)",IF(AND(OR(K945=契約状況コード表!D$5,K945=契約状況コード表!D$6),AG945=契約状況コード表!G$7),"契約総額(全官署)",IF(AND(K945=契約状況コード表!D$7,AG945=契約状況コード表!G$7),"契約総額(自官署のみ)",IF(K945=契約状況コード表!D$7,"年間支払金額(自官署のみ)",IF(AG945=契約状況コード表!G$7,"契約総額",IF(AND(COUNTIF(BJ945,"&lt;&gt;*単価*"),OR(K945=契約状況コード表!D$5,K945=契約状況コード表!D$6)),"全官署予定価格",IF(AND(COUNTIF(BJ945,"*単価*"),OR(K945=契約状況コード表!D$5,K945=契約状況コード表!D$6)),"全官署支払金額",IF(AND(COUNTIF(BJ945,"&lt;&gt;*単価*"),COUNTIF(BJ945,"*変更契約*")),"変更後予定価格",IF(COUNTIF(BJ945,"*単価*"),"年間支払金額","予定価格"))))))))))))</f>
        <v>予定価格</v>
      </c>
      <c r="BD945" s="114" t="str">
        <f>IF(AND(BI945=契約状況コード表!M$5,T945&gt;契約状況コード表!N$5),"○",IF(AND(BI945=契約状況コード表!M$6,T945&gt;=契約状況コード表!N$6),"○",IF(AND(BI945=契約状況コード表!M$7,T945&gt;=契約状況コード表!N$7),"○",IF(AND(BI945=契約状況コード表!M$8,T945&gt;=契約状況コード表!N$8),"○",IF(AND(BI945=契約状況コード表!M$9,T945&gt;=契約状況コード表!N$9),"○",IF(AND(BI945=契約状況コード表!M$10,T945&gt;=契約状況コード表!N$10),"○",IF(AND(BI945=契約状況コード表!M$11,T945&gt;=契約状況コード表!N$11),"○",IF(AND(BI945=契約状況コード表!M$12,T945&gt;=契約状況コード表!N$12),"○",IF(AND(BI945=契約状況コード表!M$13,T945&gt;=契約状況コード表!N$13),"○",IF(T945="他官署で調達手続き入札を実施のため","○","×"))))))))))</f>
        <v>×</v>
      </c>
      <c r="BE945" s="114" t="str">
        <f>IF(AND(BI945=契約状況コード表!M$5,Y945&gt;契約状況コード表!N$5),"○",IF(AND(BI945=契約状況コード表!M$6,Y945&gt;=契約状況コード表!N$6),"○",IF(AND(BI945=契約状況コード表!M$7,Y945&gt;=契約状況コード表!N$7),"○",IF(AND(BI945=契約状況コード表!M$8,Y945&gt;=契約状況コード表!N$8),"○",IF(AND(BI945=契約状況コード表!M$9,Y945&gt;=契約状況コード表!N$9),"○",IF(AND(BI945=契約状況コード表!M$10,Y945&gt;=契約状況コード表!N$10),"○",IF(AND(BI945=契約状況コード表!M$11,Y945&gt;=契約状況コード表!N$11),"○",IF(AND(BI945=契約状況コード表!M$12,Y945&gt;=契約状況コード表!N$12),"○",IF(AND(BI945=契約状況コード表!M$13,Y945&gt;=契約状況コード表!N$13),"○","×")))))))))</f>
        <v>×</v>
      </c>
      <c r="BF945" s="114" t="str">
        <f t="shared" si="128"/>
        <v>×</v>
      </c>
      <c r="BG945" s="114" t="str">
        <f t="shared" si="129"/>
        <v>×</v>
      </c>
      <c r="BH945" s="115" t="str">
        <f t="shared" si="130"/>
        <v/>
      </c>
      <c r="BI945" s="170">
        <f t="shared" si="131"/>
        <v>0</v>
      </c>
      <c r="BJ945" s="36" t="str">
        <f>IF(AG945=契約状況コード表!G$5,"",IF(AND(K945&lt;&gt;"",ISTEXT(U945)),"分担契約/単価契約",IF(ISTEXT(U945),"単価契約",IF(K945&lt;&gt;"","分担契約",""))))</f>
        <v/>
      </c>
      <c r="BK945" s="171"/>
      <c r="BL945" s="118" t="str">
        <f>IF(COUNTIF(T945,"**"),"",IF(AND(T945&gt;=契約状況コード表!P$5,OR(H945=契約状況コード表!M$5,H945=契約状況コード表!M$6)),1,IF(AND(T945&gt;=契約状況コード表!P$13,H945&lt;&gt;契約状況コード表!M$5,H945&lt;&gt;契約状況コード表!M$6),1,"")))</f>
        <v/>
      </c>
      <c r="BM945" s="155" t="str">
        <f t="shared" si="132"/>
        <v>○</v>
      </c>
      <c r="BN945" s="118" t="b">
        <f t="shared" si="133"/>
        <v>1</v>
      </c>
      <c r="BO945" s="118" t="b">
        <f t="shared" si="134"/>
        <v>1</v>
      </c>
    </row>
    <row r="946" spans="1:67" ht="60.6" customHeight="1">
      <c r="A946" s="101">
        <f t="shared" si="135"/>
        <v>941</v>
      </c>
      <c r="B946" s="101" t="str">
        <f t="shared" si="136"/>
        <v/>
      </c>
      <c r="C946" s="101" t="str">
        <f>IF(B946&lt;&gt;1,"",COUNTIF($B$6:B946,1))</f>
        <v/>
      </c>
      <c r="D946" s="101" t="str">
        <f>IF(B946&lt;&gt;2,"",COUNTIF($B$6:B946,2))</f>
        <v/>
      </c>
      <c r="E946" s="101" t="str">
        <f>IF(B946&lt;&gt;3,"",COUNTIF($B$6:B946,3))</f>
        <v/>
      </c>
      <c r="F946" s="101" t="str">
        <f>IF(B946&lt;&gt;4,"",COUNTIF($B$6:B946,4))</f>
        <v/>
      </c>
      <c r="G946" s="75"/>
      <c r="H946" s="36"/>
      <c r="I946" s="76"/>
      <c r="J946" s="76"/>
      <c r="K946" s="75"/>
      <c r="L946" s="161"/>
      <c r="M946" s="77"/>
      <c r="N946" s="76"/>
      <c r="O946" s="78"/>
      <c r="P946" s="83"/>
      <c r="Q946" s="84"/>
      <c r="R946" s="76"/>
      <c r="S946" s="75"/>
      <c r="T946" s="79"/>
      <c r="U946" s="86"/>
      <c r="V946" s="87"/>
      <c r="W946" s="172" t="str">
        <f>IF(OR(T946="他官署で調達手続きを実施のため",AG946=契約状況コード表!G$5),"－",IF(V946&lt;&gt;"",ROUNDDOWN(V946/T946,3),(IFERROR(ROUNDDOWN(U946/T946,3),"－"))))</f>
        <v>－</v>
      </c>
      <c r="X946" s="79"/>
      <c r="Y946" s="79"/>
      <c r="Z946" s="82"/>
      <c r="AA946" s="80"/>
      <c r="AB946" s="81"/>
      <c r="AC946" s="82"/>
      <c r="AD946" s="82"/>
      <c r="AE946" s="82"/>
      <c r="AF946" s="82"/>
      <c r="AG946" s="80"/>
      <c r="AH946" s="76"/>
      <c r="AI946" s="76"/>
      <c r="AJ946" s="76"/>
      <c r="AK946" s="36"/>
      <c r="AL946" s="36"/>
      <c r="AM946" s="200"/>
      <c r="AN946" s="200"/>
      <c r="AO946" s="200"/>
      <c r="AP946" s="200"/>
      <c r="AQ946" s="161"/>
      <c r="AR946" s="75"/>
      <c r="AS946" s="36"/>
      <c r="AT946" s="36"/>
      <c r="AU946" s="36"/>
      <c r="AV946" s="36"/>
      <c r="AW946" s="36"/>
      <c r="AX946" s="36"/>
      <c r="AY946" s="36"/>
      <c r="AZ946" s="36"/>
      <c r="BA946" s="104"/>
      <c r="BB946" s="113"/>
      <c r="BC946" s="114" t="str">
        <f>IF(AND(OR(K946=契約状況コード表!D$5,K946=契約状況コード表!D$6),OR(AG946=契約状況コード表!G$5,AG946=契約状況コード表!G$6)),"年間支払金額(全官署)",IF(OR(AG946=契約状況コード表!G$5,AG946=契約状況コード表!G$6),"年間支払金額",IF(AND(OR(COUNTIF(AI946,"*すべて*"),COUNTIF(AI946,"*全て*")),S946="●",OR(K946=契約状況コード表!D$5,K946=契約状況コード表!D$6)),"年間支払金額(全官署、契約相手方ごと)",IF(AND(OR(COUNTIF(AI946,"*すべて*"),COUNTIF(AI946,"*全て*")),S946="●"),"年間支払金額(契約相手方ごと)",IF(AND(OR(K946=契約状況コード表!D$5,K946=契約状況コード表!D$6),AG946=契約状況コード表!G$7),"契約総額(全官署)",IF(AND(K946=契約状況コード表!D$7,AG946=契約状況コード表!G$7),"契約総額(自官署のみ)",IF(K946=契約状況コード表!D$7,"年間支払金額(自官署のみ)",IF(AG946=契約状況コード表!G$7,"契約総額",IF(AND(COUNTIF(BJ946,"&lt;&gt;*単価*"),OR(K946=契約状況コード表!D$5,K946=契約状況コード表!D$6)),"全官署予定価格",IF(AND(COUNTIF(BJ946,"*単価*"),OR(K946=契約状況コード表!D$5,K946=契約状況コード表!D$6)),"全官署支払金額",IF(AND(COUNTIF(BJ946,"&lt;&gt;*単価*"),COUNTIF(BJ946,"*変更契約*")),"変更後予定価格",IF(COUNTIF(BJ946,"*単価*"),"年間支払金額","予定価格"))))))))))))</f>
        <v>予定価格</v>
      </c>
      <c r="BD946" s="114" t="str">
        <f>IF(AND(BI946=契約状況コード表!M$5,T946&gt;契約状況コード表!N$5),"○",IF(AND(BI946=契約状況コード表!M$6,T946&gt;=契約状況コード表!N$6),"○",IF(AND(BI946=契約状況コード表!M$7,T946&gt;=契約状況コード表!N$7),"○",IF(AND(BI946=契約状況コード表!M$8,T946&gt;=契約状況コード表!N$8),"○",IF(AND(BI946=契約状況コード表!M$9,T946&gt;=契約状況コード表!N$9),"○",IF(AND(BI946=契約状況コード表!M$10,T946&gt;=契約状況コード表!N$10),"○",IF(AND(BI946=契約状況コード表!M$11,T946&gt;=契約状況コード表!N$11),"○",IF(AND(BI946=契約状況コード表!M$12,T946&gt;=契約状況コード表!N$12),"○",IF(AND(BI946=契約状況コード表!M$13,T946&gt;=契約状況コード表!N$13),"○",IF(T946="他官署で調達手続き入札を実施のため","○","×"))))))))))</f>
        <v>×</v>
      </c>
      <c r="BE946" s="114" t="str">
        <f>IF(AND(BI946=契約状況コード表!M$5,Y946&gt;契約状況コード表!N$5),"○",IF(AND(BI946=契約状況コード表!M$6,Y946&gt;=契約状況コード表!N$6),"○",IF(AND(BI946=契約状況コード表!M$7,Y946&gt;=契約状況コード表!N$7),"○",IF(AND(BI946=契約状況コード表!M$8,Y946&gt;=契約状況コード表!N$8),"○",IF(AND(BI946=契約状況コード表!M$9,Y946&gt;=契約状況コード表!N$9),"○",IF(AND(BI946=契約状況コード表!M$10,Y946&gt;=契約状況コード表!N$10),"○",IF(AND(BI946=契約状況コード表!M$11,Y946&gt;=契約状況コード表!N$11),"○",IF(AND(BI946=契約状況コード表!M$12,Y946&gt;=契約状況コード表!N$12),"○",IF(AND(BI946=契約状況コード表!M$13,Y946&gt;=契約状況コード表!N$13),"○","×")))))))))</f>
        <v>×</v>
      </c>
      <c r="BF946" s="114" t="str">
        <f t="shared" si="128"/>
        <v>×</v>
      </c>
      <c r="BG946" s="114" t="str">
        <f t="shared" si="129"/>
        <v>×</v>
      </c>
      <c r="BH946" s="115" t="str">
        <f t="shared" si="130"/>
        <v/>
      </c>
      <c r="BI946" s="170">
        <f t="shared" si="131"/>
        <v>0</v>
      </c>
      <c r="BJ946" s="36" t="str">
        <f>IF(AG946=契約状況コード表!G$5,"",IF(AND(K946&lt;&gt;"",ISTEXT(U946)),"分担契約/単価契約",IF(ISTEXT(U946),"単価契約",IF(K946&lt;&gt;"","分担契約",""))))</f>
        <v/>
      </c>
      <c r="BK946" s="171"/>
      <c r="BL946" s="118" t="str">
        <f>IF(COUNTIF(T946,"**"),"",IF(AND(T946&gt;=契約状況コード表!P$5,OR(H946=契約状況コード表!M$5,H946=契約状況コード表!M$6)),1,IF(AND(T946&gt;=契約状況コード表!P$13,H946&lt;&gt;契約状況コード表!M$5,H946&lt;&gt;契約状況コード表!M$6),1,"")))</f>
        <v/>
      </c>
      <c r="BM946" s="155" t="str">
        <f t="shared" si="132"/>
        <v>○</v>
      </c>
      <c r="BN946" s="118" t="b">
        <f t="shared" si="133"/>
        <v>1</v>
      </c>
      <c r="BO946" s="118" t="b">
        <f t="shared" si="134"/>
        <v>1</v>
      </c>
    </row>
    <row r="947" spans="1:67" ht="60.6" customHeight="1">
      <c r="A947" s="101">
        <f t="shared" si="135"/>
        <v>942</v>
      </c>
      <c r="B947" s="101" t="str">
        <f t="shared" si="136"/>
        <v/>
      </c>
      <c r="C947" s="101" t="str">
        <f>IF(B947&lt;&gt;1,"",COUNTIF($B$6:B947,1))</f>
        <v/>
      </c>
      <c r="D947" s="101" t="str">
        <f>IF(B947&lt;&gt;2,"",COUNTIF($B$6:B947,2))</f>
        <v/>
      </c>
      <c r="E947" s="101" t="str">
        <f>IF(B947&lt;&gt;3,"",COUNTIF($B$6:B947,3))</f>
        <v/>
      </c>
      <c r="F947" s="101" t="str">
        <f>IF(B947&lt;&gt;4,"",COUNTIF($B$6:B947,4))</f>
        <v/>
      </c>
      <c r="G947" s="75"/>
      <c r="H947" s="36"/>
      <c r="I947" s="76"/>
      <c r="J947" s="76"/>
      <c r="K947" s="75"/>
      <c r="L947" s="161"/>
      <c r="M947" s="77"/>
      <c r="N947" s="76"/>
      <c r="O947" s="78"/>
      <c r="P947" s="83"/>
      <c r="Q947" s="84"/>
      <c r="R947" s="76"/>
      <c r="S947" s="75"/>
      <c r="T947" s="79"/>
      <c r="U947" s="86"/>
      <c r="V947" s="87"/>
      <c r="W947" s="172" t="str">
        <f>IF(OR(T947="他官署で調達手続きを実施のため",AG947=契約状況コード表!G$5),"－",IF(V947&lt;&gt;"",ROUNDDOWN(V947/T947,3),(IFERROR(ROUNDDOWN(U947/T947,3),"－"))))</f>
        <v>－</v>
      </c>
      <c r="X947" s="79"/>
      <c r="Y947" s="79"/>
      <c r="Z947" s="82"/>
      <c r="AA947" s="80"/>
      <c r="AB947" s="81"/>
      <c r="AC947" s="82"/>
      <c r="AD947" s="82"/>
      <c r="AE947" s="82"/>
      <c r="AF947" s="82"/>
      <c r="AG947" s="80"/>
      <c r="AH947" s="76"/>
      <c r="AI947" s="76"/>
      <c r="AJ947" s="76"/>
      <c r="AK947" s="36"/>
      <c r="AL947" s="36"/>
      <c r="AM947" s="200"/>
      <c r="AN947" s="200"/>
      <c r="AO947" s="200"/>
      <c r="AP947" s="200"/>
      <c r="AQ947" s="161"/>
      <c r="AR947" s="75"/>
      <c r="AS947" s="36"/>
      <c r="AT947" s="36"/>
      <c r="AU947" s="36"/>
      <c r="AV947" s="36"/>
      <c r="AW947" s="36"/>
      <c r="AX947" s="36"/>
      <c r="AY947" s="36"/>
      <c r="AZ947" s="36"/>
      <c r="BA947" s="104"/>
      <c r="BB947" s="113"/>
      <c r="BC947" s="114" t="str">
        <f>IF(AND(OR(K947=契約状況コード表!D$5,K947=契約状況コード表!D$6),OR(AG947=契約状況コード表!G$5,AG947=契約状況コード表!G$6)),"年間支払金額(全官署)",IF(OR(AG947=契約状況コード表!G$5,AG947=契約状況コード表!G$6),"年間支払金額",IF(AND(OR(COUNTIF(AI947,"*すべて*"),COUNTIF(AI947,"*全て*")),S947="●",OR(K947=契約状況コード表!D$5,K947=契約状況コード表!D$6)),"年間支払金額(全官署、契約相手方ごと)",IF(AND(OR(COUNTIF(AI947,"*すべて*"),COUNTIF(AI947,"*全て*")),S947="●"),"年間支払金額(契約相手方ごと)",IF(AND(OR(K947=契約状況コード表!D$5,K947=契約状況コード表!D$6),AG947=契約状況コード表!G$7),"契約総額(全官署)",IF(AND(K947=契約状況コード表!D$7,AG947=契約状況コード表!G$7),"契約総額(自官署のみ)",IF(K947=契約状況コード表!D$7,"年間支払金額(自官署のみ)",IF(AG947=契約状況コード表!G$7,"契約総額",IF(AND(COUNTIF(BJ947,"&lt;&gt;*単価*"),OR(K947=契約状況コード表!D$5,K947=契約状況コード表!D$6)),"全官署予定価格",IF(AND(COUNTIF(BJ947,"*単価*"),OR(K947=契約状況コード表!D$5,K947=契約状況コード表!D$6)),"全官署支払金額",IF(AND(COUNTIF(BJ947,"&lt;&gt;*単価*"),COUNTIF(BJ947,"*変更契約*")),"変更後予定価格",IF(COUNTIF(BJ947,"*単価*"),"年間支払金額","予定価格"))))))))))))</f>
        <v>予定価格</v>
      </c>
      <c r="BD947" s="114" t="str">
        <f>IF(AND(BI947=契約状況コード表!M$5,T947&gt;契約状況コード表!N$5),"○",IF(AND(BI947=契約状況コード表!M$6,T947&gt;=契約状況コード表!N$6),"○",IF(AND(BI947=契約状況コード表!M$7,T947&gt;=契約状況コード表!N$7),"○",IF(AND(BI947=契約状況コード表!M$8,T947&gt;=契約状況コード表!N$8),"○",IF(AND(BI947=契約状況コード表!M$9,T947&gt;=契約状況コード表!N$9),"○",IF(AND(BI947=契約状況コード表!M$10,T947&gt;=契約状況コード表!N$10),"○",IF(AND(BI947=契約状況コード表!M$11,T947&gt;=契約状況コード表!N$11),"○",IF(AND(BI947=契約状況コード表!M$12,T947&gt;=契約状況コード表!N$12),"○",IF(AND(BI947=契約状況コード表!M$13,T947&gt;=契約状況コード表!N$13),"○",IF(T947="他官署で調達手続き入札を実施のため","○","×"))))))))))</f>
        <v>×</v>
      </c>
      <c r="BE947" s="114" t="str">
        <f>IF(AND(BI947=契約状況コード表!M$5,Y947&gt;契約状況コード表!N$5),"○",IF(AND(BI947=契約状況コード表!M$6,Y947&gt;=契約状況コード表!N$6),"○",IF(AND(BI947=契約状況コード表!M$7,Y947&gt;=契約状況コード表!N$7),"○",IF(AND(BI947=契約状況コード表!M$8,Y947&gt;=契約状況コード表!N$8),"○",IF(AND(BI947=契約状況コード表!M$9,Y947&gt;=契約状況コード表!N$9),"○",IF(AND(BI947=契約状況コード表!M$10,Y947&gt;=契約状況コード表!N$10),"○",IF(AND(BI947=契約状況コード表!M$11,Y947&gt;=契約状況コード表!N$11),"○",IF(AND(BI947=契約状況コード表!M$12,Y947&gt;=契約状況コード表!N$12),"○",IF(AND(BI947=契約状況コード表!M$13,Y947&gt;=契約状況コード表!N$13),"○","×")))))))))</f>
        <v>×</v>
      </c>
      <c r="BF947" s="114" t="str">
        <f t="shared" si="128"/>
        <v>×</v>
      </c>
      <c r="BG947" s="114" t="str">
        <f t="shared" si="129"/>
        <v>×</v>
      </c>
      <c r="BH947" s="115" t="str">
        <f t="shared" si="130"/>
        <v/>
      </c>
      <c r="BI947" s="170">
        <f t="shared" si="131"/>
        <v>0</v>
      </c>
      <c r="BJ947" s="36" t="str">
        <f>IF(AG947=契約状況コード表!G$5,"",IF(AND(K947&lt;&gt;"",ISTEXT(U947)),"分担契約/単価契約",IF(ISTEXT(U947),"単価契約",IF(K947&lt;&gt;"","分担契約",""))))</f>
        <v/>
      </c>
      <c r="BK947" s="171"/>
      <c r="BL947" s="118" t="str">
        <f>IF(COUNTIF(T947,"**"),"",IF(AND(T947&gt;=契約状況コード表!P$5,OR(H947=契約状況コード表!M$5,H947=契約状況コード表!M$6)),1,IF(AND(T947&gt;=契約状況コード表!P$13,H947&lt;&gt;契約状況コード表!M$5,H947&lt;&gt;契約状況コード表!M$6),1,"")))</f>
        <v/>
      </c>
      <c r="BM947" s="155" t="str">
        <f t="shared" si="132"/>
        <v>○</v>
      </c>
      <c r="BN947" s="118" t="b">
        <f t="shared" si="133"/>
        <v>1</v>
      </c>
      <c r="BO947" s="118" t="b">
        <f t="shared" si="134"/>
        <v>1</v>
      </c>
    </row>
    <row r="948" spans="1:67" ht="60.6" customHeight="1">
      <c r="A948" s="101">
        <f t="shared" si="135"/>
        <v>943</v>
      </c>
      <c r="B948" s="101" t="str">
        <f t="shared" si="136"/>
        <v/>
      </c>
      <c r="C948" s="101" t="str">
        <f>IF(B948&lt;&gt;1,"",COUNTIF($B$6:B948,1))</f>
        <v/>
      </c>
      <c r="D948" s="101" t="str">
        <f>IF(B948&lt;&gt;2,"",COUNTIF($B$6:B948,2))</f>
        <v/>
      </c>
      <c r="E948" s="101" t="str">
        <f>IF(B948&lt;&gt;3,"",COUNTIF($B$6:B948,3))</f>
        <v/>
      </c>
      <c r="F948" s="101" t="str">
        <f>IF(B948&lt;&gt;4,"",COUNTIF($B$6:B948,4))</f>
        <v/>
      </c>
      <c r="G948" s="75"/>
      <c r="H948" s="36"/>
      <c r="I948" s="76"/>
      <c r="J948" s="76"/>
      <c r="K948" s="75"/>
      <c r="L948" s="161"/>
      <c r="M948" s="77"/>
      <c r="N948" s="76"/>
      <c r="O948" s="78"/>
      <c r="P948" s="83"/>
      <c r="Q948" s="84"/>
      <c r="R948" s="76"/>
      <c r="S948" s="75"/>
      <c r="T948" s="85"/>
      <c r="U948" s="154"/>
      <c r="V948" s="87"/>
      <c r="W948" s="172" t="str">
        <f>IF(OR(T948="他官署で調達手続きを実施のため",AG948=契約状況コード表!G$5),"－",IF(V948&lt;&gt;"",ROUNDDOWN(V948/T948,3),(IFERROR(ROUNDDOWN(U948/T948,3),"－"))))</f>
        <v>－</v>
      </c>
      <c r="X948" s="85"/>
      <c r="Y948" s="85"/>
      <c r="Z948" s="82"/>
      <c r="AA948" s="80"/>
      <c r="AB948" s="81"/>
      <c r="AC948" s="82"/>
      <c r="AD948" s="82"/>
      <c r="AE948" s="82"/>
      <c r="AF948" s="82"/>
      <c r="AG948" s="80"/>
      <c r="AH948" s="76"/>
      <c r="AI948" s="76"/>
      <c r="AJ948" s="76"/>
      <c r="AK948" s="36"/>
      <c r="AL948" s="36"/>
      <c r="AM948" s="200"/>
      <c r="AN948" s="200"/>
      <c r="AO948" s="200"/>
      <c r="AP948" s="200"/>
      <c r="AQ948" s="161"/>
      <c r="AR948" s="75"/>
      <c r="AS948" s="36"/>
      <c r="AT948" s="36"/>
      <c r="AU948" s="36"/>
      <c r="AV948" s="36"/>
      <c r="AW948" s="36"/>
      <c r="AX948" s="36"/>
      <c r="AY948" s="36"/>
      <c r="AZ948" s="36"/>
      <c r="BA948" s="104"/>
      <c r="BB948" s="113"/>
      <c r="BC948" s="114" t="str">
        <f>IF(AND(OR(K948=契約状況コード表!D$5,K948=契約状況コード表!D$6),OR(AG948=契約状況コード表!G$5,AG948=契約状況コード表!G$6)),"年間支払金額(全官署)",IF(OR(AG948=契約状況コード表!G$5,AG948=契約状況コード表!G$6),"年間支払金額",IF(AND(OR(COUNTIF(AI948,"*すべて*"),COUNTIF(AI948,"*全て*")),S948="●",OR(K948=契約状況コード表!D$5,K948=契約状況コード表!D$6)),"年間支払金額(全官署、契約相手方ごと)",IF(AND(OR(COUNTIF(AI948,"*すべて*"),COUNTIF(AI948,"*全て*")),S948="●"),"年間支払金額(契約相手方ごと)",IF(AND(OR(K948=契約状況コード表!D$5,K948=契約状況コード表!D$6),AG948=契約状況コード表!G$7),"契約総額(全官署)",IF(AND(K948=契約状況コード表!D$7,AG948=契約状況コード表!G$7),"契約総額(自官署のみ)",IF(K948=契約状況コード表!D$7,"年間支払金額(自官署のみ)",IF(AG948=契約状況コード表!G$7,"契約総額",IF(AND(COUNTIF(BJ948,"&lt;&gt;*単価*"),OR(K948=契約状況コード表!D$5,K948=契約状況コード表!D$6)),"全官署予定価格",IF(AND(COUNTIF(BJ948,"*単価*"),OR(K948=契約状況コード表!D$5,K948=契約状況コード表!D$6)),"全官署支払金額",IF(AND(COUNTIF(BJ948,"&lt;&gt;*単価*"),COUNTIF(BJ948,"*変更契約*")),"変更後予定価格",IF(COUNTIF(BJ948,"*単価*"),"年間支払金額","予定価格"))))))))))))</f>
        <v>予定価格</v>
      </c>
      <c r="BD948" s="114" t="str">
        <f>IF(AND(BI948=契約状況コード表!M$5,T948&gt;契約状況コード表!N$5),"○",IF(AND(BI948=契約状況コード表!M$6,T948&gt;=契約状況コード表!N$6),"○",IF(AND(BI948=契約状況コード表!M$7,T948&gt;=契約状況コード表!N$7),"○",IF(AND(BI948=契約状況コード表!M$8,T948&gt;=契約状況コード表!N$8),"○",IF(AND(BI948=契約状況コード表!M$9,T948&gt;=契約状況コード表!N$9),"○",IF(AND(BI948=契約状況コード表!M$10,T948&gt;=契約状況コード表!N$10),"○",IF(AND(BI948=契約状況コード表!M$11,T948&gt;=契約状況コード表!N$11),"○",IF(AND(BI948=契約状況コード表!M$12,T948&gt;=契約状況コード表!N$12),"○",IF(AND(BI948=契約状況コード表!M$13,T948&gt;=契約状況コード表!N$13),"○",IF(T948="他官署で調達手続き入札を実施のため","○","×"))))))))))</f>
        <v>×</v>
      </c>
      <c r="BE948" s="114" t="str">
        <f>IF(AND(BI948=契約状況コード表!M$5,Y948&gt;契約状況コード表!N$5),"○",IF(AND(BI948=契約状況コード表!M$6,Y948&gt;=契約状況コード表!N$6),"○",IF(AND(BI948=契約状況コード表!M$7,Y948&gt;=契約状況コード表!N$7),"○",IF(AND(BI948=契約状況コード表!M$8,Y948&gt;=契約状況コード表!N$8),"○",IF(AND(BI948=契約状況コード表!M$9,Y948&gt;=契約状況コード表!N$9),"○",IF(AND(BI948=契約状況コード表!M$10,Y948&gt;=契約状況コード表!N$10),"○",IF(AND(BI948=契約状況コード表!M$11,Y948&gt;=契約状況コード表!N$11),"○",IF(AND(BI948=契約状況コード表!M$12,Y948&gt;=契約状況コード表!N$12),"○",IF(AND(BI948=契約状況コード表!M$13,Y948&gt;=契約状況コード表!N$13),"○","×")))))))))</f>
        <v>×</v>
      </c>
      <c r="BF948" s="114" t="str">
        <f t="shared" si="128"/>
        <v>×</v>
      </c>
      <c r="BG948" s="114" t="str">
        <f t="shared" si="129"/>
        <v>×</v>
      </c>
      <c r="BH948" s="115" t="str">
        <f t="shared" si="130"/>
        <v/>
      </c>
      <c r="BI948" s="170">
        <f t="shared" si="131"/>
        <v>0</v>
      </c>
      <c r="BJ948" s="36" t="str">
        <f>IF(AG948=契約状況コード表!G$5,"",IF(AND(K948&lt;&gt;"",ISTEXT(U948)),"分担契約/単価契約",IF(ISTEXT(U948),"単価契約",IF(K948&lt;&gt;"","分担契約",""))))</f>
        <v/>
      </c>
      <c r="BK948" s="171"/>
      <c r="BL948" s="118" t="str">
        <f>IF(COUNTIF(T948,"**"),"",IF(AND(T948&gt;=契約状況コード表!P$5,OR(H948=契約状況コード表!M$5,H948=契約状況コード表!M$6)),1,IF(AND(T948&gt;=契約状況コード表!P$13,H948&lt;&gt;契約状況コード表!M$5,H948&lt;&gt;契約状況コード表!M$6),1,"")))</f>
        <v/>
      </c>
      <c r="BM948" s="155" t="str">
        <f t="shared" si="132"/>
        <v>○</v>
      </c>
      <c r="BN948" s="118" t="b">
        <f t="shared" si="133"/>
        <v>1</v>
      </c>
      <c r="BO948" s="118" t="b">
        <f t="shared" si="134"/>
        <v>1</v>
      </c>
    </row>
    <row r="949" spans="1:67" ht="60.6" customHeight="1">
      <c r="A949" s="101">
        <f t="shared" si="135"/>
        <v>944</v>
      </c>
      <c r="B949" s="101" t="str">
        <f t="shared" si="136"/>
        <v/>
      </c>
      <c r="C949" s="101" t="str">
        <f>IF(B949&lt;&gt;1,"",COUNTIF($B$6:B949,1))</f>
        <v/>
      </c>
      <c r="D949" s="101" t="str">
        <f>IF(B949&lt;&gt;2,"",COUNTIF($B$6:B949,2))</f>
        <v/>
      </c>
      <c r="E949" s="101" t="str">
        <f>IF(B949&lt;&gt;3,"",COUNTIF($B$6:B949,3))</f>
        <v/>
      </c>
      <c r="F949" s="101" t="str">
        <f>IF(B949&lt;&gt;4,"",COUNTIF($B$6:B949,4))</f>
        <v/>
      </c>
      <c r="G949" s="75"/>
      <c r="H949" s="36"/>
      <c r="I949" s="76"/>
      <c r="J949" s="76"/>
      <c r="K949" s="75"/>
      <c r="L949" s="161"/>
      <c r="M949" s="77"/>
      <c r="N949" s="76"/>
      <c r="O949" s="78"/>
      <c r="P949" s="83"/>
      <c r="Q949" s="84"/>
      <c r="R949" s="76"/>
      <c r="S949" s="75"/>
      <c r="T949" s="79"/>
      <c r="U949" s="86"/>
      <c r="V949" s="87"/>
      <c r="W949" s="172" t="str">
        <f>IF(OR(T949="他官署で調達手続きを実施のため",AG949=契約状況コード表!G$5),"－",IF(V949&lt;&gt;"",ROUNDDOWN(V949/T949,3),(IFERROR(ROUNDDOWN(U949/T949,3),"－"))))</f>
        <v>－</v>
      </c>
      <c r="X949" s="79"/>
      <c r="Y949" s="79"/>
      <c r="Z949" s="82"/>
      <c r="AA949" s="80"/>
      <c r="AB949" s="81"/>
      <c r="AC949" s="82"/>
      <c r="AD949" s="82"/>
      <c r="AE949" s="82"/>
      <c r="AF949" s="82"/>
      <c r="AG949" s="80"/>
      <c r="AH949" s="76"/>
      <c r="AI949" s="76"/>
      <c r="AJ949" s="76"/>
      <c r="AK949" s="36"/>
      <c r="AL949" s="36"/>
      <c r="AM949" s="200"/>
      <c r="AN949" s="200"/>
      <c r="AO949" s="200"/>
      <c r="AP949" s="200"/>
      <c r="AQ949" s="161"/>
      <c r="AR949" s="75"/>
      <c r="AS949" s="36"/>
      <c r="AT949" s="36"/>
      <c r="AU949" s="36"/>
      <c r="AV949" s="36"/>
      <c r="AW949" s="36"/>
      <c r="AX949" s="36"/>
      <c r="AY949" s="36"/>
      <c r="AZ949" s="36"/>
      <c r="BA949" s="104"/>
      <c r="BB949" s="113"/>
      <c r="BC949" s="114" t="str">
        <f>IF(AND(OR(K949=契約状況コード表!D$5,K949=契約状況コード表!D$6),OR(AG949=契約状況コード表!G$5,AG949=契約状況コード表!G$6)),"年間支払金額(全官署)",IF(OR(AG949=契約状況コード表!G$5,AG949=契約状況コード表!G$6),"年間支払金額",IF(AND(OR(COUNTIF(AI949,"*すべて*"),COUNTIF(AI949,"*全て*")),S949="●",OR(K949=契約状況コード表!D$5,K949=契約状況コード表!D$6)),"年間支払金額(全官署、契約相手方ごと)",IF(AND(OR(COUNTIF(AI949,"*すべて*"),COUNTIF(AI949,"*全て*")),S949="●"),"年間支払金額(契約相手方ごと)",IF(AND(OR(K949=契約状況コード表!D$5,K949=契約状況コード表!D$6),AG949=契約状況コード表!G$7),"契約総額(全官署)",IF(AND(K949=契約状況コード表!D$7,AG949=契約状況コード表!G$7),"契約総額(自官署のみ)",IF(K949=契約状況コード表!D$7,"年間支払金額(自官署のみ)",IF(AG949=契約状況コード表!G$7,"契約総額",IF(AND(COUNTIF(BJ949,"&lt;&gt;*単価*"),OR(K949=契約状況コード表!D$5,K949=契約状況コード表!D$6)),"全官署予定価格",IF(AND(COUNTIF(BJ949,"*単価*"),OR(K949=契約状況コード表!D$5,K949=契約状況コード表!D$6)),"全官署支払金額",IF(AND(COUNTIF(BJ949,"&lt;&gt;*単価*"),COUNTIF(BJ949,"*変更契約*")),"変更後予定価格",IF(COUNTIF(BJ949,"*単価*"),"年間支払金額","予定価格"))))))))))))</f>
        <v>予定価格</v>
      </c>
      <c r="BD949" s="114" t="str">
        <f>IF(AND(BI949=契約状況コード表!M$5,T949&gt;契約状況コード表!N$5),"○",IF(AND(BI949=契約状況コード表!M$6,T949&gt;=契約状況コード表!N$6),"○",IF(AND(BI949=契約状況コード表!M$7,T949&gt;=契約状況コード表!N$7),"○",IF(AND(BI949=契約状況コード表!M$8,T949&gt;=契約状況コード表!N$8),"○",IF(AND(BI949=契約状況コード表!M$9,T949&gt;=契約状況コード表!N$9),"○",IF(AND(BI949=契約状況コード表!M$10,T949&gt;=契約状況コード表!N$10),"○",IF(AND(BI949=契約状況コード表!M$11,T949&gt;=契約状況コード表!N$11),"○",IF(AND(BI949=契約状況コード表!M$12,T949&gt;=契約状況コード表!N$12),"○",IF(AND(BI949=契約状況コード表!M$13,T949&gt;=契約状況コード表!N$13),"○",IF(T949="他官署で調達手続き入札を実施のため","○","×"))))))))))</f>
        <v>×</v>
      </c>
      <c r="BE949" s="114" t="str">
        <f>IF(AND(BI949=契約状況コード表!M$5,Y949&gt;契約状況コード表!N$5),"○",IF(AND(BI949=契約状況コード表!M$6,Y949&gt;=契約状況コード表!N$6),"○",IF(AND(BI949=契約状況コード表!M$7,Y949&gt;=契約状況コード表!N$7),"○",IF(AND(BI949=契約状況コード表!M$8,Y949&gt;=契約状況コード表!N$8),"○",IF(AND(BI949=契約状況コード表!M$9,Y949&gt;=契約状況コード表!N$9),"○",IF(AND(BI949=契約状況コード表!M$10,Y949&gt;=契約状況コード表!N$10),"○",IF(AND(BI949=契約状況コード表!M$11,Y949&gt;=契約状況コード表!N$11),"○",IF(AND(BI949=契約状況コード表!M$12,Y949&gt;=契約状況コード表!N$12),"○",IF(AND(BI949=契約状況コード表!M$13,Y949&gt;=契約状況コード表!N$13),"○","×")))))))))</f>
        <v>×</v>
      </c>
      <c r="BF949" s="114" t="str">
        <f t="shared" si="128"/>
        <v>×</v>
      </c>
      <c r="BG949" s="114" t="str">
        <f t="shared" si="129"/>
        <v>×</v>
      </c>
      <c r="BH949" s="115" t="str">
        <f t="shared" si="130"/>
        <v/>
      </c>
      <c r="BI949" s="170">
        <f t="shared" si="131"/>
        <v>0</v>
      </c>
      <c r="BJ949" s="36" t="str">
        <f>IF(AG949=契約状況コード表!G$5,"",IF(AND(K949&lt;&gt;"",ISTEXT(U949)),"分担契約/単価契約",IF(ISTEXT(U949),"単価契約",IF(K949&lt;&gt;"","分担契約",""))))</f>
        <v/>
      </c>
      <c r="BK949" s="171"/>
      <c r="BL949" s="118" t="str">
        <f>IF(COUNTIF(T949,"**"),"",IF(AND(T949&gt;=契約状況コード表!P$5,OR(H949=契約状況コード表!M$5,H949=契約状況コード表!M$6)),1,IF(AND(T949&gt;=契約状況コード表!P$13,H949&lt;&gt;契約状況コード表!M$5,H949&lt;&gt;契約状況コード表!M$6),1,"")))</f>
        <v/>
      </c>
      <c r="BM949" s="155" t="str">
        <f t="shared" si="132"/>
        <v>○</v>
      </c>
      <c r="BN949" s="118" t="b">
        <f t="shared" si="133"/>
        <v>1</v>
      </c>
      <c r="BO949" s="118" t="b">
        <f t="shared" si="134"/>
        <v>1</v>
      </c>
    </row>
    <row r="950" spans="1:67" ht="60.6" customHeight="1">
      <c r="A950" s="101">
        <f t="shared" si="135"/>
        <v>945</v>
      </c>
      <c r="B950" s="101" t="str">
        <f t="shared" si="136"/>
        <v/>
      </c>
      <c r="C950" s="101" t="str">
        <f>IF(B950&lt;&gt;1,"",COUNTIF($B$6:B950,1))</f>
        <v/>
      </c>
      <c r="D950" s="101" t="str">
        <f>IF(B950&lt;&gt;2,"",COUNTIF($B$6:B950,2))</f>
        <v/>
      </c>
      <c r="E950" s="101" t="str">
        <f>IF(B950&lt;&gt;3,"",COUNTIF($B$6:B950,3))</f>
        <v/>
      </c>
      <c r="F950" s="101" t="str">
        <f>IF(B950&lt;&gt;4,"",COUNTIF($B$6:B950,4))</f>
        <v/>
      </c>
      <c r="G950" s="75"/>
      <c r="H950" s="36"/>
      <c r="I950" s="76"/>
      <c r="J950" s="76"/>
      <c r="K950" s="75"/>
      <c r="L950" s="161"/>
      <c r="M950" s="77"/>
      <c r="N950" s="76"/>
      <c r="O950" s="78"/>
      <c r="P950" s="83"/>
      <c r="Q950" s="84"/>
      <c r="R950" s="76"/>
      <c r="S950" s="75"/>
      <c r="T950" s="79"/>
      <c r="U950" s="86"/>
      <c r="V950" s="87"/>
      <c r="W950" s="172" t="str">
        <f>IF(OR(T950="他官署で調達手続きを実施のため",AG950=契約状況コード表!G$5),"－",IF(V950&lt;&gt;"",ROUNDDOWN(V950/T950,3),(IFERROR(ROUNDDOWN(U950/T950,3),"－"))))</f>
        <v>－</v>
      </c>
      <c r="X950" s="79"/>
      <c r="Y950" s="79"/>
      <c r="Z950" s="82"/>
      <c r="AA950" s="80"/>
      <c r="AB950" s="81"/>
      <c r="AC950" s="82"/>
      <c r="AD950" s="82"/>
      <c r="AE950" s="82"/>
      <c r="AF950" s="82"/>
      <c r="AG950" s="80"/>
      <c r="AH950" s="76"/>
      <c r="AI950" s="76"/>
      <c r="AJ950" s="76"/>
      <c r="AK950" s="36"/>
      <c r="AL950" s="36"/>
      <c r="AM950" s="200"/>
      <c r="AN950" s="200"/>
      <c r="AO950" s="200"/>
      <c r="AP950" s="200"/>
      <c r="AQ950" s="161"/>
      <c r="AR950" s="75"/>
      <c r="AS950" s="36"/>
      <c r="AT950" s="36"/>
      <c r="AU950" s="36"/>
      <c r="AV950" s="36"/>
      <c r="AW950" s="36"/>
      <c r="AX950" s="36"/>
      <c r="AY950" s="36"/>
      <c r="AZ950" s="36"/>
      <c r="BA950" s="104"/>
      <c r="BB950" s="113"/>
      <c r="BC950" s="114" t="str">
        <f>IF(AND(OR(K950=契約状況コード表!D$5,K950=契約状況コード表!D$6),OR(AG950=契約状況コード表!G$5,AG950=契約状況コード表!G$6)),"年間支払金額(全官署)",IF(OR(AG950=契約状況コード表!G$5,AG950=契約状況コード表!G$6),"年間支払金額",IF(AND(OR(COUNTIF(AI950,"*すべて*"),COUNTIF(AI950,"*全て*")),S950="●",OR(K950=契約状況コード表!D$5,K950=契約状況コード表!D$6)),"年間支払金額(全官署、契約相手方ごと)",IF(AND(OR(COUNTIF(AI950,"*すべて*"),COUNTIF(AI950,"*全て*")),S950="●"),"年間支払金額(契約相手方ごと)",IF(AND(OR(K950=契約状況コード表!D$5,K950=契約状況コード表!D$6),AG950=契約状況コード表!G$7),"契約総額(全官署)",IF(AND(K950=契約状況コード表!D$7,AG950=契約状況コード表!G$7),"契約総額(自官署のみ)",IF(K950=契約状況コード表!D$7,"年間支払金額(自官署のみ)",IF(AG950=契約状況コード表!G$7,"契約総額",IF(AND(COUNTIF(BJ950,"&lt;&gt;*単価*"),OR(K950=契約状況コード表!D$5,K950=契約状況コード表!D$6)),"全官署予定価格",IF(AND(COUNTIF(BJ950,"*単価*"),OR(K950=契約状況コード表!D$5,K950=契約状況コード表!D$6)),"全官署支払金額",IF(AND(COUNTIF(BJ950,"&lt;&gt;*単価*"),COUNTIF(BJ950,"*変更契約*")),"変更後予定価格",IF(COUNTIF(BJ950,"*単価*"),"年間支払金額","予定価格"))))))))))))</f>
        <v>予定価格</v>
      </c>
      <c r="BD950" s="114" t="str">
        <f>IF(AND(BI950=契約状況コード表!M$5,T950&gt;契約状況コード表!N$5),"○",IF(AND(BI950=契約状況コード表!M$6,T950&gt;=契約状況コード表!N$6),"○",IF(AND(BI950=契約状況コード表!M$7,T950&gt;=契約状況コード表!N$7),"○",IF(AND(BI950=契約状況コード表!M$8,T950&gt;=契約状況コード表!N$8),"○",IF(AND(BI950=契約状況コード表!M$9,T950&gt;=契約状況コード表!N$9),"○",IF(AND(BI950=契約状況コード表!M$10,T950&gt;=契約状況コード表!N$10),"○",IF(AND(BI950=契約状況コード表!M$11,T950&gt;=契約状況コード表!N$11),"○",IF(AND(BI950=契約状況コード表!M$12,T950&gt;=契約状況コード表!N$12),"○",IF(AND(BI950=契約状況コード表!M$13,T950&gt;=契約状況コード表!N$13),"○",IF(T950="他官署で調達手続き入札を実施のため","○","×"))))))))))</f>
        <v>×</v>
      </c>
      <c r="BE950" s="114" t="str">
        <f>IF(AND(BI950=契約状況コード表!M$5,Y950&gt;契約状況コード表!N$5),"○",IF(AND(BI950=契約状況コード表!M$6,Y950&gt;=契約状況コード表!N$6),"○",IF(AND(BI950=契約状況コード表!M$7,Y950&gt;=契約状況コード表!N$7),"○",IF(AND(BI950=契約状況コード表!M$8,Y950&gt;=契約状況コード表!N$8),"○",IF(AND(BI950=契約状況コード表!M$9,Y950&gt;=契約状況コード表!N$9),"○",IF(AND(BI950=契約状況コード表!M$10,Y950&gt;=契約状況コード表!N$10),"○",IF(AND(BI950=契約状況コード表!M$11,Y950&gt;=契約状況コード表!N$11),"○",IF(AND(BI950=契約状況コード表!M$12,Y950&gt;=契約状況コード表!N$12),"○",IF(AND(BI950=契約状況コード表!M$13,Y950&gt;=契約状況コード表!N$13),"○","×")))))))))</f>
        <v>×</v>
      </c>
      <c r="BF950" s="114" t="str">
        <f t="shared" si="128"/>
        <v>×</v>
      </c>
      <c r="BG950" s="114" t="str">
        <f t="shared" si="129"/>
        <v>×</v>
      </c>
      <c r="BH950" s="115" t="str">
        <f t="shared" si="130"/>
        <v/>
      </c>
      <c r="BI950" s="170">
        <f t="shared" si="131"/>
        <v>0</v>
      </c>
      <c r="BJ950" s="36" t="str">
        <f>IF(AG950=契約状況コード表!G$5,"",IF(AND(K950&lt;&gt;"",ISTEXT(U950)),"分担契約/単価契約",IF(ISTEXT(U950),"単価契約",IF(K950&lt;&gt;"","分担契約",""))))</f>
        <v/>
      </c>
      <c r="BK950" s="171"/>
      <c r="BL950" s="118" t="str">
        <f>IF(COUNTIF(T950,"**"),"",IF(AND(T950&gt;=契約状況コード表!P$5,OR(H950=契約状況コード表!M$5,H950=契約状況コード表!M$6)),1,IF(AND(T950&gt;=契約状況コード表!P$13,H950&lt;&gt;契約状況コード表!M$5,H950&lt;&gt;契約状況コード表!M$6),1,"")))</f>
        <v/>
      </c>
      <c r="BM950" s="155" t="str">
        <f t="shared" si="132"/>
        <v>○</v>
      </c>
      <c r="BN950" s="118" t="b">
        <f t="shared" si="133"/>
        <v>1</v>
      </c>
      <c r="BO950" s="118" t="b">
        <f t="shared" si="134"/>
        <v>1</v>
      </c>
    </row>
    <row r="951" spans="1:67" ht="60.6" customHeight="1">
      <c r="A951" s="101">
        <f t="shared" si="135"/>
        <v>946</v>
      </c>
      <c r="B951" s="101" t="str">
        <f t="shared" si="136"/>
        <v/>
      </c>
      <c r="C951" s="101" t="str">
        <f>IF(B951&lt;&gt;1,"",COUNTIF($B$6:B951,1))</f>
        <v/>
      </c>
      <c r="D951" s="101" t="str">
        <f>IF(B951&lt;&gt;2,"",COUNTIF($B$6:B951,2))</f>
        <v/>
      </c>
      <c r="E951" s="101" t="str">
        <f>IF(B951&lt;&gt;3,"",COUNTIF($B$6:B951,3))</f>
        <v/>
      </c>
      <c r="F951" s="101" t="str">
        <f>IF(B951&lt;&gt;4,"",COUNTIF($B$6:B951,4))</f>
        <v/>
      </c>
      <c r="G951" s="75"/>
      <c r="H951" s="36"/>
      <c r="I951" s="76"/>
      <c r="J951" s="76"/>
      <c r="K951" s="75"/>
      <c r="L951" s="161"/>
      <c r="M951" s="77"/>
      <c r="N951" s="76"/>
      <c r="O951" s="78"/>
      <c r="P951" s="83"/>
      <c r="Q951" s="84"/>
      <c r="R951" s="76"/>
      <c r="S951" s="75"/>
      <c r="T951" s="79"/>
      <c r="U951" s="86"/>
      <c r="V951" s="87"/>
      <c r="W951" s="172" t="str">
        <f>IF(OR(T951="他官署で調達手続きを実施のため",AG951=契約状況コード表!G$5),"－",IF(V951&lt;&gt;"",ROUNDDOWN(V951/T951,3),(IFERROR(ROUNDDOWN(U951/T951,3),"－"))))</f>
        <v>－</v>
      </c>
      <c r="X951" s="79"/>
      <c r="Y951" s="79"/>
      <c r="Z951" s="82"/>
      <c r="AA951" s="80"/>
      <c r="AB951" s="81"/>
      <c r="AC951" s="82"/>
      <c r="AD951" s="82"/>
      <c r="AE951" s="82"/>
      <c r="AF951" s="82"/>
      <c r="AG951" s="80"/>
      <c r="AH951" s="76"/>
      <c r="AI951" s="76"/>
      <c r="AJ951" s="76"/>
      <c r="AK951" s="36"/>
      <c r="AL951" s="36"/>
      <c r="AM951" s="200"/>
      <c r="AN951" s="200"/>
      <c r="AO951" s="200"/>
      <c r="AP951" s="200"/>
      <c r="AQ951" s="161"/>
      <c r="AR951" s="75"/>
      <c r="AS951" s="36"/>
      <c r="AT951" s="36"/>
      <c r="AU951" s="36"/>
      <c r="AV951" s="36"/>
      <c r="AW951" s="36"/>
      <c r="AX951" s="36"/>
      <c r="AY951" s="36"/>
      <c r="AZ951" s="36"/>
      <c r="BA951" s="104"/>
      <c r="BB951" s="113"/>
      <c r="BC951" s="114" t="str">
        <f>IF(AND(OR(K951=契約状況コード表!D$5,K951=契約状況コード表!D$6),OR(AG951=契約状況コード表!G$5,AG951=契約状況コード表!G$6)),"年間支払金額(全官署)",IF(OR(AG951=契約状況コード表!G$5,AG951=契約状況コード表!G$6),"年間支払金額",IF(AND(OR(COUNTIF(AI951,"*すべて*"),COUNTIF(AI951,"*全て*")),S951="●",OR(K951=契約状況コード表!D$5,K951=契約状況コード表!D$6)),"年間支払金額(全官署、契約相手方ごと)",IF(AND(OR(COUNTIF(AI951,"*すべて*"),COUNTIF(AI951,"*全て*")),S951="●"),"年間支払金額(契約相手方ごと)",IF(AND(OR(K951=契約状況コード表!D$5,K951=契約状況コード表!D$6),AG951=契約状況コード表!G$7),"契約総額(全官署)",IF(AND(K951=契約状況コード表!D$7,AG951=契約状況コード表!G$7),"契約総額(自官署のみ)",IF(K951=契約状況コード表!D$7,"年間支払金額(自官署のみ)",IF(AG951=契約状況コード表!G$7,"契約総額",IF(AND(COUNTIF(BJ951,"&lt;&gt;*単価*"),OR(K951=契約状況コード表!D$5,K951=契約状況コード表!D$6)),"全官署予定価格",IF(AND(COUNTIF(BJ951,"*単価*"),OR(K951=契約状況コード表!D$5,K951=契約状況コード表!D$6)),"全官署支払金額",IF(AND(COUNTIF(BJ951,"&lt;&gt;*単価*"),COUNTIF(BJ951,"*変更契約*")),"変更後予定価格",IF(COUNTIF(BJ951,"*単価*"),"年間支払金額","予定価格"))))))))))))</f>
        <v>予定価格</v>
      </c>
      <c r="BD951" s="114" t="str">
        <f>IF(AND(BI951=契約状況コード表!M$5,T951&gt;契約状況コード表!N$5),"○",IF(AND(BI951=契約状況コード表!M$6,T951&gt;=契約状況コード表!N$6),"○",IF(AND(BI951=契約状況コード表!M$7,T951&gt;=契約状況コード表!N$7),"○",IF(AND(BI951=契約状況コード表!M$8,T951&gt;=契約状況コード表!N$8),"○",IF(AND(BI951=契約状況コード表!M$9,T951&gt;=契約状況コード表!N$9),"○",IF(AND(BI951=契約状況コード表!M$10,T951&gt;=契約状況コード表!N$10),"○",IF(AND(BI951=契約状況コード表!M$11,T951&gt;=契約状況コード表!N$11),"○",IF(AND(BI951=契約状況コード表!M$12,T951&gt;=契約状況コード表!N$12),"○",IF(AND(BI951=契約状況コード表!M$13,T951&gt;=契約状況コード表!N$13),"○",IF(T951="他官署で調達手続き入札を実施のため","○","×"))))))))))</f>
        <v>×</v>
      </c>
      <c r="BE951" s="114" t="str">
        <f>IF(AND(BI951=契約状況コード表!M$5,Y951&gt;契約状況コード表!N$5),"○",IF(AND(BI951=契約状況コード表!M$6,Y951&gt;=契約状況コード表!N$6),"○",IF(AND(BI951=契約状況コード表!M$7,Y951&gt;=契約状況コード表!N$7),"○",IF(AND(BI951=契約状況コード表!M$8,Y951&gt;=契約状況コード表!N$8),"○",IF(AND(BI951=契約状況コード表!M$9,Y951&gt;=契約状況コード表!N$9),"○",IF(AND(BI951=契約状況コード表!M$10,Y951&gt;=契約状況コード表!N$10),"○",IF(AND(BI951=契約状況コード表!M$11,Y951&gt;=契約状況コード表!N$11),"○",IF(AND(BI951=契約状況コード表!M$12,Y951&gt;=契約状況コード表!N$12),"○",IF(AND(BI951=契約状況コード表!M$13,Y951&gt;=契約状況コード表!N$13),"○","×")))))))))</f>
        <v>×</v>
      </c>
      <c r="BF951" s="114" t="str">
        <f t="shared" si="128"/>
        <v>×</v>
      </c>
      <c r="BG951" s="114" t="str">
        <f t="shared" si="129"/>
        <v>×</v>
      </c>
      <c r="BH951" s="115" t="str">
        <f t="shared" si="130"/>
        <v/>
      </c>
      <c r="BI951" s="170">
        <f t="shared" si="131"/>
        <v>0</v>
      </c>
      <c r="BJ951" s="36" t="str">
        <f>IF(AG951=契約状況コード表!G$5,"",IF(AND(K951&lt;&gt;"",ISTEXT(U951)),"分担契約/単価契約",IF(ISTEXT(U951),"単価契約",IF(K951&lt;&gt;"","分担契約",""))))</f>
        <v/>
      </c>
      <c r="BK951" s="171"/>
      <c r="BL951" s="118" t="str">
        <f>IF(COUNTIF(T951,"**"),"",IF(AND(T951&gt;=契約状況コード表!P$5,OR(H951=契約状況コード表!M$5,H951=契約状況コード表!M$6)),1,IF(AND(T951&gt;=契約状況コード表!P$13,H951&lt;&gt;契約状況コード表!M$5,H951&lt;&gt;契約状況コード表!M$6),1,"")))</f>
        <v/>
      </c>
      <c r="BM951" s="155" t="str">
        <f t="shared" si="132"/>
        <v>○</v>
      </c>
      <c r="BN951" s="118" t="b">
        <f t="shared" si="133"/>
        <v>1</v>
      </c>
      <c r="BO951" s="118" t="b">
        <f t="shared" si="134"/>
        <v>1</v>
      </c>
    </row>
    <row r="952" spans="1:67" ht="60.6" customHeight="1">
      <c r="A952" s="101">
        <f t="shared" si="135"/>
        <v>947</v>
      </c>
      <c r="B952" s="101" t="str">
        <f t="shared" si="136"/>
        <v/>
      </c>
      <c r="C952" s="101" t="str">
        <f>IF(B952&lt;&gt;1,"",COUNTIF($B$6:B952,1))</f>
        <v/>
      </c>
      <c r="D952" s="101" t="str">
        <f>IF(B952&lt;&gt;2,"",COUNTIF($B$6:B952,2))</f>
        <v/>
      </c>
      <c r="E952" s="101" t="str">
        <f>IF(B952&lt;&gt;3,"",COUNTIF($B$6:B952,3))</f>
        <v/>
      </c>
      <c r="F952" s="101" t="str">
        <f>IF(B952&lt;&gt;4,"",COUNTIF($B$6:B952,4))</f>
        <v/>
      </c>
      <c r="G952" s="75"/>
      <c r="H952" s="36"/>
      <c r="I952" s="76"/>
      <c r="J952" s="76"/>
      <c r="K952" s="75"/>
      <c r="L952" s="161"/>
      <c r="M952" s="77"/>
      <c r="N952" s="76"/>
      <c r="O952" s="78"/>
      <c r="P952" s="83"/>
      <c r="Q952" s="84"/>
      <c r="R952" s="76"/>
      <c r="S952" s="75"/>
      <c r="T952" s="79"/>
      <c r="U952" s="86"/>
      <c r="V952" s="87"/>
      <c r="W952" s="172" t="str">
        <f>IF(OR(T952="他官署で調達手続きを実施のため",AG952=契約状況コード表!G$5),"－",IF(V952&lt;&gt;"",ROUNDDOWN(V952/T952,3),(IFERROR(ROUNDDOWN(U952/T952,3),"－"))))</f>
        <v>－</v>
      </c>
      <c r="X952" s="79"/>
      <c r="Y952" s="79"/>
      <c r="Z952" s="82"/>
      <c r="AA952" s="80"/>
      <c r="AB952" s="81"/>
      <c r="AC952" s="82"/>
      <c r="AD952" s="82"/>
      <c r="AE952" s="82"/>
      <c r="AF952" s="82"/>
      <c r="AG952" s="80"/>
      <c r="AH952" s="76"/>
      <c r="AI952" s="76"/>
      <c r="AJ952" s="76"/>
      <c r="AK952" s="36"/>
      <c r="AL952" s="36"/>
      <c r="AM952" s="200"/>
      <c r="AN952" s="200"/>
      <c r="AO952" s="200"/>
      <c r="AP952" s="200"/>
      <c r="AQ952" s="161"/>
      <c r="AR952" s="75"/>
      <c r="AS952" s="36"/>
      <c r="AT952" s="36"/>
      <c r="AU952" s="36"/>
      <c r="AV952" s="36"/>
      <c r="AW952" s="36"/>
      <c r="AX952" s="36"/>
      <c r="AY952" s="36"/>
      <c r="AZ952" s="36"/>
      <c r="BA952" s="108"/>
      <c r="BB952" s="113"/>
      <c r="BC952" s="114" t="str">
        <f>IF(AND(OR(K952=契約状況コード表!D$5,K952=契約状況コード表!D$6),OR(AG952=契約状況コード表!G$5,AG952=契約状況コード表!G$6)),"年間支払金額(全官署)",IF(OR(AG952=契約状況コード表!G$5,AG952=契約状況コード表!G$6),"年間支払金額",IF(AND(OR(COUNTIF(AI952,"*すべて*"),COUNTIF(AI952,"*全て*")),S952="●",OR(K952=契約状況コード表!D$5,K952=契約状況コード表!D$6)),"年間支払金額(全官署、契約相手方ごと)",IF(AND(OR(COUNTIF(AI952,"*すべて*"),COUNTIF(AI952,"*全て*")),S952="●"),"年間支払金額(契約相手方ごと)",IF(AND(OR(K952=契約状況コード表!D$5,K952=契約状況コード表!D$6),AG952=契約状況コード表!G$7),"契約総額(全官署)",IF(AND(K952=契約状況コード表!D$7,AG952=契約状況コード表!G$7),"契約総額(自官署のみ)",IF(K952=契約状況コード表!D$7,"年間支払金額(自官署のみ)",IF(AG952=契約状況コード表!G$7,"契約総額",IF(AND(COUNTIF(BJ952,"&lt;&gt;*単価*"),OR(K952=契約状況コード表!D$5,K952=契約状況コード表!D$6)),"全官署予定価格",IF(AND(COUNTIF(BJ952,"*単価*"),OR(K952=契約状況コード表!D$5,K952=契約状況コード表!D$6)),"全官署支払金額",IF(AND(COUNTIF(BJ952,"&lt;&gt;*単価*"),COUNTIF(BJ952,"*変更契約*")),"変更後予定価格",IF(COUNTIF(BJ952,"*単価*"),"年間支払金額","予定価格"))))))))))))</f>
        <v>予定価格</v>
      </c>
      <c r="BD952" s="114" t="str">
        <f>IF(AND(BI952=契約状況コード表!M$5,T952&gt;契約状況コード表!N$5),"○",IF(AND(BI952=契約状況コード表!M$6,T952&gt;=契約状況コード表!N$6),"○",IF(AND(BI952=契約状況コード表!M$7,T952&gt;=契約状況コード表!N$7),"○",IF(AND(BI952=契約状況コード表!M$8,T952&gt;=契約状況コード表!N$8),"○",IF(AND(BI952=契約状況コード表!M$9,T952&gt;=契約状況コード表!N$9),"○",IF(AND(BI952=契約状況コード表!M$10,T952&gt;=契約状況コード表!N$10),"○",IF(AND(BI952=契約状況コード表!M$11,T952&gt;=契約状況コード表!N$11),"○",IF(AND(BI952=契約状況コード表!M$12,T952&gt;=契約状況コード表!N$12),"○",IF(AND(BI952=契約状況コード表!M$13,T952&gt;=契約状況コード表!N$13),"○",IF(T952="他官署で調達手続き入札を実施のため","○","×"))))))))))</f>
        <v>×</v>
      </c>
      <c r="BE952" s="114" t="str">
        <f>IF(AND(BI952=契約状況コード表!M$5,Y952&gt;契約状況コード表!N$5),"○",IF(AND(BI952=契約状況コード表!M$6,Y952&gt;=契約状況コード表!N$6),"○",IF(AND(BI952=契約状況コード表!M$7,Y952&gt;=契約状況コード表!N$7),"○",IF(AND(BI952=契約状況コード表!M$8,Y952&gt;=契約状況コード表!N$8),"○",IF(AND(BI952=契約状況コード表!M$9,Y952&gt;=契約状況コード表!N$9),"○",IF(AND(BI952=契約状況コード表!M$10,Y952&gt;=契約状況コード表!N$10),"○",IF(AND(BI952=契約状況コード表!M$11,Y952&gt;=契約状況コード表!N$11),"○",IF(AND(BI952=契約状況コード表!M$12,Y952&gt;=契約状況コード表!N$12),"○",IF(AND(BI952=契約状況コード表!M$13,Y952&gt;=契約状況コード表!N$13),"○","×")))))))))</f>
        <v>×</v>
      </c>
      <c r="BF952" s="114" t="str">
        <f t="shared" si="128"/>
        <v>×</v>
      </c>
      <c r="BG952" s="114" t="str">
        <f t="shared" si="129"/>
        <v>×</v>
      </c>
      <c r="BH952" s="115" t="str">
        <f t="shared" si="130"/>
        <v/>
      </c>
      <c r="BI952" s="170">
        <f t="shared" si="131"/>
        <v>0</v>
      </c>
      <c r="BJ952" s="36" t="str">
        <f>IF(AG952=契約状況コード表!G$5,"",IF(AND(K952&lt;&gt;"",ISTEXT(U952)),"分担契約/単価契約",IF(ISTEXT(U952),"単価契約",IF(K952&lt;&gt;"","分担契約",""))))</f>
        <v/>
      </c>
      <c r="BK952" s="171"/>
      <c r="BL952" s="118" t="str">
        <f>IF(COUNTIF(T952,"**"),"",IF(AND(T952&gt;=契約状況コード表!P$5,OR(H952=契約状況コード表!M$5,H952=契約状況コード表!M$6)),1,IF(AND(T952&gt;=契約状況コード表!P$13,H952&lt;&gt;契約状況コード表!M$5,H952&lt;&gt;契約状況コード表!M$6),1,"")))</f>
        <v/>
      </c>
      <c r="BM952" s="155" t="str">
        <f t="shared" si="132"/>
        <v>○</v>
      </c>
      <c r="BN952" s="118" t="b">
        <f t="shared" si="133"/>
        <v>1</v>
      </c>
      <c r="BO952" s="118" t="b">
        <f t="shared" si="134"/>
        <v>1</v>
      </c>
    </row>
    <row r="953" spans="1:67" ht="60.6" customHeight="1">
      <c r="A953" s="101">
        <f t="shared" si="135"/>
        <v>948</v>
      </c>
      <c r="B953" s="101" t="str">
        <f t="shared" si="136"/>
        <v/>
      </c>
      <c r="C953" s="101" t="str">
        <f>IF(B953&lt;&gt;1,"",COUNTIF($B$6:B953,1))</f>
        <v/>
      </c>
      <c r="D953" s="101" t="str">
        <f>IF(B953&lt;&gt;2,"",COUNTIF($B$6:B953,2))</f>
        <v/>
      </c>
      <c r="E953" s="101" t="str">
        <f>IF(B953&lt;&gt;3,"",COUNTIF($B$6:B953,3))</f>
        <v/>
      </c>
      <c r="F953" s="101" t="str">
        <f>IF(B953&lt;&gt;4,"",COUNTIF($B$6:B953,4))</f>
        <v/>
      </c>
      <c r="G953" s="75"/>
      <c r="H953" s="36"/>
      <c r="I953" s="76"/>
      <c r="J953" s="76"/>
      <c r="K953" s="75"/>
      <c r="L953" s="161"/>
      <c r="M953" s="77"/>
      <c r="N953" s="76"/>
      <c r="O953" s="78"/>
      <c r="P953" s="83"/>
      <c r="Q953" s="84"/>
      <c r="R953" s="76"/>
      <c r="S953" s="75"/>
      <c r="T953" s="79"/>
      <c r="U953" s="86"/>
      <c r="V953" s="87"/>
      <c r="W953" s="172" t="str">
        <f>IF(OR(T953="他官署で調達手続きを実施のため",AG953=契約状況コード表!G$5),"－",IF(V953&lt;&gt;"",ROUNDDOWN(V953/T953,3),(IFERROR(ROUNDDOWN(U953/T953,3),"－"))))</f>
        <v>－</v>
      </c>
      <c r="X953" s="79"/>
      <c r="Y953" s="79"/>
      <c r="Z953" s="82"/>
      <c r="AA953" s="80"/>
      <c r="AB953" s="81"/>
      <c r="AC953" s="82"/>
      <c r="AD953" s="82"/>
      <c r="AE953" s="82"/>
      <c r="AF953" s="82"/>
      <c r="AG953" s="80"/>
      <c r="AH953" s="76"/>
      <c r="AI953" s="76"/>
      <c r="AJ953" s="76"/>
      <c r="AK953" s="36"/>
      <c r="AL953" s="36"/>
      <c r="AM953" s="200"/>
      <c r="AN953" s="200"/>
      <c r="AO953" s="200"/>
      <c r="AP953" s="200"/>
      <c r="AQ953" s="161"/>
      <c r="AR953" s="75"/>
      <c r="AS953" s="36"/>
      <c r="AT953" s="36"/>
      <c r="AU953" s="36"/>
      <c r="AV953" s="36"/>
      <c r="AW953" s="36"/>
      <c r="AX953" s="36"/>
      <c r="AY953" s="36"/>
      <c r="AZ953" s="36"/>
      <c r="BA953" s="104"/>
      <c r="BB953" s="113"/>
      <c r="BC953" s="114" t="str">
        <f>IF(AND(OR(K953=契約状況コード表!D$5,K953=契約状況コード表!D$6),OR(AG953=契約状況コード表!G$5,AG953=契約状況コード表!G$6)),"年間支払金額(全官署)",IF(OR(AG953=契約状況コード表!G$5,AG953=契約状況コード表!G$6),"年間支払金額",IF(AND(OR(COUNTIF(AI953,"*すべて*"),COUNTIF(AI953,"*全て*")),S953="●",OR(K953=契約状況コード表!D$5,K953=契約状況コード表!D$6)),"年間支払金額(全官署、契約相手方ごと)",IF(AND(OR(COUNTIF(AI953,"*すべて*"),COUNTIF(AI953,"*全て*")),S953="●"),"年間支払金額(契約相手方ごと)",IF(AND(OR(K953=契約状況コード表!D$5,K953=契約状況コード表!D$6),AG953=契約状況コード表!G$7),"契約総額(全官署)",IF(AND(K953=契約状況コード表!D$7,AG953=契約状況コード表!G$7),"契約総額(自官署のみ)",IF(K953=契約状況コード表!D$7,"年間支払金額(自官署のみ)",IF(AG953=契約状況コード表!G$7,"契約総額",IF(AND(COUNTIF(BJ953,"&lt;&gt;*単価*"),OR(K953=契約状況コード表!D$5,K953=契約状況コード表!D$6)),"全官署予定価格",IF(AND(COUNTIF(BJ953,"*単価*"),OR(K953=契約状況コード表!D$5,K953=契約状況コード表!D$6)),"全官署支払金額",IF(AND(COUNTIF(BJ953,"&lt;&gt;*単価*"),COUNTIF(BJ953,"*変更契約*")),"変更後予定価格",IF(COUNTIF(BJ953,"*単価*"),"年間支払金額","予定価格"))))))))))))</f>
        <v>予定価格</v>
      </c>
      <c r="BD953" s="114" t="str">
        <f>IF(AND(BI953=契約状況コード表!M$5,T953&gt;契約状況コード表!N$5),"○",IF(AND(BI953=契約状況コード表!M$6,T953&gt;=契約状況コード表!N$6),"○",IF(AND(BI953=契約状況コード表!M$7,T953&gt;=契約状況コード表!N$7),"○",IF(AND(BI953=契約状況コード表!M$8,T953&gt;=契約状況コード表!N$8),"○",IF(AND(BI953=契約状況コード表!M$9,T953&gt;=契約状況コード表!N$9),"○",IF(AND(BI953=契約状況コード表!M$10,T953&gt;=契約状況コード表!N$10),"○",IF(AND(BI953=契約状況コード表!M$11,T953&gt;=契約状況コード表!N$11),"○",IF(AND(BI953=契約状況コード表!M$12,T953&gt;=契約状況コード表!N$12),"○",IF(AND(BI953=契約状況コード表!M$13,T953&gt;=契約状況コード表!N$13),"○",IF(T953="他官署で調達手続き入札を実施のため","○","×"))))))))))</f>
        <v>×</v>
      </c>
      <c r="BE953" s="114" t="str">
        <f>IF(AND(BI953=契約状況コード表!M$5,Y953&gt;契約状況コード表!N$5),"○",IF(AND(BI953=契約状況コード表!M$6,Y953&gt;=契約状況コード表!N$6),"○",IF(AND(BI953=契約状況コード表!M$7,Y953&gt;=契約状況コード表!N$7),"○",IF(AND(BI953=契約状況コード表!M$8,Y953&gt;=契約状況コード表!N$8),"○",IF(AND(BI953=契約状況コード表!M$9,Y953&gt;=契約状況コード表!N$9),"○",IF(AND(BI953=契約状況コード表!M$10,Y953&gt;=契約状況コード表!N$10),"○",IF(AND(BI953=契約状況コード表!M$11,Y953&gt;=契約状況コード表!N$11),"○",IF(AND(BI953=契約状況コード表!M$12,Y953&gt;=契約状況コード表!N$12),"○",IF(AND(BI953=契約状況コード表!M$13,Y953&gt;=契約状況コード表!N$13),"○","×")))))))))</f>
        <v>×</v>
      </c>
      <c r="BF953" s="114" t="str">
        <f t="shared" si="128"/>
        <v>×</v>
      </c>
      <c r="BG953" s="114" t="str">
        <f t="shared" si="129"/>
        <v>×</v>
      </c>
      <c r="BH953" s="115" t="str">
        <f t="shared" si="130"/>
        <v/>
      </c>
      <c r="BI953" s="170">
        <f t="shared" si="131"/>
        <v>0</v>
      </c>
      <c r="BJ953" s="36" t="str">
        <f>IF(AG953=契約状況コード表!G$5,"",IF(AND(K953&lt;&gt;"",ISTEXT(U953)),"分担契約/単価契約",IF(ISTEXT(U953),"単価契約",IF(K953&lt;&gt;"","分担契約",""))))</f>
        <v/>
      </c>
      <c r="BK953" s="171"/>
      <c r="BL953" s="118" t="str">
        <f>IF(COUNTIF(T953,"**"),"",IF(AND(T953&gt;=契約状況コード表!P$5,OR(H953=契約状況コード表!M$5,H953=契約状況コード表!M$6)),1,IF(AND(T953&gt;=契約状況コード表!P$13,H953&lt;&gt;契約状況コード表!M$5,H953&lt;&gt;契約状況コード表!M$6),1,"")))</f>
        <v/>
      </c>
      <c r="BM953" s="155" t="str">
        <f t="shared" si="132"/>
        <v>○</v>
      </c>
      <c r="BN953" s="118" t="b">
        <f t="shared" si="133"/>
        <v>1</v>
      </c>
      <c r="BO953" s="118" t="b">
        <f t="shared" si="134"/>
        <v>1</v>
      </c>
    </row>
    <row r="954" spans="1:67" ht="60.6" customHeight="1">
      <c r="A954" s="101">
        <f t="shared" si="135"/>
        <v>949</v>
      </c>
      <c r="B954" s="101" t="str">
        <f t="shared" si="136"/>
        <v/>
      </c>
      <c r="C954" s="101" t="str">
        <f>IF(B954&lt;&gt;1,"",COUNTIF($B$6:B954,1))</f>
        <v/>
      </c>
      <c r="D954" s="101" t="str">
        <f>IF(B954&lt;&gt;2,"",COUNTIF($B$6:B954,2))</f>
        <v/>
      </c>
      <c r="E954" s="101" t="str">
        <f>IF(B954&lt;&gt;3,"",COUNTIF($B$6:B954,3))</f>
        <v/>
      </c>
      <c r="F954" s="101" t="str">
        <f>IF(B954&lt;&gt;4,"",COUNTIF($B$6:B954,4))</f>
        <v/>
      </c>
      <c r="G954" s="75"/>
      <c r="H954" s="36"/>
      <c r="I954" s="76"/>
      <c r="J954" s="76"/>
      <c r="K954" s="75"/>
      <c r="L954" s="161"/>
      <c r="M954" s="77"/>
      <c r="N954" s="76"/>
      <c r="O954" s="78"/>
      <c r="P954" s="83"/>
      <c r="Q954" s="84"/>
      <c r="R954" s="76"/>
      <c r="S954" s="75"/>
      <c r="T954" s="79"/>
      <c r="U954" s="86"/>
      <c r="V954" s="87"/>
      <c r="W954" s="172" t="str">
        <f>IF(OR(T954="他官署で調達手続きを実施のため",AG954=契約状況コード表!G$5),"－",IF(V954&lt;&gt;"",ROUNDDOWN(V954/T954,3),(IFERROR(ROUNDDOWN(U954/T954,3),"－"))))</f>
        <v>－</v>
      </c>
      <c r="X954" s="79"/>
      <c r="Y954" s="79"/>
      <c r="Z954" s="82"/>
      <c r="AA954" s="80"/>
      <c r="AB954" s="81"/>
      <c r="AC954" s="82"/>
      <c r="AD954" s="82"/>
      <c r="AE954" s="82"/>
      <c r="AF954" s="82"/>
      <c r="AG954" s="80"/>
      <c r="AH954" s="76"/>
      <c r="AI954" s="76"/>
      <c r="AJ954" s="76"/>
      <c r="AK954" s="36"/>
      <c r="AL954" s="36"/>
      <c r="AM954" s="200"/>
      <c r="AN954" s="200"/>
      <c r="AO954" s="200"/>
      <c r="AP954" s="200"/>
      <c r="AQ954" s="161"/>
      <c r="AR954" s="75"/>
      <c r="AS954" s="36"/>
      <c r="AT954" s="36"/>
      <c r="AU954" s="36"/>
      <c r="AV954" s="36"/>
      <c r="AW954" s="36"/>
      <c r="AX954" s="36"/>
      <c r="AY954" s="36"/>
      <c r="AZ954" s="36"/>
      <c r="BA954" s="104"/>
      <c r="BB954" s="113"/>
      <c r="BC954" s="114" t="str">
        <f>IF(AND(OR(K954=契約状況コード表!D$5,K954=契約状況コード表!D$6),OR(AG954=契約状況コード表!G$5,AG954=契約状況コード表!G$6)),"年間支払金額(全官署)",IF(OR(AG954=契約状況コード表!G$5,AG954=契約状況コード表!G$6),"年間支払金額",IF(AND(OR(COUNTIF(AI954,"*すべて*"),COUNTIF(AI954,"*全て*")),S954="●",OR(K954=契約状況コード表!D$5,K954=契約状況コード表!D$6)),"年間支払金額(全官署、契約相手方ごと)",IF(AND(OR(COUNTIF(AI954,"*すべて*"),COUNTIF(AI954,"*全て*")),S954="●"),"年間支払金額(契約相手方ごと)",IF(AND(OR(K954=契約状況コード表!D$5,K954=契約状況コード表!D$6),AG954=契約状況コード表!G$7),"契約総額(全官署)",IF(AND(K954=契約状況コード表!D$7,AG954=契約状況コード表!G$7),"契約総額(自官署のみ)",IF(K954=契約状況コード表!D$7,"年間支払金額(自官署のみ)",IF(AG954=契約状況コード表!G$7,"契約総額",IF(AND(COUNTIF(BJ954,"&lt;&gt;*単価*"),OR(K954=契約状況コード表!D$5,K954=契約状況コード表!D$6)),"全官署予定価格",IF(AND(COUNTIF(BJ954,"*単価*"),OR(K954=契約状況コード表!D$5,K954=契約状況コード表!D$6)),"全官署支払金額",IF(AND(COUNTIF(BJ954,"&lt;&gt;*単価*"),COUNTIF(BJ954,"*変更契約*")),"変更後予定価格",IF(COUNTIF(BJ954,"*単価*"),"年間支払金額","予定価格"))))))))))))</f>
        <v>予定価格</v>
      </c>
      <c r="BD954" s="114" t="str">
        <f>IF(AND(BI954=契約状況コード表!M$5,T954&gt;契約状況コード表!N$5),"○",IF(AND(BI954=契約状況コード表!M$6,T954&gt;=契約状況コード表!N$6),"○",IF(AND(BI954=契約状況コード表!M$7,T954&gt;=契約状況コード表!N$7),"○",IF(AND(BI954=契約状況コード表!M$8,T954&gt;=契約状況コード表!N$8),"○",IF(AND(BI954=契約状況コード表!M$9,T954&gt;=契約状況コード表!N$9),"○",IF(AND(BI954=契約状況コード表!M$10,T954&gt;=契約状況コード表!N$10),"○",IF(AND(BI954=契約状況コード表!M$11,T954&gt;=契約状況コード表!N$11),"○",IF(AND(BI954=契約状況コード表!M$12,T954&gt;=契約状況コード表!N$12),"○",IF(AND(BI954=契約状況コード表!M$13,T954&gt;=契約状況コード表!N$13),"○",IF(T954="他官署で調達手続き入札を実施のため","○","×"))))))))))</f>
        <v>×</v>
      </c>
      <c r="BE954" s="114" t="str">
        <f>IF(AND(BI954=契約状況コード表!M$5,Y954&gt;契約状況コード表!N$5),"○",IF(AND(BI954=契約状況コード表!M$6,Y954&gt;=契約状況コード表!N$6),"○",IF(AND(BI954=契約状況コード表!M$7,Y954&gt;=契約状況コード表!N$7),"○",IF(AND(BI954=契約状況コード表!M$8,Y954&gt;=契約状況コード表!N$8),"○",IF(AND(BI954=契約状況コード表!M$9,Y954&gt;=契約状況コード表!N$9),"○",IF(AND(BI954=契約状況コード表!M$10,Y954&gt;=契約状況コード表!N$10),"○",IF(AND(BI954=契約状況コード表!M$11,Y954&gt;=契約状況コード表!N$11),"○",IF(AND(BI954=契約状況コード表!M$12,Y954&gt;=契約状況コード表!N$12),"○",IF(AND(BI954=契約状況コード表!M$13,Y954&gt;=契約状況コード表!N$13),"○","×")))))))))</f>
        <v>×</v>
      </c>
      <c r="BF954" s="114" t="str">
        <f t="shared" si="128"/>
        <v>×</v>
      </c>
      <c r="BG954" s="114" t="str">
        <f t="shared" si="129"/>
        <v>×</v>
      </c>
      <c r="BH954" s="115" t="str">
        <f t="shared" si="130"/>
        <v/>
      </c>
      <c r="BI954" s="170">
        <f t="shared" si="131"/>
        <v>0</v>
      </c>
      <c r="BJ954" s="36" t="str">
        <f>IF(AG954=契約状況コード表!G$5,"",IF(AND(K954&lt;&gt;"",ISTEXT(U954)),"分担契約/単価契約",IF(ISTEXT(U954),"単価契約",IF(K954&lt;&gt;"","分担契約",""))))</f>
        <v/>
      </c>
      <c r="BK954" s="171"/>
      <c r="BL954" s="118" t="str">
        <f>IF(COUNTIF(T954,"**"),"",IF(AND(T954&gt;=契約状況コード表!P$5,OR(H954=契約状況コード表!M$5,H954=契約状況コード表!M$6)),1,IF(AND(T954&gt;=契約状況コード表!P$13,H954&lt;&gt;契約状況コード表!M$5,H954&lt;&gt;契約状況コード表!M$6),1,"")))</f>
        <v/>
      </c>
      <c r="BM954" s="155" t="str">
        <f t="shared" si="132"/>
        <v>○</v>
      </c>
      <c r="BN954" s="118" t="b">
        <f t="shared" si="133"/>
        <v>1</v>
      </c>
      <c r="BO954" s="118" t="b">
        <f t="shared" si="134"/>
        <v>1</v>
      </c>
    </row>
    <row r="955" spans="1:67" ht="60.6" customHeight="1">
      <c r="A955" s="101">
        <f t="shared" si="135"/>
        <v>950</v>
      </c>
      <c r="B955" s="101" t="str">
        <f t="shared" si="136"/>
        <v/>
      </c>
      <c r="C955" s="101" t="str">
        <f>IF(B955&lt;&gt;1,"",COUNTIF($B$6:B955,1))</f>
        <v/>
      </c>
      <c r="D955" s="101" t="str">
        <f>IF(B955&lt;&gt;2,"",COUNTIF($B$6:B955,2))</f>
        <v/>
      </c>
      <c r="E955" s="101" t="str">
        <f>IF(B955&lt;&gt;3,"",COUNTIF($B$6:B955,3))</f>
        <v/>
      </c>
      <c r="F955" s="101" t="str">
        <f>IF(B955&lt;&gt;4,"",COUNTIF($B$6:B955,4))</f>
        <v/>
      </c>
      <c r="G955" s="75"/>
      <c r="H955" s="36"/>
      <c r="I955" s="76"/>
      <c r="J955" s="76"/>
      <c r="K955" s="75"/>
      <c r="L955" s="161"/>
      <c r="M955" s="77"/>
      <c r="N955" s="76"/>
      <c r="O955" s="78"/>
      <c r="P955" s="83"/>
      <c r="Q955" s="84"/>
      <c r="R955" s="76"/>
      <c r="S955" s="75"/>
      <c r="T955" s="85"/>
      <c r="U955" s="154"/>
      <c r="V955" s="87"/>
      <c r="W955" s="172" t="str">
        <f>IF(OR(T955="他官署で調達手続きを実施のため",AG955=契約状況コード表!G$5),"－",IF(V955&lt;&gt;"",ROUNDDOWN(V955/T955,3),(IFERROR(ROUNDDOWN(U955/T955,3),"－"))))</f>
        <v>－</v>
      </c>
      <c r="X955" s="85"/>
      <c r="Y955" s="85"/>
      <c r="Z955" s="82"/>
      <c r="AA955" s="80"/>
      <c r="AB955" s="81"/>
      <c r="AC955" s="82"/>
      <c r="AD955" s="82"/>
      <c r="AE955" s="82"/>
      <c r="AF955" s="82"/>
      <c r="AG955" s="80"/>
      <c r="AH955" s="76"/>
      <c r="AI955" s="76"/>
      <c r="AJ955" s="76"/>
      <c r="AK955" s="36"/>
      <c r="AL955" s="36"/>
      <c r="AM955" s="200"/>
      <c r="AN955" s="200"/>
      <c r="AO955" s="200"/>
      <c r="AP955" s="200"/>
      <c r="AQ955" s="161"/>
      <c r="AR955" s="75"/>
      <c r="AS955" s="36"/>
      <c r="AT955" s="36"/>
      <c r="AU955" s="36"/>
      <c r="AV955" s="36"/>
      <c r="AW955" s="36"/>
      <c r="AX955" s="36"/>
      <c r="AY955" s="36"/>
      <c r="AZ955" s="36"/>
      <c r="BA955" s="104"/>
      <c r="BB955" s="113"/>
      <c r="BC955" s="114" t="str">
        <f>IF(AND(OR(K955=契約状況コード表!D$5,K955=契約状況コード表!D$6),OR(AG955=契約状況コード表!G$5,AG955=契約状況コード表!G$6)),"年間支払金額(全官署)",IF(OR(AG955=契約状況コード表!G$5,AG955=契約状況コード表!G$6),"年間支払金額",IF(AND(OR(COUNTIF(AI955,"*すべて*"),COUNTIF(AI955,"*全て*")),S955="●",OR(K955=契約状況コード表!D$5,K955=契約状況コード表!D$6)),"年間支払金額(全官署、契約相手方ごと)",IF(AND(OR(COUNTIF(AI955,"*すべて*"),COUNTIF(AI955,"*全て*")),S955="●"),"年間支払金額(契約相手方ごと)",IF(AND(OR(K955=契約状況コード表!D$5,K955=契約状況コード表!D$6),AG955=契約状況コード表!G$7),"契約総額(全官署)",IF(AND(K955=契約状況コード表!D$7,AG955=契約状況コード表!G$7),"契約総額(自官署のみ)",IF(K955=契約状況コード表!D$7,"年間支払金額(自官署のみ)",IF(AG955=契約状況コード表!G$7,"契約総額",IF(AND(COUNTIF(BJ955,"&lt;&gt;*単価*"),OR(K955=契約状況コード表!D$5,K955=契約状況コード表!D$6)),"全官署予定価格",IF(AND(COUNTIF(BJ955,"*単価*"),OR(K955=契約状況コード表!D$5,K955=契約状況コード表!D$6)),"全官署支払金額",IF(AND(COUNTIF(BJ955,"&lt;&gt;*単価*"),COUNTIF(BJ955,"*変更契約*")),"変更後予定価格",IF(COUNTIF(BJ955,"*単価*"),"年間支払金額","予定価格"))))))))))))</f>
        <v>予定価格</v>
      </c>
      <c r="BD955" s="114" t="str">
        <f>IF(AND(BI955=契約状況コード表!M$5,T955&gt;契約状況コード表!N$5),"○",IF(AND(BI955=契約状況コード表!M$6,T955&gt;=契約状況コード表!N$6),"○",IF(AND(BI955=契約状況コード表!M$7,T955&gt;=契約状況コード表!N$7),"○",IF(AND(BI955=契約状況コード表!M$8,T955&gt;=契約状況コード表!N$8),"○",IF(AND(BI955=契約状況コード表!M$9,T955&gt;=契約状況コード表!N$9),"○",IF(AND(BI955=契約状況コード表!M$10,T955&gt;=契約状況コード表!N$10),"○",IF(AND(BI955=契約状況コード表!M$11,T955&gt;=契約状況コード表!N$11),"○",IF(AND(BI955=契約状況コード表!M$12,T955&gt;=契約状況コード表!N$12),"○",IF(AND(BI955=契約状況コード表!M$13,T955&gt;=契約状況コード表!N$13),"○",IF(T955="他官署で調達手続き入札を実施のため","○","×"))))))))))</f>
        <v>×</v>
      </c>
      <c r="BE955" s="114" t="str">
        <f>IF(AND(BI955=契約状況コード表!M$5,Y955&gt;契約状況コード表!N$5),"○",IF(AND(BI955=契約状況コード表!M$6,Y955&gt;=契約状況コード表!N$6),"○",IF(AND(BI955=契約状況コード表!M$7,Y955&gt;=契約状況コード表!N$7),"○",IF(AND(BI955=契約状況コード表!M$8,Y955&gt;=契約状況コード表!N$8),"○",IF(AND(BI955=契約状況コード表!M$9,Y955&gt;=契約状況コード表!N$9),"○",IF(AND(BI955=契約状況コード表!M$10,Y955&gt;=契約状況コード表!N$10),"○",IF(AND(BI955=契約状況コード表!M$11,Y955&gt;=契約状況コード表!N$11),"○",IF(AND(BI955=契約状況コード表!M$12,Y955&gt;=契約状況コード表!N$12),"○",IF(AND(BI955=契約状況コード表!M$13,Y955&gt;=契約状況コード表!N$13),"○","×")))))))))</f>
        <v>×</v>
      </c>
      <c r="BF955" s="114" t="str">
        <f t="shared" si="128"/>
        <v>×</v>
      </c>
      <c r="BG955" s="114" t="str">
        <f t="shared" si="129"/>
        <v>×</v>
      </c>
      <c r="BH955" s="115" t="str">
        <f t="shared" si="130"/>
        <v/>
      </c>
      <c r="BI955" s="170">
        <f t="shared" si="131"/>
        <v>0</v>
      </c>
      <c r="BJ955" s="36" t="str">
        <f>IF(AG955=契約状況コード表!G$5,"",IF(AND(K955&lt;&gt;"",ISTEXT(U955)),"分担契約/単価契約",IF(ISTEXT(U955),"単価契約",IF(K955&lt;&gt;"","分担契約",""))))</f>
        <v/>
      </c>
      <c r="BK955" s="171"/>
      <c r="BL955" s="118" t="str">
        <f>IF(COUNTIF(T955,"**"),"",IF(AND(T955&gt;=契約状況コード表!P$5,OR(H955=契約状況コード表!M$5,H955=契約状況コード表!M$6)),1,IF(AND(T955&gt;=契約状況コード表!P$13,H955&lt;&gt;契約状況コード表!M$5,H955&lt;&gt;契約状況コード表!M$6),1,"")))</f>
        <v/>
      </c>
      <c r="BM955" s="155" t="str">
        <f t="shared" si="132"/>
        <v>○</v>
      </c>
      <c r="BN955" s="118" t="b">
        <f t="shared" si="133"/>
        <v>1</v>
      </c>
      <c r="BO955" s="118" t="b">
        <f t="shared" si="134"/>
        <v>1</v>
      </c>
    </row>
    <row r="956" spans="1:67" ht="60.6" customHeight="1">
      <c r="A956" s="101">
        <f t="shared" si="135"/>
        <v>951</v>
      </c>
      <c r="B956" s="101" t="str">
        <f t="shared" si="136"/>
        <v/>
      </c>
      <c r="C956" s="101" t="str">
        <f>IF(B956&lt;&gt;1,"",COUNTIF($B$6:B956,1))</f>
        <v/>
      </c>
      <c r="D956" s="101" t="str">
        <f>IF(B956&lt;&gt;2,"",COUNTIF($B$6:B956,2))</f>
        <v/>
      </c>
      <c r="E956" s="101" t="str">
        <f>IF(B956&lt;&gt;3,"",COUNTIF($B$6:B956,3))</f>
        <v/>
      </c>
      <c r="F956" s="101" t="str">
        <f>IF(B956&lt;&gt;4,"",COUNTIF($B$6:B956,4))</f>
        <v/>
      </c>
      <c r="G956" s="75"/>
      <c r="H956" s="36"/>
      <c r="I956" s="76"/>
      <c r="J956" s="76"/>
      <c r="K956" s="75"/>
      <c r="L956" s="161"/>
      <c r="M956" s="77"/>
      <c r="N956" s="76"/>
      <c r="O956" s="78"/>
      <c r="P956" s="83"/>
      <c r="Q956" s="84"/>
      <c r="R956" s="76"/>
      <c r="S956" s="75"/>
      <c r="T956" s="79"/>
      <c r="U956" s="86"/>
      <c r="V956" s="87"/>
      <c r="W956" s="172" t="str">
        <f>IF(OR(T956="他官署で調達手続きを実施のため",AG956=契約状況コード表!G$5),"－",IF(V956&lt;&gt;"",ROUNDDOWN(V956/T956,3),(IFERROR(ROUNDDOWN(U956/T956,3),"－"))))</f>
        <v>－</v>
      </c>
      <c r="X956" s="79"/>
      <c r="Y956" s="79"/>
      <c r="Z956" s="82"/>
      <c r="AA956" s="80"/>
      <c r="AB956" s="81"/>
      <c r="AC956" s="82"/>
      <c r="AD956" s="82"/>
      <c r="AE956" s="82"/>
      <c r="AF956" s="82"/>
      <c r="AG956" s="80"/>
      <c r="AH956" s="76"/>
      <c r="AI956" s="76"/>
      <c r="AJ956" s="76"/>
      <c r="AK956" s="36"/>
      <c r="AL956" s="36"/>
      <c r="AM956" s="200"/>
      <c r="AN956" s="200"/>
      <c r="AO956" s="200"/>
      <c r="AP956" s="200"/>
      <c r="AQ956" s="161"/>
      <c r="AR956" s="75"/>
      <c r="AS956" s="36"/>
      <c r="AT956" s="36"/>
      <c r="AU956" s="36"/>
      <c r="AV956" s="36"/>
      <c r="AW956" s="36"/>
      <c r="AX956" s="36"/>
      <c r="AY956" s="36"/>
      <c r="AZ956" s="36"/>
      <c r="BA956" s="104"/>
      <c r="BB956" s="113"/>
      <c r="BC956" s="114" t="str">
        <f>IF(AND(OR(K956=契約状況コード表!D$5,K956=契約状況コード表!D$6),OR(AG956=契約状況コード表!G$5,AG956=契約状況コード表!G$6)),"年間支払金額(全官署)",IF(OR(AG956=契約状況コード表!G$5,AG956=契約状況コード表!G$6),"年間支払金額",IF(AND(OR(COUNTIF(AI956,"*すべて*"),COUNTIF(AI956,"*全て*")),S956="●",OR(K956=契約状況コード表!D$5,K956=契約状況コード表!D$6)),"年間支払金額(全官署、契約相手方ごと)",IF(AND(OR(COUNTIF(AI956,"*すべて*"),COUNTIF(AI956,"*全て*")),S956="●"),"年間支払金額(契約相手方ごと)",IF(AND(OR(K956=契約状況コード表!D$5,K956=契約状況コード表!D$6),AG956=契約状況コード表!G$7),"契約総額(全官署)",IF(AND(K956=契約状況コード表!D$7,AG956=契約状況コード表!G$7),"契約総額(自官署のみ)",IF(K956=契約状況コード表!D$7,"年間支払金額(自官署のみ)",IF(AG956=契約状況コード表!G$7,"契約総額",IF(AND(COUNTIF(BJ956,"&lt;&gt;*単価*"),OR(K956=契約状況コード表!D$5,K956=契約状況コード表!D$6)),"全官署予定価格",IF(AND(COUNTIF(BJ956,"*単価*"),OR(K956=契約状況コード表!D$5,K956=契約状況コード表!D$6)),"全官署支払金額",IF(AND(COUNTIF(BJ956,"&lt;&gt;*単価*"),COUNTIF(BJ956,"*変更契約*")),"変更後予定価格",IF(COUNTIF(BJ956,"*単価*"),"年間支払金額","予定価格"))))))))))))</f>
        <v>予定価格</v>
      </c>
      <c r="BD956" s="114" t="str">
        <f>IF(AND(BI956=契約状況コード表!M$5,T956&gt;契約状況コード表!N$5),"○",IF(AND(BI956=契約状況コード表!M$6,T956&gt;=契約状況コード表!N$6),"○",IF(AND(BI956=契約状況コード表!M$7,T956&gt;=契約状況コード表!N$7),"○",IF(AND(BI956=契約状況コード表!M$8,T956&gt;=契約状況コード表!N$8),"○",IF(AND(BI956=契約状況コード表!M$9,T956&gt;=契約状況コード表!N$9),"○",IF(AND(BI956=契約状況コード表!M$10,T956&gt;=契約状況コード表!N$10),"○",IF(AND(BI956=契約状況コード表!M$11,T956&gt;=契約状況コード表!N$11),"○",IF(AND(BI956=契約状況コード表!M$12,T956&gt;=契約状況コード表!N$12),"○",IF(AND(BI956=契約状況コード表!M$13,T956&gt;=契約状況コード表!N$13),"○",IF(T956="他官署で調達手続き入札を実施のため","○","×"))))))))))</f>
        <v>×</v>
      </c>
      <c r="BE956" s="114" t="str">
        <f>IF(AND(BI956=契約状況コード表!M$5,Y956&gt;契約状況コード表!N$5),"○",IF(AND(BI956=契約状況コード表!M$6,Y956&gt;=契約状況コード表!N$6),"○",IF(AND(BI956=契約状況コード表!M$7,Y956&gt;=契約状況コード表!N$7),"○",IF(AND(BI956=契約状況コード表!M$8,Y956&gt;=契約状況コード表!N$8),"○",IF(AND(BI956=契約状況コード表!M$9,Y956&gt;=契約状況コード表!N$9),"○",IF(AND(BI956=契約状況コード表!M$10,Y956&gt;=契約状況コード表!N$10),"○",IF(AND(BI956=契約状況コード表!M$11,Y956&gt;=契約状況コード表!N$11),"○",IF(AND(BI956=契約状況コード表!M$12,Y956&gt;=契約状況コード表!N$12),"○",IF(AND(BI956=契約状況コード表!M$13,Y956&gt;=契約状況コード表!N$13),"○","×")))))))))</f>
        <v>×</v>
      </c>
      <c r="BF956" s="114" t="str">
        <f t="shared" si="128"/>
        <v>×</v>
      </c>
      <c r="BG956" s="114" t="str">
        <f t="shared" si="129"/>
        <v>×</v>
      </c>
      <c r="BH956" s="115" t="str">
        <f t="shared" si="130"/>
        <v/>
      </c>
      <c r="BI956" s="170">
        <f t="shared" si="131"/>
        <v>0</v>
      </c>
      <c r="BJ956" s="36" t="str">
        <f>IF(AG956=契約状況コード表!G$5,"",IF(AND(K956&lt;&gt;"",ISTEXT(U956)),"分担契約/単価契約",IF(ISTEXT(U956),"単価契約",IF(K956&lt;&gt;"","分担契約",""))))</f>
        <v/>
      </c>
      <c r="BK956" s="171"/>
      <c r="BL956" s="118" t="str">
        <f>IF(COUNTIF(T956,"**"),"",IF(AND(T956&gt;=契約状況コード表!P$5,OR(H956=契約状況コード表!M$5,H956=契約状況コード表!M$6)),1,IF(AND(T956&gt;=契約状況コード表!P$13,H956&lt;&gt;契約状況コード表!M$5,H956&lt;&gt;契約状況コード表!M$6),1,"")))</f>
        <v/>
      </c>
      <c r="BM956" s="155" t="str">
        <f t="shared" si="132"/>
        <v>○</v>
      </c>
      <c r="BN956" s="118" t="b">
        <f t="shared" si="133"/>
        <v>1</v>
      </c>
      <c r="BO956" s="118" t="b">
        <f t="shared" si="134"/>
        <v>1</v>
      </c>
    </row>
    <row r="957" spans="1:67" ht="60.6" customHeight="1">
      <c r="A957" s="101">
        <f t="shared" si="135"/>
        <v>952</v>
      </c>
      <c r="B957" s="101" t="str">
        <f t="shared" si="136"/>
        <v/>
      </c>
      <c r="C957" s="101" t="str">
        <f>IF(B957&lt;&gt;1,"",COUNTIF($B$6:B957,1))</f>
        <v/>
      </c>
      <c r="D957" s="101" t="str">
        <f>IF(B957&lt;&gt;2,"",COUNTIF($B$6:B957,2))</f>
        <v/>
      </c>
      <c r="E957" s="101" t="str">
        <f>IF(B957&lt;&gt;3,"",COUNTIF($B$6:B957,3))</f>
        <v/>
      </c>
      <c r="F957" s="101" t="str">
        <f>IF(B957&lt;&gt;4,"",COUNTIF($B$6:B957,4))</f>
        <v/>
      </c>
      <c r="G957" s="75"/>
      <c r="H957" s="36"/>
      <c r="I957" s="76"/>
      <c r="J957" s="76"/>
      <c r="K957" s="75"/>
      <c r="L957" s="161"/>
      <c r="M957" s="77"/>
      <c r="N957" s="76"/>
      <c r="O957" s="78"/>
      <c r="P957" s="83"/>
      <c r="Q957" s="84"/>
      <c r="R957" s="76"/>
      <c r="S957" s="75"/>
      <c r="T957" s="79"/>
      <c r="U957" s="86"/>
      <c r="V957" s="87"/>
      <c r="W957" s="172" t="str">
        <f>IF(OR(T957="他官署で調達手続きを実施のため",AG957=契約状況コード表!G$5),"－",IF(V957&lt;&gt;"",ROUNDDOWN(V957/T957,3),(IFERROR(ROUNDDOWN(U957/T957,3),"－"))))</f>
        <v>－</v>
      </c>
      <c r="X957" s="79"/>
      <c r="Y957" s="79"/>
      <c r="Z957" s="82"/>
      <c r="AA957" s="80"/>
      <c r="AB957" s="81"/>
      <c r="AC957" s="82"/>
      <c r="AD957" s="82"/>
      <c r="AE957" s="82"/>
      <c r="AF957" s="82"/>
      <c r="AG957" s="80"/>
      <c r="AH957" s="76"/>
      <c r="AI957" s="76"/>
      <c r="AJ957" s="76"/>
      <c r="AK957" s="36"/>
      <c r="AL957" s="36"/>
      <c r="AM957" s="200"/>
      <c r="AN957" s="200"/>
      <c r="AO957" s="200"/>
      <c r="AP957" s="200"/>
      <c r="AQ957" s="161"/>
      <c r="AR957" s="75"/>
      <c r="AS957" s="36"/>
      <c r="AT957" s="36"/>
      <c r="AU957" s="36"/>
      <c r="AV957" s="36"/>
      <c r="AW957" s="36"/>
      <c r="AX957" s="36"/>
      <c r="AY957" s="36"/>
      <c r="AZ957" s="36"/>
      <c r="BA957" s="104"/>
      <c r="BB957" s="113"/>
      <c r="BC957" s="114" t="str">
        <f>IF(AND(OR(K957=契約状況コード表!D$5,K957=契約状況コード表!D$6),OR(AG957=契約状況コード表!G$5,AG957=契約状況コード表!G$6)),"年間支払金額(全官署)",IF(OR(AG957=契約状況コード表!G$5,AG957=契約状況コード表!G$6),"年間支払金額",IF(AND(OR(COUNTIF(AI957,"*すべて*"),COUNTIF(AI957,"*全て*")),S957="●",OR(K957=契約状況コード表!D$5,K957=契約状況コード表!D$6)),"年間支払金額(全官署、契約相手方ごと)",IF(AND(OR(COUNTIF(AI957,"*すべて*"),COUNTIF(AI957,"*全て*")),S957="●"),"年間支払金額(契約相手方ごと)",IF(AND(OR(K957=契約状況コード表!D$5,K957=契約状況コード表!D$6),AG957=契約状況コード表!G$7),"契約総額(全官署)",IF(AND(K957=契約状況コード表!D$7,AG957=契約状況コード表!G$7),"契約総額(自官署のみ)",IF(K957=契約状況コード表!D$7,"年間支払金額(自官署のみ)",IF(AG957=契約状況コード表!G$7,"契約総額",IF(AND(COUNTIF(BJ957,"&lt;&gt;*単価*"),OR(K957=契約状況コード表!D$5,K957=契約状況コード表!D$6)),"全官署予定価格",IF(AND(COUNTIF(BJ957,"*単価*"),OR(K957=契約状況コード表!D$5,K957=契約状況コード表!D$6)),"全官署支払金額",IF(AND(COUNTIF(BJ957,"&lt;&gt;*単価*"),COUNTIF(BJ957,"*変更契約*")),"変更後予定価格",IF(COUNTIF(BJ957,"*単価*"),"年間支払金額","予定価格"))))))))))))</f>
        <v>予定価格</v>
      </c>
      <c r="BD957" s="114" t="str">
        <f>IF(AND(BI957=契約状況コード表!M$5,T957&gt;契約状況コード表!N$5),"○",IF(AND(BI957=契約状況コード表!M$6,T957&gt;=契約状況コード表!N$6),"○",IF(AND(BI957=契約状況コード表!M$7,T957&gt;=契約状況コード表!N$7),"○",IF(AND(BI957=契約状況コード表!M$8,T957&gt;=契約状況コード表!N$8),"○",IF(AND(BI957=契約状況コード表!M$9,T957&gt;=契約状況コード表!N$9),"○",IF(AND(BI957=契約状況コード表!M$10,T957&gt;=契約状況コード表!N$10),"○",IF(AND(BI957=契約状況コード表!M$11,T957&gt;=契約状況コード表!N$11),"○",IF(AND(BI957=契約状況コード表!M$12,T957&gt;=契約状況コード表!N$12),"○",IF(AND(BI957=契約状況コード表!M$13,T957&gt;=契約状況コード表!N$13),"○",IF(T957="他官署で調達手続き入札を実施のため","○","×"))))))))))</f>
        <v>×</v>
      </c>
      <c r="BE957" s="114" t="str">
        <f>IF(AND(BI957=契約状況コード表!M$5,Y957&gt;契約状況コード表!N$5),"○",IF(AND(BI957=契約状況コード表!M$6,Y957&gt;=契約状況コード表!N$6),"○",IF(AND(BI957=契約状況コード表!M$7,Y957&gt;=契約状況コード表!N$7),"○",IF(AND(BI957=契約状況コード表!M$8,Y957&gt;=契約状況コード表!N$8),"○",IF(AND(BI957=契約状況コード表!M$9,Y957&gt;=契約状況コード表!N$9),"○",IF(AND(BI957=契約状況コード表!M$10,Y957&gt;=契約状況コード表!N$10),"○",IF(AND(BI957=契約状況コード表!M$11,Y957&gt;=契約状況コード表!N$11),"○",IF(AND(BI957=契約状況コード表!M$12,Y957&gt;=契約状況コード表!N$12),"○",IF(AND(BI957=契約状況コード表!M$13,Y957&gt;=契約状況コード表!N$13),"○","×")))))))))</f>
        <v>×</v>
      </c>
      <c r="BF957" s="114" t="str">
        <f t="shared" si="128"/>
        <v>×</v>
      </c>
      <c r="BG957" s="114" t="str">
        <f t="shared" si="129"/>
        <v>×</v>
      </c>
      <c r="BH957" s="115" t="str">
        <f t="shared" si="130"/>
        <v/>
      </c>
      <c r="BI957" s="170">
        <f t="shared" si="131"/>
        <v>0</v>
      </c>
      <c r="BJ957" s="36" t="str">
        <f>IF(AG957=契約状況コード表!G$5,"",IF(AND(K957&lt;&gt;"",ISTEXT(U957)),"分担契約/単価契約",IF(ISTEXT(U957),"単価契約",IF(K957&lt;&gt;"","分担契約",""))))</f>
        <v/>
      </c>
      <c r="BK957" s="171"/>
      <c r="BL957" s="118" t="str">
        <f>IF(COUNTIF(T957,"**"),"",IF(AND(T957&gt;=契約状況コード表!P$5,OR(H957=契約状況コード表!M$5,H957=契約状況コード表!M$6)),1,IF(AND(T957&gt;=契約状況コード表!P$13,H957&lt;&gt;契約状況コード表!M$5,H957&lt;&gt;契約状況コード表!M$6),1,"")))</f>
        <v/>
      </c>
      <c r="BM957" s="155" t="str">
        <f t="shared" si="132"/>
        <v>○</v>
      </c>
      <c r="BN957" s="118" t="b">
        <f t="shared" si="133"/>
        <v>1</v>
      </c>
      <c r="BO957" s="118" t="b">
        <f t="shared" si="134"/>
        <v>1</v>
      </c>
    </row>
    <row r="958" spans="1:67" ht="60.6" customHeight="1">
      <c r="A958" s="101">
        <f t="shared" si="135"/>
        <v>953</v>
      </c>
      <c r="B958" s="101" t="str">
        <f t="shared" si="136"/>
        <v/>
      </c>
      <c r="C958" s="101" t="str">
        <f>IF(B958&lt;&gt;1,"",COUNTIF($B$6:B958,1))</f>
        <v/>
      </c>
      <c r="D958" s="101" t="str">
        <f>IF(B958&lt;&gt;2,"",COUNTIF($B$6:B958,2))</f>
        <v/>
      </c>
      <c r="E958" s="101" t="str">
        <f>IF(B958&lt;&gt;3,"",COUNTIF($B$6:B958,3))</f>
        <v/>
      </c>
      <c r="F958" s="101" t="str">
        <f>IF(B958&lt;&gt;4,"",COUNTIF($B$6:B958,4))</f>
        <v/>
      </c>
      <c r="G958" s="75"/>
      <c r="H958" s="36"/>
      <c r="I958" s="76"/>
      <c r="J958" s="76"/>
      <c r="K958" s="75"/>
      <c r="L958" s="161"/>
      <c r="M958" s="77"/>
      <c r="N958" s="76"/>
      <c r="O958" s="78"/>
      <c r="P958" s="83"/>
      <c r="Q958" s="84"/>
      <c r="R958" s="76"/>
      <c r="S958" s="75"/>
      <c r="T958" s="79"/>
      <c r="U958" s="86"/>
      <c r="V958" s="87"/>
      <c r="W958" s="172" t="str">
        <f>IF(OR(T958="他官署で調達手続きを実施のため",AG958=契約状況コード表!G$5),"－",IF(V958&lt;&gt;"",ROUNDDOWN(V958/T958,3),(IFERROR(ROUNDDOWN(U958/T958,3),"－"))))</f>
        <v>－</v>
      </c>
      <c r="X958" s="79"/>
      <c r="Y958" s="79"/>
      <c r="Z958" s="82"/>
      <c r="AA958" s="80"/>
      <c r="AB958" s="81"/>
      <c r="AC958" s="82"/>
      <c r="AD958" s="82"/>
      <c r="AE958" s="82"/>
      <c r="AF958" s="82"/>
      <c r="AG958" s="80"/>
      <c r="AH958" s="76"/>
      <c r="AI958" s="76"/>
      <c r="AJ958" s="76"/>
      <c r="AK958" s="36"/>
      <c r="AL958" s="36"/>
      <c r="AM958" s="200"/>
      <c r="AN958" s="200"/>
      <c r="AO958" s="200"/>
      <c r="AP958" s="200"/>
      <c r="AQ958" s="161"/>
      <c r="AR958" s="75"/>
      <c r="AS958" s="36"/>
      <c r="AT958" s="36"/>
      <c r="AU958" s="36"/>
      <c r="AV958" s="36"/>
      <c r="AW958" s="36"/>
      <c r="AX958" s="36"/>
      <c r="AY958" s="36"/>
      <c r="AZ958" s="36"/>
      <c r="BA958" s="104"/>
      <c r="BB958" s="113"/>
      <c r="BC958" s="114" t="str">
        <f>IF(AND(OR(K958=契約状況コード表!D$5,K958=契約状況コード表!D$6),OR(AG958=契約状況コード表!G$5,AG958=契約状況コード表!G$6)),"年間支払金額(全官署)",IF(OR(AG958=契約状況コード表!G$5,AG958=契約状況コード表!G$6),"年間支払金額",IF(AND(OR(COUNTIF(AI958,"*すべて*"),COUNTIF(AI958,"*全て*")),S958="●",OR(K958=契約状況コード表!D$5,K958=契約状況コード表!D$6)),"年間支払金額(全官署、契約相手方ごと)",IF(AND(OR(COUNTIF(AI958,"*すべて*"),COUNTIF(AI958,"*全て*")),S958="●"),"年間支払金額(契約相手方ごと)",IF(AND(OR(K958=契約状況コード表!D$5,K958=契約状況コード表!D$6),AG958=契約状況コード表!G$7),"契約総額(全官署)",IF(AND(K958=契約状況コード表!D$7,AG958=契約状況コード表!G$7),"契約総額(自官署のみ)",IF(K958=契約状況コード表!D$7,"年間支払金額(自官署のみ)",IF(AG958=契約状況コード表!G$7,"契約総額",IF(AND(COUNTIF(BJ958,"&lt;&gt;*単価*"),OR(K958=契約状況コード表!D$5,K958=契約状況コード表!D$6)),"全官署予定価格",IF(AND(COUNTIF(BJ958,"*単価*"),OR(K958=契約状況コード表!D$5,K958=契約状況コード表!D$6)),"全官署支払金額",IF(AND(COUNTIF(BJ958,"&lt;&gt;*単価*"),COUNTIF(BJ958,"*変更契約*")),"変更後予定価格",IF(COUNTIF(BJ958,"*単価*"),"年間支払金額","予定価格"))))))))))))</f>
        <v>予定価格</v>
      </c>
      <c r="BD958" s="114" t="str">
        <f>IF(AND(BI958=契約状況コード表!M$5,T958&gt;契約状況コード表!N$5),"○",IF(AND(BI958=契約状況コード表!M$6,T958&gt;=契約状況コード表!N$6),"○",IF(AND(BI958=契約状況コード表!M$7,T958&gt;=契約状況コード表!N$7),"○",IF(AND(BI958=契約状況コード表!M$8,T958&gt;=契約状況コード表!N$8),"○",IF(AND(BI958=契約状況コード表!M$9,T958&gt;=契約状況コード表!N$9),"○",IF(AND(BI958=契約状況コード表!M$10,T958&gt;=契約状況コード表!N$10),"○",IF(AND(BI958=契約状況コード表!M$11,T958&gt;=契約状況コード表!N$11),"○",IF(AND(BI958=契約状況コード表!M$12,T958&gt;=契約状況コード表!N$12),"○",IF(AND(BI958=契約状況コード表!M$13,T958&gt;=契約状況コード表!N$13),"○",IF(T958="他官署で調達手続き入札を実施のため","○","×"))))))))))</f>
        <v>×</v>
      </c>
      <c r="BE958" s="114" t="str">
        <f>IF(AND(BI958=契約状況コード表!M$5,Y958&gt;契約状況コード表!N$5),"○",IF(AND(BI958=契約状況コード表!M$6,Y958&gt;=契約状況コード表!N$6),"○",IF(AND(BI958=契約状況コード表!M$7,Y958&gt;=契約状況コード表!N$7),"○",IF(AND(BI958=契約状況コード表!M$8,Y958&gt;=契約状況コード表!N$8),"○",IF(AND(BI958=契約状況コード表!M$9,Y958&gt;=契約状況コード表!N$9),"○",IF(AND(BI958=契約状況コード表!M$10,Y958&gt;=契約状況コード表!N$10),"○",IF(AND(BI958=契約状況コード表!M$11,Y958&gt;=契約状況コード表!N$11),"○",IF(AND(BI958=契約状況コード表!M$12,Y958&gt;=契約状況コード表!N$12),"○",IF(AND(BI958=契約状況コード表!M$13,Y958&gt;=契約状況コード表!N$13),"○","×")))))))))</f>
        <v>×</v>
      </c>
      <c r="BF958" s="114" t="str">
        <f t="shared" si="128"/>
        <v>×</v>
      </c>
      <c r="BG958" s="114" t="str">
        <f t="shared" si="129"/>
        <v>×</v>
      </c>
      <c r="BH958" s="115" t="str">
        <f t="shared" si="130"/>
        <v/>
      </c>
      <c r="BI958" s="170">
        <f t="shared" si="131"/>
        <v>0</v>
      </c>
      <c r="BJ958" s="36" t="str">
        <f>IF(AG958=契約状況コード表!G$5,"",IF(AND(K958&lt;&gt;"",ISTEXT(U958)),"分担契約/単価契約",IF(ISTEXT(U958),"単価契約",IF(K958&lt;&gt;"","分担契約",""))))</f>
        <v/>
      </c>
      <c r="BK958" s="171"/>
      <c r="BL958" s="118" t="str">
        <f>IF(COUNTIF(T958,"**"),"",IF(AND(T958&gt;=契約状況コード表!P$5,OR(H958=契約状況コード表!M$5,H958=契約状況コード表!M$6)),1,IF(AND(T958&gt;=契約状況コード表!P$13,H958&lt;&gt;契約状況コード表!M$5,H958&lt;&gt;契約状況コード表!M$6),1,"")))</f>
        <v/>
      </c>
      <c r="BM958" s="155" t="str">
        <f t="shared" si="132"/>
        <v>○</v>
      </c>
      <c r="BN958" s="118" t="b">
        <f t="shared" si="133"/>
        <v>1</v>
      </c>
      <c r="BO958" s="118" t="b">
        <f t="shared" si="134"/>
        <v>1</v>
      </c>
    </row>
    <row r="959" spans="1:67" ht="60.6" customHeight="1">
      <c r="A959" s="101">
        <f t="shared" si="135"/>
        <v>954</v>
      </c>
      <c r="B959" s="101" t="str">
        <f t="shared" si="136"/>
        <v/>
      </c>
      <c r="C959" s="101" t="str">
        <f>IF(B959&lt;&gt;1,"",COUNTIF($B$6:B959,1))</f>
        <v/>
      </c>
      <c r="D959" s="101" t="str">
        <f>IF(B959&lt;&gt;2,"",COUNTIF($B$6:B959,2))</f>
        <v/>
      </c>
      <c r="E959" s="101" t="str">
        <f>IF(B959&lt;&gt;3,"",COUNTIF($B$6:B959,3))</f>
        <v/>
      </c>
      <c r="F959" s="101" t="str">
        <f>IF(B959&lt;&gt;4,"",COUNTIF($B$6:B959,4))</f>
        <v/>
      </c>
      <c r="G959" s="75"/>
      <c r="H959" s="36"/>
      <c r="I959" s="76"/>
      <c r="J959" s="76"/>
      <c r="K959" s="75"/>
      <c r="L959" s="161"/>
      <c r="M959" s="77"/>
      <c r="N959" s="76"/>
      <c r="O959" s="78"/>
      <c r="P959" s="83"/>
      <c r="Q959" s="84"/>
      <c r="R959" s="76"/>
      <c r="S959" s="75"/>
      <c r="T959" s="79"/>
      <c r="U959" s="86"/>
      <c r="V959" s="87"/>
      <c r="W959" s="172" t="str">
        <f>IF(OR(T959="他官署で調達手続きを実施のため",AG959=契約状況コード表!G$5),"－",IF(V959&lt;&gt;"",ROUNDDOWN(V959/T959,3),(IFERROR(ROUNDDOWN(U959/T959,3),"－"))))</f>
        <v>－</v>
      </c>
      <c r="X959" s="79"/>
      <c r="Y959" s="79"/>
      <c r="Z959" s="82"/>
      <c r="AA959" s="80"/>
      <c r="AB959" s="81"/>
      <c r="AC959" s="82"/>
      <c r="AD959" s="82"/>
      <c r="AE959" s="82"/>
      <c r="AF959" s="82"/>
      <c r="AG959" s="80"/>
      <c r="AH959" s="76"/>
      <c r="AI959" s="76"/>
      <c r="AJ959" s="76"/>
      <c r="AK959" s="36"/>
      <c r="AL959" s="36"/>
      <c r="AM959" s="200"/>
      <c r="AN959" s="200"/>
      <c r="AO959" s="200"/>
      <c r="AP959" s="200"/>
      <c r="AQ959" s="161"/>
      <c r="AR959" s="75"/>
      <c r="AS959" s="36"/>
      <c r="AT959" s="36"/>
      <c r="AU959" s="36"/>
      <c r="AV959" s="36"/>
      <c r="AW959" s="36"/>
      <c r="AX959" s="36"/>
      <c r="AY959" s="36"/>
      <c r="AZ959" s="36"/>
      <c r="BA959" s="108"/>
      <c r="BB959" s="113"/>
      <c r="BC959" s="114" t="str">
        <f>IF(AND(OR(K959=契約状況コード表!D$5,K959=契約状況コード表!D$6),OR(AG959=契約状況コード表!G$5,AG959=契約状況コード表!G$6)),"年間支払金額(全官署)",IF(OR(AG959=契約状況コード表!G$5,AG959=契約状況コード表!G$6),"年間支払金額",IF(AND(OR(COUNTIF(AI959,"*すべて*"),COUNTIF(AI959,"*全て*")),S959="●",OR(K959=契約状況コード表!D$5,K959=契約状況コード表!D$6)),"年間支払金額(全官署、契約相手方ごと)",IF(AND(OR(COUNTIF(AI959,"*すべて*"),COUNTIF(AI959,"*全て*")),S959="●"),"年間支払金額(契約相手方ごと)",IF(AND(OR(K959=契約状況コード表!D$5,K959=契約状況コード表!D$6),AG959=契約状況コード表!G$7),"契約総額(全官署)",IF(AND(K959=契約状況コード表!D$7,AG959=契約状況コード表!G$7),"契約総額(自官署のみ)",IF(K959=契約状況コード表!D$7,"年間支払金額(自官署のみ)",IF(AG959=契約状況コード表!G$7,"契約総額",IF(AND(COUNTIF(BJ959,"&lt;&gt;*単価*"),OR(K959=契約状況コード表!D$5,K959=契約状況コード表!D$6)),"全官署予定価格",IF(AND(COUNTIF(BJ959,"*単価*"),OR(K959=契約状況コード表!D$5,K959=契約状況コード表!D$6)),"全官署支払金額",IF(AND(COUNTIF(BJ959,"&lt;&gt;*単価*"),COUNTIF(BJ959,"*変更契約*")),"変更後予定価格",IF(COUNTIF(BJ959,"*単価*"),"年間支払金額","予定価格"))))))))))))</f>
        <v>予定価格</v>
      </c>
      <c r="BD959" s="114" t="str">
        <f>IF(AND(BI959=契約状況コード表!M$5,T959&gt;契約状況コード表!N$5),"○",IF(AND(BI959=契約状況コード表!M$6,T959&gt;=契約状況コード表!N$6),"○",IF(AND(BI959=契約状況コード表!M$7,T959&gt;=契約状況コード表!N$7),"○",IF(AND(BI959=契約状況コード表!M$8,T959&gt;=契約状況コード表!N$8),"○",IF(AND(BI959=契約状況コード表!M$9,T959&gt;=契約状況コード表!N$9),"○",IF(AND(BI959=契約状況コード表!M$10,T959&gt;=契約状況コード表!N$10),"○",IF(AND(BI959=契約状況コード表!M$11,T959&gt;=契約状況コード表!N$11),"○",IF(AND(BI959=契約状況コード表!M$12,T959&gt;=契約状況コード表!N$12),"○",IF(AND(BI959=契約状況コード表!M$13,T959&gt;=契約状況コード表!N$13),"○",IF(T959="他官署で調達手続き入札を実施のため","○","×"))))))))))</f>
        <v>×</v>
      </c>
      <c r="BE959" s="114" t="str">
        <f>IF(AND(BI959=契約状況コード表!M$5,Y959&gt;契約状況コード表!N$5),"○",IF(AND(BI959=契約状況コード表!M$6,Y959&gt;=契約状況コード表!N$6),"○",IF(AND(BI959=契約状況コード表!M$7,Y959&gt;=契約状況コード表!N$7),"○",IF(AND(BI959=契約状況コード表!M$8,Y959&gt;=契約状況コード表!N$8),"○",IF(AND(BI959=契約状況コード表!M$9,Y959&gt;=契約状況コード表!N$9),"○",IF(AND(BI959=契約状況コード表!M$10,Y959&gt;=契約状況コード表!N$10),"○",IF(AND(BI959=契約状況コード表!M$11,Y959&gt;=契約状況コード表!N$11),"○",IF(AND(BI959=契約状況コード表!M$12,Y959&gt;=契約状況コード表!N$12),"○",IF(AND(BI959=契約状況コード表!M$13,Y959&gt;=契約状況コード表!N$13),"○","×")))))))))</f>
        <v>×</v>
      </c>
      <c r="BF959" s="114" t="str">
        <f t="shared" si="128"/>
        <v>×</v>
      </c>
      <c r="BG959" s="114" t="str">
        <f t="shared" si="129"/>
        <v>×</v>
      </c>
      <c r="BH959" s="115" t="str">
        <f t="shared" si="130"/>
        <v/>
      </c>
      <c r="BI959" s="170">
        <f t="shared" si="131"/>
        <v>0</v>
      </c>
      <c r="BJ959" s="36" t="str">
        <f>IF(AG959=契約状況コード表!G$5,"",IF(AND(K959&lt;&gt;"",ISTEXT(U959)),"分担契約/単価契約",IF(ISTEXT(U959),"単価契約",IF(K959&lt;&gt;"","分担契約",""))))</f>
        <v/>
      </c>
      <c r="BK959" s="171"/>
      <c r="BL959" s="118" t="str">
        <f>IF(COUNTIF(T959,"**"),"",IF(AND(T959&gt;=契約状況コード表!P$5,OR(H959=契約状況コード表!M$5,H959=契約状況コード表!M$6)),1,IF(AND(T959&gt;=契約状況コード表!P$13,H959&lt;&gt;契約状況コード表!M$5,H959&lt;&gt;契約状況コード表!M$6),1,"")))</f>
        <v/>
      </c>
      <c r="BM959" s="155" t="str">
        <f t="shared" si="132"/>
        <v>○</v>
      </c>
      <c r="BN959" s="118" t="b">
        <f t="shared" si="133"/>
        <v>1</v>
      </c>
      <c r="BO959" s="118" t="b">
        <f t="shared" si="134"/>
        <v>1</v>
      </c>
    </row>
    <row r="960" spans="1:67" ht="60.6" customHeight="1">
      <c r="A960" s="101">
        <f t="shared" si="135"/>
        <v>955</v>
      </c>
      <c r="B960" s="101" t="str">
        <f t="shared" si="136"/>
        <v/>
      </c>
      <c r="C960" s="101" t="str">
        <f>IF(B960&lt;&gt;1,"",COUNTIF($B$6:B960,1))</f>
        <v/>
      </c>
      <c r="D960" s="101" t="str">
        <f>IF(B960&lt;&gt;2,"",COUNTIF($B$6:B960,2))</f>
        <v/>
      </c>
      <c r="E960" s="101" t="str">
        <f>IF(B960&lt;&gt;3,"",COUNTIF($B$6:B960,3))</f>
        <v/>
      </c>
      <c r="F960" s="101" t="str">
        <f>IF(B960&lt;&gt;4,"",COUNTIF($B$6:B960,4))</f>
        <v/>
      </c>
      <c r="G960" s="75"/>
      <c r="H960" s="36"/>
      <c r="I960" s="76"/>
      <c r="J960" s="76"/>
      <c r="K960" s="75"/>
      <c r="L960" s="161"/>
      <c r="M960" s="77"/>
      <c r="N960" s="76"/>
      <c r="O960" s="78"/>
      <c r="P960" s="83"/>
      <c r="Q960" s="84"/>
      <c r="R960" s="76"/>
      <c r="S960" s="75"/>
      <c r="T960" s="79"/>
      <c r="U960" s="86"/>
      <c r="V960" s="87"/>
      <c r="W960" s="172" t="str">
        <f>IF(OR(T960="他官署で調達手続きを実施のため",AG960=契約状況コード表!G$5),"－",IF(V960&lt;&gt;"",ROUNDDOWN(V960/T960,3),(IFERROR(ROUNDDOWN(U960/T960,3),"－"))))</f>
        <v>－</v>
      </c>
      <c r="X960" s="79"/>
      <c r="Y960" s="79"/>
      <c r="Z960" s="82"/>
      <c r="AA960" s="80"/>
      <c r="AB960" s="81"/>
      <c r="AC960" s="82"/>
      <c r="AD960" s="82"/>
      <c r="AE960" s="82"/>
      <c r="AF960" s="82"/>
      <c r="AG960" s="80"/>
      <c r="AH960" s="76"/>
      <c r="AI960" s="76"/>
      <c r="AJ960" s="76"/>
      <c r="AK960" s="36"/>
      <c r="AL960" s="36"/>
      <c r="AM960" s="200"/>
      <c r="AN960" s="200"/>
      <c r="AO960" s="200"/>
      <c r="AP960" s="200"/>
      <c r="AQ960" s="161"/>
      <c r="AR960" s="75"/>
      <c r="AS960" s="36"/>
      <c r="AT960" s="36"/>
      <c r="AU960" s="36"/>
      <c r="AV960" s="36"/>
      <c r="AW960" s="36"/>
      <c r="AX960" s="36"/>
      <c r="AY960" s="36"/>
      <c r="AZ960" s="36"/>
      <c r="BA960" s="104"/>
      <c r="BB960" s="113"/>
      <c r="BC960" s="114" t="str">
        <f>IF(AND(OR(K960=契約状況コード表!D$5,K960=契約状況コード表!D$6),OR(AG960=契約状況コード表!G$5,AG960=契約状況コード表!G$6)),"年間支払金額(全官署)",IF(OR(AG960=契約状況コード表!G$5,AG960=契約状況コード表!G$6),"年間支払金額",IF(AND(OR(COUNTIF(AI960,"*すべて*"),COUNTIF(AI960,"*全て*")),S960="●",OR(K960=契約状況コード表!D$5,K960=契約状況コード表!D$6)),"年間支払金額(全官署、契約相手方ごと)",IF(AND(OR(COUNTIF(AI960,"*すべて*"),COUNTIF(AI960,"*全て*")),S960="●"),"年間支払金額(契約相手方ごと)",IF(AND(OR(K960=契約状況コード表!D$5,K960=契約状況コード表!D$6),AG960=契約状況コード表!G$7),"契約総額(全官署)",IF(AND(K960=契約状況コード表!D$7,AG960=契約状況コード表!G$7),"契約総額(自官署のみ)",IF(K960=契約状況コード表!D$7,"年間支払金額(自官署のみ)",IF(AG960=契約状況コード表!G$7,"契約総額",IF(AND(COUNTIF(BJ960,"&lt;&gt;*単価*"),OR(K960=契約状況コード表!D$5,K960=契約状況コード表!D$6)),"全官署予定価格",IF(AND(COUNTIF(BJ960,"*単価*"),OR(K960=契約状況コード表!D$5,K960=契約状況コード表!D$6)),"全官署支払金額",IF(AND(COUNTIF(BJ960,"&lt;&gt;*単価*"),COUNTIF(BJ960,"*変更契約*")),"変更後予定価格",IF(COUNTIF(BJ960,"*単価*"),"年間支払金額","予定価格"))))))))))))</f>
        <v>予定価格</v>
      </c>
      <c r="BD960" s="114" t="str">
        <f>IF(AND(BI960=契約状況コード表!M$5,T960&gt;契約状況コード表!N$5),"○",IF(AND(BI960=契約状況コード表!M$6,T960&gt;=契約状況コード表!N$6),"○",IF(AND(BI960=契約状況コード表!M$7,T960&gt;=契約状況コード表!N$7),"○",IF(AND(BI960=契約状況コード表!M$8,T960&gt;=契約状況コード表!N$8),"○",IF(AND(BI960=契約状況コード表!M$9,T960&gt;=契約状況コード表!N$9),"○",IF(AND(BI960=契約状況コード表!M$10,T960&gt;=契約状況コード表!N$10),"○",IF(AND(BI960=契約状況コード表!M$11,T960&gt;=契約状況コード表!N$11),"○",IF(AND(BI960=契約状況コード表!M$12,T960&gt;=契約状況コード表!N$12),"○",IF(AND(BI960=契約状況コード表!M$13,T960&gt;=契約状況コード表!N$13),"○",IF(T960="他官署で調達手続き入札を実施のため","○","×"))))))))))</f>
        <v>×</v>
      </c>
      <c r="BE960" s="114" t="str">
        <f>IF(AND(BI960=契約状況コード表!M$5,Y960&gt;契約状況コード表!N$5),"○",IF(AND(BI960=契約状況コード表!M$6,Y960&gt;=契約状況コード表!N$6),"○",IF(AND(BI960=契約状況コード表!M$7,Y960&gt;=契約状況コード表!N$7),"○",IF(AND(BI960=契約状況コード表!M$8,Y960&gt;=契約状況コード表!N$8),"○",IF(AND(BI960=契約状況コード表!M$9,Y960&gt;=契約状況コード表!N$9),"○",IF(AND(BI960=契約状況コード表!M$10,Y960&gt;=契約状況コード表!N$10),"○",IF(AND(BI960=契約状況コード表!M$11,Y960&gt;=契約状況コード表!N$11),"○",IF(AND(BI960=契約状況コード表!M$12,Y960&gt;=契約状況コード表!N$12),"○",IF(AND(BI960=契約状況コード表!M$13,Y960&gt;=契約状況コード表!N$13),"○","×")))))))))</f>
        <v>×</v>
      </c>
      <c r="BF960" s="114" t="str">
        <f t="shared" si="128"/>
        <v>×</v>
      </c>
      <c r="BG960" s="114" t="str">
        <f t="shared" si="129"/>
        <v>×</v>
      </c>
      <c r="BH960" s="115" t="str">
        <f t="shared" si="130"/>
        <v/>
      </c>
      <c r="BI960" s="170">
        <f t="shared" si="131"/>
        <v>0</v>
      </c>
      <c r="BJ960" s="36" t="str">
        <f>IF(AG960=契約状況コード表!G$5,"",IF(AND(K960&lt;&gt;"",ISTEXT(U960)),"分担契約/単価契約",IF(ISTEXT(U960),"単価契約",IF(K960&lt;&gt;"","分担契約",""))))</f>
        <v/>
      </c>
      <c r="BK960" s="171"/>
      <c r="BL960" s="118" t="str">
        <f>IF(COUNTIF(T960,"**"),"",IF(AND(T960&gt;=契約状況コード表!P$5,OR(H960=契約状況コード表!M$5,H960=契約状況コード表!M$6)),1,IF(AND(T960&gt;=契約状況コード表!P$13,H960&lt;&gt;契約状況コード表!M$5,H960&lt;&gt;契約状況コード表!M$6),1,"")))</f>
        <v/>
      </c>
      <c r="BM960" s="155" t="str">
        <f t="shared" si="132"/>
        <v>○</v>
      </c>
      <c r="BN960" s="118" t="b">
        <f t="shared" si="133"/>
        <v>1</v>
      </c>
      <c r="BO960" s="118" t="b">
        <f t="shared" si="134"/>
        <v>1</v>
      </c>
    </row>
    <row r="961" spans="1:67" ht="60.6" customHeight="1">
      <c r="A961" s="101">
        <f t="shared" si="135"/>
        <v>956</v>
      </c>
      <c r="B961" s="101" t="str">
        <f t="shared" si="136"/>
        <v/>
      </c>
      <c r="C961" s="101" t="str">
        <f>IF(B961&lt;&gt;1,"",COUNTIF($B$6:B961,1))</f>
        <v/>
      </c>
      <c r="D961" s="101" t="str">
        <f>IF(B961&lt;&gt;2,"",COUNTIF($B$6:B961,2))</f>
        <v/>
      </c>
      <c r="E961" s="101" t="str">
        <f>IF(B961&lt;&gt;3,"",COUNTIF($B$6:B961,3))</f>
        <v/>
      </c>
      <c r="F961" s="101" t="str">
        <f>IF(B961&lt;&gt;4,"",COUNTIF($B$6:B961,4))</f>
        <v/>
      </c>
      <c r="G961" s="75"/>
      <c r="H961" s="36"/>
      <c r="I961" s="76"/>
      <c r="J961" s="76"/>
      <c r="K961" s="75"/>
      <c r="L961" s="161"/>
      <c r="M961" s="77"/>
      <c r="N961" s="76"/>
      <c r="O961" s="78"/>
      <c r="P961" s="83"/>
      <c r="Q961" s="84"/>
      <c r="R961" s="76"/>
      <c r="S961" s="75"/>
      <c r="T961" s="79"/>
      <c r="U961" s="86"/>
      <c r="V961" s="87"/>
      <c r="W961" s="172" t="str">
        <f>IF(OR(T961="他官署で調達手続きを実施のため",AG961=契約状況コード表!G$5),"－",IF(V961&lt;&gt;"",ROUNDDOWN(V961/T961,3),(IFERROR(ROUNDDOWN(U961/T961,3),"－"))))</f>
        <v>－</v>
      </c>
      <c r="X961" s="79"/>
      <c r="Y961" s="79"/>
      <c r="Z961" s="82"/>
      <c r="AA961" s="80"/>
      <c r="AB961" s="81"/>
      <c r="AC961" s="82"/>
      <c r="AD961" s="82"/>
      <c r="AE961" s="82"/>
      <c r="AF961" s="82"/>
      <c r="AG961" s="80"/>
      <c r="AH961" s="76"/>
      <c r="AI961" s="76"/>
      <c r="AJ961" s="76"/>
      <c r="AK961" s="36"/>
      <c r="AL961" s="36"/>
      <c r="AM961" s="200"/>
      <c r="AN961" s="200"/>
      <c r="AO961" s="200"/>
      <c r="AP961" s="200"/>
      <c r="AQ961" s="161"/>
      <c r="AR961" s="75"/>
      <c r="AS961" s="36"/>
      <c r="AT961" s="36"/>
      <c r="AU961" s="36"/>
      <c r="AV961" s="36"/>
      <c r="AW961" s="36"/>
      <c r="AX961" s="36"/>
      <c r="AY961" s="36"/>
      <c r="AZ961" s="36"/>
      <c r="BA961" s="104"/>
      <c r="BB961" s="113"/>
      <c r="BC961" s="114" t="str">
        <f>IF(AND(OR(K961=契約状況コード表!D$5,K961=契約状況コード表!D$6),OR(AG961=契約状況コード表!G$5,AG961=契約状況コード表!G$6)),"年間支払金額(全官署)",IF(OR(AG961=契約状況コード表!G$5,AG961=契約状況コード表!G$6),"年間支払金額",IF(AND(OR(COUNTIF(AI961,"*すべて*"),COUNTIF(AI961,"*全て*")),S961="●",OR(K961=契約状況コード表!D$5,K961=契約状況コード表!D$6)),"年間支払金額(全官署、契約相手方ごと)",IF(AND(OR(COUNTIF(AI961,"*すべて*"),COUNTIF(AI961,"*全て*")),S961="●"),"年間支払金額(契約相手方ごと)",IF(AND(OR(K961=契約状況コード表!D$5,K961=契約状況コード表!D$6),AG961=契約状況コード表!G$7),"契約総額(全官署)",IF(AND(K961=契約状況コード表!D$7,AG961=契約状況コード表!G$7),"契約総額(自官署のみ)",IF(K961=契約状況コード表!D$7,"年間支払金額(自官署のみ)",IF(AG961=契約状況コード表!G$7,"契約総額",IF(AND(COUNTIF(BJ961,"&lt;&gt;*単価*"),OR(K961=契約状況コード表!D$5,K961=契約状況コード表!D$6)),"全官署予定価格",IF(AND(COUNTIF(BJ961,"*単価*"),OR(K961=契約状況コード表!D$5,K961=契約状況コード表!D$6)),"全官署支払金額",IF(AND(COUNTIF(BJ961,"&lt;&gt;*単価*"),COUNTIF(BJ961,"*変更契約*")),"変更後予定価格",IF(COUNTIF(BJ961,"*単価*"),"年間支払金額","予定価格"))))))))))))</f>
        <v>予定価格</v>
      </c>
      <c r="BD961" s="114" t="str">
        <f>IF(AND(BI961=契約状況コード表!M$5,T961&gt;契約状況コード表!N$5),"○",IF(AND(BI961=契約状況コード表!M$6,T961&gt;=契約状況コード表!N$6),"○",IF(AND(BI961=契約状況コード表!M$7,T961&gt;=契約状況コード表!N$7),"○",IF(AND(BI961=契約状況コード表!M$8,T961&gt;=契約状況コード表!N$8),"○",IF(AND(BI961=契約状況コード表!M$9,T961&gt;=契約状況コード表!N$9),"○",IF(AND(BI961=契約状況コード表!M$10,T961&gt;=契約状況コード表!N$10),"○",IF(AND(BI961=契約状況コード表!M$11,T961&gt;=契約状況コード表!N$11),"○",IF(AND(BI961=契約状況コード表!M$12,T961&gt;=契約状況コード表!N$12),"○",IF(AND(BI961=契約状況コード表!M$13,T961&gt;=契約状況コード表!N$13),"○",IF(T961="他官署で調達手続き入札を実施のため","○","×"))))))))))</f>
        <v>×</v>
      </c>
      <c r="BE961" s="114" t="str">
        <f>IF(AND(BI961=契約状況コード表!M$5,Y961&gt;契約状況コード表!N$5),"○",IF(AND(BI961=契約状況コード表!M$6,Y961&gt;=契約状況コード表!N$6),"○",IF(AND(BI961=契約状況コード表!M$7,Y961&gt;=契約状況コード表!N$7),"○",IF(AND(BI961=契約状況コード表!M$8,Y961&gt;=契約状況コード表!N$8),"○",IF(AND(BI961=契約状況コード表!M$9,Y961&gt;=契約状況コード表!N$9),"○",IF(AND(BI961=契約状況コード表!M$10,Y961&gt;=契約状況コード表!N$10),"○",IF(AND(BI961=契約状況コード表!M$11,Y961&gt;=契約状況コード表!N$11),"○",IF(AND(BI961=契約状況コード表!M$12,Y961&gt;=契約状況コード表!N$12),"○",IF(AND(BI961=契約状況コード表!M$13,Y961&gt;=契約状況コード表!N$13),"○","×")))))))))</f>
        <v>×</v>
      </c>
      <c r="BF961" s="114" t="str">
        <f t="shared" si="128"/>
        <v>×</v>
      </c>
      <c r="BG961" s="114" t="str">
        <f t="shared" si="129"/>
        <v>×</v>
      </c>
      <c r="BH961" s="115" t="str">
        <f t="shared" si="130"/>
        <v/>
      </c>
      <c r="BI961" s="170">
        <f t="shared" si="131"/>
        <v>0</v>
      </c>
      <c r="BJ961" s="36" t="str">
        <f>IF(AG961=契約状況コード表!G$5,"",IF(AND(K961&lt;&gt;"",ISTEXT(U961)),"分担契約/単価契約",IF(ISTEXT(U961),"単価契約",IF(K961&lt;&gt;"","分担契約",""))))</f>
        <v/>
      </c>
      <c r="BK961" s="171"/>
      <c r="BL961" s="118" t="str">
        <f>IF(COUNTIF(T961,"**"),"",IF(AND(T961&gt;=契約状況コード表!P$5,OR(H961=契約状況コード表!M$5,H961=契約状況コード表!M$6)),1,IF(AND(T961&gt;=契約状況コード表!P$13,H961&lt;&gt;契約状況コード表!M$5,H961&lt;&gt;契約状況コード表!M$6),1,"")))</f>
        <v/>
      </c>
      <c r="BM961" s="155" t="str">
        <f t="shared" si="132"/>
        <v>○</v>
      </c>
      <c r="BN961" s="118" t="b">
        <f t="shared" si="133"/>
        <v>1</v>
      </c>
      <c r="BO961" s="118" t="b">
        <f t="shared" si="134"/>
        <v>1</v>
      </c>
    </row>
    <row r="962" spans="1:67" ht="60.6" customHeight="1">
      <c r="A962" s="101">
        <f t="shared" si="135"/>
        <v>957</v>
      </c>
      <c r="B962" s="101" t="str">
        <f t="shared" si="136"/>
        <v/>
      </c>
      <c r="C962" s="101" t="str">
        <f>IF(B962&lt;&gt;1,"",COUNTIF($B$6:B962,1))</f>
        <v/>
      </c>
      <c r="D962" s="101" t="str">
        <f>IF(B962&lt;&gt;2,"",COUNTIF($B$6:B962,2))</f>
        <v/>
      </c>
      <c r="E962" s="101" t="str">
        <f>IF(B962&lt;&gt;3,"",COUNTIF($B$6:B962,3))</f>
        <v/>
      </c>
      <c r="F962" s="101" t="str">
        <f>IF(B962&lt;&gt;4,"",COUNTIF($B$6:B962,4))</f>
        <v/>
      </c>
      <c r="G962" s="75"/>
      <c r="H962" s="36"/>
      <c r="I962" s="76"/>
      <c r="J962" s="76"/>
      <c r="K962" s="75"/>
      <c r="L962" s="161"/>
      <c r="M962" s="77"/>
      <c r="N962" s="76"/>
      <c r="O962" s="78"/>
      <c r="P962" s="83"/>
      <c r="Q962" s="84"/>
      <c r="R962" s="76"/>
      <c r="S962" s="75"/>
      <c r="T962" s="85"/>
      <c r="U962" s="154"/>
      <c r="V962" s="87"/>
      <c r="W962" s="172" t="str">
        <f>IF(OR(T962="他官署で調達手続きを実施のため",AG962=契約状況コード表!G$5),"－",IF(V962&lt;&gt;"",ROUNDDOWN(V962/T962,3),(IFERROR(ROUNDDOWN(U962/T962,3),"－"))))</f>
        <v>－</v>
      </c>
      <c r="X962" s="85"/>
      <c r="Y962" s="85"/>
      <c r="Z962" s="82"/>
      <c r="AA962" s="80"/>
      <c r="AB962" s="81"/>
      <c r="AC962" s="82"/>
      <c r="AD962" s="82"/>
      <c r="AE962" s="82"/>
      <c r="AF962" s="82"/>
      <c r="AG962" s="80"/>
      <c r="AH962" s="76"/>
      <c r="AI962" s="76"/>
      <c r="AJ962" s="76"/>
      <c r="AK962" s="36"/>
      <c r="AL962" s="36"/>
      <c r="AM962" s="200"/>
      <c r="AN962" s="200"/>
      <c r="AO962" s="200"/>
      <c r="AP962" s="200"/>
      <c r="AQ962" s="161"/>
      <c r="AR962" s="75"/>
      <c r="AS962" s="36"/>
      <c r="AT962" s="36"/>
      <c r="AU962" s="36"/>
      <c r="AV962" s="36"/>
      <c r="AW962" s="36"/>
      <c r="AX962" s="36"/>
      <c r="AY962" s="36"/>
      <c r="AZ962" s="36"/>
      <c r="BA962" s="104"/>
      <c r="BB962" s="113"/>
      <c r="BC962" s="114" t="str">
        <f>IF(AND(OR(K962=契約状況コード表!D$5,K962=契約状況コード表!D$6),OR(AG962=契約状況コード表!G$5,AG962=契約状況コード表!G$6)),"年間支払金額(全官署)",IF(OR(AG962=契約状況コード表!G$5,AG962=契約状況コード表!G$6),"年間支払金額",IF(AND(OR(COUNTIF(AI962,"*すべて*"),COUNTIF(AI962,"*全て*")),S962="●",OR(K962=契約状況コード表!D$5,K962=契約状況コード表!D$6)),"年間支払金額(全官署、契約相手方ごと)",IF(AND(OR(COUNTIF(AI962,"*すべて*"),COUNTIF(AI962,"*全て*")),S962="●"),"年間支払金額(契約相手方ごと)",IF(AND(OR(K962=契約状況コード表!D$5,K962=契約状況コード表!D$6),AG962=契約状況コード表!G$7),"契約総額(全官署)",IF(AND(K962=契約状況コード表!D$7,AG962=契約状況コード表!G$7),"契約総額(自官署のみ)",IF(K962=契約状況コード表!D$7,"年間支払金額(自官署のみ)",IF(AG962=契約状況コード表!G$7,"契約総額",IF(AND(COUNTIF(BJ962,"&lt;&gt;*単価*"),OR(K962=契約状況コード表!D$5,K962=契約状況コード表!D$6)),"全官署予定価格",IF(AND(COUNTIF(BJ962,"*単価*"),OR(K962=契約状況コード表!D$5,K962=契約状況コード表!D$6)),"全官署支払金額",IF(AND(COUNTIF(BJ962,"&lt;&gt;*単価*"),COUNTIF(BJ962,"*変更契約*")),"変更後予定価格",IF(COUNTIF(BJ962,"*単価*"),"年間支払金額","予定価格"))))))))))))</f>
        <v>予定価格</v>
      </c>
      <c r="BD962" s="114" t="str">
        <f>IF(AND(BI962=契約状況コード表!M$5,T962&gt;契約状況コード表!N$5),"○",IF(AND(BI962=契約状況コード表!M$6,T962&gt;=契約状況コード表!N$6),"○",IF(AND(BI962=契約状況コード表!M$7,T962&gt;=契約状況コード表!N$7),"○",IF(AND(BI962=契約状況コード表!M$8,T962&gt;=契約状況コード表!N$8),"○",IF(AND(BI962=契約状況コード表!M$9,T962&gt;=契約状況コード表!N$9),"○",IF(AND(BI962=契約状況コード表!M$10,T962&gt;=契約状況コード表!N$10),"○",IF(AND(BI962=契約状況コード表!M$11,T962&gt;=契約状況コード表!N$11),"○",IF(AND(BI962=契約状況コード表!M$12,T962&gt;=契約状況コード表!N$12),"○",IF(AND(BI962=契約状況コード表!M$13,T962&gt;=契約状況コード表!N$13),"○",IF(T962="他官署で調達手続き入札を実施のため","○","×"))))))))))</f>
        <v>×</v>
      </c>
      <c r="BE962" s="114" t="str">
        <f>IF(AND(BI962=契約状況コード表!M$5,Y962&gt;契約状況コード表!N$5),"○",IF(AND(BI962=契約状況コード表!M$6,Y962&gt;=契約状況コード表!N$6),"○",IF(AND(BI962=契約状況コード表!M$7,Y962&gt;=契約状況コード表!N$7),"○",IF(AND(BI962=契約状況コード表!M$8,Y962&gt;=契約状況コード表!N$8),"○",IF(AND(BI962=契約状況コード表!M$9,Y962&gt;=契約状況コード表!N$9),"○",IF(AND(BI962=契約状況コード表!M$10,Y962&gt;=契約状況コード表!N$10),"○",IF(AND(BI962=契約状況コード表!M$11,Y962&gt;=契約状況コード表!N$11),"○",IF(AND(BI962=契約状況コード表!M$12,Y962&gt;=契約状況コード表!N$12),"○",IF(AND(BI962=契約状況コード表!M$13,Y962&gt;=契約状況コード表!N$13),"○","×")))))))))</f>
        <v>×</v>
      </c>
      <c r="BF962" s="114" t="str">
        <f t="shared" si="128"/>
        <v>×</v>
      </c>
      <c r="BG962" s="114" t="str">
        <f t="shared" si="129"/>
        <v>×</v>
      </c>
      <c r="BH962" s="115" t="str">
        <f t="shared" si="130"/>
        <v/>
      </c>
      <c r="BI962" s="170">
        <f t="shared" si="131"/>
        <v>0</v>
      </c>
      <c r="BJ962" s="36" t="str">
        <f>IF(AG962=契約状況コード表!G$5,"",IF(AND(K962&lt;&gt;"",ISTEXT(U962)),"分担契約/単価契約",IF(ISTEXT(U962),"単価契約",IF(K962&lt;&gt;"","分担契約",""))))</f>
        <v/>
      </c>
      <c r="BK962" s="171"/>
      <c r="BL962" s="118" t="str">
        <f>IF(COUNTIF(T962,"**"),"",IF(AND(T962&gt;=契約状況コード表!P$5,OR(H962=契約状況コード表!M$5,H962=契約状況コード表!M$6)),1,IF(AND(T962&gt;=契約状況コード表!P$13,H962&lt;&gt;契約状況コード表!M$5,H962&lt;&gt;契約状況コード表!M$6),1,"")))</f>
        <v/>
      </c>
      <c r="BM962" s="155" t="str">
        <f t="shared" si="132"/>
        <v>○</v>
      </c>
      <c r="BN962" s="118" t="b">
        <f t="shared" si="133"/>
        <v>1</v>
      </c>
      <c r="BO962" s="118" t="b">
        <f t="shared" si="134"/>
        <v>1</v>
      </c>
    </row>
    <row r="963" spans="1:67" ht="60.6" customHeight="1">
      <c r="A963" s="101">
        <f t="shared" si="135"/>
        <v>958</v>
      </c>
      <c r="B963" s="101" t="str">
        <f t="shared" si="136"/>
        <v/>
      </c>
      <c r="C963" s="101" t="str">
        <f>IF(B963&lt;&gt;1,"",COUNTIF($B$6:B963,1))</f>
        <v/>
      </c>
      <c r="D963" s="101" t="str">
        <f>IF(B963&lt;&gt;2,"",COUNTIF($B$6:B963,2))</f>
        <v/>
      </c>
      <c r="E963" s="101" t="str">
        <f>IF(B963&lt;&gt;3,"",COUNTIF($B$6:B963,3))</f>
        <v/>
      </c>
      <c r="F963" s="101" t="str">
        <f>IF(B963&lt;&gt;4,"",COUNTIF($B$6:B963,4))</f>
        <v/>
      </c>
      <c r="G963" s="75"/>
      <c r="H963" s="36"/>
      <c r="I963" s="76"/>
      <c r="J963" s="76"/>
      <c r="K963" s="75"/>
      <c r="L963" s="161"/>
      <c r="M963" s="77"/>
      <c r="N963" s="76"/>
      <c r="O963" s="78"/>
      <c r="P963" s="83"/>
      <c r="Q963" s="84"/>
      <c r="R963" s="76"/>
      <c r="S963" s="75"/>
      <c r="T963" s="79"/>
      <c r="U963" s="86"/>
      <c r="V963" s="87"/>
      <c r="W963" s="172" t="str">
        <f>IF(OR(T963="他官署で調達手続きを実施のため",AG963=契約状況コード表!G$5),"－",IF(V963&lt;&gt;"",ROUNDDOWN(V963/T963,3),(IFERROR(ROUNDDOWN(U963/T963,3),"－"))))</f>
        <v>－</v>
      </c>
      <c r="X963" s="79"/>
      <c r="Y963" s="79"/>
      <c r="Z963" s="82"/>
      <c r="AA963" s="80"/>
      <c r="AB963" s="81"/>
      <c r="AC963" s="82"/>
      <c r="AD963" s="82"/>
      <c r="AE963" s="82"/>
      <c r="AF963" s="82"/>
      <c r="AG963" s="80"/>
      <c r="AH963" s="76"/>
      <c r="AI963" s="76"/>
      <c r="AJ963" s="76"/>
      <c r="AK963" s="36"/>
      <c r="AL963" s="36"/>
      <c r="AM963" s="200"/>
      <c r="AN963" s="200"/>
      <c r="AO963" s="200"/>
      <c r="AP963" s="200"/>
      <c r="AQ963" s="161"/>
      <c r="AR963" s="75"/>
      <c r="AS963" s="36"/>
      <c r="AT963" s="36"/>
      <c r="AU963" s="36"/>
      <c r="AV963" s="36"/>
      <c r="AW963" s="36"/>
      <c r="AX963" s="36"/>
      <c r="AY963" s="36"/>
      <c r="AZ963" s="36"/>
      <c r="BA963" s="104"/>
      <c r="BB963" s="113"/>
      <c r="BC963" s="114" t="str">
        <f>IF(AND(OR(K963=契約状況コード表!D$5,K963=契約状況コード表!D$6),OR(AG963=契約状況コード表!G$5,AG963=契約状況コード表!G$6)),"年間支払金額(全官署)",IF(OR(AG963=契約状況コード表!G$5,AG963=契約状況コード表!G$6),"年間支払金額",IF(AND(OR(COUNTIF(AI963,"*すべて*"),COUNTIF(AI963,"*全て*")),S963="●",OR(K963=契約状況コード表!D$5,K963=契約状況コード表!D$6)),"年間支払金額(全官署、契約相手方ごと)",IF(AND(OR(COUNTIF(AI963,"*すべて*"),COUNTIF(AI963,"*全て*")),S963="●"),"年間支払金額(契約相手方ごと)",IF(AND(OR(K963=契約状況コード表!D$5,K963=契約状況コード表!D$6),AG963=契約状況コード表!G$7),"契約総額(全官署)",IF(AND(K963=契約状況コード表!D$7,AG963=契約状況コード表!G$7),"契約総額(自官署のみ)",IF(K963=契約状況コード表!D$7,"年間支払金額(自官署のみ)",IF(AG963=契約状況コード表!G$7,"契約総額",IF(AND(COUNTIF(BJ963,"&lt;&gt;*単価*"),OR(K963=契約状況コード表!D$5,K963=契約状況コード表!D$6)),"全官署予定価格",IF(AND(COUNTIF(BJ963,"*単価*"),OR(K963=契約状況コード表!D$5,K963=契約状況コード表!D$6)),"全官署支払金額",IF(AND(COUNTIF(BJ963,"&lt;&gt;*単価*"),COUNTIF(BJ963,"*変更契約*")),"変更後予定価格",IF(COUNTIF(BJ963,"*単価*"),"年間支払金額","予定価格"))))))))))))</f>
        <v>予定価格</v>
      </c>
      <c r="BD963" s="114" t="str">
        <f>IF(AND(BI963=契約状況コード表!M$5,T963&gt;契約状況コード表!N$5),"○",IF(AND(BI963=契約状況コード表!M$6,T963&gt;=契約状況コード表!N$6),"○",IF(AND(BI963=契約状況コード表!M$7,T963&gt;=契約状況コード表!N$7),"○",IF(AND(BI963=契約状況コード表!M$8,T963&gt;=契約状況コード表!N$8),"○",IF(AND(BI963=契約状況コード表!M$9,T963&gt;=契約状況コード表!N$9),"○",IF(AND(BI963=契約状況コード表!M$10,T963&gt;=契約状況コード表!N$10),"○",IF(AND(BI963=契約状況コード表!M$11,T963&gt;=契約状況コード表!N$11),"○",IF(AND(BI963=契約状況コード表!M$12,T963&gt;=契約状況コード表!N$12),"○",IF(AND(BI963=契約状況コード表!M$13,T963&gt;=契約状況コード表!N$13),"○",IF(T963="他官署で調達手続き入札を実施のため","○","×"))))))))))</f>
        <v>×</v>
      </c>
      <c r="BE963" s="114" t="str">
        <f>IF(AND(BI963=契約状況コード表!M$5,Y963&gt;契約状況コード表!N$5),"○",IF(AND(BI963=契約状況コード表!M$6,Y963&gt;=契約状況コード表!N$6),"○",IF(AND(BI963=契約状況コード表!M$7,Y963&gt;=契約状況コード表!N$7),"○",IF(AND(BI963=契約状況コード表!M$8,Y963&gt;=契約状況コード表!N$8),"○",IF(AND(BI963=契約状況コード表!M$9,Y963&gt;=契約状況コード表!N$9),"○",IF(AND(BI963=契約状況コード表!M$10,Y963&gt;=契約状況コード表!N$10),"○",IF(AND(BI963=契約状況コード表!M$11,Y963&gt;=契約状況コード表!N$11),"○",IF(AND(BI963=契約状況コード表!M$12,Y963&gt;=契約状況コード表!N$12),"○",IF(AND(BI963=契約状況コード表!M$13,Y963&gt;=契約状況コード表!N$13),"○","×")))))))))</f>
        <v>×</v>
      </c>
      <c r="BF963" s="114" t="str">
        <f t="shared" si="128"/>
        <v>×</v>
      </c>
      <c r="BG963" s="114" t="str">
        <f t="shared" si="129"/>
        <v>×</v>
      </c>
      <c r="BH963" s="115" t="str">
        <f t="shared" si="130"/>
        <v/>
      </c>
      <c r="BI963" s="170">
        <f t="shared" si="131"/>
        <v>0</v>
      </c>
      <c r="BJ963" s="36" t="str">
        <f>IF(AG963=契約状況コード表!G$5,"",IF(AND(K963&lt;&gt;"",ISTEXT(U963)),"分担契約/単価契約",IF(ISTEXT(U963),"単価契約",IF(K963&lt;&gt;"","分担契約",""))))</f>
        <v/>
      </c>
      <c r="BK963" s="171"/>
      <c r="BL963" s="118" t="str">
        <f>IF(COUNTIF(T963,"**"),"",IF(AND(T963&gt;=契約状況コード表!P$5,OR(H963=契約状況コード表!M$5,H963=契約状況コード表!M$6)),1,IF(AND(T963&gt;=契約状況コード表!P$13,H963&lt;&gt;契約状況コード表!M$5,H963&lt;&gt;契約状況コード表!M$6),1,"")))</f>
        <v/>
      </c>
      <c r="BM963" s="155" t="str">
        <f t="shared" si="132"/>
        <v>○</v>
      </c>
      <c r="BN963" s="118" t="b">
        <f t="shared" si="133"/>
        <v>1</v>
      </c>
      <c r="BO963" s="118" t="b">
        <f t="shared" si="134"/>
        <v>1</v>
      </c>
    </row>
    <row r="964" spans="1:67" ht="60.6" customHeight="1">
      <c r="A964" s="101">
        <f t="shared" si="135"/>
        <v>959</v>
      </c>
      <c r="B964" s="101" t="str">
        <f t="shared" si="136"/>
        <v/>
      </c>
      <c r="C964" s="101" t="str">
        <f>IF(B964&lt;&gt;1,"",COUNTIF($B$6:B964,1))</f>
        <v/>
      </c>
      <c r="D964" s="101" t="str">
        <f>IF(B964&lt;&gt;2,"",COUNTIF($B$6:B964,2))</f>
        <v/>
      </c>
      <c r="E964" s="101" t="str">
        <f>IF(B964&lt;&gt;3,"",COUNTIF($B$6:B964,3))</f>
        <v/>
      </c>
      <c r="F964" s="101" t="str">
        <f>IF(B964&lt;&gt;4,"",COUNTIF($B$6:B964,4))</f>
        <v/>
      </c>
      <c r="G964" s="75"/>
      <c r="H964" s="36"/>
      <c r="I964" s="76"/>
      <c r="J964" s="76"/>
      <c r="K964" s="75"/>
      <c r="L964" s="161"/>
      <c r="M964" s="77"/>
      <c r="N964" s="76"/>
      <c r="O964" s="78"/>
      <c r="P964" s="83"/>
      <c r="Q964" s="84"/>
      <c r="R964" s="76"/>
      <c r="S964" s="75"/>
      <c r="T964" s="79"/>
      <c r="U964" s="86"/>
      <c r="V964" s="87"/>
      <c r="W964" s="172" t="str">
        <f>IF(OR(T964="他官署で調達手続きを実施のため",AG964=契約状況コード表!G$5),"－",IF(V964&lt;&gt;"",ROUNDDOWN(V964/T964,3),(IFERROR(ROUNDDOWN(U964/T964,3),"－"))))</f>
        <v>－</v>
      </c>
      <c r="X964" s="79"/>
      <c r="Y964" s="79"/>
      <c r="Z964" s="82"/>
      <c r="AA964" s="80"/>
      <c r="AB964" s="81"/>
      <c r="AC964" s="82"/>
      <c r="AD964" s="82"/>
      <c r="AE964" s="82"/>
      <c r="AF964" s="82"/>
      <c r="AG964" s="80"/>
      <c r="AH964" s="76"/>
      <c r="AI964" s="76"/>
      <c r="AJ964" s="76"/>
      <c r="AK964" s="36"/>
      <c r="AL964" s="36"/>
      <c r="AM964" s="200"/>
      <c r="AN964" s="200"/>
      <c r="AO964" s="200"/>
      <c r="AP964" s="200"/>
      <c r="AQ964" s="161"/>
      <c r="AR964" s="75"/>
      <c r="AS964" s="36"/>
      <c r="AT964" s="36"/>
      <c r="AU964" s="36"/>
      <c r="AV964" s="36"/>
      <c r="AW964" s="36"/>
      <c r="AX964" s="36"/>
      <c r="AY964" s="36"/>
      <c r="AZ964" s="36"/>
      <c r="BA964" s="104"/>
      <c r="BB964" s="113"/>
      <c r="BC964" s="114" t="str">
        <f>IF(AND(OR(K964=契約状況コード表!D$5,K964=契約状況コード表!D$6),OR(AG964=契約状況コード表!G$5,AG964=契約状況コード表!G$6)),"年間支払金額(全官署)",IF(OR(AG964=契約状況コード表!G$5,AG964=契約状況コード表!G$6),"年間支払金額",IF(AND(OR(COUNTIF(AI964,"*すべて*"),COUNTIF(AI964,"*全て*")),S964="●",OR(K964=契約状況コード表!D$5,K964=契約状況コード表!D$6)),"年間支払金額(全官署、契約相手方ごと)",IF(AND(OR(COUNTIF(AI964,"*すべて*"),COUNTIF(AI964,"*全て*")),S964="●"),"年間支払金額(契約相手方ごと)",IF(AND(OR(K964=契約状況コード表!D$5,K964=契約状況コード表!D$6),AG964=契約状況コード表!G$7),"契約総額(全官署)",IF(AND(K964=契約状況コード表!D$7,AG964=契約状況コード表!G$7),"契約総額(自官署のみ)",IF(K964=契約状況コード表!D$7,"年間支払金額(自官署のみ)",IF(AG964=契約状況コード表!G$7,"契約総額",IF(AND(COUNTIF(BJ964,"&lt;&gt;*単価*"),OR(K964=契約状況コード表!D$5,K964=契約状況コード表!D$6)),"全官署予定価格",IF(AND(COUNTIF(BJ964,"*単価*"),OR(K964=契約状況コード表!D$5,K964=契約状況コード表!D$6)),"全官署支払金額",IF(AND(COUNTIF(BJ964,"&lt;&gt;*単価*"),COUNTIF(BJ964,"*変更契約*")),"変更後予定価格",IF(COUNTIF(BJ964,"*単価*"),"年間支払金額","予定価格"))))))))))))</f>
        <v>予定価格</v>
      </c>
      <c r="BD964" s="114" t="str">
        <f>IF(AND(BI964=契約状況コード表!M$5,T964&gt;契約状況コード表!N$5),"○",IF(AND(BI964=契約状況コード表!M$6,T964&gt;=契約状況コード表!N$6),"○",IF(AND(BI964=契約状況コード表!M$7,T964&gt;=契約状況コード表!N$7),"○",IF(AND(BI964=契約状況コード表!M$8,T964&gt;=契約状況コード表!N$8),"○",IF(AND(BI964=契約状況コード表!M$9,T964&gt;=契約状況コード表!N$9),"○",IF(AND(BI964=契約状況コード表!M$10,T964&gt;=契約状況コード表!N$10),"○",IF(AND(BI964=契約状況コード表!M$11,T964&gt;=契約状況コード表!N$11),"○",IF(AND(BI964=契約状況コード表!M$12,T964&gt;=契約状況コード表!N$12),"○",IF(AND(BI964=契約状況コード表!M$13,T964&gt;=契約状況コード表!N$13),"○",IF(T964="他官署で調達手続き入札を実施のため","○","×"))))))))))</f>
        <v>×</v>
      </c>
      <c r="BE964" s="114" t="str">
        <f>IF(AND(BI964=契約状況コード表!M$5,Y964&gt;契約状況コード表!N$5),"○",IF(AND(BI964=契約状況コード表!M$6,Y964&gt;=契約状況コード表!N$6),"○",IF(AND(BI964=契約状況コード表!M$7,Y964&gt;=契約状況コード表!N$7),"○",IF(AND(BI964=契約状況コード表!M$8,Y964&gt;=契約状況コード表!N$8),"○",IF(AND(BI964=契約状況コード表!M$9,Y964&gt;=契約状況コード表!N$9),"○",IF(AND(BI964=契約状況コード表!M$10,Y964&gt;=契約状況コード表!N$10),"○",IF(AND(BI964=契約状況コード表!M$11,Y964&gt;=契約状況コード表!N$11),"○",IF(AND(BI964=契約状況コード表!M$12,Y964&gt;=契約状況コード表!N$12),"○",IF(AND(BI964=契約状況コード表!M$13,Y964&gt;=契約状況コード表!N$13),"○","×")))))))))</f>
        <v>×</v>
      </c>
      <c r="BF964" s="114" t="str">
        <f t="shared" si="128"/>
        <v>×</v>
      </c>
      <c r="BG964" s="114" t="str">
        <f t="shared" si="129"/>
        <v>×</v>
      </c>
      <c r="BH964" s="115" t="str">
        <f t="shared" si="130"/>
        <v/>
      </c>
      <c r="BI964" s="170">
        <f t="shared" si="131"/>
        <v>0</v>
      </c>
      <c r="BJ964" s="36" t="str">
        <f>IF(AG964=契約状況コード表!G$5,"",IF(AND(K964&lt;&gt;"",ISTEXT(U964)),"分担契約/単価契約",IF(ISTEXT(U964),"単価契約",IF(K964&lt;&gt;"","分担契約",""))))</f>
        <v/>
      </c>
      <c r="BK964" s="171"/>
      <c r="BL964" s="118" t="str">
        <f>IF(COUNTIF(T964,"**"),"",IF(AND(T964&gt;=契約状況コード表!P$5,OR(H964=契約状況コード表!M$5,H964=契約状況コード表!M$6)),1,IF(AND(T964&gt;=契約状況コード表!P$13,H964&lt;&gt;契約状況コード表!M$5,H964&lt;&gt;契約状況コード表!M$6),1,"")))</f>
        <v/>
      </c>
      <c r="BM964" s="155" t="str">
        <f t="shared" si="132"/>
        <v>○</v>
      </c>
      <c r="BN964" s="118" t="b">
        <f t="shared" si="133"/>
        <v>1</v>
      </c>
      <c r="BO964" s="118" t="b">
        <f t="shared" si="134"/>
        <v>1</v>
      </c>
    </row>
    <row r="965" spans="1:67" ht="60.6" customHeight="1">
      <c r="A965" s="101">
        <f t="shared" si="135"/>
        <v>960</v>
      </c>
      <c r="B965" s="101" t="str">
        <f t="shared" si="136"/>
        <v/>
      </c>
      <c r="C965" s="101" t="str">
        <f>IF(B965&lt;&gt;1,"",COUNTIF($B$6:B965,1))</f>
        <v/>
      </c>
      <c r="D965" s="101" t="str">
        <f>IF(B965&lt;&gt;2,"",COUNTIF($B$6:B965,2))</f>
        <v/>
      </c>
      <c r="E965" s="101" t="str">
        <f>IF(B965&lt;&gt;3,"",COUNTIF($B$6:B965,3))</f>
        <v/>
      </c>
      <c r="F965" s="101" t="str">
        <f>IF(B965&lt;&gt;4,"",COUNTIF($B$6:B965,4))</f>
        <v/>
      </c>
      <c r="G965" s="75"/>
      <c r="H965" s="36"/>
      <c r="I965" s="76"/>
      <c r="J965" s="76"/>
      <c r="K965" s="75"/>
      <c r="L965" s="161"/>
      <c r="M965" s="77"/>
      <c r="N965" s="76"/>
      <c r="O965" s="78"/>
      <c r="P965" s="83"/>
      <c r="Q965" s="84"/>
      <c r="R965" s="76"/>
      <c r="S965" s="75"/>
      <c r="T965" s="79"/>
      <c r="U965" s="86"/>
      <c r="V965" s="87"/>
      <c r="W965" s="172" t="str">
        <f>IF(OR(T965="他官署で調達手続きを実施のため",AG965=契約状況コード表!G$5),"－",IF(V965&lt;&gt;"",ROUNDDOWN(V965/T965,3),(IFERROR(ROUNDDOWN(U965/T965,3),"－"))))</f>
        <v>－</v>
      </c>
      <c r="X965" s="79"/>
      <c r="Y965" s="79"/>
      <c r="Z965" s="82"/>
      <c r="AA965" s="80"/>
      <c r="AB965" s="81"/>
      <c r="AC965" s="82"/>
      <c r="AD965" s="82"/>
      <c r="AE965" s="82"/>
      <c r="AF965" s="82"/>
      <c r="AG965" s="80"/>
      <c r="AH965" s="76"/>
      <c r="AI965" s="76"/>
      <c r="AJ965" s="76"/>
      <c r="AK965" s="36"/>
      <c r="AL965" s="36"/>
      <c r="AM965" s="200"/>
      <c r="AN965" s="200"/>
      <c r="AO965" s="200"/>
      <c r="AP965" s="200"/>
      <c r="AQ965" s="161"/>
      <c r="AR965" s="75"/>
      <c r="AS965" s="36"/>
      <c r="AT965" s="36"/>
      <c r="AU965" s="36"/>
      <c r="AV965" s="36"/>
      <c r="AW965" s="36"/>
      <c r="AX965" s="36"/>
      <c r="AY965" s="36"/>
      <c r="AZ965" s="36"/>
      <c r="BA965" s="104"/>
      <c r="BB965" s="113"/>
      <c r="BC965" s="114" t="str">
        <f>IF(AND(OR(K965=契約状況コード表!D$5,K965=契約状況コード表!D$6),OR(AG965=契約状況コード表!G$5,AG965=契約状況コード表!G$6)),"年間支払金額(全官署)",IF(OR(AG965=契約状況コード表!G$5,AG965=契約状況コード表!G$6),"年間支払金額",IF(AND(OR(COUNTIF(AI965,"*すべて*"),COUNTIF(AI965,"*全て*")),S965="●",OR(K965=契約状況コード表!D$5,K965=契約状況コード表!D$6)),"年間支払金額(全官署、契約相手方ごと)",IF(AND(OR(COUNTIF(AI965,"*すべて*"),COUNTIF(AI965,"*全て*")),S965="●"),"年間支払金額(契約相手方ごと)",IF(AND(OR(K965=契約状況コード表!D$5,K965=契約状況コード表!D$6),AG965=契約状況コード表!G$7),"契約総額(全官署)",IF(AND(K965=契約状況コード表!D$7,AG965=契約状況コード表!G$7),"契約総額(自官署のみ)",IF(K965=契約状況コード表!D$7,"年間支払金額(自官署のみ)",IF(AG965=契約状況コード表!G$7,"契約総額",IF(AND(COUNTIF(BJ965,"&lt;&gt;*単価*"),OR(K965=契約状況コード表!D$5,K965=契約状況コード表!D$6)),"全官署予定価格",IF(AND(COUNTIF(BJ965,"*単価*"),OR(K965=契約状況コード表!D$5,K965=契約状況コード表!D$6)),"全官署支払金額",IF(AND(COUNTIF(BJ965,"&lt;&gt;*単価*"),COUNTIF(BJ965,"*変更契約*")),"変更後予定価格",IF(COUNTIF(BJ965,"*単価*"),"年間支払金額","予定価格"))))))))))))</f>
        <v>予定価格</v>
      </c>
      <c r="BD965" s="114" t="str">
        <f>IF(AND(BI965=契約状況コード表!M$5,T965&gt;契約状況コード表!N$5),"○",IF(AND(BI965=契約状況コード表!M$6,T965&gt;=契約状況コード表!N$6),"○",IF(AND(BI965=契約状況コード表!M$7,T965&gt;=契約状況コード表!N$7),"○",IF(AND(BI965=契約状況コード表!M$8,T965&gt;=契約状況コード表!N$8),"○",IF(AND(BI965=契約状況コード表!M$9,T965&gt;=契約状況コード表!N$9),"○",IF(AND(BI965=契約状況コード表!M$10,T965&gt;=契約状況コード表!N$10),"○",IF(AND(BI965=契約状況コード表!M$11,T965&gt;=契約状況コード表!N$11),"○",IF(AND(BI965=契約状況コード表!M$12,T965&gt;=契約状況コード表!N$12),"○",IF(AND(BI965=契約状況コード表!M$13,T965&gt;=契約状況コード表!N$13),"○",IF(T965="他官署で調達手続き入札を実施のため","○","×"))))))))))</f>
        <v>×</v>
      </c>
      <c r="BE965" s="114" t="str">
        <f>IF(AND(BI965=契約状況コード表!M$5,Y965&gt;契約状況コード表!N$5),"○",IF(AND(BI965=契約状況コード表!M$6,Y965&gt;=契約状況コード表!N$6),"○",IF(AND(BI965=契約状況コード表!M$7,Y965&gt;=契約状況コード表!N$7),"○",IF(AND(BI965=契約状況コード表!M$8,Y965&gt;=契約状況コード表!N$8),"○",IF(AND(BI965=契約状況コード表!M$9,Y965&gt;=契約状況コード表!N$9),"○",IF(AND(BI965=契約状況コード表!M$10,Y965&gt;=契約状況コード表!N$10),"○",IF(AND(BI965=契約状況コード表!M$11,Y965&gt;=契約状況コード表!N$11),"○",IF(AND(BI965=契約状況コード表!M$12,Y965&gt;=契約状況コード表!N$12),"○",IF(AND(BI965=契約状況コード表!M$13,Y965&gt;=契約状況コード表!N$13),"○","×")))))))))</f>
        <v>×</v>
      </c>
      <c r="BF965" s="114" t="str">
        <f t="shared" si="128"/>
        <v>×</v>
      </c>
      <c r="BG965" s="114" t="str">
        <f t="shared" si="129"/>
        <v>×</v>
      </c>
      <c r="BH965" s="115" t="str">
        <f t="shared" si="130"/>
        <v/>
      </c>
      <c r="BI965" s="170">
        <f t="shared" si="131"/>
        <v>0</v>
      </c>
      <c r="BJ965" s="36" t="str">
        <f>IF(AG965=契約状況コード表!G$5,"",IF(AND(K965&lt;&gt;"",ISTEXT(U965)),"分担契約/単価契約",IF(ISTEXT(U965),"単価契約",IF(K965&lt;&gt;"","分担契約",""))))</f>
        <v/>
      </c>
      <c r="BK965" s="171"/>
      <c r="BL965" s="118" t="str">
        <f>IF(COUNTIF(T965,"**"),"",IF(AND(T965&gt;=契約状況コード表!P$5,OR(H965=契約状況コード表!M$5,H965=契約状況コード表!M$6)),1,IF(AND(T965&gt;=契約状況コード表!P$13,H965&lt;&gt;契約状況コード表!M$5,H965&lt;&gt;契約状況コード表!M$6),1,"")))</f>
        <v/>
      </c>
      <c r="BM965" s="155" t="str">
        <f t="shared" si="132"/>
        <v>○</v>
      </c>
      <c r="BN965" s="118" t="b">
        <f t="shared" si="133"/>
        <v>1</v>
      </c>
      <c r="BO965" s="118" t="b">
        <f t="shared" si="134"/>
        <v>1</v>
      </c>
    </row>
    <row r="966" spans="1:67" ht="60.6" customHeight="1">
      <c r="A966" s="101">
        <f t="shared" si="135"/>
        <v>961</v>
      </c>
      <c r="B966" s="101" t="str">
        <f t="shared" si="136"/>
        <v/>
      </c>
      <c r="C966" s="101" t="str">
        <f>IF(B966&lt;&gt;1,"",COUNTIF($B$6:B966,1))</f>
        <v/>
      </c>
      <c r="D966" s="101" t="str">
        <f>IF(B966&lt;&gt;2,"",COUNTIF($B$6:B966,2))</f>
        <v/>
      </c>
      <c r="E966" s="101" t="str">
        <f>IF(B966&lt;&gt;3,"",COUNTIF($B$6:B966,3))</f>
        <v/>
      </c>
      <c r="F966" s="101" t="str">
        <f>IF(B966&lt;&gt;4,"",COUNTIF($B$6:B966,4))</f>
        <v/>
      </c>
      <c r="G966" s="75"/>
      <c r="H966" s="36"/>
      <c r="I966" s="76"/>
      <c r="J966" s="76"/>
      <c r="K966" s="75"/>
      <c r="L966" s="161"/>
      <c r="M966" s="77"/>
      <c r="N966" s="76"/>
      <c r="O966" s="78"/>
      <c r="P966" s="83"/>
      <c r="Q966" s="84"/>
      <c r="R966" s="76"/>
      <c r="S966" s="75"/>
      <c r="T966" s="79"/>
      <c r="U966" s="86"/>
      <c r="V966" s="87"/>
      <c r="W966" s="172" t="str">
        <f>IF(OR(T966="他官署で調達手続きを実施のため",AG966=契約状況コード表!G$5),"－",IF(V966&lt;&gt;"",ROUNDDOWN(V966/T966,3),(IFERROR(ROUNDDOWN(U966/T966,3),"－"))))</f>
        <v>－</v>
      </c>
      <c r="X966" s="79"/>
      <c r="Y966" s="79"/>
      <c r="Z966" s="82"/>
      <c r="AA966" s="80"/>
      <c r="AB966" s="81"/>
      <c r="AC966" s="82"/>
      <c r="AD966" s="82"/>
      <c r="AE966" s="82"/>
      <c r="AF966" s="82"/>
      <c r="AG966" s="80"/>
      <c r="AH966" s="76"/>
      <c r="AI966" s="76"/>
      <c r="AJ966" s="76"/>
      <c r="AK966" s="36"/>
      <c r="AL966" s="36"/>
      <c r="AM966" s="200"/>
      <c r="AN966" s="200"/>
      <c r="AO966" s="200"/>
      <c r="AP966" s="200"/>
      <c r="AQ966" s="161"/>
      <c r="AR966" s="75"/>
      <c r="AS966" s="36"/>
      <c r="AT966" s="36"/>
      <c r="AU966" s="36"/>
      <c r="AV966" s="36"/>
      <c r="AW966" s="36"/>
      <c r="AX966" s="36"/>
      <c r="AY966" s="36"/>
      <c r="AZ966" s="36"/>
      <c r="BA966" s="108"/>
      <c r="BB966" s="113"/>
      <c r="BC966" s="114" t="str">
        <f>IF(AND(OR(K966=契約状況コード表!D$5,K966=契約状況コード表!D$6),OR(AG966=契約状況コード表!G$5,AG966=契約状況コード表!G$6)),"年間支払金額(全官署)",IF(OR(AG966=契約状況コード表!G$5,AG966=契約状況コード表!G$6),"年間支払金額",IF(AND(OR(COUNTIF(AI966,"*すべて*"),COUNTIF(AI966,"*全て*")),S966="●",OR(K966=契約状況コード表!D$5,K966=契約状況コード表!D$6)),"年間支払金額(全官署、契約相手方ごと)",IF(AND(OR(COUNTIF(AI966,"*すべて*"),COUNTIF(AI966,"*全て*")),S966="●"),"年間支払金額(契約相手方ごと)",IF(AND(OR(K966=契約状況コード表!D$5,K966=契約状況コード表!D$6),AG966=契約状況コード表!G$7),"契約総額(全官署)",IF(AND(K966=契約状況コード表!D$7,AG966=契約状況コード表!G$7),"契約総額(自官署のみ)",IF(K966=契約状況コード表!D$7,"年間支払金額(自官署のみ)",IF(AG966=契約状況コード表!G$7,"契約総額",IF(AND(COUNTIF(BJ966,"&lt;&gt;*単価*"),OR(K966=契約状況コード表!D$5,K966=契約状況コード表!D$6)),"全官署予定価格",IF(AND(COUNTIF(BJ966,"*単価*"),OR(K966=契約状況コード表!D$5,K966=契約状況コード表!D$6)),"全官署支払金額",IF(AND(COUNTIF(BJ966,"&lt;&gt;*単価*"),COUNTIF(BJ966,"*変更契約*")),"変更後予定価格",IF(COUNTIF(BJ966,"*単価*"),"年間支払金額","予定価格"))))))))))))</f>
        <v>予定価格</v>
      </c>
      <c r="BD966" s="114" t="str">
        <f>IF(AND(BI966=契約状況コード表!M$5,T966&gt;契約状況コード表!N$5),"○",IF(AND(BI966=契約状況コード表!M$6,T966&gt;=契約状況コード表!N$6),"○",IF(AND(BI966=契約状況コード表!M$7,T966&gt;=契約状況コード表!N$7),"○",IF(AND(BI966=契約状況コード表!M$8,T966&gt;=契約状況コード表!N$8),"○",IF(AND(BI966=契約状況コード表!M$9,T966&gt;=契約状況コード表!N$9),"○",IF(AND(BI966=契約状況コード表!M$10,T966&gt;=契約状況コード表!N$10),"○",IF(AND(BI966=契約状況コード表!M$11,T966&gt;=契約状況コード表!N$11),"○",IF(AND(BI966=契約状況コード表!M$12,T966&gt;=契約状況コード表!N$12),"○",IF(AND(BI966=契約状況コード表!M$13,T966&gt;=契約状況コード表!N$13),"○",IF(T966="他官署で調達手続き入札を実施のため","○","×"))))))))))</f>
        <v>×</v>
      </c>
      <c r="BE966" s="114" t="str">
        <f>IF(AND(BI966=契約状況コード表!M$5,Y966&gt;契約状況コード表!N$5),"○",IF(AND(BI966=契約状況コード表!M$6,Y966&gt;=契約状況コード表!N$6),"○",IF(AND(BI966=契約状況コード表!M$7,Y966&gt;=契約状況コード表!N$7),"○",IF(AND(BI966=契約状況コード表!M$8,Y966&gt;=契約状況コード表!N$8),"○",IF(AND(BI966=契約状況コード表!M$9,Y966&gt;=契約状況コード表!N$9),"○",IF(AND(BI966=契約状況コード表!M$10,Y966&gt;=契約状況コード表!N$10),"○",IF(AND(BI966=契約状況コード表!M$11,Y966&gt;=契約状況コード表!N$11),"○",IF(AND(BI966=契約状況コード表!M$12,Y966&gt;=契約状況コード表!N$12),"○",IF(AND(BI966=契約状況コード表!M$13,Y966&gt;=契約状況コード表!N$13),"○","×")))))))))</f>
        <v>×</v>
      </c>
      <c r="BF966" s="114" t="str">
        <f t="shared" ref="BF966:BF994" si="137">IF(AND(L966="×",BG966="○"),"×",BG966)</f>
        <v>×</v>
      </c>
      <c r="BG966" s="114" t="str">
        <f t="shared" ref="BG966:BG994" si="138">IF(BB966&lt;&gt;"",BB966,IF(COUNTIF(BC966,"*予定価格*"),BD966,BE966))</f>
        <v>×</v>
      </c>
      <c r="BH966" s="115" t="str">
        <f t="shared" ref="BH966:BH994" si="139">IF(BG966="○",X966,"")</f>
        <v/>
      </c>
      <c r="BI966" s="170">
        <f t="shared" ref="BI966:BI994" si="140">IF(H966="③情報システム",IF(COUNTIF(I966,"*借入*")+COUNTIF(I966,"*賃貸*")+COUNTIF(I966,"*リース*"),"⑨物品等賃借",IF(COUNTIF(I966,"*購入*")+COUNTIF(DM966,"*調達*"),"⑦物品等購入",IF(COUNTIF(I966,"*製造*"),"⑧物品等製造","⑩役務"))),H966)</f>
        <v>0</v>
      </c>
      <c r="BJ966" s="36" t="str">
        <f>IF(AG966=契約状況コード表!G$5,"",IF(AND(K966&lt;&gt;"",ISTEXT(U966)),"分担契約/単価契約",IF(ISTEXT(U966),"単価契約",IF(K966&lt;&gt;"","分担契約",""))))</f>
        <v/>
      </c>
      <c r="BK966" s="171"/>
      <c r="BL966" s="118" t="str">
        <f>IF(COUNTIF(T966,"**"),"",IF(AND(T966&gt;=契約状況コード表!P$5,OR(H966=契約状況コード表!M$5,H966=契約状況コード表!M$6)),1,IF(AND(T966&gt;=契約状況コード表!P$13,H966&lt;&gt;契約状況コード表!M$5,H966&lt;&gt;契約状況コード表!M$6),1,"")))</f>
        <v/>
      </c>
      <c r="BM966" s="155" t="str">
        <f t="shared" ref="BM966:BM994" si="141">IF(LEN(O966)=0,"○",IF(LEN(O966)=1,"○",IF(LEN(O966)=13,"○",IF(LEN(O966)=27,"○",IF(LEN(O966)=41,"○","×")))))</f>
        <v>○</v>
      </c>
      <c r="BN966" s="118" t="b">
        <f t="shared" ref="BN966:BN994" si="142">_xlfn.ISFORMULA(BI966)</f>
        <v>1</v>
      </c>
      <c r="BO966" s="118" t="b">
        <f t="shared" ref="BO966:BO994" si="143">_xlfn.ISFORMULA(BJ966)</f>
        <v>1</v>
      </c>
    </row>
    <row r="967" spans="1:67" ht="60.6" customHeight="1">
      <c r="A967" s="101">
        <f t="shared" si="135"/>
        <v>962</v>
      </c>
      <c r="B967" s="101" t="str">
        <f t="shared" si="136"/>
        <v/>
      </c>
      <c r="C967" s="101" t="str">
        <f>IF(B967&lt;&gt;1,"",COUNTIF($B$6:B967,1))</f>
        <v/>
      </c>
      <c r="D967" s="101" t="str">
        <f>IF(B967&lt;&gt;2,"",COUNTIF($B$6:B967,2))</f>
        <v/>
      </c>
      <c r="E967" s="101" t="str">
        <f>IF(B967&lt;&gt;3,"",COUNTIF($B$6:B967,3))</f>
        <v/>
      </c>
      <c r="F967" s="101" t="str">
        <f>IF(B967&lt;&gt;4,"",COUNTIF($B$6:B967,4))</f>
        <v/>
      </c>
      <c r="G967" s="75"/>
      <c r="H967" s="36"/>
      <c r="I967" s="76"/>
      <c r="J967" s="76"/>
      <c r="K967" s="75"/>
      <c r="L967" s="161"/>
      <c r="M967" s="77"/>
      <c r="N967" s="76"/>
      <c r="O967" s="78"/>
      <c r="P967" s="83"/>
      <c r="Q967" s="84"/>
      <c r="R967" s="76"/>
      <c r="S967" s="75"/>
      <c r="T967" s="79"/>
      <c r="U967" s="86"/>
      <c r="V967" s="87"/>
      <c r="W967" s="172" t="str">
        <f>IF(OR(T967="他官署で調達手続きを実施のため",AG967=契約状況コード表!G$5),"－",IF(V967&lt;&gt;"",ROUNDDOWN(V967/T967,3),(IFERROR(ROUNDDOWN(U967/T967,3),"－"))))</f>
        <v>－</v>
      </c>
      <c r="X967" s="79"/>
      <c r="Y967" s="79"/>
      <c r="Z967" s="82"/>
      <c r="AA967" s="80"/>
      <c r="AB967" s="81"/>
      <c r="AC967" s="82"/>
      <c r="AD967" s="82"/>
      <c r="AE967" s="82"/>
      <c r="AF967" s="82"/>
      <c r="AG967" s="80"/>
      <c r="AH967" s="76"/>
      <c r="AI967" s="76"/>
      <c r="AJ967" s="76"/>
      <c r="AK967" s="36"/>
      <c r="AL967" s="36"/>
      <c r="AM967" s="200"/>
      <c r="AN967" s="200"/>
      <c r="AO967" s="200"/>
      <c r="AP967" s="200"/>
      <c r="AQ967" s="161"/>
      <c r="AR967" s="75"/>
      <c r="AS967" s="36"/>
      <c r="AT967" s="36"/>
      <c r="AU967" s="36"/>
      <c r="AV967" s="36"/>
      <c r="AW967" s="36"/>
      <c r="AX967" s="36"/>
      <c r="AY967" s="36"/>
      <c r="AZ967" s="36"/>
      <c r="BA967" s="104"/>
      <c r="BB967" s="113"/>
      <c r="BC967" s="114" t="str">
        <f>IF(AND(OR(K967=契約状況コード表!D$5,K967=契約状況コード表!D$6),OR(AG967=契約状況コード表!G$5,AG967=契約状況コード表!G$6)),"年間支払金額(全官署)",IF(OR(AG967=契約状況コード表!G$5,AG967=契約状況コード表!G$6),"年間支払金額",IF(AND(OR(COUNTIF(AI967,"*すべて*"),COUNTIF(AI967,"*全て*")),S967="●",OR(K967=契約状況コード表!D$5,K967=契約状況コード表!D$6)),"年間支払金額(全官署、契約相手方ごと)",IF(AND(OR(COUNTIF(AI967,"*すべて*"),COUNTIF(AI967,"*全て*")),S967="●"),"年間支払金額(契約相手方ごと)",IF(AND(OR(K967=契約状況コード表!D$5,K967=契約状況コード表!D$6),AG967=契約状況コード表!G$7),"契約総額(全官署)",IF(AND(K967=契約状況コード表!D$7,AG967=契約状況コード表!G$7),"契約総額(自官署のみ)",IF(K967=契約状況コード表!D$7,"年間支払金額(自官署のみ)",IF(AG967=契約状況コード表!G$7,"契約総額",IF(AND(COUNTIF(BJ967,"&lt;&gt;*単価*"),OR(K967=契約状況コード表!D$5,K967=契約状況コード表!D$6)),"全官署予定価格",IF(AND(COUNTIF(BJ967,"*単価*"),OR(K967=契約状況コード表!D$5,K967=契約状況コード表!D$6)),"全官署支払金額",IF(AND(COUNTIF(BJ967,"&lt;&gt;*単価*"),COUNTIF(BJ967,"*変更契約*")),"変更後予定価格",IF(COUNTIF(BJ967,"*単価*"),"年間支払金額","予定価格"))))))))))))</f>
        <v>予定価格</v>
      </c>
      <c r="BD967" s="114" t="str">
        <f>IF(AND(BI967=契約状況コード表!M$5,T967&gt;契約状況コード表!N$5),"○",IF(AND(BI967=契約状況コード表!M$6,T967&gt;=契約状況コード表!N$6),"○",IF(AND(BI967=契約状況コード表!M$7,T967&gt;=契約状況コード表!N$7),"○",IF(AND(BI967=契約状況コード表!M$8,T967&gt;=契約状況コード表!N$8),"○",IF(AND(BI967=契約状況コード表!M$9,T967&gt;=契約状況コード表!N$9),"○",IF(AND(BI967=契約状況コード表!M$10,T967&gt;=契約状況コード表!N$10),"○",IF(AND(BI967=契約状況コード表!M$11,T967&gt;=契約状況コード表!N$11),"○",IF(AND(BI967=契約状況コード表!M$12,T967&gt;=契約状況コード表!N$12),"○",IF(AND(BI967=契約状況コード表!M$13,T967&gt;=契約状況コード表!N$13),"○",IF(T967="他官署で調達手続き入札を実施のため","○","×"))))))))))</f>
        <v>×</v>
      </c>
      <c r="BE967" s="114" t="str">
        <f>IF(AND(BI967=契約状況コード表!M$5,Y967&gt;契約状況コード表!N$5),"○",IF(AND(BI967=契約状況コード表!M$6,Y967&gt;=契約状況コード表!N$6),"○",IF(AND(BI967=契約状況コード表!M$7,Y967&gt;=契約状況コード表!N$7),"○",IF(AND(BI967=契約状況コード表!M$8,Y967&gt;=契約状況コード表!N$8),"○",IF(AND(BI967=契約状況コード表!M$9,Y967&gt;=契約状況コード表!N$9),"○",IF(AND(BI967=契約状況コード表!M$10,Y967&gt;=契約状況コード表!N$10),"○",IF(AND(BI967=契約状況コード表!M$11,Y967&gt;=契約状況コード表!N$11),"○",IF(AND(BI967=契約状況コード表!M$12,Y967&gt;=契約状況コード表!N$12),"○",IF(AND(BI967=契約状況コード表!M$13,Y967&gt;=契約状況コード表!N$13),"○","×")))))))))</f>
        <v>×</v>
      </c>
      <c r="BF967" s="114" t="str">
        <f t="shared" si="137"/>
        <v>×</v>
      </c>
      <c r="BG967" s="114" t="str">
        <f t="shared" si="138"/>
        <v>×</v>
      </c>
      <c r="BH967" s="115" t="str">
        <f t="shared" si="139"/>
        <v/>
      </c>
      <c r="BI967" s="170">
        <f t="shared" si="140"/>
        <v>0</v>
      </c>
      <c r="BJ967" s="36" t="str">
        <f>IF(AG967=契約状況コード表!G$5,"",IF(AND(K967&lt;&gt;"",ISTEXT(U967)),"分担契約/単価契約",IF(ISTEXT(U967),"単価契約",IF(K967&lt;&gt;"","分担契約",""))))</f>
        <v/>
      </c>
      <c r="BK967" s="171"/>
      <c r="BL967" s="118" t="str">
        <f>IF(COUNTIF(T967,"**"),"",IF(AND(T967&gt;=契約状況コード表!P$5,OR(H967=契約状況コード表!M$5,H967=契約状況コード表!M$6)),1,IF(AND(T967&gt;=契約状況コード表!P$13,H967&lt;&gt;契約状況コード表!M$5,H967&lt;&gt;契約状況コード表!M$6),1,"")))</f>
        <v/>
      </c>
      <c r="BM967" s="155" t="str">
        <f t="shared" si="141"/>
        <v>○</v>
      </c>
      <c r="BN967" s="118" t="b">
        <f t="shared" si="142"/>
        <v>1</v>
      </c>
      <c r="BO967" s="118" t="b">
        <f t="shared" si="143"/>
        <v>1</v>
      </c>
    </row>
    <row r="968" spans="1:67" ht="60.6" customHeight="1">
      <c r="A968" s="101">
        <f t="shared" si="135"/>
        <v>963</v>
      </c>
      <c r="B968" s="101" t="str">
        <f t="shared" si="136"/>
        <v/>
      </c>
      <c r="C968" s="101" t="str">
        <f>IF(B968&lt;&gt;1,"",COUNTIF($B$6:B968,1))</f>
        <v/>
      </c>
      <c r="D968" s="101" t="str">
        <f>IF(B968&lt;&gt;2,"",COUNTIF($B$6:B968,2))</f>
        <v/>
      </c>
      <c r="E968" s="101" t="str">
        <f>IF(B968&lt;&gt;3,"",COUNTIF($B$6:B968,3))</f>
        <v/>
      </c>
      <c r="F968" s="101" t="str">
        <f>IF(B968&lt;&gt;4,"",COUNTIF($B$6:B968,4))</f>
        <v/>
      </c>
      <c r="G968" s="75"/>
      <c r="H968" s="36"/>
      <c r="I968" s="76"/>
      <c r="J968" s="76"/>
      <c r="K968" s="75"/>
      <c r="L968" s="161"/>
      <c r="M968" s="77"/>
      <c r="N968" s="76"/>
      <c r="O968" s="78"/>
      <c r="P968" s="83"/>
      <c r="Q968" s="84"/>
      <c r="R968" s="76"/>
      <c r="S968" s="75"/>
      <c r="T968" s="79"/>
      <c r="U968" s="86"/>
      <c r="V968" s="87"/>
      <c r="W968" s="172" t="str">
        <f>IF(OR(T968="他官署で調達手続きを実施のため",AG968=契約状況コード表!G$5),"－",IF(V968&lt;&gt;"",ROUNDDOWN(V968/T968,3),(IFERROR(ROUNDDOWN(U968/T968,3),"－"))))</f>
        <v>－</v>
      </c>
      <c r="X968" s="79"/>
      <c r="Y968" s="79"/>
      <c r="Z968" s="82"/>
      <c r="AA968" s="80"/>
      <c r="AB968" s="81"/>
      <c r="AC968" s="82"/>
      <c r="AD968" s="82"/>
      <c r="AE968" s="82"/>
      <c r="AF968" s="82"/>
      <c r="AG968" s="80"/>
      <c r="AH968" s="76"/>
      <c r="AI968" s="76"/>
      <c r="AJ968" s="76"/>
      <c r="AK968" s="36"/>
      <c r="AL968" s="36"/>
      <c r="AM968" s="200"/>
      <c r="AN968" s="200"/>
      <c r="AO968" s="200"/>
      <c r="AP968" s="200"/>
      <c r="AQ968" s="161"/>
      <c r="AR968" s="75"/>
      <c r="AS968" s="36"/>
      <c r="AT968" s="36"/>
      <c r="AU968" s="36"/>
      <c r="AV968" s="36"/>
      <c r="AW968" s="36"/>
      <c r="AX968" s="36"/>
      <c r="AY968" s="36"/>
      <c r="AZ968" s="36"/>
      <c r="BA968" s="104"/>
      <c r="BB968" s="113"/>
      <c r="BC968" s="114" t="str">
        <f>IF(AND(OR(K968=契約状況コード表!D$5,K968=契約状況コード表!D$6),OR(AG968=契約状況コード表!G$5,AG968=契約状況コード表!G$6)),"年間支払金額(全官署)",IF(OR(AG968=契約状況コード表!G$5,AG968=契約状況コード表!G$6),"年間支払金額",IF(AND(OR(COUNTIF(AI968,"*すべて*"),COUNTIF(AI968,"*全て*")),S968="●",OR(K968=契約状況コード表!D$5,K968=契約状況コード表!D$6)),"年間支払金額(全官署、契約相手方ごと)",IF(AND(OR(COUNTIF(AI968,"*すべて*"),COUNTIF(AI968,"*全て*")),S968="●"),"年間支払金額(契約相手方ごと)",IF(AND(OR(K968=契約状況コード表!D$5,K968=契約状況コード表!D$6),AG968=契約状況コード表!G$7),"契約総額(全官署)",IF(AND(K968=契約状況コード表!D$7,AG968=契約状況コード表!G$7),"契約総額(自官署のみ)",IF(K968=契約状況コード表!D$7,"年間支払金額(自官署のみ)",IF(AG968=契約状況コード表!G$7,"契約総額",IF(AND(COUNTIF(BJ968,"&lt;&gt;*単価*"),OR(K968=契約状況コード表!D$5,K968=契約状況コード表!D$6)),"全官署予定価格",IF(AND(COUNTIF(BJ968,"*単価*"),OR(K968=契約状況コード表!D$5,K968=契約状況コード表!D$6)),"全官署支払金額",IF(AND(COUNTIF(BJ968,"&lt;&gt;*単価*"),COUNTIF(BJ968,"*変更契約*")),"変更後予定価格",IF(COUNTIF(BJ968,"*単価*"),"年間支払金額","予定価格"))))))))))))</f>
        <v>予定価格</v>
      </c>
      <c r="BD968" s="114" t="str">
        <f>IF(AND(BI968=契約状況コード表!M$5,T968&gt;契約状況コード表!N$5),"○",IF(AND(BI968=契約状況コード表!M$6,T968&gt;=契約状況コード表!N$6),"○",IF(AND(BI968=契約状況コード表!M$7,T968&gt;=契約状況コード表!N$7),"○",IF(AND(BI968=契約状況コード表!M$8,T968&gt;=契約状況コード表!N$8),"○",IF(AND(BI968=契約状況コード表!M$9,T968&gt;=契約状況コード表!N$9),"○",IF(AND(BI968=契約状況コード表!M$10,T968&gt;=契約状況コード表!N$10),"○",IF(AND(BI968=契約状況コード表!M$11,T968&gt;=契約状況コード表!N$11),"○",IF(AND(BI968=契約状況コード表!M$12,T968&gt;=契約状況コード表!N$12),"○",IF(AND(BI968=契約状況コード表!M$13,T968&gt;=契約状況コード表!N$13),"○",IF(T968="他官署で調達手続き入札を実施のため","○","×"))))))))))</f>
        <v>×</v>
      </c>
      <c r="BE968" s="114" t="str">
        <f>IF(AND(BI968=契約状況コード表!M$5,Y968&gt;契約状況コード表!N$5),"○",IF(AND(BI968=契約状況コード表!M$6,Y968&gt;=契約状況コード表!N$6),"○",IF(AND(BI968=契約状況コード表!M$7,Y968&gt;=契約状況コード表!N$7),"○",IF(AND(BI968=契約状況コード表!M$8,Y968&gt;=契約状況コード表!N$8),"○",IF(AND(BI968=契約状況コード表!M$9,Y968&gt;=契約状況コード表!N$9),"○",IF(AND(BI968=契約状況コード表!M$10,Y968&gt;=契約状況コード表!N$10),"○",IF(AND(BI968=契約状況コード表!M$11,Y968&gt;=契約状況コード表!N$11),"○",IF(AND(BI968=契約状況コード表!M$12,Y968&gt;=契約状況コード表!N$12),"○",IF(AND(BI968=契約状況コード表!M$13,Y968&gt;=契約状況コード表!N$13),"○","×")))))))))</f>
        <v>×</v>
      </c>
      <c r="BF968" s="114" t="str">
        <f t="shared" si="137"/>
        <v>×</v>
      </c>
      <c r="BG968" s="114" t="str">
        <f t="shared" si="138"/>
        <v>×</v>
      </c>
      <c r="BH968" s="115" t="str">
        <f t="shared" si="139"/>
        <v/>
      </c>
      <c r="BI968" s="170">
        <f t="shared" si="140"/>
        <v>0</v>
      </c>
      <c r="BJ968" s="36" t="str">
        <f>IF(AG968=契約状況コード表!G$5,"",IF(AND(K968&lt;&gt;"",ISTEXT(U968)),"分担契約/単価契約",IF(ISTEXT(U968),"単価契約",IF(K968&lt;&gt;"","分担契約",""))))</f>
        <v/>
      </c>
      <c r="BK968" s="171"/>
      <c r="BL968" s="118" t="str">
        <f>IF(COUNTIF(T968,"**"),"",IF(AND(T968&gt;=契約状況コード表!P$5,OR(H968=契約状況コード表!M$5,H968=契約状況コード表!M$6)),1,IF(AND(T968&gt;=契約状況コード表!P$13,H968&lt;&gt;契約状況コード表!M$5,H968&lt;&gt;契約状況コード表!M$6),1,"")))</f>
        <v/>
      </c>
      <c r="BM968" s="155" t="str">
        <f t="shared" si="141"/>
        <v>○</v>
      </c>
      <c r="BN968" s="118" t="b">
        <f t="shared" si="142"/>
        <v>1</v>
      </c>
      <c r="BO968" s="118" t="b">
        <f t="shared" si="143"/>
        <v>1</v>
      </c>
    </row>
    <row r="969" spans="1:67" ht="60.6" customHeight="1">
      <c r="A969" s="101">
        <f t="shared" si="135"/>
        <v>964</v>
      </c>
      <c r="B969" s="101" t="str">
        <f t="shared" si="136"/>
        <v/>
      </c>
      <c r="C969" s="101" t="str">
        <f>IF(B969&lt;&gt;1,"",COUNTIF($B$6:B969,1))</f>
        <v/>
      </c>
      <c r="D969" s="101" t="str">
        <f>IF(B969&lt;&gt;2,"",COUNTIF($B$6:B969,2))</f>
        <v/>
      </c>
      <c r="E969" s="101" t="str">
        <f>IF(B969&lt;&gt;3,"",COUNTIF($B$6:B969,3))</f>
        <v/>
      </c>
      <c r="F969" s="101" t="str">
        <f>IF(B969&lt;&gt;4,"",COUNTIF($B$6:B969,4))</f>
        <v/>
      </c>
      <c r="G969" s="75"/>
      <c r="H969" s="36"/>
      <c r="I969" s="76"/>
      <c r="J969" s="76"/>
      <c r="K969" s="75"/>
      <c r="L969" s="161"/>
      <c r="M969" s="77"/>
      <c r="N969" s="76"/>
      <c r="O969" s="78"/>
      <c r="P969" s="83"/>
      <c r="Q969" s="84"/>
      <c r="R969" s="76"/>
      <c r="S969" s="75"/>
      <c r="T969" s="85"/>
      <c r="U969" s="154"/>
      <c r="V969" s="87"/>
      <c r="W969" s="172" t="str">
        <f>IF(OR(T969="他官署で調達手続きを実施のため",AG969=契約状況コード表!G$5),"－",IF(V969&lt;&gt;"",ROUNDDOWN(V969/T969,3),(IFERROR(ROUNDDOWN(U969/T969,3),"－"))))</f>
        <v>－</v>
      </c>
      <c r="X969" s="85"/>
      <c r="Y969" s="85"/>
      <c r="Z969" s="82"/>
      <c r="AA969" s="80"/>
      <c r="AB969" s="81"/>
      <c r="AC969" s="82"/>
      <c r="AD969" s="82"/>
      <c r="AE969" s="82"/>
      <c r="AF969" s="82"/>
      <c r="AG969" s="80"/>
      <c r="AH969" s="76"/>
      <c r="AI969" s="76"/>
      <c r="AJ969" s="76"/>
      <c r="AK969" s="36"/>
      <c r="AL969" s="36"/>
      <c r="AM969" s="200"/>
      <c r="AN969" s="200"/>
      <c r="AO969" s="200"/>
      <c r="AP969" s="200"/>
      <c r="AQ969" s="161"/>
      <c r="AR969" s="75"/>
      <c r="AS969" s="36"/>
      <c r="AT969" s="36"/>
      <c r="AU969" s="36"/>
      <c r="AV969" s="36"/>
      <c r="AW969" s="36"/>
      <c r="AX969" s="36"/>
      <c r="AY969" s="36"/>
      <c r="AZ969" s="36"/>
      <c r="BA969" s="104"/>
      <c r="BB969" s="113"/>
      <c r="BC969" s="114" t="str">
        <f>IF(AND(OR(K969=契約状況コード表!D$5,K969=契約状況コード表!D$6),OR(AG969=契約状況コード表!G$5,AG969=契約状況コード表!G$6)),"年間支払金額(全官署)",IF(OR(AG969=契約状況コード表!G$5,AG969=契約状況コード表!G$6),"年間支払金額",IF(AND(OR(COUNTIF(AI969,"*すべて*"),COUNTIF(AI969,"*全て*")),S969="●",OR(K969=契約状況コード表!D$5,K969=契約状況コード表!D$6)),"年間支払金額(全官署、契約相手方ごと)",IF(AND(OR(COUNTIF(AI969,"*すべて*"),COUNTIF(AI969,"*全て*")),S969="●"),"年間支払金額(契約相手方ごと)",IF(AND(OR(K969=契約状況コード表!D$5,K969=契約状況コード表!D$6),AG969=契約状況コード表!G$7),"契約総額(全官署)",IF(AND(K969=契約状況コード表!D$7,AG969=契約状況コード表!G$7),"契約総額(自官署のみ)",IF(K969=契約状況コード表!D$7,"年間支払金額(自官署のみ)",IF(AG969=契約状況コード表!G$7,"契約総額",IF(AND(COUNTIF(BJ969,"&lt;&gt;*単価*"),OR(K969=契約状況コード表!D$5,K969=契約状況コード表!D$6)),"全官署予定価格",IF(AND(COUNTIF(BJ969,"*単価*"),OR(K969=契約状況コード表!D$5,K969=契約状況コード表!D$6)),"全官署支払金額",IF(AND(COUNTIF(BJ969,"&lt;&gt;*単価*"),COUNTIF(BJ969,"*変更契約*")),"変更後予定価格",IF(COUNTIF(BJ969,"*単価*"),"年間支払金額","予定価格"))))))))))))</f>
        <v>予定価格</v>
      </c>
      <c r="BD969" s="114" t="str">
        <f>IF(AND(BI969=契約状況コード表!M$5,T969&gt;契約状況コード表!N$5),"○",IF(AND(BI969=契約状況コード表!M$6,T969&gt;=契約状況コード表!N$6),"○",IF(AND(BI969=契約状況コード表!M$7,T969&gt;=契約状況コード表!N$7),"○",IF(AND(BI969=契約状況コード表!M$8,T969&gt;=契約状況コード表!N$8),"○",IF(AND(BI969=契約状況コード表!M$9,T969&gt;=契約状況コード表!N$9),"○",IF(AND(BI969=契約状況コード表!M$10,T969&gt;=契約状況コード表!N$10),"○",IF(AND(BI969=契約状況コード表!M$11,T969&gt;=契約状況コード表!N$11),"○",IF(AND(BI969=契約状況コード表!M$12,T969&gt;=契約状況コード表!N$12),"○",IF(AND(BI969=契約状況コード表!M$13,T969&gt;=契約状況コード表!N$13),"○",IF(T969="他官署で調達手続き入札を実施のため","○","×"))))))))))</f>
        <v>×</v>
      </c>
      <c r="BE969" s="114" t="str">
        <f>IF(AND(BI969=契約状況コード表!M$5,Y969&gt;契約状況コード表!N$5),"○",IF(AND(BI969=契約状況コード表!M$6,Y969&gt;=契約状況コード表!N$6),"○",IF(AND(BI969=契約状況コード表!M$7,Y969&gt;=契約状況コード表!N$7),"○",IF(AND(BI969=契約状況コード表!M$8,Y969&gt;=契約状況コード表!N$8),"○",IF(AND(BI969=契約状況コード表!M$9,Y969&gt;=契約状況コード表!N$9),"○",IF(AND(BI969=契約状況コード表!M$10,Y969&gt;=契約状況コード表!N$10),"○",IF(AND(BI969=契約状況コード表!M$11,Y969&gt;=契約状況コード表!N$11),"○",IF(AND(BI969=契約状況コード表!M$12,Y969&gt;=契約状況コード表!N$12),"○",IF(AND(BI969=契約状況コード表!M$13,Y969&gt;=契約状況コード表!N$13),"○","×")))))))))</f>
        <v>×</v>
      </c>
      <c r="BF969" s="114" t="str">
        <f t="shared" si="137"/>
        <v>×</v>
      </c>
      <c r="BG969" s="114" t="str">
        <f t="shared" si="138"/>
        <v>×</v>
      </c>
      <c r="BH969" s="115" t="str">
        <f t="shared" si="139"/>
        <v/>
      </c>
      <c r="BI969" s="170">
        <f t="shared" si="140"/>
        <v>0</v>
      </c>
      <c r="BJ969" s="36" t="str">
        <f>IF(AG969=契約状況コード表!G$5,"",IF(AND(K969&lt;&gt;"",ISTEXT(U969)),"分担契約/単価契約",IF(ISTEXT(U969),"単価契約",IF(K969&lt;&gt;"","分担契約",""))))</f>
        <v/>
      </c>
      <c r="BK969" s="171"/>
      <c r="BL969" s="118" t="str">
        <f>IF(COUNTIF(T969,"**"),"",IF(AND(T969&gt;=契約状況コード表!P$5,OR(H969=契約状況コード表!M$5,H969=契約状況コード表!M$6)),1,IF(AND(T969&gt;=契約状況コード表!P$13,H969&lt;&gt;契約状況コード表!M$5,H969&lt;&gt;契約状況コード表!M$6),1,"")))</f>
        <v/>
      </c>
      <c r="BM969" s="155" t="str">
        <f t="shared" si="141"/>
        <v>○</v>
      </c>
      <c r="BN969" s="118" t="b">
        <f t="shared" si="142"/>
        <v>1</v>
      </c>
      <c r="BO969" s="118" t="b">
        <f t="shared" si="143"/>
        <v>1</v>
      </c>
    </row>
    <row r="970" spans="1:67" ht="60.6" customHeight="1">
      <c r="A970" s="101">
        <f t="shared" si="135"/>
        <v>965</v>
      </c>
      <c r="B970" s="101" t="str">
        <f t="shared" si="136"/>
        <v/>
      </c>
      <c r="C970" s="101" t="str">
        <f>IF(B970&lt;&gt;1,"",COUNTIF($B$6:B970,1))</f>
        <v/>
      </c>
      <c r="D970" s="101" t="str">
        <f>IF(B970&lt;&gt;2,"",COUNTIF($B$6:B970,2))</f>
        <v/>
      </c>
      <c r="E970" s="101" t="str">
        <f>IF(B970&lt;&gt;3,"",COUNTIF($B$6:B970,3))</f>
        <v/>
      </c>
      <c r="F970" s="101" t="str">
        <f>IF(B970&lt;&gt;4,"",COUNTIF($B$6:B970,4))</f>
        <v/>
      </c>
      <c r="G970" s="75"/>
      <c r="H970" s="36"/>
      <c r="I970" s="76"/>
      <c r="J970" s="76"/>
      <c r="K970" s="75"/>
      <c r="L970" s="161"/>
      <c r="M970" s="77"/>
      <c r="N970" s="76"/>
      <c r="O970" s="78"/>
      <c r="P970" s="83"/>
      <c r="Q970" s="84"/>
      <c r="R970" s="76"/>
      <c r="S970" s="75"/>
      <c r="T970" s="79"/>
      <c r="U970" s="86"/>
      <c r="V970" s="87"/>
      <c r="W970" s="172" t="str">
        <f>IF(OR(T970="他官署で調達手続きを実施のため",AG970=契約状況コード表!G$5),"－",IF(V970&lt;&gt;"",ROUNDDOWN(V970/T970,3),(IFERROR(ROUNDDOWN(U970/T970,3),"－"))))</f>
        <v>－</v>
      </c>
      <c r="X970" s="79"/>
      <c r="Y970" s="79"/>
      <c r="Z970" s="82"/>
      <c r="AA970" s="80"/>
      <c r="AB970" s="81"/>
      <c r="AC970" s="82"/>
      <c r="AD970" s="82"/>
      <c r="AE970" s="82"/>
      <c r="AF970" s="82"/>
      <c r="AG970" s="80"/>
      <c r="AH970" s="76"/>
      <c r="AI970" s="76"/>
      <c r="AJ970" s="76"/>
      <c r="AK970" s="36"/>
      <c r="AL970" s="36"/>
      <c r="AM970" s="200"/>
      <c r="AN970" s="200"/>
      <c r="AO970" s="200"/>
      <c r="AP970" s="200"/>
      <c r="AQ970" s="161"/>
      <c r="AR970" s="75"/>
      <c r="AS970" s="36"/>
      <c r="AT970" s="36"/>
      <c r="AU970" s="36"/>
      <c r="AV970" s="36"/>
      <c r="AW970" s="36"/>
      <c r="AX970" s="36"/>
      <c r="AY970" s="36"/>
      <c r="AZ970" s="36"/>
      <c r="BA970" s="104"/>
      <c r="BB970" s="113"/>
      <c r="BC970" s="114" t="str">
        <f>IF(AND(OR(K970=契約状況コード表!D$5,K970=契約状況コード表!D$6),OR(AG970=契約状況コード表!G$5,AG970=契約状況コード表!G$6)),"年間支払金額(全官署)",IF(OR(AG970=契約状況コード表!G$5,AG970=契約状況コード表!G$6),"年間支払金額",IF(AND(OR(COUNTIF(AI970,"*すべて*"),COUNTIF(AI970,"*全て*")),S970="●",OR(K970=契約状況コード表!D$5,K970=契約状況コード表!D$6)),"年間支払金額(全官署、契約相手方ごと)",IF(AND(OR(COUNTIF(AI970,"*すべて*"),COUNTIF(AI970,"*全て*")),S970="●"),"年間支払金額(契約相手方ごと)",IF(AND(OR(K970=契約状況コード表!D$5,K970=契約状況コード表!D$6),AG970=契約状況コード表!G$7),"契約総額(全官署)",IF(AND(K970=契約状況コード表!D$7,AG970=契約状況コード表!G$7),"契約総額(自官署のみ)",IF(K970=契約状況コード表!D$7,"年間支払金額(自官署のみ)",IF(AG970=契約状況コード表!G$7,"契約総額",IF(AND(COUNTIF(BJ970,"&lt;&gt;*単価*"),OR(K970=契約状況コード表!D$5,K970=契約状況コード表!D$6)),"全官署予定価格",IF(AND(COUNTIF(BJ970,"*単価*"),OR(K970=契約状況コード表!D$5,K970=契約状況コード表!D$6)),"全官署支払金額",IF(AND(COUNTIF(BJ970,"&lt;&gt;*単価*"),COUNTIF(BJ970,"*変更契約*")),"変更後予定価格",IF(COUNTIF(BJ970,"*単価*"),"年間支払金額","予定価格"))))))))))))</f>
        <v>予定価格</v>
      </c>
      <c r="BD970" s="114" t="str">
        <f>IF(AND(BI970=契約状況コード表!M$5,T970&gt;契約状況コード表!N$5),"○",IF(AND(BI970=契約状況コード表!M$6,T970&gt;=契約状況コード表!N$6),"○",IF(AND(BI970=契約状況コード表!M$7,T970&gt;=契約状況コード表!N$7),"○",IF(AND(BI970=契約状況コード表!M$8,T970&gt;=契約状況コード表!N$8),"○",IF(AND(BI970=契約状況コード表!M$9,T970&gt;=契約状況コード表!N$9),"○",IF(AND(BI970=契約状況コード表!M$10,T970&gt;=契約状況コード表!N$10),"○",IF(AND(BI970=契約状況コード表!M$11,T970&gt;=契約状況コード表!N$11),"○",IF(AND(BI970=契約状況コード表!M$12,T970&gt;=契約状況コード表!N$12),"○",IF(AND(BI970=契約状況コード表!M$13,T970&gt;=契約状況コード表!N$13),"○",IF(T970="他官署で調達手続き入札を実施のため","○","×"))))))))))</f>
        <v>×</v>
      </c>
      <c r="BE970" s="114" t="str">
        <f>IF(AND(BI970=契約状況コード表!M$5,Y970&gt;契約状況コード表!N$5),"○",IF(AND(BI970=契約状況コード表!M$6,Y970&gt;=契約状況コード表!N$6),"○",IF(AND(BI970=契約状況コード表!M$7,Y970&gt;=契約状況コード表!N$7),"○",IF(AND(BI970=契約状況コード表!M$8,Y970&gt;=契約状況コード表!N$8),"○",IF(AND(BI970=契約状況コード表!M$9,Y970&gt;=契約状況コード表!N$9),"○",IF(AND(BI970=契約状況コード表!M$10,Y970&gt;=契約状況コード表!N$10),"○",IF(AND(BI970=契約状況コード表!M$11,Y970&gt;=契約状況コード表!N$11),"○",IF(AND(BI970=契約状況コード表!M$12,Y970&gt;=契約状況コード表!N$12),"○",IF(AND(BI970=契約状況コード表!M$13,Y970&gt;=契約状況コード表!N$13),"○","×")))))))))</f>
        <v>×</v>
      </c>
      <c r="BF970" s="114" t="str">
        <f t="shared" si="137"/>
        <v>×</v>
      </c>
      <c r="BG970" s="114" t="str">
        <f t="shared" si="138"/>
        <v>×</v>
      </c>
      <c r="BH970" s="115" t="str">
        <f t="shared" si="139"/>
        <v/>
      </c>
      <c r="BI970" s="170">
        <f t="shared" si="140"/>
        <v>0</v>
      </c>
      <c r="BJ970" s="36" t="str">
        <f>IF(AG970=契約状況コード表!G$5,"",IF(AND(K970&lt;&gt;"",ISTEXT(U970)),"分担契約/単価契約",IF(ISTEXT(U970),"単価契約",IF(K970&lt;&gt;"","分担契約",""))))</f>
        <v/>
      </c>
      <c r="BK970" s="171"/>
      <c r="BL970" s="118" t="str">
        <f>IF(COUNTIF(T970,"**"),"",IF(AND(T970&gt;=契約状況コード表!P$5,OR(H970=契約状況コード表!M$5,H970=契約状況コード表!M$6)),1,IF(AND(T970&gt;=契約状況コード表!P$13,H970&lt;&gt;契約状況コード表!M$5,H970&lt;&gt;契約状況コード表!M$6),1,"")))</f>
        <v/>
      </c>
      <c r="BM970" s="155" t="str">
        <f t="shared" si="141"/>
        <v>○</v>
      </c>
      <c r="BN970" s="118" t="b">
        <f t="shared" si="142"/>
        <v>1</v>
      </c>
      <c r="BO970" s="118" t="b">
        <f t="shared" si="143"/>
        <v>1</v>
      </c>
    </row>
    <row r="971" spans="1:67" ht="60.6" customHeight="1">
      <c r="A971" s="101">
        <f t="shared" si="135"/>
        <v>966</v>
      </c>
      <c r="B971" s="101" t="str">
        <f t="shared" si="136"/>
        <v/>
      </c>
      <c r="C971" s="101" t="str">
        <f>IF(B971&lt;&gt;1,"",COUNTIF($B$6:B971,1))</f>
        <v/>
      </c>
      <c r="D971" s="101" t="str">
        <f>IF(B971&lt;&gt;2,"",COUNTIF($B$6:B971,2))</f>
        <v/>
      </c>
      <c r="E971" s="101" t="str">
        <f>IF(B971&lt;&gt;3,"",COUNTIF($B$6:B971,3))</f>
        <v/>
      </c>
      <c r="F971" s="101" t="str">
        <f>IF(B971&lt;&gt;4,"",COUNTIF($B$6:B971,4))</f>
        <v/>
      </c>
      <c r="G971" s="75"/>
      <c r="H971" s="36"/>
      <c r="I971" s="76"/>
      <c r="J971" s="76"/>
      <c r="K971" s="75"/>
      <c r="L971" s="161"/>
      <c r="M971" s="77"/>
      <c r="N971" s="76"/>
      <c r="O971" s="78"/>
      <c r="P971" s="83"/>
      <c r="Q971" s="84"/>
      <c r="R971" s="76"/>
      <c r="S971" s="75"/>
      <c r="T971" s="79"/>
      <c r="U971" s="86"/>
      <c r="V971" s="87"/>
      <c r="W971" s="172" t="str">
        <f>IF(OR(T971="他官署で調達手続きを実施のため",AG971=契約状況コード表!G$5),"－",IF(V971&lt;&gt;"",ROUNDDOWN(V971/T971,3),(IFERROR(ROUNDDOWN(U971/T971,3),"－"))))</f>
        <v>－</v>
      </c>
      <c r="X971" s="79"/>
      <c r="Y971" s="79"/>
      <c r="Z971" s="82"/>
      <c r="AA971" s="80"/>
      <c r="AB971" s="81"/>
      <c r="AC971" s="82"/>
      <c r="AD971" s="82"/>
      <c r="AE971" s="82"/>
      <c r="AF971" s="82"/>
      <c r="AG971" s="80"/>
      <c r="AH971" s="76"/>
      <c r="AI971" s="76"/>
      <c r="AJ971" s="76"/>
      <c r="AK971" s="36"/>
      <c r="AL971" s="36"/>
      <c r="AM971" s="200"/>
      <c r="AN971" s="200"/>
      <c r="AO971" s="200"/>
      <c r="AP971" s="200"/>
      <c r="AQ971" s="161"/>
      <c r="AR971" s="75"/>
      <c r="AS971" s="36"/>
      <c r="AT971" s="36"/>
      <c r="AU971" s="36"/>
      <c r="AV971" s="36"/>
      <c r="AW971" s="36"/>
      <c r="AX971" s="36"/>
      <c r="AY971" s="36"/>
      <c r="AZ971" s="36"/>
      <c r="BA971" s="104"/>
      <c r="BB971" s="113"/>
      <c r="BC971" s="114" t="str">
        <f>IF(AND(OR(K971=契約状況コード表!D$5,K971=契約状況コード表!D$6),OR(AG971=契約状況コード表!G$5,AG971=契約状況コード表!G$6)),"年間支払金額(全官署)",IF(OR(AG971=契約状況コード表!G$5,AG971=契約状況コード表!G$6),"年間支払金額",IF(AND(OR(COUNTIF(AI971,"*すべて*"),COUNTIF(AI971,"*全て*")),S971="●",OR(K971=契約状況コード表!D$5,K971=契約状況コード表!D$6)),"年間支払金額(全官署、契約相手方ごと)",IF(AND(OR(COUNTIF(AI971,"*すべて*"),COUNTIF(AI971,"*全て*")),S971="●"),"年間支払金額(契約相手方ごと)",IF(AND(OR(K971=契約状況コード表!D$5,K971=契約状況コード表!D$6),AG971=契約状況コード表!G$7),"契約総額(全官署)",IF(AND(K971=契約状況コード表!D$7,AG971=契約状況コード表!G$7),"契約総額(自官署のみ)",IF(K971=契約状況コード表!D$7,"年間支払金額(自官署のみ)",IF(AG971=契約状況コード表!G$7,"契約総額",IF(AND(COUNTIF(BJ971,"&lt;&gt;*単価*"),OR(K971=契約状況コード表!D$5,K971=契約状況コード表!D$6)),"全官署予定価格",IF(AND(COUNTIF(BJ971,"*単価*"),OR(K971=契約状況コード表!D$5,K971=契約状況コード表!D$6)),"全官署支払金額",IF(AND(COUNTIF(BJ971,"&lt;&gt;*単価*"),COUNTIF(BJ971,"*変更契約*")),"変更後予定価格",IF(COUNTIF(BJ971,"*単価*"),"年間支払金額","予定価格"))))))))))))</f>
        <v>予定価格</v>
      </c>
      <c r="BD971" s="114" t="str">
        <f>IF(AND(BI971=契約状況コード表!M$5,T971&gt;契約状況コード表!N$5),"○",IF(AND(BI971=契約状況コード表!M$6,T971&gt;=契約状況コード表!N$6),"○",IF(AND(BI971=契約状況コード表!M$7,T971&gt;=契約状況コード表!N$7),"○",IF(AND(BI971=契約状況コード表!M$8,T971&gt;=契約状況コード表!N$8),"○",IF(AND(BI971=契約状況コード表!M$9,T971&gt;=契約状況コード表!N$9),"○",IF(AND(BI971=契約状況コード表!M$10,T971&gt;=契約状況コード表!N$10),"○",IF(AND(BI971=契約状況コード表!M$11,T971&gt;=契約状況コード表!N$11),"○",IF(AND(BI971=契約状況コード表!M$12,T971&gt;=契約状況コード表!N$12),"○",IF(AND(BI971=契約状況コード表!M$13,T971&gt;=契約状況コード表!N$13),"○",IF(T971="他官署で調達手続き入札を実施のため","○","×"))))))))))</f>
        <v>×</v>
      </c>
      <c r="BE971" s="114" t="str">
        <f>IF(AND(BI971=契約状況コード表!M$5,Y971&gt;契約状況コード表!N$5),"○",IF(AND(BI971=契約状況コード表!M$6,Y971&gt;=契約状況コード表!N$6),"○",IF(AND(BI971=契約状況コード表!M$7,Y971&gt;=契約状況コード表!N$7),"○",IF(AND(BI971=契約状況コード表!M$8,Y971&gt;=契約状況コード表!N$8),"○",IF(AND(BI971=契約状況コード表!M$9,Y971&gt;=契約状況コード表!N$9),"○",IF(AND(BI971=契約状況コード表!M$10,Y971&gt;=契約状況コード表!N$10),"○",IF(AND(BI971=契約状況コード表!M$11,Y971&gt;=契約状況コード表!N$11),"○",IF(AND(BI971=契約状況コード表!M$12,Y971&gt;=契約状況コード表!N$12),"○",IF(AND(BI971=契約状況コード表!M$13,Y971&gt;=契約状況コード表!N$13),"○","×")))))))))</f>
        <v>×</v>
      </c>
      <c r="BF971" s="114" t="str">
        <f t="shared" si="137"/>
        <v>×</v>
      </c>
      <c r="BG971" s="114" t="str">
        <f t="shared" si="138"/>
        <v>×</v>
      </c>
      <c r="BH971" s="115" t="str">
        <f t="shared" si="139"/>
        <v/>
      </c>
      <c r="BI971" s="170">
        <f t="shared" si="140"/>
        <v>0</v>
      </c>
      <c r="BJ971" s="36" t="str">
        <f>IF(AG971=契約状況コード表!G$5,"",IF(AND(K971&lt;&gt;"",ISTEXT(U971)),"分担契約/単価契約",IF(ISTEXT(U971),"単価契約",IF(K971&lt;&gt;"","分担契約",""))))</f>
        <v/>
      </c>
      <c r="BK971" s="171"/>
      <c r="BL971" s="118" t="str">
        <f>IF(COUNTIF(T971,"**"),"",IF(AND(T971&gt;=契約状況コード表!P$5,OR(H971=契約状況コード表!M$5,H971=契約状況コード表!M$6)),1,IF(AND(T971&gt;=契約状況コード表!P$13,H971&lt;&gt;契約状況コード表!M$5,H971&lt;&gt;契約状況コード表!M$6),1,"")))</f>
        <v/>
      </c>
      <c r="BM971" s="155" t="str">
        <f t="shared" si="141"/>
        <v>○</v>
      </c>
      <c r="BN971" s="118" t="b">
        <f t="shared" si="142"/>
        <v>1</v>
      </c>
      <c r="BO971" s="118" t="b">
        <f t="shared" si="143"/>
        <v>1</v>
      </c>
    </row>
    <row r="972" spans="1:67" ht="60.6" customHeight="1">
      <c r="A972" s="101">
        <f t="shared" si="135"/>
        <v>967</v>
      </c>
      <c r="B972" s="101" t="str">
        <f t="shared" si="136"/>
        <v/>
      </c>
      <c r="C972" s="101" t="str">
        <f>IF(B972&lt;&gt;1,"",COUNTIF($B$6:B972,1))</f>
        <v/>
      </c>
      <c r="D972" s="101" t="str">
        <f>IF(B972&lt;&gt;2,"",COUNTIF($B$6:B972,2))</f>
        <v/>
      </c>
      <c r="E972" s="101" t="str">
        <f>IF(B972&lt;&gt;3,"",COUNTIF($B$6:B972,3))</f>
        <v/>
      </c>
      <c r="F972" s="101" t="str">
        <f>IF(B972&lt;&gt;4,"",COUNTIF($B$6:B972,4))</f>
        <v/>
      </c>
      <c r="G972" s="75"/>
      <c r="H972" s="36"/>
      <c r="I972" s="76"/>
      <c r="J972" s="76"/>
      <c r="K972" s="75"/>
      <c r="L972" s="161"/>
      <c r="M972" s="77"/>
      <c r="N972" s="76"/>
      <c r="O972" s="78"/>
      <c r="P972" s="83"/>
      <c r="Q972" s="84"/>
      <c r="R972" s="76"/>
      <c r="S972" s="75"/>
      <c r="T972" s="79"/>
      <c r="U972" s="86"/>
      <c r="V972" s="87"/>
      <c r="W972" s="172" t="str">
        <f>IF(OR(T972="他官署で調達手続きを実施のため",AG972=契約状況コード表!G$5),"－",IF(V972&lt;&gt;"",ROUNDDOWN(V972/T972,3),(IFERROR(ROUNDDOWN(U972/T972,3),"－"))))</f>
        <v>－</v>
      </c>
      <c r="X972" s="79"/>
      <c r="Y972" s="79"/>
      <c r="Z972" s="82"/>
      <c r="AA972" s="80"/>
      <c r="AB972" s="81"/>
      <c r="AC972" s="82"/>
      <c r="AD972" s="82"/>
      <c r="AE972" s="82"/>
      <c r="AF972" s="82"/>
      <c r="AG972" s="80"/>
      <c r="AH972" s="76"/>
      <c r="AI972" s="76"/>
      <c r="AJ972" s="76"/>
      <c r="AK972" s="36"/>
      <c r="AL972" s="36"/>
      <c r="AM972" s="200"/>
      <c r="AN972" s="200"/>
      <c r="AO972" s="200"/>
      <c r="AP972" s="200"/>
      <c r="AQ972" s="161"/>
      <c r="AR972" s="75"/>
      <c r="AS972" s="36"/>
      <c r="AT972" s="36"/>
      <c r="AU972" s="36"/>
      <c r="AV972" s="36"/>
      <c r="AW972" s="36"/>
      <c r="AX972" s="36"/>
      <c r="AY972" s="36"/>
      <c r="AZ972" s="36"/>
      <c r="BA972" s="104"/>
      <c r="BB972" s="113"/>
      <c r="BC972" s="114" t="str">
        <f>IF(AND(OR(K972=契約状況コード表!D$5,K972=契約状況コード表!D$6),OR(AG972=契約状況コード表!G$5,AG972=契約状況コード表!G$6)),"年間支払金額(全官署)",IF(OR(AG972=契約状況コード表!G$5,AG972=契約状況コード表!G$6),"年間支払金額",IF(AND(OR(COUNTIF(AI972,"*すべて*"),COUNTIF(AI972,"*全て*")),S972="●",OR(K972=契約状況コード表!D$5,K972=契約状況コード表!D$6)),"年間支払金額(全官署、契約相手方ごと)",IF(AND(OR(COUNTIF(AI972,"*すべて*"),COUNTIF(AI972,"*全て*")),S972="●"),"年間支払金額(契約相手方ごと)",IF(AND(OR(K972=契約状況コード表!D$5,K972=契約状況コード表!D$6),AG972=契約状況コード表!G$7),"契約総額(全官署)",IF(AND(K972=契約状況コード表!D$7,AG972=契約状況コード表!G$7),"契約総額(自官署のみ)",IF(K972=契約状況コード表!D$7,"年間支払金額(自官署のみ)",IF(AG972=契約状況コード表!G$7,"契約総額",IF(AND(COUNTIF(BJ972,"&lt;&gt;*単価*"),OR(K972=契約状況コード表!D$5,K972=契約状況コード表!D$6)),"全官署予定価格",IF(AND(COUNTIF(BJ972,"*単価*"),OR(K972=契約状況コード表!D$5,K972=契約状況コード表!D$6)),"全官署支払金額",IF(AND(COUNTIF(BJ972,"&lt;&gt;*単価*"),COUNTIF(BJ972,"*変更契約*")),"変更後予定価格",IF(COUNTIF(BJ972,"*単価*"),"年間支払金額","予定価格"))))))))))))</f>
        <v>予定価格</v>
      </c>
      <c r="BD972" s="114" t="str">
        <f>IF(AND(BI972=契約状況コード表!M$5,T972&gt;契約状況コード表!N$5),"○",IF(AND(BI972=契約状況コード表!M$6,T972&gt;=契約状況コード表!N$6),"○",IF(AND(BI972=契約状況コード表!M$7,T972&gt;=契約状況コード表!N$7),"○",IF(AND(BI972=契約状況コード表!M$8,T972&gt;=契約状況コード表!N$8),"○",IF(AND(BI972=契約状況コード表!M$9,T972&gt;=契約状況コード表!N$9),"○",IF(AND(BI972=契約状況コード表!M$10,T972&gt;=契約状況コード表!N$10),"○",IF(AND(BI972=契約状況コード表!M$11,T972&gt;=契約状況コード表!N$11),"○",IF(AND(BI972=契約状況コード表!M$12,T972&gt;=契約状況コード表!N$12),"○",IF(AND(BI972=契約状況コード表!M$13,T972&gt;=契約状況コード表!N$13),"○",IF(T972="他官署で調達手続き入札を実施のため","○","×"))))))))))</f>
        <v>×</v>
      </c>
      <c r="BE972" s="114" t="str">
        <f>IF(AND(BI972=契約状況コード表!M$5,Y972&gt;契約状況コード表!N$5),"○",IF(AND(BI972=契約状況コード表!M$6,Y972&gt;=契約状況コード表!N$6),"○",IF(AND(BI972=契約状況コード表!M$7,Y972&gt;=契約状況コード表!N$7),"○",IF(AND(BI972=契約状況コード表!M$8,Y972&gt;=契約状況コード表!N$8),"○",IF(AND(BI972=契約状況コード表!M$9,Y972&gt;=契約状況コード表!N$9),"○",IF(AND(BI972=契約状況コード表!M$10,Y972&gt;=契約状況コード表!N$10),"○",IF(AND(BI972=契約状況コード表!M$11,Y972&gt;=契約状況コード表!N$11),"○",IF(AND(BI972=契約状況コード表!M$12,Y972&gt;=契約状況コード表!N$12),"○",IF(AND(BI972=契約状況コード表!M$13,Y972&gt;=契約状況コード表!N$13),"○","×")))))))))</f>
        <v>×</v>
      </c>
      <c r="BF972" s="114" t="str">
        <f t="shared" si="137"/>
        <v>×</v>
      </c>
      <c r="BG972" s="114" t="str">
        <f t="shared" si="138"/>
        <v>×</v>
      </c>
      <c r="BH972" s="115" t="str">
        <f t="shared" si="139"/>
        <v/>
      </c>
      <c r="BI972" s="170">
        <f t="shared" si="140"/>
        <v>0</v>
      </c>
      <c r="BJ972" s="36" t="str">
        <f>IF(AG972=契約状況コード表!G$5,"",IF(AND(K972&lt;&gt;"",ISTEXT(U972)),"分担契約/単価契約",IF(ISTEXT(U972),"単価契約",IF(K972&lt;&gt;"","分担契約",""))))</f>
        <v/>
      </c>
      <c r="BK972" s="171"/>
      <c r="BL972" s="118" t="str">
        <f>IF(COUNTIF(T972,"**"),"",IF(AND(T972&gt;=契約状況コード表!P$5,OR(H972=契約状況コード表!M$5,H972=契約状況コード表!M$6)),1,IF(AND(T972&gt;=契約状況コード表!P$13,H972&lt;&gt;契約状況コード表!M$5,H972&lt;&gt;契約状況コード表!M$6),1,"")))</f>
        <v/>
      </c>
      <c r="BM972" s="155" t="str">
        <f t="shared" si="141"/>
        <v>○</v>
      </c>
      <c r="BN972" s="118" t="b">
        <f t="shared" si="142"/>
        <v>1</v>
      </c>
      <c r="BO972" s="118" t="b">
        <f t="shared" si="143"/>
        <v>1</v>
      </c>
    </row>
    <row r="973" spans="1:67" ht="60.6" customHeight="1">
      <c r="A973" s="101">
        <f t="shared" si="135"/>
        <v>968</v>
      </c>
      <c r="B973" s="101" t="str">
        <f t="shared" si="136"/>
        <v/>
      </c>
      <c r="C973" s="101" t="str">
        <f>IF(B973&lt;&gt;1,"",COUNTIF($B$6:B973,1))</f>
        <v/>
      </c>
      <c r="D973" s="101" t="str">
        <f>IF(B973&lt;&gt;2,"",COUNTIF($B$6:B973,2))</f>
        <v/>
      </c>
      <c r="E973" s="101" t="str">
        <f>IF(B973&lt;&gt;3,"",COUNTIF($B$6:B973,3))</f>
        <v/>
      </c>
      <c r="F973" s="101" t="str">
        <f>IF(B973&lt;&gt;4,"",COUNTIF($B$6:B973,4))</f>
        <v/>
      </c>
      <c r="G973" s="75"/>
      <c r="H973" s="36"/>
      <c r="I973" s="76"/>
      <c r="J973" s="76"/>
      <c r="K973" s="75"/>
      <c r="L973" s="161"/>
      <c r="M973" s="77"/>
      <c r="N973" s="76"/>
      <c r="O973" s="78"/>
      <c r="P973" s="83"/>
      <c r="Q973" s="84"/>
      <c r="R973" s="76"/>
      <c r="S973" s="75"/>
      <c r="T973" s="79"/>
      <c r="U973" s="86"/>
      <c r="V973" s="87"/>
      <c r="W973" s="172" t="str">
        <f>IF(OR(T973="他官署で調達手続きを実施のため",AG973=契約状況コード表!G$5),"－",IF(V973&lt;&gt;"",ROUNDDOWN(V973/T973,3),(IFERROR(ROUNDDOWN(U973/T973,3),"－"))))</f>
        <v>－</v>
      </c>
      <c r="X973" s="79"/>
      <c r="Y973" s="79"/>
      <c r="Z973" s="82"/>
      <c r="AA973" s="80"/>
      <c r="AB973" s="81"/>
      <c r="AC973" s="82"/>
      <c r="AD973" s="82"/>
      <c r="AE973" s="82"/>
      <c r="AF973" s="82"/>
      <c r="AG973" s="80"/>
      <c r="AH973" s="76"/>
      <c r="AI973" s="76"/>
      <c r="AJ973" s="76"/>
      <c r="AK973" s="36"/>
      <c r="AL973" s="36"/>
      <c r="AM973" s="200"/>
      <c r="AN973" s="200"/>
      <c r="AO973" s="200"/>
      <c r="AP973" s="200"/>
      <c r="AQ973" s="161"/>
      <c r="AR973" s="75"/>
      <c r="AS973" s="36"/>
      <c r="AT973" s="36"/>
      <c r="AU973" s="36"/>
      <c r="AV973" s="36"/>
      <c r="AW973" s="36"/>
      <c r="AX973" s="36"/>
      <c r="AY973" s="36"/>
      <c r="AZ973" s="36"/>
      <c r="BA973" s="108"/>
      <c r="BB973" s="113"/>
      <c r="BC973" s="114" t="str">
        <f>IF(AND(OR(K973=契約状況コード表!D$5,K973=契約状況コード表!D$6),OR(AG973=契約状況コード表!G$5,AG973=契約状況コード表!G$6)),"年間支払金額(全官署)",IF(OR(AG973=契約状況コード表!G$5,AG973=契約状況コード表!G$6),"年間支払金額",IF(AND(OR(COUNTIF(AI973,"*すべて*"),COUNTIF(AI973,"*全て*")),S973="●",OR(K973=契約状況コード表!D$5,K973=契約状況コード表!D$6)),"年間支払金額(全官署、契約相手方ごと)",IF(AND(OR(COUNTIF(AI973,"*すべて*"),COUNTIF(AI973,"*全て*")),S973="●"),"年間支払金額(契約相手方ごと)",IF(AND(OR(K973=契約状況コード表!D$5,K973=契約状況コード表!D$6),AG973=契約状況コード表!G$7),"契約総額(全官署)",IF(AND(K973=契約状況コード表!D$7,AG973=契約状況コード表!G$7),"契約総額(自官署のみ)",IF(K973=契約状況コード表!D$7,"年間支払金額(自官署のみ)",IF(AG973=契約状況コード表!G$7,"契約総額",IF(AND(COUNTIF(BJ973,"&lt;&gt;*単価*"),OR(K973=契約状況コード表!D$5,K973=契約状況コード表!D$6)),"全官署予定価格",IF(AND(COUNTIF(BJ973,"*単価*"),OR(K973=契約状況コード表!D$5,K973=契約状況コード表!D$6)),"全官署支払金額",IF(AND(COUNTIF(BJ973,"&lt;&gt;*単価*"),COUNTIF(BJ973,"*変更契約*")),"変更後予定価格",IF(COUNTIF(BJ973,"*単価*"),"年間支払金額","予定価格"))))))))))))</f>
        <v>予定価格</v>
      </c>
      <c r="BD973" s="114" t="str">
        <f>IF(AND(BI973=契約状況コード表!M$5,T973&gt;契約状況コード表!N$5),"○",IF(AND(BI973=契約状況コード表!M$6,T973&gt;=契約状況コード表!N$6),"○",IF(AND(BI973=契約状況コード表!M$7,T973&gt;=契約状況コード表!N$7),"○",IF(AND(BI973=契約状況コード表!M$8,T973&gt;=契約状況コード表!N$8),"○",IF(AND(BI973=契約状況コード表!M$9,T973&gt;=契約状況コード表!N$9),"○",IF(AND(BI973=契約状況コード表!M$10,T973&gt;=契約状況コード表!N$10),"○",IF(AND(BI973=契約状況コード表!M$11,T973&gt;=契約状況コード表!N$11),"○",IF(AND(BI973=契約状況コード表!M$12,T973&gt;=契約状況コード表!N$12),"○",IF(AND(BI973=契約状況コード表!M$13,T973&gt;=契約状況コード表!N$13),"○",IF(T973="他官署で調達手続き入札を実施のため","○","×"))))))))))</f>
        <v>×</v>
      </c>
      <c r="BE973" s="114" t="str">
        <f>IF(AND(BI973=契約状況コード表!M$5,Y973&gt;契約状況コード表!N$5),"○",IF(AND(BI973=契約状況コード表!M$6,Y973&gt;=契約状況コード表!N$6),"○",IF(AND(BI973=契約状況コード表!M$7,Y973&gt;=契約状況コード表!N$7),"○",IF(AND(BI973=契約状況コード表!M$8,Y973&gt;=契約状況コード表!N$8),"○",IF(AND(BI973=契約状況コード表!M$9,Y973&gt;=契約状況コード表!N$9),"○",IF(AND(BI973=契約状況コード表!M$10,Y973&gt;=契約状況コード表!N$10),"○",IF(AND(BI973=契約状況コード表!M$11,Y973&gt;=契約状況コード表!N$11),"○",IF(AND(BI973=契約状況コード表!M$12,Y973&gt;=契約状況コード表!N$12),"○",IF(AND(BI973=契約状況コード表!M$13,Y973&gt;=契約状況コード表!N$13),"○","×")))))))))</f>
        <v>×</v>
      </c>
      <c r="BF973" s="114" t="str">
        <f t="shared" si="137"/>
        <v>×</v>
      </c>
      <c r="BG973" s="114" t="str">
        <f t="shared" si="138"/>
        <v>×</v>
      </c>
      <c r="BH973" s="115" t="str">
        <f t="shared" si="139"/>
        <v/>
      </c>
      <c r="BI973" s="170">
        <f t="shared" si="140"/>
        <v>0</v>
      </c>
      <c r="BJ973" s="36" t="str">
        <f>IF(AG973=契約状況コード表!G$5,"",IF(AND(K973&lt;&gt;"",ISTEXT(U973)),"分担契約/単価契約",IF(ISTEXT(U973),"単価契約",IF(K973&lt;&gt;"","分担契約",""))))</f>
        <v/>
      </c>
      <c r="BK973" s="171"/>
      <c r="BL973" s="118" t="str">
        <f>IF(COUNTIF(T973,"**"),"",IF(AND(T973&gt;=契約状況コード表!P$5,OR(H973=契約状況コード表!M$5,H973=契約状況コード表!M$6)),1,IF(AND(T973&gt;=契約状況コード表!P$13,H973&lt;&gt;契約状況コード表!M$5,H973&lt;&gt;契約状況コード表!M$6),1,"")))</f>
        <v/>
      </c>
      <c r="BM973" s="155" t="str">
        <f t="shared" si="141"/>
        <v>○</v>
      </c>
      <c r="BN973" s="118" t="b">
        <f t="shared" si="142"/>
        <v>1</v>
      </c>
      <c r="BO973" s="118" t="b">
        <f t="shared" si="143"/>
        <v>1</v>
      </c>
    </row>
    <row r="974" spans="1:67" ht="60.6" customHeight="1">
      <c r="A974" s="101">
        <f t="shared" si="135"/>
        <v>969</v>
      </c>
      <c r="B974" s="101" t="str">
        <f t="shared" si="136"/>
        <v/>
      </c>
      <c r="C974" s="101" t="str">
        <f>IF(B974&lt;&gt;1,"",COUNTIF($B$6:B974,1))</f>
        <v/>
      </c>
      <c r="D974" s="101" t="str">
        <f>IF(B974&lt;&gt;2,"",COUNTIF($B$6:B974,2))</f>
        <v/>
      </c>
      <c r="E974" s="101" t="str">
        <f>IF(B974&lt;&gt;3,"",COUNTIF($B$6:B974,3))</f>
        <v/>
      </c>
      <c r="F974" s="101" t="str">
        <f>IF(B974&lt;&gt;4,"",COUNTIF($B$6:B974,4))</f>
        <v/>
      </c>
      <c r="G974" s="75"/>
      <c r="H974" s="36"/>
      <c r="I974" s="76"/>
      <c r="J974" s="76"/>
      <c r="K974" s="75"/>
      <c r="L974" s="161"/>
      <c r="M974" s="77"/>
      <c r="N974" s="76"/>
      <c r="O974" s="78"/>
      <c r="P974" s="83"/>
      <c r="Q974" s="84"/>
      <c r="R974" s="76"/>
      <c r="S974" s="75"/>
      <c r="T974" s="79"/>
      <c r="U974" s="86"/>
      <c r="V974" s="87"/>
      <c r="W974" s="172" t="str">
        <f>IF(OR(T974="他官署で調達手続きを実施のため",AG974=契約状況コード表!G$5),"－",IF(V974&lt;&gt;"",ROUNDDOWN(V974/T974,3),(IFERROR(ROUNDDOWN(U974/T974,3),"－"))))</f>
        <v>－</v>
      </c>
      <c r="X974" s="79"/>
      <c r="Y974" s="79"/>
      <c r="Z974" s="82"/>
      <c r="AA974" s="80"/>
      <c r="AB974" s="81"/>
      <c r="AC974" s="82"/>
      <c r="AD974" s="82"/>
      <c r="AE974" s="82"/>
      <c r="AF974" s="82"/>
      <c r="AG974" s="80"/>
      <c r="AH974" s="76"/>
      <c r="AI974" s="76"/>
      <c r="AJ974" s="76"/>
      <c r="AK974" s="36"/>
      <c r="AL974" s="36"/>
      <c r="AM974" s="200"/>
      <c r="AN974" s="200"/>
      <c r="AO974" s="200"/>
      <c r="AP974" s="200"/>
      <c r="AQ974" s="161"/>
      <c r="AR974" s="75"/>
      <c r="AS974" s="36"/>
      <c r="AT974" s="36"/>
      <c r="AU974" s="36"/>
      <c r="AV974" s="36"/>
      <c r="AW974" s="36"/>
      <c r="AX974" s="36"/>
      <c r="AY974" s="36"/>
      <c r="AZ974" s="36"/>
      <c r="BA974" s="104"/>
      <c r="BB974" s="113"/>
      <c r="BC974" s="114" t="str">
        <f>IF(AND(OR(K974=契約状況コード表!D$5,K974=契約状況コード表!D$6),OR(AG974=契約状況コード表!G$5,AG974=契約状況コード表!G$6)),"年間支払金額(全官署)",IF(OR(AG974=契約状況コード表!G$5,AG974=契約状況コード表!G$6),"年間支払金額",IF(AND(OR(COUNTIF(AI974,"*すべて*"),COUNTIF(AI974,"*全て*")),S974="●",OR(K974=契約状況コード表!D$5,K974=契約状況コード表!D$6)),"年間支払金額(全官署、契約相手方ごと)",IF(AND(OR(COUNTIF(AI974,"*すべて*"),COUNTIF(AI974,"*全て*")),S974="●"),"年間支払金額(契約相手方ごと)",IF(AND(OR(K974=契約状況コード表!D$5,K974=契約状況コード表!D$6),AG974=契約状況コード表!G$7),"契約総額(全官署)",IF(AND(K974=契約状況コード表!D$7,AG974=契約状況コード表!G$7),"契約総額(自官署のみ)",IF(K974=契約状況コード表!D$7,"年間支払金額(自官署のみ)",IF(AG974=契約状況コード表!G$7,"契約総額",IF(AND(COUNTIF(BJ974,"&lt;&gt;*単価*"),OR(K974=契約状況コード表!D$5,K974=契約状況コード表!D$6)),"全官署予定価格",IF(AND(COUNTIF(BJ974,"*単価*"),OR(K974=契約状況コード表!D$5,K974=契約状況コード表!D$6)),"全官署支払金額",IF(AND(COUNTIF(BJ974,"&lt;&gt;*単価*"),COUNTIF(BJ974,"*変更契約*")),"変更後予定価格",IF(COUNTIF(BJ974,"*単価*"),"年間支払金額","予定価格"))))))))))))</f>
        <v>予定価格</v>
      </c>
      <c r="BD974" s="114" t="str">
        <f>IF(AND(BI974=契約状況コード表!M$5,T974&gt;契約状況コード表!N$5),"○",IF(AND(BI974=契約状況コード表!M$6,T974&gt;=契約状況コード表!N$6),"○",IF(AND(BI974=契約状況コード表!M$7,T974&gt;=契約状況コード表!N$7),"○",IF(AND(BI974=契約状況コード表!M$8,T974&gt;=契約状況コード表!N$8),"○",IF(AND(BI974=契約状況コード表!M$9,T974&gt;=契約状況コード表!N$9),"○",IF(AND(BI974=契約状況コード表!M$10,T974&gt;=契約状況コード表!N$10),"○",IF(AND(BI974=契約状況コード表!M$11,T974&gt;=契約状況コード表!N$11),"○",IF(AND(BI974=契約状況コード表!M$12,T974&gt;=契約状況コード表!N$12),"○",IF(AND(BI974=契約状況コード表!M$13,T974&gt;=契約状況コード表!N$13),"○",IF(T974="他官署で調達手続き入札を実施のため","○","×"))))))))))</f>
        <v>×</v>
      </c>
      <c r="BE974" s="114" t="str">
        <f>IF(AND(BI974=契約状況コード表!M$5,Y974&gt;契約状況コード表!N$5),"○",IF(AND(BI974=契約状況コード表!M$6,Y974&gt;=契約状況コード表!N$6),"○",IF(AND(BI974=契約状況コード表!M$7,Y974&gt;=契約状況コード表!N$7),"○",IF(AND(BI974=契約状況コード表!M$8,Y974&gt;=契約状況コード表!N$8),"○",IF(AND(BI974=契約状況コード表!M$9,Y974&gt;=契約状況コード表!N$9),"○",IF(AND(BI974=契約状況コード表!M$10,Y974&gt;=契約状況コード表!N$10),"○",IF(AND(BI974=契約状況コード表!M$11,Y974&gt;=契約状況コード表!N$11),"○",IF(AND(BI974=契約状況コード表!M$12,Y974&gt;=契約状況コード表!N$12),"○",IF(AND(BI974=契約状況コード表!M$13,Y974&gt;=契約状況コード表!N$13),"○","×")))))))))</f>
        <v>×</v>
      </c>
      <c r="BF974" s="114" t="str">
        <f t="shared" si="137"/>
        <v>×</v>
      </c>
      <c r="BG974" s="114" t="str">
        <f t="shared" si="138"/>
        <v>×</v>
      </c>
      <c r="BH974" s="115" t="str">
        <f t="shared" si="139"/>
        <v/>
      </c>
      <c r="BI974" s="170">
        <f t="shared" si="140"/>
        <v>0</v>
      </c>
      <c r="BJ974" s="36" t="str">
        <f>IF(AG974=契約状況コード表!G$5,"",IF(AND(K974&lt;&gt;"",ISTEXT(U974)),"分担契約/単価契約",IF(ISTEXT(U974),"単価契約",IF(K974&lt;&gt;"","分担契約",""))))</f>
        <v/>
      </c>
      <c r="BK974" s="171"/>
      <c r="BL974" s="118" t="str">
        <f>IF(COUNTIF(T974,"**"),"",IF(AND(T974&gt;=契約状況コード表!P$5,OR(H974=契約状況コード表!M$5,H974=契約状況コード表!M$6)),1,IF(AND(T974&gt;=契約状況コード表!P$13,H974&lt;&gt;契約状況コード表!M$5,H974&lt;&gt;契約状況コード表!M$6),1,"")))</f>
        <v/>
      </c>
      <c r="BM974" s="155" t="str">
        <f t="shared" si="141"/>
        <v>○</v>
      </c>
      <c r="BN974" s="118" t="b">
        <f t="shared" si="142"/>
        <v>1</v>
      </c>
      <c r="BO974" s="118" t="b">
        <f t="shared" si="143"/>
        <v>1</v>
      </c>
    </row>
    <row r="975" spans="1:67" ht="60.6" customHeight="1">
      <c r="A975" s="101">
        <f t="shared" si="135"/>
        <v>970</v>
      </c>
      <c r="B975" s="101" t="str">
        <f t="shared" si="136"/>
        <v/>
      </c>
      <c r="C975" s="101" t="str">
        <f>IF(B975&lt;&gt;1,"",COUNTIF($B$6:B975,1))</f>
        <v/>
      </c>
      <c r="D975" s="101" t="str">
        <f>IF(B975&lt;&gt;2,"",COUNTIF($B$6:B975,2))</f>
        <v/>
      </c>
      <c r="E975" s="101" t="str">
        <f>IF(B975&lt;&gt;3,"",COUNTIF($B$6:B975,3))</f>
        <v/>
      </c>
      <c r="F975" s="101" t="str">
        <f>IF(B975&lt;&gt;4,"",COUNTIF($B$6:B975,4))</f>
        <v/>
      </c>
      <c r="G975" s="75"/>
      <c r="H975" s="36"/>
      <c r="I975" s="76"/>
      <c r="J975" s="76"/>
      <c r="K975" s="75"/>
      <c r="L975" s="161"/>
      <c r="M975" s="77"/>
      <c r="N975" s="76"/>
      <c r="O975" s="78"/>
      <c r="P975" s="83"/>
      <c r="Q975" s="84"/>
      <c r="R975" s="76"/>
      <c r="S975" s="75"/>
      <c r="T975" s="79"/>
      <c r="U975" s="86"/>
      <c r="V975" s="87"/>
      <c r="W975" s="172" t="str">
        <f>IF(OR(T975="他官署で調達手続きを実施のため",AG975=契約状況コード表!G$5),"－",IF(V975&lt;&gt;"",ROUNDDOWN(V975/T975,3),(IFERROR(ROUNDDOWN(U975/T975,3),"－"))))</f>
        <v>－</v>
      </c>
      <c r="X975" s="79"/>
      <c r="Y975" s="79"/>
      <c r="Z975" s="82"/>
      <c r="AA975" s="80"/>
      <c r="AB975" s="81"/>
      <c r="AC975" s="82"/>
      <c r="AD975" s="82"/>
      <c r="AE975" s="82"/>
      <c r="AF975" s="82"/>
      <c r="AG975" s="80"/>
      <c r="AH975" s="76"/>
      <c r="AI975" s="76"/>
      <c r="AJ975" s="76"/>
      <c r="AK975" s="36"/>
      <c r="AL975" s="36"/>
      <c r="AM975" s="200"/>
      <c r="AN975" s="200"/>
      <c r="AO975" s="200"/>
      <c r="AP975" s="200"/>
      <c r="AQ975" s="161"/>
      <c r="AR975" s="75"/>
      <c r="AS975" s="36"/>
      <c r="AT975" s="36"/>
      <c r="AU975" s="36"/>
      <c r="AV975" s="36"/>
      <c r="AW975" s="36"/>
      <c r="AX975" s="36"/>
      <c r="AY975" s="36"/>
      <c r="AZ975" s="36"/>
      <c r="BA975" s="104"/>
      <c r="BB975" s="113"/>
      <c r="BC975" s="114" t="str">
        <f>IF(AND(OR(K975=契約状況コード表!D$5,K975=契約状況コード表!D$6),OR(AG975=契約状況コード表!G$5,AG975=契約状況コード表!G$6)),"年間支払金額(全官署)",IF(OR(AG975=契約状況コード表!G$5,AG975=契約状況コード表!G$6),"年間支払金額",IF(AND(OR(COUNTIF(AI975,"*すべて*"),COUNTIF(AI975,"*全て*")),S975="●",OR(K975=契約状況コード表!D$5,K975=契約状況コード表!D$6)),"年間支払金額(全官署、契約相手方ごと)",IF(AND(OR(COUNTIF(AI975,"*すべて*"),COUNTIF(AI975,"*全て*")),S975="●"),"年間支払金額(契約相手方ごと)",IF(AND(OR(K975=契約状況コード表!D$5,K975=契約状況コード表!D$6),AG975=契約状況コード表!G$7),"契約総額(全官署)",IF(AND(K975=契約状況コード表!D$7,AG975=契約状況コード表!G$7),"契約総額(自官署のみ)",IF(K975=契約状況コード表!D$7,"年間支払金額(自官署のみ)",IF(AG975=契約状況コード表!G$7,"契約総額",IF(AND(COUNTIF(BJ975,"&lt;&gt;*単価*"),OR(K975=契約状況コード表!D$5,K975=契約状況コード表!D$6)),"全官署予定価格",IF(AND(COUNTIF(BJ975,"*単価*"),OR(K975=契約状況コード表!D$5,K975=契約状況コード表!D$6)),"全官署支払金額",IF(AND(COUNTIF(BJ975,"&lt;&gt;*単価*"),COUNTIF(BJ975,"*変更契約*")),"変更後予定価格",IF(COUNTIF(BJ975,"*単価*"),"年間支払金額","予定価格"))))))))))))</f>
        <v>予定価格</v>
      </c>
      <c r="BD975" s="114" t="str">
        <f>IF(AND(BI975=契約状況コード表!M$5,T975&gt;契約状況コード表!N$5),"○",IF(AND(BI975=契約状況コード表!M$6,T975&gt;=契約状況コード表!N$6),"○",IF(AND(BI975=契約状況コード表!M$7,T975&gt;=契約状況コード表!N$7),"○",IF(AND(BI975=契約状況コード表!M$8,T975&gt;=契約状況コード表!N$8),"○",IF(AND(BI975=契約状況コード表!M$9,T975&gt;=契約状況コード表!N$9),"○",IF(AND(BI975=契約状況コード表!M$10,T975&gt;=契約状況コード表!N$10),"○",IF(AND(BI975=契約状況コード表!M$11,T975&gt;=契約状況コード表!N$11),"○",IF(AND(BI975=契約状況コード表!M$12,T975&gt;=契約状況コード表!N$12),"○",IF(AND(BI975=契約状況コード表!M$13,T975&gt;=契約状況コード表!N$13),"○",IF(T975="他官署で調達手続き入札を実施のため","○","×"))))))))))</f>
        <v>×</v>
      </c>
      <c r="BE975" s="114" t="str">
        <f>IF(AND(BI975=契約状況コード表!M$5,Y975&gt;契約状況コード表!N$5),"○",IF(AND(BI975=契約状況コード表!M$6,Y975&gt;=契約状況コード表!N$6),"○",IF(AND(BI975=契約状況コード表!M$7,Y975&gt;=契約状況コード表!N$7),"○",IF(AND(BI975=契約状況コード表!M$8,Y975&gt;=契約状況コード表!N$8),"○",IF(AND(BI975=契約状況コード表!M$9,Y975&gt;=契約状況コード表!N$9),"○",IF(AND(BI975=契約状況コード表!M$10,Y975&gt;=契約状況コード表!N$10),"○",IF(AND(BI975=契約状況コード表!M$11,Y975&gt;=契約状況コード表!N$11),"○",IF(AND(BI975=契約状況コード表!M$12,Y975&gt;=契約状況コード表!N$12),"○",IF(AND(BI975=契約状況コード表!M$13,Y975&gt;=契約状況コード表!N$13),"○","×")))))))))</f>
        <v>×</v>
      </c>
      <c r="BF975" s="114" t="str">
        <f t="shared" si="137"/>
        <v>×</v>
      </c>
      <c r="BG975" s="114" t="str">
        <f t="shared" si="138"/>
        <v>×</v>
      </c>
      <c r="BH975" s="115" t="str">
        <f t="shared" si="139"/>
        <v/>
      </c>
      <c r="BI975" s="170">
        <f t="shared" si="140"/>
        <v>0</v>
      </c>
      <c r="BJ975" s="36" t="str">
        <f>IF(AG975=契約状況コード表!G$5,"",IF(AND(K975&lt;&gt;"",ISTEXT(U975)),"分担契約/単価契約",IF(ISTEXT(U975),"単価契約",IF(K975&lt;&gt;"","分担契約",""))))</f>
        <v/>
      </c>
      <c r="BK975" s="171"/>
      <c r="BL975" s="118" t="str">
        <f>IF(COUNTIF(T975,"**"),"",IF(AND(T975&gt;=契約状況コード表!P$5,OR(H975=契約状況コード表!M$5,H975=契約状況コード表!M$6)),1,IF(AND(T975&gt;=契約状況コード表!P$13,H975&lt;&gt;契約状況コード表!M$5,H975&lt;&gt;契約状況コード表!M$6),1,"")))</f>
        <v/>
      </c>
      <c r="BM975" s="155" t="str">
        <f t="shared" si="141"/>
        <v>○</v>
      </c>
      <c r="BN975" s="118" t="b">
        <f t="shared" si="142"/>
        <v>1</v>
      </c>
      <c r="BO975" s="118" t="b">
        <f t="shared" si="143"/>
        <v>1</v>
      </c>
    </row>
    <row r="976" spans="1:67" ht="60.6" customHeight="1">
      <c r="A976" s="101">
        <f t="shared" ref="A976:A994" si="144">ROW()-5</f>
        <v>971</v>
      </c>
      <c r="B976" s="101" t="str">
        <f t="shared" ref="B976:B994" si="145">IF(AND(COUNTIF(H976,"*工事*"),COUNTIF(R976,"*入札*")),1,IF(AND(COUNTIF(H976,"*工事*"),COUNTIF(R976,"*随意契約*")),2,IF(AND(R976&lt;&gt;"*工事*",COUNTIF(R976,"*入札*")),3,IF(AND(H976&lt;&gt;"*工事*",COUNTIF(R976,"*随意契約*")),4,""))))</f>
        <v/>
      </c>
      <c r="C976" s="101" t="str">
        <f>IF(B976&lt;&gt;1,"",COUNTIF($B$6:B976,1))</f>
        <v/>
      </c>
      <c r="D976" s="101" t="str">
        <f>IF(B976&lt;&gt;2,"",COUNTIF($B$6:B976,2))</f>
        <v/>
      </c>
      <c r="E976" s="101" t="str">
        <f>IF(B976&lt;&gt;3,"",COUNTIF($B$6:B976,3))</f>
        <v/>
      </c>
      <c r="F976" s="101" t="str">
        <f>IF(B976&lt;&gt;4,"",COUNTIF($B$6:B976,4))</f>
        <v/>
      </c>
      <c r="G976" s="75"/>
      <c r="H976" s="36"/>
      <c r="I976" s="76"/>
      <c r="J976" s="76"/>
      <c r="K976" s="75"/>
      <c r="L976" s="161"/>
      <c r="M976" s="77"/>
      <c r="N976" s="76"/>
      <c r="O976" s="78"/>
      <c r="P976" s="83"/>
      <c r="Q976" s="84"/>
      <c r="R976" s="76"/>
      <c r="S976" s="75"/>
      <c r="T976" s="85"/>
      <c r="U976" s="154"/>
      <c r="V976" s="87"/>
      <c r="W976" s="172" t="str">
        <f>IF(OR(T976="他官署で調達手続きを実施のため",AG976=契約状況コード表!G$5),"－",IF(V976&lt;&gt;"",ROUNDDOWN(V976/T976,3),(IFERROR(ROUNDDOWN(U976/T976,3),"－"))))</f>
        <v>－</v>
      </c>
      <c r="X976" s="85"/>
      <c r="Y976" s="85"/>
      <c r="Z976" s="82"/>
      <c r="AA976" s="80"/>
      <c r="AB976" s="81"/>
      <c r="AC976" s="82"/>
      <c r="AD976" s="82"/>
      <c r="AE976" s="82"/>
      <c r="AF976" s="82"/>
      <c r="AG976" s="80"/>
      <c r="AH976" s="76"/>
      <c r="AI976" s="76"/>
      <c r="AJ976" s="76"/>
      <c r="AK976" s="36"/>
      <c r="AL976" s="36"/>
      <c r="AM976" s="200"/>
      <c r="AN976" s="200"/>
      <c r="AO976" s="200"/>
      <c r="AP976" s="200"/>
      <c r="AQ976" s="161"/>
      <c r="AR976" s="75"/>
      <c r="AS976" s="36"/>
      <c r="AT976" s="36"/>
      <c r="AU976" s="36"/>
      <c r="AV976" s="36"/>
      <c r="AW976" s="36"/>
      <c r="AX976" s="36"/>
      <c r="AY976" s="36"/>
      <c r="AZ976" s="36"/>
      <c r="BA976" s="104"/>
      <c r="BB976" s="113"/>
      <c r="BC976" s="114" t="str">
        <f>IF(AND(OR(K976=契約状況コード表!D$5,K976=契約状況コード表!D$6),OR(AG976=契約状況コード表!G$5,AG976=契約状況コード表!G$6)),"年間支払金額(全官署)",IF(OR(AG976=契約状況コード表!G$5,AG976=契約状況コード表!G$6),"年間支払金額",IF(AND(OR(COUNTIF(AI976,"*すべて*"),COUNTIF(AI976,"*全て*")),S976="●",OR(K976=契約状況コード表!D$5,K976=契約状況コード表!D$6)),"年間支払金額(全官署、契約相手方ごと)",IF(AND(OR(COUNTIF(AI976,"*すべて*"),COUNTIF(AI976,"*全て*")),S976="●"),"年間支払金額(契約相手方ごと)",IF(AND(OR(K976=契約状況コード表!D$5,K976=契約状況コード表!D$6),AG976=契約状況コード表!G$7),"契約総額(全官署)",IF(AND(K976=契約状況コード表!D$7,AG976=契約状況コード表!G$7),"契約総額(自官署のみ)",IF(K976=契約状況コード表!D$7,"年間支払金額(自官署のみ)",IF(AG976=契約状況コード表!G$7,"契約総額",IF(AND(COUNTIF(BJ976,"&lt;&gt;*単価*"),OR(K976=契約状況コード表!D$5,K976=契約状況コード表!D$6)),"全官署予定価格",IF(AND(COUNTIF(BJ976,"*単価*"),OR(K976=契約状況コード表!D$5,K976=契約状況コード表!D$6)),"全官署支払金額",IF(AND(COUNTIF(BJ976,"&lt;&gt;*単価*"),COUNTIF(BJ976,"*変更契約*")),"変更後予定価格",IF(COUNTIF(BJ976,"*単価*"),"年間支払金額","予定価格"))))))))))))</f>
        <v>予定価格</v>
      </c>
      <c r="BD976" s="114" t="str">
        <f>IF(AND(BI976=契約状況コード表!M$5,T976&gt;契約状況コード表!N$5),"○",IF(AND(BI976=契約状況コード表!M$6,T976&gt;=契約状況コード表!N$6),"○",IF(AND(BI976=契約状況コード表!M$7,T976&gt;=契約状況コード表!N$7),"○",IF(AND(BI976=契約状況コード表!M$8,T976&gt;=契約状況コード表!N$8),"○",IF(AND(BI976=契約状況コード表!M$9,T976&gt;=契約状況コード表!N$9),"○",IF(AND(BI976=契約状況コード表!M$10,T976&gt;=契約状況コード表!N$10),"○",IF(AND(BI976=契約状況コード表!M$11,T976&gt;=契約状況コード表!N$11),"○",IF(AND(BI976=契約状況コード表!M$12,T976&gt;=契約状況コード表!N$12),"○",IF(AND(BI976=契約状況コード表!M$13,T976&gt;=契約状況コード表!N$13),"○",IF(T976="他官署で調達手続き入札を実施のため","○","×"))))))))))</f>
        <v>×</v>
      </c>
      <c r="BE976" s="114" t="str">
        <f>IF(AND(BI976=契約状況コード表!M$5,Y976&gt;契約状況コード表!N$5),"○",IF(AND(BI976=契約状況コード表!M$6,Y976&gt;=契約状況コード表!N$6),"○",IF(AND(BI976=契約状況コード表!M$7,Y976&gt;=契約状況コード表!N$7),"○",IF(AND(BI976=契約状況コード表!M$8,Y976&gt;=契約状況コード表!N$8),"○",IF(AND(BI976=契約状況コード表!M$9,Y976&gt;=契約状況コード表!N$9),"○",IF(AND(BI976=契約状況コード表!M$10,Y976&gt;=契約状況コード表!N$10),"○",IF(AND(BI976=契約状況コード表!M$11,Y976&gt;=契約状況コード表!N$11),"○",IF(AND(BI976=契約状況コード表!M$12,Y976&gt;=契約状況コード表!N$12),"○",IF(AND(BI976=契約状況コード表!M$13,Y976&gt;=契約状況コード表!N$13),"○","×")))))))))</f>
        <v>×</v>
      </c>
      <c r="BF976" s="114" t="str">
        <f t="shared" si="137"/>
        <v>×</v>
      </c>
      <c r="BG976" s="114" t="str">
        <f t="shared" si="138"/>
        <v>×</v>
      </c>
      <c r="BH976" s="115" t="str">
        <f t="shared" si="139"/>
        <v/>
      </c>
      <c r="BI976" s="170">
        <f t="shared" si="140"/>
        <v>0</v>
      </c>
      <c r="BJ976" s="36" t="str">
        <f>IF(AG976=契約状況コード表!G$5,"",IF(AND(K976&lt;&gt;"",ISTEXT(U976)),"分担契約/単価契約",IF(ISTEXT(U976),"単価契約",IF(K976&lt;&gt;"","分担契約",""))))</f>
        <v/>
      </c>
      <c r="BK976" s="171"/>
      <c r="BL976" s="118" t="str">
        <f>IF(COUNTIF(T976,"**"),"",IF(AND(T976&gt;=契約状況コード表!P$5,OR(H976=契約状況コード表!M$5,H976=契約状況コード表!M$6)),1,IF(AND(T976&gt;=契約状況コード表!P$13,H976&lt;&gt;契約状況コード表!M$5,H976&lt;&gt;契約状況コード表!M$6),1,"")))</f>
        <v/>
      </c>
      <c r="BM976" s="155" t="str">
        <f t="shared" si="141"/>
        <v>○</v>
      </c>
      <c r="BN976" s="118" t="b">
        <f t="shared" si="142"/>
        <v>1</v>
      </c>
      <c r="BO976" s="118" t="b">
        <f t="shared" si="143"/>
        <v>1</v>
      </c>
    </row>
    <row r="977" spans="1:67" ht="60.6" customHeight="1">
      <c r="A977" s="101">
        <f t="shared" si="144"/>
        <v>972</v>
      </c>
      <c r="B977" s="101" t="str">
        <f t="shared" si="145"/>
        <v/>
      </c>
      <c r="C977" s="101" t="str">
        <f>IF(B977&lt;&gt;1,"",COUNTIF($B$6:B977,1))</f>
        <v/>
      </c>
      <c r="D977" s="101" t="str">
        <f>IF(B977&lt;&gt;2,"",COUNTIF($B$6:B977,2))</f>
        <v/>
      </c>
      <c r="E977" s="101" t="str">
        <f>IF(B977&lt;&gt;3,"",COUNTIF($B$6:B977,3))</f>
        <v/>
      </c>
      <c r="F977" s="101" t="str">
        <f>IF(B977&lt;&gt;4,"",COUNTIF($B$6:B977,4))</f>
        <v/>
      </c>
      <c r="G977" s="75"/>
      <c r="H977" s="36"/>
      <c r="I977" s="76"/>
      <c r="J977" s="76"/>
      <c r="K977" s="75"/>
      <c r="L977" s="161"/>
      <c r="M977" s="77"/>
      <c r="N977" s="76"/>
      <c r="O977" s="78"/>
      <c r="P977" s="83"/>
      <c r="Q977" s="84"/>
      <c r="R977" s="76"/>
      <c r="S977" s="75"/>
      <c r="T977" s="79"/>
      <c r="U977" s="86"/>
      <c r="V977" s="87"/>
      <c r="W977" s="172" t="str">
        <f>IF(OR(T977="他官署で調達手続きを実施のため",AG977=契約状況コード表!G$5),"－",IF(V977&lt;&gt;"",ROUNDDOWN(V977/T977,3),(IFERROR(ROUNDDOWN(U977/T977,3),"－"))))</f>
        <v>－</v>
      </c>
      <c r="X977" s="79"/>
      <c r="Y977" s="79"/>
      <c r="Z977" s="82"/>
      <c r="AA977" s="80"/>
      <c r="AB977" s="81"/>
      <c r="AC977" s="82"/>
      <c r="AD977" s="82"/>
      <c r="AE977" s="82"/>
      <c r="AF977" s="82"/>
      <c r="AG977" s="80"/>
      <c r="AH977" s="76"/>
      <c r="AI977" s="76"/>
      <c r="AJ977" s="76"/>
      <c r="AK977" s="36"/>
      <c r="AL977" s="36"/>
      <c r="AM977" s="200"/>
      <c r="AN977" s="200"/>
      <c r="AO977" s="200"/>
      <c r="AP977" s="200"/>
      <c r="AQ977" s="161"/>
      <c r="AR977" s="75"/>
      <c r="AS977" s="36"/>
      <c r="AT977" s="36"/>
      <c r="AU977" s="36"/>
      <c r="AV977" s="36"/>
      <c r="AW977" s="36"/>
      <c r="AX977" s="36"/>
      <c r="AY977" s="36"/>
      <c r="AZ977" s="36"/>
      <c r="BA977" s="104"/>
      <c r="BB977" s="113"/>
      <c r="BC977" s="114" t="str">
        <f>IF(AND(OR(K977=契約状況コード表!D$5,K977=契約状況コード表!D$6),OR(AG977=契約状況コード表!G$5,AG977=契約状況コード表!G$6)),"年間支払金額(全官署)",IF(OR(AG977=契約状況コード表!G$5,AG977=契約状況コード表!G$6),"年間支払金額",IF(AND(OR(COUNTIF(AI977,"*すべて*"),COUNTIF(AI977,"*全て*")),S977="●",OR(K977=契約状況コード表!D$5,K977=契約状況コード表!D$6)),"年間支払金額(全官署、契約相手方ごと)",IF(AND(OR(COUNTIF(AI977,"*すべて*"),COUNTIF(AI977,"*全て*")),S977="●"),"年間支払金額(契約相手方ごと)",IF(AND(OR(K977=契約状況コード表!D$5,K977=契約状況コード表!D$6),AG977=契約状況コード表!G$7),"契約総額(全官署)",IF(AND(K977=契約状況コード表!D$7,AG977=契約状況コード表!G$7),"契約総額(自官署のみ)",IF(K977=契約状況コード表!D$7,"年間支払金額(自官署のみ)",IF(AG977=契約状況コード表!G$7,"契約総額",IF(AND(COUNTIF(BJ977,"&lt;&gt;*単価*"),OR(K977=契約状況コード表!D$5,K977=契約状況コード表!D$6)),"全官署予定価格",IF(AND(COUNTIF(BJ977,"*単価*"),OR(K977=契約状況コード表!D$5,K977=契約状況コード表!D$6)),"全官署支払金額",IF(AND(COUNTIF(BJ977,"&lt;&gt;*単価*"),COUNTIF(BJ977,"*変更契約*")),"変更後予定価格",IF(COUNTIF(BJ977,"*単価*"),"年間支払金額","予定価格"))))))))))))</f>
        <v>予定価格</v>
      </c>
      <c r="BD977" s="114" t="str">
        <f>IF(AND(BI977=契約状況コード表!M$5,T977&gt;契約状況コード表!N$5),"○",IF(AND(BI977=契約状況コード表!M$6,T977&gt;=契約状況コード表!N$6),"○",IF(AND(BI977=契約状況コード表!M$7,T977&gt;=契約状況コード表!N$7),"○",IF(AND(BI977=契約状況コード表!M$8,T977&gt;=契約状況コード表!N$8),"○",IF(AND(BI977=契約状況コード表!M$9,T977&gt;=契約状況コード表!N$9),"○",IF(AND(BI977=契約状況コード表!M$10,T977&gt;=契約状況コード表!N$10),"○",IF(AND(BI977=契約状況コード表!M$11,T977&gt;=契約状況コード表!N$11),"○",IF(AND(BI977=契約状況コード表!M$12,T977&gt;=契約状況コード表!N$12),"○",IF(AND(BI977=契約状況コード表!M$13,T977&gt;=契約状況コード表!N$13),"○",IF(T977="他官署で調達手続き入札を実施のため","○","×"))))))))))</f>
        <v>×</v>
      </c>
      <c r="BE977" s="114" t="str">
        <f>IF(AND(BI977=契約状況コード表!M$5,Y977&gt;契約状況コード表!N$5),"○",IF(AND(BI977=契約状況コード表!M$6,Y977&gt;=契約状況コード表!N$6),"○",IF(AND(BI977=契約状況コード表!M$7,Y977&gt;=契約状況コード表!N$7),"○",IF(AND(BI977=契約状況コード表!M$8,Y977&gt;=契約状況コード表!N$8),"○",IF(AND(BI977=契約状況コード表!M$9,Y977&gt;=契約状況コード表!N$9),"○",IF(AND(BI977=契約状況コード表!M$10,Y977&gt;=契約状況コード表!N$10),"○",IF(AND(BI977=契約状況コード表!M$11,Y977&gt;=契約状況コード表!N$11),"○",IF(AND(BI977=契約状況コード表!M$12,Y977&gt;=契約状況コード表!N$12),"○",IF(AND(BI977=契約状況コード表!M$13,Y977&gt;=契約状況コード表!N$13),"○","×")))))))))</f>
        <v>×</v>
      </c>
      <c r="BF977" s="114" t="str">
        <f t="shared" si="137"/>
        <v>×</v>
      </c>
      <c r="BG977" s="114" t="str">
        <f t="shared" si="138"/>
        <v>×</v>
      </c>
      <c r="BH977" s="115" t="str">
        <f t="shared" si="139"/>
        <v/>
      </c>
      <c r="BI977" s="170">
        <f t="shared" si="140"/>
        <v>0</v>
      </c>
      <c r="BJ977" s="36" t="str">
        <f>IF(AG977=契約状況コード表!G$5,"",IF(AND(K977&lt;&gt;"",ISTEXT(U977)),"分担契約/単価契約",IF(ISTEXT(U977),"単価契約",IF(K977&lt;&gt;"","分担契約",""))))</f>
        <v/>
      </c>
      <c r="BK977" s="171"/>
      <c r="BL977" s="118" t="str">
        <f>IF(COUNTIF(T977,"**"),"",IF(AND(T977&gt;=契約状況コード表!P$5,OR(H977=契約状況コード表!M$5,H977=契約状況コード表!M$6)),1,IF(AND(T977&gt;=契約状況コード表!P$13,H977&lt;&gt;契約状況コード表!M$5,H977&lt;&gt;契約状況コード表!M$6),1,"")))</f>
        <v/>
      </c>
      <c r="BM977" s="155" t="str">
        <f t="shared" si="141"/>
        <v>○</v>
      </c>
      <c r="BN977" s="118" t="b">
        <f t="shared" si="142"/>
        <v>1</v>
      </c>
      <c r="BO977" s="118" t="b">
        <f t="shared" si="143"/>
        <v>1</v>
      </c>
    </row>
    <row r="978" spans="1:67" ht="60.6" customHeight="1">
      <c r="A978" s="101">
        <f t="shared" si="144"/>
        <v>973</v>
      </c>
      <c r="B978" s="101" t="str">
        <f t="shared" si="145"/>
        <v/>
      </c>
      <c r="C978" s="101" t="str">
        <f>IF(B978&lt;&gt;1,"",COUNTIF($B$6:B978,1))</f>
        <v/>
      </c>
      <c r="D978" s="101" t="str">
        <f>IF(B978&lt;&gt;2,"",COUNTIF($B$6:B978,2))</f>
        <v/>
      </c>
      <c r="E978" s="101" t="str">
        <f>IF(B978&lt;&gt;3,"",COUNTIF($B$6:B978,3))</f>
        <v/>
      </c>
      <c r="F978" s="101" t="str">
        <f>IF(B978&lt;&gt;4,"",COUNTIF($B$6:B978,4))</f>
        <v/>
      </c>
      <c r="G978" s="75"/>
      <c r="H978" s="36"/>
      <c r="I978" s="76"/>
      <c r="J978" s="76"/>
      <c r="K978" s="75"/>
      <c r="L978" s="161"/>
      <c r="M978" s="77"/>
      <c r="N978" s="76"/>
      <c r="O978" s="78"/>
      <c r="P978" s="83"/>
      <c r="Q978" s="84"/>
      <c r="R978" s="76"/>
      <c r="S978" s="75"/>
      <c r="T978" s="79"/>
      <c r="U978" s="86"/>
      <c r="V978" s="87"/>
      <c r="W978" s="172" t="str">
        <f>IF(OR(T978="他官署で調達手続きを実施のため",AG978=契約状況コード表!G$5),"－",IF(V978&lt;&gt;"",ROUNDDOWN(V978/T978,3),(IFERROR(ROUNDDOWN(U978/T978,3),"－"))))</f>
        <v>－</v>
      </c>
      <c r="X978" s="79"/>
      <c r="Y978" s="79"/>
      <c r="Z978" s="82"/>
      <c r="AA978" s="80"/>
      <c r="AB978" s="81"/>
      <c r="AC978" s="82"/>
      <c r="AD978" s="82"/>
      <c r="AE978" s="82"/>
      <c r="AF978" s="82"/>
      <c r="AG978" s="80"/>
      <c r="AH978" s="76"/>
      <c r="AI978" s="76"/>
      <c r="AJ978" s="76"/>
      <c r="AK978" s="36"/>
      <c r="AL978" s="36"/>
      <c r="AM978" s="200"/>
      <c r="AN978" s="200"/>
      <c r="AO978" s="200"/>
      <c r="AP978" s="200"/>
      <c r="AQ978" s="161"/>
      <c r="AR978" s="75"/>
      <c r="AS978" s="36"/>
      <c r="AT978" s="36"/>
      <c r="AU978" s="36"/>
      <c r="AV978" s="36"/>
      <c r="AW978" s="36"/>
      <c r="AX978" s="36"/>
      <c r="AY978" s="36"/>
      <c r="AZ978" s="36"/>
      <c r="BA978" s="104"/>
      <c r="BB978" s="113"/>
      <c r="BC978" s="114" t="str">
        <f>IF(AND(OR(K978=契約状況コード表!D$5,K978=契約状況コード表!D$6),OR(AG978=契約状況コード表!G$5,AG978=契約状況コード表!G$6)),"年間支払金額(全官署)",IF(OR(AG978=契約状況コード表!G$5,AG978=契約状況コード表!G$6),"年間支払金額",IF(AND(OR(COUNTIF(AI978,"*すべて*"),COUNTIF(AI978,"*全て*")),S978="●",OR(K978=契約状況コード表!D$5,K978=契約状況コード表!D$6)),"年間支払金額(全官署、契約相手方ごと)",IF(AND(OR(COUNTIF(AI978,"*すべて*"),COUNTIF(AI978,"*全て*")),S978="●"),"年間支払金額(契約相手方ごと)",IF(AND(OR(K978=契約状況コード表!D$5,K978=契約状況コード表!D$6),AG978=契約状況コード表!G$7),"契約総額(全官署)",IF(AND(K978=契約状況コード表!D$7,AG978=契約状況コード表!G$7),"契約総額(自官署のみ)",IF(K978=契約状況コード表!D$7,"年間支払金額(自官署のみ)",IF(AG978=契約状況コード表!G$7,"契約総額",IF(AND(COUNTIF(BJ978,"&lt;&gt;*単価*"),OR(K978=契約状況コード表!D$5,K978=契約状況コード表!D$6)),"全官署予定価格",IF(AND(COUNTIF(BJ978,"*単価*"),OR(K978=契約状況コード表!D$5,K978=契約状況コード表!D$6)),"全官署支払金額",IF(AND(COUNTIF(BJ978,"&lt;&gt;*単価*"),COUNTIF(BJ978,"*変更契約*")),"変更後予定価格",IF(COUNTIF(BJ978,"*単価*"),"年間支払金額","予定価格"))))))))))))</f>
        <v>予定価格</v>
      </c>
      <c r="BD978" s="114" t="str">
        <f>IF(AND(BI978=契約状況コード表!M$5,T978&gt;契約状況コード表!N$5),"○",IF(AND(BI978=契約状況コード表!M$6,T978&gt;=契約状況コード表!N$6),"○",IF(AND(BI978=契約状況コード表!M$7,T978&gt;=契約状況コード表!N$7),"○",IF(AND(BI978=契約状況コード表!M$8,T978&gt;=契約状況コード表!N$8),"○",IF(AND(BI978=契約状況コード表!M$9,T978&gt;=契約状況コード表!N$9),"○",IF(AND(BI978=契約状況コード表!M$10,T978&gt;=契約状況コード表!N$10),"○",IF(AND(BI978=契約状況コード表!M$11,T978&gt;=契約状況コード表!N$11),"○",IF(AND(BI978=契約状況コード表!M$12,T978&gt;=契約状況コード表!N$12),"○",IF(AND(BI978=契約状況コード表!M$13,T978&gt;=契約状況コード表!N$13),"○",IF(T978="他官署で調達手続き入札を実施のため","○","×"))))))))))</f>
        <v>×</v>
      </c>
      <c r="BE978" s="114" t="str">
        <f>IF(AND(BI978=契約状況コード表!M$5,Y978&gt;契約状況コード表!N$5),"○",IF(AND(BI978=契約状況コード表!M$6,Y978&gt;=契約状況コード表!N$6),"○",IF(AND(BI978=契約状況コード表!M$7,Y978&gt;=契約状況コード表!N$7),"○",IF(AND(BI978=契約状況コード表!M$8,Y978&gt;=契約状況コード表!N$8),"○",IF(AND(BI978=契約状況コード表!M$9,Y978&gt;=契約状況コード表!N$9),"○",IF(AND(BI978=契約状況コード表!M$10,Y978&gt;=契約状況コード表!N$10),"○",IF(AND(BI978=契約状況コード表!M$11,Y978&gt;=契約状況コード表!N$11),"○",IF(AND(BI978=契約状況コード表!M$12,Y978&gt;=契約状況コード表!N$12),"○",IF(AND(BI978=契約状況コード表!M$13,Y978&gt;=契約状況コード表!N$13),"○","×")))))))))</f>
        <v>×</v>
      </c>
      <c r="BF978" s="114" t="str">
        <f t="shared" si="137"/>
        <v>×</v>
      </c>
      <c r="BG978" s="114" t="str">
        <f t="shared" si="138"/>
        <v>×</v>
      </c>
      <c r="BH978" s="115" t="str">
        <f t="shared" si="139"/>
        <v/>
      </c>
      <c r="BI978" s="170">
        <f t="shared" si="140"/>
        <v>0</v>
      </c>
      <c r="BJ978" s="36" t="str">
        <f>IF(AG978=契約状況コード表!G$5,"",IF(AND(K978&lt;&gt;"",ISTEXT(U978)),"分担契約/単価契約",IF(ISTEXT(U978),"単価契約",IF(K978&lt;&gt;"","分担契約",""))))</f>
        <v/>
      </c>
      <c r="BK978" s="171"/>
      <c r="BL978" s="118" t="str">
        <f>IF(COUNTIF(T978,"**"),"",IF(AND(T978&gt;=契約状況コード表!P$5,OR(H978=契約状況コード表!M$5,H978=契約状況コード表!M$6)),1,IF(AND(T978&gt;=契約状況コード表!P$13,H978&lt;&gt;契約状況コード表!M$5,H978&lt;&gt;契約状況コード表!M$6),1,"")))</f>
        <v/>
      </c>
      <c r="BM978" s="155" t="str">
        <f t="shared" si="141"/>
        <v>○</v>
      </c>
      <c r="BN978" s="118" t="b">
        <f t="shared" si="142"/>
        <v>1</v>
      </c>
      <c r="BO978" s="118" t="b">
        <f t="shared" si="143"/>
        <v>1</v>
      </c>
    </row>
    <row r="979" spans="1:67" ht="60.6" customHeight="1">
      <c r="A979" s="101">
        <f t="shared" si="144"/>
        <v>974</v>
      </c>
      <c r="B979" s="101" t="str">
        <f t="shared" si="145"/>
        <v/>
      </c>
      <c r="C979" s="101" t="str">
        <f>IF(B979&lt;&gt;1,"",COUNTIF($B$6:B979,1))</f>
        <v/>
      </c>
      <c r="D979" s="101" t="str">
        <f>IF(B979&lt;&gt;2,"",COUNTIF($B$6:B979,2))</f>
        <v/>
      </c>
      <c r="E979" s="101" t="str">
        <f>IF(B979&lt;&gt;3,"",COUNTIF($B$6:B979,3))</f>
        <v/>
      </c>
      <c r="F979" s="101" t="str">
        <f>IF(B979&lt;&gt;4,"",COUNTIF($B$6:B979,4))</f>
        <v/>
      </c>
      <c r="G979" s="75"/>
      <c r="H979" s="36"/>
      <c r="I979" s="76"/>
      <c r="J979" s="76"/>
      <c r="K979" s="75"/>
      <c r="L979" s="161"/>
      <c r="M979" s="77"/>
      <c r="N979" s="76"/>
      <c r="O979" s="78"/>
      <c r="P979" s="83"/>
      <c r="Q979" s="84"/>
      <c r="R979" s="76"/>
      <c r="S979" s="75"/>
      <c r="T979" s="79"/>
      <c r="U979" s="86"/>
      <c r="V979" s="87"/>
      <c r="W979" s="172" t="str">
        <f>IF(OR(T979="他官署で調達手続きを実施のため",AG979=契約状況コード表!G$5),"－",IF(V979&lt;&gt;"",ROUNDDOWN(V979/T979,3),(IFERROR(ROUNDDOWN(U979/T979,3),"－"))))</f>
        <v>－</v>
      </c>
      <c r="X979" s="79"/>
      <c r="Y979" s="79"/>
      <c r="Z979" s="82"/>
      <c r="AA979" s="80"/>
      <c r="AB979" s="81"/>
      <c r="AC979" s="82"/>
      <c r="AD979" s="82"/>
      <c r="AE979" s="82"/>
      <c r="AF979" s="82"/>
      <c r="AG979" s="80"/>
      <c r="AH979" s="76"/>
      <c r="AI979" s="76"/>
      <c r="AJ979" s="76"/>
      <c r="AK979" s="36"/>
      <c r="AL979" s="36"/>
      <c r="AM979" s="200"/>
      <c r="AN979" s="200"/>
      <c r="AO979" s="200"/>
      <c r="AP979" s="200"/>
      <c r="AQ979" s="161"/>
      <c r="AR979" s="75"/>
      <c r="AS979" s="36"/>
      <c r="AT979" s="36"/>
      <c r="AU979" s="36"/>
      <c r="AV979" s="36"/>
      <c r="AW979" s="36"/>
      <c r="AX979" s="36"/>
      <c r="AY979" s="36"/>
      <c r="AZ979" s="36"/>
      <c r="BA979" s="104"/>
      <c r="BB979" s="113"/>
      <c r="BC979" s="114" t="str">
        <f>IF(AND(OR(K979=契約状況コード表!D$5,K979=契約状況コード表!D$6),OR(AG979=契約状況コード表!G$5,AG979=契約状況コード表!G$6)),"年間支払金額(全官署)",IF(OR(AG979=契約状況コード表!G$5,AG979=契約状況コード表!G$6),"年間支払金額",IF(AND(OR(COUNTIF(AI979,"*すべて*"),COUNTIF(AI979,"*全て*")),S979="●",OR(K979=契約状況コード表!D$5,K979=契約状況コード表!D$6)),"年間支払金額(全官署、契約相手方ごと)",IF(AND(OR(COUNTIF(AI979,"*すべて*"),COUNTIF(AI979,"*全て*")),S979="●"),"年間支払金額(契約相手方ごと)",IF(AND(OR(K979=契約状況コード表!D$5,K979=契約状況コード表!D$6),AG979=契約状況コード表!G$7),"契約総額(全官署)",IF(AND(K979=契約状況コード表!D$7,AG979=契約状況コード表!G$7),"契約総額(自官署のみ)",IF(K979=契約状況コード表!D$7,"年間支払金額(自官署のみ)",IF(AG979=契約状況コード表!G$7,"契約総額",IF(AND(COUNTIF(BJ979,"&lt;&gt;*単価*"),OR(K979=契約状況コード表!D$5,K979=契約状況コード表!D$6)),"全官署予定価格",IF(AND(COUNTIF(BJ979,"*単価*"),OR(K979=契約状況コード表!D$5,K979=契約状況コード表!D$6)),"全官署支払金額",IF(AND(COUNTIF(BJ979,"&lt;&gt;*単価*"),COUNTIF(BJ979,"*変更契約*")),"変更後予定価格",IF(COUNTIF(BJ979,"*単価*"),"年間支払金額","予定価格"))))))))))))</f>
        <v>予定価格</v>
      </c>
      <c r="BD979" s="114" t="str">
        <f>IF(AND(BI979=契約状況コード表!M$5,T979&gt;契約状況コード表!N$5),"○",IF(AND(BI979=契約状況コード表!M$6,T979&gt;=契約状況コード表!N$6),"○",IF(AND(BI979=契約状況コード表!M$7,T979&gt;=契約状況コード表!N$7),"○",IF(AND(BI979=契約状況コード表!M$8,T979&gt;=契約状況コード表!N$8),"○",IF(AND(BI979=契約状況コード表!M$9,T979&gt;=契約状況コード表!N$9),"○",IF(AND(BI979=契約状況コード表!M$10,T979&gt;=契約状況コード表!N$10),"○",IF(AND(BI979=契約状況コード表!M$11,T979&gt;=契約状況コード表!N$11),"○",IF(AND(BI979=契約状況コード表!M$12,T979&gt;=契約状況コード表!N$12),"○",IF(AND(BI979=契約状況コード表!M$13,T979&gt;=契約状況コード表!N$13),"○",IF(T979="他官署で調達手続き入札を実施のため","○","×"))))))))))</f>
        <v>×</v>
      </c>
      <c r="BE979" s="114" t="str">
        <f>IF(AND(BI979=契約状況コード表!M$5,Y979&gt;契約状況コード表!N$5),"○",IF(AND(BI979=契約状況コード表!M$6,Y979&gt;=契約状況コード表!N$6),"○",IF(AND(BI979=契約状況コード表!M$7,Y979&gt;=契約状況コード表!N$7),"○",IF(AND(BI979=契約状況コード表!M$8,Y979&gt;=契約状況コード表!N$8),"○",IF(AND(BI979=契約状況コード表!M$9,Y979&gt;=契約状況コード表!N$9),"○",IF(AND(BI979=契約状況コード表!M$10,Y979&gt;=契約状況コード表!N$10),"○",IF(AND(BI979=契約状況コード表!M$11,Y979&gt;=契約状況コード表!N$11),"○",IF(AND(BI979=契約状況コード表!M$12,Y979&gt;=契約状況コード表!N$12),"○",IF(AND(BI979=契約状況コード表!M$13,Y979&gt;=契約状況コード表!N$13),"○","×")))))))))</f>
        <v>×</v>
      </c>
      <c r="BF979" s="114" t="str">
        <f t="shared" si="137"/>
        <v>×</v>
      </c>
      <c r="BG979" s="114" t="str">
        <f t="shared" si="138"/>
        <v>×</v>
      </c>
      <c r="BH979" s="115" t="str">
        <f t="shared" si="139"/>
        <v/>
      </c>
      <c r="BI979" s="170">
        <f t="shared" si="140"/>
        <v>0</v>
      </c>
      <c r="BJ979" s="36" t="str">
        <f>IF(AG979=契約状況コード表!G$5,"",IF(AND(K979&lt;&gt;"",ISTEXT(U979)),"分担契約/単価契約",IF(ISTEXT(U979),"単価契約",IF(K979&lt;&gt;"","分担契約",""))))</f>
        <v/>
      </c>
      <c r="BK979" s="171"/>
      <c r="BL979" s="118" t="str">
        <f>IF(COUNTIF(T979,"**"),"",IF(AND(T979&gt;=契約状況コード表!P$5,OR(H979=契約状況コード表!M$5,H979=契約状況コード表!M$6)),1,IF(AND(T979&gt;=契約状況コード表!P$13,H979&lt;&gt;契約状況コード表!M$5,H979&lt;&gt;契約状況コード表!M$6),1,"")))</f>
        <v/>
      </c>
      <c r="BM979" s="155" t="str">
        <f t="shared" si="141"/>
        <v>○</v>
      </c>
      <c r="BN979" s="118" t="b">
        <f t="shared" si="142"/>
        <v>1</v>
      </c>
      <c r="BO979" s="118" t="b">
        <f t="shared" si="143"/>
        <v>1</v>
      </c>
    </row>
    <row r="980" spans="1:67" ht="60.6" customHeight="1">
      <c r="A980" s="101">
        <f t="shared" si="144"/>
        <v>975</v>
      </c>
      <c r="B980" s="101" t="str">
        <f t="shared" si="145"/>
        <v/>
      </c>
      <c r="C980" s="101" t="str">
        <f>IF(B980&lt;&gt;1,"",COUNTIF($B$6:B980,1))</f>
        <v/>
      </c>
      <c r="D980" s="101" t="str">
        <f>IF(B980&lt;&gt;2,"",COUNTIF($B$6:B980,2))</f>
        <v/>
      </c>
      <c r="E980" s="101" t="str">
        <f>IF(B980&lt;&gt;3,"",COUNTIF($B$6:B980,3))</f>
        <v/>
      </c>
      <c r="F980" s="101" t="str">
        <f>IF(B980&lt;&gt;4,"",COUNTIF($B$6:B980,4))</f>
        <v/>
      </c>
      <c r="G980" s="75"/>
      <c r="H980" s="36"/>
      <c r="I980" s="76"/>
      <c r="J980" s="76"/>
      <c r="K980" s="75"/>
      <c r="L980" s="161"/>
      <c r="M980" s="77"/>
      <c r="N980" s="76"/>
      <c r="O980" s="78"/>
      <c r="P980" s="83"/>
      <c r="Q980" s="84"/>
      <c r="R980" s="76"/>
      <c r="S980" s="75"/>
      <c r="T980" s="79"/>
      <c r="U980" s="86"/>
      <c r="V980" s="87"/>
      <c r="W980" s="172" t="str">
        <f>IF(OR(T980="他官署で調達手続きを実施のため",AG980=契約状況コード表!G$5),"－",IF(V980&lt;&gt;"",ROUNDDOWN(V980/T980,3),(IFERROR(ROUNDDOWN(U980/T980,3),"－"))))</f>
        <v>－</v>
      </c>
      <c r="X980" s="79"/>
      <c r="Y980" s="79"/>
      <c r="Z980" s="82"/>
      <c r="AA980" s="80"/>
      <c r="AB980" s="81"/>
      <c r="AC980" s="82"/>
      <c r="AD980" s="82"/>
      <c r="AE980" s="82"/>
      <c r="AF980" s="82"/>
      <c r="AG980" s="80"/>
      <c r="AH980" s="76"/>
      <c r="AI980" s="76"/>
      <c r="AJ980" s="76"/>
      <c r="AK980" s="36"/>
      <c r="AL980" s="36"/>
      <c r="AM980" s="200"/>
      <c r="AN980" s="200"/>
      <c r="AO980" s="200"/>
      <c r="AP980" s="200"/>
      <c r="AQ980" s="161"/>
      <c r="AR980" s="75"/>
      <c r="AS980" s="36"/>
      <c r="AT980" s="36"/>
      <c r="AU980" s="36"/>
      <c r="AV980" s="36"/>
      <c r="AW980" s="36"/>
      <c r="AX980" s="36"/>
      <c r="AY980" s="36"/>
      <c r="AZ980" s="36"/>
      <c r="BA980" s="108"/>
      <c r="BB980" s="113"/>
      <c r="BC980" s="114" t="str">
        <f>IF(AND(OR(K980=契約状況コード表!D$5,K980=契約状況コード表!D$6),OR(AG980=契約状況コード表!G$5,AG980=契約状況コード表!G$6)),"年間支払金額(全官署)",IF(OR(AG980=契約状況コード表!G$5,AG980=契約状況コード表!G$6),"年間支払金額",IF(AND(OR(COUNTIF(AI980,"*すべて*"),COUNTIF(AI980,"*全て*")),S980="●",OR(K980=契約状況コード表!D$5,K980=契約状況コード表!D$6)),"年間支払金額(全官署、契約相手方ごと)",IF(AND(OR(COUNTIF(AI980,"*すべて*"),COUNTIF(AI980,"*全て*")),S980="●"),"年間支払金額(契約相手方ごと)",IF(AND(OR(K980=契約状況コード表!D$5,K980=契約状況コード表!D$6),AG980=契約状況コード表!G$7),"契約総額(全官署)",IF(AND(K980=契約状況コード表!D$7,AG980=契約状況コード表!G$7),"契約総額(自官署のみ)",IF(K980=契約状況コード表!D$7,"年間支払金額(自官署のみ)",IF(AG980=契約状況コード表!G$7,"契約総額",IF(AND(COUNTIF(BJ980,"&lt;&gt;*単価*"),OR(K980=契約状況コード表!D$5,K980=契約状況コード表!D$6)),"全官署予定価格",IF(AND(COUNTIF(BJ980,"*単価*"),OR(K980=契約状況コード表!D$5,K980=契約状況コード表!D$6)),"全官署支払金額",IF(AND(COUNTIF(BJ980,"&lt;&gt;*単価*"),COUNTIF(BJ980,"*変更契約*")),"変更後予定価格",IF(COUNTIF(BJ980,"*単価*"),"年間支払金額","予定価格"))))))))))))</f>
        <v>予定価格</v>
      </c>
      <c r="BD980" s="114" t="str">
        <f>IF(AND(BI980=契約状況コード表!M$5,T980&gt;契約状況コード表!N$5),"○",IF(AND(BI980=契約状況コード表!M$6,T980&gt;=契約状況コード表!N$6),"○",IF(AND(BI980=契約状況コード表!M$7,T980&gt;=契約状況コード表!N$7),"○",IF(AND(BI980=契約状況コード表!M$8,T980&gt;=契約状況コード表!N$8),"○",IF(AND(BI980=契約状況コード表!M$9,T980&gt;=契約状況コード表!N$9),"○",IF(AND(BI980=契約状況コード表!M$10,T980&gt;=契約状況コード表!N$10),"○",IF(AND(BI980=契約状況コード表!M$11,T980&gt;=契約状況コード表!N$11),"○",IF(AND(BI980=契約状況コード表!M$12,T980&gt;=契約状況コード表!N$12),"○",IF(AND(BI980=契約状況コード表!M$13,T980&gt;=契約状況コード表!N$13),"○",IF(T980="他官署で調達手続き入札を実施のため","○","×"))))))))))</f>
        <v>×</v>
      </c>
      <c r="BE980" s="114" t="str">
        <f>IF(AND(BI980=契約状況コード表!M$5,Y980&gt;契約状況コード表!N$5),"○",IF(AND(BI980=契約状況コード表!M$6,Y980&gt;=契約状況コード表!N$6),"○",IF(AND(BI980=契約状況コード表!M$7,Y980&gt;=契約状況コード表!N$7),"○",IF(AND(BI980=契約状況コード表!M$8,Y980&gt;=契約状況コード表!N$8),"○",IF(AND(BI980=契約状況コード表!M$9,Y980&gt;=契約状況コード表!N$9),"○",IF(AND(BI980=契約状況コード表!M$10,Y980&gt;=契約状況コード表!N$10),"○",IF(AND(BI980=契約状況コード表!M$11,Y980&gt;=契約状況コード表!N$11),"○",IF(AND(BI980=契約状況コード表!M$12,Y980&gt;=契約状況コード表!N$12),"○",IF(AND(BI980=契約状況コード表!M$13,Y980&gt;=契約状況コード表!N$13),"○","×")))))))))</f>
        <v>×</v>
      </c>
      <c r="BF980" s="114" t="str">
        <f t="shared" si="137"/>
        <v>×</v>
      </c>
      <c r="BG980" s="114" t="str">
        <f t="shared" si="138"/>
        <v>×</v>
      </c>
      <c r="BH980" s="115" t="str">
        <f t="shared" si="139"/>
        <v/>
      </c>
      <c r="BI980" s="170">
        <f t="shared" si="140"/>
        <v>0</v>
      </c>
      <c r="BJ980" s="36" t="str">
        <f>IF(AG980=契約状況コード表!G$5,"",IF(AND(K980&lt;&gt;"",ISTEXT(U980)),"分担契約/単価契約",IF(ISTEXT(U980),"単価契約",IF(K980&lt;&gt;"","分担契約",""))))</f>
        <v/>
      </c>
      <c r="BK980" s="171"/>
      <c r="BL980" s="118" t="str">
        <f>IF(COUNTIF(T980,"**"),"",IF(AND(T980&gt;=契約状況コード表!P$5,OR(H980=契約状況コード表!M$5,H980=契約状況コード表!M$6)),1,IF(AND(T980&gt;=契約状況コード表!P$13,H980&lt;&gt;契約状況コード表!M$5,H980&lt;&gt;契約状況コード表!M$6),1,"")))</f>
        <v/>
      </c>
      <c r="BM980" s="155" t="str">
        <f t="shared" si="141"/>
        <v>○</v>
      </c>
      <c r="BN980" s="118" t="b">
        <f t="shared" si="142"/>
        <v>1</v>
      </c>
      <c r="BO980" s="118" t="b">
        <f t="shared" si="143"/>
        <v>1</v>
      </c>
    </row>
    <row r="981" spans="1:67" ht="60.6" customHeight="1">
      <c r="A981" s="101">
        <f t="shared" si="144"/>
        <v>976</v>
      </c>
      <c r="B981" s="101" t="str">
        <f t="shared" si="145"/>
        <v/>
      </c>
      <c r="C981" s="101" t="str">
        <f>IF(B981&lt;&gt;1,"",COUNTIF($B$6:B981,1))</f>
        <v/>
      </c>
      <c r="D981" s="101" t="str">
        <f>IF(B981&lt;&gt;2,"",COUNTIF($B$6:B981,2))</f>
        <v/>
      </c>
      <c r="E981" s="101" t="str">
        <f>IF(B981&lt;&gt;3,"",COUNTIF($B$6:B981,3))</f>
        <v/>
      </c>
      <c r="F981" s="101" t="str">
        <f>IF(B981&lt;&gt;4,"",COUNTIF($B$6:B981,4))</f>
        <v/>
      </c>
      <c r="G981" s="75"/>
      <c r="H981" s="36"/>
      <c r="I981" s="76"/>
      <c r="J981" s="76"/>
      <c r="K981" s="75"/>
      <c r="L981" s="161"/>
      <c r="M981" s="77"/>
      <c r="N981" s="76"/>
      <c r="O981" s="78"/>
      <c r="P981" s="83"/>
      <c r="Q981" s="84"/>
      <c r="R981" s="76"/>
      <c r="S981" s="75"/>
      <c r="T981" s="79"/>
      <c r="U981" s="86"/>
      <c r="V981" s="87"/>
      <c r="W981" s="172" t="str">
        <f>IF(OR(T981="他官署で調達手続きを実施のため",AG981=契約状況コード表!G$5),"－",IF(V981&lt;&gt;"",ROUNDDOWN(V981/T981,3),(IFERROR(ROUNDDOWN(U981/T981,3),"－"))))</f>
        <v>－</v>
      </c>
      <c r="X981" s="79"/>
      <c r="Y981" s="79"/>
      <c r="Z981" s="82"/>
      <c r="AA981" s="80"/>
      <c r="AB981" s="81"/>
      <c r="AC981" s="82"/>
      <c r="AD981" s="82"/>
      <c r="AE981" s="82"/>
      <c r="AF981" s="82"/>
      <c r="AG981" s="80"/>
      <c r="AH981" s="76"/>
      <c r="AI981" s="76"/>
      <c r="AJ981" s="76"/>
      <c r="AK981" s="36"/>
      <c r="AL981" s="36"/>
      <c r="AM981" s="200"/>
      <c r="AN981" s="200"/>
      <c r="AO981" s="200"/>
      <c r="AP981" s="200"/>
      <c r="AQ981" s="161"/>
      <c r="AR981" s="75"/>
      <c r="AS981" s="36"/>
      <c r="AT981" s="36"/>
      <c r="AU981" s="36"/>
      <c r="AV981" s="36"/>
      <c r="AW981" s="36"/>
      <c r="AX981" s="36"/>
      <c r="AY981" s="36"/>
      <c r="AZ981" s="36"/>
      <c r="BA981" s="104"/>
      <c r="BB981" s="113"/>
      <c r="BC981" s="114" t="str">
        <f>IF(AND(OR(K981=契約状況コード表!D$5,K981=契約状況コード表!D$6),OR(AG981=契約状況コード表!G$5,AG981=契約状況コード表!G$6)),"年間支払金額(全官署)",IF(OR(AG981=契約状況コード表!G$5,AG981=契約状況コード表!G$6),"年間支払金額",IF(AND(OR(COUNTIF(AI981,"*すべて*"),COUNTIF(AI981,"*全て*")),S981="●",OR(K981=契約状況コード表!D$5,K981=契約状況コード表!D$6)),"年間支払金額(全官署、契約相手方ごと)",IF(AND(OR(COUNTIF(AI981,"*すべて*"),COUNTIF(AI981,"*全て*")),S981="●"),"年間支払金額(契約相手方ごと)",IF(AND(OR(K981=契約状況コード表!D$5,K981=契約状況コード表!D$6),AG981=契約状況コード表!G$7),"契約総額(全官署)",IF(AND(K981=契約状況コード表!D$7,AG981=契約状況コード表!G$7),"契約総額(自官署のみ)",IF(K981=契約状況コード表!D$7,"年間支払金額(自官署のみ)",IF(AG981=契約状況コード表!G$7,"契約総額",IF(AND(COUNTIF(BJ981,"&lt;&gt;*単価*"),OR(K981=契約状況コード表!D$5,K981=契約状況コード表!D$6)),"全官署予定価格",IF(AND(COUNTIF(BJ981,"*単価*"),OR(K981=契約状況コード表!D$5,K981=契約状況コード表!D$6)),"全官署支払金額",IF(AND(COUNTIF(BJ981,"&lt;&gt;*単価*"),COUNTIF(BJ981,"*変更契約*")),"変更後予定価格",IF(COUNTIF(BJ981,"*単価*"),"年間支払金額","予定価格"))))))))))))</f>
        <v>予定価格</v>
      </c>
      <c r="BD981" s="114" t="str">
        <f>IF(AND(BI981=契約状況コード表!M$5,T981&gt;契約状況コード表!N$5),"○",IF(AND(BI981=契約状況コード表!M$6,T981&gt;=契約状況コード表!N$6),"○",IF(AND(BI981=契約状況コード表!M$7,T981&gt;=契約状況コード表!N$7),"○",IF(AND(BI981=契約状況コード表!M$8,T981&gt;=契約状況コード表!N$8),"○",IF(AND(BI981=契約状況コード表!M$9,T981&gt;=契約状況コード表!N$9),"○",IF(AND(BI981=契約状況コード表!M$10,T981&gt;=契約状況コード表!N$10),"○",IF(AND(BI981=契約状況コード表!M$11,T981&gt;=契約状況コード表!N$11),"○",IF(AND(BI981=契約状況コード表!M$12,T981&gt;=契約状況コード表!N$12),"○",IF(AND(BI981=契約状況コード表!M$13,T981&gt;=契約状況コード表!N$13),"○",IF(T981="他官署で調達手続き入札を実施のため","○","×"))))))))))</f>
        <v>×</v>
      </c>
      <c r="BE981" s="114" t="str">
        <f>IF(AND(BI981=契約状況コード表!M$5,Y981&gt;契約状況コード表!N$5),"○",IF(AND(BI981=契約状況コード表!M$6,Y981&gt;=契約状況コード表!N$6),"○",IF(AND(BI981=契約状況コード表!M$7,Y981&gt;=契約状況コード表!N$7),"○",IF(AND(BI981=契約状況コード表!M$8,Y981&gt;=契約状況コード表!N$8),"○",IF(AND(BI981=契約状況コード表!M$9,Y981&gt;=契約状況コード表!N$9),"○",IF(AND(BI981=契約状況コード表!M$10,Y981&gt;=契約状況コード表!N$10),"○",IF(AND(BI981=契約状況コード表!M$11,Y981&gt;=契約状況コード表!N$11),"○",IF(AND(BI981=契約状況コード表!M$12,Y981&gt;=契約状況コード表!N$12),"○",IF(AND(BI981=契約状況コード表!M$13,Y981&gt;=契約状況コード表!N$13),"○","×")))))))))</f>
        <v>×</v>
      </c>
      <c r="BF981" s="114" t="str">
        <f t="shared" si="137"/>
        <v>×</v>
      </c>
      <c r="BG981" s="114" t="str">
        <f t="shared" si="138"/>
        <v>×</v>
      </c>
      <c r="BH981" s="115" t="str">
        <f t="shared" si="139"/>
        <v/>
      </c>
      <c r="BI981" s="170">
        <f t="shared" si="140"/>
        <v>0</v>
      </c>
      <c r="BJ981" s="36" t="str">
        <f>IF(AG981=契約状況コード表!G$5,"",IF(AND(K981&lt;&gt;"",ISTEXT(U981)),"分担契約/単価契約",IF(ISTEXT(U981),"単価契約",IF(K981&lt;&gt;"","分担契約",""))))</f>
        <v/>
      </c>
      <c r="BK981" s="171"/>
      <c r="BL981" s="118" t="str">
        <f>IF(COUNTIF(T981,"**"),"",IF(AND(T981&gt;=契約状況コード表!P$5,OR(H981=契約状況コード表!M$5,H981=契約状況コード表!M$6)),1,IF(AND(T981&gt;=契約状況コード表!P$13,H981&lt;&gt;契約状況コード表!M$5,H981&lt;&gt;契約状況コード表!M$6),1,"")))</f>
        <v/>
      </c>
      <c r="BM981" s="155" t="str">
        <f t="shared" si="141"/>
        <v>○</v>
      </c>
      <c r="BN981" s="118" t="b">
        <f t="shared" si="142"/>
        <v>1</v>
      </c>
      <c r="BO981" s="118" t="b">
        <f t="shared" si="143"/>
        <v>1</v>
      </c>
    </row>
    <row r="982" spans="1:67" ht="60.6" customHeight="1">
      <c r="A982" s="101">
        <f t="shared" si="144"/>
        <v>977</v>
      </c>
      <c r="B982" s="101" t="str">
        <f t="shared" si="145"/>
        <v/>
      </c>
      <c r="C982" s="101" t="str">
        <f>IF(B982&lt;&gt;1,"",COUNTIF($B$6:B982,1))</f>
        <v/>
      </c>
      <c r="D982" s="101" t="str">
        <f>IF(B982&lt;&gt;2,"",COUNTIF($B$6:B982,2))</f>
        <v/>
      </c>
      <c r="E982" s="101" t="str">
        <f>IF(B982&lt;&gt;3,"",COUNTIF($B$6:B982,3))</f>
        <v/>
      </c>
      <c r="F982" s="101" t="str">
        <f>IF(B982&lt;&gt;4,"",COUNTIF($B$6:B982,4))</f>
        <v/>
      </c>
      <c r="G982" s="75"/>
      <c r="H982" s="36"/>
      <c r="I982" s="76"/>
      <c r="J982" s="76"/>
      <c r="K982" s="75"/>
      <c r="L982" s="161"/>
      <c r="M982" s="77"/>
      <c r="N982" s="76"/>
      <c r="O982" s="78"/>
      <c r="P982" s="83"/>
      <c r="Q982" s="84"/>
      <c r="R982" s="76"/>
      <c r="S982" s="75"/>
      <c r="T982" s="79"/>
      <c r="U982" s="86"/>
      <c r="V982" s="87"/>
      <c r="W982" s="172" t="str">
        <f>IF(OR(T982="他官署で調達手続きを実施のため",AG982=契約状況コード表!G$5),"－",IF(V982&lt;&gt;"",ROUNDDOWN(V982/T982,3),(IFERROR(ROUNDDOWN(U982/T982,3),"－"))))</f>
        <v>－</v>
      </c>
      <c r="X982" s="79"/>
      <c r="Y982" s="79"/>
      <c r="Z982" s="82"/>
      <c r="AA982" s="80"/>
      <c r="AB982" s="81"/>
      <c r="AC982" s="82"/>
      <c r="AD982" s="82"/>
      <c r="AE982" s="82"/>
      <c r="AF982" s="82"/>
      <c r="AG982" s="80"/>
      <c r="AH982" s="76"/>
      <c r="AI982" s="76"/>
      <c r="AJ982" s="76"/>
      <c r="AK982" s="36"/>
      <c r="AL982" s="36"/>
      <c r="AM982" s="200"/>
      <c r="AN982" s="200"/>
      <c r="AO982" s="200"/>
      <c r="AP982" s="200"/>
      <c r="AQ982" s="161"/>
      <c r="AR982" s="75"/>
      <c r="AS982" s="36"/>
      <c r="AT982" s="36"/>
      <c r="AU982" s="36"/>
      <c r="AV982" s="36"/>
      <c r="AW982" s="36"/>
      <c r="AX982" s="36"/>
      <c r="AY982" s="36"/>
      <c r="AZ982" s="36"/>
      <c r="BA982" s="104"/>
      <c r="BB982" s="113"/>
      <c r="BC982" s="114" t="str">
        <f>IF(AND(OR(K982=契約状況コード表!D$5,K982=契約状況コード表!D$6),OR(AG982=契約状況コード表!G$5,AG982=契約状況コード表!G$6)),"年間支払金額(全官署)",IF(OR(AG982=契約状況コード表!G$5,AG982=契約状況コード表!G$6),"年間支払金額",IF(AND(OR(COUNTIF(AI982,"*すべて*"),COUNTIF(AI982,"*全て*")),S982="●",OR(K982=契約状況コード表!D$5,K982=契約状況コード表!D$6)),"年間支払金額(全官署、契約相手方ごと)",IF(AND(OR(COUNTIF(AI982,"*すべて*"),COUNTIF(AI982,"*全て*")),S982="●"),"年間支払金額(契約相手方ごと)",IF(AND(OR(K982=契約状況コード表!D$5,K982=契約状況コード表!D$6),AG982=契約状況コード表!G$7),"契約総額(全官署)",IF(AND(K982=契約状況コード表!D$7,AG982=契約状況コード表!G$7),"契約総額(自官署のみ)",IF(K982=契約状況コード表!D$7,"年間支払金額(自官署のみ)",IF(AG982=契約状況コード表!G$7,"契約総額",IF(AND(COUNTIF(BJ982,"&lt;&gt;*単価*"),OR(K982=契約状況コード表!D$5,K982=契約状況コード表!D$6)),"全官署予定価格",IF(AND(COUNTIF(BJ982,"*単価*"),OR(K982=契約状況コード表!D$5,K982=契約状況コード表!D$6)),"全官署支払金額",IF(AND(COUNTIF(BJ982,"&lt;&gt;*単価*"),COUNTIF(BJ982,"*変更契約*")),"変更後予定価格",IF(COUNTIF(BJ982,"*単価*"),"年間支払金額","予定価格"))))))))))))</f>
        <v>予定価格</v>
      </c>
      <c r="BD982" s="114" t="str">
        <f>IF(AND(BI982=契約状況コード表!M$5,T982&gt;契約状況コード表!N$5),"○",IF(AND(BI982=契約状況コード表!M$6,T982&gt;=契約状況コード表!N$6),"○",IF(AND(BI982=契約状況コード表!M$7,T982&gt;=契約状況コード表!N$7),"○",IF(AND(BI982=契約状況コード表!M$8,T982&gt;=契約状況コード表!N$8),"○",IF(AND(BI982=契約状況コード表!M$9,T982&gt;=契約状況コード表!N$9),"○",IF(AND(BI982=契約状況コード表!M$10,T982&gt;=契約状況コード表!N$10),"○",IF(AND(BI982=契約状況コード表!M$11,T982&gt;=契約状況コード表!N$11),"○",IF(AND(BI982=契約状況コード表!M$12,T982&gt;=契約状況コード表!N$12),"○",IF(AND(BI982=契約状況コード表!M$13,T982&gt;=契約状況コード表!N$13),"○",IF(T982="他官署で調達手続き入札を実施のため","○","×"))))))))))</f>
        <v>×</v>
      </c>
      <c r="BE982" s="114" t="str">
        <f>IF(AND(BI982=契約状況コード表!M$5,Y982&gt;契約状況コード表!N$5),"○",IF(AND(BI982=契約状況コード表!M$6,Y982&gt;=契約状況コード表!N$6),"○",IF(AND(BI982=契約状況コード表!M$7,Y982&gt;=契約状況コード表!N$7),"○",IF(AND(BI982=契約状況コード表!M$8,Y982&gt;=契約状況コード表!N$8),"○",IF(AND(BI982=契約状況コード表!M$9,Y982&gt;=契約状況コード表!N$9),"○",IF(AND(BI982=契約状況コード表!M$10,Y982&gt;=契約状況コード表!N$10),"○",IF(AND(BI982=契約状況コード表!M$11,Y982&gt;=契約状況コード表!N$11),"○",IF(AND(BI982=契約状況コード表!M$12,Y982&gt;=契約状況コード表!N$12),"○",IF(AND(BI982=契約状況コード表!M$13,Y982&gt;=契約状況コード表!N$13),"○","×")))))))))</f>
        <v>×</v>
      </c>
      <c r="BF982" s="114" t="str">
        <f t="shared" si="137"/>
        <v>×</v>
      </c>
      <c r="BG982" s="114" t="str">
        <f t="shared" si="138"/>
        <v>×</v>
      </c>
      <c r="BH982" s="115" t="str">
        <f t="shared" si="139"/>
        <v/>
      </c>
      <c r="BI982" s="170">
        <f t="shared" si="140"/>
        <v>0</v>
      </c>
      <c r="BJ982" s="36" t="str">
        <f>IF(AG982=契約状況コード表!G$5,"",IF(AND(K982&lt;&gt;"",ISTEXT(U982)),"分担契約/単価契約",IF(ISTEXT(U982),"単価契約",IF(K982&lt;&gt;"","分担契約",""))))</f>
        <v/>
      </c>
      <c r="BK982" s="171"/>
      <c r="BL982" s="118" t="str">
        <f>IF(COUNTIF(T982,"**"),"",IF(AND(T982&gt;=契約状況コード表!P$5,OR(H982=契約状況コード表!M$5,H982=契約状況コード表!M$6)),1,IF(AND(T982&gt;=契約状況コード表!P$13,H982&lt;&gt;契約状況コード表!M$5,H982&lt;&gt;契約状況コード表!M$6),1,"")))</f>
        <v/>
      </c>
      <c r="BM982" s="155" t="str">
        <f t="shared" si="141"/>
        <v>○</v>
      </c>
      <c r="BN982" s="118" t="b">
        <f t="shared" si="142"/>
        <v>1</v>
      </c>
      <c r="BO982" s="118" t="b">
        <f t="shared" si="143"/>
        <v>1</v>
      </c>
    </row>
    <row r="983" spans="1:67" ht="60.6" customHeight="1">
      <c r="A983" s="101">
        <f t="shared" si="144"/>
        <v>978</v>
      </c>
      <c r="B983" s="101" t="str">
        <f t="shared" si="145"/>
        <v/>
      </c>
      <c r="C983" s="101" t="str">
        <f>IF(B983&lt;&gt;1,"",COUNTIF($B$6:B983,1))</f>
        <v/>
      </c>
      <c r="D983" s="101" t="str">
        <f>IF(B983&lt;&gt;2,"",COUNTIF($B$6:B983,2))</f>
        <v/>
      </c>
      <c r="E983" s="101" t="str">
        <f>IF(B983&lt;&gt;3,"",COUNTIF($B$6:B983,3))</f>
        <v/>
      </c>
      <c r="F983" s="101" t="str">
        <f>IF(B983&lt;&gt;4,"",COUNTIF($B$6:B983,4))</f>
        <v/>
      </c>
      <c r="G983" s="75"/>
      <c r="H983" s="36"/>
      <c r="I983" s="76"/>
      <c r="J983" s="76"/>
      <c r="K983" s="75"/>
      <c r="L983" s="161"/>
      <c r="M983" s="77"/>
      <c r="N983" s="76"/>
      <c r="O983" s="78"/>
      <c r="P983" s="83"/>
      <c r="Q983" s="84"/>
      <c r="R983" s="76"/>
      <c r="S983" s="75"/>
      <c r="T983" s="85"/>
      <c r="U983" s="154"/>
      <c r="V983" s="87"/>
      <c r="W983" s="172" t="str">
        <f>IF(OR(T983="他官署で調達手続きを実施のため",AG983=契約状況コード表!G$5),"－",IF(V983&lt;&gt;"",ROUNDDOWN(V983/T983,3),(IFERROR(ROUNDDOWN(U983/T983,3),"－"))))</f>
        <v>－</v>
      </c>
      <c r="X983" s="85"/>
      <c r="Y983" s="85"/>
      <c r="Z983" s="82"/>
      <c r="AA983" s="80"/>
      <c r="AB983" s="81"/>
      <c r="AC983" s="82"/>
      <c r="AD983" s="82"/>
      <c r="AE983" s="82"/>
      <c r="AF983" s="82"/>
      <c r="AG983" s="80"/>
      <c r="AH983" s="76"/>
      <c r="AI983" s="76"/>
      <c r="AJ983" s="76"/>
      <c r="AK983" s="36"/>
      <c r="AL983" s="36"/>
      <c r="AM983" s="200"/>
      <c r="AN983" s="200"/>
      <c r="AO983" s="200"/>
      <c r="AP983" s="200"/>
      <c r="AQ983" s="161"/>
      <c r="AR983" s="75"/>
      <c r="AS983" s="36"/>
      <c r="AT983" s="36"/>
      <c r="AU983" s="36"/>
      <c r="AV983" s="36"/>
      <c r="AW983" s="36"/>
      <c r="AX983" s="36"/>
      <c r="AY983" s="36"/>
      <c r="AZ983" s="36"/>
      <c r="BA983" s="104"/>
      <c r="BB983" s="113"/>
      <c r="BC983" s="114" t="str">
        <f>IF(AND(OR(K983=契約状況コード表!D$5,K983=契約状況コード表!D$6),OR(AG983=契約状況コード表!G$5,AG983=契約状況コード表!G$6)),"年間支払金額(全官署)",IF(OR(AG983=契約状況コード表!G$5,AG983=契約状況コード表!G$6),"年間支払金額",IF(AND(OR(COUNTIF(AI983,"*すべて*"),COUNTIF(AI983,"*全て*")),S983="●",OR(K983=契約状況コード表!D$5,K983=契約状況コード表!D$6)),"年間支払金額(全官署、契約相手方ごと)",IF(AND(OR(COUNTIF(AI983,"*すべて*"),COUNTIF(AI983,"*全て*")),S983="●"),"年間支払金額(契約相手方ごと)",IF(AND(OR(K983=契約状況コード表!D$5,K983=契約状況コード表!D$6),AG983=契約状況コード表!G$7),"契約総額(全官署)",IF(AND(K983=契約状況コード表!D$7,AG983=契約状況コード表!G$7),"契約総額(自官署のみ)",IF(K983=契約状況コード表!D$7,"年間支払金額(自官署のみ)",IF(AG983=契約状況コード表!G$7,"契約総額",IF(AND(COUNTIF(BJ983,"&lt;&gt;*単価*"),OR(K983=契約状況コード表!D$5,K983=契約状況コード表!D$6)),"全官署予定価格",IF(AND(COUNTIF(BJ983,"*単価*"),OR(K983=契約状況コード表!D$5,K983=契約状況コード表!D$6)),"全官署支払金額",IF(AND(COUNTIF(BJ983,"&lt;&gt;*単価*"),COUNTIF(BJ983,"*変更契約*")),"変更後予定価格",IF(COUNTIF(BJ983,"*単価*"),"年間支払金額","予定価格"))))))))))))</f>
        <v>予定価格</v>
      </c>
      <c r="BD983" s="114" t="str">
        <f>IF(AND(BI983=契約状況コード表!M$5,T983&gt;契約状況コード表!N$5),"○",IF(AND(BI983=契約状況コード表!M$6,T983&gt;=契約状況コード表!N$6),"○",IF(AND(BI983=契約状況コード表!M$7,T983&gt;=契約状況コード表!N$7),"○",IF(AND(BI983=契約状況コード表!M$8,T983&gt;=契約状況コード表!N$8),"○",IF(AND(BI983=契約状況コード表!M$9,T983&gt;=契約状況コード表!N$9),"○",IF(AND(BI983=契約状況コード表!M$10,T983&gt;=契約状況コード表!N$10),"○",IF(AND(BI983=契約状況コード表!M$11,T983&gt;=契約状況コード表!N$11),"○",IF(AND(BI983=契約状況コード表!M$12,T983&gt;=契約状況コード表!N$12),"○",IF(AND(BI983=契約状況コード表!M$13,T983&gt;=契約状況コード表!N$13),"○",IF(T983="他官署で調達手続き入札を実施のため","○","×"))))))))))</f>
        <v>×</v>
      </c>
      <c r="BE983" s="114" t="str">
        <f>IF(AND(BI983=契約状況コード表!M$5,Y983&gt;契約状況コード表!N$5),"○",IF(AND(BI983=契約状況コード表!M$6,Y983&gt;=契約状況コード表!N$6),"○",IF(AND(BI983=契約状況コード表!M$7,Y983&gt;=契約状況コード表!N$7),"○",IF(AND(BI983=契約状況コード表!M$8,Y983&gt;=契約状況コード表!N$8),"○",IF(AND(BI983=契約状況コード表!M$9,Y983&gt;=契約状況コード表!N$9),"○",IF(AND(BI983=契約状況コード表!M$10,Y983&gt;=契約状況コード表!N$10),"○",IF(AND(BI983=契約状況コード表!M$11,Y983&gt;=契約状況コード表!N$11),"○",IF(AND(BI983=契約状況コード表!M$12,Y983&gt;=契約状況コード表!N$12),"○",IF(AND(BI983=契約状況コード表!M$13,Y983&gt;=契約状況コード表!N$13),"○","×")))))))))</f>
        <v>×</v>
      </c>
      <c r="BF983" s="114" t="str">
        <f t="shared" si="137"/>
        <v>×</v>
      </c>
      <c r="BG983" s="114" t="str">
        <f t="shared" si="138"/>
        <v>×</v>
      </c>
      <c r="BH983" s="115" t="str">
        <f t="shared" si="139"/>
        <v/>
      </c>
      <c r="BI983" s="170">
        <f t="shared" si="140"/>
        <v>0</v>
      </c>
      <c r="BJ983" s="36" t="str">
        <f>IF(AG983=契約状況コード表!G$5,"",IF(AND(K983&lt;&gt;"",ISTEXT(U983)),"分担契約/単価契約",IF(ISTEXT(U983),"単価契約",IF(K983&lt;&gt;"","分担契約",""))))</f>
        <v/>
      </c>
      <c r="BK983" s="171"/>
      <c r="BL983" s="118" t="str">
        <f>IF(COUNTIF(T983,"**"),"",IF(AND(T983&gt;=契約状況コード表!P$5,OR(H983=契約状況コード表!M$5,H983=契約状況コード表!M$6)),1,IF(AND(T983&gt;=契約状況コード表!P$13,H983&lt;&gt;契約状況コード表!M$5,H983&lt;&gt;契約状況コード表!M$6),1,"")))</f>
        <v/>
      </c>
      <c r="BM983" s="155" t="str">
        <f t="shared" si="141"/>
        <v>○</v>
      </c>
      <c r="BN983" s="118" t="b">
        <f t="shared" si="142"/>
        <v>1</v>
      </c>
      <c r="BO983" s="118" t="b">
        <f t="shared" si="143"/>
        <v>1</v>
      </c>
    </row>
    <row r="984" spans="1:67" ht="60.6" customHeight="1">
      <c r="A984" s="101">
        <f t="shared" si="144"/>
        <v>979</v>
      </c>
      <c r="B984" s="101" t="str">
        <f t="shared" si="145"/>
        <v/>
      </c>
      <c r="C984" s="101" t="str">
        <f>IF(B984&lt;&gt;1,"",COUNTIF($B$6:B984,1))</f>
        <v/>
      </c>
      <c r="D984" s="101" t="str">
        <f>IF(B984&lt;&gt;2,"",COUNTIF($B$6:B984,2))</f>
        <v/>
      </c>
      <c r="E984" s="101" t="str">
        <f>IF(B984&lt;&gt;3,"",COUNTIF($B$6:B984,3))</f>
        <v/>
      </c>
      <c r="F984" s="101" t="str">
        <f>IF(B984&lt;&gt;4,"",COUNTIF($B$6:B984,4))</f>
        <v/>
      </c>
      <c r="G984" s="75"/>
      <c r="H984" s="36"/>
      <c r="I984" s="76"/>
      <c r="J984" s="76"/>
      <c r="K984" s="75"/>
      <c r="L984" s="161"/>
      <c r="M984" s="77"/>
      <c r="N984" s="76"/>
      <c r="O984" s="78"/>
      <c r="P984" s="83"/>
      <c r="Q984" s="84"/>
      <c r="R984" s="76"/>
      <c r="S984" s="75"/>
      <c r="T984" s="79"/>
      <c r="U984" s="86"/>
      <c r="V984" s="87"/>
      <c r="W984" s="172" t="str">
        <f>IF(OR(T984="他官署で調達手続きを実施のため",AG984=契約状況コード表!G$5),"－",IF(V984&lt;&gt;"",ROUNDDOWN(V984/T984,3),(IFERROR(ROUNDDOWN(U984/T984,3),"－"))))</f>
        <v>－</v>
      </c>
      <c r="X984" s="79"/>
      <c r="Y984" s="79"/>
      <c r="Z984" s="82"/>
      <c r="AA984" s="80"/>
      <c r="AB984" s="81"/>
      <c r="AC984" s="82"/>
      <c r="AD984" s="82"/>
      <c r="AE984" s="82"/>
      <c r="AF984" s="82"/>
      <c r="AG984" s="80"/>
      <c r="AH984" s="76"/>
      <c r="AI984" s="76"/>
      <c r="AJ984" s="76"/>
      <c r="AK984" s="36"/>
      <c r="AL984" s="36"/>
      <c r="AM984" s="200"/>
      <c r="AN984" s="200"/>
      <c r="AO984" s="200"/>
      <c r="AP984" s="200"/>
      <c r="AQ984" s="161"/>
      <c r="AR984" s="75"/>
      <c r="AS984" s="36"/>
      <c r="AT984" s="36"/>
      <c r="AU984" s="36"/>
      <c r="AV984" s="36"/>
      <c r="AW984" s="36"/>
      <c r="AX984" s="36"/>
      <c r="AY984" s="36"/>
      <c r="AZ984" s="36"/>
      <c r="BA984" s="104"/>
      <c r="BB984" s="113"/>
      <c r="BC984" s="114" t="str">
        <f>IF(AND(OR(K984=契約状況コード表!D$5,K984=契約状況コード表!D$6),OR(AG984=契約状況コード表!G$5,AG984=契約状況コード表!G$6)),"年間支払金額(全官署)",IF(OR(AG984=契約状況コード表!G$5,AG984=契約状況コード表!G$6),"年間支払金額",IF(AND(OR(COUNTIF(AI984,"*すべて*"),COUNTIF(AI984,"*全て*")),S984="●",OR(K984=契約状況コード表!D$5,K984=契約状況コード表!D$6)),"年間支払金額(全官署、契約相手方ごと)",IF(AND(OR(COUNTIF(AI984,"*すべて*"),COUNTIF(AI984,"*全て*")),S984="●"),"年間支払金額(契約相手方ごと)",IF(AND(OR(K984=契約状況コード表!D$5,K984=契約状況コード表!D$6),AG984=契約状況コード表!G$7),"契約総額(全官署)",IF(AND(K984=契約状況コード表!D$7,AG984=契約状況コード表!G$7),"契約総額(自官署のみ)",IF(K984=契約状況コード表!D$7,"年間支払金額(自官署のみ)",IF(AG984=契約状況コード表!G$7,"契約総額",IF(AND(COUNTIF(BJ984,"&lt;&gt;*単価*"),OR(K984=契約状況コード表!D$5,K984=契約状況コード表!D$6)),"全官署予定価格",IF(AND(COUNTIF(BJ984,"*単価*"),OR(K984=契約状況コード表!D$5,K984=契約状況コード表!D$6)),"全官署支払金額",IF(AND(COUNTIF(BJ984,"&lt;&gt;*単価*"),COUNTIF(BJ984,"*変更契約*")),"変更後予定価格",IF(COUNTIF(BJ984,"*単価*"),"年間支払金額","予定価格"))))))))))))</f>
        <v>予定価格</v>
      </c>
      <c r="BD984" s="114" t="str">
        <f>IF(AND(BI984=契約状況コード表!M$5,T984&gt;契約状況コード表!N$5),"○",IF(AND(BI984=契約状況コード表!M$6,T984&gt;=契約状況コード表!N$6),"○",IF(AND(BI984=契約状況コード表!M$7,T984&gt;=契約状況コード表!N$7),"○",IF(AND(BI984=契約状況コード表!M$8,T984&gt;=契約状況コード表!N$8),"○",IF(AND(BI984=契約状況コード表!M$9,T984&gt;=契約状況コード表!N$9),"○",IF(AND(BI984=契約状況コード表!M$10,T984&gt;=契約状況コード表!N$10),"○",IF(AND(BI984=契約状況コード表!M$11,T984&gt;=契約状況コード表!N$11),"○",IF(AND(BI984=契約状況コード表!M$12,T984&gt;=契約状況コード表!N$12),"○",IF(AND(BI984=契約状況コード表!M$13,T984&gt;=契約状況コード表!N$13),"○",IF(T984="他官署で調達手続き入札を実施のため","○","×"))))))))))</f>
        <v>×</v>
      </c>
      <c r="BE984" s="114" t="str">
        <f>IF(AND(BI984=契約状況コード表!M$5,Y984&gt;契約状況コード表!N$5),"○",IF(AND(BI984=契約状況コード表!M$6,Y984&gt;=契約状況コード表!N$6),"○",IF(AND(BI984=契約状況コード表!M$7,Y984&gt;=契約状況コード表!N$7),"○",IF(AND(BI984=契約状況コード表!M$8,Y984&gt;=契約状況コード表!N$8),"○",IF(AND(BI984=契約状況コード表!M$9,Y984&gt;=契約状況コード表!N$9),"○",IF(AND(BI984=契約状況コード表!M$10,Y984&gt;=契約状況コード表!N$10),"○",IF(AND(BI984=契約状況コード表!M$11,Y984&gt;=契約状況コード表!N$11),"○",IF(AND(BI984=契約状況コード表!M$12,Y984&gt;=契約状況コード表!N$12),"○",IF(AND(BI984=契約状況コード表!M$13,Y984&gt;=契約状況コード表!N$13),"○","×")))))))))</f>
        <v>×</v>
      </c>
      <c r="BF984" s="114" t="str">
        <f t="shared" si="137"/>
        <v>×</v>
      </c>
      <c r="BG984" s="114" t="str">
        <f t="shared" si="138"/>
        <v>×</v>
      </c>
      <c r="BH984" s="115" t="str">
        <f t="shared" si="139"/>
        <v/>
      </c>
      <c r="BI984" s="170">
        <f t="shared" si="140"/>
        <v>0</v>
      </c>
      <c r="BJ984" s="36" t="str">
        <f>IF(AG984=契約状況コード表!G$5,"",IF(AND(K984&lt;&gt;"",ISTEXT(U984)),"分担契約/単価契約",IF(ISTEXT(U984),"単価契約",IF(K984&lt;&gt;"","分担契約",""))))</f>
        <v/>
      </c>
      <c r="BK984" s="171"/>
      <c r="BL984" s="118" t="str">
        <f>IF(COUNTIF(T984,"**"),"",IF(AND(T984&gt;=契約状況コード表!P$5,OR(H984=契約状況コード表!M$5,H984=契約状況コード表!M$6)),1,IF(AND(T984&gt;=契約状況コード表!P$13,H984&lt;&gt;契約状況コード表!M$5,H984&lt;&gt;契約状況コード表!M$6),1,"")))</f>
        <v/>
      </c>
      <c r="BM984" s="155" t="str">
        <f t="shared" si="141"/>
        <v>○</v>
      </c>
      <c r="BN984" s="118" t="b">
        <f t="shared" si="142"/>
        <v>1</v>
      </c>
      <c r="BO984" s="118" t="b">
        <f t="shared" si="143"/>
        <v>1</v>
      </c>
    </row>
    <row r="985" spans="1:67" ht="60.6" customHeight="1">
      <c r="A985" s="101">
        <f t="shared" si="144"/>
        <v>980</v>
      </c>
      <c r="B985" s="101" t="str">
        <f t="shared" si="145"/>
        <v/>
      </c>
      <c r="C985" s="101" t="str">
        <f>IF(B985&lt;&gt;1,"",COUNTIF($B$6:B985,1))</f>
        <v/>
      </c>
      <c r="D985" s="101" t="str">
        <f>IF(B985&lt;&gt;2,"",COUNTIF($B$6:B985,2))</f>
        <v/>
      </c>
      <c r="E985" s="101" t="str">
        <f>IF(B985&lt;&gt;3,"",COUNTIF($B$6:B985,3))</f>
        <v/>
      </c>
      <c r="F985" s="101" t="str">
        <f>IF(B985&lt;&gt;4,"",COUNTIF($B$6:B985,4))</f>
        <v/>
      </c>
      <c r="G985" s="75"/>
      <c r="H985" s="36"/>
      <c r="I985" s="76"/>
      <c r="J985" s="76"/>
      <c r="K985" s="75"/>
      <c r="L985" s="161"/>
      <c r="M985" s="77"/>
      <c r="N985" s="76"/>
      <c r="O985" s="78"/>
      <c r="P985" s="83"/>
      <c r="Q985" s="84"/>
      <c r="R985" s="76"/>
      <c r="S985" s="75"/>
      <c r="T985" s="79"/>
      <c r="U985" s="86"/>
      <c r="V985" s="87"/>
      <c r="W985" s="172" t="str">
        <f>IF(OR(T985="他官署で調達手続きを実施のため",AG985=契約状況コード表!G$5),"－",IF(V985&lt;&gt;"",ROUNDDOWN(V985/T985,3),(IFERROR(ROUNDDOWN(U985/T985,3),"－"))))</f>
        <v>－</v>
      </c>
      <c r="X985" s="79"/>
      <c r="Y985" s="79"/>
      <c r="Z985" s="82"/>
      <c r="AA985" s="80"/>
      <c r="AB985" s="81"/>
      <c r="AC985" s="82"/>
      <c r="AD985" s="82"/>
      <c r="AE985" s="82"/>
      <c r="AF985" s="82"/>
      <c r="AG985" s="80"/>
      <c r="AH985" s="76"/>
      <c r="AI985" s="76"/>
      <c r="AJ985" s="76"/>
      <c r="AK985" s="36"/>
      <c r="AL985" s="36"/>
      <c r="AM985" s="200"/>
      <c r="AN985" s="200"/>
      <c r="AO985" s="200"/>
      <c r="AP985" s="200"/>
      <c r="AQ985" s="161"/>
      <c r="AR985" s="75"/>
      <c r="AS985" s="36"/>
      <c r="AT985" s="36"/>
      <c r="AU985" s="36"/>
      <c r="AV985" s="36"/>
      <c r="AW985" s="36"/>
      <c r="AX985" s="36"/>
      <c r="AY985" s="36"/>
      <c r="AZ985" s="36"/>
      <c r="BA985" s="104"/>
      <c r="BB985" s="113"/>
      <c r="BC985" s="114" t="str">
        <f>IF(AND(OR(K985=契約状況コード表!D$5,K985=契約状況コード表!D$6),OR(AG985=契約状況コード表!G$5,AG985=契約状況コード表!G$6)),"年間支払金額(全官署)",IF(OR(AG985=契約状況コード表!G$5,AG985=契約状況コード表!G$6),"年間支払金額",IF(AND(OR(COUNTIF(AI985,"*すべて*"),COUNTIF(AI985,"*全て*")),S985="●",OR(K985=契約状況コード表!D$5,K985=契約状況コード表!D$6)),"年間支払金額(全官署、契約相手方ごと)",IF(AND(OR(COUNTIF(AI985,"*すべて*"),COUNTIF(AI985,"*全て*")),S985="●"),"年間支払金額(契約相手方ごと)",IF(AND(OR(K985=契約状況コード表!D$5,K985=契約状況コード表!D$6),AG985=契約状況コード表!G$7),"契約総額(全官署)",IF(AND(K985=契約状況コード表!D$7,AG985=契約状況コード表!G$7),"契約総額(自官署のみ)",IF(K985=契約状況コード表!D$7,"年間支払金額(自官署のみ)",IF(AG985=契約状況コード表!G$7,"契約総額",IF(AND(COUNTIF(BJ985,"&lt;&gt;*単価*"),OR(K985=契約状況コード表!D$5,K985=契約状況コード表!D$6)),"全官署予定価格",IF(AND(COUNTIF(BJ985,"*単価*"),OR(K985=契約状況コード表!D$5,K985=契約状況コード表!D$6)),"全官署支払金額",IF(AND(COUNTIF(BJ985,"&lt;&gt;*単価*"),COUNTIF(BJ985,"*変更契約*")),"変更後予定価格",IF(COUNTIF(BJ985,"*単価*"),"年間支払金額","予定価格"))))))))))))</f>
        <v>予定価格</v>
      </c>
      <c r="BD985" s="114" t="str">
        <f>IF(AND(BI985=契約状況コード表!M$5,T985&gt;契約状況コード表!N$5),"○",IF(AND(BI985=契約状況コード表!M$6,T985&gt;=契約状況コード表!N$6),"○",IF(AND(BI985=契約状況コード表!M$7,T985&gt;=契約状況コード表!N$7),"○",IF(AND(BI985=契約状況コード表!M$8,T985&gt;=契約状況コード表!N$8),"○",IF(AND(BI985=契約状況コード表!M$9,T985&gt;=契約状況コード表!N$9),"○",IF(AND(BI985=契約状況コード表!M$10,T985&gt;=契約状況コード表!N$10),"○",IF(AND(BI985=契約状況コード表!M$11,T985&gt;=契約状況コード表!N$11),"○",IF(AND(BI985=契約状況コード表!M$12,T985&gt;=契約状況コード表!N$12),"○",IF(AND(BI985=契約状況コード表!M$13,T985&gt;=契約状況コード表!N$13),"○",IF(T985="他官署で調達手続き入札を実施のため","○","×"))))))))))</f>
        <v>×</v>
      </c>
      <c r="BE985" s="114" t="str">
        <f>IF(AND(BI985=契約状況コード表!M$5,Y985&gt;契約状況コード表!N$5),"○",IF(AND(BI985=契約状況コード表!M$6,Y985&gt;=契約状況コード表!N$6),"○",IF(AND(BI985=契約状況コード表!M$7,Y985&gt;=契約状況コード表!N$7),"○",IF(AND(BI985=契約状況コード表!M$8,Y985&gt;=契約状況コード表!N$8),"○",IF(AND(BI985=契約状況コード表!M$9,Y985&gt;=契約状況コード表!N$9),"○",IF(AND(BI985=契約状況コード表!M$10,Y985&gt;=契約状況コード表!N$10),"○",IF(AND(BI985=契約状況コード表!M$11,Y985&gt;=契約状況コード表!N$11),"○",IF(AND(BI985=契約状況コード表!M$12,Y985&gt;=契約状況コード表!N$12),"○",IF(AND(BI985=契約状況コード表!M$13,Y985&gt;=契約状況コード表!N$13),"○","×")))))))))</f>
        <v>×</v>
      </c>
      <c r="BF985" s="114" t="str">
        <f t="shared" si="137"/>
        <v>×</v>
      </c>
      <c r="BG985" s="114" t="str">
        <f t="shared" si="138"/>
        <v>×</v>
      </c>
      <c r="BH985" s="115" t="str">
        <f t="shared" si="139"/>
        <v/>
      </c>
      <c r="BI985" s="170">
        <f t="shared" si="140"/>
        <v>0</v>
      </c>
      <c r="BJ985" s="36" t="str">
        <f>IF(AG985=契約状況コード表!G$5,"",IF(AND(K985&lt;&gt;"",ISTEXT(U985)),"分担契約/単価契約",IF(ISTEXT(U985),"単価契約",IF(K985&lt;&gt;"","分担契約",""))))</f>
        <v/>
      </c>
      <c r="BK985" s="171"/>
      <c r="BL985" s="118" t="str">
        <f>IF(COUNTIF(T985,"**"),"",IF(AND(T985&gt;=契約状況コード表!P$5,OR(H985=契約状況コード表!M$5,H985=契約状況コード表!M$6)),1,IF(AND(T985&gt;=契約状況コード表!P$13,H985&lt;&gt;契約状況コード表!M$5,H985&lt;&gt;契約状況コード表!M$6),1,"")))</f>
        <v/>
      </c>
      <c r="BM985" s="155" t="str">
        <f t="shared" si="141"/>
        <v>○</v>
      </c>
      <c r="BN985" s="118" t="b">
        <f t="shared" si="142"/>
        <v>1</v>
      </c>
      <c r="BO985" s="118" t="b">
        <f t="shared" si="143"/>
        <v>1</v>
      </c>
    </row>
    <row r="986" spans="1:67" ht="60.6" customHeight="1">
      <c r="A986" s="101">
        <f t="shared" si="144"/>
        <v>981</v>
      </c>
      <c r="B986" s="101" t="str">
        <f t="shared" si="145"/>
        <v/>
      </c>
      <c r="C986" s="101" t="str">
        <f>IF(B986&lt;&gt;1,"",COUNTIF($B$6:B986,1))</f>
        <v/>
      </c>
      <c r="D986" s="101" t="str">
        <f>IF(B986&lt;&gt;2,"",COUNTIF($B$6:B986,2))</f>
        <v/>
      </c>
      <c r="E986" s="101" t="str">
        <f>IF(B986&lt;&gt;3,"",COUNTIF($B$6:B986,3))</f>
        <v/>
      </c>
      <c r="F986" s="101" t="str">
        <f>IF(B986&lt;&gt;4,"",COUNTIF($B$6:B986,4))</f>
        <v/>
      </c>
      <c r="G986" s="75"/>
      <c r="H986" s="36"/>
      <c r="I986" s="76"/>
      <c r="J986" s="76"/>
      <c r="K986" s="75"/>
      <c r="L986" s="161"/>
      <c r="M986" s="77"/>
      <c r="N986" s="76"/>
      <c r="O986" s="78"/>
      <c r="P986" s="83"/>
      <c r="Q986" s="84"/>
      <c r="R986" s="76"/>
      <c r="S986" s="75"/>
      <c r="T986" s="79"/>
      <c r="U986" s="86"/>
      <c r="V986" s="87"/>
      <c r="W986" s="172" t="str">
        <f>IF(OR(T986="他官署で調達手続きを実施のため",AG986=契約状況コード表!G$5),"－",IF(V986&lt;&gt;"",ROUNDDOWN(V986/T986,3),(IFERROR(ROUNDDOWN(U986/T986,3),"－"))))</f>
        <v>－</v>
      </c>
      <c r="X986" s="79"/>
      <c r="Y986" s="79"/>
      <c r="Z986" s="82"/>
      <c r="AA986" s="80"/>
      <c r="AB986" s="81"/>
      <c r="AC986" s="82"/>
      <c r="AD986" s="82"/>
      <c r="AE986" s="82"/>
      <c r="AF986" s="82"/>
      <c r="AG986" s="80"/>
      <c r="AH986" s="76"/>
      <c r="AI986" s="76"/>
      <c r="AJ986" s="76"/>
      <c r="AK986" s="36"/>
      <c r="AL986" s="36"/>
      <c r="AM986" s="200"/>
      <c r="AN986" s="200"/>
      <c r="AO986" s="200"/>
      <c r="AP986" s="200"/>
      <c r="AQ986" s="161"/>
      <c r="AR986" s="75"/>
      <c r="AS986" s="36"/>
      <c r="AT986" s="36"/>
      <c r="AU986" s="36"/>
      <c r="AV986" s="36"/>
      <c r="AW986" s="36"/>
      <c r="AX986" s="36"/>
      <c r="AY986" s="36"/>
      <c r="AZ986" s="36"/>
      <c r="BA986" s="104"/>
      <c r="BB986" s="113"/>
      <c r="BC986" s="114" t="str">
        <f>IF(AND(OR(K986=契約状況コード表!D$5,K986=契約状況コード表!D$6),OR(AG986=契約状況コード表!G$5,AG986=契約状況コード表!G$6)),"年間支払金額(全官署)",IF(OR(AG986=契約状況コード表!G$5,AG986=契約状況コード表!G$6),"年間支払金額",IF(AND(OR(COUNTIF(AI986,"*すべて*"),COUNTIF(AI986,"*全て*")),S986="●",OR(K986=契約状況コード表!D$5,K986=契約状況コード表!D$6)),"年間支払金額(全官署、契約相手方ごと)",IF(AND(OR(COUNTIF(AI986,"*すべて*"),COUNTIF(AI986,"*全て*")),S986="●"),"年間支払金額(契約相手方ごと)",IF(AND(OR(K986=契約状況コード表!D$5,K986=契約状況コード表!D$6),AG986=契約状況コード表!G$7),"契約総額(全官署)",IF(AND(K986=契約状況コード表!D$7,AG986=契約状況コード表!G$7),"契約総額(自官署のみ)",IF(K986=契約状況コード表!D$7,"年間支払金額(自官署のみ)",IF(AG986=契約状況コード表!G$7,"契約総額",IF(AND(COUNTIF(BJ986,"&lt;&gt;*単価*"),OR(K986=契約状況コード表!D$5,K986=契約状況コード表!D$6)),"全官署予定価格",IF(AND(COUNTIF(BJ986,"*単価*"),OR(K986=契約状況コード表!D$5,K986=契約状況コード表!D$6)),"全官署支払金額",IF(AND(COUNTIF(BJ986,"&lt;&gt;*単価*"),COUNTIF(BJ986,"*変更契約*")),"変更後予定価格",IF(COUNTIF(BJ986,"*単価*"),"年間支払金額","予定価格"))))))))))))</f>
        <v>予定価格</v>
      </c>
      <c r="BD986" s="114" t="str">
        <f>IF(AND(BI986=契約状況コード表!M$5,T986&gt;契約状況コード表!N$5),"○",IF(AND(BI986=契約状況コード表!M$6,T986&gt;=契約状況コード表!N$6),"○",IF(AND(BI986=契約状況コード表!M$7,T986&gt;=契約状況コード表!N$7),"○",IF(AND(BI986=契約状況コード表!M$8,T986&gt;=契約状況コード表!N$8),"○",IF(AND(BI986=契約状況コード表!M$9,T986&gt;=契約状況コード表!N$9),"○",IF(AND(BI986=契約状況コード表!M$10,T986&gt;=契約状況コード表!N$10),"○",IF(AND(BI986=契約状況コード表!M$11,T986&gt;=契約状況コード表!N$11),"○",IF(AND(BI986=契約状況コード表!M$12,T986&gt;=契約状況コード表!N$12),"○",IF(AND(BI986=契約状況コード表!M$13,T986&gt;=契約状況コード表!N$13),"○",IF(T986="他官署で調達手続き入札を実施のため","○","×"))))))))))</f>
        <v>×</v>
      </c>
      <c r="BE986" s="114" t="str">
        <f>IF(AND(BI986=契約状況コード表!M$5,Y986&gt;契約状況コード表!N$5),"○",IF(AND(BI986=契約状況コード表!M$6,Y986&gt;=契約状況コード表!N$6),"○",IF(AND(BI986=契約状況コード表!M$7,Y986&gt;=契約状況コード表!N$7),"○",IF(AND(BI986=契約状況コード表!M$8,Y986&gt;=契約状況コード表!N$8),"○",IF(AND(BI986=契約状況コード表!M$9,Y986&gt;=契約状況コード表!N$9),"○",IF(AND(BI986=契約状況コード表!M$10,Y986&gt;=契約状況コード表!N$10),"○",IF(AND(BI986=契約状況コード表!M$11,Y986&gt;=契約状況コード表!N$11),"○",IF(AND(BI986=契約状況コード表!M$12,Y986&gt;=契約状況コード表!N$12),"○",IF(AND(BI986=契約状況コード表!M$13,Y986&gt;=契約状況コード表!N$13),"○","×")))))))))</f>
        <v>×</v>
      </c>
      <c r="BF986" s="114" t="str">
        <f t="shared" si="137"/>
        <v>×</v>
      </c>
      <c r="BG986" s="114" t="str">
        <f t="shared" si="138"/>
        <v>×</v>
      </c>
      <c r="BH986" s="115" t="str">
        <f t="shared" si="139"/>
        <v/>
      </c>
      <c r="BI986" s="170">
        <f t="shared" si="140"/>
        <v>0</v>
      </c>
      <c r="BJ986" s="36" t="str">
        <f>IF(AG986=契約状況コード表!G$5,"",IF(AND(K986&lt;&gt;"",ISTEXT(U986)),"分担契約/単価契約",IF(ISTEXT(U986),"単価契約",IF(K986&lt;&gt;"","分担契約",""))))</f>
        <v/>
      </c>
      <c r="BK986" s="171"/>
      <c r="BL986" s="118" t="str">
        <f>IF(COUNTIF(T986,"**"),"",IF(AND(T986&gt;=契約状況コード表!P$5,OR(H986=契約状況コード表!M$5,H986=契約状況コード表!M$6)),1,IF(AND(T986&gt;=契約状況コード表!P$13,H986&lt;&gt;契約状況コード表!M$5,H986&lt;&gt;契約状況コード表!M$6),1,"")))</f>
        <v/>
      </c>
      <c r="BM986" s="155" t="str">
        <f t="shared" si="141"/>
        <v>○</v>
      </c>
      <c r="BN986" s="118" t="b">
        <f t="shared" si="142"/>
        <v>1</v>
      </c>
      <c r="BO986" s="118" t="b">
        <f t="shared" si="143"/>
        <v>1</v>
      </c>
    </row>
    <row r="987" spans="1:67" ht="60.6" customHeight="1">
      <c r="A987" s="101">
        <f t="shared" si="144"/>
        <v>982</v>
      </c>
      <c r="B987" s="101" t="str">
        <f t="shared" si="145"/>
        <v/>
      </c>
      <c r="C987" s="101" t="str">
        <f>IF(B987&lt;&gt;1,"",COUNTIF($B$6:B987,1))</f>
        <v/>
      </c>
      <c r="D987" s="101" t="str">
        <f>IF(B987&lt;&gt;2,"",COUNTIF($B$6:B987,2))</f>
        <v/>
      </c>
      <c r="E987" s="101" t="str">
        <f>IF(B987&lt;&gt;3,"",COUNTIF($B$6:B987,3))</f>
        <v/>
      </c>
      <c r="F987" s="101" t="str">
        <f>IF(B987&lt;&gt;4,"",COUNTIF($B$6:B987,4))</f>
        <v/>
      </c>
      <c r="G987" s="75"/>
      <c r="H987" s="36"/>
      <c r="I987" s="76"/>
      <c r="J987" s="76"/>
      <c r="K987" s="75"/>
      <c r="L987" s="161"/>
      <c r="M987" s="77"/>
      <c r="N987" s="76"/>
      <c r="O987" s="78"/>
      <c r="P987" s="83"/>
      <c r="Q987" s="84"/>
      <c r="R987" s="76"/>
      <c r="S987" s="75"/>
      <c r="T987" s="79"/>
      <c r="U987" s="86"/>
      <c r="V987" s="87"/>
      <c r="W987" s="172" t="str">
        <f>IF(OR(T987="他官署で調達手続きを実施のため",AG987=契約状況コード表!G$5),"－",IF(V987&lt;&gt;"",ROUNDDOWN(V987/T987,3),(IFERROR(ROUNDDOWN(U987/T987,3),"－"))))</f>
        <v>－</v>
      </c>
      <c r="X987" s="79"/>
      <c r="Y987" s="79"/>
      <c r="Z987" s="82"/>
      <c r="AA987" s="80"/>
      <c r="AB987" s="81"/>
      <c r="AC987" s="82"/>
      <c r="AD987" s="82"/>
      <c r="AE987" s="82"/>
      <c r="AF987" s="82"/>
      <c r="AG987" s="80"/>
      <c r="AH987" s="76"/>
      <c r="AI987" s="76"/>
      <c r="AJ987" s="76"/>
      <c r="AK987" s="36"/>
      <c r="AL987" s="36"/>
      <c r="AM987" s="200"/>
      <c r="AN987" s="200"/>
      <c r="AO987" s="200"/>
      <c r="AP987" s="200"/>
      <c r="AQ987" s="161"/>
      <c r="AR987" s="75"/>
      <c r="AS987" s="36"/>
      <c r="AT987" s="36"/>
      <c r="AU987" s="36"/>
      <c r="AV987" s="36"/>
      <c r="AW987" s="36"/>
      <c r="AX987" s="36"/>
      <c r="AY987" s="36"/>
      <c r="AZ987" s="36"/>
      <c r="BA987" s="108"/>
      <c r="BB987" s="113"/>
      <c r="BC987" s="114" t="str">
        <f>IF(AND(OR(K987=契約状況コード表!D$5,K987=契約状況コード表!D$6),OR(AG987=契約状況コード表!G$5,AG987=契約状況コード表!G$6)),"年間支払金額(全官署)",IF(OR(AG987=契約状況コード表!G$5,AG987=契約状況コード表!G$6),"年間支払金額",IF(AND(OR(COUNTIF(AI987,"*すべて*"),COUNTIF(AI987,"*全て*")),S987="●",OR(K987=契約状況コード表!D$5,K987=契約状況コード表!D$6)),"年間支払金額(全官署、契約相手方ごと)",IF(AND(OR(COUNTIF(AI987,"*すべて*"),COUNTIF(AI987,"*全て*")),S987="●"),"年間支払金額(契約相手方ごと)",IF(AND(OR(K987=契約状況コード表!D$5,K987=契約状況コード表!D$6),AG987=契約状況コード表!G$7),"契約総額(全官署)",IF(AND(K987=契約状況コード表!D$7,AG987=契約状況コード表!G$7),"契約総額(自官署のみ)",IF(K987=契約状況コード表!D$7,"年間支払金額(自官署のみ)",IF(AG987=契約状況コード表!G$7,"契約総額",IF(AND(COUNTIF(BJ987,"&lt;&gt;*単価*"),OR(K987=契約状況コード表!D$5,K987=契約状況コード表!D$6)),"全官署予定価格",IF(AND(COUNTIF(BJ987,"*単価*"),OR(K987=契約状況コード表!D$5,K987=契約状況コード表!D$6)),"全官署支払金額",IF(AND(COUNTIF(BJ987,"&lt;&gt;*単価*"),COUNTIF(BJ987,"*変更契約*")),"変更後予定価格",IF(COUNTIF(BJ987,"*単価*"),"年間支払金額","予定価格"))))))))))))</f>
        <v>予定価格</v>
      </c>
      <c r="BD987" s="114" t="str">
        <f>IF(AND(BI987=契約状況コード表!M$5,T987&gt;契約状況コード表!N$5),"○",IF(AND(BI987=契約状況コード表!M$6,T987&gt;=契約状況コード表!N$6),"○",IF(AND(BI987=契約状況コード表!M$7,T987&gt;=契約状況コード表!N$7),"○",IF(AND(BI987=契約状況コード表!M$8,T987&gt;=契約状況コード表!N$8),"○",IF(AND(BI987=契約状況コード表!M$9,T987&gt;=契約状況コード表!N$9),"○",IF(AND(BI987=契約状況コード表!M$10,T987&gt;=契約状況コード表!N$10),"○",IF(AND(BI987=契約状況コード表!M$11,T987&gt;=契約状況コード表!N$11),"○",IF(AND(BI987=契約状況コード表!M$12,T987&gt;=契約状況コード表!N$12),"○",IF(AND(BI987=契約状況コード表!M$13,T987&gt;=契約状況コード表!N$13),"○",IF(T987="他官署で調達手続き入札を実施のため","○","×"))))))))))</f>
        <v>×</v>
      </c>
      <c r="BE987" s="114" t="str">
        <f>IF(AND(BI987=契約状況コード表!M$5,Y987&gt;契約状況コード表!N$5),"○",IF(AND(BI987=契約状況コード表!M$6,Y987&gt;=契約状況コード表!N$6),"○",IF(AND(BI987=契約状況コード表!M$7,Y987&gt;=契約状況コード表!N$7),"○",IF(AND(BI987=契約状況コード表!M$8,Y987&gt;=契約状況コード表!N$8),"○",IF(AND(BI987=契約状況コード表!M$9,Y987&gt;=契約状況コード表!N$9),"○",IF(AND(BI987=契約状況コード表!M$10,Y987&gt;=契約状況コード表!N$10),"○",IF(AND(BI987=契約状況コード表!M$11,Y987&gt;=契約状況コード表!N$11),"○",IF(AND(BI987=契約状況コード表!M$12,Y987&gt;=契約状況コード表!N$12),"○",IF(AND(BI987=契約状況コード表!M$13,Y987&gt;=契約状況コード表!N$13),"○","×")))))))))</f>
        <v>×</v>
      </c>
      <c r="BF987" s="114" t="str">
        <f t="shared" si="137"/>
        <v>×</v>
      </c>
      <c r="BG987" s="114" t="str">
        <f t="shared" si="138"/>
        <v>×</v>
      </c>
      <c r="BH987" s="115" t="str">
        <f t="shared" si="139"/>
        <v/>
      </c>
      <c r="BI987" s="170">
        <f t="shared" si="140"/>
        <v>0</v>
      </c>
      <c r="BJ987" s="36" t="str">
        <f>IF(AG987=契約状況コード表!G$5,"",IF(AND(K987&lt;&gt;"",ISTEXT(U987)),"分担契約/単価契約",IF(ISTEXT(U987),"単価契約",IF(K987&lt;&gt;"","分担契約",""))))</f>
        <v/>
      </c>
      <c r="BK987" s="171"/>
      <c r="BL987" s="118" t="str">
        <f>IF(COUNTIF(T987,"**"),"",IF(AND(T987&gt;=契約状況コード表!P$5,OR(H987=契約状況コード表!M$5,H987=契約状況コード表!M$6)),1,IF(AND(T987&gt;=契約状況コード表!P$13,H987&lt;&gt;契約状況コード表!M$5,H987&lt;&gt;契約状況コード表!M$6),1,"")))</f>
        <v/>
      </c>
      <c r="BM987" s="155" t="str">
        <f t="shared" si="141"/>
        <v>○</v>
      </c>
      <c r="BN987" s="118" t="b">
        <f t="shared" si="142"/>
        <v>1</v>
      </c>
      <c r="BO987" s="118" t="b">
        <f t="shared" si="143"/>
        <v>1</v>
      </c>
    </row>
    <row r="988" spans="1:67" ht="60.6" customHeight="1">
      <c r="A988" s="101">
        <f t="shared" si="144"/>
        <v>983</v>
      </c>
      <c r="B988" s="101" t="str">
        <f t="shared" si="145"/>
        <v/>
      </c>
      <c r="C988" s="101" t="str">
        <f>IF(B988&lt;&gt;1,"",COUNTIF($B$6:B988,1))</f>
        <v/>
      </c>
      <c r="D988" s="101" t="str">
        <f>IF(B988&lt;&gt;2,"",COUNTIF($B$6:B988,2))</f>
        <v/>
      </c>
      <c r="E988" s="101" t="str">
        <f>IF(B988&lt;&gt;3,"",COUNTIF($B$6:B988,3))</f>
        <v/>
      </c>
      <c r="F988" s="101" t="str">
        <f>IF(B988&lt;&gt;4,"",COUNTIF($B$6:B988,4))</f>
        <v/>
      </c>
      <c r="G988" s="75"/>
      <c r="H988" s="36"/>
      <c r="I988" s="76"/>
      <c r="J988" s="76"/>
      <c r="K988" s="75"/>
      <c r="L988" s="161"/>
      <c r="M988" s="77"/>
      <c r="N988" s="76"/>
      <c r="O988" s="78"/>
      <c r="P988" s="83"/>
      <c r="Q988" s="84"/>
      <c r="R988" s="76"/>
      <c r="S988" s="75"/>
      <c r="T988" s="79"/>
      <c r="U988" s="86"/>
      <c r="V988" s="87"/>
      <c r="W988" s="172" t="str">
        <f>IF(OR(T988="他官署で調達手続きを実施のため",AG988=契約状況コード表!G$5),"－",IF(V988&lt;&gt;"",ROUNDDOWN(V988/T988,3),(IFERROR(ROUNDDOWN(U988/T988,3),"－"))))</f>
        <v>－</v>
      </c>
      <c r="X988" s="79"/>
      <c r="Y988" s="79"/>
      <c r="Z988" s="82"/>
      <c r="AA988" s="80"/>
      <c r="AB988" s="81"/>
      <c r="AC988" s="82"/>
      <c r="AD988" s="82"/>
      <c r="AE988" s="82"/>
      <c r="AF988" s="82"/>
      <c r="AG988" s="80"/>
      <c r="AH988" s="76"/>
      <c r="AI988" s="76"/>
      <c r="AJ988" s="76"/>
      <c r="AK988" s="36"/>
      <c r="AL988" s="36"/>
      <c r="AM988" s="200"/>
      <c r="AN988" s="200"/>
      <c r="AO988" s="200"/>
      <c r="AP988" s="200"/>
      <c r="AQ988" s="161"/>
      <c r="AR988" s="75"/>
      <c r="AS988" s="36"/>
      <c r="AT988" s="36"/>
      <c r="AU988" s="36"/>
      <c r="AV988" s="36"/>
      <c r="AW988" s="36"/>
      <c r="AX988" s="36"/>
      <c r="AY988" s="36"/>
      <c r="AZ988" s="36"/>
      <c r="BA988" s="104"/>
      <c r="BB988" s="113"/>
      <c r="BC988" s="114" t="str">
        <f>IF(AND(OR(K988=契約状況コード表!D$5,K988=契約状況コード表!D$6),OR(AG988=契約状況コード表!G$5,AG988=契約状況コード表!G$6)),"年間支払金額(全官署)",IF(OR(AG988=契約状況コード表!G$5,AG988=契約状況コード表!G$6),"年間支払金額",IF(AND(OR(COUNTIF(AI988,"*すべて*"),COUNTIF(AI988,"*全て*")),S988="●",OR(K988=契約状況コード表!D$5,K988=契約状況コード表!D$6)),"年間支払金額(全官署、契約相手方ごと)",IF(AND(OR(COUNTIF(AI988,"*すべて*"),COUNTIF(AI988,"*全て*")),S988="●"),"年間支払金額(契約相手方ごと)",IF(AND(OR(K988=契約状況コード表!D$5,K988=契約状況コード表!D$6),AG988=契約状況コード表!G$7),"契約総額(全官署)",IF(AND(K988=契約状況コード表!D$7,AG988=契約状況コード表!G$7),"契約総額(自官署のみ)",IF(K988=契約状況コード表!D$7,"年間支払金額(自官署のみ)",IF(AG988=契約状況コード表!G$7,"契約総額",IF(AND(COUNTIF(BJ988,"&lt;&gt;*単価*"),OR(K988=契約状況コード表!D$5,K988=契約状況コード表!D$6)),"全官署予定価格",IF(AND(COUNTIF(BJ988,"*単価*"),OR(K988=契約状況コード表!D$5,K988=契約状況コード表!D$6)),"全官署支払金額",IF(AND(COUNTIF(BJ988,"&lt;&gt;*単価*"),COUNTIF(BJ988,"*変更契約*")),"変更後予定価格",IF(COUNTIF(BJ988,"*単価*"),"年間支払金額","予定価格"))))))))))))</f>
        <v>予定価格</v>
      </c>
      <c r="BD988" s="114" t="str">
        <f>IF(AND(BI988=契約状況コード表!M$5,T988&gt;契約状況コード表!N$5),"○",IF(AND(BI988=契約状況コード表!M$6,T988&gt;=契約状況コード表!N$6),"○",IF(AND(BI988=契約状況コード表!M$7,T988&gt;=契約状況コード表!N$7),"○",IF(AND(BI988=契約状況コード表!M$8,T988&gt;=契約状況コード表!N$8),"○",IF(AND(BI988=契約状況コード表!M$9,T988&gt;=契約状況コード表!N$9),"○",IF(AND(BI988=契約状況コード表!M$10,T988&gt;=契約状況コード表!N$10),"○",IF(AND(BI988=契約状況コード表!M$11,T988&gt;=契約状況コード表!N$11),"○",IF(AND(BI988=契約状況コード表!M$12,T988&gt;=契約状況コード表!N$12),"○",IF(AND(BI988=契約状況コード表!M$13,T988&gt;=契約状況コード表!N$13),"○",IF(T988="他官署で調達手続き入札を実施のため","○","×"))))))))))</f>
        <v>×</v>
      </c>
      <c r="BE988" s="114" t="str">
        <f>IF(AND(BI988=契約状況コード表!M$5,Y988&gt;契約状況コード表!N$5),"○",IF(AND(BI988=契約状況コード表!M$6,Y988&gt;=契約状況コード表!N$6),"○",IF(AND(BI988=契約状況コード表!M$7,Y988&gt;=契約状況コード表!N$7),"○",IF(AND(BI988=契約状況コード表!M$8,Y988&gt;=契約状況コード表!N$8),"○",IF(AND(BI988=契約状況コード表!M$9,Y988&gt;=契約状況コード表!N$9),"○",IF(AND(BI988=契約状況コード表!M$10,Y988&gt;=契約状況コード表!N$10),"○",IF(AND(BI988=契約状況コード表!M$11,Y988&gt;=契約状況コード表!N$11),"○",IF(AND(BI988=契約状況コード表!M$12,Y988&gt;=契約状況コード表!N$12),"○",IF(AND(BI988=契約状況コード表!M$13,Y988&gt;=契約状況コード表!N$13),"○","×")))))))))</f>
        <v>×</v>
      </c>
      <c r="BF988" s="114" t="str">
        <f t="shared" si="137"/>
        <v>×</v>
      </c>
      <c r="BG988" s="114" t="str">
        <f t="shared" si="138"/>
        <v>×</v>
      </c>
      <c r="BH988" s="115" t="str">
        <f t="shared" si="139"/>
        <v/>
      </c>
      <c r="BI988" s="170">
        <f t="shared" si="140"/>
        <v>0</v>
      </c>
      <c r="BJ988" s="36" t="str">
        <f>IF(AG988=契約状況コード表!G$5,"",IF(AND(K988&lt;&gt;"",ISTEXT(U988)),"分担契約/単価契約",IF(ISTEXT(U988),"単価契約",IF(K988&lt;&gt;"","分担契約",""))))</f>
        <v/>
      </c>
      <c r="BK988" s="171"/>
      <c r="BL988" s="118" t="str">
        <f>IF(COUNTIF(T988,"**"),"",IF(AND(T988&gt;=契約状況コード表!P$5,OR(H988=契約状況コード表!M$5,H988=契約状況コード表!M$6)),1,IF(AND(T988&gt;=契約状況コード表!P$13,H988&lt;&gt;契約状況コード表!M$5,H988&lt;&gt;契約状況コード表!M$6),1,"")))</f>
        <v/>
      </c>
      <c r="BM988" s="155" t="str">
        <f t="shared" si="141"/>
        <v>○</v>
      </c>
      <c r="BN988" s="118" t="b">
        <f t="shared" si="142"/>
        <v>1</v>
      </c>
      <c r="BO988" s="118" t="b">
        <f t="shared" si="143"/>
        <v>1</v>
      </c>
    </row>
    <row r="989" spans="1:67" ht="60.6" customHeight="1">
      <c r="A989" s="101">
        <f t="shared" si="144"/>
        <v>984</v>
      </c>
      <c r="B989" s="101" t="str">
        <f t="shared" si="145"/>
        <v/>
      </c>
      <c r="C989" s="101" t="str">
        <f>IF(B989&lt;&gt;1,"",COUNTIF($B$6:B989,1))</f>
        <v/>
      </c>
      <c r="D989" s="101" t="str">
        <f>IF(B989&lt;&gt;2,"",COUNTIF($B$6:B989,2))</f>
        <v/>
      </c>
      <c r="E989" s="101" t="str">
        <f>IF(B989&lt;&gt;3,"",COUNTIF($B$6:B989,3))</f>
        <v/>
      </c>
      <c r="F989" s="101" t="str">
        <f>IF(B989&lt;&gt;4,"",COUNTIF($B$6:B989,4))</f>
        <v/>
      </c>
      <c r="G989" s="75"/>
      <c r="H989" s="36"/>
      <c r="I989" s="76"/>
      <c r="J989" s="76"/>
      <c r="K989" s="75"/>
      <c r="L989" s="161"/>
      <c r="M989" s="77"/>
      <c r="N989" s="76"/>
      <c r="O989" s="78"/>
      <c r="P989" s="83"/>
      <c r="Q989" s="84"/>
      <c r="R989" s="76"/>
      <c r="S989" s="75"/>
      <c r="T989" s="79"/>
      <c r="U989" s="86"/>
      <c r="V989" s="87"/>
      <c r="W989" s="172" t="str">
        <f>IF(OR(T989="他官署で調達手続きを実施のため",AG989=契約状況コード表!G$5),"－",IF(V989&lt;&gt;"",ROUNDDOWN(V989/T989,3),(IFERROR(ROUNDDOWN(U989/T989,3),"－"))))</f>
        <v>－</v>
      </c>
      <c r="X989" s="79"/>
      <c r="Y989" s="79"/>
      <c r="Z989" s="82"/>
      <c r="AA989" s="80"/>
      <c r="AB989" s="81"/>
      <c r="AC989" s="82"/>
      <c r="AD989" s="82"/>
      <c r="AE989" s="82"/>
      <c r="AF989" s="82"/>
      <c r="AG989" s="80"/>
      <c r="AH989" s="76"/>
      <c r="AI989" s="76"/>
      <c r="AJ989" s="76"/>
      <c r="AK989" s="36"/>
      <c r="AL989" s="36"/>
      <c r="AM989" s="200"/>
      <c r="AN989" s="200"/>
      <c r="AO989" s="200"/>
      <c r="AP989" s="200"/>
      <c r="AQ989" s="161"/>
      <c r="AR989" s="75"/>
      <c r="AS989" s="36"/>
      <c r="AT989" s="36"/>
      <c r="AU989" s="36"/>
      <c r="AV989" s="36"/>
      <c r="AW989" s="36"/>
      <c r="AX989" s="36"/>
      <c r="AY989" s="36"/>
      <c r="AZ989" s="36"/>
      <c r="BA989" s="104"/>
      <c r="BB989" s="113"/>
      <c r="BC989" s="114" t="str">
        <f>IF(AND(OR(K989=契約状況コード表!D$5,K989=契約状況コード表!D$6),OR(AG989=契約状況コード表!G$5,AG989=契約状況コード表!G$6)),"年間支払金額(全官署)",IF(OR(AG989=契約状況コード表!G$5,AG989=契約状況コード表!G$6),"年間支払金額",IF(AND(OR(COUNTIF(AI989,"*すべて*"),COUNTIF(AI989,"*全て*")),S989="●",OR(K989=契約状況コード表!D$5,K989=契約状況コード表!D$6)),"年間支払金額(全官署、契約相手方ごと)",IF(AND(OR(COUNTIF(AI989,"*すべて*"),COUNTIF(AI989,"*全て*")),S989="●"),"年間支払金額(契約相手方ごと)",IF(AND(OR(K989=契約状況コード表!D$5,K989=契約状況コード表!D$6),AG989=契約状況コード表!G$7),"契約総額(全官署)",IF(AND(K989=契約状況コード表!D$7,AG989=契約状況コード表!G$7),"契約総額(自官署のみ)",IF(K989=契約状況コード表!D$7,"年間支払金額(自官署のみ)",IF(AG989=契約状況コード表!G$7,"契約総額",IF(AND(COUNTIF(BJ989,"&lt;&gt;*単価*"),OR(K989=契約状況コード表!D$5,K989=契約状況コード表!D$6)),"全官署予定価格",IF(AND(COUNTIF(BJ989,"*単価*"),OR(K989=契約状況コード表!D$5,K989=契約状況コード表!D$6)),"全官署支払金額",IF(AND(COUNTIF(BJ989,"&lt;&gt;*単価*"),COUNTIF(BJ989,"*変更契約*")),"変更後予定価格",IF(COUNTIF(BJ989,"*単価*"),"年間支払金額","予定価格"))))))))))))</f>
        <v>予定価格</v>
      </c>
      <c r="BD989" s="114" t="str">
        <f>IF(AND(BI989=契約状況コード表!M$5,T989&gt;契約状況コード表!N$5),"○",IF(AND(BI989=契約状況コード表!M$6,T989&gt;=契約状況コード表!N$6),"○",IF(AND(BI989=契約状況コード表!M$7,T989&gt;=契約状況コード表!N$7),"○",IF(AND(BI989=契約状況コード表!M$8,T989&gt;=契約状況コード表!N$8),"○",IF(AND(BI989=契約状況コード表!M$9,T989&gt;=契約状況コード表!N$9),"○",IF(AND(BI989=契約状況コード表!M$10,T989&gt;=契約状況コード表!N$10),"○",IF(AND(BI989=契約状況コード表!M$11,T989&gt;=契約状況コード表!N$11),"○",IF(AND(BI989=契約状況コード表!M$12,T989&gt;=契約状況コード表!N$12),"○",IF(AND(BI989=契約状況コード表!M$13,T989&gt;=契約状況コード表!N$13),"○",IF(T989="他官署で調達手続き入札を実施のため","○","×"))))))))))</f>
        <v>×</v>
      </c>
      <c r="BE989" s="114" t="str">
        <f>IF(AND(BI989=契約状況コード表!M$5,Y989&gt;契約状況コード表!N$5),"○",IF(AND(BI989=契約状況コード表!M$6,Y989&gt;=契約状況コード表!N$6),"○",IF(AND(BI989=契約状況コード表!M$7,Y989&gt;=契約状況コード表!N$7),"○",IF(AND(BI989=契約状況コード表!M$8,Y989&gt;=契約状況コード表!N$8),"○",IF(AND(BI989=契約状況コード表!M$9,Y989&gt;=契約状況コード表!N$9),"○",IF(AND(BI989=契約状況コード表!M$10,Y989&gt;=契約状況コード表!N$10),"○",IF(AND(BI989=契約状況コード表!M$11,Y989&gt;=契約状況コード表!N$11),"○",IF(AND(BI989=契約状況コード表!M$12,Y989&gt;=契約状況コード表!N$12),"○",IF(AND(BI989=契約状況コード表!M$13,Y989&gt;=契約状況コード表!N$13),"○","×")))))))))</f>
        <v>×</v>
      </c>
      <c r="BF989" s="114" t="str">
        <f t="shared" si="137"/>
        <v>×</v>
      </c>
      <c r="BG989" s="114" t="str">
        <f t="shared" si="138"/>
        <v>×</v>
      </c>
      <c r="BH989" s="115" t="str">
        <f t="shared" si="139"/>
        <v/>
      </c>
      <c r="BI989" s="170">
        <f t="shared" si="140"/>
        <v>0</v>
      </c>
      <c r="BJ989" s="36" t="str">
        <f>IF(AG989=契約状況コード表!G$5,"",IF(AND(K989&lt;&gt;"",ISTEXT(U989)),"分担契約/単価契約",IF(ISTEXT(U989),"単価契約",IF(K989&lt;&gt;"","分担契約",""))))</f>
        <v/>
      </c>
      <c r="BK989" s="171"/>
      <c r="BL989" s="118" t="str">
        <f>IF(COUNTIF(T989,"**"),"",IF(AND(T989&gt;=契約状況コード表!P$5,OR(H989=契約状況コード表!M$5,H989=契約状況コード表!M$6)),1,IF(AND(T989&gt;=契約状況コード表!P$13,H989&lt;&gt;契約状況コード表!M$5,H989&lt;&gt;契約状況コード表!M$6),1,"")))</f>
        <v/>
      </c>
      <c r="BM989" s="155" t="str">
        <f t="shared" si="141"/>
        <v>○</v>
      </c>
      <c r="BN989" s="118" t="b">
        <f t="shared" si="142"/>
        <v>1</v>
      </c>
      <c r="BO989" s="118" t="b">
        <f t="shared" si="143"/>
        <v>1</v>
      </c>
    </row>
    <row r="990" spans="1:67" ht="60.6" customHeight="1">
      <c r="A990" s="101">
        <f t="shared" si="144"/>
        <v>985</v>
      </c>
      <c r="B990" s="101" t="str">
        <f t="shared" si="145"/>
        <v/>
      </c>
      <c r="C990" s="101" t="str">
        <f>IF(B990&lt;&gt;1,"",COUNTIF($B$6:B990,1))</f>
        <v/>
      </c>
      <c r="D990" s="101" t="str">
        <f>IF(B990&lt;&gt;2,"",COUNTIF($B$6:B990,2))</f>
        <v/>
      </c>
      <c r="E990" s="101" t="str">
        <f>IF(B990&lt;&gt;3,"",COUNTIF($B$6:B990,3))</f>
        <v/>
      </c>
      <c r="F990" s="101" t="str">
        <f>IF(B990&lt;&gt;4,"",COUNTIF($B$6:B990,4))</f>
        <v/>
      </c>
      <c r="G990" s="75"/>
      <c r="H990" s="36"/>
      <c r="I990" s="76"/>
      <c r="J990" s="76"/>
      <c r="K990" s="75"/>
      <c r="L990" s="161"/>
      <c r="M990" s="77"/>
      <c r="N990" s="76"/>
      <c r="O990" s="78"/>
      <c r="P990" s="83"/>
      <c r="Q990" s="84"/>
      <c r="R990" s="76"/>
      <c r="S990" s="75"/>
      <c r="T990" s="85"/>
      <c r="U990" s="154"/>
      <c r="V990" s="87"/>
      <c r="W990" s="172" t="str">
        <f>IF(OR(T990="他官署で調達手続きを実施のため",AG990=契約状況コード表!G$5),"－",IF(V990&lt;&gt;"",ROUNDDOWN(V990/T990,3),(IFERROR(ROUNDDOWN(U990/T990,3),"－"))))</f>
        <v>－</v>
      </c>
      <c r="X990" s="85"/>
      <c r="Y990" s="85"/>
      <c r="Z990" s="82"/>
      <c r="AA990" s="80"/>
      <c r="AB990" s="81"/>
      <c r="AC990" s="82"/>
      <c r="AD990" s="82"/>
      <c r="AE990" s="82"/>
      <c r="AF990" s="82"/>
      <c r="AG990" s="80"/>
      <c r="AH990" s="76"/>
      <c r="AI990" s="76"/>
      <c r="AJ990" s="76"/>
      <c r="AK990" s="36"/>
      <c r="AL990" s="36"/>
      <c r="AM990" s="200"/>
      <c r="AN990" s="200"/>
      <c r="AO990" s="200"/>
      <c r="AP990" s="200"/>
      <c r="AQ990" s="161"/>
      <c r="AR990" s="75"/>
      <c r="AS990" s="36"/>
      <c r="AT990" s="36"/>
      <c r="AU990" s="36"/>
      <c r="AV990" s="36"/>
      <c r="AW990" s="36"/>
      <c r="AX990" s="36"/>
      <c r="AY990" s="36"/>
      <c r="AZ990" s="36"/>
      <c r="BA990" s="104"/>
      <c r="BB990" s="113"/>
      <c r="BC990" s="114" t="str">
        <f>IF(AND(OR(K990=契約状況コード表!D$5,K990=契約状況コード表!D$6),OR(AG990=契約状況コード表!G$5,AG990=契約状況コード表!G$6)),"年間支払金額(全官署)",IF(OR(AG990=契約状況コード表!G$5,AG990=契約状況コード表!G$6),"年間支払金額",IF(AND(OR(COUNTIF(AI990,"*すべて*"),COUNTIF(AI990,"*全て*")),S990="●",OR(K990=契約状況コード表!D$5,K990=契約状況コード表!D$6)),"年間支払金額(全官署、契約相手方ごと)",IF(AND(OR(COUNTIF(AI990,"*すべて*"),COUNTIF(AI990,"*全て*")),S990="●"),"年間支払金額(契約相手方ごと)",IF(AND(OR(K990=契約状況コード表!D$5,K990=契約状況コード表!D$6),AG990=契約状況コード表!G$7),"契約総額(全官署)",IF(AND(K990=契約状況コード表!D$7,AG990=契約状況コード表!G$7),"契約総額(自官署のみ)",IF(K990=契約状況コード表!D$7,"年間支払金額(自官署のみ)",IF(AG990=契約状況コード表!G$7,"契約総額",IF(AND(COUNTIF(BJ990,"&lt;&gt;*単価*"),OR(K990=契約状況コード表!D$5,K990=契約状況コード表!D$6)),"全官署予定価格",IF(AND(COUNTIF(BJ990,"*単価*"),OR(K990=契約状況コード表!D$5,K990=契約状況コード表!D$6)),"全官署支払金額",IF(AND(COUNTIF(BJ990,"&lt;&gt;*単価*"),COUNTIF(BJ990,"*変更契約*")),"変更後予定価格",IF(COUNTIF(BJ990,"*単価*"),"年間支払金額","予定価格"))))))))))))</f>
        <v>予定価格</v>
      </c>
      <c r="BD990" s="114" t="str">
        <f>IF(AND(BI990=契約状況コード表!M$5,T990&gt;契約状況コード表!N$5),"○",IF(AND(BI990=契約状況コード表!M$6,T990&gt;=契約状況コード表!N$6),"○",IF(AND(BI990=契約状況コード表!M$7,T990&gt;=契約状況コード表!N$7),"○",IF(AND(BI990=契約状況コード表!M$8,T990&gt;=契約状況コード表!N$8),"○",IF(AND(BI990=契約状況コード表!M$9,T990&gt;=契約状況コード表!N$9),"○",IF(AND(BI990=契約状況コード表!M$10,T990&gt;=契約状況コード表!N$10),"○",IF(AND(BI990=契約状況コード表!M$11,T990&gt;=契約状況コード表!N$11),"○",IF(AND(BI990=契約状況コード表!M$12,T990&gt;=契約状況コード表!N$12),"○",IF(AND(BI990=契約状況コード表!M$13,T990&gt;=契約状況コード表!N$13),"○",IF(T990="他官署で調達手続き入札を実施のため","○","×"))))))))))</f>
        <v>×</v>
      </c>
      <c r="BE990" s="114" t="str">
        <f>IF(AND(BI990=契約状況コード表!M$5,Y990&gt;契約状況コード表!N$5),"○",IF(AND(BI990=契約状況コード表!M$6,Y990&gt;=契約状況コード表!N$6),"○",IF(AND(BI990=契約状況コード表!M$7,Y990&gt;=契約状況コード表!N$7),"○",IF(AND(BI990=契約状況コード表!M$8,Y990&gt;=契約状況コード表!N$8),"○",IF(AND(BI990=契約状況コード表!M$9,Y990&gt;=契約状況コード表!N$9),"○",IF(AND(BI990=契約状況コード表!M$10,Y990&gt;=契約状況コード表!N$10),"○",IF(AND(BI990=契約状況コード表!M$11,Y990&gt;=契約状況コード表!N$11),"○",IF(AND(BI990=契約状況コード表!M$12,Y990&gt;=契約状況コード表!N$12),"○",IF(AND(BI990=契約状況コード表!M$13,Y990&gt;=契約状況コード表!N$13),"○","×")))))))))</f>
        <v>×</v>
      </c>
      <c r="BF990" s="114" t="str">
        <f t="shared" si="137"/>
        <v>×</v>
      </c>
      <c r="BG990" s="114" t="str">
        <f t="shared" si="138"/>
        <v>×</v>
      </c>
      <c r="BH990" s="115" t="str">
        <f t="shared" si="139"/>
        <v/>
      </c>
      <c r="BI990" s="170">
        <f t="shared" si="140"/>
        <v>0</v>
      </c>
      <c r="BJ990" s="36" t="str">
        <f>IF(AG990=契約状況コード表!G$5,"",IF(AND(K990&lt;&gt;"",ISTEXT(U990)),"分担契約/単価契約",IF(ISTEXT(U990),"単価契約",IF(K990&lt;&gt;"","分担契約",""))))</f>
        <v/>
      </c>
      <c r="BK990" s="171"/>
      <c r="BL990" s="118" t="str">
        <f>IF(COUNTIF(T990,"**"),"",IF(AND(T990&gt;=契約状況コード表!P$5,OR(H990=契約状況コード表!M$5,H990=契約状況コード表!M$6)),1,IF(AND(T990&gt;=契約状況コード表!P$13,H990&lt;&gt;契約状況コード表!M$5,H990&lt;&gt;契約状況コード表!M$6),1,"")))</f>
        <v/>
      </c>
      <c r="BM990" s="155" t="str">
        <f t="shared" si="141"/>
        <v>○</v>
      </c>
      <c r="BN990" s="118" t="b">
        <f t="shared" si="142"/>
        <v>1</v>
      </c>
      <c r="BO990" s="118" t="b">
        <f t="shared" si="143"/>
        <v>1</v>
      </c>
    </row>
    <row r="991" spans="1:67" ht="60.6" customHeight="1">
      <c r="A991" s="101">
        <f t="shared" si="144"/>
        <v>986</v>
      </c>
      <c r="B991" s="101" t="str">
        <f t="shared" si="145"/>
        <v/>
      </c>
      <c r="C991" s="101" t="str">
        <f>IF(B991&lt;&gt;1,"",COUNTIF($B$6:B991,1))</f>
        <v/>
      </c>
      <c r="D991" s="101" t="str">
        <f>IF(B991&lt;&gt;2,"",COUNTIF($B$6:B991,2))</f>
        <v/>
      </c>
      <c r="E991" s="101" t="str">
        <f>IF(B991&lt;&gt;3,"",COUNTIF($B$6:B991,3))</f>
        <v/>
      </c>
      <c r="F991" s="101" t="str">
        <f>IF(B991&lt;&gt;4,"",COUNTIF($B$6:B991,4))</f>
        <v/>
      </c>
      <c r="G991" s="75"/>
      <c r="H991" s="36"/>
      <c r="I991" s="76"/>
      <c r="J991" s="76"/>
      <c r="K991" s="75"/>
      <c r="L991" s="161"/>
      <c r="M991" s="77"/>
      <c r="N991" s="76"/>
      <c r="O991" s="78"/>
      <c r="P991" s="83"/>
      <c r="Q991" s="84"/>
      <c r="R991" s="76"/>
      <c r="S991" s="75"/>
      <c r="T991" s="79"/>
      <c r="U991" s="86"/>
      <c r="V991" s="87"/>
      <c r="W991" s="172" t="str">
        <f>IF(OR(T991="他官署で調達手続きを実施のため",AG991=契約状況コード表!G$5),"－",IF(V991&lt;&gt;"",ROUNDDOWN(V991/T991,3),(IFERROR(ROUNDDOWN(U991/T991,3),"－"))))</f>
        <v>－</v>
      </c>
      <c r="X991" s="79"/>
      <c r="Y991" s="79"/>
      <c r="Z991" s="82"/>
      <c r="AA991" s="80"/>
      <c r="AB991" s="81"/>
      <c r="AC991" s="82"/>
      <c r="AD991" s="82"/>
      <c r="AE991" s="82"/>
      <c r="AF991" s="82"/>
      <c r="AG991" s="80"/>
      <c r="AH991" s="76"/>
      <c r="AI991" s="76"/>
      <c r="AJ991" s="76"/>
      <c r="AK991" s="36"/>
      <c r="AL991" s="36"/>
      <c r="AM991" s="200"/>
      <c r="AN991" s="200"/>
      <c r="AO991" s="200"/>
      <c r="AP991" s="200"/>
      <c r="AQ991" s="161"/>
      <c r="AR991" s="75"/>
      <c r="AS991" s="36"/>
      <c r="AT991" s="36"/>
      <c r="AU991" s="36"/>
      <c r="AV991" s="36"/>
      <c r="AW991" s="36"/>
      <c r="AX991" s="36"/>
      <c r="AY991" s="36"/>
      <c r="AZ991" s="36"/>
      <c r="BA991" s="104"/>
      <c r="BB991" s="113"/>
      <c r="BC991" s="114" t="str">
        <f>IF(AND(OR(K991=契約状況コード表!D$5,K991=契約状況コード表!D$6),OR(AG991=契約状況コード表!G$5,AG991=契約状況コード表!G$6)),"年間支払金額(全官署)",IF(OR(AG991=契約状況コード表!G$5,AG991=契約状況コード表!G$6),"年間支払金額",IF(AND(OR(COUNTIF(AI991,"*すべて*"),COUNTIF(AI991,"*全て*")),S991="●",OR(K991=契約状況コード表!D$5,K991=契約状況コード表!D$6)),"年間支払金額(全官署、契約相手方ごと)",IF(AND(OR(COUNTIF(AI991,"*すべて*"),COUNTIF(AI991,"*全て*")),S991="●"),"年間支払金額(契約相手方ごと)",IF(AND(OR(K991=契約状況コード表!D$5,K991=契約状況コード表!D$6),AG991=契約状況コード表!G$7),"契約総額(全官署)",IF(AND(K991=契約状況コード表!D$7,AG991=契約状況コード表!G$7),"契約総額(自官署のみ)",IF(K991=契約状況コード表!D$7,"年間支払金額(自官署のみ)",IF(AG991=契約状況コード表!G$7,"契約総額",IF(AND(COUNTIF(BJ991,"&lt;&gt;*単価*"),OR(K991=契約状況コード表!D$5,K991=契約状況コード表!D$6)),"全官署予定価格",IF(AND(COUNTIF(BJ991,"*単価*"),OR(K991=契約状況コード表!D$5,K991=契約状況コード表!D$6)),"全官署支払金額",IF(AND(COUNTIF(BJ991,"&lt;&gt;*単価*"),COUNTIF(BJ991,"*変更契約*")),"変更後予定価格",IF(COUNTIF(BJ991,"*単価*"),"年間支払金額","予定価格"))))))))))))</f>
        <v>予定価格</v>
      </c>
      <c r="BD991" s="114" t="str">
        <f>IF(AND(BI991=契約状況コード表!M$5,T991&gt;契約状況コード表!N$5),"○",IF(AND(BI991=契約状況コード表!M$6,T991&gt;=契約状況コード表!N$6),"○",IF(AND(BI991=契約状況コード表!M$7,T991&gt;=契約状況コード表!N$7),"○",IF(AND(BI991=契約状況コード表!M$8,T991&gt;=契約状況コード表!N$8),"○",IF(AND(BI991=契約状況コード表!M$9,T991&gt;=契約状況コード表!N$9),"○",IF(AND(BI991=契約状況コード表!M$10,T991&gt;=契約状況コード表!N$10),"○",IF(AND(BI991=契約状況コード表!M$11,T991&gt;=契約状況コード表!N$11),"○",IF(AND(BI991=契約状況コード表!M$12,T991&gt;=契約状況コード表!N$12),"○",IF(AND(BI991=契約状況コード表!M$13,T991&gt;=契約状況コード表!N$13),"○",IF(T991="他官署で調達手続き入札を実施のため","○","×"))))))))))</f>
        <v>×</v>
      </c>
      <c r="BE991" s="114" t="str">
        <f>IF(AND(BI991=契約状況コード表!M$5,Y991&gt;契約状況コード表!N$5),"○",IF(AND(BI991=契約状況コード表!M$6,Y991&gt;=契約状況コード表!N$6),"○",IF(AND(BI991=契約状況コード表!M$7,Y991&gt;=契約状況コード表!N$7),"○",IF(AND(BI991=契約状況コード表!M$8,Y991&gt;=契約状況コード表!N$8),"○",IF(AND(BI991=契約状況コード表!M$9,Y991&gt;=契約状況コード表!N$9),"○",IF(AND(BI991=契約状況コード表!M$10,Y991&gt;=契約状況コード表!N$10),"○",IF(AND(BI991=契約状況コード表!M$11,Y991&gt;=契約状況コード表!N$11),"○",IF(AND(BI991=契約状況コード表!M$12,Y991&gt;=契約状況コード表!N$12),"○",IF(AND(BI991=契約状況コード表!M$13,Y991&gt;=契約状況コード表!N$13),"○","×")))))))))</f>
        <v>×</v>
      </c>
      <c r="BF991" s="114" t="str">
        <f t="shared" si="137"/>
        <v>×</v>
      </c>
      <c r="BG991" s="114" t="str">
        <f t="shared" si="138"/>
        <v>×</v>
      </c>
      <c r="BH991" s="115" t="str">
        <f t="shared" si="139"/>
        <v/>
      </c>
      <c r="BI991" s="170">
        <f t="shared" si="140"/>
        <v>0</v>
      </c>
      <c r="BJ991" s="36" t="str">
        <f>IF(AG991=契約状況コード表!G$5,"",IF(AND(K991&lt;&gt;"",ISTEXT(U991)),"分担契約/単価契約",IF(ISTEXT(U991),"単価契約",IF(K991&lt;&gt;"","分担契約",""))))</f>
        <v/>
      </c>
      <c r="BK991" s="171"/>
      <c r="BL991" s="118" t="str">
        <f>IF(COUNTIF(T991,"**"),"",IF(AND(T991&gt;=契約状況コード表!P$5,OR(H991=契約状況コード表!M$5,H991=契約状況コード表!M$6)),1,IF(AND(T991&gt;=契約状況コード表!P$13,H991&lt;&gt;契約状況コード表!M$5,H991&lt;&gt;契約状況コード表!M$6),1,"")))</f>
        <v/>
      </c>
      <c r="BM991" s="155" t="str">
        <f t="shared" si="141"/>
        <v>○</v>
      </c>
      <c r="BN991" s="118" t="b">
        <f t="shared" si="142"/>
        <v>1</v>
      </c>
      <c r="BO991" s="118" t="b">
        <f t="shared" si="143"/>
        <v>1</v>
      </c>
    </row>
    <row r="992" spans="1:67" ht="60.6" customHeight="1">
      <c r="A992" s="101">
        <f t="shared" si="144"/>
        <v>987</v>
      </c>
      <c r="B992" s="101" t="str">
        <f t="shared" si="145"/>
        <v/>
      </c>
      <c r="C992" s="101" t="str">
        <f>IF(B992&lt;&gt;1,"",COUNTIF($B$6:B992,1))</f>
        <v/>
      </c>
      <c r="D992" s="101" t="str">
        <f>IF(B992&lt;&gt;2,"",COUNTIF($B$6:B992,2))</f>
        <v/>
      </c>
      <c r="E992" s="101" t="str">
        <f>IF(B992&lt;&gt;3,"",COUNTIF($B$6:B992,3))</f>
        <v/>
      </c>
      <c r="F992" s="101" t="str">
        <f>IF(B992&lt;&gt;4,"",COUNTIF($B$6:B992,4))</f>
        <v/>
      </c>
      <c r="G992" s="75"/>
      <c r="H992" s="36"/>
      <c r="I992" s="76"/>
      <c r="J992" s="76"/>
      <c r="K992" s="75"/>
      <c r="L992" s="161"/>
      <c r="M992" s="77"/>
      <c r="N992" s="76"/>
      <c r="O992" s="78"/>
      <c r="P992" s="83"/>
      <c r="Q992" s="84"/>
      <c r="R992" s="76"/>
      <c r="S992" s="75"/>
      <c r="T992" s="79"/>
      <c r="U992" s="86"/>
      <c r="V992" s="87"/>
      <c r="W992" s="172" t="str">
        <f>IF(OR(T992="他官署で調達手続きを実施のため",AG992=契約状況コード表!G$5),"－",IF(V992&lt;&gt;"",ROUNDDOWN(V992/T992,3),(IFERROR(ROUNDDOWN(U992/T992,3),"－"))))</f>
        <v>－</v>
      </c>
      <c r="X992" s="79"/>
      <c r="Y992" s="79"/>
      <c r="Z992" s="82"/>
      <c r="AA992" s="80"/>
      <c r="AB992" s="81"/>
      <c r="AC992" s="82"/>
      <c r="AD992" s="82"/>
      <c r="AE992" s="82"/>
      <c r="AF992" s="82"/>
      <c r="AG992" s="80"/>
      <c r="AH992" s="76"/>
      <c r="AI992" s="76"/>
      <c r="AJ992" s="76"/>
      <c r="AK992" s="36"/>
      <c r="AL992" s="36"/>
      <c r="AM992" s="200"/>
      <c r="AN992" s="200"/>
      <c r="AO992" s="200"/>
      <c r="AP992" s="200"/>
      <c r="AQ992" s="161"/>
      <c r="AR992" s="75"/>
      <c r="AS992" s="36"/>
      <c r="AT992" s="36"/>
      <c r="AU992" s="36"/>
      <c r="AV992" s="36"/>
      <c r="AW992" s="36"/>
      <c r="AX992" s="36"/>
      <c r="AY992" s="36"/>
      <c r="AZ992" s="36"/>
      <c r="BA992" s="104"/>
      <c r="BB992" s="113"/>
      <c r="BC992" s="114" t="str">
        <f>IF(AND(OR(K992=契約状況コード表!D$5,K992=契約状況コード表!D$6),OR(AG992=契約状況コード表!G$5,AG992=契約状況コード表!G$6)),"年間支払金額(全官署)",IF(OR(AG992=契約状況コード表!G$5,AG992=契約状況コード表!G$6),"年間支払金額",IF(AND(OR(COUNTIF(AI992,"*すべて*"),COUNTIF(AI992,"*全て*")),S992="●",OR(K992=契約状況コード表!D$5,K992=契約状況コード表!D$6)),"年間支払金額(全官署、契約相手方ごと)",IF(AND(OR(COUNTIF(AI992,"*すべて*"),COUNTIF(AI992,"*全て*")),S992="●"),"年間支払金額(契約相手方ごと)",IF(AND(OR(K992=契約状況コード表!D$5,K992=契約状況コード表!D$6),AG992=契約状況コード表!G$7),"契約総額(全官署)",IF(AND(K992=契約状況コード表!D$7,AG992=契約状況コード表!G$7),"契約総額(自官署のみ)",IF(K992=契約状況コード表!D$7,"年間支払金額(自官署のみ)",IF(AG992=契約状況コード表!G$7,"契約総額",IF(AND(COUNTIF(BJ992,"&lt;&gt;*単価*"),OR(K992=契約状況コード表!D$5,K992=契約状況コード表!D$6)),"全官署予定価格",IF(AND(COUNTIF(BJ992,"*単価*"),OR(K992=契約状況コード表!D$5,K992=契約状況コード表!D$6)),"全官署支払金額",IF(AND(COUNTIF(BJ992,"&lt;&gt;*単価*"),COUNTIF(BJ992,"*変更契約*")),"変更後予定価格",IF(COUNTIF(BJ992,"*単価*"),"年間支払金額","予定価格"))))))))))))</f>
        <v>予定価格</v>
      </c>
      <c r="BD992" s="114" t="str">
        <f>IF(AND(BI992=契約状況コード表!M$5,T992&gt;契約状況コード表!N$5),"○",IF(AND(BI992=契約状況コード表!M$6,T992&gt;=契約状況コード表!N$6),"○",IF(AND(BI992=契約状況コード表!M$7,T992&gt;=契約状況コード表!N$7),"○",IF(AND(BI992=契約状況コード表!M$8,T992&gt;=契約状況コード表!N$8),"○",IF(AND(BI992=契約状況コード表!M$9,T992&gt;=契約状況コード表!N$9),"○",IF(AND(BI992=契約状況コード表!M$10,T992&gt;=契約状況コード表!N$10),"○",IF(AND(BI992=契約状況コード表!M$11,T992&gt;=契約状況コード表!N$11),"○",IF(AND(BI992=契約状況コード表!M$12,T992&gt;=契約状況コード表!N$12),"○",IF(AND(BI992=契約状況コード表!M$13,T992&gt;=契約状況コード表!N$13),"○",IF(T992="他官署で調達手続き入札を実施のため","○","×"))))))))))</f>
        <v>×</v>
      </c>
      <c r="BE992" s="114" t="str">
        <f>IF(AND(BI992=契約状況コード表!M$5,Y992&gt;契約状況コード表!N$5),"○",IF(AND(BI992=契約状況コード表!M$6,Y992&gt;=契約状況コード表!N$6),"○",IF(AND(BI992=契約状況コード表!M$7,Y992&gt;=契約状況コード表!N$7),"○",IF(AND(BI992=契約状況コード表!M$8,Y992&gt;=契約状況コード表!N$8),"○",IF(AND(BI992=契約状況コード表!M$9,Y992&gt;=契約状況コード表!N$9),"○",IF(AND(BI992=契約状況コード表!M$10,Y992&gt;=契約状況コード表!N$10),"○",IF(AND(BI992=契約状況コード表!M$11,Y992&gt;=契約状況コード表!N$11),"○",IF(AND(BI992=契約状況コード表!M$12,Y992&gt;=契約状況コード表!N$12),"○",IF(AND(BI992=契約状況コード表!M$13,Y992&gt;=契約状況コード表!N$13),"○","×")))))))))</f>
        <v>×</v>
      </c>
      <c r="BF992" s="114" t="str">
        <f t="shared" si="137"/>
        <v>×</v>
      </c>
      <c r="BG992" s="114" t="str">
        <f t="shared" si="138"/>
        <v>×</v>
      </c>
      <c r="BH992" s="115" t="str">
        <f t="shared" si="139"/>
        <v/>
      </c>
      <c r="BI992" s="170">
        <f t="shared" si="140"/>
        <v>0</v>
      </c>
      <c r="BJ992" s="36" t="str">
        <f>IF(AG992=契約状況コード表!G$5,"",IF(AND(K992&lt;&gt;"",ISTEXT(U992)),"分担契約/単価契約",IF(ISTEXT(U992),"単価契約",IF(K992&lt;&gt;"","分担契約",""))))</f>
        <v/>
      </c>
      <c r="BK992" s="171"/>
      <c r="BL992" s="118" t="str">
        <f>IF(COUNTIF(T992,"**"),"",IF(AND(T992&gt;=契約状況コード表!P$5,OR(H992=契約状況コード表!M$5,H992=契約状況コード表!M$6)),1,IF(AND(T992&gt;=契約状況コード表!P$13,H992&lt;&gt;契約状況コード表!M$5,H992&lt;&gt;契約状況コード表!M$6),1,"")))</f>
        <v/>
      </c>
      <c r="BM992" s="155" t="str">
        <f t="shared" si="141"/>
        <v>○</v>
      </c>
      <c r="BN992" s="118" t="b">
        <f t="shared" si="142"/>
        <v>1</v>
      </c>
      <c r="BO992" s="118" t="b">
        <f t="shared" si="143"/>
        <v>1</v>
      </c>
    </row>
    <row r="993" spans="1:67" ht="60.6" customHeight="1">
      <c r="A993" s="101">
        <f t="shared" si="144"/>
        <v>988</v>
      </c>
      <c r="B993" s="101" t="str">
        <f t="shared" si="145"/>
        <v/>
      </c>
      <c r="C993" s="101" t="str">
        <f>IF(B993&lt;&gt;1,"",COUNTIF($B$6:B993,1))</f>
        <v/>
      </c>
      <c r="D993" s="101" t="str">
        <f>IF(B993&lt;&gt;2,"",COUNTIF($B$6:B993,2))</f>
        <v/>
      </c>
      <c r="E993" s="101" t="str">
        <f>IF(B993&lt;&gt;3,"",COUNTIF($B$6:B993,3))</f>
        <v/>
      </c>
      <c r="F993" s="101" t="str">
        <f>IF(B993&lt;&gt;4,"",COUNTIF($B$6:B993,4))</f>
        <v/>
      </c>
      <c r="G993" s="75"/>
      <c r="H993" s="36"/>
      <c r="I993" s="76"/>
      <c r="J993" s="76"/>
      <c r="K993" s="75"/>
      <c r="L993" s="161"/>
      <c r="M993" s="77"/>
      <c r="N993" s="76"/>
      <c r="O993" s="78"/>
      <c r="P993" s="83"/>
      <c r="Q993" s="84"/>
      <c r="R993" s="76"/>
      <c r="S993" s="75"/>
      <c r="T993" s="79"/>
      <c r="U993" s="86"/>
      <c r="V993" s="87"/>
      <c r="W993" s="172" t="str">
        <f>IF(OR(T993="他官署で調達手続きを実施のため",AG993=契約状況コード表!G$5),"－",IF(V993&lt;&gt;"",ROUNDDOWN(V993/T993,3),(IFERROR(ROUNDDOWN(U993/T993,3),"－"))))</f>
        <v>－</v>
      </c>
      <c r="X993" s="79"/>
      <c r="Y993" s="79"/>
      <c r="Z993" s="82"/>
      <c r="AA993" s="80"/>
      <c r="AB993" s="81"/>
      <c r="AC993" s="82"/>
      <c r="AD993" s="82"/>
      <c r="AE993" s="82"/>
      <c r="AF993" s="82"/>
      <c r="AG993" s="80"/>
      <c r="AH993" s="76"/>
      <c r="AI993" s="76"/>
      <c r="AJ993" s="76"/>
      <c r="AK993" s="36"/>
      <c r="AL993" s="36"/>
      <c r="AM993" s="200"/>
      <c r="AN993" s="200"/>
      <c r="AO993" s="200"/>
      <c r="AP993" s="200"/>
      <c r="AQ993" s="161"/>
      <c r="AR993" s="75"/>
      <c r="AS993" s="36"/>
      <c r="AT993" s="36"/>
      <c r="AU993" s="36"/>
      <c r="AV993" s="36"/>
      <c r="AW993" s="36"/>
      <c r="AX993" s="36"/>
      <c r="AY993" s="36"/>
      <c r="AZ993" s="36"/>
      <c r="BA993" s="104"/>
      <c r="BB993" s="113"/>
      <c r="BC993" s="114" t="str">
        <f>IF(AND(OR(K993=契約状況コード表!D$5,K993=契約状況コード表!D$6),OR(AG993=契約状況コード表!G$5,AG993=契約状況コード表!G$6)),"年間支払金額(全官署)",IF(OR(AG993=契約状況コード表!G$5,AG993=契約状況コード表!G$6),"年間支払金額",IF(AND(OR(COUNTIF(AI993,"*すべて*"),COUNTIF(AI993,"*全て*")),S993="●",OR(K993=契約状況コード表!D$5,K993=契約状況コード表!D$6)),"年間支払金額(全官署、契約相手方ごと)",IF(AND(OR(COUNTIF(AI993,"*すべて*"),COUNTIF(AI993,"*全て*")),S993="●"),"年間支払金額(契約相手方ごと)",IF(AND(OR(K993=契約状況コード表!D$5,K993=契約状況コード表!D$6),AG993=契約状況コード表!G$7),"契約総額(全官署)",IF(AND(K993=契約状況コード表!D$7,AG993=契約状況コード表!G$7),"契約総額(自官署のみ)",IF(K993=契約状況コード表!D$7,"年間支払金額(自官署のみ)",IF(AG993=契約状況コード表!G$7,"契約総額",IF(AND(COUNTIF(BJ993,"&lt;&gt;*単価*"),OR(K993=契約状況コード表!D$5,K993=契約状況コード表!D$6)),"全官署予定価格",IF(AND(COUNTIF(BJ993,"*単価*"),OR(K993=契約状況コード表!D$5,K993=契約状況コード表!D$6)),"全官署支払金額",IF(AND(COUNTIF(BJ993,"&lt;&gt;*単価*"),COUNTIF(BJ993,"*変更契約*")),"変更後予定価格",IF(COUNTIF(BJ993,"*単価*"),"年間支払金額","予定価格"))))))))))))</f>
        <v>予定価格</v>
      </c>
      <c r="BD993" s="114" t="str">
        <f>IF(AND(BI993=契約状況コード表!M$5,T993&gt;契約状況コード表!N$5),"○",IF(AND(BI993=契約状況コード表!M$6,T993&gt;=契約状況コード表!N$6),"○",IF(AND(BI993=契約状況コード表!M$7,T993&gt;=契約状況コード表!N$7),"○",IF(AND(BI993=契約状況コード表!M$8,T993&gt;=契約状況コード表!N$8),"○",IF(AND(BI993=契約状況コード表!M$9,T993&gt;=契約状況コード表!N$9),"○",IF(AND(BI993=契約状況コード表!M$10,T993&gt;=契約状況コード表!N$10),"○",IF(AND(BI993=契約状況コード表!M$11,T993&gt;=契約状況コード表!N$11),"○",IF(AND(BI993=契約状況コード表!M$12,T993&gt;=契約状況コード表!N$12),"○",IF(AND(BI993=契約状況コード表!M$13,T993&gt;=契約状況コード表!N$13),"○",IF(T993="他官署で調達手続き入札を実施のため","○","×"))))))))))</f>
        <v>×</v>
      </c>
      <c r="BE993" s="114" t="str">
        <f>IF(AND(BI993=契約状況コード表!M$5,Y993&gt;契約状況コード表!N$5),"○",IF(AND(BI993=契約状況コード表!M$6,Y993&gt;=契約状況コード表!N$6),"○",IF(AND(BI993=契約状況コード表!M$7,Y993&gt;=契約状況コード表!N$7),"○",IF(AND(BI993=契約状況コード表!M$8,Y993&gt;=契約状況コード表!N$8),"○",IF(AND(BI993=契約状況コード表!M$9,Y993&gt;=契約状況コード表!N$9),"○",IF(AND(BI993=契約状況コード表!M$10,Y993&gt;=契約状況コード表!N$10),"○",IF(AND(BI993=契約状況コード表!M$11,Y993&gt;=契約状況コード表!N$11),"○",IF(AND(BI993=契約状況コード表!M$12,Y993&gt;=契約状況コード表!N$12),"○",IF(AND(BI993=契約状況コード表!M$13,Y993&gt;=契約状況コード表!N$13),"○","×")))))))))</f>
        <v>×</v>
      </c>
      <c r="BF993" s="114" t="str">
        <f t="shared" si="137"/>
        <v>×</v>
      </c>
      <c r="BG993" s="114" t="str">
        <f t="shared" si="138"/>
        <v>×</v>
      </c>
      <c r="BH993" s="115" t="str">
        <f t="shared" si="139"/>
        <v/>
      </c>
      <c r="BI993" s="170">
        <f t="shared" si="140"/>
        <v>0</v>
      </c>
      <c r="BJ993" s="36" t="str">
        <f>IF(AG993=契約状況コード表!G$5,"",IF(AND(K993&lt;&gt;"",ISTEXT(U993)),"分担契約/単価契約",IF(ISTEXT(U993),"単価契約",IF(K993&lt;&gt;"","分担契約",""))))</f>
        <v/>
      </c>
      <c r="BK993" s="171"/>
      <c r="BL993" s="118" t="str">
        <f>IF(COUNTIF(T993,"**"),"",IF(AND(T993&gt;=契約状況コード表!P$5,OR(H993=契約状況コード表!M$5,H993=契約状況コード表!M$6)),1,IF(AND(T993&gt;=契約状況コード表!P$13,H993&lt;&gt;契約状況コード表!M$5,H993&lt;&gt;契約状況コード表!M$6),1,"")))</f>
        <v/>
      </c>
      <c r="BM993" s="155" t="str">
        <f t="shared" si="141"/>
        <v>○</v>
      </c>
      <c r="BN993" s="118" t="b">
        <f t="shared" si="142"/>
        <v>1</v>
      </c>
      <c r="BO993" s="118" t="b">
        <f t="shared" si="143"/>
        <v>1</v>
      </c>
    </row>
    <row r="994" spans="1:67" ht="60.6" customHeight="1">
      <c r="A994" s="101">
        <f t="shared" si="144"/>
        <v>989</v>
      </c>
      <c r="B994" s="101" t="str">
        <f t="shared" si="145"/>
        <v/>
      </c>
      <c r="C994" s="101" t="str">
        <f>IF(B994&lt;&gt;1,"",COUNTIF($B$6:B994,1))</f>
        <v/>
      </c>
      <c r="D994" s="101" t="str">
        <f>IF(B994&lt;&gt;2,"",COUNTIF($B$6:B994,2))</f>
        <v/>
      </c>
      <c r="E994" s="101" t="str">
        <f>IF(B994&lt;&gt;3,"",COUNTIF($B$6:B994,3))</f>
        <v/>
      </c>
      <c r="F994" s="101" t="str">
        <f>IF(B994&lt;&gt;4,"",COUNTIF($B$6:B994,4))</f>
        <v/>
      </c>
      <c r="G994" s="75"/>
      <c r="H994" s="36"/>
      <c r="I994" s="76"/>
      <c r="J994" s="76"/>
      <c r="K994" s="75"/>
      <c r="L994" s="161"/>
      <c r="M994" s="77"/>
      <c r="N994" s="76"/>
      <c r="O994" s="78"/>
      <c r="P994" s="83"/>
      <c r="Q994" s="84"/>
      <c r="R994" s="76"/>
      <c r="S994" s="75"/>
      <c r="T994" s="79"/>
      <c r="U994" s="86"/>
      <c r="V994" s="87"/>
      <c r="W994" s="172" t="str">
        <f>IF(OR(T994="他官署で調達手続きを実施のため",AG994=契約状況コード表!G$5),"－",IF(V994&lt;&gt;"",ROUNDDOWN(V994/T994,3),(IFERROR(ROUNDDOWN(U994/T994,3),"－"))))</f>
        <v>－</v>
      </c>
      <c r="X994" s="79"/>
      <c r="Y994" s="79"/>
      <c r="Z994" s="82"/>
      <c r="AA994" s="80"/>
      <c r="AB994" s="81"/>
      <c r="AC994" s="82"/>
      <c r="AD994" s="82"/>
      <c r="AE994" s="82"/>
      <c r="AF994" s="82"/>
      <c r="AG994" s="80"/>
      <c r="AH994" s="76"/>
      <c r="AI994" s="76"/>
      <c r="AJ994" s="76"/>
      <c r="AK994" s="36"/>
      <c r="AL994" s="36"/>
      <c r="AM994" s="200"/>
      <c r="AN994" s="200"/>
      <c r="AO994" s="200"/>
      <c r="AP994" s="200"/>
      <c r="AQ994" s="161"/>
      <c r="AR994" s="75"/>
      <c r="AS994" s="36"/>
      <c r="AT994" s="36"/>
      <c r="AU994" s="36"/>
      <c r="AV994" s="36"/>
      <c r="AW994" s="36"/>
      <c r="AX994" s="36"/>
      <c r="AY994" s="36"/>
      <c r="AZ994" s="36"/>
      <c r="BA994" s="108"/>
      <c r="BB994" s="113"/>
      <c r="BC994" s="114" t="str">
        <f>IF(AND(OR(K994=契約状況コード表!D$5,K994=契約状況コード表!D$6),OR(AG994=契約状況コード表!G$5,AG994=契約状況コード表!G$6)),"年間支払金額(全官署)",IF(OR(AG994=契約状況コード表!G$5,AG994=契約状況コード表!G$6),"年間支払金額",IF(AND(OR(COUNTIF(AI994,"*すべて*"),COUNTIF(AI994,"*全て*")),S994="●",OR(K994=契約状況コード表!D$5,K994=契約状況コード表!D$6)),"年間支払金額(全官署、契約相手方ごと)",IF(AND(OR(COUNTIF(AI994,"*すべて*"),COUNTIF(AI994,"*全て*")),S994="●"),"年間支払金額(契約相手方ごと)",IF(AND(OR(K994=契約状況コード表!D$5,K994=契約状況コード表!D$6),AG994=契約状況コード表!G$7),"契約総額(全官署)",IF(AND(K994=契約状況コード表!D$7,AG994=契約状況コード表!G$7),"契約総額(自官署のみ)",IF(K994=契約状況コード表!D$7,"年間支払金額(自官署のみ)",IF(AG994=契約状況コード表!G$7,"契約総額",IF(AND(COUNTIF(BJ994,"&lt;&gt;*単価*"),OR(K994=契約状況コード表!D$5,K994=契約状況コード表!D$6)),"全官署予定価格",IF(AND(COUNTIF(BJ994,"*単価*"),OR(K994=契約状況コード表!D$5,K994=契約状況コード表!D$6)),"全官署支払金額",IF(AND(COUNTIF(BJ994,"&lt;&gt;*単価*"),COUNTIF(BJ994,"*変更契約*")),"変更後予定価格",IF(COUNTIF(BJ994,"*単価*"),"年間支払金額","予定価格"))))))))))))</f>
        <v>予定価格</v>
      </c>
      <c r="BD994" s="114" t="str">
        <f>IF(AND(BI994=契約状況コード表!M$5,T994&gt;契約状況コード表!N$5),"○",IF(AND(BI994=契約状況コード表!M$6,T994&gt;=契約状況コード表!N$6),"○",IF(AND(BI994=契約状況コード表!M$7,T994&gt;=契約状況コード表!N$7),"○",IF(AND(BI994=契約状況コード表!M$8,T994&gt;=契約状況コード表!N$8),"○",IF(AND(BI994=契約状況コード表!M$9,T994&gt;=契約状況コード表!N$9),"○",IF(AND(BI994=契約状況コード表!M$10,T994&gt;=契約状況コード表!N$10),"○",IF(AND(BI994=契約状況コード表!M$11,T994&gt;=契約状況コード表!N$11),"○",IF(AND(BI994=契約状況コード表!M$12,T994&gt;=契約状況コード表!N$12),"○",IF(AND(BI994=契約状況コード表!M$13,T994&gt;=契約状況コード表!N$13),"○",IF(T994="他官署で調達手続き入札を実施のため","○","×"))))))))))</f>
        <v>×</v>
      </c>
      <c r="BE994" s="114" t="str">
        <f>IF(AND(BI994=契約状況コード表!M$5,Y994&gt;契約状況コード表!N$5),"○",IF(AND(BI994=契約状況コード表!M$6,Y994&gt;=契約状況コード表!N$6),"○",IF(AND(BI994=契約状況コード表!M$7,Y994&gt;=契約状況コード表!N$7),"○",IF(AND(BI994=契約状況コード表!M$8,Y994&gt;=契約状況コード表!N$8),"○",IF(AND(BI994=契約状況コード表!M$9,Y994&gt;=契約状況コード表!N$9),"○",IF(AND(BI994=契約状況コード表!M$10,Y994&gt;=契約状況コード表!N$10),"○",IF(AND(BI994=契約状況コード表!M$11,Y994&gt;=契約状況コード表!N$11),"○",IF(AND(BI994=契約状況コード表!M$12,Y994&gt;=契約状況コード表!N$12),"○",IF(AND(BI994=契約状況コード表!M$13,Y994&gt;=契約状況コード表!N$13),"○","×")))))))))</f>
        <v>×</v>
      </c>
      <c r="BF994" s="114" t="str">
        <f t="shared" si="137"/>
        <v>×</v>
      </c>
      <c r="BG994" s="114" t="str">
        <f t="shared" si="138"/>
        <v>×</v>
      </c>
      <c r="BH994" s="115" t="str">
        <f t="shared" si="139"/>
        <v/>
      </c>
      <c r="BI994" s="170">
        <f t="shared" si="140"/>
        <v>0</v>
      </c>
      <c r="BJ994" s="36" t="str">
        <f>IF(AG994=契約状況コード表!G$5,"",IF(AND(K994&lt;&gt;"",ISTEXT(U994)),"分担契約/単価契約",IF(ISTEXT(U994),"単価契約",IF(K994&lt;&gt;"","分担契約",""))))</f>
        <v/>
      </c>
      <c r="BK994" s="171"/>
      <c r="BL994" s="118" t="str">
        <f>IF(COUNTIF(T994,"**"),"",IF(AND(T994&gt;=契約状況コード表!P$5,OR(H994=契約状況コード表!M$5,H994=契約状況コード表!M$6)),1,IF(AND(T994&gt;=契約状況コード表!P$13,H994&lt;&gt;契約状況コード表!M$5,H994&lt;&gt;契約状況コード表!M$6),1,"")))</f>
        <v/>
      </c>
      <c r="BM994" s="155" t="str">
        <f t="shared" si="141"/>
        <v>○</v>
      </c>
      <c r="BN994" s="118" t="b">
        <f t="shared" si="142"/>
        <v>1</v>
      </c>
      <c r="BO994" s="118" t="b">
        <f t="shared" si="143"/>
        <v>1</v>
      </c>
    </row>
  </sheetData>
  <sheetProtection formatCells="0" insertRows="0" insertHyperlinks="0" deleteRows="0" selectLockedCells="1" sort="0" autoFilter="0" pivotTables="0"/>
  <autoFilter ref="A5:BP994" xr:uid="{00000000-0009-0000-0000-000000000000}">
    <sortState ref="A6:BP994">
      <sortCondition ref="M5:M994"/>
    </sortState>
  </autoFilter>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2:Z1048576">
    <cfRule type="expression" dxfId="100" priority="658">
      <formula>$BL2=1</formula>
    </cfRule>
  </conditionalFormatting>
  <conditionalFormatting sqref="V196:V202 V210:V216 V224:V230 V238:V244 V252:V258 V266:V272 V280:V286 V294:V300 V308:V314 V322:V328 V336:V342 V350:V356 V364:V370 V378:V384 V392:V398 V406:V412 V420:V426 V434:V440 V448:V454 V462:V468 V476:V482 V490:V496 V504:V510 V518:V524 V532:V538 V546:V552 V560:V566 V574:V580 V588:V594 V602:V608 V616:V622 V630:V636 V644:V650 V658:V664 V672:V678 V686:V692 V700:V706 V714:V720 V728:V734 V742:V748 V756:V762 V770:V776 V784:V790 V798:V804 V812:V818 V826:V832 V840:V846 V854:V860 V868:V874 V882:V888 V896:V902 V910:V916 V924:V930 V938:V944 V952:V958 V966:V972 V980:V986 V994 V6:V188">
    <cfRule type="expression" dxfId="99" priority="650">
      <formula>BJ6=""</formula>
    </cfRule>
  </conditionalFormatting>
  <conditionalFormatting sqref="AA196:AA202 AA210:AA216 AA224:AA230 AA238:AA244 AA252:AA258 AA266:AA272 AA280:AA286 AA294:AA300 AA308:AA314 AA322:AA328 AA336:AA342 AA350:AA356 AA364:AA370 AA378:AA384 AA392:AA398 AA406:AA412 AA420:AA426 AA434:AA440 AA448:AA454 AA462:AA468 AA476:AA482 AA490:AA496 AA504:AA510 AA518:AA524 AA532:AA538 AA546:AA552 AA560:AA566 AA574:AA580 AA588:AA594 AA602:AA608 AA616:AA622 AA630:AA636 AA644:AA650 AA658:AA664 AA672:AA678 AA686:AA692 AA700:AA706 AA714:AA720 AA728:AA734 AA742:AA748 AA756:AA762 AA770:AA776 AA784:AA790 AA798:AA804 AA812:AA818 AA826:AA832 AA840:AA846 AA854:AA860 AA868:AA874 AA882:AA888 AA896:AA902 AA910:AA916 AA924:AA930 AA938:AA944 AA952:AA958 AA966:AA972 AA980:AA986 AA994 AA6:AA188">
    <cfRule type="expression" dxfId="98" priority="649">
      <formula>T6="他官署で調達手続きを実施のため"</formula>
    </cfRule>
  </conditionalFormatting>
  <conditionalFormatting sqref="O196:O202 O210:O216 O224:O230 O238:O244 O252:O258 O266:O272 O280:O286 O294:O300 O308:O314 O322:O328 O336:O342 O350:O356 O364:O370 O378:O384 O392:O398 O406:O412 O420:O426 O434:O440 O448:O454 O462:O468 O476:O482 O490:O496 O504:O510 O518:O524 O532:O538 O546:O552 O560:O566 O574:O580 O588:O594 O602:O608 O616:O622 O630:O636 O644:O650 O658:O664 O672:O678 O686:O692 O700:O706 O714:O720 O728:O734 O742:O748 O756:O762 O770:O776 O784:O790 O798:O804 O812:O818 O826:O832 O840:O846 O854:O860 O868:O874 O882:O888 O896:O902 O910:O916 O924:O930 O938:O944 O952:O958 O966:O972 O980:O986 O994 O6:O188">
    <cfRule type="expression" dxfId="97" priority="641">
      <formula>BM6="×"</formula>
    </cfRule>
  </conditionalFormatting>
  <conditionalFormatting sqref="AL182 AL196 AL210 AL224 AL238 AL252 AL266 AL280 AL294 AL308 AL322 AL336 AL350 AL364 AL378 AL392 AL406 AL420 AL434 AL448 AL462 AL476 AL490 AL504 AL518 AL532 AL546 AL560 AL574 AL588 AL602 AL616 AL630 AL644 AL658 AL672 AL686 AL700 AL714 AL728 AL742 AL756 AL770 AL784 AL798 AL812 AL826 AL840 AL854 AL868 AL882 AL896 AL910 AL924 AL938 AL952 AL966 AL980 AL994 AD6:AF181 Q6:Q994 AL6:AQ181 AS6:AS178 AY6:AY178 Z6:Z181">
    <cfRule type="notContainsBlanks" priority="659" stopIfTrue="1">
      <formula>LEN(TRIM(Q6))&gt;0</formula>
    </cfRule>
  </conditionalFormatting>
  <conditionalFormatting sqref="AL183:AL188 AL197:AL202 AL211:AL216 AL225:AL230 AL239:AL244 AL253:AL258 AL267:AL272 AL281:AL286 AL295:AL300 AL309:AL314 AL323:AL328 AL337:AL342 AL351:AL356 AL365:AL370 AL379:AL384 AL393:AL398 AL407:AL412 AL421:AL426 AL435:AL440 AL449:AL454 AL463:AL468 AL477:AL482 AL491:AL496 AL505:AL510 AL519:AL524 AL533:AL538 AL547:AL552 AL561:AL566 AL575:AL580 AL589:AL594 AL603:AL608 AL617:AL622 AL631:AL636 AL645:AL650 AL659:AL664 AL673:AL678 AL687:AL692 AL701:AL706 AL715:AL720 AL729:AL734 AL743:AL748 AL757:AL762 AL771:AL776 AL785:AL790 AL799:AL804 AL813:AL818 AL827:AL832 AL841:AL846 AL855:AL860 AL869:AL874 AL883:AL888 AL897:AL902 AL911:AL916 AL925:AL930 AL939:AL944 AL953:AL958 AL967:AL972 AL981:AL986">
    <cfRule type="notContainsBlanks" priority="612" stopIfTrue="1">
      <formula>LEN(TRIM(AL183))&gt;0</formula>
    </cfRule>
  </conditionalFormatting>
  <conditionalFormatting sqref="AS182 AS196 AS210 AS224 AS238 AS252 AS266 AS280 AS294 AS308 AS322 AS336 AS350 AS364 AS378 AS392 AS406 AS420 AS434 AS448 AS462 AS476 AS490 AS504 AS518 AS532 AS546 AS560 AS574 AS588 AS602 AS616 AS630 AS644 AS658 AS672 AS686 AS700 AS714 AS728 AS742 AS756 AS770 AS784 AS798 AS812 AS826 AS840 AS854 AS868 AS882 AS896 AS910 AS924 AS938 AS952 AS966 AS980 AS994">
    <cfRule type="notContainsBlanks" priority="605" stopIfTrue="1">
      <formula>LEN(TRIM(AS182))&gt;0</formula>
    </cfRule>
  </conditionalFormatting>
  <conditionalFormatting sqref="AV6:AV994">
    <cfRule type="notContainsBlanks" priority="602" stopIfTrue="1">
      <formula>LEN(TRIM(AV6))&gt;0</formula>
    </cfRule>
    <cfRule type="expression" dxfId="96" priority="603">
      <formula>$AR6="×"</formula>
    </cfRule>
    <cfRule type="expression" dxfId="95" priority="604">
      <formula>$AR6="△"</formula>
    </cfRule>
  </conditionalFormatting>
  <conditionalFormatting sqref="AQ183:AQ188 AQ197:AQ202 AQ211:AQ216 AQ225:AQ230 AQ239:AQ244 AQ253:AQ258 AQ267:AQ272 AQ281:AQ286 AQ295:AQ300 AQ309:AQ314 AQ323:AQ328 AQ337:AQ342 AQ351:AQ356 AQ365:AQ370 AQ379:AQ384 AQ393:AQ398 AQ407:AQ412 AQ421:AQ426 AQ435:AQ440 AQ449:AQ454 AQ463:AQ468 AQ477:AQ482 AQ491:AQ496 AQ505:AQ510 AQ519:AQ524 AQ533:AQ538 AQ547:AQ552 AQ561:AQ566 AQ575:AQ580 AQ589:AQ594 AQ603:AQ608 AQ617:AQ622 AQ631:AQ636 AQ645:AQ650 AQ659:AQ664 AQ673:AQ678 AQ687:AQ692 AQ701:AQ706 AQ715:AQ720 AQ729:AQ734 AQ743:AQ748 AQ757:AQ762 AQ771:AQ776 AQ785:AQ790 AQ799:AQ804 AQ813:AQ818 AQ827:AQ832 AQ841:AQ846 AQ855:AQ860 AQ869:AQ874 AQ883:AQ888 AQ897:AQ902 AQ911:AQ916 AQ925:AQ930 AQ939:AQ944 AQ953:AQ958 AQ967:AQ972 AQ981:AQ986 AQ190:AQ195 AQ204:AQ209 AQ218:AQ223 AQ232:AQ237 AQ246:AQ251 AQ260:AQ265 AQ274:AQ279 AQ288:AQ293 AQ302:AQ307 AQ316:AQ321 AQ330:AQ335 AQ344:AQ349 AQ358:AQ363 AQ372:AQ377 AQ386:AQ391 AQ400:AQ405 AQ414:AQ419 AQ428:AQ433 AQ442:AQ447 AQ456:AQ461 AQ470:AQ475 AQ484:AQ489 AQ498:AQ503 AQ512:AQ517 AQ526:AQ531 AQ540:AQ545 AQ554:AQ559 AQ568:AQ573 AQ582:AQ587 AQ596:AQ601 AQ610:AQ615 AQ624:AQ629 AQ638:AQ643 AQ652:AQ657 AQ666:AQ671 AQ680:AQ685 AQ694:AQ699 AQ708:AQ713 AQ722:AQ727 AQ736:AQ741 AQ750:AQ755 AQ764:AQ769 AQ778:AQ783 AQ792:AQ797 AQ806:AQ811 AQ820:AQ825 AQ834:AQ839 AQ848:AQ853 AQ862:AQ867 AQ876:AQ881 AQ890:AQ895 AQ904:AQ909 AQ918:AQ923 AQ932:AQ937 AQ946:AQ951 AQ960:AQ965 AQ974:AQ979 AQ988:AQ993 AZ6:AZ994 AQ6:AQ181">
    <cfRule type="notContainsBlanks" priority="598" stopIfTrue="1">
      <formula>LEN(TRIM(AQ6))&gt;0</formula>
    </cfRule>
    <cfRule type="expression" dxfId="94" priority="599">
      <formula>$AY6="×"</formula>
    </cfRule>
  </conditionalFormatting>
  <conditionalFormatting sqref="L183:L184 L197:L198 L211:L212 L225:L226 L239:L240 L253:L254 L267:L268 L281:L282 L295:L296 L309:L310 L323:L324 L337:L338 L351:L352 L365:L366 L379:L380 L393:L394 L407:L408 L421:L422 L435:L436 L449:L450 L463:L464 L477:L478 L491:L492 L505:L506 L519:L520 L533:L534 L547:L548 L561:L562 L575:L576 L589:L590 L603:L604 L617:L618 L631:L632 L645:L646 L659:L660 L673:L674 L687:L688 L701:L702 L715:L716 L729:L730 L743:L744 L757:L758 L771:L772 L785:L786 L799:L800 L813:L814 L827:L828 L841:L842 L855:L856 L869:L870 L883:L884 L897:L898 L911:L912 L925:L926 L939:L940 L953:L954 L967:L968 L981:L982 L6:L181">
    <cfRule type="expression" dxfId="93" priority="596">
      <formula>K6=""</formula>
    </cfRule>
  </conditionalFormatting>
  <conditionalFormatting sqref="L185:L188 L199:L202 L213:L216 L227:L230 L241:L244 L255:L258 L269:L272 L283:L286 L297:L300 L311:L314 L325:L328 L339:L342 L353:L356 L367:L370 L381:L384 L395:L398 L409:L412 L423:L426 L437:L440 L451:L454 L465:L468 L479:L482 L493:L496 L507:L510 L521:L524 L535:L538 L549:L552 L563:L566 L577:L580 L591:L594 L605:L608 L619:L622 L633:L636 L647:L650 L661:L664 L675:L678 L689:L692 L703:L706 L717:L720 L731:L734 L745:L748 L759:L762 L773:L776 L787:L790 L801:L804 L815:L818 L829:L832 L843:L846 L857:L860 L871:L874 L885:L888 L899:L902 L913:L916 L927:L930 L941:L944 L955:L958 L969:L972 L983:L986">
    <cfRule type="expression" dxfId="92" priority="595">
      <formula>K185=""</formula>
    </cfRule>
  </conditionalFormatting>
  <conditionalFormatting sqref="AY182 AY196 AY210 AY224 AY238 AY252 AY266 AY280 AY294 AY308 AY322 AY336 AY350 AY364 AY378 AY392 AY406 AY420 AY434 AY448 AY462 AY476 AY490 AY504 AY518 AY532 AY546 AY560 AY574 AY588 AY602 AY616 AY630 AY644 AY658 AY672 AY686 AY700 AY714 AY728 AY742 AY756 AY770 AY784 AY798 AY812 AY826 AY840 AY854 AY868 AY882 AY896 AY910 AY924 AY938 AY952 AY966 AY980 AY994">
    <cfRule type="notContainsBlanks" priority="585" stopIfTrue="1">
      <formula>LEN(TRIM(AY182))&gt;0</formula>
    </cfRule>
  </conditionalFormatting>
  <conditionalFormatting sqref="AU182 AU196 AU210 AU224 AU238 AU252 AU266 AU280 AU294 AU308 AU322 AU336 AU350 AU364 AU378 AU392 AU406 AU420 AU434 AU448 AU462 AU476 AU490 AU504 AU518 AU532 AU546 AU560 AU574 AU588 AU602 AU616 AU630 AU644 AU658 AU672 AU686 AU700 AU714 AU728 AU742 AU756 AU770 AU784 AU798 AU812 AU826 AU840 AU854 AU868 AU882 AU896 AU910 AU924 AU938 AU952 AU966 AU980 AU994">
    <cfRule type="notContainsBlanks" priority="589" stopIfTrue="1">
      <formula>LEN(TRIM(AU182))&gt;0</formula>
    </cfRule>
    <cfRule type="expression" dxfId="91" priority="590">
      <formula>AT182="⑧その他"</formula>
    </cfRule>
    <cfRule type="expression" dxfId="90" priority="591">
      <formula>AS182="⑧その他"</formula>
    </cfRule>
  </conditionalFormatting>
  <conditionalFormatting sqref="AX182 AX196 AX210 AX224 AX238 AX252 AX266 AX280 AX294 AX308 AX322 AX336 AX350 AX364 AX378 AX392 AX406 AX420 AX434 AX448 AX462 AX476 AX490 AX504 AX518 AX532 AX546 AX560 AX574 AX588 AX602 AX616 AX630 AX644 AX658 AX672 AX686 AX700 AX714 AX728 AX742 AX756 AX770 AX784 AX798 AX812 AX826 AX840 AX854 AX868 AX882 AX896 AX910 AX924 AX938 AX952 AX966 AX980 AX994 AX6:AX178">
    <cfRule type="notContainsBlanks" priority="586" stopIfTrue="1">
      <formula>LEN(TRIM(AX6))&gt;0</formula>
    </cfRule>
    <cfRule type="expression" dxfId="89" priority="587">
      <formula>AW6="⑨その他"</formula>
    </cfRule>
    <cfRule type="expression" dxfId="88" priority="588">
      <formula>AV6="⑨その他"</formula>
    </cfRule>
  </conditionalFormatting>
  <conditionalFormatting sqref="AS183 AS197 AS211 AS225 AS239 AS253 AS267 AS281 AS295 AS309 AS323 AS337 AS351 AS365 AS379 AS393 AS407 AS421 AS435 AS449 AS463 AS477 AS491 AS505 AS519 AS533 AS547 AS561 AS575 AS589 AS603 AS617 AS631 AS645 AS659 AS673 AS687 AS701 AS715 AS729 AS743 AS757 AS771 AS785 AS799 AS813 AS827 AS841 AS855 AS869 AS883 AS897 AS911 AS925 AS939 AS953 AS967 AS981">
    <cfRule type="notContainsBlanks" priority="582" stopIfTrue="1">
      <formula>LEN(TRIM(AS183))&gt;0</formula>
    </cfRule>
  </conditionalFormatting>
  <conditionalFormatting sqref="AY183 AY197 AY211 AY225 AY239 AY253 AY267 AY281 AY295 AY309 AY323 AY337 AY351 AY365 AY379 AY393 AY407 AY421 AY435 AY449 AY463 AY477 AY491 AY505 AY519 AY533 AY547 AY561 AY575 AY589 AY603 AY617 AY631 AY645 AY659 AY673 AY687 AY701 AY715 AY729 AY743 AY757 AY771 AY785 AY799 AY813 AY827 AY841 AY855 AY869 AY883 AY897 AY911 AY925 AY939 AY953 AY967 AY981">
    <cfRule type="notContainsBlanks" priority="569" stopIfTrue="1">
      <formula>LEN(TRIM(AY183))&gt;0</formula>
    </cfRule>
  </conditionalFormatting>
  <conditionalFormatting sqref="AU183 AU197 AU211 AU225 AU239 AU253 AU267 AU281 AU295 AU309 AU323 AU337 AU351 AU365 AU379 AU393 AU407 AU421 AU435 AU449 AU463 AU477 AU491 AU505 AU519 AU533 AU547 AU561 AU575 AU589 AU603 AU617 AU631 AU645 AU659 AU673 AU687 AU701 AU715 AU729 AU743 AU757 AU771 AU785 AU799 AU813 AU827 AU841 AU855 AU869 AU883 AU897 AU911 AU925 AU939 AU953 AU967 AU981 AU6:AU178">
    <cfRule type="expression" dxfId="87" priority="573">
      <formula>AT6="⑧その他"</formula>
    </cfRule>
    <cfRule type="notContainsBlanks" priority="574" stopIfTrue="1">
      <formula>LEN(TRIM(AU6))&gt;0</formula>
    </cfRule>
    <cfRule type="expression" dxfId="86" priority="575">
      <formula>AS6="⑧その他"</formula>
    </cfRule>
  </conditionalFormatting>
  <conditionalFormatting sqref="AX183 AX197 AX211 AX225 AX239 AX253 AX267 AX281 AX295 AX309 AX323 AX337 AX351 AX365 AX379 AX393 AX407 AX421 AX435 AX449 AX463 AX477 AX491 AX505 AX519 AX533 AX547 AX561 AX575 AX589 AX603 AX617 AX631 AX645 AX659 AX673 AX687 AX701 AX715 AX729 AX743 AX757 AX771 AX785 AX799 AX813 AX827 AX841 AX855 AX869 AX883 AX897 AX911 AX925 AX939 AX953 AX967 AX981">
    <cfRule type="notContainsBlanks" priority="570" stopIfTrue="1">
      <formula>LEN(TRIM(AX183))&gt;0</formula>
    </cfRule>
    <cfRule type="expression" dxfId="85" priority="571">
      <formula>AW183="⑨その他"</formula>
    </cfRule>
    <cfRule type="expression" dxfId="84" priority="572">
      <formula>AV183="⑨その他"</formula>
    </cfRule>
  </conditionalFormatting>
  <conditionalFormatting sqref="AS184 AS198 AS212 AS226 AS240 AS254 AS268 AS282 AS296 AS310 AS324 AS338 AS352 AS366 AS380 AS394 AS408 AS422 AS436 AS450 AS464 AS478 AS492 AS506 AS520 AS534 AS548 AS562 AS576 AS590 AS604 AS618 AS632 AS646 AS660 AS674 AS688 AS702 AS716 AS730 AS744 AS758 AS772 AS786 AS800 AS814 AS828 AS842 AS856 AS870 AS884 AS898 AS912 AS926 AS940 AS954 AS968 AS982">
    <cfRule type="notContainsBlanks" priority="566" stopIfTrue="1">
      <formula>LEN(TRIM(AS184))&gt;0</formula>
    </cfRule>
  </conditionalFormatting>
  <conditionalFormatting sqref="AY184 AY198 AY212 AY226 AY240 AY254 AY268 AY282 AY296 AY310 AY324 AY338 AY352 AY366 AY380 AY394 AY408 AY422 AY436 AY450 AY464 AY478 AY492 AY506 AY520 AY534 AY548 AY562 AY576 AY590 AY604 AY618 AY632 AY646 AY660 AY674 AY688 AY702 AY716 AY730 AY744 AY758 AY772 AY786 AY800 AY814 AY828 AY842 AY856 AY870 AY884 AY898 AY912 AY926 AY940 AY954 AY968 AY982">
    <cfRule type="notContainsBlanks" priority="553" stopIfTrue="1">
      <formula>LEN(TRIM(AY184))&gt;0</formula>
    </cfRule>
  </conditionalFormatting>
  <conditionalFormatting sqref="AU184 AU198 AU212 AU226 AU240 AU254 AU268 AU282 AU296 AU310 AU324 AU338 AU352 AU366 AU380 AU394 AU408 AU422 AU436 AU450 AU464 AU478 AU492 AU506 AU520 AU534 AU548 AU562 AU576 AU590 AU604 AU618 AU632 AU646 AU660 AU674 AU688 AU702 AU716 AU730 AU744 AU758 AU772 AU786 AU800 AU814 AU828 AU842 AU856 AU870 AU884 AU898 AU912 AU926 AU940 AU954 AU968 AU982">
    <cfRule type="expression" dxfId="83" priority="557">
      <formula>AT184="⑧その他"</formula>
    </cfRule>
    <cfRule type="notContainsBlanks" priority="558" stopIfTrue="1">
      <formula>LEN(TRIM(AU184))&gt;0</formula>
    </cfRule>
    <cfRule type="expression" dxfId="82" priority="559">
      <formula>AS184="⑧その他"</formula>
    </cfRule>
  </conditionalFormatting>
  <conditionalFormatting sqref="AX184 AX198 AX212 AX226 AX240 AX254 AX268 AX282 AX296 AX310 AX324 AX338 AX352 AX366 AX380 AX394 AX408 AX422 AX436 AX450 AX464 AX478 AX492 AX506 AX520 AX534 AX548 AX562 AX576 AX590 AX604 AX618 AX632 AX646 AX660 AX674 AX688 AX702 AX716 AX730 AX744 AX758 AX772 AX786 AX800 AX814 AX828 AX842 AX856 AX870 AX884 AX898 AX912 AX926 AX940 AX954 AX968 AX982">
    <cfRule type="notContainsBlanks" priority="554" stopIfTrue="1">
      <formula>LEN(TRIM(AX184))&gt;0</formula>
    </cfRule>
    <cfRule type="expression" dxfId="81" priority="555">
      <formula>AW184="⑨その他"</formula>
    </cfRule>
    <cfRule type="expression" dxfId="80" priority="556">
      <formula>AV184="⑨その他"</formula>
    </cfRule>
  </conditionalFormatting>
  <conditionalFormatting sqref="AS185 AS199 AS213 AS227 AS241 AS255 AS269 AS283 AS297 AS311 AS325 AS339 AS353 AS367 AS381 AS395 AS409 AS423 AS437 AS451 AS465 AS479 AS493 AS507 AS521 AS535 AS549 AS563 AS577 AS591 AS605 AS619 AS633 AS647 AS661 AS675 AS689 AS703 AS717 AS731 AS745 AS759 AS773 AS787 AS801 AS815 AS829 AS843 AS857 AS871 AS885 AS899 AS913 AS927 AS941 AS955 AS969 AS983">
    <cfRule type="notContainsBlanks" priority="550" stopIfTrue="1">
      <formula>LEN(TRIM(AS185))&gt;0</formula>
    </cfRule>
  </conditionalFormatting>
  <conditionalFormatting sqref="AY185 AY199 AY213 AY227 AY241 AY255 AY269 AY283 AY297 AY311 AY325 AY339 AY353 AY367 AY381 AY395 AY409 AY423 AY437 AY451 AY465 AY479 AY493 AY507 AY521 AY535 AY549 AY563 AY577 AY591 AY605 AY619 AY633 AY647 AY661 AY675 AY689 AY703 AY717 AY731 AY745 AY759 AY773 AY787 AY801 AY815 AY829 AY843 AY857 AY871 AY885 AY899 AY913 AY927 AY941 AY955 AY969 AY983">
    <cfRule type="notContainsBlanks" priority="537" stopIfTrue="1">
      <formula>LEN(TRIM(AY185))&gt;0</formula>
    </cfRule>
  </conditionalFormatting>
  <conditionalFormatting sqref="AU185 AU199 AU213 AU227 AU241 AU255 AU269 AU283 AU297 AU311 AU325 AU339 AU353 AU367 AU381 AU395 AU409 AU423 AU437 AU451 AU465 AU479 AU493 AU507 AU521 AU535 AU549 AU563 AU577 AU591 AU605 AU619 AU633 AU647 AU661 AU675 AU689 AU703 AU717 AU731 AU745 AU759 AU773 AU787 AU801 AU815 AU829 AU843 AU857 AU871 AU885 AU899 AU913 AU927 AU941 AU955 AU969 AU983">
    <cfRule type="expression" dxfId="79" priority="541">
      <formula>AT185="⑧その他"</formula>
    </cfRule>
    <cfRule type="notContainsBlanks" priority="542" stopIfTrue="1">
      <formula>LEN(TRIM(AU185))&gt;0</formula>
    </cfRule>
    <cfRule type="expression" dxfId="78" priority="543">
      <formula>AS185="⑧その他"</formula>
    </cfRule>
  </conditionalFormatting>
  <conditionalFormatting sqref="AX185 AX199 AX213 AX227 AX241 AX255 AX269 AX283 AX297 AX311 AX325 AX339 AX353 AX367 AX381 AX395 AX409 AX423 AX437 AX451 AX465 AX479 AX493 AX507 AX521 AX535 AX549 AX563 AX577 AX591 AX605 AX619 AX633 AX647 AX661 AX675 AX689 AX703 AX717 AX731 AX745 AX759 AX773 AX787 AX801 AX815 AX829 AX843 AX857 AX871 AX885 AX899 AX913 AX927 AX941 AX955 AX969 AX983">
    <cfRule type="notContainsBlanks" priority="538" stopIfTrue="1">
      <formula>LEN(TRIM(AX185))&gt;0</formula>
    </cfRule>
    <cfRule type="expression" dxfId="77" priority="539">
      <formula>AW185="⑨その他"</formula>
    </cfRule>
    <cfRule type="expression" dxfId="76" priority="540">
      <formula>AV185="⑨その他"</formula>
    </cfRule>
  </conditionalFormatting>
  <conditionalFormatting sqref="AS186 AS200 AS214 AS228 AS242 AS256 AS270 AS284 AS298 AS312 AS326 AS340 AS354 AS368 AS382 AS396 AS410 AS424 AS438 AS452 AS466 AS480 AS494 AS508 AS522 AS536 AS550 AS564 AS578 AS592 AS606 AS620 AS634 AS648 AS662 AS676 AS690 AS704 AS718 AS732 AS746 AS760 AS774 AS788 AS802 AS816 AS830 AS844 AS858 AS872 AS886 AS900 AS914 AS928 AS942 AS956 AS970 AS984">
    <cfRule type="notContainsBlanks" priority="534" stopIfTrue="1">
      <formula>LEN(TRIM(AS186))&gt;0</formula>
    </cfRule>
  </conditionalFormatting>
  <conditionalFormatting sqref="AY186 AY200 AY214 AY228 AY242 AY256 AY270 AY284 AY298 AY312 AY326 AY340 AY354 AY368 AY382 AY396 AY410 AY424 AY438 AY452 AY466 AY480 AY494 AY508 AY522 AY536 AY550 AY564 AY578 AY592 AY606 AY620 AY634 AY648 AY662 AY676 AY690 AY704 AY718 AY732 AY746 AY760 AY774 AY788 AY802 AY816 AY830 AY844 AY858 AY872 AY886 AY900 AY914 AY928 AY942 AY956 AY970 AY984">
    <cfRule type="notContainsBlanks" priority="521" stopIfTrue="1">
      <formula>LEN(TRIM(AY186))&gt;0</formula>
    </cfRule>
  </conditionalFormatting>
  <conditionalFormatting sqref="AU186 AU200 AU214 AU228 AU242 AU256 AU270 AU284 AU298 AU312 AU326 AU340 AU354 AU368 AU382 AU396 AU410 AU424 AU438 AU452 AU466 AU480 AU494 AU508 AU522 AU536 AU550 AU564 AU578 AU592 AU606 AU620 AU634 AU648 AU662 AU676 AU690 AU704 AU718 AU732 AU746 AU760 AU774 AU788 AU802 AU816 AU830 AU844 AU858 AU872 AU886 AU900 AU914 AU928 AU942 AU956 AU970 AU984">
    <cfRule type="expression" dxfId="75" priority="525">
      <formula>AT186="⑧その他"</formula>
    </cfRule>
    <cfRule type="notContainsBlanks" priority="526" stopIfTrue="1">
      <formula>LEN(TRIM(AU186))&gt;0</formula>
    </cfRule>
    <cfRule type="expression" dxfId="74" priority="527">
      <formula>AS186="⑧その他"</formula>
    </cfRule>
  </conditionalFormatting>
  <conditionalFormatting sqref="AX186 AX200 AX214 AX228 AX242 AX256 AX270 AX284 AX298 AX312 AX326 AX340 AX354 AX368 AX382 AX396 AX410 AX424 AX438 AX452 AX466 AX480 AX494 AX508 AX522 AX536 AX550 AX564 AX578 AX592 AX606 AX620 AX634 AX648 AX662 AX676 AX690 AX704 AX718 AX732 AX746 AX760 AX774 AX788 AX802 AX816 AX830 AX844 AX858 AX872 AX886 AX900 AX914 AX928 AX942 AX956 AX970 AX984">
    <cfRule type="notContainsBlanks" priority="522" stopIfTrue="1">
      <formula>LEN(TRIM(AX186))&gt;0</formula>
    </cfRule>
    <cfRule type="expression" dxfId="73" priority="523">
      <formula>AW186="⑨その他"</formula>
    </cfRule>
    <cfRule type="expression" dxfId="72" priority="524">
      <formula>AV186="⑨その他"</formula>
    </cfRule>
  </conditionalFormatting>
  <conditionalFormatting sqref="AS187 AS201 AS215 AS229 AS243 AS257 AS271 AS285 AS299 AS313 AS327 AS341 AS355 AS369 AS383 AS397 AS411 AS425 AS439 AS453 AS467 AS481 AS495 AS509 AS523 AS537 AS551 AS565 AS579 AS593 AS607 AS621 AS635 AS649 AS663 AS677 AS691 AS705 AS719 AS733 AS747 AS761 AS775 AS789 AS803 AS817 AS831 AS845 AS859 AS873 AS887 AS901 AS915 AS929 AS943 AS957 AS971 AS985">
    <cfRule type="notContainsBlanks" priority="518" stopIfTrue="1">
      <formula>LEN(TRIM(AS187))&gt;0</formula>
    </cfRule>
  </conditionalFormatting>
  <conditionalFormatting sqref="AY187 AY201 AY215 AY229 AY243 AY257 AY271 AY285 AY299 AY313 AY327 AY341 AY355 AY369 AY383 AY397 AY411 AY425 AY439 AY453 AY467 AY481 AY495 AY509 AY523 AY537 AY551 AY565 AY579 AY593 AY607 AY621 AY635 AY649 AY663 AY677 AY691 AY705 AY719 AY733 AY747 AY761 AY775 AY789 AY803 AY817 AY831 AY845 AY859 AY873 AY887 AY901 AY915 AY929 AY943 AY957 AY971 AY985">
    <cfRule type="notContainsBlanks" priority="505" stopIfTrue="1">
      <formula>LEN(TRIM(AY187))&gt;0</formula>
    </cfRule>
  </conditionalFormatting>
  <conditionalFormatting sqref="AU187 AU201 AU215 AU229 AU243 AU257 AU271 AU285 AU299 AU313 AU327 AU341 AU355 AU369 AU383 AU397 AU411 AU425 AU439 AU453 AU467 AU481 AU495 AU509 AU523 AU537 AU551 AU565 AU579 AU593 AU607 AU621 AU635 AU649 AU663 AU677 AU691 AU705 AU719 AU733 AU747 AU761 AU775 AU789 AU803 AU817 AU831 AU845 AU859 AU873 AU887 AU901 AU915 AU929 AU943 AU957 AU971 AU985">
    <cfRule type="expression" dxfId="71" priority="509">
      <formula>AT187="⑧その他"</formula>
    </cfRule>
    <cfRule type="notContainsBlanks" priority="510" stopIfTrue="1">
      <formula>LEN(TRIM(AU187))&gt;0</formula>
    </cfRule>
    <cfRule type="expression" dxfId="70" priority="511">
      <formula>AS187="⑧その他"</formula>
    </cfRule>
  </conditionalFormatting>
  <conditionalFormatting sqref="AX187 AX201 AX215 AX229 AX243 AX257 AX271 AX285 AX299 AX313 AX327 AX341 AX355 AX369 AX383 AX397 AX411 AX425 AX439 AX453 AX467 AX481 AX495 AX509 AX523 AX537 AX551 AX565 AX579 AX593 AX607 AX621 AX635 AX649 AX663 AX677 AX691 AX705 AX719 AX733 AX747 AX761 AX775 AX789 AX803 AX817 AX831 AX845 AX859 AX873 AX887 AX901 AX915 AX929 AX943 AX957 AX971 AX985">
    <cfRule type="notContainsBlanks" priority="506" stopIfTrue="1">
      <formula>LEN(TRIM(AX187))&gt;0</formula>
    </cfRule>
    <cfRule type="expression" dxfId="69" priority="507">
      <formula>AW187="⑨その他"</formula>
    </cfRule>
    <cfRule type="expression" dxfId="68" priority="508">
      <formula>AV187="⑨その他"</formula>
    </cfRule>
  </conditionalFormatting>
  <conditionalFormatting sqref="AS188 AS202 AS216 AS230 AS244 AS258 AS272 AS286 AS300 AS314 AS328 AS342 AS356 AS370 AS384 AS398 AS412 AS426 AS440 AS454 AS468 AS482 AS496 AS510 AS524 AS538 AS552 AS566 AS580 AS594 AS608 AS622 AS636 AS650 AS664 AS678 AS692 AS706 AS720 AS734 AS748 AS762 AS776 AS790 AS804 AS818 AS832 AS846 AS860 AS874 AS888 AS902 AS916 AS930 AS944 AS958 AS972 AS986">
    <cfRule type="notContainsBlanks" priority="502" stopIfTrue="1">
      <formula>LEN(TRIM(AS188))&gt;0</formula>
    </cfRule>
  </conditionalFormatting>
  <conditionalFormatting sqref="AY188 AY202 AY216 AY230 AY244 AY258 AY272 AY286 AY300 AY314 AY328 AY342 AY356 AY370 AY384 AY398 AY412 AY426 AY440 AY454 AY468 AY482 AY496 AY510 AY524 AY538 AY552 AY566 AY580 AY594 AY608 AY622 AY636 AY650 AY664 AY678 AY692 AY706 AY720 AY734 AY748 AY762 AY776 AY790 AY804 AY818 AY832 AY846 AY860 AY874 AY888 AY902 AY916 AY930 AY944 AY958 AY972 AY986">
    <cfRule type="notContainsBlanks" priority="489" stopIfTrue="1">
      <formula>LEN(TRIM(AY188))&gt;0</formula>
    </cfRule>
  </conditionalFormatting>
  <conditionalFormatting sqref="AU188 AU202 AU216 AU230 AU244 AU258 AU272 AU286 AU300 AU314 AU328 AU342 AU356 AU370 AU384 AU398 AU412 AU426 AU440 AU454 AU468 AU482 AU496 AU510 AU524 AU538 AU552 AU566 AU580 AU594 AU608 AU622 AU636 AU650 AU664 AU678 AU692 AU706 AU720 AU734 AU748 AU762 AU776 AU790 AU804 AU818 AU832 AU846 AU860 AU874 AU888 AU902 AU916 AU930 AU944 AU958 AU972 AU986">
    <cfRule type="expression" dxfId="67" priority="493">
      <formula>AT188="⑧その他"</formula>
    </cfRule>
    <cfRule type="notContainsBlanks" priority="494" stopIfTrue="1">
      <formula>LEN(TRIM(AU188))&gt;0</formula>
    </cfRule>
    <cfRule type="expression" dxfId="66" priority="495">
      <formula>AS188="⑧その他"</formula>
    </cfRule>
  </conditionalFormatting>
  <conditionalFormatting sqref="AX188 AX202 AX216 AX230 AX244 AX258 AX272 AX286 AX300 AX314 AX328 AX342 AX356 AX370 AX384 AX398 AX412 AX426 AX440 AX454 AX468 AX482 AX496 AX510 AX524 AX538 AX552 AX566 AX580 AX594 AX608 AX622 AX636 AX650 AX664 AX678 AX692 AX706 AX720 AX734 AX748 AX762 AX776 AX790 AX804 AX818 AX832 AX846 AX860 AX874 AX888 AX902 AX916 AX930 AX944 AX958 AX972 AX986">
    <cfRule type="notContainsBlanks" priority="490" stopIfTrue="1">
      <formula>LEN(TRIM(AX188))&gt;0</formula>
    </cfRule>
    <cfRule type="expression" dxfId="65" priority="491">
      <formula>AW188="⑨その他"</formula>
    </cfRule>
    <cfRule type="expression" dxfId="64" priority="492">
      <formula>AV188="⑨その他"</formula>
    </cfRule>
  </conditionalFormatting>
  <conditionalFormatting sqref="AG6:AG994">
    <cfRule type="expression" dxfId="63" priority="487">
      <formula>$T6="－"</formula>
    </cfRule>
  </conditionalFormatting>
  <conditionalFormatting sqref="AE6:AE994">
    <cfRule type="expression" dxfId="62" priority="484">
      <formula>$AD6="×"</formula>
    </cfRule>
  </conditionalFormatting>
  <conditionalFormatting sqref="AC6:AE994">
    <cfRule type="expression" dxfId="61" priority="483" stopIfTrue="1">
      <formula>$AB6="－"</formula>
    </cfRule>
  </conditionalFormatting>
  <conditionalFormatting sqref="AE182:AE188 AE196:AE202 AE210:AE216 AE224:AE230 AE238:AE244 AE252:AE258 AE266:AE272 AE280:AE286 AE294:AE300 AE308:AE314 AE322:AE328 AE336:AE342 AE350:AE356 AE364:AE370 AE378:AE384 AE392:AE398 AE406:AE412 AE420:AE426 AE434:AE440 AE448:AE454 AE462:AE468 AE476:AE482 AE490:AE496 AE504:AE510 AE518:AE524 AE532:AE538 AE546:AE552 AE560:AE566 AE574:AE580 AE588:AE594 AE602:AE608 AE616:AE622 AE630:AE636 AE644:AE650 AE658:AE664 AE672:AE678 AE686:AE692 AE700:AE706 AE714:AE720 AE728:AE734 AE742:AE748 AE756:AE762 AE770:AE776 AE784:AE790 AE798:AE804 AE812:AE818 AE826:AE832 AE840:AE846 AE854:AE860 AE868:AE874 AE882:AE888 AE896:AE902 AE910:AE916 AE924:AE930 AE938:AE944 AE952:AE958 AE966:AE972 AE980:AE986 AE994">
    <cfRule type="notContainsBlanks" priority="482" stopIfTrue="1">
      <formula>LEN(TRIM(AE182))&gt;0</formula>
    </cfRule>
  </conditionalFormatting>
  <conditionalFormatting sqref="AR6:AR994">
    <cfRule type="notContainsBlanks" priority="670" stopIfTrue="1">
      <formula>LEN(TRIM(AR6))&gt;0</formula>
    </cfRule>
    <cfRule type="expression" dxfId="60" priority="671">
      <formula>$AB6=1</formula>
    </cfRule>
  </conditionalFormatting>
  <conditionalFormatting sqref="AD196:AD202 AD210:AD216 AD224:AD230 AD238:AD244 AD252:AD258 AD266:AD272 AD280:AD286 AD294:AD300 AD308:AD314 AD322:AD328 AD336:AD342 AD350:AD356 AD364:AD370 AD378:AD384 AD392:AD398 AD406:AD412 AD420:AD426 AD434:AD440 AD448:AD454 AD462:AD468 AD476:AD482 AD490:AD496 AD504:AD510 AD518:AD524 AD532:AD538 AD546:AD552 AD560:AD566 AD574:AD580 AD588:AD594 AD602:AD608 AD616:AD622 AD630:AD636 AD644:AD650 AD658:AD664 AD672:AD678 AD686:AD692 AD700:AD706 AD714:AD720 AD728:AD734 AD742:AD748 AD756:AD762 AD770:AD776 AD784:AD790 AD798:AD804 AD812:AD818 AD826:AD832 AD840:AD846 AD854:AD860 AD868:AD874 AD882:AD888 AD896:AD902 AD910:AD916 AD924:AD930 AD938:AD944 AD952:AD958 AD966:AD972 AD980:AD986 AD994 AF6:AF181 AD6:AD188 Z6:Z181">
    <cfRule type="containsBlanks" dxfId="59" priority="481">
      <formula>LEN(TRIM(Z6))=0</formula>
    </cfRule>
  </conditionalFormatting>
  <conditionalFormatting sqref="AD182:AD188 AD196:AD202 AD210:AD216 AD224:AD230 AD238:AD244 AD252:AD258 AD266:AD272 AD280:AD286 AD294:AD300 AD308:AD314 AD322:AD328 AD336:AD342 AD350:AD356 AD364:AD370 AD378:AD384 AD392:AD398 AD406:AD412 AD420:AD426 AD434:AD440 AD448:AD454 AD462:AD468 AD476:AD482 AD490:AD496 AD504:AD510 AD518:AD524 AD532:AD538 AD546:AD552 AD560:AD566 AD574:AD580 AD588:AD594 AD602:AD608 AD616:AD622 AD630:AD636 AD644:AD650 AD658:AD664 AD672:AD678 AD686:AD692 AD700:AD706 AD714:AD720 AD728:AD734 AD742:AD748 AD756:AD762 AD770:AD776 AD784:AD790 AD798:AD804 AD812:AD818 AD826:AD832 AD840:AD846 AD854:AD860 AD868:AD874 AD882:AD888 AD896:AD902 AD910:AD916 AD924:AD930 AD938:AD944 AD952:AD958 AD966:AD972 AD980:AD986 AD994">
    <cfRule type="notContainsBlanks" priority="476" stopIfTrue="1">
      <formula>LEN(TRIM(AD182))&gt;0</formula>
    </cfRule>
  </conditionalFormatting>
  <conditionalFormatting sqref="AF182 AF196 AF210 AF224 AF238 AF252 AF266 AF280 AF294 AF308 AF322 AF336 AF350 AF364 AF378 AF392 AF406 AF420 AF434 AF448 AF462 AF476 AF490 AF504 AF518 AF532 AF546 AF560 AF574 AF588 AF602 AF616 AF630 AF644 AF658 AF672 AF686 AF700 AF714 AF728 AF742 AF756 AF770 AF784 AF798 AF812 AF826 AF840 AF854 AF868 AF882 AF896 AF910 AF924 AF938 AF952 AF966 AF980 AF994">
    <cfRule type="containsBlanks" dxfId="58" priority="474">
      <formula>LEN(TRIM(AF182))=0</formula>
    </cfRule>
  </conditionalFormatting>
  <conditionalFormatting sqref="AF182 AF196 AF210 AF224 AF238 AF252 AF266 AF280 AF294 AF308 AF322 AF336 AF350 AF364 AF378 AF392 AF406 AF420 AF434 AF448 AF462 AF476 AF490 AF504 AF518 AF532 AF546 AF560 AF574 AF588 AF602 AF616 AF630 AF644 AF658 AF672 AF686 AF700 AF714 AF728 AF742 AF756 AF770 AF784 AF798 AF812 AF826 AF840 AF854 AF868 AF882 AF896 AF910 AF924 AF938 AF952 AF966 AF980 AF994">
    <cfRule type="notContainsBlanks" priority="473" stopIfTrue="1">
      <formula>LEN(TRIM(AF182))&gt;0</formula>
    </cfRule>
  </conditionalFormatting>
  <conditionalFormatting sqref="AF183:AF188 AF197:AF202 AF211:AF216 AF225:AF230 AF239:AF244 AF253:AF258 AF267:AF272 AF281:AF286 AF295:AF300 AF309:AF314 AF323:AF328 AF337:AF342 AF351:AF356 AF365:AF370 AF379:AF384 AF393:AF398 AF407:AF412 AF421:AF426 AF435:AF440 AF449:AF454 AF463:AF468 AF477:AF482 AF491:AF496 AF505:AF510 AF519:AF524 AF533:AF538 AF547:AF552 AF561:AF566 AF575:AF580 AF589:AF594 AF603:AF608 AF617:AF622 AF631:AF636 AF645:AF650 AF659:AF664 AF673:AF678 AF687:AF692 AF701:AF706 AF715:AF720 AF729:AF734 AF743:AF748 AF757:AF762 AF771:AF776 AF785:AF790 AF799:AF804 AF813:AF818 AF827:AF832 AF841:AF846 AF855:AF860 AF869:AF874 AF883:AF888 AF897:AF902 AF911:AF916 AF925:AF930 AF939:AF944 AF953:AF958 AF967:AF972 AF981:AF986">
    <cfRule type="containsBlanks" dxfId="57" priority="471">
      <formula>LEN(TRIM(AF183))=0</formula>
    </cfRule>
  </conditionalFormatting>
  <conditionalFormatting sqref="AF183:AF188 AF197:AF202 AF211:AF216 AF225:AF230 AF239:AF244 AF253:AF258 AF267:AF272 AF281:AF286 AF295:AF300 AF309:AF314 AF323:AF328 AF337:AF342 AF351:AF356 AF365:AF370 AF379:AF384 AF393:AF398 AF407:AF412 AF421:AF426 AF435:AF440 AF449:AF454 AF463:AF468 AF477:AF482 AF491:AF496 AF505:AF510 AF519:AF524 AF533:AF538 AF547:AF552 AF561:AF566 AF575:AF580 AF589:AF594 AF603:AF608 AF617:AF622 AF631:AF636 AF645:AF650 AF659:AF664 AF673:AF678 AF687:AF692 AF701:AF706 AF715:AF720 AF729:AF734 AF743:AF748 AF757:AF762 AF771:AF776 AF785:AF790 AF799:AF804 AF813:AF818 AF827:AF832 AF841:AF846 AF855:AF860 AF869:AF874 AF883:AF888 AF897:AF902 AF911:AF916 AF925:AF930 AF939:AF944 AF953:AF958 AF967:AF972 AF981:AF986">
    <cfRule type="notContainsBlanks" priority="470" stopIfTrue="1">
      <formula>LEN(TRIM(AF183))&gt;0</formula>
    </cfRule>
  </conditionalFormatting>
  <conditionalFormatting sqref="Z182:Z188 Z196:Z202 Z210:Z216 Z224:Z230 Z238:Z244 Z252:Z258 Z266:Z272 Z280:Z286 Z294:Z300 Z308:Z314 Z322:Z328 Z336:Z342 Z350:Z356 Z364:Z370 Z378:Z384 Z392:Z398 Z406:Z412 Z420:Z426 Z434:Z440 Z448:Z454 Z462:Z468 Z476:Z482 Z490:Z496 Z504:Z510 Z518:Z524 Z532:Z538 Z546:Z552 Z560:Z566 Z574:Z580 Z588:Z594 Z602:Z608 Z616:Z622 Z630:Z636 Z644:Z650 Z658:Z664 Z672:Z678 Z686:Z692 Z700:Z706 Z714:Z720 Z728:Z734 Z742:Z748 Z756:Z762 Z770:Z776 Z784:Z790 Z798:Z804 Z812:Z818 Z826:Z832 Z840:Z846 Z854:Z860 Z868:Z874 Z882:Z888 Z896:Z902 Z910:Z916 Z924:Z930 Z938:Z944 Z952:Z958 Z966:Z972 Z980:Z986 Z994">
    <cfRule type="containsBlanks" dxfId="56" priority="469">
      <formula>LEN(TRIM(Z182))=0</formula>
    </cfRule>
  </conditionalFormatting>
  <conditionalFormatting sqref="Z182:Z188 Z196:Z202 Z210:Z216 Z224:Z230 Z238:Z244 Z252:Z258 Z266:Z272 Z280:Z286 Z294:Z300 Z308:Z314 Z322:Z328 Z336:Z342 Z350:Z356 Z364:Z370 Z378:Z384 Z392:Z398 Z406:Z412 Z420:Z426 Z434:Z440 Z448:Z454 Z462:Z468 Z476:Z482 Z490:Z496 Z504:Z510 Z518:Z524 Z532:Z538 Z546:Z552 Z560:Z566 Z574:Z580 Z588:Z594 Z602:Z608 Z616:Z622 Z630:Z636 Z644:Z650 Z658:Z664 Z672:Z678 Z686:Z692 Z700:Z706 Z714:Z720 Z728:Z734 Z742:Z748 Z756:Z762 Z770:Z776 Z784:Z790 Z798:Z804 Z812:Z818 Z826:Z832 Z840:Z846 Z854:Z860 Z868:Z874 Z882:Z888 Z896:Z902 Z910:Z916 Z924:Z930 Z938:Z944 Z952:Z958 Z966:Z972 Z980:Z986 Z994">
    <cfRule type="notContainsBlanks" priority="468" stopIfTrue="1">
      <formula>LEN(TRIM(Z182))&gt;0</formula>
    </cfRule>
  </conditionalFormatting>
  <conditionalFormatting sqref="L182 L196 L210 L224 L238 L252 L266 L280 L294 L308 L322 L336 L350 L364 L378 L392 L406 L420 L434 L448 L462 L476 L490 L504 L518 L532 L546 L560 L574 L588 L602 L616 L630 L644 L658 L672 L686 L700 L714 L728 L742 L756 L770 L784 L798 L812 L826 L840 L854 L868 L882 L896 L910 L924 L938 L952 L966 L980 L994">
    <cfRule type="expression" dxfId="55" priority="674">
      <formula>K182=""</formula>
    </cfRule>
  </conditionalFormatting>
  <conditionalFormatting sqref="AQ183:AQ188 AQ197:AQ202 AQ211:AQ216 AQ225:AQ230 AQ239:AQ244 AQ253:AQ258 AQ267:AQ272 AQ281:AQ286 AQ295:AQ300 AQ309:AQ314 AQ323:AQ328 AQ337:AQ342 AQ351:AQ356 AQ365:AQ370 AQ379:AQ384 AQ393:AQ398 AQ407:AQ412 AQ421:AQ426 AQ435:AQ440 AQ449:AQ454 AQ463:AQ468 AQ477:AQ482 AQ491:AQ496 AQ505:AQ510 AQ519:AQ524 AQ533:AQ538 AQ547:AQ552 AQ561:AQ566 AQ575:AQ580 AQ589:AQ594 AQ603:AQ608 AQ617:AQ622 AQ631:AQ636 AQ645:AQ650 AQ659:AQ664 AQ673:AQ678 AQ687:AQ692 AQ701:AQ706 AQ715:AQ720 AQ729:AQ734 AQ743:AQ748 AQ757:AQ762 AQ771:AQ776 AQ785:AQ790 AQ799:AQ804 AQ813:AQ818 AQ827:AQ832 AQ841:AQ846 AQ855:AQ860 AQ869:AQ874 AQ883:AQ888 AQ897:AQ902 AQ911:AQ916 AQ925:AQ930 AQ939:AQ944 AQ953:AQ958 AQ967:AQ972 AQ981:AQ986">
    <cfRule type="notContainsBlanks" priority="455" stopIfTrue="1">
      <formula>LEN(TRIM(AQ183))&gt;0</formula>
    </cfRule>
  </conditionalFormatting>
  <conditionalFormatting sqref="AQ183:AQ188 AQ197:AQ202 AQ211:AQ216 AQ225:AQ230 AQ239:AQ244 AQ253:AQ258 AQ267:AQ272 AQ281:AQ286 AQ295:AQ300 AQ309:AQ314 AQ323:AQ328 AQ337:AQ342 AQ351:AQ356 AQ365:AQ370 AQ379:AQ384 AQ393:AQ398 AQ407:AQ412 AQ421:AQ426 AQ435:AQ440 AQ449:AQ454 AQ463:AQ468 AQ477:AQ482 AQ491:AQ496 AQ505:AQ510 AQ519:AQ524 AQ533:AQ538 AQ547:AQ552 AQ561:AQ566 AQ575:AQ580 AQ589:AQ594 AQ603:AQ608 AQ617:AQ622 AQ631:AQ636 AQ645:AQ650 AQ659:AQ664 AQ673:AQ678 AQ687:AQ692 AQ701:AQ706 AQ715:AQ720 AQ729:AQ734 AQ743:AQ748 AQ757:AQ762 AQ771:AQ776 AQ785:AQ790 AQ799:AQ804 AQ813:AQ818 AQ827:AQ832 AQ841:AQ846 AQ855:AQ860 AQ869:AQ874 AQ883:AQ888 AQ897:AQ902 AQ911:AQ916 AQ925:AQ930 AQ939:AQ944 AQ953:AQ958 AQ967:AQ972 AQ981:AQ986">
    <cfRule type="notContainsBlanks" priority="458" stopIfTrue="1">
      <formula>LEN(TRIM(AQ183))&gt;0</formula>
    </cfRule>
  </conditionalFormatting>
  <conditionalFormatting sqref="AQ183:AQ188 AQ197:AQ202 AQ211:AQ216 AQ225:AQ230 AQ239:AQ244 AQ253:AQ258 AQ267:AQ272 AQ281:AQ286 AQ295:AQ300 AQ309:AQ314 AQ323:AQ328 AQ337:AQ342 AQ351:AQ356 AQ365:AQ370 AQ379:AQ384 AQ393:AQ398 AQ407:AQ412 AQ421:AQ426 AQ435:AQ440 AQ449:AQ454 AQ463:AQ468 AQ477:AQ482 AQ491:AQ496 AQ505:AQ510 AQ519:AQ524 AQ533:AQ538 AQ547:AQ552 AQ561:AQ566 AQ575:AQ580 AQ589:AQ594 AQ603:AQ608 AQ617:AQ622 AQ631:AQ636 AQ645:AQ650 AQ659:AQ664 AQ673:AQ678 AQ687:AQ692 AQ701:AQ706 AQ715:AQ720 AQ729:AQ734 AQ743:AQ748 AQ757:AQ762 AQ771:AQ776 AQ785:AQ790 AQ799:AQ804 AQ813:AQ818 AQ827:AQ832 AQ841:AQ846 AQ855:AQ860 AQ869:AQ874 AQ883:AQ888 AQ897:AQ902 AQ911:AQ916 AQ925:AQ930 AQ939:AQ944 AQ953:AQ958 AQ967:AQ972 AQ981:AQ986">
    <cfRule type="notContainsBlanks" priority="457" stopIfTrue="1">
      <formula>LEN(TRIM(AQ183))&gt;0</formula>
    </cfRule>
  </conditionalFormatting>
  <conditionalFormatting sqref="AQ183:AQ188 AQ197:AQ202 AQ211:AQ216 AQ225:AQ230 AQ239:AQ244 AQ253:AQ258 AQ267:AQ272 AQ281:AQ286 AQ295:AQ300 AQ309:AQ314 AQ323:AQ328 AQ337:AQ342 AQ351:AQ356 AQ365:AQ370 AQ379:AQ384 AQ393:AQ398 AQ407:AQ412 AQ421:AQ426 AQ435:AQ440 AQ449:AQ454 AQ463:AQ468 AQ477:AQ482 AQ491:AQ496 AQ505:AQ510 AQ519:AQ524 AQ533:AQ538 AQ547:AQ552 AQ561:AQ566 AQ575:AQ580 AQ589:AQ594 AQ603:AQ608 AQ617:AQ622 AQ631:AQ636 AQ645:AQ650 AQ659:AQ664 AQ673:AQ678 AQ687:AQ692 AQ701:AQ706 AQ715:AQ720 AQ729:AQ734 AQ743:AQ748 AQ757:AQ762 AQ771:AQ776 AQ785:AQ790 AQ799:AQ804 AQ813:AQ818 AQ827:AQ832 AQ841:AQ846 AQ855:AQ860 AQ869:AQ874 AQ883:AQ888 AQ897:AQ902 AQ911:AQ916 AQ925:AQ930 AQ939:AQ944 AQ953:AQ958 AQ967:AQ972 AQ981:AQ986">
    <cfRule type="notContainsBlanks" priority="456" stopIfTrue="1">
      <formula>LEN(TRIM(AQ183))&gt;0</formula>
    </cfRule>
  </conditionalFormatting>
  <conditionalFormatting sqref="AM183:AP188 AM197:AP202 AM211:AP216 AM225:AP230 AM239:AP244 AM253:AP258 AM267:AP272 AM281:AP286 AM295:AP300 AM309:AP314 AM323:AP328 AM337:AP342 AM351:AP356 AM365:AP370 AM379:AP384 AM393:AP398 AM407:AP412 AM421:AP426 AM435:AP440 AM449:AP454 AM463:AP468 AM477:AP482 AM491:AP496 AM505:AP510 AM519:AP524 AM533:AP538 AM547:AP552 AM561:AP566 AM575:AP580 AM589:AP594 AM603:AP608 AM617:AP622 AM631:AP636 AM645:AP650 AM659:AP664 AM673:AP678 AM687:AP692 AM701:AP706 AM715:AP720 AM729:AP734 AM743:AP748 AM757:AP762 AM771:AP776 AM785:AP790 AM799:AP804 AM813:AP818 AM827:AP832 AM841:AP846 AM855:AP860 AM869:AP874 AM883:AP888 AM897:AP902 AM911:AP916 AM925:AP930 AM939:AP944 AM953:AP958 AM967:AP972 AM981:AP986">
    <cfRule type="notContainsBlanks" priority="453" stopIfTrue="1">
      <formula>LEN(TRIM(AM183))&gt;0</formula>
    </cfRule>
  </conditionalFormatting>
  <conditionalFormatting sqref="AN183:AP188 AN197:AP202 AN211:AP216 AN225:AP230 AN239:AP244 AN253:AP258 AN267:AP272 AN281:AP286 AN295:AP300 AN309:AP314 AN323:AP328 AN337:AP342 AN351:AP356 AN365:AP370 AN379:AP384 AN393:AP398 AN407:AP412 AN421:AP426 AN435:AP440 AN449:AP454 AN463:AP468 AN477:AP482 AN491:AP496 AN505:AP510 AN519:AP524 AN533:AP538 AN547:AP552 AN561:AP566 AN575:AP580 AN589:AP594 AN603:AP608 AN617:AP622 AN631:AP636 AN645:AP650 AN659:AP664 AN673:AP678 AN687:AP692 AN701:AP706 AN715:AP720 AN729:AP734 AN743:AP748 AN757:AP762 AN771:AP776 AN785:AP790 AN799:AP804 AN813:AP818 AN827:AP832 AN841:AP846 AN855:AP860 AN869:AP874 AN883:AP888 AN897:AP902 AN911:AP916 AN925:AP930 AN939:AP944 AN953:AP958 AN967:AP972 AN981:AP986">
    <cfRule type="notContainsBlanks" priority="454" stopIfTrue="1">
      <formula>LEN(TRIM(AN183))&gt;0</formula>
    </cfRule>
  </conditionalFormatting>
  <conditionalFormatting sqref="AQ190:AQ195 AQ204:AQ209 AQ218:AQ223 AQ232:AQ237 AQ246:AQ251 AQ260:AQ265 AQ274:AQ279 AQ288:AQ293 AQ302:AQ307 AQ316:AQ321 AQ330:AQ335 AQ344:AQ349 AQ358:AQ363 AQ372:AQ377 AQ386:AQ391 AQ400:AQ405 AQ414:AQ419 AQ428:AQ433 AQ442:AQ447 AQ456:AQ461 AQ470:AQ475 AQ484:AQ489 AQ498:AQ503 AQ512:AQ517 AQ526:AQ531 AQ540:AQ545 AQ554:AQ559 AQ568:AQ573 AQ582:AQ587 AQ596:AQ601 AQ610:AQ615 AQ624:AQ629 AQ638:AQ643 AQ652:AQ657 AQ666:AQ671 AQ680:AQ685 AQ694:AQ699 AQ708:AQ713 AQ722:AQ727 AQ736:AQ741 AQ750:AQ755 AQ764:AQ769 AQ778:AQ783 AQ792:AQ797 AQ806:AQ811 AQ820:AQ825 AQ834:AQ839 AQ848:AQ853 AQ862:AQ867 AQ876:AQ881 AQ890:AQ895 AQ904:AQ909 AQ918:AQ923 AQ932:AQ937 AQ946:AQ951 AQ960:AQ965 AQ974:AQ979 AQ988:AQ993">
    <cfRule type="notContainsBlanks" priority="280" stopIfTrue="1">
      <formula>LEN(TRIM(AQ190))&gt;0</formula>
    </cfRule>
  </conditionalFormatting>
  <conditionalFormatting sqref="AQ190:AQ195 AQ204:AQ209 AQ218:AQ223 AQ232:AQ237 AQ246:AQ251 AQ260:AQ265 AQ274:AQ279 AQ288:AQ293 AQ302:AQ307 AQ316:AQ321 AQ330:AQ335 AQ344:AQ349 AQ358:AQ363 AQ372:AQ377 AQ386:AQ391 AQ400:AQ405 AQ414:AQ419 AQ428:AQ433 AQ442:AQ447 AQ456:AQ461 AQ470:AQ475 AQ484:AQ489 AQ498:AQ503 AQ512:AQ517 AQ526:AQ531 AQ540:AQ545 AQ554:AQ559 AQ568:AQ573 AQ582:AQ587 AQ596:AQ601 AQ610:AQ615 AQ624:AQ629 AQ638:AQ643 AQ652:AQ657 AQ666:AQ671 AQ680:AQ685 AQ694:AQ699 AQ708:AQ713 AQ722:AQ727 AQ736:AQ741 AQ750:AQ755 AQ764:AQ769 AQ778:AQ783 AQ792:AQ797 AQ806:AQ811 AQ820:AQ825 AQ834:AQ839 AQ848:AQ853 AQ862:AQ867 AQ876:AQ881 AQ890:AQ895 AQ904:AQ909 AQ918:AQ923 AQ932:AQ937 AQ946:AQ951 AQ960:AQ965 AQ974:AQ979 AQ988:AQ993">
    <cfRule type="notContainsBlanks" priority="282" stopIfTrue="1">
      <formula>LEN(TRIM(AQ190))&gt;0</formula>
    </cfRule>
  </conditionalFormatting>
  <conditionalFormatting sqref="AQ190:AQ195 AQ204:AQ209 AQ218:AQ223 AQ232:AQ237 AQ246:AQ251 AQ260:AQ265 AQ274:AQ279 AQ288:AQ293 AQ302:AQ307 AQ316:AQ321 AQ330:AQ335 AQ344:AQ349 AQ358:AQ363 AQ372:AQ377 AQ386:AQ391 AQ400:AQ405 AQ414:AQ419 AQ428:AQ433 AQ442:AQ447 AQ456:AQ461 AQ470:AQ475 AQ484:AQ489 AQ498:AQ503 AQ512:AQ517 AQ526:AQ531 AQ540:AQ545 AQ554:AQ559 AQ568:AQ573 AQ582:AQ587 AQ596:AQ601 AQ610:AQ615 AQ624:AQ629 AQ638:AQ643 AQ652:AQ657 AQ666:AQ671 AQ680:AQ685 AQ694:AQ699 AQ708:AQ713 AQ722:AQ727 AQ736:AQ741 AQ750:AQ755 AQ764:AQ769 AQ778:AQ783 AQ792:AQ797 AQ806:AQ811 AQ820:AQ825 AQ834:AQ839 AQ848:AQ853 AQ862:AQ867 AQ876:AQ881 AQ890:AQ895 AQ904:AQ909 AQ918:AQ923 AQ932:AQ937 AQ946:AQ951 AQ960:AQ965 AQ974:AQ979 AQ988:AQ993">
    <cfRule type="notContainsBlanks" priority="281" stopIfTrue="1">
      <formula>LEN(TRIM(AQ190))&gt;0</formula>
    </cfRule>
  </conditionalFormatting>
  <conditionalFormatting sqref="AN190:AP195 AN204:AP209 AN218:AP223 AN232:AP237 AN246:AP251 AN260:AP265 AN274:AP279 AN288:AP293 AN302:AP307 AN316:AP321 AN330:AP335 AN344:AP349 AN358:AP363 AN372:AP377 AN386:AP391 AN400:AP405 AN414:AP419 AN428:AP433 AN442:AP447 AN456:AP461 AN470:AP475 AN484:AP489 AN498:AP503 AN512:AP517 AN526:AP531 AN540:AP545 AN554:AP559 AN568:AP573 AN582:AP587 AN596:AP601 AN610:AP615 AN624:AP629 AN638:AP643 AN652:AP657 AN666:AP671 AN680:AP685 AN694:AP699 AN708:AP713 AN722:AP727 AN736:AP741 AN750:AP755 AN764:AP769 AN778:AP783 AN792:AP797 AN806:AP811 AN820:AP825 AN834:AP839 AN848:AP853 AN862:AP867 AN876:AP881 AN890:AP895 AN904:AP909 AN918:AP923 AN932:AP937 AN946:AP951 AN960:AP965 AN974:AP979 AN988:AP993">
    <cfRule type="notContainsBlanks" priority="278" stopIfTrue="1">
      <formula>LEN(TRIM(AN190))&gt;0</formula>
    </cfRule>
  </conditionalFormatting>
  <conditionalFormatting sqref="AQ190:AQ195 AQ204:AQ209 AQ218:AQ223 AQ232:AQ237 AQ246:AQ251 AQ260:AQ265 AQ274:AQ279 AQ288:AQ293 AQ302:AQ307 AQ316:AQ321 AQ330:AQ335 AQ344:AQ349 AQ358:AQ363 AQ372:AQ377 AQ386:AQ391 AQ400:AQ405 AQ414:AQ419 AQ428:AQ433 AQ442:AQ447 AQ456:AQ461 AQ470:AQ475 AQ484:AQ489 AQ498:AQ503 AQ512:AQ517 AQ526:AQ531 AQ540:AQ545 AQ554:AQ559 AQ568:AQ573 AQ582:AQ587 AQ596:AQ601 AQ610:AQ615 AQ624:AQ629 AQ638:AQ643 AQ652:AQ657 AQ666:AQ671 AQ680:AQ685 AQ694:AQ699 AQ708:AQ713 AQ722:AQ727 AQ736:AQ741 AQ750:AQ755 AQ764:AQ769 AQ778:AQ783 AQ792:AQ797 AQ806:AQ811 AQ820:AQ825 AQ834:AQ839 AQ848:AQ853 AQ862:AQ867 AQ876:AQ881 AQ890:AQ895 AQ904:AQ909 AQ918:AQ923 AQ932:AQ937 AQ946:AQ951 AQ960:AQ965 AQ974:AQ979 AQ988:AQ993">
    <cfRule type="notContainsBlanks" priority="279" stopIfTrue="1">
      <formula>LEN(TRIM(AQ190))&gt;0</formula>
    </cfRule>
  </conditionalFormatting>
  <conditionalFormatting sqref="AM190:AP195 AM204:AP209 AM218:AP223 AM232:AP237 AM246:AP251 AM260:AP265 AM274:AP279 AM288:AP293 AM302:AP307 AM316:AP321 AM330:AP335 AM344:AP349 AM358:AP363 AM372:AP377 AM386:AP391 AM400:AP405 AM414:AP419 AM428:AP433 AM442:AP447 AM456:AP461 AM470:AP475 AM484:AP489 AM498:AP503 AM512:AP517 AM526:AP531 AM540:AP545 AM554:AP559 AM568:AP573 AM582:AP587 AM596:AP601 AM610:AP615 AM624:AP629 AM638:AP643 AM652:AP657 AM666:AP671 AM680:AP685 AM694:AP699 AM708:AP713 AM722:AP727 AM736:AP741 AM750:AP755 AM764:AP769 AM778:AP783 AM792:AP797 AM806:AP811 AM820:AP825 AM834:AP839 AM848:AP853 AM862:AP867 AM876:AP881 AM890:AP895 AM904:AP909 AM918:AP923 AM932:AP937 AM946:AP951 AM960:AP965 AM974:AP979 AM988:AP993">
    <cfRule type="notContainsBlanks" priority="277" stopIfTrue="1">
      <formula>LEN(TRIM(AM190))&gt;0</formula>
    </cfRule>
  </conditionalFormatting>
  <conditionalFormatting sqref="AM182:AP188 AM196:AP202 AM210:AP216 AM224:AP230 AM238:AP244 AM252:AP258 AM266:AP272 AM280:AP286 AM294:AP300 AM308:AP314 AM322:AP328 AM336:AP342 AM350:AP356 AM364:AP370 AM378:AP384 AM392:AP398 AM406:AP412 AM420:AP426 AM434:AP440 AM448:AP454 AM462:AP468 AM476:AP482 AM490:AP496 AM504:AP510 AM518:AP524 AM532:AP538 AM546:AP552 AM560:AP566 AM574:AP580 AM588:AP594 AM602:AP608 AM616:AP622 AM630:AP636 AM644:AP650 AM658:AP664 AM672:AP678 AM686:AP692 AM700:AP706 AM714:AP720 AM728:AP734 AM742:AP748 AM756:AP762 AM770:AP776 AM784:AP790 AM798:AP804 AM812:AP818 AM826:AP832 AM840:AP846 AM854:AP860 AM868:AP874 AM882:AP888 AM896:AP902 AM910:AP916 AM924:AP930 AM938:AP944 AM952:AP958 AM966:AP972 AM980:AP986 AM994:AP994">
    <cfRule type="notContainsBlanks" priority="439" stopIfTrue="1">
      <formula>LEN(TRIM(AM182))&gt;0</formula>
    </cfRule>
  </conditionalFormatting>
  <conditionalFormatting sqref="AN182:AP188 AN196:AP202 AN210:AP216 AN224:AP230 AN238:AP244 AN252:AP258 AN266:AP272 AN280:AP286 AN294:AP300 AN308:AP314 AN322:AP328 AN336:AP342 AN350:AP356 AN364:AP370 AN378:AP384 AN392:AP398 AN406:AP412 AN420:AP426 AN434:AP440 AN448:AP454 AN462:AP468 AN476:AP482 AN490:AP496 AN504:AP510 AN518:AP524 AN532:AP538 AN546:AP552 AN560:AP566 AN574:AP580 AN588:AP594 AN602:AP608 AN616:AP622 AN630:AP636 AN644:AP650 AN658:AP664 AN672:AP678 AN686:AP692 AN700:AP706 AN714:AP720 AN728:AP734 AN742:AP748 AN756:AP762 AN770:AP776 AN784:AP790 AN798:AP804 AN812:AP818 AN826:AP832 AN840:AP846 AN854:AP860 AN868:AP874 AN882:AP888 AN896:AP902 AN910:AP916 AN924:AP930 AN938:AP944 AN952:AP958 AN966:AP972 AN980:AP986 AN994:AP994">
    <cfRule type="notContainsBlanks" priority="442" stopIfTrue="1">
      <formula>LEN(TRIM(AN182))&gt;0</formula>
    </cfRule>
  </conditionalFormatting>
  <conditionalFormatting sqref="AQ182:AQ188 AQ196:AQ202 AQ210:AQ216 AQ224:AQ230 AQ238:AQ244 AQ252:AQ258 AQ266:AQ272 AQ280:AQ286 AQ294:AQ300 AQ308:AQ314 AQ322:AQ328 AQ336:AQ342 AQ350:AQ356 AQ364:AQ370 AQ378:AQ384 AQ392:AQ398 AQ406:AQ412 AQ420:AQ426 AQ434:AQ440 AQ448:AQ454 AQ462:AQ468 AQ476:AQ482 AQ490:AQ496 AQ504:AQ510 AQ518:AQ524 AQ532:AQ538 AQ546:AQ552 AQ560:AQ566 AQ574:AQ580 AQ588:AQ594 AQ602:AQ608 AQ616:AQ622 AQ630:AQ636 AQ644:AQ650 AQ658:AQ664 AQ672:AQ678 AQ686:AQ692 AQ700:AQ706 AQ714:AQ720 AQ728:AQ734 AQ742:AQ748 AQ756:AQ762 AQ770:AQ776 AQ784:AQ790 AQ798:AQ804 AQ812:AQ818 AQ826:AQ832 AQ840:AQ846 AQ854:AQ860 AQ868:AQ874 AQ882:AQ888 AQ896:AQ902 AQ910:AQ916 AQ924:AQ930 AQ938:AQ944 AQ952:AQ958 AQ966:AQ972 AQ980:AQ986 AQ994">
    <cfRule type="notContainsBlanks" priority="438" stopIfTrue="1">
      <formula>LEN(TRIM(AQ182))&gt;0</formula>
    </cfRule>
  </conditionalFormatting>
  <conditionalFormatting sqref="V189:V195 V203:V209 V217:V223 V231:V237 V245:V251 V259:V265 V273:V279 V287:V293 V301:V307 V315:V321 V329:V335 V343:V349 V357:V363 V371:V377 V385:V391 V399:V405 V413:V419 V427:V433 V441:V447 V455:V461 V469:V475 V483:V489 V497:V503 V511:V517 V525:V531 V539:V545 V553:V559 V567:V573 V581:V587 V595:V601 V609:V615 V623:V629 V637:V643 V651:V657 V665:V671 V679:V685 V693:V699 V707:V713 V721:V727 V735:V741 V749:V755 V763:V769 V777:V783 V791:V797 V805:V811 V819:V825 V833:V839 V847:V853 V861:V867 V875:V881 V889:V895 V903:V909 V917:V923 V931:V937 V945:V951 V959:V965 V973:V979 V987:V993">
    <cfRule type="expression" dxfId="54" priority="425">
      <formula>BJ189=""</formula>
    </cfRule>
  </conditionalFormatting>
  <conditionalFormatting sqref="AA189:AA195 AA203:AA209 AA217:AA223 AA231:AA237 AA245:AA251 AA259:AA265 AA273:AA279 AA287:AA293 AA301:AA307 AA315:AA321 AA329:AA335 AA343:AA349 AA357:AA363 AA371:AA377 AA385:AA391 AA399:AA405 AA413:AA419 AA427:AA433 AA441:AA447 AA455:AA461 AA469:AA475 AA483:AA489 AA497:AA503 AA511:AA517 AA525:AA531 AA539:AA545 AA553:AA559 AA567:AA573 AA581:AA587 AA595:AA601 AA609:AA615 AA623:AA629 AA637:AA643 AA651:AA657 AA665:AA671 AA679:AA685 AA693:AA699 AA707:AA713 AA721:AA727 AA735:AA741 AA749:AA755 AA763:AA769 AA777:AA783 AA791:AA797 AA805:AA811 AA819:AA825 AA833:AA839 AA847:AA853 AA861:AA867 AA875:AA881 AA889:AA895 AA903:AA909 AA917:AA923 AA931:AA937 AA945:AA951 AA959:AA965 AA973:AA979 AA987:AA993">
    <cfRule type="expression" dxfId="53" priority="424">
      <formula>T189="他官署で調達手続きを実施のため"</formula>
    </cfRule>
  </conditionalFormatting>
  <conditionalFormatting sqref="O189:O195 O203:O209 O217:O223 O231:O237 O245:O251 O259:O265 O273:O279 O287:O293 O301:O307 O315:O321 O329:O335 O343:O349 O357:O363 O371:O377 O385:O391 O399:O405 O413:O419 O427:O433 O441:O447 O455:O461 O469:O475 O483:O489 O497:O503 O511:O517 O525:O531 O539:O545 O553:O559 O567:O573 O581:O587 O595:O601 O609:O615 O623:O629 O637:O643 O651:O657 O665:O671 O679:O685 O693:O699 O707:O713 O721:O727 O735:O741 O749:O755 O763:O769 O777:O783 O791:O797 O805:O811 O819:O825 O833:O839 O847:O853 O861:O867 O875:O881 O889:O895 O903:O909 O917:O923 O931:O937 O945:O951 O959:O965 O973:O979 O987:O993">
    <cfRule type="expression" dxfId="52" priority="423">
      <formula>BM189="×"</formula>
    </cfRule>
  </conditionalFormatting>
  <conditionalFormatting sqref="AL189 AL203 AL217 AL231 AL245 AL259 AL273 AL287 AL301 AL315 AL329 AL343 AL357 AL371 AL385 AL399 AL413 AL427 AL441 AL455 AL469 AL483 AL497 AL511 AL525 AL539 AL553 AL567 AL581 AL595 AL609 AL623 AL637 AL651 AL665 AL679 AL693 AL707 AL721 AL735 AL749 AL763 AL777 AL791 AL805 AL819 AL833 AL847 AL861 AL875 AL889 AL903 AL917 AL931 AL945 AL959 AL973 AL987">
    <cfRule type="notContainsBlanks" priority="427" stopIfTrue="1">
      <formula>LEN(TRIM(AL189))&gt;0</formula>
    </cfRule>
  </conditionalFormatting>
  <conditionalFormatting sqref="AL190:AL195 AL204:AL209 AL218:AL223 AL232:AL237 AL246:AL251 AL260:AL265 AL274:AL279 AL288:AL293 AL302:AL307 AL316:AL321 AL330:AL335 AL344:AL349 AL358:AL363 AL372:AL377 AL386:AL391 AL400:AL405 AL414:AL419 AL428:AL433 AL442:AL447 AL456:AL461 AL470:AL475 AL484:AL489 AL498:AL503 AL512:AL517 AL526:AL531 AL540:AL545 AL554:AL559 AL568:AL573 AL582:AL587 AL596:AL601 AL610:AL615 AL624:AL629 AL638:AL643 AL652:AL657 AL666:AL671 AL680:AL685 AL694:AL699 AL708:AL713 AL722:AL727 AL736:AL741 AL750:AL755 AL764:AL769 AL778:AL783 AL792:AL797 AL806:AL811 AL820:AL825 AL834:AL839 AL848:AL853 AL862:AL867 AL876:AL881 AL890:AL895 AL904:AL909 AL918:AL923 AL932:AL937 AL946:AL951 AL960:AL965 AL974:AL979 AL988:AL993">
    <cfRule type="notContainsBlanks" priority="415" stopIfTrue="1">
      <formula>LEN(TRIM(AL190))&gt;0</formula>
    </cfRule>
  </conditionalFormatting>
  <conditionalFormatting sqref="AS189 AS203 AS217 AS231 AS245 AS259 AS273 AS287 AS301 AS315 AS329 AS343 AS357 AS371 AS385 AS399 AS413 AS427 AS441 AS455 AS469 AS483 AS497 AS511 AS525 AS539 AS553 AS567 AS581 AS595 AS609 AS623 AS637 AS651 AS665 AS679 AS693 AS707 AS721 AS735 AS749 AS763 AS777 AS791 AS805 AS819 AS833 AS847 AS861 AS875 AS889 AS903 AS917 AS931 AS945 AS959 AS973 AS987">
    <cfRule type="notContainsBlanks" priority="413" stopIfTrue="1">
      <formula>LEN(TRIM(AS189))&gt;0</formula>
    </cfRule>
  </conditionalFormatting>
  <conditionalFormatting sqref="L190:L191 L204:L205 L218:L219 L232:L233 L246:L247 L260:L261 L274:L275 L288:L289 L302:L303 L316:L317 L330:L331 L344:L345 L358:L359 L372:L373 L386:L387 L400:L401 L414:L415 L428:L429 L442:L443 L456:L457 L470:L471 L484:L485 L498:L499 L512:L513 L526:L527 L540:L541 L554:L555 L568:L569 L582:L583 L596:L597 L610:L611 L624:L625 L638:L639 L652:L653 L666:L667 L680:L681 L694:L695 L708:L709 L722:L723 L736:L737 L750:L751 L764:L765 L778:L779 L792:L793 L806:L807 L820:L821 L834:L835 L848:L849 L862:L863 L876:L877 L890:L891 L904:L905 L918:L919 L932:L933 L946:L947 L960:L961 L974:L975 L988:L989">
    <cfRule type="expression" dxfId="51" priority="407">
      <formula>K190=""</formula>
    </cfRule>
  </conditionalFormatting>
  <conditionalFormatting sqref="L192:L195 L206:L209 L220:L223 L234:L237 L248:L251 L262:L265 L276:L279 L290:L293 L304:L307 L318:L321 L332:L335 L346:L349 L360:L363 L374:L377 L388:L391 L402:L405 L416:L419 L430:L433 L444:L447 L458:L461 L472:L475 L486:L489 L500:L503 L514:L517 L528:L531 L542:L545 L556:L559 L570:L573 L584:L587 L598:L601 L612:L615 L626:L629 L640:L643 L654:L657 L668:L671 L682:L685 L696:L699 L710:L713 L724:L727 L738:L741 L752:L755 L766:L769 L780:L783 L794:L797 L808:L811 L822:L825 L836:L839 L850:L853 L864:L867 L878:L881 L892:L895 L906:L909 L920:L923 L934:L937 L948:L951 L962:L965 L976:L979 L990:L993">
    <cfRule type="expression" dxfId="50" priority="406">
      <formula>K192=""</formula>
    </cfRule>
  </conditionalFormatting>
  <conditionalFormatting sqref="AY189 AY203 AY217 AY231 AY245 AY259 AY273 AY287 AY301 AY315 AY329 AY343 AY357 AY371 AY385 AY399 AY413 AY427 AY441 AY455 AY469 AY483 AY497 AY511 AY525 AY539 AY553 AY567 AY581 AY595 AY609 AY623 AY637 AY651 AY665 AY679 AY693 AY707 AY721 AY735 AY749 AY763 AY777 AY791 AY805 AY819 AY833 AY847 AY861 AY875 AY889 AY903 AY917 AY931 AY945 AY959 AY973 AY987">
    <cfRule type="notContainsBlanks" priority="398" stopIfTrue="1">
      <formula>LEN(TRIM(AY189))&gt;0</formula>
    </cfRule>
  </conditionalFormatting>
  <conditionalFormatting sqref="AU189 AU203 AU217 AU231 AU245 AU259 AU273 AU287 AU301 AU315 AU329 AU343 AU357 AU371 AU385 AU399 AU413 AU427 AU441 AU455 AU469 AU483 AU497 AU511 AU525 AU539 AU553 AU567 AU581 AU595 AU609 AU623 AU637 AU651 AU665 AU679 AU693 AU707 AU721 AU735 AU749 AU763 AU777 AU791 AU805 AU819 AU833 AU847 AU861 AU875 AU889 AU903 AU917 AU931 AU945 AU959 AU973 AU987">
    <cfRule type="notContainsBlanks" priority="402" stopIfTrue="1">
      <formula>LEN(TRIM(AU189))&gt;0</formula>
    </cfRule>
    <cfRule type="expression" dxfId="49" priority="403">
      <formula>AT189="⑧その他"</formula>
    </cfRule>
    <cfRule type="expression" dxfId="48" priority="404">
      <formula>AS189="⑧その他"</formula>
    </cfRule>
  </conditionalFormatting>
  <conditionalFormatting sqref="AX189 AX203 AX217 AX231 AX245 AX259 AX273 AX287 AX301 AX315 AX329 AX343 AX357 AX371 AX385 AX399 AX413 AX427 AX441 AX455 AX469 AX483 AX497 AX511 AX525 AX539 AX553 AX567 AX581 AX595 AX609 AX623 AX637 AX651 AX665 AX679 AX693 AX707 AX721 AX735 AX749 AX763 AX777 AX791 AX805 AX819 AX833 AX847 AX861 AX875 AX889 AX903 AX917 AX931 AX945 AX959 AX973 AX987">
    <cfRule type="notContainsBlanks" priority="399" stopIfTrue="1">
      <formula>LEN(TRIM(AX189))&gt;0</formula>
    </cfRule>
    <cfRule type="expression" dxfId="47" priority="400">
      <formula>AW189="⑨その他"</formula>
    </cfRule>
    <cfRule type="expression" dxfId="46" priority="401">
      <formula>AV189="⑨その他"</formula>
    </cfRule>
  </conditionalFormatting>
  <conditionalFormatting sqref="AS190 AS204 AS218 AS232 AS246 AS260 AS274 AS288 AS302 AS316 AS330 AS344 AS358 AS372 AS386 AS400 AS414 AS428 AS442 AS456 AS470 AS484 AS498 AS512 AS526 AS540 AS554 AS568 AS582 AS596 AS610 AS624 AS638 AS652 AS666 AS680 AS694 AS708 AS722 AS736 AS750 AS764 AS778 AS792 AS806 AS820 AS834 AS848 AS862 AS876 AS890 AS904 AS918 AS932 AS946 AS960 AS974 AS988">
    <cfRule type="notContainsBlanks" priority="395" stopIfTrue="1">
      <formula>LEN(TRIM(AS190))&gt;0</formula>
    </cfRule>
  </conditionalFormatting>
  <conditionalFormatting sqref="AY190 AY204 AY218 AY232 AY246 AY260 AY274 AY288 AY302 AY316 AY330 AY344 AY358 AY372 AY386 AY400 AY414 AY428 AY442 AY456 AY470 AY484 AY498 AY512 AY526 AY540 AY554 AY568 AY582 AY596 AY610 AY624 AY638 AY652 AY666 AY680 AY694 AY708 AY722 AY736 AY750 AY764 AY778 AY792 AY806 AY820 AY834 AY848 AY862 AY876 AY890 AY904 AY918 AY932 AY946 AY960 AY974 AY988">
    <cfRule type="notContainsBlanks" priority="382" stopIfTrue="1">
      <formula>LEN(TRIM(AY190))&gt;0</formula>
    </cfRule>
  </conditionalFormatting>
  <conditionalFormatting sqref="AU190 AU204 AU218 AU232 AU246 AU260 AU274 AU288 AU302 AU316 AU330 AU344 AU358 AU372 AU386 AU400 AU414 AU428 AU442 AU456 AU470 AU484 AU498 AU512 AU526 AU540 AU554 AU568 AU582 AU596 AU610 AU624 AU638 AU652 AU666 AU680 AU694 AU708 AU722 AU736 AU750 AU764 AU778 AU792 AU806 AU820 AU834 AU848 AU862 AU876 AU890 AU904 AU918 AU932 AU946 AU960 AU974 AU988">
    <cfRule type="expression" dxfId="45" priority="386">
      <formula>AT190="⑧その他"</formula>
    </cfRule>
    <cfRule type="notContainsBlanks" priority="387" stopIfTrue="1">
      <formula>LEN(TRIM(AU190))&gt;0</formula>
    </cfRule>
    <cfRule type="expression" dxfId="44" priority="388">
      <formula>AS190="⑧その他"</formula>
    </cfRule>
  </conditionalFormatting>
  <conditionalFormatting sqref="AX190 AX204 AX218 AX232 AX246 AX260 AX274 AX288 AX302 AX316 AX330 AX344 AX358 AX372 AX386 AX400 AX414 AX428 AX442 AX456 AX470 AX484 AX498 AX512 AX526 AX540 AX554 AX568 AX582 AX596 AX610 AX624 AX638 AX652 AX666 AX680 AX694 AX708 AX722 AX736 AX750 AX764 AX778 AX792 AX806 AX820 AX834 AX848 AX862 AX876 AX890 AX904 AX918 AX932 AX946 AX960 AX974 AX988">
    <cfRule type="notContainsBlanks" priority="383" stopIfTrue="1">
      <formula>LEN(TRIM(AX190))&gt;0</formula>
    </cfRule>
    <cfRule type="expression" dxfId="43" priority="384">
      <formula>AW190="⑨その他"</formula>
    </cfRule>
    <cfRule type="expression" dxfId="42" priority="385">
      <formula>AV190="⑨その他"</formula>
    </cfRule>
  </conditionalFormatting>
  <conditionalFormatting sqref="AS191 AS205 AS219 AS233 AS247 AS261 AS275 AS289 AS303 AS317 AS331 AS345 AS359 AS373 AS387 AS401 AS415 AS429 AS443 AS457 AS471 AS485 AS499 AS513 AS527 AS541 AS555 AS569 AS583 AS597 AS611 AS625 AS639 AS653 AS667 AS681 AS695 AS709 AS723 AS737 AS751 AS765 AS779 AS793 AS807 AS821 AS835 AS849 AS863 AS877 AS891 AS905 AS919 AS933 AS947 AS961 AS975 AS989">
    <cfRule type="notContainsBlanks" priority="379" stopIfTrue="1">
      <formula>LEN(TRIM(AS191))&gt;0</formula>
    </cfRule>
  </conditionalFormatting>
  <conditionalFormatting sqref="AY191 AY205 AY219 AY233 AY247 AY261 AY275 AY289 AY303 AY317 AY331 AY345 AY359 AY373 AY387 AY401 AY415 AY429 AY443 AY457 AY471 AY485 AY499 AY513 AY527 AY541 AY555 AY569 AY583 AY597 AY611 AY625 AY639 AY653 AY667 AY681 AY695 AY709 AY723 AY737 AY751 AY765 AY779 AY793 AY807 AY821 AY835 AY849 AY863 AY877 AY891 AY905 AY919 AY933 AY947 AY961 AY975 AY989">
    <cfRule type="notContainsBlanks" priority="366" stopIfTrue="1">
      <formula>LEN(TRIM(AY191))&gt;0</formula>
    </cfRule>
  </conditionalFormatting>
  <conditionalFormatting sqref="AU191 AU205 AU219 AU233 AU247 AU261 AU275 AU289 AU303 AU317 AU331 AU345 AU359 AU373 AU387 AU401 AU415 AU429 AU443 AU457 AU471 AU485 AU499 AU513 AU527 AU541 AU555 AU569 AU583 AU597 AU611 AU625 AU639 AU653 AU667 AU681 AU695 AU709 AU723 AU737 AU751 AU765 AU779 AU793 AU807 AU821 AU835 AU849 AU863 AU877 AU891 AU905 AU919 AU933 AU947 AU961 AU975 AU989">
    <cfRule type="expression" dxfId="41" priority="370">
      <formula>AT191="⑧その他"</formula>
    </cfRule>
    <cfRule type="notContainsBlanks" priority="371" stopIfTrue="1">
      <formula>LEN(TRIM(AU191))&gt;0</formula>
    </cfRule>
    <cfRule type="expression" dxfId="40" priority="372">
      <formula>AS191="⑧その他"</formula>
    </cfRule>
  </conditionalFormatting>
  <conditionalFormatting sqref="AX191 AX205 AX219 AX233 AX247 AX261 AX275 AX289 AX303 AX317 AX331 AX345 AX359 AX373 AX387 AX401 AX415 AX429 AX443 AX457 AX471 AX485 AX499 AX513 AX527 AX541 AX555 AX569 AX583 AX597 AX611 AX625 AX639 AX653 AX667 AX681 AX695 AX709 AX723 AX737 AX751 AX765 AX779 AX793 AX807 AX821 AX835 AX849 AX863 AX877 AX891 AX905 AX919 AX933 AX947 AX961 AX975 AX989">
    <cfRule type="notContainsBlanks" priority="367" stopIfTrue="1">
      <formula>LEN(TRIM(AX191))&gt;0</formula>
    </cfRule>
    <cfRule type="expression" dxfId="39" priority="368">
      <formula>AW191="⑨その他"</formula>
    </cfRule>
    <cfRule type="expression" dxfId="38" priority="369">
      <formula>AV191="⑨その他"</formula>
    </cfRule>
  </conditionalFormatting>
  <conditionalFormatting sqref="AS192 AS206 AS220 AS234 AS248 AS262 AS276 AS290 AS304 AS318 AS332 AS346 AS360 AS374 AS388 AS402 AS416 AS430 AS444 AS458 AS472 AS486 AS500 AS514 AS528 AS542 AS556 AS570 AS584 AS598 AS612 AS626 AS640 AS654 AS668 AS682 AS696 AS710 AS724 AS738 AS752 AS766 AS780 AS794 AS808 AS822 AS836 AS850 AS864 AS878 AS892 AS906 AS920 AS934 AS948 AS962 AS976 AS990">
    <cfRule type="notContainsBlanks" priority="363" stopIfTrue="1">
      <formula>LEN(TRIM(AS192))&gt;0</formula>
    </cfRule>
  </conditionalFormatting>
  <conditionalFormatting sqref="AY192 AY206 AY220 AY234 AY248 AY262 AY276 AY290 AY304 AY318 AY332 AY346 AY360 AY374 AY388 AY402 AY416 AY430 AY444 AY458 AY472 AY486 AY500 AY514 AY528 AY542 AY556 AY570 AY584 AY598 AY612 AY626 AY640 AY654 AY668 AY682 AY696 AY710 AY724 AY738 AY752 AY766 AY780 AY794 AY808 AY822 AY836 AY850 AY864 AY878 AY892 AY906 AY920 AY934 AY948 AY962 AY976 AY990">
    <cfRule type="notContainsBlanks" priority="350" stopIfTrue="1">
      <formula>LEN(TRIM(AY192))&gt;0</formula>
    </cfRule>
  </conditionalFormatting>
  <conditionalFormatting sqref="AU192 AU206 AU220 AU234 AU248 AU262 AU276 AU290 AU304 AU318 AU332 AU346 AU360 AU374 AU388 AU402 AU416 AU430 AU444 AU458 AU472 AU486 AU500 AU514 AU528 AU542 AU556 AU570 AU584 AU598 AU612 AU626 AU640 AU654 AU668 AU682 AU696 AU710 AU724 AU738 AU752 AU766 AU780 AU794 AU808 AU822 AU836 AU850 AU864 AU878 AU892 AU906 AU920 AU934 AU948 AU962 AU976 AU990">
    <cfRule type="expression" dxfId="37" priority="354">
      <formula>AT192="⑧その他"</formula>
    </cfRule>
    <cfRule type="notContainsBlanks" priority="355" stopIfTrue="1">
      <formula>LEN(TRIM(AU192))&gt;0</formula>
    </cfRule>
    <cfRule type="expression" dxfId="36" priority="356">
      <formula>AS192="⑧その他"</formula>
    </cfRule>
  </conditionalFormatting>
  <conditionalFormatting sqref="AX192 AX206 AX220 AX234 AX248 AX262 AX276 AX290 AX304 AX318 AX332 AX346 AX360 AX374 AX388 AX402 AX416 AX430 AX444 AX458 AX472 AX486 AX500 AX514 AX528 AX542 AX556 AX570 AX584 AX598 AX612 AX626 AX640 AX654 AX668 AX682 AX696 AX710 AX724 AX738 AX752 AX766 AX780 AX794 AX808 AX822 AX836 AX850 AX864 AX878 AX892 AX906 AX920 AX934 AX948 AX962 AX976 AX990">
    <cfRule type="notContainsBlanks" priority="351" stopIfTrue="1">
      <formula>LEN(TRIM(AX192))&gt;0</formula>
    </cfRule>
    <cfRule type="expression" dxfId="35" priority="352">
      <formula>AW192="⑨その他"</formula>
    </cfRule>
    <cfRule type="expression" dxfId="34" priority="353">
      <formula>AV192="⑨その他"</formula>
    </cfRule>
  </conditionalFormatting>
  <conditionalFormatting sqref="AS179 AS193 AS207 AS221 AS235 AS249 AS263 AS277 AS291 AS305 AS319 AS333 AS347 AS361 AS375 AS389 AS403 AS417 AS431 AS445 AS459 AS473 AS487 AS501 AS515 AS529 AS543 AS557 AS571 AS585 AS599 AS613 AS627 AS641 AS655 AS669 AS683 AS697 AS711 AS725 AS739 AS753 AS767 AS781 AS795 AS809 AS823 AS837 AS851 AS865 AS879 AS893 AS907 AS921 AS935 AS949 AS963 AS977 AS991">
    <cfRule type="notContainsBlanks" priority="347" stopIfTrue="1">
      <formula>LEN(TRIM(AS179))&gt;0</formula>
    </cfRule>
  </conditionalFormatting>
  <conditionalFormatting sqref="AY179 AY193 AY207 AY221 AY235 AY249 AY263 AY277 AY291 AY305 AY319 AY333 AY347 AY361 AY375 AY389 AY403 AY417 AY431 AY445 AY459 AY473 AY487 AY501 AY515 AY529 AY543 AY557 AY571 AY585 AY599 AY613 AY627 AY641 AY655 AY669 AY683 AY697 AY711 AY725 AY739 AY753 AY767 AY781 AY795 AY809 AY823 AY837 AY851 AY865 AY879 AY893 AY907 AY921 AY935 AY949 AY963 AY977 AY991">
    <cfRule type="notContainsBlanks" priority="334" stopIfTrue="1">
      <formula>LEN(TRIM(AY179))&gt;0</formula>
    </cfRule>
  </conditionalFormatting>
  <conditionalFormatting sqref="AU179 AU193 AU207 AU221 AU235 AU249 AU263 AU277 AU291 AU305 AU319 AU333 AU347 AU361 AU375 AU389 AU403 AU417 AU431 AU445 AU459 AU473 AU487 AU501 AU515 AU529 AU543 AU557 AU571 AU585 AU599 AU613 AU627 AU641 AU655 AU669 AU683 AU697 AU711 AU725 AU739 AU753 AU767 AU781 AU795 AU809 AU823 AU837 AU851 AU865 AU879 AU893 AU907 AU921 AU935 AU949 AU963 AU977 AU991">
    <cfRule type="expression" dxfId="33" priority="338">
      <formula>AT179="⑧その他"</formula>
    </cfRule>
    <cfRule type="notContainsBlanks" priority="339" stopIfTrue="1">
      <formula>LEN(TRIM(AU179))&gt;0</formula>
    </cfRule>
    <cfRule type="expression" dxfId="32" priority="340">
      <formula>AS179="⑧その他"</formula>
    </cfRule>
  </conditionalFormatting>
  <conditionalFormatting sqref="AX179 AX193 AX207 AX221 AX235 AX249 AX263 AX277 AX291 AX305 AX319 AX333 AX347 AX361 AX375 AX389 AX403 AX417 AX431 AX445 AX459 AX473 AX487 AX501 AX515 AX529 AX543 AX557 AX571 AX585 AX599 AX613 AX627 AX641 AX655 AX669 AX683 AX697 AX711 AX725 AX739 AX753 AX767 AX781 AX795 AX809 AX823 AX837 AX851 AX865 AX879 AX893 AX907 AX921 AX935 AX949 AX963 AX977 AX991">
    <cfRule type="notContainsBlanks" priority="335" stopIfTrue="1">
      <formula>LEN(TRIM(AX179))&gt;0</formula>
    </cfRule>
    <cfRule type="expression" dxfId="31" priority="336">
      <formula>AW179="⑨その他"</formula>
    </cfRule>
    <cfRule type="expression" dxfId="30" priority="337">
      <formula>AV179="⑨その他"</formula>
    </cfRule>
  </conditionalFormatting>
  <conditionalFormatting sqref="AS180 AS194 AS208 AS222 AS236 AS250 AS264 AS278 AS292 AS306 AS320 AS334 AS348 AS362 AS376 AS390 AS404 AS418 AS432 AS446 AS460 AS474 AS488 AS502 AS516 AS530 AS544 AS558 AS572 AS586 AS600 AS614 AS628 AS642 AS656 AS670 AS684 AS698 AS712 AS726 AS740 AS754 AS768 AS782 AS796 AS810 AS824 AS838 AS852 AS866 AS880 AS894 AS908 AS922 AS936 AS950 AS964 AS978 AS992">
    <cfRule type="notContainsBlanks" priority="331" stopIfTrue="1">
      <formula>LEN(TRIM(AS180))&gt;0</formula>
    </cfRule>
  </conditionalFormatting>
  <conditionalFormatting sqref="AY180 AY194 AY208 AY222 AY236 AY250 AY264 AY278 AY292 AY306 AY320 AY334 AY348 AY362 AY376 AY390 AY404 AY418 AY432 AY446 AY460 AY474 AY488 AY502 AY516 AY530 AY544 AY558 AY572 AY586 AY600 AY614 AY628 AY642 AY656 AY670 AY684 AY698 AY712 AY726 AY740 AY754 AY768 AY782 AY796 AY810 AY824 AY838 AY852 AY866 AY880 AY894 AY908 AY922 AY936 AY950 AY964 AY978 AY992">
    <cfRule type="notContainsBlanks" priority="318" stopIfTrue="1">
      <formula>LEN(TRIM(AY180))&gt;0</formula>
    </cfRule>
  </conditionalFormatting>
  <conditionalFormatting sqref="AU180 AU194 AU208 AU222 AU236 AU250 AU264 AU278 AU292 AU306 AU320 AU334 AU348 AU362 AU376 AU390 AU404 AU418 AU432 AU446 AU460 AU474 AU488 AU502 AU516 AU530 AU544 AU558 AU572 AU586 AU600 AU614 AU628 AU642 AU656 AU670 AU684 AU698 AU712 AU726 AU740 AU754 AU768 AU782 AU796 AU810 AU824 AU838 AU852 AU866 AU880 AU894 AU908 AU922 AU936 AU950 AU964 AU978 AU992">
    <cfRule type="expression" dxfId="29" priority="322">
      <formula>AT180="⑧その他"</formula>
    </cfRule>
    <cfRule type="notContainsBlanks" priority="323" stopIfTrue="1">
      <formula>LEN(TRIM(AU180))&gt;0</formula>
    </cfRule>
    <cfRule type="expression" dxfId="28" priority="324">
      <formula>AS180="⑧その他"</formula>
    </cfRule>
  </conditionalFormatting>
  <conditionalFormatting sqref="AX180 AX194 AX208 AX222 AX236 AX250 AX264 AX278 AX292 AX306 AX320 AX334 AX348 AX362 AX376 AX390 AX404 AX418 AX432 AX446 AX460 AX474 AX488 AX502 AX516 AX530 AX544 AX558 AX572 AX586 AX600 AX614 AX628 AX642 AX656 AX670 AX684 AX698 AX712 AX726 AX740 AX754 AX768 AX782 AX796 AX810 AX824 AX838 AX852 AX866 AX880 AX894 AX908 AX922 AX936 AX950 AX964 AX978 AX992">
    <cfRule type="notContainsBlanks" priority="319" stopIfTrue="1">
      <formula>LEN(TRIM(AX180))&gt;0</formula>
    </cfRule>
    <cfRule type="expression" dxfId="27" priority="320">
      <formula>AW180="⑨その他"</formula>
    </cfRule>
    <cfRule type="expression" dxfId="26" priority="321">
      <formula>AV180="⑨その他"</formula>
    </cfRule>
  </conditionalFormatting>
  <conditionalFormatting sqref="AS181 AS195 AS209 AS223 AS237 AS251 AS265 AS279 AS293 AS307 AS321 AS335 AS349 AS363 AS377 AS391 AS405 AS419 AS433 AS447 AS461 AS475 AS489 AS503 AS517 AS531 AS545 AS559 AS573 AS587 AS601 AS615 AS629 AS643 AS657 AS671 AS685 AS699 AS713 AS727 AS741 AS755 AS769 AS783 AS797 AS811 AS825 AS839 AS853 AS867 AS881 AS895 AS909 AS923 AS937 AS951 AS965 AS979 AS993">
    <cfRule type="notContainsBlanks" priority="315" stopIfTrue="1">
      <formula>LEN(TRIM(AS181))&gt;0</formula>
    </cfRule>
  </conditionalFormatting>
  <conditionalFormatting sqref="AY181 AY195 AY209 AY223 AY237 AY251 AY265 AY279 AY293 AY307 AY321 AY335 AY349 AY363 AY377 AY391 AY405 AY419 AY433 AY447 AY461 AY475 AY489 AY503 AY517 AY531 AY545 AY559 AY573 AY587 AY601 AY615 AY629 AY643 AY657 AY671 AY685 AY699 AY713 AY727 AY741 AY755 AY769 AY783 AY797 AY811 AY825 AY839 AY853 AY867 AY881 AY895 AY909 AY923 AY937 AY951 AY965 AY979 AY993">
    <cfRule type="notContainsBlanks" priority="302" stopIfTrue="1">
      <formula>LEN(TRIM(AY181))&gt;0</formula>
    </cfRule>
  </conditionalFormatting>
  <conditionalFormatting sqref="AU181 AU195 AU209 AU223 AU237 AU251 AU265 AU279 AU293 AU307 AU321 AU335 AU349 AU363 AU377 AU391 AU405 AU419 AU433 AU447 AU461 AU475 AU489 AU503 AU517 AU531 AU545 AU559 AU573 AU587 AU601 AU615 AU629 AU643 AU657 AU671 AU685 AU699 AU713 AU727 AU741 AU755 AU769 AU783 AU797 AU811 AU825 AU839 AU853 AU867 AU881 AU895 AU909 AU923 AU937 AU951 AU965 AU979 AU993">
    <cfRule type="expression" dxfId="25" priority="306">
      <formula>AT181="⑧その他"</formula>
    </cfRule>
    <cfRule type="notContainsBlanks" priority="307" stopIfTrue="1">
      <formula>LEN(TRIM(AU181))&gt;0</formula>
    </cfRule>
    <cfRule type="expression" dxfId="24" priority="308">
      <formula>AS181="⑧その他"</formula>
    </cfRule>
  </conditionalFormatting>
  <conditionalFormatting sqref="AX181 AX195 AX209 AX223 AX237 AX251 AX265 AX279 AX293 AX307 AX321 AX335 AX349 AX363 AX377 AX391 AX405 AX419 AX433 AX447 AX461 AX475 AX489 AX503 AX517 AX531 AX545 AX559 AX573 AX587 AX601 AX615 AX629 AX643 AX657 AX671 AX685 AX699 AX713 AX727 AX741 AX755 AX769 AX783 AX797 AX811 AX825 AX839 AX853 AX867 AX881 AX895 AX909 AX923 AX937 AX951 AX965 AX979 AX993">
    <cfRule type="notContainsBlanks" priority="303" stopIfTrue="1">
      <formula>LEN(TRIM(AX181))&gt;0</formula>
    </cfRule>
    <cfRule type="expression" dxfId="23" priority="304">
      <formula>AW181="⑨その他"</formula>
    </cfRule>
    <cfRule type="expression" dxfId="22" priority="305">
      <formula>AV181="⑨その他"</formula>
    </cfRule>
  </conditionalFormatting>
  <conditionalFormatting sqref="AE189:AE195 AE203:AE209 AE217:AE223 AE231:AE237 AE245:AE251 AE259:AE265 AE273:AE279 AE287:AE293 AE301:AE307 AE315:AE321 AE329:AE335 AE343:AE349 AE357:AE363 AE371:AE377 AE385:AE391 AE399:AE405 AE413:AE419 AE427:AE433 AE441:AE447 AE455:AE461 AE469:AE475 AE483:AE489 AE497:AE503 AE511:AE517 AE525:AE531 AE539:AE545 AE553:AE559 AE567:AE573 AE581:AE587 AE595:AE601 AE609:AE615 AE623:AE629 AE637:AE643 AE651:AE657 AE665:AE671 AE679:AE685 AE693:AE699 AE707:AE713 AE721:AE727 AE735:AE741 AE749:AE755 AE763:AE769 AE777:AE783 AE791:AE797 AE805:AE811 AE819:AE825 AE833:AE839 AE847:AE853 AE861:AE867 AE875:AE881 AE889:AE895 AE903:AE909 AE917:AE923 AE931:AE937 AE945:AE951 AE959:AE965 AE973:AE979 AE987:AE993">
    <cfRule type="notContainsBlanks" priority="297" stopIfTrue="1">
      <formula>LEN(TRIM(AE189))&gt;0</formula>
    </cfRule>
  </conditionalFormatting>
  <conditionalFormatting sqref="AD189:AD195 AD203:AD209 AD217:AD223 AD231:AD237 AD245:AD251 AD259:AD265 AD273:AD279 AD287:AD293 AD301:AD307 AD315:AD321 AD329:AD335 AD343:AD349 AD357:AD363 AD371:AD377 AD385:AD391 AD399:AD405 AD413:AD419 AD427:AD433 AD441:AD447 AD455:AD461 AD469:AD475 AD483:AD489 AD497:AD503 AD511:AD517 AD525:AD531 AD539:AD545 AD553:AD559 AD567:AD573 AD581:AD587 AD595:AD601 AD609:AD615 AD623:AD629 AD637:AD643 AD651:AD657 AD665:AD671 AD679:AD685 AD693:AD699 AD707:AD713 AD721:AD727 AD735:AD741 AD749:AD755 AD763:AD769 AD777:AD783 AD791:AD797 AD805:AD811 AD819:AD825 AD833:AD839 AD847:AD853 AD861:AD867 AD875:AD881 AD889:AD895 AD903:AD909 AD917:AD923 AD931:AD937 AD945:AD951 AD959:AD965 AD973:AD979 AD987:AD993">
    <cfRule type="containsBlanks" dxfId="21" priority="296">
      <formula>LEN(TRIM(AD189))=0</formula>
    </cfRule>
  </conditionalFormatting>
  <conditionalFormatting sqref="AD189:AD195 AD203:AD209 AD217:AD223 AD231:AD237 AD245:AD251 AD259:AD265 AD273:AD279 AD287:AD293 AD301:AD307 AD315:AD321 AD329:AD335 AD343:AD349 AD357:AD363 AD371:AD377 AD385:AD391 AD399:AD405 AD413:AD419 AD427:AD433 AD441:AD447 AD455:AD461 AD469:AD475 AD483:AD489 AD497:AD503 AD511:AD517 AD525:AD531 AD539:AD545 AD553:AD559 AD567:AD573 AD581:AD587 AD595:AD601 AD609:AD615 AD623:AD629 AD637:AD643 AD651:AD657 AD665:AD671 AD679:AD685 AD693:AD699 AD707:AD713 AD721:AD727 AD735:AD741 AD749:AD755 AD763:AD769 AD777:AD783 AD791:AD797 AD805:AD811 AD819:AD825 AD833:AD839 AD847:AD853 AD861:AD867 AD875:AD881 AD889:AD895 AD903:AD909 AD917:AD923 AD931:AD937 AD945:AD951 AD959:AD965 AD973:AD979 AD987:AD993">
    <cfRule type="notContainsBlanks" priority="293" stopIfTrue="1">
      <formula>LEN(TRIM(AD189))&gt;0</formula>
    </cfRule>
  </conditionalFormatting>
  <conditionalFormatting sqref="AF189 AF203 AF217 AF231 AF245 AF259 AF273 AF287 AF301 AF315 AF329 AF343 AF357 AF371 AF385 AF399 AF413 AF427 AF441 AF455 AF469 AF483 AF497 AF511 AF525 AF539 AF553 AF567 AF581 AF595 AF609 AF623 AF637 AF651 AF665 AF679 AF693 AF707 AF721 AF735 AF749 AF763 AF777 AF791 AF805 AF819 AF833 AF847 AF861 AF875 AF889 AF903 AF917 AF931 AF945 AF959 AF973 AF987">
    <cfRule type="containsBlanks" dxfId="20" priority="291">
      <formula>LEN(TRIM(AF189))=0</formula>
    </cfRule>
  </conditionalFormatting>
  <conditionalFormatting sqref="AF189 AF203 AF217 AF231 AF245 AF259 AF273 AF287 AF301 AF315 AF329 AF343 AF357 AF371 AF385 AF399 AF413 AF427 AF441 AF455 AF469 AF483 AF497 AF511 AF525 AF539 AF553 AF567 AF581 AF595 AF609 AF623 AF637 AF651 AF665 AF679 AF693 AF707 AF721 AF735 AF749 AF763 AF777 AF791 AF805 AF819 AF833 AF847 AF861 AF875 AF889 AF903 AF917 AF931 AF945 AF959 AF973 AF987">
    <cfRule type="notContainsBlanks" priority="290" stopIfTrue="1">
      <formula>LEN(TRIM(AF189))&gt;0</formula>
    </cfRule>
  </conditionalFormatting>
  <conditionalFormatting sqref="AF190:AF195 AF204:AF209 AF218:AF223 AF232:AF237 AF246:AF251 AF260:AF265 AF274:AF279 AF288:AF293 AF302:AF307 AF316:AF321 AF330:AF335 AF344:AF349 AF358:AF363 AF372:AF377 AF386:AF391 AF400:AF405 AF414:AF419 AF428:AF433 AF442:AF447 AF456:AF461 AF470:AF475 AF484:AF489 AF498:AF503 AF512:AF517 AF526:AF531 AF540:AF545 AF554:AF559 AF568:AF573 AF582:AF587 AF596:AF601 AF610:AF615 AF624:AF629 AF638:AF643 AF652:AF657 AF666:AF671 AF680:AF685 AF694:AF699 AF708:AF713 AF722:AF727 AF736:AF741 AF750:AF755 AF764:AF769 AF778:AF783 AF792:AF797 AF806:AF811 AF820:AF825 AF834:AF839 AF848:AF853 AF862:AF867 AF876:AF881 AF890:AF895 AF904:AF909 AF918:AF923 AF932:AF937 AF946:AF951 AF960:AF965 AF974:AF979 AF988:AF993">
    <cfRule type="containsBlanks" dxfId="19" priority="289">
      <formula>LEN(TRIM(AF190))=0</formula>
    </cfRule>
  </conditionalFormatting>
  <conditionalFormatting sqref="AF190:AF195 AF204:AF209 AF218:AF223 AF232:AF237 AF246:AF251 AF260:AF265 AF274:AF279 AF288:AF293 AF302:AF307 AF316:AF321 AF330:AF335 AF344:AF349 AF358:AF363 AF372:AF377 AF386:AF391 AF400:AF405 AF414:AF419 AF428:AF433 AF442:AF447 AF456:AF461 AF470:AF475 AF484:AF489 AF498:AF503 AF512:AF517 AF526:AF531 AF540:AF545 AF554:AF559 AF568:AF573 AF582:AF587 AF596:AF601 AF610:AF615 AF624:AF629 AF638:AF643 AF652:AF657 AF666:AF671 AF680:AF685 AF694:AF699 AF708:AF713 AF722:AF727 AF736:AF741 AF750:AF755 AF764:AF769 AF778:AF783 AF792:AF797 AF806:AF811 AF820:AF825 AF834:AF839 AF848:AF853 AF862:AF867 AF876:AF881 AF890:AF895 AF904:AF909 AF918:AF923 AF932:AF937 AF946:AF951 AF960:AF965 AF974:AF979 AF988:AF993">
    <cfRule type="notContainsBlanks" priority="288" stopIfTrue="1">
      <formula>LEN(TRIM(AF190))&gt;0</formula>
    </cfRule>
  </conditionalFormatting>
  <conditionalFormatting sqref="Z189:Z195 Z203:Z209 Z217:Z223 Z231:Z237 Z245:Z251 Z259:Z265 Z273:Z279 Z287:Z293 Z301:Z307 Z315:Z321 Z329:Z335 Z343:Z349 Z357:Z363 Z371:Z377 Z385:Z391 Z399:Z405 Z413:Z419 Z427:Z433 Z441:Z447 Z455:Z461 Z469:Z475 Z483:Z489 Z497:Z503 Z511:Z517 Z525:Z531 Z539:Z545 Z553:Z559 Z567:Z573 Z581:Z587 Z595:Z601 Z609:Z615 Z623:Z629 Z637:Z643 Z651:Z657 Z665:Z671 Z679:Z685 Z693:Z699 Z707:Z713 Z721:Z727 Z735:Z741 Z749:Z755 Z763:Z769 Z777:Z783 Z791:Z797 Z805:Z811 Z819:Z825 Z833:Z839 Z847:Z853 Z861:Z867 Z875:Z881 Z889:Z895 Z903:Z909 Z917:Z923 Z931:Z937 Z945:Z951 Z959:Z965 Z973:Z979 Z987:Z993">
    <cfRule type="containsBlanks" dxfId="18" priority="287">
      <formula>LEN(TRIM(Z189))=0</formula>
    </cfRule>
  </conditionalFormatting>
  <conditionalFormatting sqref="Z189:Z195 Z203:Z209 Z217:Z223 Z231:Z237 Z245:Z251 Z259:Z265 Z273:Z279 Z287:Z293 Z301:Z307 Z315:Z321 Z329:Z335 Z343:Z349 Z357:Z363 Z371:Z377 Z385:Z391 Z399:Z405 Z413:Z419 Z427:Z433 Z441:Z447 Z455:Z461 Z469:Z475 Z483:Z489 Z497:Z503 Z511:Z517 Z525:Z531 Z539:Z545 Z553:Z559 Z567:Z573 Z581:Z587 Z595:Z601 Z609:Z615 Z623:Z629 Z637:Z643 Z651:Z657 Z665:Z671 Z679:Z685 Z693:Z699 Z707:Z713 Z721:Z727 Z735:Z741 Z749:Z755 Z763:Z769 Z777:Z783 Z791:Z797 Z805:Z811 Z819:Z825 Z833:Z839 Z847:Z853 Z861:Z867 Z875:Z881 Z889:Z895 Z903:Z909 Z917:Z923 Z931:Z937 Z945:Z951 Z959:Z965 Z973:Z979 Z987:Z993">
    <cfRule type="notContainsBlanks" priority="286" stopIfTrue="1">
      <formula>LEN(TRIM(Z189))&gt;0</formula>
    </cfRule>
  </conditionalFormatting>
  <conditionalFormatting sqref="L189 L203 L217 L231 L245 L259 L273 L287 L301 L315 L329 L343 L357 L371 L385 L399 L413 L427 L441 L455 L469 L483 L497 L511 L525 L539 L553 L567 L581 L595 L609 L623 L637 L651 L665 L679 L693 L707 L721 L735 L749 L763 L777 L791 L805 L819 L833 L847 L861 L875 L889 L903 L917 L931 L945 L959 L973 L987">
    <cfRule type="expression" dxfId="17" priority="437">
      <formula>K189=""</formula>
    </cfRule>
  </conditionalFormatting>
  <conditionalFormatting sqref="AM189:AP195 AM203:AP209 AM217:AP223 AM231:AP237 AM245:AP251 AM259:AP265 AM273:AP279 AM287:AP293 AM301:AP307 AM315:AP321 AM329:AP335 AM343:AP349 AM357:AP363 AM371:AP377 AM385:AP391 AM399:AP405 AM413:AP419 AM427:AP433 AM441:AP447 AM455:AP461 AM469:AP475 AM483:AP489 AM497:AP503 AM511:AP517 AM525:AP531 AM539:AP545 AM553:AP559 AM567:AP573 AM581:AP587 AM595:AP601 AM609:AP615 AM623:AP629 AM637:AP643 AM651:AP657 AM665:AP671 AM679:AP685 AM693:AP699 AM707:AP713 AM721:AP727 AM735:AP741 AM749:AP755 AM763:AP769 AM777:AP783 AM791:AP797 AM805:AP811 AM819:AP825 AM833:AP839 AM847:AP853 AM861:AP867 AM875:AP881 AM889:AP895 AM903:AP909 AM917:AP923 AM931:AP937 AM945:AP951 AM959:AP965 AM973:AP979 AM987:AP993">
    <cfRule type="notContainsBlanks" priority="273" stopIfTrue="1">
      <formula>LEN(TRIM(AM189))&gt;0</formula>
    </cfRule>
  </conditionalFormatting>
  <conditionalFormatting sqref="AN189:AP195 AN203:AP209 AN217:AP223 AN231:AP237 AN245:AP251 AN259:AP265 AN273:AP279 AN287:AP293 AN301:AP307 AN315:AP321 AN329:AP335 AN343:AP349 AN357:AP363 AN371:AP377 AN385:AP391 AN399:AP405 AN413:AP419 AN427:AP433 AN441:AP447 AN455:AP461 AN469:AP475 AN483:AP489 AN497:AP503 AN511:AP517 AN525:AP531 AN539:AP545 AN553:AP559 AN567:AP573 AN581:AP587 AN595:AP601 AN609:AP615 AN623:AP629 AN637:AP643 AN651:AP657 AN665:AP671 AN679:AP685 AN693:AP699 AN707:AP713 AN721:AP727 AN735:AP741 AN749:AP755 AN763:AP769 AN777:AP783 AN791:AP797 AN805:AP811 AN819:AP825 AN833:AP839 AN847:AP853 AN861:AP867 AN875:AP881 AN889:AP895 AN903:AP909 AN917:AP923 AN931:AP937 AN945:AP951 AN959:AP965 AN973:AP979 AN987:AP993">
    <cfRule type="notContainsBlanks" priority="276" stopIfTrue="1">
      <formula>LEN(TRIM(AN189))&gt;0</formula>
    </cfRule>
  </conditionalFormatting>
  <conditionalFormatting sqref="AQ189:AQ195 AQ203:AQ209 AQ217:AQ223 AQ231:AQ237 AQ245:AQ251 AQ259:AQ265 AQ273:AQ279 AQ287:AQ293 AQ301:AQ307 AQ315:AQ321 AQ329:AQ335 AQ343:AQ349 AQ357:AQ363 AQ371:AQ377 AQ385:AQ391 AQ399:AQ405 AQ413:AQ419 AQ427:AQ433 AQ441:AQ447 AQ455:AQ461 AQ469:AQ475 AQ483:AQ489 AQ497:AQ503 AQ511:AQ517 AQ525:AQ531 AQ539:AQ545 AQ553:AQ559 AQ567:AQ573 AQ581:AQ587 AQ595:AQ601 AQ609:AQ615 AQ623:AQ629 AQ637:AQ643 AQ651:AQ657 AQ665:AQ671 AQ679:AQ685 AQ693:AQ699 AQ707:AQ713 AQ721:AQ727 AQ735:AQ741 AQ749:AQ755 AQ763:AQ769 AQ777:AQ783 AQ791:AQ797 AQ805:AQ811 AQ819:AQ825 AQ833:AQ839 AQ847:AQ853 AQ861:AQ867 AQ875:AQ881 AQ889:AQ895 AQ903:AQ909 AQ917:AQ923 AQ931:AQ937 AQ945:AQ951 AQ959:AQ965 AQ973:AQ979 AQ987:AQ993">
    <cfRule type="notContainsBlanks" priority="272" stopIfTrue="1">
      <formula>LEN(TRIM(AQ189))&gt;0</formula>
    </cfRule>
  </conditionalFormatting>
  <dataValidations xWindow="1147" yWindow="767" count="23">
    <dataValidation type="list" allowBlank="1" showInputMessage="1" showErrorMessage="1" sqref="AV2:AX2 AF995:AF1048576" xr:uid="{00000000-0002-0000-0000-000000000000}">
      <formula1>"○"</formula1>
    </dataValidation>
    <dataValidation type="list" allowBlank="1" showInputMessage="1" showErrorMessage="1" sqref="S666:S671 S680:S685 S694:S699 S708:S713 S722:S727 S736:S741 S750:S755 S764:S769 S778:S783 S792:S797 S806:S811 S820:S825 S834:S839 S848:S853 S183:S188 S197:S202 S211:S216 S225:S230 S239:S244 S253:S258 S267:S272 S281:S286 S295:S300 S309:S314 S323:S328 S337:S342 S351:S356 S365:S370 S379:S384 S393:S398 S407:S412 S421:S426 S435:S440 S449:S454 S463:S468 S477:S482 S491:S496 S505:S510 S519:S524 S533:S538 S547:S552 S561:S566 S575:S580 S589:S594 S603:S608 S617:S622 S631:S636 S645:S650 S659:S664 S673:S678 S687:S692 S701:S706 S715:S720 S729:S734 S743:S748 S757:S762 S771:S776 S785:S790 S799:S804 S813:S818 S827:S832 S841:S846 S855:S860 S869:S874 S883:S888 S897:S902 S911:S916 S925:S930 S939:S944 S953:S958 S967:S972 S981:S986 S862:S867 S876:S881 S890:S895 S904:S909 S918:S923 S932:S937 S946:S951 S960:S965 S974:S979 S988:S993 S190:S195 S204:S209 S218:S223 S232:S237 S246:S251 S260:S265 S274:S279 S288:S293 S302:S307 S316:S321 S330:S335 S344:S349 S358:S363 S372:S377 S386:S391 S400:S405 S414:S419 S428:S433 S442:S447 S456:S461 S470:S475 S484:S489 S498:S503 S512:S517 S526:S531 S540:S545 S554:S559 S568:S573 S582:S587 S596:S601 S610:S615 S624:S629 S638:S643 S652:S657 S6:S181" xr:uid="{00000000-0002-0000-0000-000001000000}">
      <formula1>"○,●"</formula1>
    </dataValidation>
    <dataValidation imeMode="halfAlpha" allowBlank="1" showInputMessage="1" showErrorMessage="1" sqref="M5 AB1:AB5 AC1:AC2 M995:M1048576 AB995:AB1048576 AC5:AC1048576 X5:Y1048576" xr:uid="{00000000-0002-0000-0000-000002000000}"/>
    <dataValidation type="list" allowBlank="1" showInputMessage="1" showErrorMessage="1" sqref="J1" xr:uid="{00000000-0002-0000-0000-000003000000}">
      <formula1>"（　月分）,（4月分）,（5月分）,（6月分）,（7月分）,（8月分）,（9月分）,（10月分）,（11月分）,（12月分）,（1月分）,（2月分）,（3月分）"</formula1>
    </dataValidation>
    <dataValidation type="list" allowBlank="1" showInputMessage="1" showErrorMessage="1" sqref="L995:L1048576 AD995:AD1048576" xr:uid="{00000000-0002-0000-0000-000004000000}">
      <formula1>"×"</formula1>
    </dataValidation>
    <dataValidation type="list" allowBlank="1" showErrorMessage="1" prompt="調達改善計画フォローアップ対象項目" sqref="S637 S651 S665 S679 S693 S707 S721 S735 S749 S763 S777 S791 S805 S819 S182 S196 S210 S224 S238 S252 S266 S280 S294 S308 S322 S336 S350 S364 S378 S392 S406 S420 S434 S448 S462 S476 S490 S504 S518 S532 S546 S560 S574 S588 S602 S616 S630 S644 S658 S672 S686 S700 S714 S728 S742 S756 S770 S784 S798 S812 S826 S840 S854 S868 S882 S896 S910 S924 S938 S952 S966 S980 S994 S833 S847 S861 S875 S889 S903 S917 S931 S945 S959 S973 S987 S189 S203 S217 S231 S245 S259 S273 S287 S301 S315 S329 S343 S357 S371 S385 S399 S413 S427 S441 S455 S469 S483 S497 S511 S525 S539 S553 S567 S581 S595 S609 S623" xr:uid="{00000000-0002-0000-0000-000005000000}">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 xr:uid="{00000000-0002-0000-0000-000006000000}"/>
    <dataValidation type="textLength" imeMode="halfAlpha" operator="equal" allowBlank="1" showInputMessage="1" showErrorMessage="1" sqref="G2:G1048576" xr:uid="{00000000-0002-0000-0000-000007000000}">
      <formula1>5</formula1>
    </dataValidation>
    <dataValidation type="list" imeMode="halfAlpha" allowBlank="1" showInputMessage="1" sqref="T6:T994" xr:uid="{00000000-0002-0000-0000-000008000000}">
      <formula1>",他官署で調達手続きを実施のため,－"</formula1>
    </dataValidation>
    <dataValidation type="list" imeMode="halfAlpha" allowBlank="1" showInputMessage="1" sqref="AB6:AB994 U6:U994" xr:uid="{00000000-0002-0000-0000-000009000000}">
      <formula1>"－"</formula1>
    </dataValidation>
    <dataValidation type="list" allowBlank="1" showInputMessage="1" showErrorMessage="1" sqref="R6:R994" xr:uid="{00000000-0002-0000-0000-00000A000000}">
      <formula1>契約方式</formula1>
    </dataValidation>
    <dataValidation type="list" allowBlank="1" showInputMessage="1" showErrorMessage="1" sqref="AA6:AA994" xr:uid="{00000000-0002-0000-0000-00000B000000}">
      <formula1>予定価格の公表</formula1>
    </dataValidation>
    <dataValidation type="list" allowBlank="1" showInputMessage="1" showErrorMessage="1" sqref="AG6:AG994" xr:uid="{00000000-0002-0000-0000-00000C000000}">
      <formula1>長期・国庫区分</formula1>
    </dataValidation>
    <dataValidation type="list" allowBlank="1" showInputMessage="1" showErrorMessage="1" sqref="AH6:AH994" xr:uid="{00000000-0002-0000-0000-00000D000000}">
      <formula1>随契理由１</formula1>
    </dataValidation>
    <dataValidation type="list" allowBlank="1" showInputMessage="1" showErrorMessage="1" sqref="Z6:Z994 AY6:AY994 AF6:AF994 AD6:AD994" xr:uid="{00000000-0002-0000-0000-00000E000000}">
      <formula1>"○,×"</formula1>
    </dataValidation>
    <dataValidation type="list" allowBlank="1" showInputMessage="1" showErrorMessage="1" sqref="BI6:BI994" xr:uid="{00000000-0002-0000-0000-00000F000000}">
      <formula1>"⑦物品等購入,⑧物品等製造,⑨物品等賃貸借,⑩役務"</formula1>
    </dataValidation>
    <dataValidation type="list" imeMode="halfAlpha" allowBlank="1" showInputMessage="1" sqref="O6:O994" xr:uid="{00000000-0002-0000-0000-000010000000}">
      <formula1>" ,－"</formula1>
    </dataValidation>
    <dataValidation type="list" allowBlank="1" showInputMessage="1" showErrorMessage="1" sqref="AR6:AR994" xr:uid="{00000000-0002-0000-0000-000011000000}">
      <formula1>"○,△,×"</formula1>
    </dataValidation>
    <dataValidation type="list" allowBlank="1" showInputMessage="1" showErrorMessage="1" sqref="BJ6:BJ994" xr:uid="{00000000-0002-0000-0000-000012000000}">
      <formula1>"単価契約,分担契約/単価契約"</formula1>
    </dataValidation>
    <dataValidation type="list" allowBlank="1" showInputMessage="1" showErrorMessage="1" sqref="Q6:Q994" xr:uid="{00000000-0002-0000-0000-000013000000}">
      <formula1>国所管都道府県所管の区分</formula1>
    </dataValidation>
    <dataValidation type="list" allowBlank="1" showInputMessage="1" showErrorMessage="1" sqref="AO6:AO994" xr:uid="{00000000-0002-0000-0000-000014000000}">
      <formula1>"該当,非該当"</formula1>
    </dataValidation>
    <dataValidation type="list" allowBlank="1" showInputMessage="1" showErrorMessage="1" sqref="AP6:AP994" xr:uid="{00000000-0002-0000-0000-000015000000}">
      <formula1>"有,無"</formula1>
    </dataValidation>
    <dataValidation imeMode="halfAlpha" allowBlank="1" showInputMessage="1" sqref="V5:V1048576" xr:uid="{00000000-0002-0000-0000-000016000000}"/>
  </dataValidations>
  <pageMargins left="0.23622047244094491" right="0.23622047244094491" top="0.74803149606299213" bottom="0.74803149606299213" header="0.31496062992125984" footer="0.31496062992125984"/>
  <pageSetup paperSize="8" scale="52" fitToHeight="0" pageOrder="overThenDown" orientation="landscape" r:id="rId1"/>
  <headerFooter>
    <oddFooter>&amp;P / &amp;N ページ</oddFooter>
  </headerFooter>
  <colBreaks count="1" manualBreakCount="1">
    <brk id="32" max="44" man="1"/>
  </colBreaks>
  <extLst>
    <ext xmlns:x14="http://schemas.microsoft.com/office/spreadsheetml/2009/9/main" uri="{78C0D931-6437-407d-A8EE-F0AAD7539E65}">
      <x14:conditionalFormattings>
        <x14:conditionalFormatting xmlns:xm="http://schemas.microsoft.com/office/excel/2006/main">
          <x14:cfRule type="expression" priority="628" id="{25DB50EB-8038-469B-BB45-EA4922C63C73}">
            <xm:f>$R6=契約状況コード表!$B$8</xm:f>
            <x14:dxf>
              <fill>
                <patternFill>
                  <bgColor theme="0" tint="-0.14996795556505021"/>
                </patternFill>
              </fill>
            </x14:dxf>
          </x14:cfRule>
          <x14:cfRule type="expression" priority="629" id="{00BC7CA0-96B3-4238-AE26-4957EDDD390E}">
            <xm:f>$R6=契約状況コード表!$B$6</xm:f>
            <x14:dxf>
              <fill>
                <patternFill>
                  <bgColor theme="0" tint="-0.14996795556505021"/>
                </patternFill>
              </fill>
            </x14:dxf>
          </x14:cfRule>
          <x14:cfRule type="expression" priority="630" id="{62E45280-714F-456A-8674-8FDAD024EBFA}">
            <xm:f>$R6=契約状況コード表!$B$5</xm:f>
            <x14:dxf>
              <fill>
                <patternFill>
                  <bgColor theme="0" tint="-0.14996795556505021"/>
                </patternFill>
              </fill>
            </x14:dxf>
          </x14:cfRule>
          <xm:sqref>S6:S994</xm:sqref>
        </x14:conditionalFormatting>
        <x14:conditionalFormatting xmlns:xm="http://schemas.microsoft.com/office/excel/2006/main">
          <x14:cfRule type="expression" priority="660" id="{37938914-0909-47EF-8595-2110B788565F}">
            <xm:f>$AK6=契約状況コード表!$J$7</xm:f>
            <x14:dxf>
              <fill>
                <patternFill>
                  <bgColor theme="9" tint="0.79998168889431442"/>
                </patternFill>
              </fill>
            </x14:dxf>
          </x14:cfRule>
          <xm:sqref>AL6:AL994</xm:sqref>
        </x14:conditionalFormatting>
        <x14:conditionalFormatting xmlns:xm="http://schemas.microsoft.com/office/excel/2006/main">
          <x14:cfRule type="expression" priority="606" id="{90C68E5A-FAE1-4D06-B7EA-A3AE942BDA01}">
            <xm:f>$AR6=契約状況コード表!$Q$5</xm:f>
            <x14:dxf>
              <fill>
                <patternFill>
                  <bgColor theme="9" tint="0.79998168889431442"/>
                </patternFill>
              </fill>
            </x14:dxf>
          </x14:cfRule>
          <xm:sqref>AS6:AS994</xm:sqref>
        </x14:conditionalFormatting>
        <x14:conditionalFormatting xmlns:xm="http://schemas.microsoft.com/office/excel/2006/main">
          <x14:cfRule type="expression" priority="594" id="{578B26D2-9EA7-4EAB-8FB8-8955E03F9372}">
            <xm:f>$AR6=契約状況コード表!$Q$6</xm:f>
            <x14:dxf>
              <fill>
                <patternFill>
                  <bgColor theme="9" tint="0.79998168889431442"/>
                </patternFill>
              </fill>
            </x14:dxf>
          </x14:cfRule>
          <x14:cfRule type="expression" priority="663" id="{CB24BF05-7E84-490B-B5E0-5E19F964F106}">
            <xm:f>$AR6=契約状況コード表!$Q$5</xm:f>
            <x14:dxf>
              <fill>
                <patternFill>
                  <bgColor theme="9" tint="0.79998168889431442"/>
                </patternFill>
              </fill>
            </x14:dxf>
          </x14:cfRule>
          <xm:sqref>AY6:AY994</xm:sqref>
        </x14:conditionalFormatting>
        <x14:conditionalFormatting xmlns:xm="http://schemas.microsoft.com/office/excel/2006/main">
          <x14:cfRule type="expression" priority="486" id="{D660B9C0-6D48-4EC9-AC7B-F8C20BC5D1C9}">
            <xm:f>OR(P6=契約状況コード表!$E$10,P6=契約状況コード表!$E$9,P6=契約状況コード表!$E$8,P6=契約状況コード表!$E$7)</xm:f>
            <x14:dxf>
              <fill>
                <patternFill>
                  <bgColor theme="0" tint="-0.34998626667073579"/>
                </patternFill>
              </fill>
            </x14:dxf>
          </x14:cfRule>
          <xm:sqref>Q6:Q994</xm:sqref>
        </x14:conditionalFormatting>
        <x14:conditionalFormatting xmlns:xm="http://schemas.microsoft.com/office/excel/2006/main">
          <x14:cfRule type="expression" priority="664" stopIfTrue="1" id="{00639DF7-533E-4176-ADA5-8290804FAC7E}">
            <xm:f>$AK6=契約状況コード表!$J$7</xm:f>
            <x14:dxf/>
          </x14:cfRule>
          <x14:cfRule type="expression" priority="665" stopIfTrue="1" id="{78FD6DD6-8EE0-4258-BF47-BFF09364D919}">
            <xm:f>$AK6=契約状況コード表!$J$6</xm:f>
            <x14:dxf/>
          </x14:cfRule>
          <x14:cfRule type="expression" priority="666" stopIfTrue="1" id="{4FE3D121-5682-4A9F-BE63-68DDB9DB7DEB}">
            <xm:f>$AK6=契約状況コード表!$J$5</xm:f>
            <x14:dxf>
              <fill>
                <patternFill patternType="none">
                  <bgColor auto="1"/>
                </patternFill>
              </fill>
            </x14:dxf>
          </x14:cfRule>
          <x14:cfRule type="expression" priority="667" id="{6404739C-E3EA-4701-B47F-EE1C7BDDDE01}">
            <xm:f>$R6=契約状況コード表!$B$7</xm:f>
            <x14:dxf>
              <fill>
                <patternFill>
                  <bgColor theme="9" tint="0.79998168889431442"/>
                </patternFill>
              </fill>
            </x14:dxf>
          </x14:cfRule>
          <x14:cfRule type="expression" priority="668" id="{1BEF10E0-C567-44C4-B5C5-93390E7E5380}">
            <xm:f>$R6=契約状況コード表!$B$6</xm:f>
            <x14:dxf>
              <fill>
                <patternFill>
                  <bgColor theme="9" tint="0.79998168889431442"/>
                </patternFill>
              </fill>
            </x14:dxf>
          </x14:cfRule>
          <xm:sqref>AK6:AK994</xm:sqref>
        </x14:conditionalFormatting>
        <x14:conditionalFormatting xmlns:xm="http://schemas.microsoft.com/office/excel/2006/main">
          <x14:cfRule type="expression" priority="440" id="{874D420B-8B78-4141-90A6-256DCFA180B0}">
            <xm:f>$R6=契約状況コード表!$B$6</xm:f>
            <x14:dxf>
              <fill>
                <patternFill>
                  <bgColor theme="9" tint="0.79998168889431442"/>
                </patternFill>
              </fill>
            </x14:dxf>
          </x14:cfRule>
          <xm:sqref>AQ6:AQ994</xm:sqref>
        </x14:conditionalFormatting>
        <x14:conditionalFormatting xmlns:xm="http://schemas.microsoft.com/office/excel/2006/main">
          <x14:cfRule type="expression" priority="441" id="{8B6C93C9-8FD8-47D9-A342-2C309CE1B6DA}">
            <xm:f>$AK6=契約状況コード表!$J$5</xm:f>
            <x14:dxf>
              <fill>
                <patternFill>
                  <bgColor theme="9" tint="0.79998168889431442"/>
                </patternFill>
              </fill>
            </x14:dxf>
          </x14:cfRule>
          <xm:sqref>AM6:AP994</xm:sqref>
        </x14:conditionalFormatting>
        <x14:conditionalFormatting xmlns:xm="http://schemas.microsoft.com/office/excel/2006/main">
          <x14:cfRule type="expression" priority="300" id="{EB241130-3C9C-4832-8639-890D6922FEE1}">
            <xm:f>OR(P189=契約状況コード表!$E$10,P189=契約状況コード表!$E$9,P189=契約状況コード表!$E$8,P189=契約状況コード表!$E$7)</xm:f>
            <x14:dxf>
              <fill>
                <patternFill>
                  <bgColor theme="0" tint="-0.34998626667073579"/>
                </patternFill>
              </fill>
            </x14:dxf>
          </x14:cfRule>
          <xm:sqref>Q189:Q195 Q203:Q209 Q217:Q223 Q231:Q237 Q245:Q251 Q259:Q265 Q273:Q279 Q287:Q293 Q301:Q307 Q315:Q321 Q329:Q335 Q343:Q349 Q357:Q363 Q371:Q377 Q385:Q391 Q399:Q405 Q413:Q419 Q427:Q433 Q441:Q447 Q455:Q461 Q469:Q475 Q483:Q489 Q497:Q503 Q511:Q517 Q525:Q531 Q539:Q545 Q553:Q559 Q567:Q573 Q581:Q587 Q595:Q601 Q609:Q615 Q623:Q629 Q637:Q643 Q651:Q657 Q665:Q671 Q679:Q685 Q693:Q699 Q707:Q713 Q721:Q727 Q735:Q741 Q749:Q755 Q763:Q769 Q777:Q783 Q791:Q797 Q805:Q811 Q819:Q825 Q833:Q839 Q847:Q853 Q861:Q867 Q875:Q881 Q889:Q895 Q903:Q909 Q917:Q923 Q931:Q937 Q945:Q951 Q959:Q965 Q973:Q979 Q987:Q993</xm:sqref>
        </x14:conditionalFormatting>
        <x14:conditionalFormatting xmlns:xm="http://schemas.microsoft.com/office/excel/2006/main">
          <x14:cfRule type="expression" priority="269" id="{7D0C5F24-5239-4017-B46D-C80FF449042E}">
            <xm:f>$P6=契約状況コード表!$E$5</xm:f>
            <x14:dxf>
              <fill>
                <patternFill>
                  <bgColor theme="9" tint="0.79998168889431442"/>
                </patternFill>
              </fill>
            </x14:dxf>
          </x14:cfRule>
          <x14:cfRule type="expression" priority="270" id="{9037A144-E863-4748-B99B-8EA1F9B8C258}">
            <xm:f>$P6=契約状況コード表!$E$6</xm:f>
            <x14:dxf>
              <fill>
                <patternFill>
                  <bgColor theme="9" tint="0.79998168889431442"/>
                </patternFill>
              </fill>
            </x14:dxf>
          </x14:cfRule>
          <xm:sqref>Q6:Q994</xm:sqref>
        </x14:conditionalFormatting>
      </x14:conditionalFormattings>
    </ext>
    <ext xmlns:x14="http://schemas.microsoft.com/office/spreadsheetml/2009/9/main" uri="{CCE6A557-97BC-4b89-ADB6-D9C93CAAB3DF}">
      <x14:dataValidations xmlns:xm="http://schemas.microsoft.com/office/excel/2006/main" xWindow="1147" yWindow="767" count="10">
        <x14:dataValidation type="list" allowBlank="1" showInputMessage="1" showErrorMessage="1" xr:uid="{00000000-0002-0000-0000-000017000000}">
          <x14:formula1>
            <xm:f>契約状況コード表!$Q$5:$Q$6</xm:f>
          </x14:formula1>
          <xm:sqref>BB6:BB994 L6:L994</xm:sqref>
        </x14:dataValidation>
        <x14:dataValidation type="list" allowBlank="1" showInputMessage="1" showErrorMessage="1" xr:uid="{00000000-0002-0000-0000-000018000000}">
          <x14:formula1>
            <xm:f>契約状況コード表!$A$5:$A$14</xm:f>
          </x14:formula1>
          <xm:sqref>H6:H994</xm:sqref>
        </x14:dataValidation>
        <x14:dataValidation type="list" allowBlank="1" showInputMessage="1" showErrorMessage="1" xr:uid="{00000000-0002-0000-0000-000019000000}">
          <x14:formula1>
            <xm:f>契約状況コード表!$K$5:$K$12</xm:f>
          </x14:formula1>
          <xm:sqref>AS6:AT994</xm:sqref>
        </x14:dataValidation>
        <x14:dataValidation type="list" allowBlank="1" showInputMessage="1" showErrorMessage="1" xr:uid="{00000000-0002-0000-0000-00001A000000}">
          <x14:formula1>
            <xm:f>契約状況コード表!$L$5:$L$13</xm:f>
          </x14:formula1>
          <xm:sqref>AV6:AW994</xm:sqref>
        </x14:dataValidation>
        <x14:dataValidation type="list" allowBlank="1" showInputMessage="1" showErrorMessage="1" xr:uid="{00000000-0002-0000-0000-00001B000000}">
          <x14:formula1>
            <xm:f>契約状況コード表!$E$5:$E$10</xm:f>
          </x14:formula1>
          <xm:sqref>P6:P994</xm:sqref>
        </x14:dataValidation>
        <x14:dataValidation type="list" allowBlank="1" showInputMessage="1" xr:uid="{00000000-0002-0000-0000-00001C000000}">
          <x14:formula1>
            <xm:f>契約状況コード表!$R$5:$R$7</xm:f>
          </x14:formula1>
          <xm:sqref>AJ6:AJ994</xm:sqref>
        </x14:dataValidation>
        <x14:dataValidation type="list" allowBlank="1" showInputMessage="1" showErrorMessage="1" xr:uid="{00000000-0002-0000-0000-00001D000000}">
          <x14:formula1>
            <xm:f>契約状況コード表!$J$5:$J$7</xm:f>
          </x14:formula1>
          <xm:sqref>AK6:AK994</xm:sqref>
        </x14:dataValidation>
        <x14:dataValidation type="list" allowBlank="1" showInputMessage="1" xr:uid="{00000000-0002-0000-0000-00001E000000}">
          <x14:formula1>
            <xm:f>契約状況コード表!$I$5:$I$12</xm:f>
          </x14:formula1>
          <xm:sqref>AI6:AI994</xm:sqref>
        </x14:dataValidation>
        <x14:dataValidation type="list" allowBlank="1" showInputMessage="1" showErrorMessage="1" xr:uid="{00000000-0002-0000-0000-00001F000000}">
          <x14:formula1>
            <xm:f>契約状況コード表!$S$5:$S$6</xm:f>
          </x14:formula1>
          <xm:sqref>AQ6:AQ994</xm:sqref>
        </x14:dataValidation>
        <x14:dataValidation type="list" allowBlank="1" showInputMessage="1" showErrorMessage="1" xr:uid="{00000000-0002-0000-0000-000020000000}">
          <x14:formula1>
            <xm:f>契約状況コード表!$D$5:$D$7</xm:f>
          </x14:formula1>
          <xm:sqref>K6:K1048576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0" zoomScaleNormal="100" zoomScaleSheetLayoutView="80" workbookViewId="0">
      <selection activeCell="E7" sqref="E7"/>
    </sheetView>
  </sheetViews>
  <sheetFormatPr defaultColWidth="9" defaultRowHeight="13.5"/>
  <cols>
    <col min="1" max="1" width="9" style="133"/>
    <col min="2" max="2" width="30.625" style="132" customWidth="1"/>
    <col min="3" max="3" width="20.625" style="133" customWidth="1"/>
    <col min="4" max="4" width="14.375" style="134" customWidth="1"/>
    <col min="5" max="5" width="20.625" style="135" customWidth="1"/>
    <col min="6" max="6" width="15.625" style="135" customWidth="1"/>
    <col min="7" max="7" width="14.375" style="135" customWidth="1"/>
    <col min="8" max="8" width="14.625" style="136" customWidth="1"/>
    <col min="9" max="9" width="14.625" style="134" customWidth="1"/>
    <col min="10" max="10" width="7.625" style="135" customWidth="1"/>
    <col min="11" max="12" width="8.125" style="135" customWidth="1"/>
    <col min="13" max="13" width="8.125" style="137" customWidth="1"/>
    <col min="14" max="14" width="12" style="135" customWidth="1"/>
    <col min="15" max="15" width="9" style="132"/>
    <col min="16" max="16" width="11.25" style="132" customWidth="1"/>
    <col min="17" max="16384" width="9" style="132"/>
  </cols>
  <sheetData>
    <row r="1" spans="1:14" ht="27.75" customHeight="1">
      <c r="A1" s="250"/>
      <c r="B1" s="253" t="s">
        <v>59</v>
      </c>
      <c r="C1" s="254"/>
      <c r="D1" s="254"/>
      <c r="E1" s="254"/>
      <c r="F1" s="254"/>
      <c r="G1" s="254"/>
      <c r="H1" s="254"/>
      <c r="I1" s="254"/>
      <c r="J1" s="254"/>
      <c r="K1" s="254"/>
      <c r="L1" s="254"/>
      <c r="M1" s="254"/>
      <c r="N1" s="254"/>
    </row>
    <row r="2" spans="1:14">
      <c r="A2" s="251"/>
    </row>
    <row r="3" spans="1:14">
      <c r="A3" s="251"/>
      <c r="B3" s="138"/>
      <c r="N3" s="139"/>
    </row>
    <row r="4" spans="1:14" ht="21.95" customHeight="1">
      <c r="A4" s="251"/>
      <c r="B4" s="248" t="s">
        <v>60</v>
      </c>
      <c r="C4" s="248" t="s">
        <v>61</v>
      </c>
      <c r="D4" s="248" t="s">
        <v>62</v>
      </c>
      <c r="E4" s="248" t="s">
        <v>63</v>
      </c>
      <c r="F4" s="255" t="s">
        <v>64</v>
      </c>
      <c r="G4" s="248" t="s">
        <v>65</v>
      </c>
      <c r="H4" s="257" t="s">
        <v>66</v>
      </c>
      <c r="I4" s="248" t="s">
        <v>67</v>
      </c>
      <c r="J4" s="248" t="s">
        <v>68</v>
      </c>
      <c r="K4" s="249" t="s">
        <v>69</v>
      </c>
      <c r="L4" s="249"/>
      <c r="M4" s="249"/>
      <c r="N4" s="255" t="s">
        <v>73</v>
      </c>
    </row>
    <row r="5" spans="1:14" s="142" customFormat="1" ht="36" customHeight="1">
      <c r="A5" s="252"/>
      <c r="B5" s="248"/>
      <c r="C5" s="248"/>
      <c r="D5" s="248"/>
      <c r="E5" s="248"/>
      <c r="F5" s="256"/>
      <c r="G5" s="248"/>
      <c r="H5" s="257"/>
      <c r="I5" s="248"/>
      <c r="J5" s="248"/>
      <c r="K5" s="140" t="s">
        <v>70</v>
      </c>
      <c r="L5" s="140" t="s">
        <v>71</v>
      </c>
      <c r="M5" s="141" t="s">
        <v>72</v>
      </c>
      <c r="N5" s="256"/>
    </row>
    <row r="6" spans="1:14" s="142" customFormat="1" ht="78.75" customHeight="1">
      <c r="A6" s="143">
        <v>1</v>
      </c>
      <c r="B6" s="144" t="s">
        <v>335</v>
      </c>
      <c r="C6" s="131" t="s">
        <v>187</v>
      </c>
      <c r="D6" s="145">
        <v>44839</v>
      </c>
      <c r="E6" s="144" t="s">
        <v>336</v>
      </c>
      <c r="F6" s="146">
        <v>8120001020861</v>
      </c>
      <c r="G6" s="147" t="s">
        <v>337</v>
      </c>
      <c r="H6" s="148" t="s">
        <v>338</v>
      </c>
      <c r="I6" s="148">
        <v>17189700</v>
      </c>
      <c r="J6" s="149" t="s">
        <v>339</v>
      </c>
      <c r="K6" s="150" t="s">
        <v>340</v>
      </c>
      <c r="L6" s="150">
        <v>0</v>
      </c>
      <c r="M6" s="151" t="s">
        <v>340</v>
      </c>
      <c r="N6" s="152">
        <v>0</v>
      </c>
    </row>
    <row r="7" spans="1:14" s="142" customFormat="1" ht="78.75" customHeight="1">
      <c r="A7" s="143"/>
      <c r="B7" s="144"/>
      <c r="C7" s="131"/>
      <c r="D7" s="145"/>
      <c r="E7" s="144"/>
      <c r="F7" s="146"/>
      <c r="G7" s="147"/>
      <c r="H7" s="148"/>
      <c r="I7" s="148"/>
      <c r="J7" s="149"/>
      <c r="K7" s="150"/>
      <c r="L7" s="150"/>
      <c r="M7" s="151"/>
      <c r="N7" s="152"/>
    </row>
    <row r="8" spans="1:14" s="142" customFormat="1" ht="89.25" customHeight="1">
      <c r="A8" s="143"/>
      <c r="B8" s="144"/>
      <c r="C8" s="131"/>
      <c r="D8" s="145"/>
      <c r="E8" s="144"/>
      <c r="F8" s="146"/>
      <c r="G8" s="147"/>
      <c r="H8" s="148"/>
      <c r="I8" s="148"/>
      <c r="J8" s="149"/>
      <c r="K8" s="150"/>
      <c r="L8" s="150"/>
      <c r="M8" s="151"/>
      <c r="N8" s="152"/>
    </row>
    <row r="9" spans="1:14" s="142" customFormat="1" ht="78.75" customHeight="1">
      <c r="A9" s="143"/>
      <c r="B9" s="144"/>
      <c r="C9" s="131"/>
      <c r="D9" s="145"/>
      <c r="E9" s="144"/>
      <c r="F9" s="146"/>
      <c r="G9" s="147"/>
      <c r="H9" s="148"/>
      <c r="I9" s="148"/>
      <c r="J9" s="149"/>
      <c r="K9" s="150"/>
      <c r="L9" s="150"/>
      <c r="M9" s="151"/>
      <c r="N9" s="152"/>
    </row>
    <row r="10" spans="1:14" s="142" customFormat="1" ht="78.75" customHeight="1">
      <c r="A10" s="143"/>
      <c r="B10" s="144"/>
      <c r="C10" s="131"/>
      <c r="D10" s="145"/>
      <c r="E10" s="144"/>
      <c r="F10" s="146"/>
      <c r="G10" s="147"/>
      <c r="H10" s="148"/>
      <c r="I10" s="148"/>
      <c r="J10" s="149"/>
      <c r="K10" s="150"/>
      <c r="L10" s="150"/>
      <c r="M10" s="151"/>
      <c r="N10" s="152"/>
    </row>
    <row r="11" spans="1:14" s="142" customFormat="1" ht="78.75" customHeight="1">
      <c r="A11" s="143"/>
      <c r="B11" s="144"/>
      <c r="C11" s="131"/>
      <c r="D11" s="145"/>
      <c r="E11" s="144"/>
      <c r="F11" s="146"/>
      <c r="G11" s="147"/>
      <c r="H11" s="148"/>
      <c r="I11" s="148"/>
      <c r="J11" s="149"/>
      <c r="K11" s="150"/>
      <c r="L11" s="150"/>
      <c r="M11" s="151"/>
      <c r="N11" s="152"/>
    </row>
    <row r="12" spans="1:14" s="142" customFormat="1" ht="60" customHeight="1">
      <c r="A12" s="143"/>
      <c r="B12" s="144"/>
      <c r="C12" s="131"/>
      <c r="D12" s="145"/>
      <c r="E12" s="144"/>
      <c r="F12" s="146"/>
      <c r="G12" s="147"/>
      <c r="H12" s="148"/>
      <c r="I12" s="148"/>
      <c r="J12" s="149"/>
      <c r="K12" s="150"/>
      <c r="L12" s="150"/>
      <c r="M12" s="151"/>
      <c r="N12" s="152"/>
    </row>
    <row r="13" spans="1:14" s="142" customFormat="1" ht="60" customHeight="1">
      <c r="A13" s="143"/>
      <c r="B13" s="144"/>
      <c r="C13" s="131"/>
      <c r="D13" s="145"/>
      <c r="E13" s="144"/>
      <c r="F13" s="146"/>
      <c r="G13" s="147"/>
      <c r="H13" s="148"/>
      <c r="I13" s="148"/>
      <c r="J13" s="149"/>
      <c r="K13" s="150"/>
      <c r="L13" s="150"/>
      <c r="M13" s="151"/>
      <c r="N13" s="152"/>
    </row>
    <row r="14" spans="1:14" s="142" customFormat="1" ht="60" customHeight="1">
      <c r="A14" s="143"/>
      <c r="B14" s="144"/>
      <c r="C14" s="131"/>
      <c r="D14" s="145"/>
      <c r="E14" s="144"/>
      <c r="F14" s="146"/>
      <c r="G14" s="147"/>
      <c r="H14" s="148"/>
      <c r="I14" s="148"/>
      <c r="J14" s="149"/>
      <c r="K14" s="150"/>
      <c r="L14" s="150"/>
      <c r="M14" s="151"/>
      <c r="N14" s="152"/>
    </row>
    <row r="15" spans="1:14" s="142" customFormat="1" ht="60" customHeight="1">
      <c r="A15" s="143"/>
      <c r="B15" s="144"/>
      <c r="C15" s="131"/>
      <c r="D15" s="145"/>
      <c r="E15" s="144"/>
      <c r="F15" s="146"/>
      <c r="G15" s="147"/>
      <c r="H15" s="148"/>
      <c r="I15" s="148"/>
      <c r="J15" s="149"/>
      <c r="K15" s="150"/>
      <c r="L15" s="150"/>
      <c r="M15" s="151"/>
      <c r="N15" s="152"/>
    </row>
    <row r="16" spans="1:14" s="142" customFormat="1" ht="60" customHeight="1">
      <c r="A16" s="143"/>
      <c r="B16" s="144"/>
      <c r="C16" s="131"/>
      <c r="D16" s="145"/>
      <c r="E16" s="144"/>
      <c r="F16" s="146"/>
      <c r="G16" s="147"/>
      <c r="H16" s="148"/>
      <c r="I16" s="148"/>
      <c r="J16" s="149"/>
      <c r="K16" s="150"/>
      <c r="L16" s="150"/>
      <c r="M16" s="151"/>
      <c r="N16" s="152"/>
    </row>
    <row r="17" spans="1:14" s="142" customFormat="1" ht="60" customHeight="1">
      <c r="A17" s="143"/>
      <c r="B17" s="144"/>
      <c r="C17" s="131"/>
      <c r="D17" s="145"/>
      <c r="E17" s="144"/>
      <c r="F17" s="146"/>
      <c r="G17" s="147"/>
      <c r="H17" s="148"/>
      <c r="I17" s="148"/>
      <c r="J17" s="149"/>
      <c r="K17" s="150"/>
      <c r="L17" s="150"/>
      <c r="M17" s="151"/>
      <c r="N17" s="152"/>
    </row>
    <row r="18" spans="1:14" s="142" customFormat="1" ht="60" customHeight="1">
      <c r="A18" s="143"/>
      <c r="B18" s="144"/>
      <c r="C18" s="131"/>
      <c r="D18" s="145"/>
      <c r="E18" s="144"/>
      <c r="F18" s="146"/>
      <c r="G18" s="147"/>
      <c r="H18" s="148"/>
      <c r="I18" s="148"/>
      <c r="J18" s="149"/>
      <c r="K18" s="150"/>
      <c r="L18" s="150"/>
      <c r="M18" s="151"/>
      <c r="N18" s="152"/>
    </row>
    <row r="19" spans="1:14" s="142" customFormat="1" ht="60" customHeight="1">
      <c r="A19" s="143"/>
      <c r="B19" s="144"/>
      <c r="C19" s="131"/>
      <c r="D19" s="145"/>
      <c r="E19" s="144"/>
      <c r="F19" s="146"/>
      <c r="G19" s="147"/>
      <c r="H19" s="148"/>
      <c r="I19" s="148"/>
      <c r="J19" s="149"/>
      <c r="K19" s="150"/>
      <c r="L19" s="150"/>
      <c r="M19" s="151"/>
      <c r="N19" s="152"/>
    </row>
    <row r="20" spans="1:14" s="142" customFormat="1" ht="60" customHeight="1">
      <c r="A20" s="143"/>
      <c r="B20" s="144"/>
      <c r="C20" s="131"/>
      <c r="D20" s="145"/>
      <c r="E20" s="144"/>
      <c r="F20" s="146"/>
      <c r="G20" s="147"/>
      <c r="H20" s="148"/>
      <c r="I20" s="148"/>
      <c r="J20" s="149"/>
      <c r="K20" s="150"/>
      <c r="L20" s="150"/>
      <c r="M20" s="151"/>
      <c r="N20" s="152"/>
    </row>
    <row r="21" spans="1:14" s="142" customFormat="1" ht="60" customHeight="1">
      <c r="A21" s="143"/>
      <c r="B21" s="144"/>
      <c r="C21" s="131"/>
      <c r="D21" s="145"/>
      <c r="E21" s="144"/>
      <c r="F21" s="146"/>
      <c r="G21" s="147"/>
      <c r="H21" s="148"/>
      <c r="I21" s="148"/>
      <c r="J21" s="149"/>
      <c r="K21" s="150"/>
      <c r="L21" s="150"/>
      <c r="M21" s="151"/>
      <c r="N21" s="152"/>
    </row>
    <row r="22" spans="1:14" s="142" customFormat="1" ht="60" customHeight="1">
      <c r="A22" s="143"/>
      <c r="B22" s="144"/>
      <c r="C22" s="131"/>
      <c r="D22" s="145"/>
      <c r="E22" s="144"/>
      <c r="F22" s="146"/>
      <c r="G22" s="147"/>
      <c r="H22" s="148"/>
      <c r="I22" s="148"/>
      <c r="J22" s="149"/>
      <c r="K22" s="150"/>
      <c r="L22" s="150"/>
      <c r="M22" s="151"/>
      <c r="N22" s="152"/>
    </row>
    <row r="23" spans="1:14" s="142" customFormat="1" ht="60" customHeight="1">
      <c r="A23" s="143"/>
      <c r="B23" s="144"/>
      <c r="C23" s="131"/>
      <c r="D23" s="145"/>
      <c r="E23" s="144"/>
      <c r="F23" s="146"/>
      <c r="G23" s="147"/>
      <c r="H23" s="148"/>
      <c r="I23" s="148"/>
      <c r="J23" s="149"/>
      <c r="K23" s="150"/>
      <c r="L23" s="150"/>
      <c r="M23" s="151"/>
      <c r="N23" s="152"/>
    </row>
    <row r="24" spans="1:14" s="142" customFormat="1" ht="60" customHeight="1">
      <c r="A24" s="143"/>
      <c r="B24" s="144"/>
      <c r="C24" s="131"/>
      <c r="D24" s="145"/>
      <c r="E24" s="144"/>
      <c r="F24" s="146"/>
      <c r="G24" s="147"/>
      <c r="H24" s="148"/>
      <c r="I24" s="148"/>
      <c r="J24" s="149"/>
      <c r="K24" s="150"/>
      <c r="L24" s="150"/>
      <c r="M24" s="151"/>
      <c r="N24" s="152"/>
    </row>
    <row r="25" spans="1:14" s="142" customFormat="1" ht="60" customHeight="1">
      <c r="A25" s="143"/>
      <c r="B25" s="144"/>
      <c r="C25" s="131"/>
      <c r="D25" s="145"/>
      <c r="E25" s="144"/>
      <c r="F25" s="146"/>
      <c r="G25" s="147"/>
      <c r="H25" s="148"/>
      <c r="I25" s="148"/>
      <c r="J25" s="149"/>
      <c r="K25" s="150"/>
      <c r="L25" s="150"/>
      <c r="M25" s="151"/>
      <c r="N25" s="152"/>
    </row>
    <row r="26" spans="1:14" s="142" customFormat="1" ht="60" customHeight="1">
      <c r="A26" s="143"/>
      <c r="B26" s="144"/>
      <c r="C26" s="131"/>
      <c r="D26" s="145"/>
      <c r="E26" s="144"/>
      <c r="F26" s="146"/>
      <c r="G26" s="147"/>
      <c r="H26" s="148"/>
      <c r="I26" s="148"/>
      <c r="J26" s="149"/>
      <c r="K26" s="150"/>
      <c r="L26" s="150"/>
      <c r="M26" s="151"/>
      <c r="N26" s="152"/>
    </row>
    <row r="27" spans="1:14" s="142" customFormat="1" ht="60" customHeight="1">
      <c r="A27" s="143"/>
      <c r="B27" s="144"/>
      <c r="C27" s="131"/>
      <c r="D27" s="145"/>
      <c r="E27" s="144"/>
      <c r="F27" s="146"/>
      <c r="G27" s="147"/>
      <c r="H27" s="148"/>
      <c r="I27" s="148"/>
      <c r="J27" s="149"/>
      <c r="K27" s="150"/>
      <c r="L27" s="150"/>
      <c r="M27" s="151"/>
      <c r="N27" s="152"/>
    </row>
    <row r="28" spans="1:14" s="142" customFormat="1" ht="60" customHeight="1">
      <c r="A28" s="143"/>
      <c r="B28" s="144"/>
      <c r="C28" s="131"/>
      <c r="D28" s="145"/>
      <c r="E28" s="144"/>
      <c r="F28" s="146"/>
      <c r="G28" s="147"/>
      <c r="H28" s="148"/>
      <c r="I28" s="148"/>
      <c r="J28" s="149"/>
      <c r="K28" s="150"/>
      <c r="L28" s="150"/>
      <c r="M28" s="151"/>
      <c r="N28" s="152"/>
    </row>
    <row r="29" spans="1:14" s="142" customFormat="1" ht="60" customHeight="1">
      <c r="A29" s="143"/>
      <c r="B29" s="144"/>
      <c r="C29" s="131"/>
      <c r="D29" s="145"/>
      <c r="E29" s="144"/>
      <c r="F29" s="146"/>
      <c r="G29" s="147"/>
      <c r="H29" s="148"/>
      <c r="I29" s="148"/>
      <c r="J29" s="149"/>
      <c r="K29" s="150"/>
      <c r="L29" s="150"/>
      <c r="M29" s="151"/>
      <c r="N29" s="152"/>
    </row>
    <row r="30" spans="1:14" s="142" customFormat="1" ht="60" customHeight="1">
      <c r="A30" s="143"/>
      <c r="B30" s="144"/>
      <c r="C30" s="131"/>
      <c r="D30" s="145"/>
      <c r="E30" s="144"/>
      <c r="F30" s="146"/>
      <c r="G30" s="147"/>
      <c r="H30" s="148"/>
      <c r="I30" s="148"/>
      <c r="J30" s="149"/>
      <c r="K30" s="150"/>
      <c r="L30" s="150"/>
      <c r="M30" s="151"/>
      <c r="N30" s="152"/>
    </row>
    <row r="31" spans="1:14" s="142" customFormat="1" ht="60" customHeight="1">
      <c r="A31" s="143"/>
      <c r="B31" s="144"/>
      <c r="C31" s="131"/>
      <c r="D31" s="145"/>
      <c r="E31" s="144"/>
      <c r="F31" s="146"/>
      <c r="G31" s="147"/>
      <c r="H31" s="148"/>
      <c r="I31" s="148"/>
      <c r="J31" s="149"/>
      <c r="K31" s="150"/>
      <c r="L31" s="150"/>
      <c r="M31" s="151"/>
      <c r="N31" s="152"/>
    </row>
    <row r="32" spans="1:14" s="142" customFormat="1" ht="60" customHeight="1">
      <c r="A32" s="143"/>
      <c r="B32" s="144"/>
      <c r="C32" s="131"/>
      <c r="D32" s="145"/>
      <c r="E32" s="144"/>
      <c r="F32" s="146"/>
      <c r="G32" s="147"/>
      <c r="H32" s="148"/>
      <c r="I32" s="148"/>
      <c r="J32" s="149"/>
      <c r="K32" s="150"/>
      <c r="L32" s="150"/>
      <c r="M32" s="151"/>
      <c r="N32" s="152"/>
    </row>
    <row r="33" spans="1:14" s="142" customFormat="1" ht="60" customHeight="1">
      <c r="A33" s="143"/>
      <c r="B33" s="144"/>
      <c r="C33" s="131"/>
      <c r="D33" s="145"/>
      <c r="E33" s="144"/>
      <c r="F33" s="146"/>
      <c r="G33" s="147"/>
      <c r="H33" s="148"/>
      <c r="I33" s="148"/>
      <c r="J33" s="149"/>
      <c r="K33" s="150"/>
      <c r="L33" s="150"/>
      <c r="M33" s="151"/>
      <c r="N33" s="152"/>
    </row>
    <row r="34" spans="1:14" s="142" customFormat="1" ht="60" customHeight="1">
      <c r="A34" s="143"/>
      <c r="B34" s="144"/>
      <c r="C34" s="131"/>
      <c r="D34" s="145"/>
      <c r="E34" s="144"/>
      <c r="F34" s="146"/>
      <c r="G34" s="147"/>
      <c r="H34" s="148"/>
      <c r="I34" s="148"/>
      <c r="J34" s="149"/>
      <c r="K34" s="150"/>
      <c r="L34" s="150"/>
      <c r="M34" s="151"/>
      <c r="N34" s="152"/>
    </row>
    <row r="35" spans="1:14" s="142" customFormat="1" ht="60" customHeight="1">
      <c r="A35" s="143"/>
      <c r="B35" s="144"/>
      <c r="C35" s="131"/>
      <c r="D35" s="145"/>
      <c r="E35" s="144"/>
      <c r="F35" s="146"/>
      <c r="G35" s="147"/>
      <c r="H35" s="148"/>
      <c r="I35" s="148"/>
      <c r="J35" s="149"/>
      <c r="K35" s="150"/>
      <c r="L35" s="150"/>
      <c r="M35" s="151"/>
      <c r="N35" s="152"/>
    </row>
    <row r="36" spans="1:14" s="142" customFormat="1" ht="60" customHeight="1">
      <c r="A36" s="143"/>
      <c r="B36" s="144"/>
      <c r="C36" s="131"/>
      <c r="D36" s="145"/>
      <c r="E36" s="144"/>
      <c r="F36" s="146"/>
      <c r="G36" s="147"/>
      <c r="H36" s="148"/>
      <c r="I36" s="148"/>
      <c r="J36" s="149"/>
      <c r="K36" s="150"/>
      <c r="L36" s="150"/>
      <c r="M36" s="151"/>
      <c r="N36" s="152"/>
    </row>
    <row r="37" spans="1:14" s="142" customFormat="1" ht="60" customHeight="1">
      <c r="A37" s="143"/>
      <c r="B37" s="144"/>
      <c r="C37" s="131"/>
      <c r="D37" s="145"/>
      <c r="E37" s="144"/>
      <c r="F37" s="146"/>
      <c r="G37" s="147"/>
      <c r="H37" s="148"/>
      <c r="I37" s="148"/>
      <c r="J37" s="149"/>
      <c r="K37" s="150"/>
      <c r="L37" s="150"/>
      <c r="M37" s="151"/>
      <c r="N37" s="152"/>
    </row>
    <row r="38" spans="1:14" s="142" customFormat="1" ht="60" customHeight="1">
      <c r="A38" s="143"/>
      <c r="B38" s="144"/>
      <c r="C38" s="131"/>
      <c r="D38" s="145"/>
      <c r="E38" s="144"/>
      <c r="F38" s="146"/>
      <c r="G38" s="147"/>
      <c r="H38" s="148"/>
      <c r="I38" s="148"/>
      <c r="J38" s="149"/>
      <c r="K38" s="150"/>
      <c r="L38" s="150"/>
      <c r="M38" s="151"/>
      <c r="N38" s="152"/>
    </row>
    <row r="39" spans="1:14" s="142" customFormat="1" ht="60" customHeight="1">
      <c r="A39" s="143"/>
      <c r="B39" s="144"/>
      <c r="C39" s="131"/>
      <c r="D39" s="145"/>
      <c r="E39" s="144"/>
      <c r="F39" s="146"/>
      <c r="G39" s="147"/>
      <c r="H39" s="148"/>
      <c r="I39" s="148"/>
      <c r="J39" s="149"/>
      <c r="K39" s="150"/>
      <c r="L39" s="150"/>
      <c r="M39" s="151"/>
      <c r="N39" s="152"/>
    </row>
    <row r="40" spans="1:14" s="142" customFormat="1" ht="60" customHeight="1">
      <c r="A40" s="143"/>
      <c r="B40" s="144"/>
      <c r="C40" s="131"/>
      <c r="D40" s="145"/>
      <c r="E40" s="144"/>
      <c r="F40" s="146"/>
      <c r="G40" s="147"/>
      <c r="H40" s="148"/>
      <c r="I40" s="148"/>
      <c r="J40" s="149"/>
      <c r="K40" s="150"/>
      <c r="L40" s="150"/>
      <c r="M40" s="151"/>
      <c r="N40" s="152"/>
    </row>
    <row r="41" spans="1:14" s="142" customFormat="1" ht="60" customHeight="1">
      <c r="A41" s="143"/>
      <c r="B41" s="144"/>
      <c r="C41" s="131"/>
      <c r="D41" s="145"/>
      <c r="E41" s="144"/>
      <c r="F41" s="146"/>
      <c r="G41" s="147"/>
      <c r="H41" s="148"/>
      <c r="I41" s="148"/>
      <c r="J41" s="149"/>
      <c r="K41" s="150"/>
      <c r="L41" s="150"/>
      <c r="M41" s="151"/>
      <c r="N41" s="152"/>
    </row>
    <row r="42" spans="1:14" s="142" customFormat="1" ht="60" customHeight="1">
      <c r="A42" s="143"/>
      <c r="B42" s="144"/>
      <c r="C42" s="131"/>
      <c r="D42" s="145"/>
      <c r="E42" s="144"/>
      <c r="F42" s="146"/>
      <c r="G42" s="147"/>
      <c r="H42" s="148"/>
      <c r="I42" s="148"/>
      <c r="J42" s="149"/>
      <c r="K42" s="150"/>
      <c r="L42" s="150"/>
      <c r="M42" s="151"/>
      <c r="N42" s="152"/>
    </row>
    <row r="43" spans="1:14" s="142" customFormat="1" ht="60" customHeight="1">
      <c r="A43" s="143"/>
      <c r="B43" s="144"/>
      <c r="C43" s="131"/>
      <c r="D43" s="145"/>
      <c r="E43" s="144"/>
      <c r="F43" s="146"/>
      <c r="G43" s="147"/>
      <c r="H43" s="148"/>
      <c r="I43" s="148"/>
      <c r="J43" s="149"/>
      <c r="K43" s="150"/>
      <c r="L43" s="150"/>
      <c r="M43" s="151"/>
      <c r="N43" s="152"/>
    </row>
    <row r="44" spans="1:14" s="142" customFormat="1" ht="60" customHeight="1">
      <c r="A44" s="143"/>
      <c r="B44" s="144"/>
      <c r="C44" s="131"/>
      <c r="D44" s="145"/>
      <c r="E44" s="144"/>
      <c r="F44" s="146"/>
      <c r="G44" s="147"/>
      <c r="H44" s="148"/>
      <c r="I44" s="148"/>
      <c r="J44" s="149"/>
      <c r="K44" s="150"/>
      <c r="L44" s="150"/>
      <c r="M44" s="151"/>
      <c r="N44" s="152"/>
    </row>
    <row r="45" spans="1:14" s="142" customFormat="1" ht="60" customHeight="1">
      <c r="A45" s="143"/>
      <c r="B45" s="144"/>
      <c r="C45" s="131"/>
      <c r="D45" s="145"/>
      <c r="E45" s="144"/>
      <c r="F45" s="146"/>
      <c r="G45" s="147"/>
      <c r="H45" s="148"/>
      <c r="I45" s="148"/>
      <c r="J45" s="149"/>
      <c r="K45" s="150"/>
      <c r="L45" s="150"/>
      <c r="M45" s="151"/>
      <c r="N45" s="152"/>
    </row>
    <row r="46" spans="1:14" s="142" customFormat="1" ht="60" customHeight="1">
      <c r="A46" s="143"/>
      <c r="B46" s="144"/>
      <c r="C46" s="131"/>
      <c r="D46" s="145"/>
      <c r="E46" s="144"/>
      <c r="F46" s="146"/>
      <c r="G46" s="147"/>
      <c r="H46" s="148"/>
      <c r="I46" s="148"/>
      <c r="J46" s="149"/>
      <c r="K46" s="150"/>
      <c r="L46" s="150"/>
      <c r="M46" s="151"/>
      <c r="N46" s="152"/>
    </row>
    <row r="47" spans="1:14" s="142" customFormat="1" ht="60" customHeight="1">
      <c r="A47" s="143"/>
      <c r="B47" s="144"/>
      <c r="C47" s="131"/>
      <c r="D47" s="145"/>
      <c r="E47" s="144"/>
      <c r="F47" s="146"/>
      <c r="G47" s="147"/>
      <c r="H47" s="148"/>
      <c r="I47" s="148"/>
      <c r="J47" s="149"/>
      <c r="K47" s="150"/>
      <c r="L47" s="150"/>
      <c r="M47" s="151"/>
      <c r="N47" s="152"/>
    </row>
    <row r="48" spans="1:14" s="142" customFormat="1" ht="60" customHeight="1">
      <c r="A48" s="143"/>
      <c r="B48" s="144"/>
      <c r="C48" s="131"/>
      <c r="D48" s="145"/>
      <c r="E48" s="144"/>
      <c r="F48" s="146"/>
      <c r="G48" s="147"/>
      <c r="H48" s="148"/>
      <c r="I48" s="148"/>
      <c r="J48" s="149"/>
      <c r="K48" s="150"/>
      <c r="L48" s="150"/>
      <c r="M48" s="151"/>
      <c r="N48" s="152"/>
    </row>
    <row r="49" spans="1:14" s="142" customFormat="1" ht="60" customHeight="1">
      <c r="A49" s="143"/>
      <c r="B49" s="144"/>
      <c r="C49" s="131"/>
      <c r="D49" s="145"/>
      <c r="E49" s="144"/>
      <c r="F49" s="146"/>
      <c r="G49" s="147"/>
      <c r="H49" s="148"/>
      <c r="I49" s="148"/>
      <c r="J49" s="149"/>
      <c r="K49" s="150"/>
      <c r="L49" s="150"/>
      <c r="M49" s="151"/>
      <c r="N49" s="152"/>
    </row>
    <row r="50" spans="1:14" s="142" customFormat="1" ht="60" customHeight="1">
      <c r="A50" s="143"/>
      <c r="B50" s="144"/>
      <c r="C50" s="131"/>
      <c r="D50" s="145"/>
      <c r="E50" s="144"/>
      <c r="F50" s="146"/>
      <c r="G50" s="147"/>
      <c r="H50" s="148"/>
      <c r="I50" s="148"/>
      <c r="J50" s="149"/>
      <c r="K50" s="150"/>
      <c r="L50" s="150"/>
      <c r="M50" s="151"/>
      <c r="N50" s="152"/>
    </row>
    <row r="51" spans="1:14" s="142" customFormat="1" ht="60" customHeight="1">
      <c r="A51" s="143"/>
      <c r="B51" s="144"/>
      <c r="C51" s="131"/>
      <c r="D51" s="145"/>
      <c r="E51" s="144"/>
      <c r="F51" s="146"/>
      <c r="G51" s="147"/>
      <c r="H51" s="148"/>
      <c r="I51" s="148"/>
      <c r="J51" s="149"/>
      <c r="K51" s="150"/>
      <c r="L51" s="150"/>
      <c r="M51" s="151"/>
      <c r="N51" s="152"/>
    </row>
    <row r="52" spans="1:14" s="142" customFormat="1" ht="60" customHeight="1">
      <c r="A52" s="143"/>
      <c r="B52" s="144"/>
      <c r="C52" s="131"/>
      <c r="D52" s="145"/>
      <c r="E52" s="144"/>
      <c r="F52" s="146"/>
      <c r="G52" s="147"/>
      <c r="H52" s="148"/>
      <c r="I52" s="148"/>
      <c r="J52" s="149"/>
      <c r="K52" s="150"/>
      <c r="L52" s="150"/>
      <c r="M52" s="151"/>
      <c r="N52" s="152"/>
    </row>
    <row r="53" spans="1:14" s="142" customFormat="1" ht="60" customHeight="1">
      <c r="A53" s="143"/>
      <c r="B53" s="144"/>
      <c r="C53" s="131"/>
      <c r="D53" s="145"/>
      <c r="E53" s="144"/>
      <c r="F53" s="146"/>
      <c r="G53" s="147"/>
      <c r="H53" s="148"/>
      <c r="I53" s="148"/>
      <c r="J53" s="149"/>
      <c r="K53" s="150"/>
      <c r="L53" s="150"/>
      <c r="M53" s="151"/>
      <c r="N53" s="152"/>
    </row>
    <row r="54" spans="1:14" s="142" customFormat="1" ht="60" customHeight="1">
      <c r="A54" s="143"/>
      <c r="B54" s="144"/>
      <c r="C54" s="131"/>
      <c r="D54" s="145"/>
      <c r="E54" s="144"/>
      <c r="F54" s="146"/>
      <c r="G54" s="147"/>
      <c r="H54" s="148"/>
      <c r="I54" s="148"/>
      <c r="J54" s="149"/>
      <c r="K54" s="150"/>
      <c r="L54" s="150"/>
      <c r="M54" s="151"/>
      <c r="N54" s="152"/>
    </row>
    <row r="55" spans="1:14" s="142" customFormat="1" ht="60" customHeight="1">
      <c r="A55" s="143"/>
      <c r="B55" s="144"/>
      <c r="C55" s="131"/>
      <c r="D55" s="145"/>
      <c r="E55" s="144"/>
      <c r="F55" s="146"/>
      <c r="G55" s="147"/>
      <c r="H55" s="148"/>
      <c r="I55" s="148"/>
      <c r="J55" s="149"/>
      <c r="K55" s="150"/>
      <c r="L55" s="150"/>
      <c r="M55" s="151"/>
      <c r="N55" s="152"/>
    </row>
    <row r="56" spans="1:14" s="142" customFormat="1" ht="60" customHeight="1">
      <c r="A56" s="143"/>
      <c r="B56" s="144"/>
      <c r="C56" s="131"/>
      <c r="D56" s="145"/>
      <c r="E56" s="144"/>
      <c r="F56" s="146"/>
      <c r="G56" s="147"/>
      <c r="H56" s="148"/>
      <c r="I56" s="148"/>
      <c r="J56" s="149"/>
      <c r="K56" s="150"/>
      <c r="L56" s="150"/>
      <c r="M56" s="151"/>
      <c r="N56" s="152"/>
    </row>
    <row r="57" spans="1:14" s="142" customFormat="1" ht="60" customHeight="1">
      <c r="A57" s="143"/>
      <c r="B57" s="144"/>
      <c r="C57" s="131"/>
      <c r="D57" s="145"/>
      <c r="E57" s="144"/>
      <c r="F57" s="146"/>
      <c r="G57" s="147"/>
      <c r="H57" s="148"/>
      <c r="I57" s="148"/>
      <c r="J57" s="149"/>
      <c r="K57" s="150"/>
      <c r="L57" s="150"/>
      <c r="M57" s="151"/>
      <c r="N57" s="152"/>
    </row>
    <row r="58" spans="1:14" s="142" customFormat="1" ht="60" customHeight="1">
      <c r="A58" s="143"/>
      <c r="B58" s="144"/>
      <c r="C58" s="131"/>
      <c r="D58" s="145"/>
      <c r="E58" s="144"/>
      <c r="F58" s="146"/>
      <c r="G58" s="147"/>
      <c r="H58" s="148"/>
      <c r="I58" s="148"/>
      <c r="J58" s="149"/>
      <c r="K58" s="150"/>
      <c r="L58" s="150"/>
      <c r="M58" s="151"/>
      <c r="N58" s="152"/>
    </row>
    <row r="59" spans="1:14" s="142" customFormat="1" ht="60" customHeight="1">
      <c r="A59" s="143"/>
      <c r="B59" s="144"/>
      <c r="C59" s="131"/>
      <c r="D59" s="145"/>
      <c r="E59" s="144"/>
      <c r="F59" s="146"/>
      <c r="G59" s="147"/>
      <c r="H59" s="148"/>
      <c r="I59" s="148"/>
      <c r="J59" s="149"/>
      <c r="K59" s="150"/>
      <c r="L59" s="150"/>
      <c r="M59" s="151"/>
      <c r="N59" s="152"/>
    </row>
    <row r="60" spans="1:14" s="142" customFormat="1" ht="60" customHeight="1">
      <c r="A60" s="143"/>
      <c r="B60" s="144"/>
      <c r="C60" s="131"/>
      <c r="D60" s="145"/>
      <c r="E60" s="144"/>
      <c r="F60" s="146"/>
      <c r="G60" s="147"/>
      <c r="H60" s="148"/>
      <c r="I60" s="148"/>
      <c r="J60" s="149"/>
      <c r="K60" s="150"/>
      <c r="L60" s="150"/>
      <c r="M60" s="151"/>
      <c r="N60" s="152"/>
    </row>
    <row r="61" spans="1:14" s="142" customFormat="1" ht="60" customHeight="1">
      <c r="A61" s="143"/>
      <c r="B61" s="144"/>
      <c r="C61" s="131"/>
      <c r="D61" s="145"/>
      <c r="E61" s="144"/>
      <c r="F61" s="146"/>
      <c r="G61" s="147"/>
      <c r="H61" s="148"/>
      <c r="I61" s="148"/>
      <c r="J61" s="149"/>
      <c r="K61" s="150"/>
      <c r="L61" s="150"/>
      <c r="M61" s="151"/>
      <c r="N61" s="152"/>
    </row>
    <row r="62" spans="1:14" s="142" customFormat="1" ht="60" customHeight="1">
      <c r="A62" s="143"/>
      <c r="B62" s="144"/>
      <c r="C62" s="131"/>
      <c r="D62" s="145"/>
      <c r="E62" s="144"/>
      <c r="F62" s="146"/>
      <c r="G62" s="147"/>
      <c r="H62" s="148"/>
      <c r="I62" s="148"/>
      <c r="J62" s="149"/>
      <c r="K62" s="150"/>
      <c r="L62" s="150"/>
      <c r="M62" s="151"/>
      <c r="N62" s="152"/>
    </row>
    <row r="63" spans="1:14" s="142" customFormat="1" ht="60" customHeight="1">
      <c r="A63" s="143"/>
      <c r="B63" s="144"/>
      <c r="C63" s="131"/>
      <c r="D63" s="145"/>
      <c r="E63" s="144"/>
      <c r="F63" s="146"/>
      <c r="G63" s="147"/>
      <c r="H63" s="148"/>
      <c r="I63" s="148"/>
      <c r="J63" s="149"/>
      <c r="K63" s="150"/>
      <c r="L63" s="150"/>
      <c r="M63" s="151"/>
      <c r="N63" s="152"/>
    </row>
    <row r="64" spans="1:14" s="142" customFormat="1" ht="60" customHeight="1">
      <c r="A64" s="143"/>
      <c r="B64" s="144"/>
      <c r="C64" s="131"/>
      <c r="D64" s="145"/>
      <c r="E64" s="144"/>
      <c r="F64" s="146"/>
      <c r="G64" s="147"/>
      <c r="H64" s="148"/>
      <c r="I64" s="148"/>
      <c r="J64" s="149"/>
      <c r="K64" s="150"/>
      <c r="L64" s="150"/>
      <c r="M64" s="151"/>
      <c r="N64" s="152"/>
    </row>
    <row r="65" spans="1:14" s="142" customFormat="1" ht="60" customHeight="1">
      <c r="A65" s="143"/>
      <c r="B65" s="144"/>
      <c r="C65" s="131"/>
      <c r="D65" s="145"/>
      <c r="E65" s="144"/>
      <c r="F65" s="146"/>
      <c r="G65" s="147"/>
      <c r="H65" s="148"/>
      <c r="I65" s="148"/>
      <c r="J65" s="149"/>
      <c r="K65" s="150"/>
      <c r="L65" s="150"/>
      <c r="M65" s="151"/>
      <c r="N65" s="152"/>
    </row>
    <row r="66" spans="1:14" s="142" customFormat="1" ht="60" customHeight="1">
      <c r="A66" s="143"/>
      <c r="B66" s="144"/>
      <c r="C66" s="131"/>
      <c r="D66" s="145"/>
      <c r="E66" s="144"/>
      <c r="F66" s="146"/>
      <c r="G66" s="147"/>
      <c r="H66" s="148"/>
      <c r="I66" s="148"/>
      <c r="J66" s="149"/>
      <c r="K66" s="150"/>
      <c r="L66" s="150"/>
      <c r="M66" s="151"/>
      <c r="N66" s="152"/>
    </row>
    <row r="67" spans="1:14" s="142" customFormat="1" ht="60" customHeight="1">
      <c r="A67" s="143"/>
      <c r="B67" s="144"/>
      <c r="C67" s="131"/>
      <c r="D67" s="145"/>
      <c r="E67" s="144"/>
      <c r="F67" s="146"/>
      <c r="G67" s="147"/>
      <c r="H67" s="148"/>
      <c r="I67" s="148"/>
      <c r="J67" s="149"/>
      <c r="K67" s="150"/>
      <c r="L67" s="150"/>
      <c r="M67" s="151"/>
      <c r="N67" s="152"/>
    </row>
    <row r="68" spans="1:14" s="142" customFormat="1" ht="60" customHeight="1">
      <c r="A68" s="143"/>
      <c r="B68" s="144"/>
      <c r="C68" s="131"/>
      <c r="D68" s="145"/>
      <c r="E68" s="144"/>
      <c r="F68" s="146"/>
      <c r="G68" s="147"/>
      <c r="H68" s="148"/>
      <c r="I68" s="148"/>
      <c r="J68" s="149"/>
      <c r="K68" s="150"/>
      <c r="L68" s="150"/>
      <c r="M68" s="151"/>
      <c r="N68" s="152"/>
    </row>
    <row r="69" spans="1:14" s="142" customFormat="1" ht="60" customHeight="1">
      <c r="A69" s="143"/>
      <c r="B69" s="144"/>
      <c r="C69" s="131"/>
      <c r="D69" s="145"/>
      <c r="E69" s="144"/>
      <c r="F69" s="146"/>
      <c r="G69" s="147"/>
      <c r="H69" s="148"/>
      <c r="I69" s="148"/>
      <c r="J69" s="149"/>
      <c r="K69" s="150"/>
      <c r="L69" s="150"/>
      <c r="M69" s="151"/>
      <c r="N69" s="152"/>
    </row>
    <row r="70" spans="1:14" s="142" customFormat="1" ht="60" customHeight="1">
      <c r="A70" s="143"/>
      <c r="B70" s="144"/>
      <c r="C70" s="131"/>
      <c r="D70" s="145"/>
      <c r="E70" s="144"/>
      <c r="F70" s="146"/>
      <c r="G70" s="147"/>
      <c r="H70" s="148"/>
      <c r="I70" s="148"/>
      <c r="J70" s="149"/>
      <c r="K70" s="150"/>
      <c r="L70" s="150"/>
      <c r="M70" s="151"/>
      <c r="N70" s="152"/>
    </row>
    <row r="71" spans="1:14" s="142" customFormat="1" ht="60" customHeight="1">
      <c r="A71" s="143"/>
      <c r="B71" s="144"/>
      <c r="C71" s="131"/>
      <c r="D71" s="145"/>
      <c r="E71" s="144"/>
      <c r="F71" s="146"/>
      <c r="G71" s="147"/>
      <c r="H71" s="148"/>
      <c r="I71" s="148"/>
      <c r="J71" s="149"/>
      <c r="K71" s="150"/>
      <c r="L71" s="150"/>
      <c r="M71" s="151"/>
      <c r="N71" s="152"/>
    </row>
    <row r="72" spans="1:14" s="142" customFormat="1" ht="60" customHeight="1">
      <c r="A72" s="143"/>
      <c r="B72" s="144"/>
      <c r="C72" s="131"/>
      <c r="D72" s="145"/>
      <c r="E72" s="144"/>
      <c r="F72" s="146"/>
      <c r="G72" s="147"/>
      <c r="H72" s="148"/>
      <c r="I72" s="148"/>
      <c r="J72" s="149"/>
      <c r="K72" s="150"/>
      <c r="L72" s="150"/>
      <c r="M72" s="151"/>
      <c r="N72" s="152"/>
    </row>
    <row r="73" spans="1:14" s="142" customFormat="1" ht="60" customHeight="1">
      <c r="A73" s="143"/>
      <c r="B73" s="144"/>
      <c r="C73" s="131"/>
      <c r="D73" s="145"/>
      <c r="E73" s="144"/>
      <c r="F73" s="146"/>
      <c r="G73" s="147"/>
      <c r="H73" s="148"/>
      <c r="I73" s="148"/>
      <c r="J73" s="149"/>
      <c r="K73" s="150"/>
      <c r="L73" s="150"/>
      <c r="M73" s="151"/>
      <c r="N73" s="152"/>
    </row>
    <row r="74" spans="1:14" s="142" customFormat="1" ht="60" customHeight="1">
      <c r="A74" s="143"/>
      <c r="B74" s="144"/>
      <c r="C74" s="131"/>
      <c r="D74" s="145"/>
      <c r="E74" s="144"/>
      <c r="F74" s="146"/>
      <c r="G74" s="147"/>
      <c r="H74" s="148"/>
      <c r="I74" s="148"/>
      <c r="J74" s="149"/>
      <c r="K74" s="150"/>
      <c r="L74" s="150"/>
      <c r="M74" s="151"/>
      <c r="N74" s="152"/>
    </row>
    <row r="75" spans="1:14" s="142" customFormat="1" ht="60" customHeight="1">
      <c r="A75" s="143"/>
      <c r="B75" s="144"/>
      <c r="C75" s="131"/>
      <c r="D75" s="145"/>
      <c r="E75" s="144"/>
      <c r="F75" s="146"/>
      <c r="G75" s="147"/>
      <c r="H75" s="148"/>
      <c r="I75" s="148"/>
      <c r="J75" s="149"/>
      <c r="K75" s="150"/>
      <c r="L75" s="150"/>
      <c r="M75" s="151"/>
      <c r="N75" s="152"/>
    </row>
    <row r="76" spans="1:14" s="142" customFormat="1" ht="60" customHeight="1">
      <c r="A76" s="143"/>
      <c r="B76" s="144"/>
      <c r="C76" s="131"/>
      <c r="D76" s="145"/>
      <c r="E76" s="144"/>
      <c r="F76" s="146"/>
      <c r="G76" s="147"/>
      <c r="H76" s="148"/>
      <c r="I76" s="148"/>
      <c r="J76" s="149"/>
      <c r="K76" s="150"/>
      <c r="L76" s="150"/>
      <c r="M76" s="151"/>
      <c r="N76" s="152"/>
    </row>
    <row r="77" spans="1:14" s="142" customFormat="1" ht="60" customHeight="1">
      <c r="A77" s="143"/>
      <c r="B77" s="144"/>
      <c r="C77" s="131"/>
      <c r="D77" s="145"/>
      <c r="E77" s="144"/>
      <c r="F77" s="146"/>
      <c r="G77" s="147"/>
      <c r="H77" s="148"/>
      <c r="I77" s="148"/>
      <c r="J77" s="149"/>
      <c r="K77" s="150"/>
      <c r="L77" s="150"/>
      <c r="M77" s="151"/>
      <c r="N77" s="152"/>
    </row>
    <row r="78" spans="1:14" s="142" customFormat="1" ht="60" customHeight="1">
      <c r="A78" s="143"/>
      <c r="B78" s="144"/>
      <c r="C78" s="131"/>
      <c r="D78" s="145"/>
      <c r="E78" s="144"/>
      <c r="F78" s="146"/>
      <c r="G78" s="147"/>
      <c r="H78" s="148"/>
      <c r="I78" s="148"/>
      <c r="J78" s="149"/>
      <c r="K78" s="150"/>
      <c r="L78" s="150"/>
      <c r="M78" s="151"/>
      <c r="N78" s="152"/>
    </row>
    <row r="79" spans="1:14" s="142" customFormat="1" ht="60" customHeight="1">
      <c r="A79" s="143"/>
      <c r="B79" s="144"/>
      <c r="C79" s="131"/>
      <c r="D79" s="145"/>
      <c r="E79" s="144"/>
      <c r="F79" s="146"/>
      <c r="G79" s="147"/>
      <c r="H79" s="148"/>
      <c r="I79" s="148"/>
      <c r="J79" s="149"/>
      <c r="K79" s="150"/>
      <c r="L79" s="150"/>
      <c r="M79" s="151"/>
      <c r="N79" s="152"/>
    </row>
    <row r="80" spans="1:14" s="142" customFormat="1" ht="60" customHeight="1">
      <c r="A80" s="143"/>
      <c r="B80" s="144"/>
      <c r="C80" s="131"/>
      <c r="D80" s="145"/>
      <c r="E80" s="144"/>
      <c r="F80" s="146"/>
      <c r="G80" s="147"/>
      <c r="H80" s="148"/>
      <c r="I80" s="148"/>
      <c r="J80" s="149"/>
      <c r="K80" s="150"/>
      <c r="L80" s="150"/>
      <c r="M80" s="151"/>
      <c r="N80" s="152"/>
    </row>
    <row r="81" spans="1:14" s="142" customFormat="1" ht="60" customHeight="1">
      <c r="A81" s="143"/>
      <c r="B81" s="144"/>
      <c r="C81" s="131"/>
      <c r="D81" s="145"/>
      <c r="E81" s="144"/>
      <c r="F81" s="146"/>
      <c r="G81" s="147"/>
      <c r="H81" s="148"/>
      <c r="I81" s="148"/>
      <c r="J81" s="149"/>
      <c r="K81" s="150"/>
      <c r="L81" s="150"/>
      <c r="M81" s="151"/>
      <c r="N81" s="152"/>
    </row>
    <row r="82" spans="1:14" s="142" customFormat="1" ht="60" customHeight="1">
      <c r="A82" s="143"/>
      <c r="B82" s="144"/>
      <c r="C82" s="131"/>
      <c r="D82" s="145"/>
      <c r="E82" s="144"/>
      <c r="F82" s="146"/>
      <c r="G82" s="147"/>
      <c r="H82" s="148"/>
      <c r="I82" s="148"/>
      <c r="J82" s="149"/>
      <c r="K82" s="150"/>
      <c r="L82" s="150"/>
      <c r="M82" s="151"/>
      <c r="N82" s="152"/>
    </row>
    <row r="83" spans="1:14" s="142" customFormat="1" ht="60" customHeight="1">
      <c r="A83" s="143"/>
      <c r="B83" s="144"/>
      <c r="C83" s="131"/>
      <c r="D83" s="145"/>
      <c r="E83" s="144"/>
      <c r="F83" s="146"/>
      <c r="G83" s="147"/>
      <c r="H83" s="148"/>
      <c r="I83" s="148"/>
      <c r="J83" s="149"/>
      <c r="K83" s="150"/>
      <c r="L83" s="150"/>
      <c r="M83" s="151"/>
      <c r="N83" s="152"/>
    </row>
    <row r="84" spans="1:14" s="142" customFormat="1" ht="60" customHeight="1">
      <c r="A84" s="143"/>
      <c r="B84" s="144"/>
      <c r="C84" s="131"/>
      <c r="D84" s="145"/>
      <c r="E84" s="144"/>
      <c r="F84" s="146"/>
      <c r="G84" s="147"/>
      <c r="H84" s="148"/>
      <c r="I84" s="148"/>
      <c r="J84" s="149"/>
      <c r="K84" s="150"/>
      <c r="L84" s="150"/>
      <c r="M84" s="151"/>
      <c r="N84" s="152"/>
    </row>
    <row r="85" spans="1:14" s="142" customFormat="1" ht="60" customHeight="1">
      <c r="A85" s="143"/>
      <c r="B85" s="144"/>
      <c r="C85" s="131"/>
      <c r="D85" s="145"/>
      <c r="E85" s="144"/>
      <c r="F85" s="146"/>
      <c r="G85" s="147"/>
      <c r="H85" s="148"/>
      <c r="I85" s="148"/>
      <c r="J85" s="149"/>
      <c r="K85" s="150"/>
      <c r="L85" s="150"/>
      <c r="M85" s="151"/>
      <c r="N85" s="152"/>
    </row>
    <row r="86" spans="1:14" s="142" customFormat="1" ht="60" customHeight="1">
      <c r="A86" s="143"/>
      <c r="B86" s="144"/>
      <c r="C86" s="131"/>
      <c r="D86" s="145"/>
      <c r="E86" s="144"/>
      <c r="F86" s="146"/>
      <c r="G86" s="147"/>
      <c r="H86" s="148"/>
      <c r="I86" s="148"/>
      <c r="J86" s="149"/>
      <c r="K86" s="150"/>
      <c r="L86" s="150"/>
      <c r="M86" s="151"/>
      <c r="N86" s="152"/>
    </row>
    <row r="87" spans="1:14" s="142" customFormat="1" ht="60" customHeight="1">
      <c r="A87" s="143"/>
      <c r="B87" s="144"/>
      <c r="C87" s="131"/>
      <c r="D87" s="145"/>
      <c r="E87" s="144"/>
      <c r="F87" s="146"/>
      <c r="G87" s="147"/>
      <c r="H87" s="148"/>
      <c r="I87" s="148"/>
      <c r="J87" s="149"/>
      <c r="K87" s="150"/>
      <c r="L87" s="150"/>
      <c r="M87" s="151"/>
      <c r="N87" s="152"/>
    </row>
    <row r="88" spans="1:14" s="142" customFormat="1" ht="60" customHeight="1">
      <c r="A88" s="143"/>
      <c r="B88" s="144"/>
      <c r="C88" s="131"/>
      <c r="D88" s="145"/>
      <c r="E88" s="144"/>
      <c r="F88" s="146"/>
      <c r="G88" s="147"/>
      <c r="H88" s="148"/>
      <c r="I88" s="148"/>
      <c r="J88" s="149"/>
      <c r="K88" s="150"/>
      <c r="L88" s="150"/>
      <c r="M88" s="151"/>
      <c r="N88" s="152"/>
    </row>
    <row r="89" spans="1:14" s="142" customFormat="1" ht="60" customHeight="1">
      <c r="A89" s="143"/>
      <c r="B89" s="144"/>
      <c r="C89" s="131"/>
      <c r="D89" s="145"/>
      <c r="E89" s="144"/>
      <c r="F89" s="146"/>
      <c r="G89" s="147"/>
      <c r="H89" s="148"/>
      <c r="I89" s="148"/>
      <c r="J89" s="149"/>
      <c r="K89" s="150"/>
      <c r="L89" s="150"/>
      <c r="M89" s="151"/>
      <c r="N89" s="152"/>
    </row>
    <row r="90" spans="1:14" s="142" customFormat="1" ht="60" customHeight="1">
      <c r="A90" s="143"/>
      <c r="B90" s="144"/>
      <c r="C90" s="131"/>
      <c r="D90" s="145"/>
      <c r="E90" s="144"/>
      <c r="F90" s="146"/>
      <c r="G90" s="147"/>
      <c r="H90" s="148"/>
      <c r="I90" s="148"/>
      <c r="J90" s="149"/>
      <c r="K90" s="150"/>
      <c r="L90" s="150"/>
      <c r="M90" s="151"/>
      <c r="N90" s="152"/>
    </row>
    <row r="91" spans="1:14" s="142" customFormat="1" ht="60" customHeight="1">
      <c r="A91" s="143"/>
      <c r="B91" s="144"/>
      <c r="C91" s="131"/>
      <c r="D91" s="145"/>
      <c r="E91" s="144"/>
      <c r="F91" s="146"/>
      <c r="G91" s="147"/>
      <c r="H91" s="148"/>
      <c r="I91" s="148"/>
      <c r="J91" s="149"/>
      <c r="K91" s="150"/>
      <c r="L91" s="150"/>
      <c r="M91" s="151"/>
      <c r="N91" s="152"/>
    </row>
    <row r="92" spans="1:14" s="142" customFormat="1" ht="60" customHeight="1">
      <c r="A92" s="143"/>
      <c r="B92" s="144"/>
      <c r="C92" s="131"/>
      <c r="D92" s="145"/>
      <c r="E92" s="144"/>
      <c r="F92" s="146"/>
      <c r="G92" s="147"/>
      <c r="H92" s="148"/>
      <c r="I92" s="148"/>
      <c r="J92" s="149"/>
      <c r="K92" s="150"/>
      <c r="L92" s="150"/>
      <c r="M92" s="151"/>
      <c r="N92" s="152"/>
    </row>
    <row r="93" spans="1:14" s="142" customFormat="1" ht="60" customHeight="1">
      <c r="A93" s="143"/>
      <c r="B93" s="144"/>
      <c r="C93" s="131"/>
      <c r="D93" s="145"/>
      <c r="E93" s="144"/>
      <c r="F93" s="146"/>
      <c r="G93" s="147"/>
      <c r="H93" s="148"/>
      <c r="I93" s="148"/>
      <c r="J93" s="149"/>
      <c r="K93" s="150"/>
      <c r="L93" s="150"/>
      <c r="M93" s="151"/>
      <c r="N93" s="152"/>
    </row>
    <row r="94" spans="1:14" s="142" customFormat="1" ht="60" customHeight="1">
      <c r="A94" s="143"/>
      <c r="B94" s="144"/>
      <c r="C94" s="131"/>
      <c r="D94" s="145"/>
      <c r="E94" s="144"/>
      <c r="F94" s="146"/>
      <c r="G94" s="147"/>
      <c r="H94" s="148"/>
      <c r="I94" s="148"/>
      <c r="J94" s="149"/>
      <c r="K94" s="150"/>
      <c r="L94" s="150"/>
      <c r="M94" s="151"/>
      <c r="N94" s="152"/>
    </row>
    <row r="95" spans="1:14" s="142" customFormat="1" ht="60" customHeight="1">
      <c r="A95" s="143"/>
      <c r="B95" s="144"/>
      <c r="C95" s="131"/>
      <c r="D95" s="145"/>
      <c r="E95" s="144"/>
      <c r="F95" s="146"/>
      <c r="G95" s="147"/>
      <c r="H95" s="148"/>
      <c r="I95" s="148"/>
      <c r="J95" s="149"/>
      <c r="K95" s="150"/>
      <c r="L95" s="150"/>
      <c r="M95" s="151"/>
      <c r="N95" s="152"/>
    </row>
    <row r="96" spans="1:14" s="142" customFormat="1" ht="60" customHeight="1">
      <c r="A96" s="143"/>
      <c r="B96" s="144"/>
      <c r="C96" s="131"/>
      <c r="D96" s="145"/>
      <c r="E96" s="144"/>
      <c r="F96" s="146"/>
      <c r="G96" s="147"/>
      <c r="H96" s="148"/>
      <c r="I96" s="148"/>
      <c r="J96" s="149"/>
      <c r="K96" s="150"/>
      <c r="L96" s="150"/>
      <c r="M96" s="151"/>
      <c r="N96" s="152"/>
    </row>
    <row r="97" spans="1:16" s="142" customFormat="1" ht="60" customHeight="1">
      <c r="A97" s="143"/>
      <c r="B97" s="144"/>
      <c r="C97" s="131"/>
      <c r="D97" s="145"/>
      <c r="E97" s="144"/>
      <c r="F97" s="146"/>
      <c r="G97" s="147"/>
      <c r="H97" s="148"/>
      <c r="I97" s="148"/>
      <c r="J97" s="149"/>
      <c r="K97" s="150"/>
      <c r="L97" s="150"/>
      <c r="M97" s="151"/>
      <c r="N97" s="152"/>
    </row>
    <row r="98" spans="1:16" s="142" customFormat="1" ht="60" customHeight="1">
      <c r="A98" s="143"/>
      <c r="B98" s="144"/>
      <c r="C98" s="131"/>
      <c r="D98" s="145"/>
      <c r="E98" s="144"/>
      <c r="F98" s="146"/>
      <c r="G98" s="147"/>
      <c r="H98" s="148"/>
      <c r="I98" s="148"/>
      <c r="J98" s="149"/>
      <c r="K98" s="150"/>
      <c r="L98" s="150"/>
      <c r="M98" s="151"/>
      <c r="N98" s="152"/>
    </row>
    <row r="99" spans="1:16" s="142" customFormat="1" ht="60" customHeight="1">
      <c r="A99" s="143"/>
      <c r="B99" s="144"/>
      <c r="C99" s="131"/>
      <c r="D99" s="145"/>
      <c r="E99" s="144"/>
      <c r="F99" s="146"/>
      <c r="G99" s="147"/>
      <c r="H99" s="148"/>
      <c r="I99" s="148"/>
      <c r="J99" s="149"/>
      <c r="K99" s="150"/>
      <c r="L99" s="150"/>
      <c r="M99" s="151"/>
      <c r="N99" s="152"/>
    </row>
    <row r="100" spans="1:16" s="142" customFormat="1" ht="60" customHeight="1">
      <c r="A100" s="143"/>
      <c r="B100" s="144"/>
      <c r="C100" s="131"/>
      <c r="D100" s="145"/>
      <c r="E100" s="144"/>
      <c r="F100" s="146"/>
      <c r="G100" s="147"/>
      <c r="H100" s="148"/>
      <c r="I100" s="148"/>
      <c r="J100" s="149"/>
      <c r="K100" s="150"/>
      <c r="L100" s="150"/>
      <c r="M100" s="151"/>
      <c r="N100" s="152"/>
    </row>
    <row r="101" spans="1:16" s="142" customFormat="1" ht="60" customHeight="1">
      <c r="A101" s="143"/>
      <c r="B101" s="144"/>
      <c r="C101" s="131"/>
      <c r="D101" s="145"/>
      <c r="E101" s="144"/>
      <c r="F101" s="146"/>
      <c r="G101" s="147"/>
      <c r="H101" s="148"/>
      <c r="I101" s="148"/>
      <c r="J101" s="149"/>
      <c r="K101" s="150"/>
      <c r="L101" s="150"/>
      <c r="M101" s="151"/>
      <c r="N101" s="152"/>
    </row>
    <row r="102" spans="1:16" s="142" customFormat="1" ht="60" customHeight="1">
      <c r="A102" s="143"/>
      <c r="B102" s="144"/>
      <c r="C102" s="131"/>
      <c r="D102" s="145"/>
      <c r="E102" s="144"/>
      <c r="F102" s="146"/>
      <c r="G102" s="147"/>
      <c r="H102" s="148"/>
      <c r="I102" s="148"/>
      <c r="J102" s="149"/>
      <c r="K102" s="150"/>
      <c r="L102" s="150"/>
      <c r="M102" s="151"/>
      <c r="N102" s="152"/>
    </row>
    <row r="103" spans="1:16" s="142" customFormat="1" ht="60" customHeight="1">
      <c r="A103" s="143"/>
      <c r="B103" s="144"/>
      <c r="C103" s="131"/>
      <c r="D103" s="145"/>
      <c r="E103" s="144"/>
      <c r="F103" s="146"/>
      <c r="G103" s="147"/>
      <c r="H103" s="148"/>
      <c r="I103" s="148"/>
      <c r="J103" s="149"/>
      <c r="K103" s="150"/>
      <c r="L103" s="150"/>
      <c r="M103" s="151"/>
      <c r="N103" s="152"/>
    </row>
    <row r="104" spans="1:16" s="153" customFormat="1" ht="60" customHeight="1">
      <c r="A104" s="143"/>
      <c r="B104" s="144"/>
      <c r="C104" s="131"/>
      <c r="D104" s="145"/>
      <c r="E104" s="144"/>
      <c r="F104" s="146"/>
      <c r="G104" s="147"/>
      <c r="H104" s="148"/>
      <c r="I104" s="148"/>
      <c r="J104" s="149"/>
      <c r="K104" s="150"/>
      <c r="L104" s="150"/>
      <c r="M104" s="151"/>
      <c r="N104" s="152"/>
      <c r="O104" s="142"/>
      <c r="P104" s="142"/>
    </row>
    <row r="105" spans="1:16" s="153" customFormat="1" ht="60" customHeight="1">
      <c r="A105" s="143"/>
      <c r="B105" s="144"/>
      <c r="C105" s="131"/>
      <c r="D105" s="145"/>
      <c r="E105" s="144"/>
      <c r="F105" s="146"/>
      <c r="G105" s="147"/>
      <c r="H105" s="148"/>
      <c r="I105" s="148"/>
      <c r="J105" s="149"/>
      <c r="K105" s="150"/>
      <c r="L105" s="150"/>
      <c r="M105" s="151"/>
      <c r="N105" s="152"/>
      <c r="O105" s="142"/>
      <c r="P105" s="142"/>
    </row>
    <row r="106" spans="1:16" s="153" customFormat="1" ht="60" customHeight="1">
      <c r="A106" s="143"/>
      <c r="B106" s="144"/>
      <c r="C106" s="131"/>
      <c r="D106" s="145"/>
      <c r="E106" s="144"/>
      <c r="F106" s="146"/>
      <c r="G106" s="147"/>
      <c r="H106" s="148"/>
      <c r="I106" s="148"/>
      <c r="J106" s="149"/>
      <c r="K106" s="150"/>
      <c r="L106" s="150"/>
      <c r="M106" s="151"/>
      <c r="N106" s="152"/>
      <c r="O106" s="142"/>
      <c r="P106" s="142"/>
    </row>
    <row r="107" spans="1:16" s="153" customFormat="1" ht="60" customHeight="1">
      <c r="A107" s="143"/>
      <c r="B107" s="144"/>
      <c r="C107" s="131"/>
      <c r="D107" s="145"/>
      <c r="E107" s="144"/>
      <c r="F107" s="146"/>
      <c r="G107" s="147"/>
      <c r="H107" s="148"/>
      <c r="I107" s="148"/>
      <c r="J107" s="149"/>
      <c r="K107" s="150"/>
      <c r="L107" s="150"/>
      <c r="M107" s="151"/>
      <c r="N107" s="152"/>
      <c r="O107" s="142"/>
      <c r="P107" s="142"/>
    </row>
    <row r="108" spans="1:16" s="153" customFormat="1" ht="60" customHeight="1">
      <c r="A108" s="143"/>
      <c r="B108" s="144"/>
      <c r="C108" s="131"/>
      <c r="D108" s="145"/>
      <c r="E108" s="144"/>
      <c r="F108" s="146"/>
      <c r="G108" s="147"/>
      <c r="H108" s="148"/>
      <c r="I108" s="148"/>
      <c r="J108" s="149"/>
      <c r="K108" s="150"/>
      <c r="L108" s="150"/>
      <c r="M108" s="151"/>
      <c r="N108" s="152"/>
      <c r="O108" s="142"/>
      <c r="P108" s="142"/>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32"/>
  <sheetViews>
    <sheetView showGridLines="0" view="pageBreakPreview" zoomScale="70" zoomScaleNormal="100" zoomScaleSheetLayoutView="70" workbookViewId="0">
      <pane ySplit="4" topLeftCell="A5" activePane="bottomLeft" state="frozen"/>
      <selection activeCell="E7" sqref="E7"/>
      <selection pane="bottomLeft" activeCell="F13" sqref="F13"/>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5</v>
      </c>
      <c r="B2" s="6"/>
      <c r="C2" s="6"/>
      <c r="D2" s="6"/>
      <c r="E2" s="6"/>
      <c r="F2" s="6"/>
      <c r="G2" s="6"/>
      <c r="H2" s="6"/>
      <c r="I2" s="6"/>
      <c r="J2" s="6"/>
      <c r="K2" s="6"/>
      <c r="L2" s="6"/>
    </row>
    <row r="3" spans="1:19" ht="11.25" thickBot="1">
      <c r="G3" s="8"/>
      <c r="H3" s="8"/>
      <c r="I3" s="9"/>
      <c r="J3" s="9"/>
      <c r="K3" s="9"/>
      <c r="L3" s="9"/>
    </row>
    <row r="4" spans="1:19" s="12" customFormat="1" ht="48" customHeight="1" thickBot="1">
      <c r="A4" s="10" t="s">
        <v>2</v>
      </c>
      <c r="B4" s="10" t="s">
        <v>4</v>
      </c>
      <c r="C4" s="10" t="s">
        <v>6</v>
      </c>
      <c r="D4" s="10" t="s">
        <v>7</v>
      </c>
      <c r="E4" s="10" t="s">
        <v>8</v>
      </c>
      <c r="F4" s="11" t="s">
        <v>9</v>
      </c>
      <c r="G4" s="10" t="s">
        <v>10</v>
      </c>
      <c r="H4" s="10" t="s">
        <v>11</v>
      </c>
      <c r="I4" s="10" t="s">
        <v>137</v>
      </c>
      <c r="J4" s="125" t="s">
        <v>12</v>
      </c>
      <c r="K4" s="128" t="s">
        <v>123</v>
      </c>
      <c r="L4" s="128" t="s">
        <v>124</v>
      </c>
      <c r="M4" s="94" t="s">
        <v>50</v>
      </c>
      <c r="N4" s="94"/>
      <c r="O4" s="98" t="s">
        <v>52</v>
      </c>
      <c r="P4" s="98"/>
    </row>
    <row r="5" spans="1:19" s="21" customFormat="1" ht="33" customHeight="1" thickBot="1">
      <c r="A5" s="13" t="s">
        <v>13</v>
      </c>
      <c r="B5" s="13" t="s">
        <v>14</v>
      </c>
      <c r="C5" s="15" t="s">
        <v>15</v>
      </c>
      <c r="D5" s="16" t="s">
        <v>16</v>
      </c>
      <c r="E5" s="16" t="s">
        <v>78</v>
      </c>
      <c r="F5" s="17" t="s">
        <v>80</v>
      </c>
      <c r="G5" s="18" t="s">
        <v>165</v>
      </c>
      <c r="H5" s="14" t="s">
        <v>17</v>
      </c>
      <c r="I5" s="13" t="s">
        <v>138</v>
      </c>
      <c r="J5" s="126" t="s">
        <v>135</v>
      </c>
      <c r="K5" s="129" t="s">
        <v>83</v>
      </c>
      <c r="L5" s="129" t="s">
        <v>90</v>
      </c>
      <c r="M5" s="94" t="s">
        <v>13</v>
      </c>
      <c r="N5" s="94">
        <v>2500000</v>
      </c>
      <c r="O5" s="97" t="s">
        <v>169</v>
      </c>
      <c r="P5" s="99">
        <v>680000000</v>
      </c>
      <c r="Q5" s="21" t="s">
        <v>82</v>
      </c>
      <c r="R5" s="158" t="s">
        <v>129</v>
      </c>
      <c r="S5" s="126" t="s">
        <v>167</v>
      </c>
    </row>
    <row r="6" spans="1:19" s="21" customFormat="1" ht="33" customHeight="1" thickBot="1">
      <c r="A6" s="22" t="s">
        <v>18</v>
      </c>
      <c r="B6" s="16" t="s">
        <v>19</v>
      </c>
      <c r="C6" s="24" t="s">
        <v>20</v>
      </c>
      <c r="D6" s="25" t="s">
        <v>21</v>
      </c>
      <c r="E6" s="25" t="s">
        <v>79</v>
      </c>
      <c r="F6" s="26" t="s">
        <v>81</v>
      </c>
      <c r="G6" s="27" t="s">
        <v>166</v>
      </c>
      <c r="H6" s="16" t="s">
        <v>22</v>
      </c>
      <c r="I6" s="16" t="s">
        <v>139</v>
      </c>
      <c r="J6" s="126" t="s">
        <v>132</v>
      </c>
      <c r="K6" s="130" t="s">
        <v>84</v>
      </c>
      <c r="L6" s="130" t="s">
        <v>91</v>
      </c>
      <c r="M6" s="95" t="s">
        <v>18</v>
      </c>
      <c r="N6" s="94">
        <v>1000000</v>
      </c>
      <c r="O6" s="97" t="s">
        <v>170</v>
      </c>
      <c r="P6" s="96"/>
      <c r="Q6" s="21" t="s">
        <v>53</v>
      </c>
      <c r="R6" s="159" t="s">
        <v>130</v>
      </c>
      <c r="S6" s="126" t="s">
        <v>168</v>
      </c>
    </row>
    <row r="7" spans="1:19" s="21" customFormat="1" ht="33" customHeight="1" thickBot="1">
      <c r="A7" s="14" t="s">
        <v>23</v>
      </c>
      <c r="B7" s="16" t="s">
        <v>24</v>
      </c>
      <c r="C7" s="29" t="s">
        <v>25</v>
      </c>
      <c r="D7" s="28" t="s">
        <v>26</v>
      </c>
      <c r="E7" s="25" t="s">
        <v>74</v>
      </c>
      <c r="F7" s="20"/>
      <c r="G7" s="30" t="s">
        <v>27</v>
      </c>
      <c r="H7" s="25" t="s">
        <v>28</v>
      </c>
      <c r="I7" s="16" t="s">
        <v>140</v>
      </c>
      <c r="J7" s="127" t="s">
        <v>133</v>
      </c>
      <c r="K7" s="130" t="s">
        <v>85</v>
      </c>
      <c r="L7" s="130" t="s">
        <v>92</v>
      </c>
      <c r="M7" s="94" t="s">
        <v>29</v>
      </c>
      <c r="N7" s="94">
        <v>1600000</v>
      </c>
      <c r="O7" s="96"/>
      <c r="P7" s="96"/>
      <c r="Q7" s="21" t="s">
        <v>136</v>
      </c>
      <c r="R7" s="160" t="s">
        <v>131</v>
      </c>
    </row>
    <row r="8" spans="1:19" s="21" customFormat="1" ht="33" customHeight="1" thickBot="1">
      <c r="A8" s="16" t="s">
        <v>29</v>
      </c>
      <c r="B8" s="23" t="s">
        <v>30</v>
      </c>
      <c r="C8" s="31"/>
      <c r="E8" s="25" t="s">
        <v>75</v>
      </c>
      <c r="F8" s="20"/>
      <c r="G8" s="32"/>
      <c r="H8" s="25" t="s">
        <v>31</v>
      </c>
      <c r="I8" s="16" t="s">
        <v>141</v>
      </c>
      <c r="J8" s="33"/>
      <c r="K8" s="130" t="s">
        <v>86</v>
      </c>
      <c r="L8" s="130" t="s">
        <v>93</v>
      </c>
      <c r="M8" s="94" t="s">
        <v>49</v>
      </c>
      <c r="N8" s="94">
        <v>1600000</v>
      </c>
      <c r="O8" s="96"/>
      <c r="P8" s="96"/>
    </row>
    <row r="9" spans="1:19" s="21" customFormat="1" ht="33" customHeight="1">
      <c r="A9" s="16" t="s">
        <v>32</v>
      </c>
      <c r="E9" s="16" t="s">
        <v>76</v>
      </c>
      <c r="F9" s="20"/>
      <c r="G9" s="20"/>
      <c r="H9" s="16" t="s">
        <v>33</v>
      </c>
      <c r="I9" s="16" t="s">
        <v>142</v>
      </c>
      <c r="J9" s="34"/>
      <c r="K9" s="129" t="s">
        <v>87</v>
      </c>
      <c r="L9" s="129" t="s">
        <v>94</v>
      </c>
      <c r="M9" s="94" t="s">
        <v>34</v>
      </c>
      <c r="N9" s="94">
        <v>1000000</v>
      </c>
      <c r="O9" s="96"/>
      <c r="P9" s="96"/>
    </row>
    <row r="10" spans="1:19" s="21" customFormat="1" ht="33" customHeight="1" thickBot="1">
      <c r="A10" s="16" t="s">
        <v>34</v>
      </c>
      <c r="E10" s="103" t="s">
        <v>77</v>
      </c>
      <c r="G10" s="20"/>
      <c r="H10" s="16" t="s">
        <v>35</v>
      </c>
      <c r="I10" s="16" t="s">
        <v>143</v>
      </c>
      <c r="J10" s="34"/>
      <c r="K10" s="129" t="s">
        <v>88</v>
      </c>
      <c r="L10" s="129" t="s">
        <v>95</v>
      </c>
      <c r="M10" s="94" t="s">
        <v>36</v>
      </c>
      <c r="N10" s="94">
        <v>1600000</v>
      </c>
      <c r="O10" s="96"/>
      <c r="P10" s="96"/>
    </row>
    <row r="11" spans="1:19" s="21" customFormat="1" ht="33" customHeight="1">
      <c r="A11" s="25" t="s">
        <v>36</v>
      </c>
      <c r="G11" s="20"/>
      <c r="H11" s="16" t="s">
        <v>37</v>
      </c>
      <c r="I11" s="16" t="s">
        <v>144</v>
      </c>
      <c r="J11" s="34"/>
      <c r="K11" s="129" t="s">
        <v>89</v>
      </c>
      <c r="L11" s="129" t="s">
        <v>96</v>
      </c>
      <c r="M11" s="94" t="s">
        <v>38</v>
      </c>
      <c r="N11" s="94">
        <v>2500000</v>
      </c>
      <c r="O11" s="96"/>
      <c r="P11" s="96"/>
    </row>
    <row r="12" spans="1:19" s="21" customFormat="1" ht="33" customHeight="1">
      <c r="A12" s="25" t="s">
        <v>38</v>
      </c>
      <c r="G12" s="20"/>
      <c r="H12" s="16" t="s">
        <v>39</v>
      </c>
      <c r="I12" s="162" t="s">
        <v>145</v>
      </c>
      <c r="J12" s="19"/>
      <c r="K12" s="129" t="s">
        <v>121</v>
      </c>
      <c r="L12" s="129" t="s">
        <v>97</v>
      </c>
      <c r="M12" s="94" t="s">
        <v>40</v>
      </c>
      <c r="N12" s="94">
        <v>800000</v>
      </c>
      <c r="O12" s="96"/>
      <c r="P12" s="96"/>
    </row>
    <row r="13" spans="1:19" s="21" customFormat="1" ht="33" customHeight="1" thickBot="1">
      <c r="A13" s="25" t="s">
        <v>40</v>
      </c>
      <c r="G13" s="20"/>
      <c r="H13" s="16" t="s">
        <v>41</v>
      </c>
      <c r="I13" s="23"/>
      <c r="J13" s="19"/>
      <c r="K13" s="19"/>
      <c r="L13" s="129" t="s">
        <v>122</v>
      </c>
      <c r="M13" s="94" t="s">
        <v>42</v>
      </c>
      <c r="N13" s="94">
        <v>1000000</v>
      </c>
      <c r="O13" s="96"/>
      <c r="P13" s="99">
        <v>15000000</v>
      </c>
    </row>
    <row r="14" spans="1:19" s="21" customFormat="1" ht="33" customHeight="1" thickBot="1">
      <c r="A14" s="28" t="s">
        <v>42</v>
      </c>
      <c r="G14" s="20"/>
      <c r="H14" s="16" t="s">
        <v>43</v>
      </c>
      <c r="I14" s="34"/>
      <c r="J14" s="19"/>
      <c r="K14" s="19"/>
      <c r="L14" s="19"/>
      <c r="M14" s="94"/>
      <c r="N14" s="37"/>
      <c r="O14" s="96"/>
      <c r="P14" s="96"/>
    </row>
    <row r="15" spans="1:19" s="21" customFormat="1" ht="33" customHeight="1">
      <c r="G15" s="20"/>
      <c r="H15" s="16" t="s">
        <v>44</v>
      </c>
      <c r="I15" s="34"/>
      <c r="J15" s="19"/>
      <c r="K15" s="19"/>
      <c r="L15" s="19"/>
      <c r="M15" s="94" t="s">
        <v>23</v>
      </c>
      <c r="N15" s="39"/>
      <c r="O15" s="93"/>
      <c r="P15" s="93"/>
    </row>
    <row r="16" spans="1:19" s="21" customFormat="1" ht="33" customHeight="1">
      <c r="G16" s="20"/>
      <c r="H16" s="16" t="s">
        <v>45</v>
      </c>
      <c r="I16" s="34"/>
      <c r="J16" s="19"/>
      <c r="K16" s="19"/>
      <c r="L16" s="19"/>
      <c r="M16" s="96"/>
      <c r="N16" s="38"/>
      <c r="O16" s="93"/>
      <c r="P16" s="93"/>
    </row>
    <row r="17" spans="2:13" s="21" customFormat="1" ht="33" customHeight="1">
      <c r="G17" s="20"/>
      <c r="H17" s="16" t="s">
        <v>46</v>
      </c>
      <c r="I17" s="34"/>
      <c r="J17" s="19"/>
      <c r="K17" s="19"/>
      <c r="L17" s="19"/>
      <c r="M17" s="97"/>
    </row>
    <row r="18" spans="2:13" s="21" customFormat="1" ht="33" customHeight="1">
      <c r="G18" s="20"/>
      <c r="H18" s="16" t="s">
        <v>47</v>
      </c>
      <c r="I18" s="34"/>
      <c r="J18" s="19"/>
      <c r="K18" s="19"/>
      <c r="L18" s="19"/>
    </row>
    <row r="19" spans="2:13" s="21" customFormat="1" ht="33" customHeight="1">
      <c r="G19" s="20"/>
      <c r="H19" s="16" t="s">
        <v>48</v>
      </c>
      <c r="I19" s="34"/>
      <c r="J19" s="19"/>
      <c r="K19" s="19"/>
      <c r="L19" s="19"/>
    </row>
    <row r="20" spans="2:13" s="21" customFormat="1" ht="33" customHeight="1" thickBot="1">
      <c r="G20" s="20"/>
      <c r="H20" s="23" t="s">
        <v>51</v>
      </c>
      <c r="I20" s="34"/>
      <c r="J20" s="19"/>
      <c r="K20" s="19"/>
      <c r="L20" s="19"/>
    </row>
    <row r="21" spans="2:13" s="21" customFormat="1">
      <c r="G21" s="20"/>
      <c r="H21" s="32"/>
      <c r="I21" s="20"/>
      <c r="J21" s="20"/>
      <c r="K21" s="20"/>
      <c r="L21" s="20"/>
    </row>
    <row r="22" spans="2:13" s="21" customFormat="1">
      <c r="G22" s="20"/>
      <c r="H22" s="20"/>
      <c r="I22" s="20"/>
      <c r="J22" s="20"/>
      <c r="K22" s="20"/>
      <c r="L22" s="20"/>
    </row>
    <row r="23" spans="2:13" s="21" customFormat="1">
      <c r="G23" s="20"/>
    </row>
    <row r="24" spans="2:13" s="21" customFormat="1">
      <c r="G24" s="20"/>
    </row>
    <row r="25" spans="2:13" s="21" customFormat="1">
      <c r="G25" s="20"/>
    </row>
    <row r="26" spans="2:13" s="21" customFormat="1">
      <c r="G26" s="20"/>
    </row>
    <row r="27" spans="2:13" s="21" customFormat="1">
      <c r="G27" s="20"/>
    </row>
    <row r="28" spans="2:13" s="21" customFormat="1">
      <c r="C28" s="7"/>
      <c r="D28" s="7"/>
      <c r="E28" s="7"/>
      <c r="F28" s="7"/>
      <c r="G28" s="20"/>
    </row>
    <row r="29" spans="2:13" s="21" customFormat="1">
      <c r="B29" s="7"/>
      <c r="C29" s="7"/>
      <c r="D29" s="7"/>
      <c r="E29" s="7"/>
      <c r="F29" s="7"/>
      <c r="G29" s="20"/>
    </row>
    <row r="30" spans="2:13">
      <c r="G30" s="35"/>
    </row>
    <row r="31" spans="2:13">
      <c r="G31" s="35"/>
    </row>
    <row r="32" spans="2:13">
      <c r="G32" s="35"/>
    </row>
  </sheetData>
  <sheetProtection selectLockedCells="1" selectUnlockedCells="1"/>
  <phoneticPr fontId="4"/>
  <pageMargins left="0.78740157480314965" right="0.78740157480314965" top="0.78740157480314965" bottom="0.78740157480314965" header="0" footer="0"/>
  <pageSetup paperSize="9" scale="5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IF(AND(令和4年度契約状況調査票!#REF!&gt;=$P$5,OR(令和4年度契約状況調査票!#REF!=$M$5,令和4年度契約状況調査票!#REF!=$M$6)),令和4年度契約状況調査票!#REF!&gt;=$P$13)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令和4年度契約状況調査票</vt:lpstr>
      <vt:lpstr>別紙様式１</vt:lpstr>
      <vt:lpstr>契約状況コード表</vt:lpstr>
      <vt:lpstr>契約状況コード表!Print_Area</vt:lpstr>
      <vt:lpstr>別紙様式１!Print_Area</vt:lpstr>
      <vt:lpstr>令和4年度契約状況調査票!Print_Area</vt:lpstr>
      <vt:lpstr>令和4年度契約状況調査票!Print_Titles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