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179" documentId="13_ncr:1_{08492A57-6B6E-4F90-B944-7457C3198BD8}" xr6:coauthVersionLast="47" xr6:coauthVersionMax="47" xr10:uidLastSave="{1807E38F-76FC-476D-9AA5-93D26DB2D0D0}"/>
  <bookViews>
    <workbookView xWindow="22932" yWindow="-108" windowWidth="30936" windowHeight="16776" xr2:uid="{00000000-000D-0000-FFFF-FFFF00000000}"/>
  </bookViews>
  <sheets>
    <sheet name="別紙様式１" sheetId="3" r:id="rId1"/>
    <sheet name="別紙様式２" sheetId="4" r:id="rId2"/>
    <sheet name="別紙様式３" sheetId="5" r:id="rId3"/>
    <sheet name="別紙様式４" sheetId="6" r:id="rId4"/>
  </sheets>
  <externalReferences>
    <externalReference r:id="rId5"/>
  </externalReferences>
  <definedNames>
    <definedName name="_xlnm._FilterDatabase" localSheetId="0" hidden="1">別紙様式１!$A$5:$M$23</definedName>
    <definedName name="_xlnm._FilterDatabase" localSheetId="1" hidden="1">別紙様式２!$A$5:$N$23</definedName>
    <definedName name="_xlnm._FilterDatabase" localSheetId="2" hidden="1">別紙様式３!$A$5:$M$22</definedName>
    <definedName name="_xlnm._FilterDatabase" localSheetId="3" hidden="1">別紙様式４!$A$5:$N$23</definedName>
    <definedName name="_xlnm.Print_Area" localSheetId="0">別紙様式１!$A$1:$M$23</definedName>
    <definedName name="_xlnm.Print_Area" localSheetId="1">別紙様式２!$A$1:$N$23</definedName>
    <definedName name="_xlnm.Print_Area" localSheetId="2">別紙様式３!$A$1:$M$6</definedName>
    <definedName name="_xlnm.Print_Area" localSheetId="3">別紙様式４!$A$1:$N$23</definedName>
    <definedName name="契約種別">#REF!</definedName>
    <definedName name="契約相手方">#REF!</definedName>
    <definedName name="契約方式">#REF!</definedName>
    <definedName name="国所管都道府県所管の区分">[1]契約状況コード表!$F$5:$F$6</definedName>
    <definedName name="随契理由１">#REF!</definedName>
    <definedName name="長期・国庫区分">#REF!</definedName>
    <definedName name="予定価格の公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6" i="6" l="1"/>
  <c r="L23" i="3"/>
  <c r="L16" i="3"/>
  <c r="L19" i="3"/>
  <c r="L18" i="3"/>
  <c r="L15" i="3"/>
  <c r="L21" i="3"/>
  <c r="L22" i="3"/>
  <c r="L17" i="3"/>
  <c r="L20" i="3"/>
  <c r="A16" i="6" l="1"/>
  <c r="I16" i="6"/>
  <c r="K16" i="6"/>
  <c r="H16" i="6"/>
  <c r="E16" i="6"/>
  <c r="B16" i="6"/>
  <c r="F16" i="6"/>
  <c r="M16" i="6"/>
  <c r="L16" i="6"/>
  <c r="D16" i="6"/>
  <c r="C16" i="6"/>
  <c r="K23" i="6"/>
  <c r="M23" i="6"/>
  <c r="B23" i="6"/>
  <c r="C23" i="6"/>
  <c r="I23" i="6"/>
  <c r="D23" i="6"/>
  <c r="H23" i="6"/>
  <c r="A23" i="6"/>
  <c r="F23" i="6"/>
  <c r="L23" i="6"/>
  <c r="G23" i="6"/>
  <c r="E23" i="6"/>
  <c r="K19" i="6"/>
  <c r="L19" i="6"/>
  <c r="G19" i="6"/>
  <c r="F19" i="6"/>
  <c r="E19" i="6"/>
  <c r="D19" i="6"/>
  <c r="M19" i="6"/>
  <c r="C19" i="6"/>
  <c r="B19" i="6"/>
  <c r="H19" i="6"/>
  <c r="A19" i="6"/>
  <c r="I19" i="6"/>
  <c r="H17" i="6"/>
  <c r="I17" i="6"/>
  <c r="F17" i="6"/>
  <c r="K17" i="6"/>
  <c r="E17" i="6"/>
  <c r="D17" i="6"/>
  <c r="C17" i="6"/>
  <c r="M17" i="6"/>
  <c r="B17" i="6"/>
  <c r="L17" i="6"/>
  <c r="A17" i="6"/>
  <c r="G17" i="6"/>
  <c r="I18" i="6"/>
  <c r="C18" i="6"/>
  <c r="M18" i="6"/>
  <c r="B18" i="6"/>
  <c r="L18" i="6"/>
  <c r="D18" i="6"/>
  <c r="K18" i="6"/>
  <c r="G18" i="6"/>
  <c r="F18" i="6"/>
  <c r="E18" i="6"/>
  <c r="A18" i="6"/>
  <c r="H18" i="6"/>
  <c r="M21" i="6"/>
  <c r="F21" i="6"/>
  <c r="E21" i="6"/>
  <c r="I21" i="6"/>
  <c r="L21" i="6"/>
  <c r="H21" i="6"/>
  <c r="K21" i="6"/>
  <c r="D21" i="6"/>
  <c r="A21" i="6"/>
  <c r="C21" i="6"/>
  <c r="G21" i="6"/>
  <c r="B21" i="6"/>
  <c r="I22" i="6"/>
  <c r="G22" i="6"/>
  <c r="F22" i="6"/>
  <c r="A22" i="6"/>
  <c r="C22" i="6"/>
  <c r="B22" i="6"/>
  <c r="L22" i="6"/>
  <c r="D22" i="6"/>
  <c r="H22" i="6"/>
  <c r="K22" i="6"/>
  <c r="M22" i="6"/>
  <c r="E22" i="6"/>
  <c r="L20" i="6"/>
  <c r="G20" i="6"/>
  <c r="F20" i="6"/>
  <c r="E20" i="6"/>
  <c r="D20" i="6"/>
  <c r="M20" i="6"/>
  <c r="I20" i="6"/>
  <c r="C20" i="6"/>
  <c r="A20" i="6"/>
  <c r="B20" i="6"/>
  <c r="H20" i="6"/>
  <c r="K20" i="6"/>
  <c r="G15" i="6"/>
  <c r="I15" i="6"/>
  <c r="B15" i="6"/>
  <c r="M15" i="6"/>
  <c r="A15" i="6"/>
  <c r="D15" i="6"/>
  <c r="K15" i="6"/>
  <c r="C15" i="6"/>
  <c r="H15" i="6"/>
  <c r="L15" i="6"/>
  <c r="F15" i="6"/>
  <c r="E15" i="6"/>
  <c r="K19" i="5"/>
  <c r="F19" i="5"/>
  <c r="E19" i="5"/>
  <c r="D19" i="5"/>
  <c r="L19" i="5"/>
  <c r="G19" i="5"/>
  <c r="H19" i="5"/>
  <c r="B19" i="5"/>
  <c r="C19" i="5"/>
  <c r="J19" i="5"/>
  <c r="A19" i="5"/>
  <c r="I19" i="5"/>
  <c r="H16" i="5"/>
  <c r="G16" i="5"/>
  <c r="J16" i="5"/>
  <c r="F16" i="5"/>
  <c r="E16" i="5"/>
  <c r="D16" i="5"/>
  <c r="L16" i="5"/>
  <c r="C16" i="5"/>
  <c r="K16" i="5"/>
  <c r="B16" i="5"/>
  <c r="I16" i="5"/>
  <c r="A16" i="5"/>
  <c r="G14" i="5"/>
  <c r="D14" i="5"/>
  <c r="L14" i="5"/>
  <c r="F14" i="5"/>
  <c r="E14" i="5"/>
  <c r="H14" i="5"/>
  <c r="B14" i="5"/>
  <c r="C14" i="5"/>
  <c r="J14" i="5"/>
  <c r="K14" i="5"/>
  <c r="A14" i="5"/>
  <c r="I14" i="5"/>
  <c r="L20" i="5"/>
  <c r="G20" i="5"/>
  <c r="F20" i="5"/>
  <c r="E20" i="5"/>
  <c r="H20" i="5"/>
  <c r="J20" i="5"/>
  <c r="A20" i="5"/>
  <c r="I20" i="5"/>
  <c r="D20" i="5"/>
  <c r="K20" i="5"/>
  <c r="C20" i="5"/>
  <c r="B20" i="5"/>
  <c r="J18" i="5"/>
  <c r="G18" i="5"/>
  <c r="F18" i="5"/>
  <c r="E18" i="5"/>
  <c r="D18" i="5"/>
  <c r="L18" i="5"/>
  <c r="C18" i="5"/>
  <c r="K18" i="5"/>
  <c r="A18" i="5"/>
  <c r="I18" i="5"/>
  <c r="B18" i="5"/>
  <c r="H18" i="5"/>
  <c r="G21" i="5"/>
  <c r="F21" i="5"/>
  <c r="A21" i="5"/>
  <c r="C21" i="5"/>
  <c r="H21" i="5"/>
  <c r="I21" i="5"/>
  <c r="K21" i="5"/>
  <c r="B21" i="5"/>
  <c r="D21" i="5"/>
  <c r="L21" i="5"/>
  <c r="J21" i="5"/>
  <c r="E21" i="5"/>
  <c r="I17" i="5"/>
  <c r="L17" i="5"/>
  <c r="B17" i="5"/>
  <c r="K17" i="5"/>
  <c r="J17" i="5"/>
  <c r="D17" i="5"/>
  <c r="G17" i="5"/>
  <c r="F17" i="5"/>
  <c r="E17" i="5"/>
  <c r="C17" i="5"/>
  <c r="A17" i="5"/>
  <c r="H17" i="5"/>
  <c r="G22" i="5"/>
  <c r="E22" i="5"/>
  <c r="H22" i="5"/>
  <c r="A22" i="5"/>
  <c r="B22" i="5"/>
  <c r="D22" i="5"/>
  <c r="I22" i="5"/>
  <c r="J22" i="5"/>
  <c r="L22" i="5"/>
  <c r="C22" i="5"/>
  <c r="F22" i="5"/>
  <c r="K22" i="5"/>
  <c r="G15" i="5"/>
  <c r="I15" i="5"/>
  <c r="B15" i="5"/>
  <c r="J15" i="5"/>
  <c r="L15" i="5"/>
  <c r="E15" i="5"/>
  <c r="F15" i="5"/>
  <c r="D15" i="5"/>
  <c r="A15" i="5"/>
  <c r="K15" i="5"/>
  <c r="H15" i="5"/>
  <c r="C15" i="5"/>
  <c r="K19" i="4"/>
  <c r="B19" i="4"/>
  <c r="I19" i="4"/>
  <c r="A19" i="4"/>
  <c r="M19" i="4"/>
  <c r="D19" i="4"/>
  <c r="H19" i="4"/>
  <c r="G19" i="4"/>
  <c r="F19" i="4"/>
  <c r="E19" i="4"/>
  <c r="L19" i="4"/>
  <c r="C19" i="4"/>
  <c r="F15" i="4"/>
  <c r="E15" i="4"/>
  <c r="M15" i="4"/>
  <c r="D15" i="4"/>
  <c r="H15" i="4"/>
  <c r="L15" i="4"/>
  <c r="C15" i="4"/>
  <c r="K15" i="4"/>
  <c r="B15" i="4"/>
  <c r="I15" i="4"/>
  <c r="A15" i="4"/>
  <c r="G15" i="4"/>
  <c r="E22" i="4"/>
  <c r="M22" i="4"/>
  <c r="D22" i="4"/>
  <c r="L22" i="4"/>
  <c r="C22" i="4"/>
  <c r="K22" i="4"/>
  <c r="B22" i="4"/>
  <c r="G22" i="4"/>
  <c r="I22" i="4"/>
  <c r="A22" i="4"/>
  <c r="H22" i="4"/>
  <c r="F22" i="4"/>
  <c r="G16" i="4"/>
  <c r="F16" i="4"/>
  <c r="A16" i="4"/>
  <c r="E16" i="4"/>
  <c r="I16" i="4"/>
  <c r="M16" i="4"/>
  <c r="D16" i="4"/>
  <c r="L16" i="4"/>
  <c r="C16" i="4"/>
  <c r="K16" i="4"/>
  <c r="B16" i="4"/>
  <c r="H16" i="4"/>
  <c r="I18" i="4"/>
  <c r="A18" i="4"/>
  <c r="H18" i="4"/>
  <c r="C18" i="4"/>
  <c r="G18" i="4"/>
  <c r="L18" i="4"/>
  <c r="F18" i="4"/>
  <c r="E18" i="4"/>
  <c r="M18" i="4"/>
  <c r="D18" i="4"/>
  <c r="K18" i="4"/>
  <c r="B18" i="4"/>
  <c r="M21" i="4"/>
  <c r="D21" i="4"/>
  <c r="L21" i="4"/>
  <c r="C21" i="4"/>
  <c r="F21" i="4"/>
  <c r="K21" i="4"/>
  <c r="B21" i="4"/>
  <c r="I21" i="4"/>
  <c r="A21" i="4"/>
  <c r="H21" i="4"/>
  <c r="G21" i="4"/>
  <c r="E21" i="4"/>
  <c r="F23" i="4"/>
  <c r="E23" i="4"/>
  <c r="M23" i="4"/>
  <c r="D23" i="4"/>
  <c r="L23" i="4"/>
  <c r="C23" i="4"/>
  <c r="K23" i="4"/>
  <c r="B23" i="4"/>
  <c r="I23" i="4"/>
  <c r="A23" i="4"/>
  <c r="H23" i="4"/>
  <c r="G23" i="4"/>
  <c r="L20" i="4"/>
  <c r="C20" i="4"/>
  <c r="K20" i="4"/>
  <c r="B20" i="4"/>
  <c r="I20" i="4"/>
  <c r="A20" i="4"/>
  <c r="H20" i="4"/>
  <c r="G20" i="4"/>
  <c r="F20" i="4"/>
  <c r="M20" i="4"/>
  <c r="D20" i="4"/>
  <c r="E20" i="4"/>
  <c r="H17" i="4"/>
  <c r="K17" i="4"/>
  <c r="G17" i="4"/>
  <c r="F17" i="4"/>
  <c r="E17" i="4"/>
  <c r="M17" i="4"/>
  <c r="D17" i="4"/>
  <c r="L17" i="4"/>
  <c r="C17" i="4"/>
  <c r="B17" i="4"/>
  <c r="I17" i="4"/>
  <c r="A17" i="4"/>
  <c r="K20" i="3"/>
  <c r="G20" i="3"/>
  <c r="F20" i="3"/>
  <c r="E20" i="3"/>
  <c r="D20" i="3"/>
  <c r="A20" i="3"/>
  <c r="I20" i="3"/>
  <c r="H20" i="3"/>
  <c r="B20" i="3"/>
  <c r="J20" i="3"/>
  <c r="C20" i="3"/>
  <c r="H17" i="3"/>
  <c r="C17" i="3"/>
  <c r="B17" i="3"/>
  <c r="G17" i="3"/>
  <c r="F17" i="3"/>
  <c r="E17" i="3"/>
  <c r="D17" i="3"/>
  <c r="K17" i="3"/>
  <c r="J17" i="3"/>
  <c r="I17" i="3"/>
  <c r="A17" i="3"/>
  <c r="B15" i="3"/>
  <c r="C15" i="3"/>
  <c r="E15" i="3"/>
  <c r="J15" i="3"/>
  <c r="D15" i="3"/>
  <c r="G15" i="3"/>
  <c r="K15" i="3"/>
  <c r="A15" i="3"/>
  <c r="I15" i="3"/>
  <c r="H15" i="3"/>
  <c r="F15" i="3"/>
  <c r="J19" i="3"/>
  <c r="G19" i="3"/>
  <c r="F19" i="3"/>
  <c r="E19" i="3"/>
  <c r="D19" i="3"/>
  <c r="C19" i="3"/>
  <c r="A19" i="3"/>
  <c r="K19" i="3"/>
  <c r="H19" i="3"/>
  <c r="I19" i="3"/>
  <c r="B19" i="3"/>
  <c r="G22" i="3"/>
  <c r="J22" i="3"/>
  <c r="D22" i="3"/>
  <c r="E22" i="3"/>
  <c r="F22" i="3"/>
  <c r="C22" i="3"/>
  <c r="A22" i="3"/>
  <c r="B22" i="3"/>
  <c r="K22" i="3"/>
  <c r="I22" i="3"/>
  <c r="H22" i="3"/>
  <c r="F21" i="3"/>
  <c r="G21" i="3"/>
  <c r="D21" i="3"/>
  <c r="H21" i="3"/>
  <c r="A21" i="3"/>
  <c r="J21" i="3"/>
  <c r="I21" i="3"/>
  <c r="C21" i="3"/>
  <c r="K21" i="3"/>
  <c r="E21" i="3"/>
  <c r="B21" i="3"/>
  <c r="H16" i="3"/>
  <c r="I16" i="3"/>
  <c r="G16" i="3"/>
  <c r="D16" i="3"/>
  <c r="C16" i="3"/>
  <c r="K16" i="3"/>
  <c r="A16" i="3"/>
  <c r="F16" i="3"/>
  <c r="E16" i="3"/>
  <c r="B16" i="3"/>
  <c r="J16" i="3"/>
  <c r="I18" i="3"/>
  <c r="K18" i="3"/>
  <c r="G18" i="3"/>
  <c r="D18" i="3"/>
  <c r="F18" i="3"/>
  <c r="C18" i="3"/>
  <c r="E18" i="3"/>
  <c r="B18" i="3"/>
  <c r="H18" i="3"/>
  <c r="A18" i="3"/>
  <c r="J18" i="3"/>
  <c r="G23" i="3"/>
  <c r="D23" i="3"/>
  <c r="H23" i="3"/>
  <c r="A23" i="3"/>
  <c r="C23" i="3"/>
  <c r="I23" i="3"/>
  <c r="K23" i="3"/>
  <c r="E23" i="3"/>
  <c r="F23" i="3"/>
  <c r="B23" i="3"/>
  <c r="J23" i="3"/>
</calcChain>
</file>

<file path=xl/sharedStrings.xml><?xml version="1.0" encoding="utf-8"?>
<sst xmlns="http://schemas.openxmlformats.org/spreadsheetml/2006/main" count="396" uniqueCount="32">
  <si>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</si>
  <si>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公共工事の名称、場所、期間及び種別</t>
  </si>
  <si>
    <t>応札・応募者数</t>
  </si>
  <si>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t>
    <phoneticPr fontId="4"/>
  </si>
  <si>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4"/>
  </si>
  <si>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4"/>
  </si>
  <si>
    <t>契約を締結した日</t>
    <rPh sb="0" eb="2">
      <t>ケイヤク</t>
    </rPh>
    <rPh sb="3" eb="5">
      <t>テイケツ</t>
    </rPh>
    <rPh sb="7" eb="8">
      <t>ヒ</t>
    </rPh>
    <phoneticPr fontId="4"/>
  </si>
  <si>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4"/>
  </si>
  <si>
    <t>法人番号</t>
    <rPh sb="0" eb="2">
      <t>ホウジン</t>
    </rPh>
    <rPh sb="2" eb="4">
      <t>バンゴウ</t>
    </rPh>
    <phoneticPr fontId="4"/>
  </si>
  <si>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4"/>
  </si>
  <si>
    <t>予定価格</t>
    <rPh sb="0" eb="2">
      <t>ヨテイ</t>
    </rPh>
    <rPh sb="2" eb="4">
      <t>カカク</t>
    </rPh>
    <phoneticPr fontId="4"/>
  </si>
  <si>
    <t>契約金額</t>
    <rPh sb="0" eb="2">
      <t>ケイヤク</t>
    </rPh>
    <rPh sb="2" eb="4">
      <t>キンガク</t>
    </rPh>
    <phoneticPr fontId="4"/>
  </si>
  <si>
    <t>落札率</t>
    <rPh sb="0" eb="2">
      <t>ラクサツ</t>
    </rPh>
    <rPh sb="2" eb="3">
      <t>リツ</t>
    </rPh>
    <phoneticPr fontId="4"/>
  </si>
  <si>
    <t>再就職の役員の数</t>
    <phoneticPr fontId="4"/>
  </si>
  <si>
    <t>公益法人の場合</t>
    <phoneticPr fontId="4"/>
  </si>
  <si>
    <t>公益法人の区分</t>
    <rPh sb="0" eb="2">
      <t>コウエキ</t>
    </rPh>
    <rPh sb="2" eb="4">
      <t>ホウジン</t>
    </rPh>
    <rPh sb="5" eb="7">
      <t>クブン</t>
    </rPh>
    <phoneticPr fontId="2"/>
  </si>
  <si>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4"/>
  </si>
  <si>
    <t>物品役務等の名称及び数量</t>
    <rPh sb="0" eb="2">
      <t>ブッピン</t>
    </rPh>
    <rPh sb="2" eb="4">
      <t>エキム</t>
    </rPh>
    <rPh sb="4" eb="5">
      <t>トウ</t>
    </rPh>
    <rPh sb="6" eb="8">
      <t>メイショウ</t>
    </rPh>
    <rPh sb="8" eb="9">
      <t>オヨ</t>
    </rPh>
    <rPh sb="10" eb="12">
      <t>スウリョウ</t>
    </rPh>
    <phoneticPr fontId="4"/>
  </si>
  <si>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4"/>
  </si>
  <si>
    <t>公益法人の場合</t>
    <phoneticPr fontId="4"/>
  </si>
  <si>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4"/>
  </si>
  <si>
    <t>国所管、
都道府県
所管の区分</t>
    <rPh sb="5" eb="9">
      <t>トドウフケン</t>
    </rPh>
    <phoneticPr fontId="2"/>
  </si>
  <si>
    <t>備考</t>
    <phoneticPr fontId="3"/>
  </si>
  <si>
    <t>単価契約
予定調達総額
9,401,570円</t>
    <rPh sb="0" eb="4">
      <t>タンカケイヤク</t>
    </rPh>
    <rPh sb="5" eb="11">
      <t>ヨテイチョウタツソウガク</t>
    </rPh>
    <rPh sb="21" eb="22">
      <t>エン</t>
    </rPh>
    <phoneticPr fontId="3"/>
  </si>
  <si>
    <t/>
  </si>
  <si>
    <t>令和８年度税務大学校で使用する図書の購入（第３回）のべ3,251冊</t>
  </si>
  <si>
    <t>支出負担行為担当官
税務大学校副校長
山根　英一郎
埼玉県和光市南２－３－７</t>
  </si>
  <si>
    <t>株式会社三省堂書店
東京都千代田区神田神保町１－１</t>
  </si>
  <si>
    <t>一般競争入札</t>
  </si>
  <si>
    <t>同種の他の契約の予定価格を類推されるおそれがあるため公表しない</t>
  </si>
  <si>
    <t>－</t>
  </si>
  <si>
    <t>2,965.6円ほか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</si>
</sst>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411]ggge&quot;年&quot;m&quot;月&quot;d&quot;日&quot;;@"/>
    <numFmt numFmtId="178" formatCode="0_);[Red]\(0\)"/>
    <numFmt numFmtId="179" formatCode="0.0%"/>
    <numFmt numFmtId="180" formatCode="#,##0&quot;円&quot;;[Red]\-#,##0&quot;円&quot;"/>
    <numFmt numFmtId="181" formatCode="[&lt;43586]\ ggge&quot;年&quot;m&quot;月&quot;d&quot;日&quot;;[&lt;43831]&quot;令和元年&quot;m&quot;月&quot;d&quot;日&quot;;ggge&quot;年&quot;m&quot;月&quot;d&quot;日&quot;\ "/>
  </numFmts>
  <fonts count="9" x14ac:knownFonts="1">
    <font>
      <sz val="11"/>
      <color theme="1"/>
      <name val="ＭＳ Ｐゴシック"/>
      <family val="2"/>
      <scheme val="minor"/>
    </font>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indexed="8"/>
      <name val="ＭＳ Ｐゴシック"/>
      <family val="3"/>
      <charset val="128"/>
    </font>
    <font>
      <sz val="9"/>
      <color theme="1"/>
      <name val="ＭＳ Ｐ明朝"/>
      <family val="1"/>
      <charset val="128"/>
    </font>
    <font>
      <sz val="8"/>
      <color theme="1"/>
      <name val="ＭＳ Ｐ明朝"/>
      <family val="1"/>
      <charset val="128"/>
    </font>
    <font>
      <sz val="11"/>
      <color theme="1"/>
      <name val="ＭＳ Ｐ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2" fillId="0" borderId="0">
      <alignment vertical="center"/>
    </xf>
    <xf numFmtId="0" fontId="2" fillId="0" borderId="0"/>
    <xf numFmtId="38" fontId="2" fillId="0" borderId="0" applyFont="0" applyFill="0" applyBorder="0" applyAlignment="0" applyProtection="0"/>
    <xf numFmtId="38" fontId="5" fillId="0" borderId="0" applyFont="0" applyFill="0" applyBorder="0" applyAlignment="0" applyProtection="0">
      <alignment vertical="center"/>
    </xf>
    <xf numFmtId="0" fontId="1" fillId="0" borderId="0"/>
    <xf numFmtId="0" fontId="2" fillId="0" borderId="0">
      <alignment vertical="center"/>
    </xf>
    <xf numFmtId="9" fontId="2" fillId="0" borderId="0" applyFont="0" applyFill="0" applyBorder="0" applyAlignment="0" applyProtection="0"/>
  </cellStyleXfs>
  <cellXfs count="74">
    <xf numFmtId="0" fontId="0" fillId="0" borderId="0" xfId="0"/>
    <xf numFmtId="178" fontId="6" fillId="0" borderId="5" xfId="6" applyNumberFormat="1" applyFont="1" applyBorder="1" applyAlignment="1">
      <alignment horizontal="center" vertical="center" wrapText="1"/>
    </xf>
    <xf numFmtId="178" fontId="6" fillId="0" borderId="4" xfId="7" applyNumberFormat="1" applyFont="1" applyFill="1" applyBorder="1" applyAlignment="1">
      <alignment horizontal="center" vertical="center" wrapText="1"/>
    </xf>
    <xf numFmtId="178" fontId="6" fillId="0" borderId="4" xfId="6" applyNumberFormat="1" applyFont="1" applyBorder="1" applyAlignment="1">
      <alignment horizontal="center" vertical="center" wrapText="1"/>
    </xf>
    <xf numFmtId="178" fontId="6" fillId="0" borderId="1" xfId="6" applyNumberFormat="1" applyFont="1" applyBorder="1" applyAlignment="1">
      <alignment horizontal="center" vertical="center" wrapText="1"/>
    </xf>
    <xf numFmtId="0" fontId="8" fillId="0" borderId="0" xfId="6" applyFont="1">
      <alignment vertical="center"/>
    </xf>
    <xf numFmtId="0" fontId="8" fillId="0" borderId="0" xfId="6" applyFont="1" applyAlignment="1">
      <alignment horizontal="center" vertical="center"/>
    </xf>
    <xf numFmtId="0" fontId="7" fillId="0" borderId="0" xfId="6" applyFont="1" applyAlignment="1">
      <alignment horizontal="center" vertical="center"/>
    </xf>
    <xf numFmtId="0" fontId="7" fillId="0" borderId="0" xfId="6" applyFont="1">
      <alignment vertical="center"/>
    </xf>
    <xf numFmtId="38" fontId="7" fillId="0" borderId="0" xfId="3" applyFont="1" applyFill="1" applyAlignment="1">
      <alignment horizontal="center" vertical="center"/>
    </xf>
    <xf numFmtId="178" fontId="7" fillId="0" borderId="0" xfId="6" applyNumberFormat="1" applyFont="1">
      <alignment vertical="center"/>
    </xf>
    <xf numFmtId="0" fontId="7" fillId="0" borderId="0" xfId="2" applyFont="1"/>
    <xf numFmtId="0" fontId="7" fillId="0" borderId="0" xfId="2" applyFont="1" applyAlignment="1">
      <alignment horizontal="right" vertical="center"/>
    </xf>
    <xf numFmtId="0" fontId="6" fillId="0" borderId="1" xfId="6" applyFont="1" applyBorder="1" applyAlignment="1">
      <alignment horizontal="center" vertical="center" wrapText="1"/>
    </xf>
    <xf numFmtId="0" fontId="7" fillId="0" borderId="0" xfId="6" applyFont="1" applyAlignment="1">
      <alignment horizontal="center" vertical="center" wrapText="1"/>
    </xf>
    <xf numFmtId="0" fontId="6" fillId="0" borderId="4" xfId="6" applyFont="1" applyBorder="1" applyAlignment="1">
      <alignment vertical="center" wrapText="1"/>
    </xf>
    <xf numFmtId="0" fontId="6" fillId="0" borderId="4" xfId="1" applyFont="1" applyBorder="1" applyAlignment="1">
      <alignment vertical="center" wrapText="1"/>
    </xf>
    <xf numFmtId="181" fontId="6" fillId="0" borderId="4" xfId="1" applyNumberFormat="1" applyFont="1" applyBorder="1" applyAlignment="1">
      <alignment horizontal="center" vertical="center" wrapText="1"/>
    </xf>
    <xf numFmtId="176" fontId="6" fillId="0" borderId="4" xfId="1" applyNumberFormat="1" applyFont="1" applyBorder="1" applyAlignment="1">
      <alignment horizontal="center" vertical="center" wrapText="1"/>
    </xf>
    <xf numFmtId="180" fontId="6" fillId="0" borderId="4" xfId="3" applyNumberFormat="1" applyFont="1" applyFill="1" applyBorder="1" applyAlignment="1">
      <alignment horizontal="center" vertical="center" wrapText="1" shrinkToFit="1"/>
    </xf>
    <xf numFmtId="179" fontId="6" fillId="0" borderId="4" xfId="3" applyNumberFormat="1" applyFont="1" applyFill="1" applyBorder="1" applyAlignment="1">
      <alignment horizontal="center" vertical="center" wrapText="1" shrinkToFit="1"/>
    </xf>
    <xf numFmtId="179" fontId="6" fillId="0" borderId="4" xfId="7" applyNumberFormat="1" applyFont="1" applyFill="1" applyBorder="1" applyAlignment="1">
      <alignment horizontal="center" vertical="center" wrapText="1"/>
    </xf>
    <xf numFmtId="0" fontId="6" fillId="0" borderId="4" xfId="6" applyFont="1" applyBorder="1" applyAlignment="1">
      <alignment horizontal="left" vertical="center" wrapText="1"/>
    </xf>
    <xf numFmtId="0" fontId="7" fillId="0" borderId="0" xfId="6" applyFont="1" applyAlignment="1">
      <alignment horizontal="left" vertical="center"/>
    </xf>
    <xf numFmtId="9" fontId="7" fillId="0" borderId="0" xfId="6" applyNumberFormat="1" applyFont="1">
      <alignment vertical="center"/>
    </xf>
    <xf numFmtId="0" fontId="6" fillId="0" borderId="0" xfId="2" applyFont="1"/>
    <xf numFmtId="0" fontId="6" fillId="0" borderId="0" xfId="6" applyFont="1" applyAlignment="1">
      <alignment horizontal="center" vertical="center"/>
    </xf>
    <xf numFmtId="0" fontId="6" fillId="0" borderId="0" xfId="6" applyFont="1">
      <alignment vertical="center"/>
    </xf>
    <xf numFmtId="0" fontId="6" fillId="0" borderId="0" xfId="6" applyFont="1" applyAlignment="1">
      <alignment horizontal="left" vertical="center"/>
    </xf>
    <xf numFmtId="38" fontId="6" fillId="0" borderId="0" xfId="3" applyFont="1" applyFill="1" applyAlignment="1">
      <alignment horizontal="center" vertical="center"/>
    </xf>
    <xf numFmtId="9" fontId="6" fillId="0" borderId="0" xfId="6" applyNumberFormat="1" applyFont="1">
      <alignment vertical="center"/>
    </xf>
    <xf numFmtId="178" fontId="6" fillId="0" borderId="0" xfId="6" applyNumberFormat="1" applyFont="1">
      <alignment vertical="center"/>
    </xf>
    <xf numFmtId="0" fontId="6" fillId="0" borderId="0" xfId="2" applyFont="1" applyAlignment="1">
      <alignment horizontal="right" vertical="center"/>
    </xf>
    <xf numFmtId="0" fontId="6" fillId="0" borderId="0" xfId="6" applyFont="1" applyAlignment="1">
      <alignment horizontal="center" vertical="center" wrapText="1"/>
    </xf>
    <xf numFmtId="177" fontId="6" fillId="0" borderId="4" xfId="1" applyNumberFormat="1" applyFont="1" applyBorder="1" applyAlignment="1">
      <alignment horizontal="center" vertical="center" wrapText="1"/>
    </xf>
    <xf numFmtId="0" fontId="6" fillId="0" borderId="4" xfId="7" applyNumberFormat="1" applyFont="1" applyFill="1" applyBorder="1" applyAlignment="1">
      <alignment horizontal="center" vertical="center" wrapText="1"/>
    </xf>
    <xf numFmtId="38" fontId="6" fillId="0" borderId="0" xfId="3" applyFont="1" applyFill="1" applyAlignment="1">
      <alignment horizontal="left" vertical="center"/>
    </xf>
    <xf numFmtId="179" fontId="6" fillId="0" borderId="0" xfId="6" applyNumberFormat="1" applyFont="1">
      <alignment vertical="center"/>
    </xf>
    <xf numFmtId="181" fontId="6" fillId="0" borderId="4" xfId="1" applyNumberFormat="1" applyFont="1" applyBorder="1" applyAlignment="1">
      <alignment horizontal="center" vertical="center" shrinkToFit="1"/>
    </xf>
    <xf numFmtId="176" fontId="6" fillId="0" borderId="4" xfId="1" applyNumberFormat="1" applyFont="1" applyBorder="1" applyAlignment="1">
      <alignment horizontal="left" vertical="center" wrapText="1"/>
    </xf>
    <xf numFmtId="0" fontId="6" fillId="0" borderId="0" xfId="6" applyFont="1" applyAlignment="1">
      <alignment vertical="center" wrapText="1"/>
    </xf>
    <xf numFmtId="0" fontId="6" fillId="0" borderId="0" xfId="1" applyFont="1" applyAlignment="1">
      <alignment vertical="center" wrapText="1"/>
    </xf>
    <xf numFmtId="181" fontId="6" fillId="0" borderId="0" xfId="1" applyNumberFormat="1" applyFont="1" applyAlignment="1">
      <alignment horizontal="center" vertical="center" shrinkToFit="1"/>
    </xf>
    <xf numFmtId="178" fontId="6" fillId="0" borderId="0" xfId="6" applyNumberFormat="1" applyFont="1" applyAlignment="1">
      <alignment horizontal="center" vertical="center" wrapText="1"/>
    </xf>
    <xf numFmtId="176" fontId="6" fillId="0" borderId="0" xfId="1" applyNumberFormat="1" applyFont="1" applyAlignment="1">
      <alignment horizontal="center" vertical="center" wrapText="1"/>
    </xf>
    <xf numFmtId="180" fontId="6" fillId="0" borderId="0" xfId="3" applyNumberFormat="1" applyFont="1" applyFill="1" applyBorder="1" applyAlignment="1">
      <alignment horizontal="center" vertical="center" wrapText="1" shrinkToFit="1"/>
    </xf>
    <xf numFmtId="179" fontId="6" fillId="0" borderId="0" xfId="3" applyNumberFormat="1" applyFont="1" applyFill="1" applyBorder="1" applyAlignment="1">
      <alignment horizontal="center" vertical="center" wrapText="1" shrinkToFit="1"/>
    </xf>
    <xf numFmtId="179" fontId="6" fillId="0" borderId="0" xfId="7" applyNumberFormat="1" applyFont="1" applyFill="1" applyBorder="1" applyAlignment="1">
      <alignment horizontal="center" vertical="center" wrapText="1"/>
    </xf>
    <xf numFmtId="178" fontId="6" fillId="0" borderId="0" xfId="7" applyNumberFormat="1" applyFont="1" applyFill="1" applyBorder="1" applyAlignment="1">
      <alignment horizontal="center" vertical="center" wrapText="1"/>
    </xf>
    <xf numFmtId="0" fontId="6" fillId="0" borderId="0" xfId="6" applyFont="1" applyAlignment="1">
      <alignment horizontal="left" vertical="center" wrapText="1"/>
    </xf>
    <xf numFmtId="38" fontId="6" fillId="0" borderId="0" xfId="3" applyFont="1" applyFill="1" applyBorder="1" applyAlignment="1">
      <alignment horizontal="left" vertical="center"/>
    </xf>
    <xf numFmtId="0" fontId="6" fillId="0" borderId="2" xfId="6" applyFont="1" applyBorder="1" applyAlignment="1">
      <alignment vertical="center" wrapText="1"/>
    </xf>
    <xf numFmtId="181" fontId="6" fillId="0" borderId="3" xfId="1" applyNumberFormat="1" applyFont="1" applyBorder="1" applyAlignment="1">
      <alignment horizontal="center" vertical="center" shrinkToFit="1"/>
    </xf>
    <xf numFmtId="178" fontId="6" fillId="0" borderId="3" xfId="6" applyNumberFormat="1" applyFont="1" applyBorder="1" applyAlignment="1">
      <alignment horizontal="center" vertical="center" wrapText="1"/>
    </xf>
    <xf numFmtId="176" fontId="6" fillId="0" borderId="3" xfId="1" applyNumberFormat="1" applyFont="1" applyBorder="1" applyAlignment="1">
      <alignment horizontal="center" vertical="center" wrapText="1"/>
    </xf>
    <xf numFmtId="180" fontId="6" fillId="0" borderId="3" xfId="3" applyNumberFormat="1" applyFont="1" applyFill="1" applyBorder="1" applyAlignment="1">
      <alignment horizontal="center" vertical="center" wrapText="1" shrinkToFit="1"/>
    </xf>
    <xf numFmtId="179" fontId="6" fillId="0" borderId="3" xfId="7" applyNumberFormat="1" applyFont="1" applyFill="1" applyBorder="1" applyAlignment="1">
      <alignment horizontal="center" vertical="center" wrapText="1"/>
    </xf>
    <xf numFmtId="0" fontId="6" fillId="0" borderId="3" xfId="6" applyFont="1" applyBorder="1" applyAlignment="1">
      <alignment horizontal="left" vertical="center" wrapText="1"/>
    </xf>
    <xf numFmtId="179" fontId="6" fillId="0" borderId="1" xfId="6" applyNumberFormat="1" applyFont="1" applyBorder="1" applyAlignment="1">
      <alignment horizontal="center" vertical="center" wrapText="1"/>
    </xf>
    <xf numFmtId="0" fontId="6" fillId="0" borderId="2" xfId="6" applyFont="1" applyBorder="1" applyAlignment="1">
      <alignment horizontal="center" vertical="center"/>
    </xf>
    <xf numFmtId="0" fontId="6" fillId="0" borderId="3" xfId="6" applyFont="1" applyBorder="1" applyAlignment="1">
      <alignment horizontal="center" vertical="center"/>
    </xf>
    <xf numFmtId="0" fontId="6" fillId="0" borderId="6" xfId="6" applyFont="1" applyBorder="1" applyAlignment="1">
      <alignment horizontal="center" vertical="center" wrapText="1"/>
    </xf>
    <xf numFmtId="0" fontId="6" fillId="0" borderId="4" xfId="6" applyFont="1" applyBorder="1" applyAlignment="1">
      <alignment horizontal="center" vertical="center" wrapText="1"/>
    </xf>
    <xf numFmtId="0" fontId="8" fillId="0" borderId="0" xfId="6" applyFont="1" applyAlignment="1">
      <alignment horizontal="center" vertical="center" wrapText="1"/>
    </xf>
    <xf numFmtId="0" fontId="8" fillId="0" borderId="0" xfId="6" applyFont="1" applyAlignment="1">
      <alignment horizontal="center" vertical="center"/>
    </xf>
    <xf numFmtId="0" fontId="8" fillId="0" borderId="0" xfId="6" applyFont="1" applyAlignment="1">
      <alignment horizontal="left" vertical="center"/>
    </xf>
    <xf numFmtId="0" fontId="6" fillId="0" borderId="1" xfId="6" applyFont="1" applyBorder="1" applyAlignment="1">
      <alignment horizontal="center" vertical="center" wrapText="1"/>
    </xf>
    <xf numFmtId="38" fontId="6" fillId="0" borderId="1" xfId="3" applyFont="1" applyFill="1" applyBorder="1" applyAlignment="1">
      <alignment horizontal="center" vertical="center" wrapText="1"/>
    </xf>
    <xf numFmtId="0" fontId="8" fillId="0" borderId="0" xfId="2" applyFont="1" applyAlignment="1">
      <alignment horizontal="center" vertical="center" wrapText="1"/>
    </xf>
    <xf numFmtId="0" fontId="8" fillId="0" borderId="0" xfId="2" applyFont="1" applyAlignment="1">
      <alignment horizontal="center" vertical="center"/>
    </xf>
    <xf numFmtId="9" fontId="6" fillId="0" borderId="1" xfId="6" applyNumberFormat="1" applyFont="1" applyBorder="1" applyAlignment="1">
      <alignment horizontal="center" vertical="center" wrapText="1"/>
    </xf>
    <xf numFmtId="0" fontId="6" fillId="0" borderId="1" xfId="6" applyFont="1" applyBorder="1" applyAlignment="1">
      <alignment horizontal="center" vertical="center"/>
    </xf>
    <xf numFmtId="0" fontId="8" fillId="0" borderId="0" xfId="2" applyFont="1" applyAlignment="1">
      <alignment horizontal="left" vertical="center"/>
    </xf>
    <xf numFmtId="0" fontId="6" fillId="0" borderId="1" xfId="2" applyFont="1" applyBorder="1" applyAlignment="1">
      <alignment horizontal="center" vertical="center" wrapText="1"/>
    </xf>
  </cellXfs>
  <cellStyles count="8">
    <cellStyle name="パーセント 2" xfId="7" xr:uid="{00000000-0005-0000-0000-000000000000}"/>
    <cellStyle name="桁区切り 2" xfId="3" xr:uid="{00000000-0005-0000-0000-000002000000}"/>
    <cellStyle name="桁区切り 2 2" xfId="4" xr:uid="{00000000-0005-0000-0000-000003000000}"/>
    <cellStyle name="標準" xfId="0" builtinId="0"/>
    <cellStyle name="標準 2" xfId="2" xr:uid="{00000000-0005-0000-0000-000005000000}"/>
    <cellStyle name="標準 3" xfId="5" xr:uid="{00000000-0005-0000-0000-000006000000}"/>
    <cellStyle name="標準_23.4月" xfId="6" xr:uid="{00000000-0005-0000-0000-000009000000}"/>
    <cellStyle name="標準_別紙３" xfId="1" xr:uid="{00000000-0005-0000-0000-00000A000000}"/>
  </cellStyles>
  <dxfs count="0"/>
  <tableStyles count="0" defaultTableStyle="TableStyleMedium2" defaultPivotStyle="PivotStyleMedium9"/>
  <colors>
    <mruColors>
      <color rgb="FFFFFFFF"/>
      <color rgb="FFFFEC99"/>
      <color rgb="FFABFF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externalLinks/externalLink1.xml" Type="http://schemas.openxmlformats.org/officeDocument/2006/relationships/externalLink"/><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externalLinks/_rels/externalLink1.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3"/>
  <sheetViews>
    <sheetView showZeros="0" tabSelected="1" view="pageBreakPreview" zoomScale="85" zoomScaleNormal="100" zoomScaleSheetLayoutView="85" workbookViewId="0">
      <selection activeCell="A6" sqref="A6"/>
    </sheetView>
  </sheetViews>
  <sheetFormatPr defaultColWidth="9" defaultRowHeight="13" x14ac:dyDescent="0.2"/>
  <cols>
    <col min="1" max="1" width="30.6328125" style="5" customWidth="1"/>
    <col min="2" max="2" width="20.6328125" style="6" customWidth="1"/>
    <col min="3" max="3" width="14.36328125" style="7" customWidth="1"/>
    <col min="4" max="4" width="20.6328125" style="8" customWidth="1"/>
    <col min="5" max="5" width="15.6328125" style="8" customWidth="1"/>
    <col min="6" max="6" width="14.36328125" style="8" customWidth="1"/>
    <col min="7" max="7" width="14.6328125" style="9" customWidth="1"/>
    <col min="8" max="8" width="14.6328125" style="7" customWidth="1"/>
    <col min="9" max="9" width="7.6328125" style="8" customWidth="1"/>
    <col min="10" max="10" width="8.08984375" style="8" customWidth="1"/>
    <col min="11" max="11" width="8.6328125" style="8" customWidth="1"/>
    <col min="12" max="12" width="8.08984375" style="10" customWidth="1"/>
    <col min="13" max="13" width="12" style="8" customWidth="1"/>
    <col min="14" max="16384" width="9" style="5"/>
  </cols>
  <sheetData>
    <row r="1" spans="1:13" ht="27.5" customHeight="1" x14ac:dyDescent="0.2">
      <c r="A1" s="68" t="s">
        <v>0</v>
      </c>
      <c r="B1" s="69"/>
      <c r="C1" s="69"/>
      <c r="D1" s="69"/>
      <c r="E1" s="69"/>
      <c r="F1" s="69"/>
      <c r="G1" s="69"/>
      <c r="H1" s="69"/>
      <c r="I1" s="69"/>
      <c r="J1" s="69"/>
      <c r="K1" s="69"/>
      <c r="L1" s="69"/>
      <c r="M1" s="69"/>
    </row>
    <row r="3" spans="1:13" x14ac:dyDescent="0.15">
      <c r="A3" s="11"/>
      <c r="M3" s="12"/>
    </row>
    <row r="4" spans="1:13" ht="22" customHeight="1" x14ac:dyDescent="0.2">
      <c r="A4" s="66" t="s">
        <v>1</v>
      </c>
      <c r="B4" s="66" t="s">
        <v>5</v>
      </c>
      <c r="C4" s="66" t="s">
        <v>6</v>
      </c>
      <c r="D4" s="66" t="s">
        <v>7</v>
      </c>
      <c r="E4" s="61" t="s">
        <v>8</v>
      </c>
      <c r="F4" s="66" t="s">
        <v>18</v>
      </c>
      <c r="G4" s="67" t="s">
        <v>10</v>
      </c>
      <c r="H4" s="66" t="s">
        <v>11</v>
      </c>
      <c r="I4" s="58" t="s">
        <v>12</v>
      </c>
      <c r="J4" s="59" t="s">
        <v>14</v>
      </c>
      <c r="K4" s="60"/>
      <c r="L4" s="60"/>
      <c r="M4" s="61" t="s">
        <v>22</v>
      </c>
    </row>
    <row r="5" spans="1:13" s="14" customFormat="1" ht="37" customHeight="1" x14ac:dyDescent="0.2">
      <c r="A5" s="66"/>
      <c r="B5" s="66"/>
      <c r="C5" s="66"/>
      <c r="D5" s="66"/>
      <c r="E5" s="62"/>
      <c r="F5" s="66"/>
      <c r="G5" s="67"/>
      <c r="H5" s="66"/>
      <c r="I5" s="58"/>
      <c r="J5" s="13" t="s">
        <v>15</v>
      </c>
      <c r="K5" s="13" t="s">
        <v>21</v>
      </c>
      <c r="L5" s="1" t="s">
        <v>2</v>
      </c>
      <c r="M5" s="62"/>
    </row>
    <row r="6" spans="1:13" s="14" customFormat="1" ht="70" customHeight="1" x14ac:dyDescent="0.2">
      <c r="A6" s="15" t="s">
        <v>24</v>
      </c>
      <c r="B6" s="16" t="s">
        <v>24</v>
      </c>
      <c r="C6" s="17" t="s">
        <v>24</v>
      </c>
      <c r="D6" s="15" t="s">
        <v>24</v>
      </c>
      <c r="E6" s="3" t="s">
        <v>24</v>
      </c>
      <c r="F6" s="18" t="s">
        <v>24</v>
      </c>
      <c r="G6" s="19" t="s">
        <v>24</v>
      </c>
      <c r="H6" s="19" t="s">
        <v>24</v>
      </c>
      <c r="I6" s="20" t="s">
        <v>24</v>
      </c>
      <c r="J6" s="21" t="s">
        <v>24</v>
      </c>
      <c r="K6" s="21" t="s">
        <v>24</v>
      </c>
      <c r="L6" s="2" t="s">
        <v>24</v>
      </c>
      <c r="M6" s="22"/>
    </row>
    <row r="7" spans="1:13" s="14" customFormat="1" ht="70" customHeight="1" x14ac:dyDescent="0.2">
      <c r="A7" s="15" t="s">
        <v>24</v>
      </c>
      <c r="B7" s="16" t="s">
        <v>24</v>
      </c>
      <c r="C7" s="17" t="s">
        <v>24</v>
      </c>
      <c r="D7" s="15" t="s">
        <v>24</v>
      </c>
      <c r="E7" s="3" t="s">
        <v>24</v>
      </c>
      <c r="F7" s="18" t="s">
        <v>24</v>
      </c>
      <c r="G7" s="19" t="s">
        <v>24</v>
      </c>
      <c r="H7" s="19" t="s">
        <v>24</v>
      </c>
      <c r="I7" s="20" t="s">
        <v>24</v>
      </c>
      <c r="J7" s="21" t="s">
        <v>24</v>
      </c>
      <c r="K7" s="21" t="s">
        <v>24</v>
      </c>
      <c r="L7" s="2" t="s">
        <v>24</v>
      </c>
      <c r="M7" s="22"/>
    </row>
    <row r="8" spans="1:13" s="14" customFormat="1" ht="70" customHeight="1" x14ac:dyDescent="0.2">
      <c r="A8" s="15" t="s">
        <v>24</v>
      </c>
      <c r="B8" s="16" t="s">
        <v>24</v>
      </c>
      <c r="C8" s="17" t="s">
        <v>24</v>
      </c>
      <c r="D8" s="15" t="s">
        <v>24</v>
      </c>
      <c r="E8" s="3" t="s">
        <v>24</v>
      </c>
      <c r="F8" s="18" t="s">
        <v>24</v>
      </c>
      <c r="G8" s="19" t="s">
        <v>24</v>
      </c>
      <c r="H8" s="19" t="s">
        <v>24</v>
      </c>
      <c r="I8" s="20" t="s">
        <v>24</v>
      </c>
      <c r="J8" s="21" t="s">
        <v>24</v>
      </c>
      <c r="K8" s="21" t="s">
        <v>24</v>
      </c>
      <c r="L8" s="2" t="s">
        <v>24</v>
      </c>
      <c r="M8" s="22"/>
    </row>
    <row r="9" spans="1:13" s="14" customFormat="1" ht="70" customHeight="1" x14ac:dyDescent="0.2">
      <c r="A9" s="15" t="s">
        <v>24</v>
      </c>
      <c r="B9" s="16" t="s">
        <v>24</v>
      </c>
      <c r="C9" s="17" t="s">
        <v>24</v>
      </c>
      <c r="D9" s="15" t="s">
        <v>24</v>
      </c>
      <c r="E9" s="3" t="s">
        <v>24</v>
      </c>
      <c r="F9" s="18" t="s">
        <v>24</v>
      </c>
      <c r="G9" s="19" t="s">
        <v>24</v>
      </c>
      <c r="H9" s="19" t="s">
        <v>24</v>
      </c>
      <c r="I9" s="20" t="s">
        <v>24</v>
      </c>
      <c r="J9" s="21" t="s">
        <v>24</v>
      </c>
      <c r="K9" s="21" t="s">
        <v>24</v>
      </c>
      <c r="L9" s="2" t="s">
        <v>24</v>
      </c>
      <c r="M9" s="22"/>
    </row>
    <row r="10" spans="1:13" s="14" customFormat="1" ht="70" customHeight="1" x14ac:dyDescent="0.2">
      <c r="A10" s="15" t="s">
        <v>24</v>
      </c>
      <c r="B10" s="16" t="s">
        <v>24</v>
      </c>
      <c r="C10" s="17" t="s">
        <v>24</v>
      </c>
      <c r="D10" s="15" t="s">
        <v>24</v>
      </c>
      <c r="E10" s="3" t="s">
        <v>24</v>
      </c>
      <c r="F10" s="18" t="s">
        <v>24</v>
      </c>
      <c r="G10" s="19" t="s">
        <v>24</v>
      </c>
      <c r="H10" s="19" t="s">
        <v>24</v>
      </c>
      <c r="I10" s="20" t="s">
        <v>24</v>
      </c>
      <c r="J10" s="21" t="s">
        <v>24</v>
      </c>
      <c r="K10" s="21" t="s">
        <v>24</v>
      </c>
      <c r="L10" s="2" t="s">
        <v>24</v>
      </c>
      <c r="M10" s="22"/>
    </row>
    <row r="11" spans="1:13" s="14" customFormat="1" ht="70" customHeight="1" x14ac:dyDescent="0.2">
      <c r="A11" s="15" t="s">
        <v>24</v>
      </c>
      <c r="B11" s="16" t="s">
        <v>24</v>
      </c>
      <c r="C11" s="17" t="s">
        <v>24</v>
      </c>
      <c r="D11" s="15" t="s">
        <v>24</v>
      </c>
      <c r="E11" s="3" t="s">
        <v>24</v>
      </c>
      <c r="F11" s="18" t="s">
        <v>24</v>
      </c>
      <c r="G11" s="19" t="s">
        <v>24</v>
      </c>
      <c r="H11" s="19" t="s">
        <v>24</v>
      </c>
      <c r="I11" s="20" t="s">
        <v>24</v>
      </c>
      <c r="J11" s="21" t="s">
        <v>24</v>
      </c>
      <c r="K11" s="21" t="s">
        <v>24</v>
      </c>
      <c r="L11" s="2" t="s">
        <v>24</v>
      </c>
      <c r="M11" s="22"/>
    </row>
    <row r="12" spans="1:13" s="14" customFormat="1" ht="70" customHeight="1" x14ac:dyDescent="0.2">
      <c r="A12" s="15" t="s">
        <v>24</v>
      </c>
      <c r="B12" s="16" t="s">
        <v>24</v>
      </c>
      <c r="C12" s="17" t="s">
        <v>24</v>
      </c>
      <c r="D12" s="15" t="s">
        <v>24</v>
      </c>
      <c r="E12" s="3" t="s">
        <v>24</v>
      </c>
      <c r="F12" s="18" t="s">
        <v>24</v>
      </c>
      <c r="G12" s="19" t="s">
        <v>24</v>
      </c>
      <c r="H12" s="19" t="s">
        <v>24</v>
      </c>
      <c r="I12" s="20" t="s">
        <v>24</v>
      </c>
      <c r="J12" s="21" t="s">
        <v>24</v>
      </c>
      <c r="K12" s="21" t="s">
        <v>24</v>
      </c>
      <c r="L12" s="2" t="s">
        <v>24</v>
      </c>
      <c r="M12" s="22"/>
    </row>
    <row r="13" spans="1:13" s="14" customFormat="1" ht="70" customHeight="1" x14ac:dyDescent="0.2">
      <c r="A13" s="15" t="s">
        <v>24</v>
      </c>
      <c r="B13" s="16" t="s">
        <v>24</v>
      </c>
      <c r="C13" s="17" t="s">
        <v>24</v>
      </c>
      <c r="D13" s="15" t="s">
        <v>24</v>
      </c>
      <c r="E13" s="3" t="s">
        <v>24</v>
      </c>
      <c r="F13" s="18" t="s">
        <v>24</v>
      </c>
      <c r="G13" s="19" t="s">
        <v>24</v>
      </c>
      <c r="H13" s="19" t="s">
        <v>24</v>
      </c>
      <c r="I13" s="20" t="s">
        <v>24</v>
      </c>
      <c r="J13" s="21" t="s">
        <v>24</v>
      </c>
      <c r="K13" s="21" t="s">
        <v>24</v>
      </c>
      <c r="L13" s="2" t="s">
        <v>24</v>
      </c>
      <c r="M13" s="22"/>
    </row>
    <row r="14" spans="1:13" s="14" customFormat="1" ht="70" customHeight="1" x14ac:dyDescent="0.2">
      <c r="A14" s="15" t="s">
        <v>24</v>
      </c>
      <c r="B14" s="16" t="s">
        <v>24</v>
      </c>
      <c r="C14" s="17" t="s">
        <v>24</v>
      </c>
      <c r="D14" s="15" t="s">
        <v>24</v>
      </c>
      <c r="E14" s="3" t="s">
        <v>24</v>
      </c>
      <c r="F14" s="18" t="s">
        <v>24</v>
      </c>
      <c r="G14" s="19" t="s">
        <v>24</v>
      </c>
      <c r="H14" s="19" t="s">
        <v>24</v>
      </c>
      <c r="I14" s="20" t="s">
        <v>24</v>
      </c>
      <c r="J14" s="21" t="s">
        <v>24</v>
      </c>
      <c r="K14" s="21" t="s">
        <v>24</v>
      </c>
      <c r="L14" s="2" t="s">
        <v>24</v>
      </c>
      <c r="M14" s="22"/>
    </row>
    <row r="15" spans="1:13" s="14" customFormat="1" ht="70" hidden="1" customHeight="1" x14ac:dyDescent="0.2">
      <c r="A15" s="15" t="e">
        <f>IF(#REF!="","",VLOOKUP(#REF!,#REF!,7,FALSE))</f>
        <v>#REF!</v>
      </c>
      <c r="B15" s="16" t="e">
        <f>IF(#REF!="","",VLOOKUP(#REF!,#REF!,8,FALSE))</f>
        <v>#REF!</v>
      </c>
      <c r="C15" s="17" t="e">
        <f>IF(#REF!="","",VLOOKUP(#REF!,#REF!,11,FALSE))</f>
        <v>#REF!</v>
      </c>
      <c r="D15" s="15" t="e">
        <f>IF(#REF!="","",VLOOKUP(#REF!,#REF!,12,FALSE))</f>
        <v>#REF!</v>
      </c>
      <c r="E15" s="3" t="e">
        <f>IF(#REF!="","",VLOOKUP(#REF!,#REF!,13,FALSE))</f>
        <v>#REF!</v>
      </c>
      <c r="F15" s="18" t="e">
        <f>IF(#REF!="","",IF(VLOOKUP(#REF!,#REF!,16,FALSE)="②一般競争入札（総合評価方式）","一般競争入札"&amp;CHAR(10)&amp;"（総合評価方式）","一般競争入札"))</f>
        <v>#REF!</v>
      </c>
      <c r="G15"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15" s="19" t="e">
        <f>IF(#REF!="","",VLOOKUP(#REF!,#REF!,19,FALSE))</f>
        <v>#REF!</v>
      </c>
      <c r="I15"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15" s="21" t="e">
        <f>IF(#REF!="","",IF(VLOOKUP(#REF!,#REF!,14,FALSE)="①公益社団法人","公社",IF(VLOOKUP(#REF!,#REF!,14,FALSE)="②公益財団法人","公財","")))</f>
        <v>#REF!</v>
      </c>
      <c r="K15" s="21" t="e">
        <f>IF(#REF!="","",VLOOKUP(#REF!,#REF!,15,FALSE))</f>
        <v>#REF!</v>
      </c>
      <c r="L15" s="2" t="e">
        <f>IF(#REF!="","",IF(VLOOKUP(#REF!,#REF!,15,FALSE)="国所管",VLOOKUP(#REF!,#REF!,26,FALSE),""))</f>
        <v>#REF!</v>
      </c>
      <c r="M15" s="22"/>
    </row>
    <row r="16" spans="1:13" s="14" customFormat="1" ht="70" hidden="1" customHeight="1" x14ac:dyDescent="0.2">
      <c r="A16" s="15" t="e">
        <f>IF(#REF!="","",VLOOKUP(#REF!,#REF!,7,FALSE))</f>
        <v>#REF!</v>
      </c>
      <c r="B16" s="16" t="e">
        <f>IF(#REF!="","",VLOOKUP(#REF!,#REF!,8,FALSE))</f>
        <v>#REF!</v>
      </c>
      <c r="C16" s="17" t="e">
        <f>IF(#REF!="","",VLOOKUP(#REF!,#REF!,11,FALSE))</f>
        <v>#REF!</v>
      </c>
      <c r="D16" s="15" t="e">
        <f>IF(#REF!="","",VLOOKUP(#REF!,#REF!,12,FALSE))</f>
        <v>#REF!</v>
      </c>
      <c r="E16" s="3" t="e">
        <f>IF(#REF!="","",VLOOKUP(#REF!,#REF!,13,FALSE))</f>
        <v>#REF!</v>
      </c>
      <c r="F16" s="18" t="e">
        <f>IF(#REF!="","",IF(VLOOKUP(#REF!,#REF!,16,FALSE)="②一般競争入札（総合評価方式）","一般競争入札"&amp;CHAR(10)&amp;"（総合評価方式）","一般競争入札"))</f>
        <v>#REF!</v>
      </c>
      <c r="G16"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16" s="19" t="e">
        <f>IF(#REF!="","",VLOOKUP(#REF!,#REF!,19,FALSE))</f>
        <v>#REF!</v>
      </c>
      <c r="I16"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16" s="21" t="e">
        <f>IF(#REF!="","",IF(VLOOKUP(#REF!,#REF!,14,FALSE)="①公益社団法人","公社",IF(VLOOKUP(#REF!,#REF!,14,FALSE)="②公益財団法人","公財","")))</f>
        <v>#REF!</v>
      </c>
      <c r="K16" s="21" t="e">
        <f>IF(#REF!="","",VLOOKUP(#REF!,#REF!,15,FALSE))</f>
        <v>#REF!</v>
      </c>
      <c r="L16" s="2" t="e">
        <f>IF(#REF!="","",IF(VLOOKUP(#REF!,#REF!,15,FALSE)="国所管",VLOOKUP(#REF!,#REF!,26,FALSE),""))</f>
        <v>#REF!</v>
      </c>
      <c r="M16" s="22"/>
    </row>
    <row r="17" spans="1:13" s="14" customFormat="1" ht="70" hidden="1" customHeight="1" x14ac:dyDescent="0.2">
      <c r="A17" s="15" t="e">
        <f>IF(#REF!="","",VLOOKUP(#REF!,#REF!,7,FALSE))</f>
        <v>#REF!</v>
      </c>
      <c r="B17" s="16" t="e">
        <f>IF(#REF!="","",VLOOKUP(#REF!,#REF!,8,FALSE))</f>
        <v>#REF!</v>
      </c>
      <c r="C17" s="17" t="e">
        <f>IF(#REF!="","",VLOOKUP(#REF!,#REF!,11,FALSE))</f>
        <v>#REF!</v>
      </c>
      <c r="D17" s="15" t="e">
        <f>IF(#REF!="","",VLOOKUP(#REF!,#REF!,12,FALSE))</f>
        <v>#REF!</v>
      </c>
      <c r="E17" s="3" t="e">
        <f>IF(#REF!="","",VLOOKUP(#REF!,#REF!,13,FALSE))</f>
        <v>#REF!</v>
      </c>
      <c r="F17" s="18" t="e">
        <f>IF(#REF!="","",IF(VLOOKUP(#REF!,#REF!,16,FALSE)="②一般競争入札（総合評価方式）","一般競争入札"&amp;CHAR(10)&amp;"（総合評価方式）","一般競争入札"))</f>
        <v>#REF!</v>
      </c>
      <c r="G17"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17" s="19" t="e">
        <f>IF(#REF!="","",VLOOKUP(#REF!,#REF!,19,FALSE))</f>
        <v>#REF!</v>
      </c>
      <c r="I17"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17" s="21" t="e">
        <f>IF(#REF!="","",IF(VLOOKUP(#REF!,#REF!,14,FALSE)="①公益社団法人","公社",IF(VLOOKUP(#REF!,#REF!,14,FALSE)="②公益財団法人","公財","")))</f>
        <v>#REF!</v>
      </c>
      <c r="K17" s="21" t="e">
        <f>IF(#REF!="","",VLOOKUP(#REF!,#REF!,15,FALSE))</f>
        <v>#REF!</v>
      </c>
      <c r="L17" s="2" t="e">
        <f>IF(#REF!="","",IF(VLOOKUP(#REF!,#REF!,15,FALSE)="国所管",VLOOKUP(#REF!,#REF!,26,FALSE),""))</f>
        <v>#REF!</v>
      </c>
      <c r="M17" s="22"/>
    </row>
    <row r="18" spans="1:13" s="14" customFormat="1" ht="70" hidden="1" customHeight="1" x14ac:dyDescent="0.2">
      <c r="A18" s="15" t="e">
        <f>IF(#REF!="","",VLOOKUP(#REF!,#REF!,7,FALSE))</f>
        <v>#REF!</v>
      </c>
      <c r="B18" s="16" t="e">
        <f>IF(#REF!="","",VLOOKUP(#REF!,#REF!,8,FALSE))</f>
        <v>#REF!</v>
      </c>
      <c r="C18" s="17" t="e">
        <f>IF(#REF!="","",VLOOKUP(#REF!,#REF!,11,FALSE))</f>
        <v>#REF!</v>
      </c>
      <c r="D18" s="15" t="e">
        <f>IF(#REF!="","",VLOOKUP(#REF!,#REF!,12,FALSE))</f>
        <v>#REF!</v>
      </c>
      <c r="E18" s="3" t="e">
        <f>IF(#REF!="","",VLOOKUP(#REF!,#REF!,13,FALSE))</f>
        <v>#REF!</v>
      </c>
      <c r="F18" s="18" t="e">
        <f>IF(#REF!="","",IF(VLOOKUP(#REF!,#REF!,16,FALSE)="②一般競争入札（総合評価方式）","一般競争入札"&amp;CHAR(10)&amp;"（総合評価方式）","一般競争入札"))</f>
        <v>#REF!</v>
      </c>
      <c r="G18"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18" s="19" t="e">
        <f>IF(#REF!="","",VLOOKUP(#REF!,#REF!,19,FALSE))</f>
        <v>#REF!</v>
      </c>
      <c r="I18"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18" s="21" t="e">
        <f>IF(#REF!="","",IF(VLOOKUP(#REF!,#REF!,14,FALSE)="①公益社団法人","公社",IF(VLOOKUP(#REF!,#REF!,14,FALSE)="②公益財団法人","公財","")))</f>
        <v>#REF!</v>
      </c>
      <c r="K18" s="21" t="e">
        <f>IF(#REF!="","",VLOOKUP(#REF!,#REF!,15,FALSE))</f>
        <v>#REF!</v>
      </c>
      <c r="L18" s="2" t="e">
        <f>IF(#REF!="","",IF(VLOOKUP(#REF!,#REF!,15,FALSE)="国所管",VLOOKUP(#REF!,#REF!,26,FALSE),""))</f>
        <v>#REF!</v>
      </c>
      <c r="M18" s="22"/>
    </row>
    <row r="19" spans="1:13" s="14" customFormat="1" ht="70" hidden="1" customHeight="1" x14ac:dyDescent="0.2">
      <c r="A19" s="15" t="e">
        <f>IF(#REF!="","",VLOOKUP(#REF!,#REF!,7,FALSE))</f>
        <v>#REF!</v>
      </c>
      <c r="B19" s="16" t="e">
        <f>IF(#REF!="","",VLOOKUP(#REF!,#REF!,8,FALSE))</f>
        <v>#REF!</v>
      </c>
      <c r="C19" s="17" t="e">
        <f>IF(#REF!="","",VLOOKUP(#REF!,#REF!,11,FALSE))</f>
        <v>#REF!</v>
      </c>
      <c r="D19" s="15" t="e">
        <f>IF(#REF!="","",VLOOKUP(#REF!,#REF!,12,FALSE))</f>
        <v>#REF!</v>
      </c>
      <c r="E19" s="3" t="e">
        <f>IF(#REF!="","",VLOOKUP(#REF!,#REF!,13,FALSE))</f>
        <v>#REF!</v>
      </c>
      <c r="F19" s="18" t="e">
        <f>IF(#REF!="","",IF(VLOOKUP(#REF!,#REF!,16,FALSE)="②一般競争入札（総合評価方式）","一般競争入札"&amp;CHAR(10)&amp;"（総合評価方式）","一般競争入札"))</f>
        <v>#REF!</v>
      </c>
      <c r="G19"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19" s="19" t="e">
        <f>IF(#REF!="","",VLOOKUP(#REF!,#REF!,19,FALSE))</f>
        <v>#REF!</v>
      </c>
      <c r="I19"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19" s="21" t="e">
        <f>IF(#REF!="","",IF(VLOOKUP(#REF!,#REF!,14,FALSE)="①公益社団法人","公社",IF(VLOOKUP(#REF!,#REF!,14,FALSE)="②公益財団法人","公財","")))</f>
        <v>#REF!</v>
      </c>
      <c r="K19" s="21" t="e">
        <f>IF(#REF!="","",VLOOKUP(#REF!,#REF!,15,FALSE))</f>
        <v>#REF!</v>
      </c>
      <c r="L19" s="2" t="e">
        <f>IF(#REF!="","",IF(VLOOKUP(#REF!,#REF!,15,FALSE)="国所管",VLOOKUP(#REF!,#REF!,26,FALSE),""))</f>
        <v>#REF!</v>
      </c>
      <c r="M19" s="22"/>
    </row>
    <row r="20" spans="1:13" s="14" customFormat="1" ht="70" hidden="1" customHeight="1" x14ac:dyDescent="0.2">
      <c r="A20" s="15" t="e">
        <f>IF(#REF!="","",VLOOKUP(#REF!,#REF!,7,FALSE))</f>
        <v>#REF!</v>
      </c>
      <c r="B20" s="16" t="e">
        <f>IF(#REF!="","",VLOOKUP(#REF!,#REF!,8,FALSE))</f>
        <v>#REF!</v>
      </c>
      <c r="C20" s="17" t="e">
        <f>IF(#REF!="","",VLOOKUP(#REF!,#REF!,11,FALSE))</f>
        <v>#REF!</v>
      </c>
      <c r="D20" s="15" t="e">
        <f>IF(#REF!="","",VLOOKUP(#REF!,#REF!,12,FALSE))</f>
        <v>#REF!</v>
      </c>
      <c r="E20" s="3" t="e">
        <f>IF(#REF!="","",VLOOKUP(#REF!,#REF!,13,FALSE))</f>
        <v>#REF!</v>
      </c>
      <c r="F20" s="18" t="e">
        <f>IF(#REF!="","",IF(VLOOKUP(#REF!,#REF!,16,FALSE)="②一般競争入札（総合評価方式）","一般競争入札"&amp;CHAR(10)&amp;"（総合評価方式）","一般競争入札"))</f>
        <v>#REF!</v>
      </c>
      <c r="G20"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20" s="19" t="e">
        <f>IF(#REF!="","",VLOOKUP(#REF!,#REF!,19,FALSE))</f>
        <v>#REF!</v>
      </c>
      <c r="I20"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20" s="21" t="e">
        <f>IF(#REF!="","",IF(VLOOKUP(#REF!,#REF!,14,FALSE)="①公益社団法人","公社",IF(VLOOKUP(#REF!,#REF!,14,FALSE)="②公益財団法人","公財","")))</f>
        <v>#REF!</v>
      </c>
      <c r="K20" s="21" t="e">
        <f>IF(#REF!="","",VLOOKUP(#REF!,#REF!,15,FALSE))</f>
        <v>#REF!</v>
      </c>
      <c r="L20" s="2" t="e">
        <f>IF(#REF!="","",IF(VLOOKUP(#REF!,#REF!,15,FALSE)="国所管",VLOOKUP(#REF!,#REF!,26,FALSE),""))</f>
        <v>#REF!</v>
      </c>
      <c r="M20" s="22"/>
    </row>
    <row r="21" spans="1:13" s="14" customFormat="1" ht="70" hidden="1" customHeight="1" x14ac:dyDescent="0.2">
      <c r="A21" s="15" t="e">
        <f>IF(#REF!="","",VLOOKUP(#REF!,#REF!,7,FALSE))</f>
        <v>#REF!</v>
      </c>
      <c r="B21" s="16" t="e">
        <f>IF(#REF!="","",VLOOKUP(#REF!,#REF!,8,FALSE))</f>
        <v>#REF!</v>
      </c>
      <c r="C21" s="17" t="e">
        <f>IF(#REF!="","",VLOOKUP(#REF!,#REF!,11,FALSE))</f>
        <v>#REF!</v>
      </c>
      <c r="D21" s="15" t="e">
        <f>IF(#REF!="","",VLOOKUP(#REF!,#REF!,12,FALSE))</f>
        <v>#REF!</v>
      </c>
      <c r="E21" s="3" t="e">
        <f>IF(#REF!="","",VLOOKUP(#REF!,#REF!,13,FALSE))</f>
        <v>#REF!</v>
      </c>
      <c r="F21" s="18" t="e">
        <f>IF(#REF!="","",IF(VLOOKUP(#REF!,#REF!,16,FALSE)="②一般競争入札（総合評価方式）","一般競争入札"&amp;CHAR(10)&amp;"（総合評価方式）","一般競争入札"))</f>
        <v>#REF!</v>
      </c>
      <c r="G21"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21" s="19" t="e">
        <f>IF(#REF!="","",VLOOKUP(#REF!,#REF!,19,FALSE))</f>
        <v>#REF!</v>
      </c>
      <c r="I21"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21" s="21" t="e">
        <f>IF(#REF!="","",IF(VLOOKUP(#REF!,#REF!,14,FALSE)="①公益社団法人","公社",IF(VLOOKUP(#REF!,#REF!,14,FALSE)="②公益財団法人","公財","")))</f>
        <v>#REF!</v>
      </c>
      <c r="K21" s="21" t="e">
        <f>IF(#REF!="","",VLOOKUP(#REF!,#REF!,15,FALSE))</f>
        <v>#REF!</v>
      </c>
      <c r="L21" s="2" t="e">
        <f>IF(#REF!="","",IF(VLOOKUP(#REF!,#REF!,15,FALSE)="国所管",VLOOKUP(#REF!,#REF!,26,FALSE),""))</f>
        <v>#REF!</v>
      </c>
      <c r="M21" s="22"/>
    </row>
    <row r="22" spans="1:13" s="14" customFormat="1" ht="70" hidden="1" customHeight="1" x14ac:dyDescent="0.2">
      <c r="A22" s="15" t="e">
        <f>IF(#REF!="","",VLOOKUP(#REF!,#REF!,7,FALSE))</f>
        <v>#REF!</v>
      </c>
      <c r="B22" s="16" t="e">
        <f>IF(#REF!="","",VLOOKUP(#REF!,#REF!,8,FALSE))</f>
        <v>#REF!</v>
      </c>
      <c r="C22" s="17" t="e">
        <f>IF(#REF!="","",VLOOKUP(#REF!,#REF!,11,FALSE))</f>
        <v>#REF!</v>
      </c>
      <c r="D22" s="15" t="e">
        <f>IF(#REF!="","",VLOOKUP(#REF!,#REF!,12,FALSE))</f>
        <v>#REF!</v>
      </c>
      <c r="E22" s="3" t="e">
        <f>IF(#REF!="","",VLOOKUP(#REF!,#REF!,13,FALSE))</f>
        <v>#REF!</v>
      </c>
      <c r="F22" s="18" t="e">
        <f>IF(#REF!="","",IF(VLOOKUP(#REF!,#REF!,16,FALSE)="②一般競争入札（総合評価方式）","一般競争入札"&amp;CHAR(10)&amp;"（総合評価方式）","一般競争入札"))</f>
        <v>#REF!</v>
      </c>
      <c r="G22"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22" s="19" t="e">
        <f>IF(#REF!="","",VLOOKUP(#REF!,#REF!,19,FALSE))</f>
        <v>#REF!</v>
      </c>
      <c r="I22"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22" s="21" t="e">
        <f>IF(#REF!="","",IF(VLOOKUP(#REF!,#REF!,14,FALSE)="①公益社団法人","公社",IF(VLOOKUP(#REF!,#REF!,14,FALSE)="②公益財団法人","公財","")))</f>
        <v>#REF!</v>
      </c>
      <c r="K22" s="21" t="e">
        <f>IF(#REF!="","",VLOOKUP(#REF!,#REF!,15,FALSE))</f>
        <v>#REF!</v>
      </c>
      <c r="L22" s="2" t="e">
        <f>IF(#REF!="","",IF(VLOOKUP(#REF!,#REF!,15,FALSE)="国所管",VLOOKUP(#REF!,#REF!,26,FALSE),""))</f>
        <v>#REF!</v>
      </c>
      <c r="M22" s="22"/>
    </row>
    <row r="23" spans="1:13" s="14" customFormat="1" ht="70" hidden="1" customHeight="1" x14ac:dyDescent="0.2">
      <c r="A23" s="15" t="e">
        <f>IF(#REF!="","",VLOOKUP(#REF!,#REF!,7,FALSE))</f>
        <v>#REF!</v>
      </c>
      <c r="B23" s="16" t="e">
        <f>IF(#REF!="","",VLOOKUP(#REF!,#REF!,8,FALSE))</f>
        <v>#REF!</v>
      </c>
      <c r="C23" s="17" t="e">
        <f>IF(#REF!="","",VLOOKUP(#REF!,#REF!,11,FALSE))</f>
        <v>#REF!</v>
      </c>
      <c r="D23" s="15" t="e">
        <f>IF(#REF!="","",VLOOKUP(#REF!,#REF!,12,FALSE))</f>
        <v>#REF!</v>
      </c>
      <c r="E23" s="3" t="e">
        <f>IF(#REF!="","",VLOOKUP(#REF!,#REF!,13,FALSE))</f>
        <v>#REF!</v>
      </c>
      <c r="F23" s="18" t="e">
        <f>IF(#REF!="","",IF(VLOOKUP(#REF!,#REF!,16,FALSE)="②一般競争入札（総合評価方式）","一般競争入札"&amp;CHAR(10)&amp;"（総合評価方式）","一般競争入札"))</f>
        <v>#REF!</v>
      </c>
      <c r="G23"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23" s="19" t="e">
        <f>IF(#REF!="","",VLOOKUP(#REF!,#REF!,19,FALSE))</f>
        <v>#REF!</v>
      </c>
      <c r="I23"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23" s="21" t="e">
        <f>IF(#REF!="","",IF(VLOOKUP(#REF!,#REF!,14,FALSE)="①公益社団法人","公社",IF(VLOOKUP(#REF!,#REF!,14,FALSE)="②公益財団法人","公財","")))</f>
        <v>#REF!</v>
      </c>
      <c r="K23" s="21" t="e">
        <f>IF(#REF!="","",VLOOKUP(#REF!,#REF!,15,FALSE))</f>
        <v>#REF!</v>
      </c>
      <c r="L23" s="2" t="e">
        <f>IF(#REF!="","",IF(VLOOKUP(#REF!,#REF!,15,FALSE)="国所管",VLOOKUP(#REF!,#REF!,26,FALSE),""))</f>
        <v>#REF!</v>
      </c>
      <c r="M23" s="22"/>
    </row>
  </sheetData>
  <mergeCells count="12">
    <mergeCell ref="I4:I5"/>
    <mergeCell ref="J4:L4"/>
    <mergeCell ref="A1:M1"/>
    <mergeCell ref="A4:A5"/>
    <mergeCell ref="B4:B5"/>
    <mergeCell ref="C4:C5"/>
    <mergeCell ref="D4:D5"/>
    <mergeCell ref="E4:E5"/>
    <mergeCell ref="F4:F5"/>
    <mergeCell ref="G4:G5"/>
    <mergeCell ref="H4:H5"/>
    <mergeCell ref="M4:M5"/>
  </mergeCells>
  <phoneticPr fontId="3"/>
  <dataValidations count="2">
    <dataValidation operator="greaterThanOrEqual" allowBlank="1" showInputMessage="1" showErrorMessage="1" errorTitle="注意" error="プルダウンメニューから選択して下さい_x000a_" sqref="F6:F23" xr:uid="{00000000-0002-0000-0100-000000000000}"/>
    <dataValidation imeMode="halfAlpha" allowBlank="1" showInputMessage="1" showErrorMessage="1" errorTitle="参考" error="半角数字で入力して下さい。" promptTitle="入力方法" prompt="半角数字で入力して下さい。" sqref="G6:I23" xr:uid="{00000000-0002-0000-0100-000001000000}"/>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rowBreaks count="1" manualBreakCount="1">
    <brk id="14"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3"/>
  <sheetViews>
    <sheetView showZeros="0" view="pageBreakPreview" topLeftCell="A6" zoomScale="85" zoomScaleNormal="100" zoomScaleSheetLayoutView="85" workbookViewId="0">
      <selection activeCell="N4" sqref="N4:N5"/>
    </sheetView>
  </sheetViews>
  <sheetFormatPr defaultColWidth="9" defaultRowHeight="13" x14ac:dyDescent="0.2"/>
  <cols>
    <col min="1" max="1" width="30.6328125" style="5" customWidth="1"/>
    <col min="2" max="2" width="20.6328125" style="6" customWidth="1"/>
    <col min="3" max="3" width="14.36328125" style="7" customWidth="1"/>
    <col min="4" max="4" width="20.6328125" style="8" customWidth="1"/>
    <col min="5" max="5" width="15.7265625" style="8" customWidth="1"/>
    <col min="6" max="6" width="18.90625" style="23" customWidth="1"/>
    <col min="7" max="7" width="13.6328125" style="9" customWidth="1"/>
    <col min="8" max="8" width="13.6328125" style="7" customWidth="1"/>
    <col min="9" max="9" width="7.6328125" style="24" customWidth="1"/>
    <col min="10" max="10" width="8.36328125" style="8" customWidth="1"/>
    <col min="11" max="11" width="8.08984375" style="8" customWidth="1"/>
    <col min="12" max="12" width="8.6328125" style="8" customWidth="1"/>
    <col min="13" max="13" width="8.08984375" style="10" customWidth="1"/>
    <col min="14" max="14" width="12.1796875" style="8" customWidth="1"/>
    <col min="15" max="16384" width="9" style="5"/>
  </cols>
  <sheetData>
    <row r="1" spans="1:14" ht="27.5" customHeight="1" x14ac:dyDescent="0.2">
      <c r="A1" s="68" t="s">
        <v>3</v>
      </c>
      <c r="B1" s="69"/>
      <c r="C1" s="69"/>
      <c r="D1" s="69"/>
      <c r="E1" s="69"/>
      <c r="F1" s="72"/>
      <c r="G1" s="69"/>
      <c r="H1" s="69"/>
      <c r="I1" s="69"/>
      <c r="J1" s="69"/>
      <c r="K1" s="69"/>
      <c r="L1" s="69"/>
      <c r="M1" s="69"/>
      <c r="N1" s="69"/>
    </row>
    <row r="3" spans="1:14" x14ac:dyDescent="0.2">
      <c r="A3" s="25"/>
      <c r="B3" s="26"/>
      <c r="C3" s="26"/>
      <c r="D3" s="27"/>
      <c r="E3" s="27"/>
      <c r="F3" s="28"/>
      <c r="G3" s="29"/>
      <c r="H3" s="26"/>
      <c r="I3" s="30"/>
      <c r="J3" s="27"/>
      <c r="K3" s="27"/>
      <c r="L3" s="27"/>
      <c r="M3" s="31"/>
      <c r="N3" s="32"/>
    </row>
    <row r="4" spans="1:14" ht="22" customHeight="1" x14ac:dyDescent="0.2">
      <c r="A4" s="66" t="s">
        <v>4</v>
      </c>
      <c r="B4" s="66" t="s">
        <v>5</v>
      </c>
      <c r="C4" s="66" t="s">
        <v>6</v>
      </c>
      <c r="D4" s="66" t="s">
        <v>7</v>
      </c>
      <c r="E4" s="61" t="s">
        <v>8</v>
      </c>
      <c r="F4" s="73" t="s">
        <v>9</v>
      </c>
      <c r="G4" s="67" t="s">
        <v>10</v>
      </c>
      <c r="H4" s="66" t="s">
        <v>11</v>
      </c>
      <c r="I4" s="70" t="s">
        <v>12</v>
      </c>
      <c r="J4" s="66" t="s">
        <v>13</v>
      </c>
      <c r="K4" s="71" t="s">
        <v>14</v>
      </c>
      <c r="L4" s="71"/>
      <c r="M4" s="71"/>
      <c r="N4" s="61" t="s">
        <v>22</v>
      </c>
    </row>
    <row r="5" spans="1:14" s="14" customFormat="1" ht="36.5" customHeight="1" x14ac:dyDescent="0.2">
      <c r="A5" s="66"/>
      <c r="B5" s="66"/>
      <c r="C5" s="66"/>
      <c r="D5" s="66"/>
      <c r="E5" s="62"/>
      <c r="F5" s="73"/>
      <c r="G5" s="67"/>
      <c r="H5" s="66"/>
      <c r="I5" s="70"/>
      <c r="J5" s="66"/>
      <c r="K5" s="13" t="s">
        <v>15</v>
      </c>
      <c r="L5" s="13" t="s">
        <v>21</v>
      </c>
      <c r="M5" s="4" t="s">
        <v>2</v>
      </c>
      <c r="N5" s="62"/>
    </row>
    <row r="6" spans="1:14" s="14" customFormat="1" ht="70" customHeight="1" x14ac:dyDescent="0.2">
      <c r="A6" s="15" t="s">
        <v>24</v>
      </c>
      <c r="B6" s="16" t="s">
        <v>24</v>
      </c>
      <c r="C6" s="34" t="s">
        <v>24</v>
      </c>
      <c r="D6" s="15" t="s">
        <v>24</v>
      </c>
      <c r="E6" s="3" t="s">
        <v>24</v>
      </c>
      <c r="F6" s="18" t="s">
        <v>24</v>
      </c>
      <c r="G6" s="19" t="s">
        <v>24</v>
      </c>
      <c r="H6" s="19" t="s">
        <v>24</v>
      </c>
      <c r="I6" s="21" t="s">
        <v>24</v>
      </c>
      <c r="J6" s="35"/>
      <c r="K6" s="21" t="s">
        <v>24</v>
      </c>
      <c r="L6" s="21" t="s">
        <v>24</v>
      </c>
      <c r="M6" s="2" t="s">
        <v>24</v>
      </c>
      <c r="N6" s="22"/>
    </row>
    <row r="7" spans="1:14" s="14" customFormat="1" ht="70" customHeight="1" x14ac:dyDescent="0.2">
      <c r="A7" s="15" t="s">
        <v>24</v>
      </c>
      <c r="B7" s="16" t="s">
        <v>24</v>
      </c>
      <c r="C7" s="34" t="s">
        <v>24</v>
      </c>
      <c r="D7" s="15" t="s">
        <v>24</v>
      </c>
      <c r="E7" s="3" t="s">
        <v>24</v>
      </c>
      <c r="F7" s="18" t="s">
        <v>24</v>
      </c>
      <c r="G7" s="19" t="s">
        <v>24</v>
      </c>
      <c r="H7" s="19" t="s">
        <v>24</v>
      </c>
      <c r="I7" s="21" t="s">
        <v>24</v>
      </c>
      <c r="J7" s="35"/>
      <c r="K7" s="21" t="s">
        <v>24</v>
      </c>
      <c r="L7" s="21" t="s">
        <v>24</v>
      </c>
      <c r="M7" s="2" t="s">
        <v>24</v>
      </c>
      <c r="N7" s="22"/>
    </row>
    <row r="8" spans="1:14" s="14" customFormat="1" ht="70" customHeight="1" x14ac:dyDescent="0.2">
      <c r="A8" s="15" t="s">
        <v>24</v>
      </c>
      <c r="B8" s="16" t="s">
        <v>24</v>
      </c>
      <c r="C8" s="34" t="s">
        <v>24</v>
      </c>
      <c r="D8" s="15" t="s">
        <v>24</v>
      </c>
      <c r="E8" s="3" t="s">
        <v>24</v>
      </c>
      <c r="F8" s="18" t="s">
        <v>24</v>
      </c>
      <c r="G8" s="19" t="s">
        <v>24</v>
      </c>
      <c r="H8" s="19" t="s">
        <v>24</v>
      </c>
      <c r="I8" s="21" t="s">
        <v>24</v>
      </c>
      <c r="J8" s="35"/>
      <c r="K8" s="21" t="s">
        <v>24</v>
      </c>
      <c r="L8" s="21" t="s">
        <v>24</v>
      </c>
      <c r="M8" s="2" t="s">
        <v>24</v>
      </c>
      <c r="N8" s="22"/>
    </row>
    <row r="9" spans="1:14" s="14" customFormat="1" ht="70" customHeight="1" x14ac:dyDescent="0.2">
      <c r="A9" s="15" t="s">
        <v>24</v>
      </c>
      <c r="B9" s="16" t="s">
        <v>24</v>
      </c>
      <c r="C9" s="34" t="s">
        <v>24</v>
      </c>
      <c r="D9" s="15" t="s">
        <v>24</v>
      </c>
      <c r="E9" s="3" t="s">
        <v>24</v>
      </c>
      <c r="F9" s="18" t="s">
        <v>24</v>
      </c>
      <c r="G9" s="19" t="s">
        <v>24</v>
      </c>
      <c r="H9" s="19" t="s">
        <v>24</v>
      </c>
      <c r="I9" s="21" t="s">
        <v>24</v>
      </c>
      <c r="J9" s="35"/>
      <c r="K9" s="21" t="s">
        <v>24</v>
      </c>
      <c r="L9" s="21" t="s">
        <v>24</v>
      </c>
      <c r="M9" s="2" t="s">
        <v>24</v>
      </c>
      <c r="N9" s="22"/>
    </row>
    <row r="10" spans="1:14" s="14" customFormat="1" ht="70" customHeight="1" x14ac:dyDescent="0.2">
      <c r="A10" s="15" t="s">
        <v>24</v>
      </c>
      <c r="B10" s="16" t="s">
        <v>24</v>
      </c>
      <c r="C10" s="34" t="s">
        <v>24</v>
      </c>
      <c r="D10" s="15" t="s">
        <v>24</v>
      </c>
      <c r="E10" s="3" t="s">
        <v>24</v>
      </c>
      <c r="F10" s="18" t="s">
        <v>24</v>
      </c>
      <c r="G10" s="19" t="s">
        <v>24</v>
      </c>
      <c r="H10" s="19" t="s">
        <v>24</v>
      </c>
      <c r="I10" s="21" t="s">
        <v>24</v>
      </c>
      <c r="J10" s="35"/>
      <c r="K10" s="21" t="s">
        <v>24</v>
      </c>
      <c r="L10" s="21" t="s">
        <v>24</v>
      </c>
      <c r="M10" s="2" t="s">
        <v>24</v>
      </c>
      <c r="N10" s="22"/>
    </row>
    <row r="11" spans="1:14" s="14" customFormat="1" ht="70" customHeight="1" x14ac:dyDescent="0.2">
      <c r="A11" s="15" t="s">
        <v>24</v>
      </c>
      <c r="B11" s="16" t="s">
        <v>24</v>
      </c>
      <c r="C11" s="34" t="s">
        <v>24</v>
      </c>
      <c r="D11" s="15" t="s">
        <v>24</v>
      </c>
      <c r="E11" s="3" t="s">
        <v>24</v>
      </c>
      <c r="F11" s="18" t="s">
        <v>24</v>
      </c>
      <c r="G11" s="19" t="s">
        <v>24</v>
      </c>
      <c r="H11" s="19" t="s">
        <v>24</v>
      </c>
      <c r="I11" s="21" t="s">
        <v>24</v>
      </c>
      <c r="J11" s="35"/>
      <c r="K11" s="21" t="s">
        <v>24</v>
      </c>
      <c r="L11" s="21" t="s">
        <v>24</v>
      </c>
      <c r="M11" s="2" t="s">
        <v>24</v>
      </c>
      <c r="N11" s="22"/>
    </row>
    <row r="12" spans="1:14" s="14" customFormat="1" ht="70" customHeight="1" x14ac:dyDescent="0.2">
      <c r="A12" s="15" t="s">
        <v>24</v>
      </c>
      <c r="B12" s="16" t="s">
        <v>24</v>
      </c>
      <c r="C12" s="34" t="s">
        <v>24</v>
      </c>
      <c r="D12" s="15" t="s">
        <v>24</v>
      </c>
      <c r="E12" s="3" t="s">
        <v>24</v>
      </c>
      <c r="F12" s="18" t="s">
        <v>24</v>
      </c>
      <c r="G12" s="19" t="s">
        <v>24</v>
      </c>
      <c r="H12" s="19" t="s">
        <v>24</v>
      </c>
      <c r="I12" s="21" t="s">
        <v>24</v>
      </c>
      <c r="J12" s="35"/>
      <c r="K12" s="21" t="s">
        <v>24</v>
      </c>
      <c r="L12" s="21" t="s">
        <v>24</v>
      </c>
      <c r="M12" s="2" t="s">
        <v>24</v>
      </c>
      <c r="N12" s="22"/>
    </row>
    <row r="13" spans="1:14" s="14" customFormat="1" ht="70" customHeight="1" x14ac:dyDescent="0.2">
      <c r="A13" s="15" t="s">
        <v>24</v>
      </c>
      <c r="B13" s="16" t="s">
        <v>24</v>
      </c>
      <c r="C13" s="34" t="s">
        <v>24</v>
      </c>
      <c r="D13" s="15" t="s">
        <v>24</v>
      </c>
      <c r="E13" s="3" t="s">
        <v>24</v>
      </c>
      <c r="F13" s="18" t="s">
        <v>24</v>
      </c>
      <c r="G13" s="19" t="s">
        <v>24</v>
      </c>
      <c r="H13" s="19" t="s">
        <v>24</v>
      </c>
      <c r="I13" s="21" t="s">
        <v>24</v>
      </c>
      <c r="J13" s="35"/>
      <c r="K13" s="21" t="s">
        <v>24</v>
      </c>
      <c r="L13" s="21" t="s">
        <v>24</v>
      </c>
      <c r="M13" s="2" t="s">
        <v>24</v>
      </c>
      <c r="N13" s="22"/>
    </row>
    <row r="14" spans="1:14" s="14" customFormat="1" ht="70" customHeight="1" x14ac:dyDescent="0.2">
      <c r="A14" s="15" t="s">
        <v>24</v>
      </c>
      <c r="B14" s="16" t="s">
        <v>24</v>
      </c>
      <c r="C14" s="34" t="s">
        <v>24</v>
      </c>
      <c r="D14" s="15" t="s">
        <v>24</v>
      </c>
      <c r="E14" s="3" t="s">
        <v>24</v>
      </c>
      <c r="F14" s="18" t="s">
        <v>24</v>
      </c>
      <c r="G14" s="19" t="s">
        <v>24</v>
      </c>
      <c r="H14" s="19" t="s">
        <v>24</v>
      </c>
      <c r="I14" s="21" t="s">
        <v>24</v>
      </c>
      <c r="J14" s="35"/>
      <c r="K14" s="21" t="s">
        <v>24</v>
      </c>
      <c r="L14" s="21" t="s">
        <v>24</v>
      </c>
      <c r="M14" s="2" t="s">
        <v>24</v>
      </c>
      <c r="N14" s="22"/>
    </row>
    <row r="15" spans="1:14" s="14" customFormat="1" ht="70" hidden="1" customHeight="1" x14ac:dyDescent="0.2">
      <c r="A15" s="15" t="e">
        <f>IF(#REF!="","",VLOOKUP(#REF!,#REF!,6,FALSE))</f>
        <v>#REF!</v>
      </c>
      <c r="B15" s="16" t="e">
        <f>IF(#REF!="","",VLOOKUP(#REF!,#REF!,7,FALSE))</f>
        <v>#REF!</v>
      </c>
      <c r="C15" s="34" t="e">
        <f>IF(#REF!="","",VLOOKUP(#REF!,#REF!,10,FALSE))</f>
        <v>#REF!</v>
      </c>
      <c r="D15" s="15" t="e">
        <f>IF(#REF!="","",VLOOKUP(#REF!,#REF!,11,FALSE))</f>
        <v>#REF!</v>
      </c>
      <c r="E15" s="3" t="e">
        <f>IF(#REF!="","",VLOOKUP(#REF!,#REF!,12,FALSE))</f>
        <v>#REF!</v>
      </c>
      <c r="F15" s="18" t="e">
        <f>IF(#REF!="","",VLOOKUP(#REF!,#REF!,27,FALSE))</f>
        <v>#REF!</v>
      </c>
      <c r="G15"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15" s="19" t="e">
        <f>IF(#REF!="","",VLOOKUP(#REF!,#REF!,18,FALSE))</f>
        <v>#REF!</v>
      </c>
      <c r="I15"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15" s="35"/>
      <c r="K15" s="21" t="e">
        <f>IF(#REF!="","",IF(VLOOKUP(#REF!,#REF!,13,FALSE)="①公益社団法人","公社",IF(VLOOKUP(#REF!,#REF!,13,FALSE)="②公益財団法人","公財","")))</f>
        <v>#REF!</v>
      </c>
      <c r="L15" s="21" t="e">
        <f>IF(#REF!="","",VLOOKUP(#REF!,#REF!,14,FALSE))</f>
        <v>#REF!</v>
      </c>
      <c r="M15" s="2" t="e">
        <f>IF(#REF!="","",IF(VLOOKUP(#REF!,#REF!,14,FALSE)="国所管",VLOOKUP(#REF!,#REF!,25,FALSE),""))</f>
        <v>#REF!</v>
      </c>
      <c r="N15" s="22"/>
    </row>
    <row r="16" spans="1:14" s="14" customFormat="1" ht="70" hidden="1" customHeight="1" x14ac:dyDescent="0.2">
      <c r="A16" s="15" t="e">
        <f>IF(#REF!="","",VLOOKUP(#REF!,#REF!,6,FALSE))</f>
        <v>#REF!</v>
      </c>
      <c r="B16" s="16" t="e">
        <f>IF(#REF!="","",VLOOKUP(#REF!,#REF!,7,FALSE))</f>
        <v>#REF!</v>
      </c>
      <c r="C16" s="34" t="e">
        <f>IF(#REF!="","",VLOOKUP(#REF!,#REF!,10,FALSE))</f>
        <v>#REF!</v>
      </c>
      <c r="D16" s="15" t="e">
        <f>IF(#REF!="","",VLOOKUP(#REF!,#REF!,11,FALSE))</f>
        <v>#REF!</v>
      </c>
      <c r="E16" s="3" t="e">
        <f>IF(#REF!="","",VLOOKUP(#REF!,#REF!,12,FALSE))</f>
        <v>#REF!</v>
      </c>
      <c r="F16" s="18" t="e">
        <f>IF(#REF!="","",VLOOKUP(#REF!,#REF!,27,FALSE))</f>
        <v>#REF!</v>
      </c>
      <c r="G16"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16" s="19" t="e">
        <f>IF(#REF!="","",VLOOKUP(#REF!,#REF!,18,FALSE))</f>
        <v>#REF!</v>
      </c>
      <c r="I16"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16" s="35"/>
      <c r="K16" s="21" t="e">
        <f>IF(#REF!="","",IF(VLOOKUP(#REF!,#REF!,13,FALSE)="①公益社団法人","公社",IF(VLOOKUP(#REF!,#REF!,13,FALSE)="②公益財団法人","公財","")))</f>
        <v>#REF!</v>
      </c>
      <c r="L16" s="21" t="e">
        <f>IF(#REF!="","",VLOOKUP(#REF!,#REF!,14,FALSE))</f>
        <v>#REF!</v>
      </c>
      <c r="M16" s="2" t="e">
        <f>IF(#REF!="","",IF(VLOOKUP(#REF!,#REF!,14,FALSE)="国所管",VLOOKUP(#REF!,#REF!,25,FALSE),""))</f>
        <v>#REF!</v>
      </c>
      <c r="N16" s="22"/>
    </row>
    <row r="17" spans="1:14" s="14" customFormat="1" ht="70" hidden="1" customHeight="1" x14ac:dyDescent="0.2">
      <c r="A17" s="15" t="e">
        <f>IF(#REF!="","",VLOOKUP(#REF!,#REF!,6,FALSE))</f>
        <v>#REF!</v>
      </c>
      <c r="B17" s="16" t="e">
        <f>IF(#REF!="","",VLOOKUP(#REF!,#REF!,7,FALSE))</f>
        <v>#REF!</v>
      </c>
      <c r="C17" s="34" t="e">
        <f>IF(#REF!="","",VLOOKUP(#REF!,#REF!,10,FALSE))</f>
        <v>#REF!</v>
      </c>
      <c r="D17" s="15" t="e">
        <f>IF(#REF!="","",VLOOKUP(#REF!,#REF!,11,FALSE))</f>
        <v>#REF!</v>
      </c>
      <c r="E17" s="3" t="e">
        <f>IF(#REF!="","",VLOOKUP(#REF!,#REF!,12,FALSE))</f>
        <v>#REF!</v>
      </c>
      <c r="F17" s="18" t="e">
        <f>IF(#REF!="","",VLOOKUP(#REF!,#REF!,27,FALSE))</f>
        <v>#REF!</v>
      </c>
      <c r="G17"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17" s="19" t="e">
        <f>IF(#REF!="","",VLOOKUP(#REF!,#REF!,18,FALSE))</f>
        <v>#REF!</v>
      </c>
      <c r="I17"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17" s="35"/>
      <c r="K17" s="21" t="e">
        <f>IF(#REF!="","",IF(VLOOKUP(#REF!,#REF!,13,FALSE)="①公益社団法人","公社",IF(VLOOKUP(#REF!,#REF!,13,FALSE)="②公益財団法人","公財","")))</f>
        <v>#REF!</v>
      </c>
      <c r="L17" s="21" t="e">
        <f>IF(#REF!="","",VLOOKUP(#REF!,#REF!,14,FALSE))</f>
        <v>#REF!</v>
      </c>
      <c r="M17" s="2" t="e">
        <f>IF(#REF!="","",IF(VLOOKUP(#REF!,#REF!,14,FALSE)="国所管",VLOOKUP(#REF!,#REF!,25,FALSE),""))</f>
        <v>#REF!</v>
      </c>
      <c r="N17" s="22"/>
    </row>
    <row r="18" spans="1:14" s="14" customFormat="1" ht="70" hidden="1" customHeight="1" x14ac:dyDescent="0.2">
      <c r="A18" s="15" t="e">
        <f>IF(#REF!="","",VLOOKUP(#REF!,#REF!,6,FALSE))</f>
        <v>#REF!</v>
      </c>
      <c r="B18" s="16" t="e">
        <f>IF(#REF!="","",VLOOKUP(#REF!,#REF!,7,FALSE))</f>
        <v>#REF!</v>
      </c>
      <c r="C18" s="34" t="e">
        <f>IF(#REF!="","",VLOOKUP(#REF!,#REF!,10,FALSE))</f>
        <v>#REF!</v>
      </c>
      <c r="D18" s="15" t="e">
        <f>IF(#REF!="","",VLOOKUP(#REF!,#REF!,11,FALSE))</f>
        <v>#REF!</v>
      </c>
      <c r="E18" s="3" t="e">
        <f>IF(#REF!="","",VLOOKUP(#REF!,#REF!,12,FALSE))</f>
        <v>#REF!</v>
      </c>
      <c r="F18" s="18" t="e">
        <f>IF(#REF!="","",VLOOKUP(#REF!,#REF!,27,FALSE))</f>
        <v>#REF!</v>
      </c>
      <c r="G18"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18" s="19" t="e">
        <f>IF(#REF!="","",VLOOKUP(#REF!,#REF!,18,FALSE))</f>
        <v>#REF!</v>
      </c>
      <c r="I18"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18" s="35"/>
      <c r="K18" s="21" t="e">
        <f>IF(#REF!="","",IF(VLOOKUP(#REF!,#REF!,13,FALSE)="①公益社団法人","公社",IF(VLOOKUP(#REF!,#REF!,13,FALSE)="②公益財団法人","公財","")))</f>
        <v>#REF!</v>
      </c>
      <c r="L18" s="21" t="e">
        <f>IF(#REF!="","",VLOOKUP(#REF!,#REF!,14,FALSE))</f>
        <v>#REF!</v>
      </c>
      <c r="M18" s="2" t="e">
        <f>IF(#REF!="","",IF(VLOOKUP(#REF!,#REF!,14,FALSE)="国所管",VLOOKUP(#REF!,#REF!,25,FALSE),""))</f>
        <v>#REF!</v>
      </c>
      <c r="N18" s="22"/>
    </row>
    <row r="19" spans="1:14" s="14" customFormat="1" ht="70" hidden="1" customHeight="1" x14ac:dyDescent="0.2">
      <c r="A19" s="15" t="e">
        <f>IF(#REF!="","",VLOOKUP(#REF!,#REF!,6,FALSE))</f>
        <v>#REF!</v>
      </c>
      <c r="B19" s="16" t="e">
        <f>IF(#REF!="","",VLOOKUP(#REF!,#REF!,7,FALSE))</f>
        <v>#REF!</v>
      </c>
      <c r="C19" s="34" t="e">
        <f>IF(#REF!="","",VLOOKUP(#REF!,#REF!,10,FALSE))</f>
        <v>#REF!</v>
      </c>
      <c r="D19" s="15" t="e">
        <f>IF(#REF!="","",VLOOKUP(#REF!,#REF!,11,FALSE))</f>
        <v>#REF!</v>
      </c>
      <c r="E19" s="3" t="e">
        <f>IF(#REF!="","",VLOOKUP(#REF!,#REF!,12,FALSE))</f>
        <v>#REF!</v>
      </c>
      <c r="F19" s="18" t="e">
        <f>IF(#REF!="","",VLOOKUP(#REF!,#REF!,27,FALSE))</f>
        <v>#REF!</v>
      </c>
      <c r="G19"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19" s="19" t="e">
        <f>IF(#REF!="","",VLOOKUP(#REF!,#REF!,18,FALSE))</f>
        <v>#REF!</v>
      </c>
      <c r="I19"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19" s="35"/>
      <c r="K19" s="21" t="e">
        <f>IF(#REF!="","",IF(VLOOKUP(#REF!,#REF!,13,FALSE)="①公益社団法人","公社",IF(VLOOKUP(#REF!,#REF!,13,FALSE)="②公益財団法人","公財","")))</f>
        <v>#REF!</v>
      </c>
      <c r="L19" s="21" t="e">
        <f>IF(#REF!="","",VLOOKUP(#REF!,#REF!,14,FALSE))</f>
        <v>#REF!</v>
      </c>
      <c r="M19" s="2" t="e">
        <f>IF(#REF!="","",IF(VLOOKUP(#REF!,#REF!,14,FALSE)="国所管",VLOOKUP(#REF!,#REF!,25,FALSE),""))</f>
        <v>#REF!</v>
      </c>
      <c r="N19" s="22"/>
    </row>
    <row r="20" spans="1:14" s="14" customFormat="1" ht="70" hidden="1" customHeight="1" x14ac:dyDescent="0.2">
      <c r="A20" s="15" t="e">
        <f>IF(#REF!="","",VLOOKUP(#REF!,#REF!,6,FALSE))</f>
        <v>#REF!</v>
      </c>
      <c r="B20" s="16" t="e">
        <f>IF(#REF!="","",VLOOKUP(#REF!,#REF!,7,FALSE))</f>
        <v>#REF!</v>
      </c>
      <c r="C20" s="34" t="e">
        <f>IF(#REF!="","",VLOOKUP(#REF!,#REF!,10,FALSE))</f>
        <v>#REF!</v>
      </c>
      <c r="D20" s="15" t="e">
        <f>IF(#REF!="","",VLOOKUP(#REF!,#REF!,11,FALSE))</f>
        <v>#REF!</v>
      </c>
      <c r="E20" s="3" t="e">
        <f>IF(#REF!="","",VLOOKUP(#REF!,#REF!,12,FALSE))</f>
        <v>#REF!</v>
      </c>
      <c r="F20" s="18" t="e">
        <f>IF(#REF!="","",VLOOKUP(#REF!,#REF!,27,FALSE))</f>
        <v>#REF!</v>
      </c>
      <c r="G20"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20" s="19" t="e">
        <f>IF(#REF!="","",VLOOKUP(#REF!,#REF!,18,FALSE))</f>
        <v>#REF!</v>
      </c>
      <c r="I20"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20" s="35"/>
      <c r="K20" s="21" t="e">
        <f>IF(#REF!="","",IF(VLOOKUP(#REF!,#REF!,13,FALSE)="①公益社団法人","公社",IF(VLOOKUP(#REF!,#REF!,13,FALSE)="②公益財団法人","公財","")))</f>
        <v>#REF!</v>
      </c>
      <c r="L20" s="21" t="e">
        <f>IF(#REF!="","",VLOOKUP(#REF!,#REF!,14,FALSE))</f>
        <v>#REF!</v>
      </c>
      <c r="M20" s="2" t="e">
        <f>IF(#REF!="","",IF(VLOOKUP(#REF!,#REF!,14,FALSE)="国所管",VLOOKUP(#REF!,#REF!,25,FALSE),""))</f>
        <v>#REF!</v>
      </c>
      <c r="N20" s="22"/>
    </row>
    <row r="21" spans="1:14" s="14" customFormat="1" ht="70" hidden="1" customHeight="1" x14ac:dyDescent="0.2">
      <c r="A21" s="15" t="e">
        <f>IF(#REF!="","",VLOOKUP(#REF!,#REF!,6,FALSE))</f>
        <v>#REF!</v>
      </c>
      <c r="B21" s="16" t="e">
        <f>IF(#REF!="","",VLOOKUP(#REF!,#REF!,7,FALSE))</f>
        <v>#REF!</v>
      </c>
      <c r="C21" s="34" t="e">
        <f>IF(#REF!="","",VLOOKUP(#REF!,#REF!,10,FALSE))</f>
        <v>#REF!</v>
      </c>
      <c r="D21" s="15" t="e">
        <f>IF(#REF!="","",VLOOKUP(#REF!,#REF!,11,FALSE))</f>
        <v>#REF!</v>
      </c>
      <c r="E21" s="3" t="e">
        <f>IF(#REF!="","",VLOOKUP(#REF!,#REF!,12,FALSE))</f>
        <v>#REF!</v>
      </c>
      <c r="F21" s="18" t="e">
        <f>IF(#REF!="","",VLOOKUP(#REF!,#REF!,27,FALSE))</f>
        <v>#REF!</v>
      </c>
      <c r="G21"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21" s="19" t="e">
        <f>IF(#REF!="","",VLOOKUP(#REF!,#REF!,18,FALSE))</f>
        <v>#REF!</v>
      </c>
      <c r="I21"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21" s="35"/>
      <c r="K21" s="21" t="e">
        <f>IF(#REF!="","",IF(VLOOKUP(#REF!,#REF!,13,FALSE)="①公益社団法人","公社",IF(VLOOKUP(#REF!,#REF!,13,FALSE)="②公益財団法人","公財","")))</f>
        <v>#REF!</v>
      </c>
      <c r="L21" s="21" t="e">
        <f>IF(#REF!="","",VLOOKUP(#REF!,#REF!,14,FALSE))</f>
        <v>#REF!</v>
      </c>
      <c r="M21" s="2" t="e">
        <f>IF(#REF!="","",IF(VLOOKUP(#REF!,#REF!,14,FALSE)="国所管",VLOOKUP(#REF!,#REF!,25,FALSE),""))</f>
        <v>#REF!</v>
      </c>
      <c r="N21" s="22"/>
    </row>
    <row r="22" spans="1:14" s="14" customFormat="1" ht="70" hidden="1" customHeight="1" x14ac:dyDescent="0.2">
      <c r="A22" s="15" t="e">
        <f>IF(#REF!="","",VLOOKUP(#REF!,#REF!,6,FALSE))</f>
        <v>#REF!</v>
      </c>
      <c r="B22" s="16" t="e">
        <f>IF(#REF!="","",VLOOKUP(#REF!,#REF!,7,FALSE))</f>
        <v>#REF!</v>
      </c>
      <c r="C22" s="34" t="e">
        <f>IF(#REF!="","",VLOOKUP(#REF!,#REF!,10,FALSE))</f>
        <v>#REF!</v>
      </c>
      <c r="D22" s="15" t="e">
        <f>IF(#REF!="","",VLOOKUP(#REF!,#REF!,11,FALSE))</f>
        <v>#REF!</v>
      </c>
      <c r="E22" s="3" t="e">
        <f>IF(#REF!="","",VLOOKUP(#REF!,#REF!,12,FALSE))</f>
        <v>#REF!</v>
      </c>
      <c r="F22" s="18" t="e">
        <f>IF(#REF!="","",VLOOKUP(#REF!,#REF!,27,FALSE))</f>
        <v>#REF!</v>
      </c>
      <c r="G22"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22" s="19" t="e">
        <f>IF(#REF!="","",VLOOKUP(#REF!,#REF!,18,FALSE))</f>
        <v>#REF!</v>
      </c>
      <c r="I22"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22" s="35"/>
      <c r="K22" s="21" t="e">
        <f>IF(#REF!="","",IF(VLOOKUP(#REF!,#REF!,13,FALSE)="①公益社団法人","公社",IF(VLOOKUP(#REF!,#REF!,13,FALSE)="②公益財団法人","公財","")))</f>
        <v>#REF!</v>
      </c>
      <c r="L22" s="21" t="e">
        <f>IF(#REF!="","",VLOOKUP(#REF!,#REF!,14,FALSE))</f>
        <v>#REF!</v>
      </c>
      <c r="M22" s="2" t="e">
        <f>IF(#REF!="","",IF(VLOOKUP(#REF!,#REF!,14,FALSE)="国所管",VLOOKUP(#REF!,#REF!,25,FALSE),""))</f>
        <v>#REF!</v>
      </c>
      <c r="N22" s="22"/>
    </row>
    <row r="23" spans="1:14" s="14" customFormat="1" ht="70" hidden="1" customHeight="1" x14ac:dyDescent="0.2">
      <c r="A23" s="15" t="e">
        <f>IF(#REF!="","",VLOOKUP(#REF!,#REF!,6,FALSE))</f>
        <v>#REF!</v>
      </c>
      <c r="B23" s="16" t="e">
        <f>IF(#REF!="","",VLOOKUP(#REF!,#REF!,7,FALSE))</f>
        <v>#REF!</v>
      </c>
      <c r="C23" s="34" t="e">
        <f>IF(#REF!="","",VLOOKUP(#REF!,#REF!,10,FALSE))</f>
        <v>#REF!</v>
      </c>
      <c r="D23" s="15" t="e">
        <f>IF(#REF!="","",VLOOKUP(#REF!,#REF!,11,FALSE))</f>
        <v>#REF!</v>
      </c>
      <c r="E23" s="3" t="e">
        <f>IF(#REF!="","",VLOOKUP(#REF!,#REF!,12,FALSE))</f>
        <v>#REF!</v>
      </c>
      <c r="F23" s="18" t="e">
        <f>IF(#REF!="","",VLOOKUP(#REF!,#REF!,27,FALSE))</f>
        <v>#REF!</v>
      </c>
      <c r="G23"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23" s="19" t="e">
        <f>IF(#REF!="","",VLOOKUP(#REF!,#REF!,18,FALSE))</f>
        <v>#REF!</v>
      </c>
      <c r="I23"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23" s="35"/>
      <c r="K23" s="21" t="e">
        <f>IF(#REF!="","",IF(VLOOKUP(#REF!,#REF!,13,FALSE)="①公益社団法人","公社",IF(VLOOKUP(#REF!,#REF!,13,FALSE)="②公益財団法人","公財","")))</f>
        <v>#REF!</v>
      </c>
      <c r="L23" s="21" t="e">
        <f>IF(#REF!="","",VLOOKUP(#REF!,#REF!,14,FALSE))</f>
        <v>#REF!</v>
      </c>
      <c r="M23" s="2" t="e">
        <f>IF(#REF!="","",IF(VLOOKUP(#REF!,#REF!,14,FALSE)="国所管",VLOOKUP(#REF!,#REF!,25,FALSE),""))</f>
        <v>#REF!</v>
      </c>
      <c r="N23" s="22"/>
    </row>
  </sheetData>
  <mergeCells count="13">
    <mergeCell ref="I4:I5"/>
    <mergeCell ref="J4:J5"/>
    <mergeCell ref="K4:M4"/>
    <mergeCell ref="A1:N1"/>
    <mergeCell ref="A4:A5"/>
    <mergeCell ref="B4:B5"/>
    <mergeCell ref="C4:C5"/>
    <mergeCell ref="D4:D5"/>
    <mergeCell ref="E4:E5"/>
    <mergeCell ref="F4:F5"/>
    <mergeCell ref="G4:G5"/>
    <mergeCell ref="H4:H5"/>
    <mergeCell ref="N4:N5"/>
  </mergeCells>
  <phoneticPr fontId="3"/>
  <dataValidations count="2">
    <dataValidation operator="greaterThanOrEqual" allowBlank="1" showInputMessage="1" showErrorMessage="1" errorTitle="注意" error="プルダウンメニューから選択して下さい_x000a_" sqref="F6:F23" xr:uid="{00000000-0002-0000-0200-000000000000}"/>
    <dataValidation imeMode="halfAlpha" allowBlank="1" showInputMessage="1" showErrorMessage="1" errorTitle="参考" error="半角数字で入力して下さい。" promptTitle="入力方法" prompt="半角数字で入力して下さい。" sqref="G6:H23" xr:uid="{00000000-0002-0000-0200-000001000000}"/>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3"/>
  <sheetViews>
    <sheetView showZeros="0" view="pageBreakPreview" zoomScale="85" zoomScaleNormal="100" zoomScaleSheetLayoutView="85" workbookViewId="0">
      <selection activeCell="A4" sqref="A4:A5"/>
    </sheetView>
  </sheetViews>
  <sheetFormatPr defaultColWidth="9" defaultRowHeight="11" x14ac:dyDescent="0.2"/>
  <cols>
    <col min="1" max="1" width="30.6328125" style="27" customWidth="1"/>
    <col min="2" max="2" width="20.6328125" style="26" customWidth="1"/>
    <col min="3" max="3" width="14.36328125" style="26" customWidth="1"/>
    <col min="4" max="4" width="20.6328125" style="27" customWidth="1"/>
    <col min="5" max="5" width="15.90625" style="27" customWidth="1"/>
    <col min="6" max="6" width="14.36328125" style="27" customWidth="1"/>
    <col min="7" max="7" width="14.6328125" style="36" customWidth="1"/>
    <col min="8" max="8" width="14.6328125" style="26" customWidth="1"/>
    <col min="9" max="9" width="7.6328125" style="37" customWidth="1"/>
    <col min="10" max="10" width="8.08984375" style="27" customWidth="1"/>
    <col min="11" max="11" width="8.6328125" style="27" customWidth="1"/>
    <col min="12" max="12" width="8.08984375" style="31" customWidth="1"/>
    <col min="13" max="13" width="12.08984375" style="27" customWidth="1"/>
    <col min="14" max="16384" width="9" style="27"/>
  </cols>
  <sheetData>
    <row r="1" spans="1:13" ht="27.5" customHeight="1" x14ac:dyDescent="0.2">
      <c r="A1" s="63" t="s">
        <v>16</v>
      </c>
      <c r="B1" s="64"/>
      <c r="C1" s="64"/>
      <c r="D1" s="64"/>
      <c r="E1" s="64"/>
      <c r="F1" s="64"/>
      <c r="G1" s="65"/>
      <c r="H1" s="64"/>
      <c r="I1" s="64"/>
      <c r="J1" s="64"/>
      <c r="K1" s="64"/>
      <c r="L1" s="64"/>
      <c r="M1" s="64"/>
    </row>
    <row r="2" spans="1:13" ht="12" customHeight="1" x14ac:dyDescent="0.2"/>
    <row r="3" spans="1:13" ht="12" customHeight="1" x14ac:dyDescent="0.2">
      <c r="A3" s="25"/>
      <c r="M3" s="32"/>
    </row>
    <row r="4" spans="1:13" ht="22" customHeight="1" x14ac:dyDescent="0.2">
      <c r="A4" s="66" t="s">
        <v>17</v>
      </c>
      <c r="B4" s="66" t="s">
        <v>5</v>
      </c>
      <c r="C4" s="66" t="s">
        <v>6</v>
      </c>
      <c r="D4" s="66" t="s">
        <v>7</v>
      </c>
      <c r="E4" s="61" t="s">
        <v>8</v>
      </c>
      <c r="F4" s="66" t="s">
        <v>18</v>
      </c>
      <c r="G4" s="67" t="s">
        <v>10</v>
      </c>
      <c r="H4" s="66" t="s">
        <v>11</v>
      </c>
      <c r="I4" s="58" t="s">
        <v>12</v>
      </c>
      <c r="J4" s="59" t="s">
        <v>19</v>
      </c>
      <c r="K4" s="60"/>
      <c r="L4" s="60"/>
      <c r="M4" s="61" t="s">
        <v>22</v>
      </c>
    </row>
    <row r="5" spans="1:13" s="33" customFormat="1" ht="36.5" customHeight="1" x14ac:dyDescent="0.2">
      <c r="A5" s="66"/>
      <c r="B5" s="66"/>
      <c r="C5" s="66"/>
      <c r="D5" s="66"/>
      <c r="E5" s="62"/>
      <c r="F5" s="66"/>
      <c r="G5" s="67"/>
      <c r="H5" s="66"/>
      <c r="I5" s="58"/>
      <c r="J5" s="13" t="s">
        <v>15</v>
      </c>
      <c r="K5" s="13" t="s">
        <v>21</v>
      </c>
      <c r="L5" s="1" t="s">
        <v>2</v>
      </c>
      <c r="M5" s="62"/>
    </row>
    <row r="6" spans="1:13" s="33" customFormat="1" ht="70" customHeight="1" x14ac:dyDescent="0.2">
      <c r="A6" s="15" t="s">
        <v>25</v>
      </c>
      <c r="B6" s="16" t="s">
        <v>26</v>
      </c>
      <c r="C6" s="38">
        <v>46206</v>
      </c>
      <c r="D6" s="15" t="s">
        <v>27</v>
      </c>
      <c r="E6" s="3">
        <v>7010001016830</v>
      </c>
      <c r="F6" s="18" t="s">
        <v>28</v>
      </c>
      <c r="G6" s="19" t="s">
        <v>29</v>
      </c>
      <c r="H6" s="19" t="s">
        <v>31</v>
      </c>
      <c r="I6" s="20" t="s">
        <v>30</v>
      </c>
      <c r="J6" s="21" t="s">
        <v>24</v>
      </c>
      <c r="K6" s="21">
        <v>0</v>
      </c>
      <c r="L6" s="2" t="s">
        <v>24</v>
      </c>
      <c r="M6" s="22" t="s">
        <v>23</v>
      </c>
    </row>
    <row r="7" spans="1:13" s="33" customFormat="1" ht="70" customHeight="1" x14ac:dyDescent="0.2">
      <c r="A7" s="51"/>
      <c r="B7" s="41"/>
      <c r="C7" s="52"/>
      <c r="D7" s="40"/>
      <c r="E7" s="53"/>
      <c r="F7" s="54"/>
      <c r="G7" s="55"/>
      <c r="H7" s="55"/>
      <c r="I7" s="46"/>
      <c r="J7" s="56"/>
      <c r="K7" s="56"/>
      <c r="L7" s="48"/>
      <c r="M7" s="57"/>
    </row>
    <row r="8" spans="1:13" s="33" customFormat="1" ht="70" customHeight="1" x14ac:dyDescent="0.2">
      <c r="A8" s="40"/>
      <c r="B8" s="41"/>
      <c r="C8" s="42"/>
      <c r="D8" s="40"/>
      <c r="E8" s="43"/>
      <c r="F8" s="44"/>
      <c r="G8" s="45"/>
      <c r="H8" s="45"/>
      <c r="I8" s="46"/>
      <c r="J8" s="47"/>
      <c r="K8" s="47"/>
      <c r="L8" s="48"/>
      <c r="M8" s="49"/>
    </row>
    <row r="9" spans="1:13" s="33" customFormat="1" ht="70" customHeight="1" x14ac:dyDescent="0.2">
      <c r="A9" s="40"/>
      <c r="B9" s="41"/>
      <c r="C9" s="42"/>
      <c r="D9" s="40"/>
      <c r="E9" s="43"/>
      <c r="F9" s="44"/>
      <c r="G9" s="45"/>
      <c r="H9" s="45"/>
      <c r="I9" s="46"/>
      <c r="J9" s="47"/>
      <c r="K9" s="47"/>
      <c r="L9" s="48"/>
      <c r="M9" s="49"/>
    </row>
    <row r="10" spans="1:13" s="33" customFormat="1" ht="70" customHeight="1" x14ac:dyDescent="0.2">
      <c r="A10" s="40"/>
      <c r="B10" s="41"/>
      <c r="C10" s="42"/>
      <c r="D10" s="40"/>
      <c r="E10" s="43"/>
      <c r="F10" s="44"/>
      <c r="G10" s="45"/>
      <c r="H10" s="45"/>
      <c r="I10" s="46"/>
      <c r="J10" s="47"/>
      <c r="K10" s="47"/>
      <c r="L10" s="48"/>
      <c r="M10" s="49"/>
    </row>
    <row r="11" spans="1:13" s="33" customFormat="1" ht="70" customHeight="1" x14ac:dyDescent="0.2">
      <c r="A11" s="40"/>
      <c r="B11" s="41"/>
      <c r="C11" s="42"/>
      <c r="D11" s="40"/>
      <c r="E11" s="43"/>
      <c r="F11" s="44"/>
      <c r="G11" s="45"/>
      <c r="H11" s="45"/>
      <c r="I11" s="46"/>
      <c r="J11" s="47"/>
      <c r="K11" s="47"/>
      <c r="L11" s="48"/>
      <c r="M11" s="49"/>
    </row>
    <row r="12" spans="1:13" s="33" customFormat="1" ht="70" customHeight="1" x14ac:dyDescent="0.2">
      <c r="A12" s="40"/>
      <c r="B12" s="41"/>
      <c r="C12" s="42"/>
      <c r="D12" s="40"/>
      <c r="E12" s="43"/>
      <c r="F12" s="44"/>
      <c r="G12" s="45"/>
      <c r="H12" s="45"/>
      <c r="I12" s="46"/>
      <c r="J12" s="47"/>
      <c r="K12" s="47"/>
      <c r="L12" s="48"/>
      <c r="M12" s="49"/>
    </row>
    <row r="13" spans="1:13" s="33" customFormat="1" ht="70" customHeight="1" x14ac:dyDescent="0.2">
      <c r="A13" s="40"/>
      <c r="B13" s="41"/>
      <c r="C13" s="42"/>
      <c r="D13" s="40"/>
      <c r="E13" s="43"/>
      <c r="F13" s="44"/>
      <c r="G13" s="45"/>
      <c r="H13" s="45"/>
      <c r="I13" s="46"/>
      <c r="J13" s="47"/>
      <c r="K13" s="47"/>
      <c r="L13" s="48"/>
      <c r="M13" s="49"/>
    </row>
    <row r="14" spans="1:13" s="33" customFormat="1" ht="70" hidden="1" customHeight="1" x14ac:dyDescent="0.2">
      <c r="A14" s="40" t="e">
        <f>IF(#REF!="","",VLOOKUP(#REF!,#REF!,5,FALSE))</f>
        <v>#REF!</v>
      </c>
      <c r="B14" s="41" t="e">
        <f>IF(#REF!="","",VLOOKUP(#REF!,#REF!,6,FALSE))</f>
        <v>#REF!</v>
      </c>
      <c r="C14" s="42" t="e">
        <f>IF(#REF!="","",VLOOKUP(#REF!,#REF!,9,FALSE))</f>
        <v>#REF!</v>
      </c>
      <c r="D14" s="40" t="e">
        <f>IF(#REF!="","",VLOOKUP(#REF!,#REF!,10,FALSE))</f>
        <v>#REF!</v>
      </c>
      <c r="E14" s="43" t="e">
        <f>IF(#REF!="","",VLOOKUP(#REF!,#REF!,11,FALSE))</f>
        <v>#REF!</v>
      </c>
      <c r="F14" s="44" t="e">
        <f>IF(#REF!="","",IF(VLOOKUP(#REF!,#REF!,14,FALSE)="②一般競争入札（総合評価方式）","一般競争入札"&amp;CHAR(10)&amp;"（総合評価方式）","一般競争入札"))</f>
        <v>#REF!</v>
      </c>
      <c r="G14" s="45"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14" s="45" t="e">
        <f>IF(#REF!="","",VLOOKUP(#REF!,#REF!,17,FALSE))</f>
        <v>#REF!</v>
      </c>
      <c r="I14" s="46"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14" s="47" t="e">
        <f>IF(#REF!="","",IF(VLOOKUP(#REF!,#REF!,12,FALSE)="①公益社団法人","公社",IF(VLOOKUP(#REF!,#REF!,12,FALSE)="②公益財団法人","公財","")))</f>
        <v>#REF!</v>
      </c>
      <c r="K14" s="47" t="e">
        <f>IF(#REF!="","",VLOOKUP(#REF!,#REF!,13,FALSE))</f>
        <v>#REF!</v>
      </c>
      <c r="L14" s="48" t="e">
        <f>IF(#REF!="","",IF(VLOOKUP(#REF!,#REF!,13,FALSE)="国所管",VLOOKUP(#REF!,#REF!,24,FALSE),""))</f>
        <v>#REF!</v>
      </c>
      <c r="M14" s="49"/>
    </row>
    <row r="15" spans="1:13" s="33" customFormat="1" ht="70" hidden="1" customHeight="1" x14ac:dyDescent="0.2">
      <c r="A15" s="40" t="e">
        <f>IF(#REF!="","",VLOOKUP(#REF!,#REF!,5,FALSE))</f>
        <v>#REF!</v>
      </c>
      <c r="B15" s="41" t="e">
        <f>IF(#REF!="","",VLOOKUP(#REF!,#REF!,6,FALSE))</f>
        <v>#REF!</v>
      </c>
      <c r="C15" s="42" t="e">
        <f>IF(#REF!="","",VLOOKUP(#REF!,#REF!,9,FALSE))</f>
        <v>#REF!</v>
      </c>
      <c r="D15" s="40" t="e">
        <f>IF(#REF!="","",VLOOKUP(#REF!,#REF!,10,FALSE))</f>
        <v>#REF!</v>
      </c>
      <c r="E15" s="43" t="e">
        <f>IF(#REF!="","",VLOOKUP(#REF!,#REF!,11,FALSE))</f>
        <v>#REF!</v>
      </c>
      <c r="F15" s="44" t="e">
        <f>IF(#REF!="","",IF(VLOOKUP(#REF!,#REF!,14,FALSE)="②一般競争入札（総合評価方式）","一般競争入札"&amp;CHAR(10)&amp;"（総合評価方式）","一般競争入札"))</f>
        <v>#REF!</v>
      </c>
      <c r="G15" s="45"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15" s="45" t="e">
        <f>IF(#REF!="","",VLOOKUP(#REF!,#REF!,17,FALSE))</f>
        <v>#REF!</v>
      </c>
      <c r="I15" s="46"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15" s="47" t="e">
        <f>IF(#REF!="","",IF(VLOOKUP(#REF!,#REF!,12,FALSE)="①公益社団法人","公社",IF(VLOOKUP(#REF!,#REF!,12,FALSE)="②公益財団法人","公財","")))</f>
        <v>#REF!</v>
      </c>
      <c r="K15" s="47" t="e">
        <f>IF(#REF!="","",VLOOKUP(#REF!,#REF!,13,FALSE))</f>
        <v>#REF!</v>
      </c>
      <c r="L15" s="48" t="e">
        <f>IF(#REF!="","",IF(VLOOKUP(#REF!,#REF!,13,FALSE)="国所管",VLOOKUP(#REF!,#REF!,24,FALSE),""))</f>
        <v>#REF!</v>
      </c>
      <c r="M15" s="49"/>
    </row>
    <row r="16" spans="1:13" s="33" customFormat="1" ht="70" hidden="1" customHeight="1" x14ac:dyDescent="0.2">
      <c r="A16" s="40" t="e">
        <f>IF(#REF!="","",VLOOKUP(#REF!,#REF!,5,FALSE))</f>
        <v>#REF!</v>
      </c>
      <c r="B16" s="41" t="e">
        <f>IF(#REF!="","",VLOOKUP(#REF!,#REF!,6,FALSE))</f>
        <v>#REF!</v>
      </c>
      <c r="C16" s="42" t="e">
        <f>IF(#REF!="","",VLOOKUP(#REF!,#REF!,9,FALSE))</f>
        <v>#REF!</v>
      </c>
      <c r="D16" s="40" t="e">
        <f>IF(#REF!="","",VLOOKUP(#REF!,#REF!,10,FALSE))</f>
        <v>#REF!</v>
      </c>
      <c r="E16" s="43" t="e">
        <f>IF(#REF!="","",VLOOKUP(#REF!,#REF!,11,FALSE))</f>
        <v>#REF!</v>
      </c>
      <c r="F16" s="44" t="e">
        <f>IF(#REF!="","",IF(VLOOKUP(#REF!,#REF!,14,FALSE)="②一般競争入札（総合評価方式）","一般競争入札"&amp;CHAR(10)&amp;"（総合評価方式）","一般競争入札"))</f>
        <v>#REF!</v>
      </c>
      <c r="G16" s="45"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16" s="45" t="e">
        <f>IF(#REF!="","",VLOOKUP(#REF!,#REF!,17,FALSE))</f>
        <v>#REF!</v>
      </c>
      <c r="I16" s="46"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16" s="47" t="e">
        <f>IF(#REF!="","",IF(VLOOKUP(#REF!,#REF!,12,FALSE)="①公益社団法人","公社",IF(VLOOKUP(#REF!,#REF!,12,FALSE)="②公益財団法人","公財","")))</f>
        <v>#REF!</v>
      </c>
      <c r="K16" s="47" t="e">
        <f>IF(#REF!="","",VLOOKUP(#REF!,#REF!,13,FALSE))</f>
        <v>#REF!</v>
      </c>
      <c r="L16" s="48" t="e">
        <f>IF(#REF!="","",IF(VLOOKUP(#REF!,#REF!,13,FALSE)="国所管",VLOOKUP(#REF!,#REF!,24,FALSE),""))</f>
        <v>#REF!</v>
      </c>
      <c r="M16" s="49"/>
    </row>
    <row r="17" spans="1:13" s="33" customFormat="1" ht="70" hidden="1" customHeight="1" x14ac:dyDescent="0.2">
      <c r="A17" s="40" t="e">
        <f>IF(#REF!="","",VLOOKUP(#REF!,#REF!,5,FALSE))</f>
        <v>#REF!</v>
      </c>
      <c r="B17" s="41" t="e">
        <f>IF(#REF!="","",VLOOKUP(#REF!,#REF!,6,FALSE))</f>
        <v>#REF!</v>
      </c>
      <c r="C17" s="42" t="e">
        <f>IF(#REF!="","",VLOOKUP(#REF!,#REF!,9,FALSE))</f>
        <v>#REF!</v>
      </c>
      <c r="D17" s="40" t="e">
        <f>IF(#REF!="","",VLOOKUP(#REF!,#REF!,10,FALSE))</f>
        <v>#REF!</v>
      </c>
      <c r="E17" s="43" t="e">
        <f>IF(#REF!="","",VLOOKUP(#REF!,#REF!,11,FALSE))</f>
        <v>#REF!</v>
      </c>
      <c r="F17" s="44" t="e">
        <f>IF(#REF!="","",IF(VLOOKUP(#REF!,#REF!,14,FALSE)="②一般競争入札（総合評価方式）","一般競争入札"&amp;CHAR(10)&amp;"（総合評価方式）","一般競争入札"))</f>
        <v>#REF!</v>
      </c>
      <c r="G17" s="45"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17" s="45" t="e">
        <f>IF(#REF!="","",VLOOKUP(#REF!,#REF!,17,FALSE))</f>
        <v>#REF!</v>
      </c>
      <c r="I17" s="46"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17" s="47" t="e">
        <f>IF(#REF!="","",IF(VLOOKUP(#REF!,#REF!,12,FALSE)="①公益社団法人","公社",IF(VLOOKUP(#REF!,#REF!,12,FALSE)="②公益財団法人","公財","")))</f>
        <v>#REF!</v>
      </c>
      <c r="K17" s="47" t="e">
        <f>IF(#REF!="","",VLOOKUP(#REF!,#REF!,13,FALSE))</f>
        <v>#REF!</v>
      </c>
      <c r="L17" s="48" t="e">
        <f>IF(#REF!="","",IF(VLOOKUP(#REF!,#REF!,13,FALSE)="国所管",VLOOKUP(#REF!,#REF!,24,FALSE),""))</f>
        <v>#REF!</v>
      </c>
      <c r="M17" s="49"/>
    </row>
    <row r="18" spans="1:13" s="33" customFormat="1" ht="70" hidden="1" customHeight="1" x14ac:dyDescent="0.2">
      <c r="A18" s="40" t="e">
        <f>IF(#REF!="","",VLOOKUP(#REF!,#REF!,5,FALSE))</f>
        <v>#REF!</v>
      </c>
      <c r="B18" s="41" t="e">
        <f>IF(#REF!="","",VLOOKUP(#REF!,#REF!,6,FALSE))</f>
        <v>#REF!</v>
      </c>
      <c r="C18" s="42" t="e">
        <f>IF(#REF!="","",VLOOKUP(#REF!,#REF!,9,FALSE))</f>
        <v>#REF!</v>
      </c>
      <c r="D18" s="40" t="e">
        <f>IF(#REF!="","",VLOOKUP(#REF!,#REF!,10,FALSE))</f>
        <v>#REF!</v>
      </c>
      <c r="E18" s="43" t="e">
        <f>IF(#REF!="","",VLOOKUP(#REF!,#REF!,11,FALSE))</f>
        <v>#REF!</v>
      </c>
      <c r="F18" s="44" t="e">
        <f>IF(#REF!="","",IF(VLOOKUP(#REF!,#REF!,14,FALSE)="②一般競争入札（総合評価方式）","一般競争入札"&amp;CHAR(10)&amp;"（総合評価方式）","一般競争入札"))</f>
        <v>#REF!</v>
      </c>
      <c r="G18" s="45"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18" s="45" t="e">
        <f>IF(#REF!="","",VLOOKUP(#REF!,#REF!,17,FALSE))</f>
        <v>#REF!</v>
      </c>
      <c r="I18" s="46"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18" s="47" t="e">
        <f>IF(#REF!="","",IF(VLOOKUP(#REF!,#REF!,12,FALSE)="①公益社団法人","公社",IF(VLOOKUP(#REF!,#REF!,12,FALSE)="②公益財団法人","公財","")))</f>
        <v>#REF!</v>
      </c>
      <c r="K18" s="47" t="e">
        <f>IF(#REF!="","",VLOOKUP(#REF!,#REF!,13,FALSE))</f>
        <v>#REF!</v>
      </c>
      <c r="L18" s="48" t="e">
        <f>IF(#REF!="","",IF(VLOOKUP(#REF!,#REF!,13,FALSE)="国所管",VLOOKUP(#REF!,#REF!,24,FALSE),""))</f>
        <v>#REF!</v>
      </c>
      <c r="M18" s="49"/>
    </row>
    <row r="19" spans="1:13" s="33" customFormat="1" ht="70" hidden="1" customHeight="1" x14ac:dyDescent="0.2">
      <c r="A19" s="40" t="e">
        <f>IF(#REF!="","",VLOOKUP(#REF!,#REF!,5,FALSE))</f>
        <v>#REF!</v>
      </c>
      <c r="B19" s="41" t="e">
        <f>IF(#REF!="","",VLOOKUP(#REF!,#REF!,6,FALSE))</f>
        <v>#REF!</v>
      </c>
      <c r="C19" s="42" t="e">
        <f>IF(#REF!="","",VLOOKUP(#REF!,#REF!,9,FALSE))</f>
        <v>#REF!</v>
      </c>
      <c r="D19" s="40" t="e">
        <f>IF(#REF!="","",VLOOKUP(#REF!,#REF!,10,FALSE))</f>
        <v>#REF!</v>
      </c>
      <c r="E19" s="43" t="e">
        <f>IF(#REF!="","",VLOOKUP(#REF!,#REF!,11,FALSE))</f>
        <v>#REF!</v>
      </c>
      <c r="F19" s="44" t="e">
        <f>IF(#REF!="","",IF(VLOOKUP(#REF!,#REF!,14,FALSE)="②一般競争入札（総合評価方式）","一般競争入札"&amp;CHAR(10)&amp;"（総合評価方式）","一般競争入札"))</f>
        <v>#REF!</v>
      </c>
      <c r="G19" s="45"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19" s="45" t="e">
        <f>IF(#REF!="","",VLOOKUP(#REF!,#REF!,17,FALSE))</f>
        <v>#REF!</v>
      </c>
      <c r="I19" s="46"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19" s="47" t="e">
        <f>IF(#REF!="","",IF(VLOOKUP(#REF!,#REF!,12,FALSE)="①公益社団法人","公社",IF(VLOOKUP(#REF!,#REF!,12,FALSE)="②公益財団法人","公財","")))</f>
        <v>#REF!</v>
      </c>
      <c r="K19" s="47" t="e">
        <f>IF(#REF!="","",VLOOKUP(#REF!,#REF!,13,FALSE))</f>
        <v>#REF!</v>
      </c>
      <c r="L19" s="48" t="e">
        <f>IF(#REF!="","",IF(VLOOKUP(#REF!,#REF!,13,FALSE)="国所管",VLOOKUP(#REF!,#REF!,24,FALSE),""))</f>
        <v>#REF!</v>
      </c>
      <c r="M19" s="49"/>
    </row>
    <row r="20" spans="1:13" s="33" customFormat="1" ht="70" hidden="1" customHeight="1" x14ac:dyDescent="0.2">
      <c r="A20" s="40" t="e">
        <f>IF(#REF!="","",VLOOKUP(#REF!,#REF!,5,FALSE))</f>
        <v>#REF!</v>
      </c>
      <c r="B20" s="41" t="e">
        <f>IF(#REF!="","",VLOOKUP(#REF!,#REF!,6,FALSE))</f>
        <v>#REF!</v>
      </c>
      <c r="C20" s="42" t="e">
        <f>IF(#REF!="","",VLOOKUP(#REF!,#REF!,9,FALSE))</f>
        <v>#REF!</v>
      </c>
      <c r="D20" s="40" t="e">
        <f>IF(#REF!="","",VLOOKUP(#REF!,#REF!,10,FALSE))</f>
        <v>#REF!</v>
      </c>
      <c r="E20" s="43" t="e">
        <f>IF(#REF!="","",VLOOKUP(#REF!,#REF!,11,FALSE))</f>
        <v>#REF!</v>
      </c>
      <c r="F20" s="44" t="e">
        <f>IF(#REF!="","",IF(VLOOKUP(#REF!,#REF!,14,FALSE)="②一般競争入札（総合評価方式）","一般競争入札"&amp;CHAR(10)&amp;"（総合評価方式）","一般競争入札"))</f>
        <v>#REF!</v>
      </c>
      <c r="G20" s="45"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20" s="45" t="e">
        <f>IF(#REF!="","",VLOOKUP(#REF!,#REF!,17,FALSE))</f>
        <v>#REF!</v>
      </c>
      <c r="I20" s="46"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20" s="47" t="e">
        <f>IF(#REF!="","",IF(VLOOKUP(#REF!,#REF!,12,FALSE)="①公益社団法人","公社",IF(VLOOKUP(#REF!,#REF!,12,FALSE)="②公益財団法人","公財","")))</f>
        <v>#REF!</v>
      </c>
      <c r="K20" s="47" t="e">
        <f>IF(#REF!="","",VLOOKUP(#REF!,#REF!,13,FALSE))</f>
        <v>#REF!</v>
      </c>
      <c r="L20" s="48" t="e">
        <f>IF(#REF!="","",IF(VLOOKUP(#REF!,#REF!,13,FALSE)="国所管",VLOOKUP(#REF!,#REF!,24,FALSE),""))</f>
        <v>#REF!</v>
      </c>
      <c r="M20" s="49"/>
    </row>
    <row r="21" spans="1:13" s="33" customFormat="1" ht="70" hidden="1" customHeight="1" x14ac:dyDescent="0.2">
      <c r="A21" s="40" t="e">
        <f>IF(#REF!="","",VLOOKUP(#REF!,#REF!,5,FALSE))</f>
        <v>#REF!</v>
      </c>
      <c r="B21" s="41" t="e">
        <f>IF(#REF!="","",VLOOKUP(#REF!,#REF!,6,FALSE))</f>
        <v>#REF!</v>
      </c>
      <c r="C21" s="42" t="e">
        <f>IF(#REF!="","",VLOOKUP(#REF!,#REF!,9,FALSE))</f>
        <v>#REF!</v>
      </c>
      <c r="D21" s="40" t="e">
        <f>IF(#REF!="","",VLOOKUP(#REF!,#REF!,10,FALSE))</f>
        <v>#REF!</v>
      </c>
      <c r="E21" s="43" t="e">
        <f>IF(#REF!="","",VLOOKUP(#REF!,#REF!,11,FALSE))</f>
        <v>#REF!</v>
      </c>
      <c r="F21" s="44" t="e">
        <f>IF(#REF!="","",IF(VLOOKUP(#REF!,#REF!,14,FALSE)="②一般競争入札（総合評価方式）","一般競争入札"&amp;CHAR(10)&amp;"（総合評価方式）","一般競争入札"))</f>
        <v>#REF!</v>
      </c>
      <c r="G21" s="45"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21" s="45" t="e">
        <f>IF(#REF!="","",VLOOKUP(#REF!,#REF!,17,FALSE))</f>
        <v>#REF!</v>
      </c>
      <c r="I21" s="46"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21" s="47" t="e">
        <f>IF(#REF!="","",IF(VLOOKUP(#REF!,#REF!,12,FALSE)="①公益社団法人","公社",IF(VLOOKUP(#REF!,#REF!,12,FALSE)="②公益財団法人","公財","")))</f>
        <v>#REF!</v>
      </c>
      <c r="K21" s="47" t="e">
        <f>IF(#REF!="","",VLOOKUP(#REF!,#REF!,13,FALSE))</f>
        <v>#REF!</v>
      </c>
      <c r="L21" s="48" t="e">
        <f>IF(#REF!="","",IF(VLOOKUP(#REF!,#REF!,13,FALSE)="国所管",VLOOKUP(#REF!,#REF!,24,FALSE),""))</f>
        <v>#REF!</v>
      </c>
      <c r="M21" s="49"/>
    </row>
    <row r="22" spans="1:13" s="33" customFormat="1" ht="70" hidden="1" customHeight="1" x14ac:dyDescent="0.2">
      <c r="A22" s="40" t="e">
        <f>IF(#REF!="","",VLOOKUP(#REF!,#REF!,5,FALSE))</f>
        <v>#REF!</v>
      </c>
      <c r="B22" s="41" t="e">
        <f>IF(#REF!="","",VLOOKUP(#REF!,#REF!,6,FALSE))</f>
        <v>#REF!</v>
      </c>
      <c r="C22" s="42" t="e">
        <f>IF(#REF!="","",VLOOKUP(#REF!,#REF!,9,FALSE))</f>
        <v>#REF!</v>
      </c>
      <c r="D22" s="40" t="e">
        <f>IF(#REF!="","",VLOOKUP(#REF!,#REF!,10,FALSE))</f>
        <v>#REF!</v>
      </c>
      <c r="E22" s="43" t="e">
        <f>IF(#REF!="","",VLOOKUP(#REF!,#REF!,11,FALSE))</f>
        <v>#REF!</v>
      </c>
      <c r="F22" s="44" t="e">
        <f>IF(#REF!="","",IF(VLOOKUP(#REF!,#REF!,14,FALSE)="②一般競争入札（総合評価方式）","一般競争入札"&amp;CHAR(10)&amp;"（総合評価方式）","一般競争入札"))</f>
        <v>#REF!</v>
      </c>
      <c r="G22" s="45"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22" s="45" t="e">
        <f>IF(#REF!="","",VLOOKUP(#REF!,#REF!,17,FALSE))</f>
        <v>#REF!</v>
      </c>
      <c r="I22" s="46"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22" s="47" t="e">
        <f>IF(#REF!="","",IF(VLOOKUP(#REF!,#REF!,12,FALSE)="①公益社団法人","公社",IF(VLOOKUP(#REF!,#REF!,12,FALSE)="②公益財団法人","公財","")))</f>
        <v>#REF!</v>
      </c>
      <c r="K22" s="47" t="e">
        <f>IF(#REF!="","",VLOOKUP(#REF!,#REF!,13,FALSE))</f>
        <v>#REF!</v>
      </c>
      <c r="L22" s="48" t="e">
        <f>IF(#REF!="","",IF(VLOOKUP(#REF!,#REF!,13,FALSE)="国所管",VLOOKUP(#REF!,#REF!,24,FALSE),""))</f>
        <v>#REF!</v>
      </c>
      <c r="M22" s="49"/>
    </row>
    <row r="23" spans="1:13" x14ac:dyDescent="0.2">
      <c r="G23" s="50"/>
    </row>
  </sheetData>
  <mergeCells count="12">
    <mergeCell ref="I4:I5"/>
    <mergeCell ref="J4:L4"/>
    <mergeCell ref="M4:M5"/>
    <mergeCell ref="A1:M1"/>
    <mergeCell ref="A4:A5"/>
    <mergeCell ref="B4:B5"/>
    <mergeCell ref="C4:C5"/>
    <mergeCell ref="D4:D5"/>
    <mergeCell ref="E4:E5"/>
    <mergeCell ref="F4:F5"/>
    <mergeCell ref="G4:G5"/>
    <mergeCell ref="H4:H5"/>
  </mergeCells>
  <phoneticPr fontId="3"/>
  <dataValidations count="2">
    <dataValidation operator="greaterThanOrEqual" allowBlank="1" showInputMessage="1" showErrorMessage="1" errorTitle="注意" error="プルダウンメニューから選択して下さい_x000a_" sqref="F6:F22" xr:uid="{00000000-0002-0000-0300-000000000000}"/>
    <dataValidation imeMode="halfAlpha" allowBlank="1" showInputMessage="1" showErrorMessage="1" errorTitle="参考" error="半角数字で入力して下さい。" promptTitle="入力方法" prompt="半角数字で入力して下さい。" sqref="G6:I22" xr:uid="{00000000-0002-0000-0300-000001000000}"/>
  </dataValidations>
  <printOptions horizontalCentered="1"/>
  <pageMargins left="0.43307086614173229" right="0.19685039370078741" top="0.94488188976377963" bottom="0.43307086614173229" header="0.35433070866141736" footer="0.31496062992125984"/>
  <pageSetup paperSize="9" scale="7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3"/>
  <sheetViews>
    <sheetView showZeros="0" view="pageBreakPreview" topLeftCell="A6" zoomScale="85" zoomScaleNormal="100" zoomScaleSheetLayoutView="85" workbookViewId="0">
      <selection activeCell="P9" sqref="P9"/>
    </sheetView>
  </sheetViews>
  <sheetFormatPr defaultColWidth="9" defaultRowHeight="11" x14ac:dyDescent="0.2"/>
  <cols>
    <col min="1" max="1" width="30.6328125" style="27" customWidth="1"/>
    <col min="2" max="2" width="20.6328125" style="26" customWidth="1"/>
    <col min="3" max="3" width="14.453125" style="26" customWidth="1"/>
    <col min="4" max="4" width="20.6328125" style="27" customWidth="1"/>
    <col min="5" max="5" width="15.7265625" style="27" customWidth="1"/>
    <col min="6" max="6" width="19" style="28" customWidth="1"/>
    <col min="7" max="7" width="13.6328125" style="29" customWidth="1"/>
    <col min="8" max="8" width="13.6328125" style="26" customWidth="1"/>
    <col min="9" max="9" width="12.26953125" style="27" bestFit="1" customWidth="1"/>
    <col min="10" max="10" width="8.36328125" style="27" customWidth="1"/>
    <col min="11" max="11" width="8.08984375" style="27" customWidth="1"/>
    <col min="12" max="12" width="8.7265625" style="27" customWidth="1"/>
    <col min="13" max="13" width="8.08984375" style="27" customWidth="1"/>
    <col min="14" max="14" width="12" style="27" customWidth="1"/>
    <col min="15" max="16384" width="9" style="27"/>
  </cols>
  <sheetData>
    <row r="1" spans="1:14" ht="27.5" customHeight="1" x14ac:dyDescent="0.2">
      <c r="A1" s="68" t="s">
        <v>20</v>
      </c>
      <c r="B1" s="69"/>
      <c r="C1" s="69"/>
      <c r="D1" s="69"/>
      <c r="E1" s="69"/>
      <c r="F1" s="72"/>
      <c r="G1" s="69"/>
      <c r="H1" s="69"/>
      <c r="I1" s="69"/>
      <c r="J1" s="69"/>
      <c r="K1" s="69"/>
      <c r="L1" s="69"/>
      <c r="M1" s="69"/>
      <c r="N1" s="69"/>
    </row>
    <row r="2" spans="1:14" ht="12" customHeight="1" x14ac:dyDescent="0.2"/>
    <row r="3" spans="1:14" ht="12" customHeight="1" x14ac:dyDescent="0.2">
      <c r="A3" s="25"/>
      <c r="N3" s="32"/>
    </row>
    <row r="4" spans="1:14" ht="22" customHeight="1" x14ac:dyDescent="0.2">
      <c r="A4" s="66" t="s">
        <v>17</v>
      </c>
      <c r="B4" s="66" t="s">
        <v>5</v>
      </c>
      <c r="C4" s="66" t="s">
        <v>6</v>
      </c>
      <c r="D4" s="66" t="s">
        <v>7</v>
      </c>
      <c r="E4" s="61" t="s">
        <v>8</v>
      </c>
      <c r="F4" s="73" t="s">
        <v>9</v>
      </c>
      <c r="G4" s="67" t="s">
        <v>10</v>
      </c>
      <c r="H4" s="66" t="s">
        <v>11</v>
      </c>
      <c r="I4" s="66" t="s">
        <v>12</v>
      </c>
      <c r="J4" s="66" t="s">
        <v>13</v>
      </c>
      <c r="K4" s="71" t="s">
        <v>14</v>
      </c>
      <c r="L4" s="71"/>
      <c r="M4" s="71"/>
      <c r="N4" s="61" t="s">
        <v>22</v>
      </c>
    </row>
    <row r="5" spans="1:14" s="33" customFormat="1" ht="37" customHeight="1" x14ac:dyDescent="0.2">
      <c r="A5" s="66"/>
      <c r="B5" s="66"/>
      <c r="C5" s="66"/>
      <c r="D5" s="66"/>
      <c r="E5" s="62"/>
      <c r="F5" s="73"/>
      <c r="G5" s="67"/>
      <c r="H5" s="66"/>
      <c r="I5" s="66"/>
      <c r="J5" s="66"/>
      <c r="K5" s="13" t="s">
        <v>15</v>
      </c>
      <c r="L5" s="13" t="s">
        <v>21</v>
      </c>
      <c r="M5" s="13" t="s">
        <v>2</v>
      </c>
      <c r="N5" s="62"/>
    </row>
    <row r="6" spans="1:14" s="33" customFormat="1" ht="70" customHeight="1" x14ac:dyDescent="0.2">
      <c r="A6" s="15" t="s">
        <v>24</v>
      </c>
      <c r="B6" s="16" t="s">
        <v>24</v>
      </c>
      <c r="C6" s="17" t="s">
        <v>24</v>
      </c>
      <c r="D6" s="15" t="s">
        <v>24</v>
      </c>
      <c r="E6" s="3" t="s">
        <v>24</v>
      </c>
      <c r="F6" s="39" t="s">
        <v>24</v>
      </c>
      <c r="G6" s="19" t="s">
        <v>24</v>
      </c>
      <c r="H6" s="19" t="s">
        <v>24</v>
      </c>
      <c r="I6" s="21" t="s">
        <v>24</v>
      </c>
      <c r="J6" s="35"/>
      <c r="K6" s="21" t="s">
        <v>24</v>
      </c>
      <c r="L6" s="21" t="s">
        <v>24</v>
      </c>
      <c r="M6" s="35" t="s">
        <v>24</v>
      </c>
      <c r="N6" s="22"/>
    </row>
    <row r="7" spans="1:14" s="33" customFormat="1" ht="70" customHeight="1" x14ac:dyDescent="0.2">
      <c r="A7" s="15" t="s">
        <v>24</v>
      </c>
      <c r="B7" s="16" t="s">
        <v>24</v>
      </c>
      <c r="C7" s="17" t="s">
        <v>24</v>
      </c>
      <c r="D7" s="15" t="s">
        <v>24</v>
      </c>
      <c r="E7" s="3" t="s">
        <v>24</v>
      </c>
      <c r="F7" s="39" t="s">
        <v>24</v>
      </c>
      <c r="G7" s="19" t="s">
        <v>24</v>
      </c>
      <c r="H7" s="19" t="s">
        <v>24</v>
      </c>
      <c r="I7" s="21" t="s">
        <v>24</v>
      </c>
      <c r="J7" s="35"/>
      <c r="K7" s="21" t="s">
        <v>24</v>
      </c>
      <c r="L7" s="21" t="s">
        <v>24</v>
      </c>
      <c r="M7" s="35" t="s">
        <v>24</v>
      </c>
      <c r="N7" s="22"/>
    </row>
    <row r="8" spans="1:14" s="33" customFormat="1" ht="70" customHeight="1" x14ac:dyDescent="0.2">
      <c r="A8" s="15" t="s">
        <v>24</v>
      </c>
      <c r="B8" s="16" t="s">
        <v>24</v>
      </c>
      <c r="C8" s="17" t="s">
        <v>24</v>
      </c>
      <c r="D8" s="15" t="s">
        <v>24</v>
      </c>
      <c r="E8" s="3" t="s">
        <v>24</v>
      </c>
      <c r="F8" s="39" t="s">
        <v>24</v>
      </c>
      <c r="G8" s="19" t="s">
        <v>24</v>
      </c>
      <c r="H8" s="19" t="s">
        <v>24</v>
      </c>
      <c r="I8" s="21" t="s">
        <v>24</v>
      </c>
      <c r="J8" s="35"/>
      <c r="K8" s="21" t="s">
        <v>24</v>
      </c>
      <c r="L8" s="21" t="s">
        <v>24</v>
      </c>
      <c r="M8" s="35" t="s">
        <v>24</v>
      </c>
      <c r="N8" s="22"/>
    </row>
    <row r="9" spans="1:14" s="33" customFormat="1" ht="70" customHeight="1" x14ac:dyDescent="0.2">
      <c r="A9" s="15" t="s">
        <v>24</v>
      </c>
      <c r="B9" s="16" t="s">
        <v>24</v>
      </c>
      <c r="C9" s="17" t="s">
        <v>24</v>
      </c>
      <c r="D9" s="15" t="s">
        <v>24</v>
      </c>
      <c r="E9" s="3" t="s">
        <v>24</v>
      </c>
      <c r="F9" s="39" t="s">
        <v>24</v>
      </c>
      <c r="G9" s="19" t="s">
        <v>24</v>
      </c>
      <c r="H9" s="19" t="s">
        <v>24</v>
      </c>
      <c r="I9" s="21" t="s">
        <v>24</v>
      </c>
      <c r="J9" s="35"/>
      <c r="K9" s="21" t="s">
        <v>24</v>
      </c>
      <c r="L9" s="21" t="s">
        <v>24</v>
      </c>
      <c r="M9" s="35" t="s">
        <v>24</v>
      </c>
      <c r="N9" s="22"/>
    </row>
    <row r="10" spans="1:14" s="33" customFormat="1" ht="70" customHeight="1" x14ac:dyDescent="0.2">
      <c r="A10" s="15" t="s">
        <v>24</v>
      </c>
      <c r="B10" s="16" t="s">
        <v>24</v>
      </c>
      <c r="C10" s="17" t="s">
        <v>24</v>
      </c>
      <c r="D10" s="15" t="s">
        <v>24</v>
      </c>
      <c r="E10" s="3" t="s">
        <v>24</v>
      </c>
      <c r="F10" s="39" t="s">
        <v>24</v>
      </c>
      <c r="G10" s="19" t="s">
        <v>24</v>
      </c>
      <c r="H10" s="19" t="s">
        <v>24</v>
      </c>
      <c r="I10" s="21" t="s">
        <v>24</v>
      </c>
      <c r="J10" s="35"/>
      <c r="K10" s="21" t="s">
        <v>24</v>
      </c>
      <c r="L10" s="21" t="s">
        <v>24</v>
      </c>
      <c r="M10" s="35" t="s">
        <v>24</v>
      </c>
      <c r="N10" s="22"/>
    </row>
    <row r="11" spans="1:14" s="33" customFormat="1" ht="70" customHeight="1" x14ac:dyDescent="0.2">
      <c r="A11" s="15" t="s">
        <v>24</v>
      </c>
      <c r="B11" s="16" t="s">
        <v>24</v>
      </c>
      <c r="C11" s="17" t="s">
        <v>24</v>
      </c>
      <c r="D11" s="15" t="s">
        <v>24</v>
      </c>
      <c r="E11" s="3" t="s">
        <v>24</v>
      </c>
      <c r="F11" s="39" t="s">
        <v>24</v>
      </c>
      <c r="G11" s="19" t="s">
        <v>24</v>
      </c>
      <c r="H11" s="19" t="s">
        <v>24</v>
      </c>
      <c r="I11" s="21" t="s">
        <v>24</v>
      </c>
      <c r="J11" s="35"/>
      <c r="K11" s="21" t="s">
        <v>24</v>
      </c>
      <c r="L11" s="21" t="s">
        <v>24</v>
      </c>
      <c r="M11" s="35" t="s">
        <v>24</v>
      </c>
      <c r="N11" s="22"/>
    </row>
    <row r="12" spans="1:14" s="33" customFormat="1" ht="70" customHeight="1" x14ac:dyDescent="0.2">
      <c r="A12" s="15" t="s">
        <v>24</v>
      </c>
      <c r="B12" s="16" t="s">
        <v>24</v>
      </c>
      <c r="C12" s="17" t="s">
        <v>24</v>
      </c>
      <c r="D12" s="15" t="s">
        <v>24</v>
      </c>
      <c r="E12" s="3" t="s">
        <v>24</v>
      </c>
      <c r="F12" s="39" t="s">
        <v>24</v>
      </c>
      <c r="G12" s="19" t="s">
        <v>24</v>
      </c>
      <c r="H12" s="19" t="s">
        <v>24</v>
      </c>
      <c r="I12" s="21" t="s">
        <v>24</v>
      </c>
      <c r="J12" s="35"/>
      <c r="K12" s="21" t="s">
        <v>24</v>
      </c>
      <c r="L12" s="21" t="s">
        <v>24</v>
      </c>
      <c r="M12" s="35" t="s">
        <v>24</v>
      </c>
      <c r="N12" s="22"/>
    </row>
    <row r="13" spans="1:14" s="33" customFormat="1" ht="70" customHeight="1" x14ac:dyDescent="0.2">
      <c r="A13" s="15" t="s">
        <v>24</v>
      </c>
      <c r="B13" s="16" t="s">
        <v>24</v>
      </c>
      <c r="C13" s="17" t="s">
        <v>24</v>
      </c>
      <c r="D13" s="15" t="s">
        <v>24</v>
      </c>
      <c r="E13" s="3" t="s">
        <v>24</v>
      </c>
      <c r="F13" s="39" t="s">
        <v>24</v>
      </c>
      <c r="G13" s="19" t="s">
        <v>24</v>
      </c>
      <c r="H13" s="19" t="s">
        <v>24</v>
      </c>
      <c r="I13" s="21" t="s">
        <v>24</v>
      </c>
      <c r="J13" s="35"/>
      <c r="K13" s="21" t="s">
        <v>24</v>
      </c>
      <c r="L13" s="21" t="s">
        <v>24</v>
      </c>
      <c r="M13" s="35" t="s">
        <v>24</v>
      </c>
      <c r="N13" s="22"/>
    </row>
    <row r="14" spans="1:14" s="33" customFormat="1" ht="70" customHeight="1" x14ac:dyDescent="0.2">
      <c r="A14" s="15" t="s">
        <v>24</v>
      </c>
      <c r="B14" s="16" t="s">
        <v>24</v>
      </c>
      <c r="C14" s="17" t="s">
        <v>24</v>
      </c>
      <c r="D14" s="15" t="s">
        <v>24</v>
      </c>
      <c r="E14" s="3" t="s">
        <v>24</v>
      </c>
      <c r="F14" s="39" t="s">
        <v>24</v>
      </c>
      <c r="G14" s="19" t="s">
        <v>24</v>
      </c>
      <c r="H14" s="19" t="s">
        <v>24</v>
      </c>
      <c r="I14" s="21" t="s">
        <v>24</v>
      </c>
      <c r="J14" s="35"/>
      <c r="K14" s="21" t="s">
        <v>24</v>
      </c>
      <c r="L14" s="21" t="s">
        <v>24</v>
      </c>
      <c r="M14" s="35" t="s">
        <v>24</v>
      </c>
      <c r="N14" s="22"/>
    </row>
    <row r="15" spans="1:14" s="33" customFormat="1" ht="70" hidden="1" customHeight="1" x14ac:dyDescent="0.2">
      <c r="A15" s="15" t="e">
        <f>IF(#REF!="","",VLOOKUP(#REF!,#REF!,4,FALSE))</f>
        <v>#REF!</v>
      </c>
      <c r="B15" s="16" t="e">
        <f>IF(#REF!="","",VLOOKUP(#REF!,#REF!,5,FALSE))</f>
        <v>#REF!</v>
      </c>
      <c r="C15" s="17" t="e">
        <f>IF(#REF!="","",VLOOKUP(#REF!,#REF!,8,FALSE))</f>
        <v>#REF!</v>
      </c>
      <c r="D15" s="15" t="e">
        <f>IF(#REF!="","",VLOOKUP(#REF!,#REF!,9,FALSE))</f>
        <v>#REF!</v>
      </c>
      <c r="E15" s="3" t="e">
        <f>IF(#REF!="","",VLOOKUP(#REF!,#REF!,10,FALSE))</f>
        <v>#REF!</v>
      </c>
      <c r="F15" s="39" t="e">
        <f>IF(#REF!="","",VLOOKUP(#REF!,#REF!,25,FALSE))</f>
        <v>#REF!</v>
      </c>
      <c r="G15"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15" s="19" t="e">
        <f>IF(#REF!="","",VLOOKUP(#REF!,#REF!,16,FALSE))</f>
        <v>#REF!</v>
      </c>
      <c r="I15"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15" s="35"/>
      <c r="K15" s="21" t="e">
        <f>IF(#REF!="","",IF(VLOOKUP(#REF!,#REF!,11,FALSE)="①公益社団法人","公社",IF(VLOOKUP(#REF!,#REF!,11,FALSE)="②公益財団法人","公財","")))</f>
        <v>#REF!</v>
      </c>
      <c r="L15" s="21" t="e">
        <f>IF(#REF!="","",VLOOKUP(#REF!,#REF!,12,FALSE))</f>
        <v>#REF!</v>
      </c>
      <c r="M15" s="35" t="e">
        <f>IF(#REF!="","",IF(VLOOKUP(#REF!,#REF!,12,FALSE)="国所管",VLOOKUP(#REF!,#REF!,23,FALSE),""))</f>
        <v>#REF!</v>
      </c>
      <c r="N15" s="22"/>
    </row>
    <row r="16" spans="1:14" s="33" customFormat="1" ht="70" hidden="1" customHeight="1" x14ac:dyDescent="0.2">
      <c r="A16" s="15" t="e">
        <f>IF(#REF!="","",VLOOKUP(#REF!,#REF!,4,FALSE))</f>
        <v>#REF!</v>
      </c>
      <c r="B16" s="16" t="e">
        <f>IF(#REF!="","",VLOOKUP(#REF!,#REF!,5,FALSE))</f>
        <v>#REF!</v>
      </c>
      <c r="C16" s="17" t="e">
        <f>IF(#REF!="","",VLOOKUP(#REF!,#REF!,8,FALSE))</f>
        <v>#REF!</v>
      </c>
      <c r="D16" s="15" t="e">
        <f>IF(#REF!="","",VLOOKUP(#REF!,#REF!,9,FALSE))</f>
        <v>#REF!</v>
      </c>
      <c r="E16" s="3" t="e">
        <f>IF(#REF!="","",VLOOKUP(#REF!,#REF!,10,FALSE))</f>
        <v>#REF!</v>
      </c>
      <c r="F16" s="39" t="e">
        <f>IF(#REF!="","",VLOOKUP(#REF!,#REF!,25,FALSE))</f>
        <v>#REF!</v>
      </c>
      <c r="G16"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16" s="19" t="e">
        <f>IF(#REF!="","",VLOOKUP(#REF!,#REF!,16,FALSE))</f>
        <v>#REF!</v>
      </c>
      <c r="I16"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16" s="35"/>
      <c r="K16" s="21" t="e">
        <f>IF(#REF!="","",IF(VLOOKUP(#REF!,#REF!,11,FALSE)="①公益社団法人","公社",IF(VLOOKUP(#REF!,#REF!,11,FALSE)="②公益財団法人","公財","")))</f>
        <v>#REF!</v>
      </c>
      <c r="L16" s="21" t="e">
        <f>IF(#REF!="","",VLOOKUP(#REF!,#REF!,12,FALSE))</f>
        <v>#REF!</v>
      </c>
      <c r="M16" s="35" t="e">
        <f>IF(#REF!="","",IF(VLOOKUP(#REF!,#REF!,12,FALSE)="国所管",VLOOKUP(#REF!,#REF!,23,FALSE),""))</f>
        <v>#REF!</v>
      </c>
      <c r="N16" s="22"/>
    </row>
    <row r="17" spans="1:14" s="33" customFormat="1" ht="70" hidden="1" customHeight="1" x14ac:dyDescent="0.2">
      <c r="A17" s="15" t="e">
        <f>IF(#REF!="","",VLOOKUP(#REF!,#REF!,4,FALSE))</f>
        <v>#REF!</v>
      </c>
      <c r="B17" s="16" t="e">
        <f>IF(#REF!="","",VLOOKUP(#REF!,#REF!,5,FALSE))</f>
        <v>#REF!</v>
      </c>
      <c r="C17" s="17" t="e">
        <f>IF(#REF!="","",VLOOKUP(#REF!,#REF!,8,FALSE))</f>
        <v>#REF!</v>
      </c>
      <c r="D17" s="15" t="e">
        <f>IF(#REF!="","",VLOOKUP(#REF!,#REF!,9,FALSE))</f>
        <v>#REF!</v>
      </c>
      <c r="E17" s="3" t="e">
        <f>IF(#REF!="","",VLOOKUP(#REF!,#REF!,10,FALSE))</f>
        <v>#REF!</v>
      </c>
      <c r="F17" s="39" t="e">
        <f>IF(#REF!="","",VLOOKUP(#REF!,#REF!,25,FALSE))</f>
        <v>#REF!</v>
      </c>
      <c r="G17"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17" s="19" t="e">
        <f>IF(#REF!="","",VLOOKUP(#REF!,#REF!,16,FALSE))</f>
        <v>#REF!</v>
      </c>
      <c r="I17"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17" s="35"/>
      <c r="K17" s="21" t="e">
        <f>IF(#REF!="","",IF(VLOOKUP(#REF!,#REF!,11,FALSE)="①公益社団法人","公社",IF(VLOOKUP(#REF!,#REF!,11,FALSE)="②公益財団法人","公財","")))</f>
        <v>#REF!</v>
      </c>
      <c r="L17" s="21" t="e">
        <f>IF(#REF!="","",VLOOKUP(#REF!,#REF!,12,FALSE))</f>
        <v>#REF!</v>
      </c>
      <c r="M17" s="35" t="e">
        <f>IF(#REF!="","",IF(VLOOKUP(#REF!,#REF!,12,FALSE)="国所管",VLOOKUP(#REF!,#REF!,23,FALSE),""))</f>
        <v>#REF!</v>
      </c>
      <c r="N17" s="22"/>
    </row>
    <row r="18" spans="1:14" s="33" customFormat="1" ht="70" hidden="1" customHeight="1" x14ac:dyDescent="0.2">
      <c r="A18" s="15" t="e">
        <f>IF(#REF!="","",VLOOKUP(#REF!,#REF!,4,FALSE))</f>
        <v>#REF!</v>
      </c>
      <c r="B18" s="16" t="e">
        <f>IF(#REF!="","",VLOOKUP(#REF!,#REF!,5,FALSE))</f>
        <v>#REF!</v>
      </c>
      <c r="C18" s="17" t="e">
        <f>IF(#REF!="","",VLOOKUP(#REF!,#REF!,8,FALSE))</f>
        <v>#REF!</v>
      </c>
      <c r="D18" s="15" t="e">
        <f>IF(#REF!="","",VLOOKUP(#REF!,#REF!,9,FALSE))</f>
        <v>#REF!</v>
      </c>
      <c r="E18" s="3" t="e">
        <f>IF(#REF!="","",VLOOKUP(#REF!,#REF!,10,FALSE))</f>
        <v>#REF!</v>
      </c>
      <c r="F18" s="39" t="e">
        <f>IF(#REF!="","",VLOOKUP(#REF!,#REF!,25,FALSE))</f>
        <v>#REF!</v>
      </c>
      <c r="G18"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18" s="19" t="e">
        <f>IF(#REF!="","",VLOOKUP(#REF!,#REF!,16,FALSE))</f>
        <v>#REF!</v>
      </c>
      <c r="I18"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18" s="35"/>
      <c r="K18" s="21" t="e">
        <f>IF(#REF!="","",IF(VLOOKUP(#REF!,#REF!,11,FALSE)="①公益社団法人","公社",IF(VLOOKUP(#REF!,#REF!,11,FALSE)="②公益財団法人","公財","")))</f>
        <v>#REF!</v>
      </c>
      <c r="L18" s="21" t="e">
        <f>IF(#REF!="","",VLOOKUP(#REF!,#REF!,12,FALSE))</f>
        <v>#REF!</v>
      </c>
      <c r="M18" s="35" t="e">
        <f>IF(#REF!="","",IF(VLOOKUP(#REF!,#REF!,12,FALSE)="国所管",VLOOKUP(#REF!,#REF!,23,FALSE),""))</f>
        <v>#REF!</v>
      </c>
      <c r="N18" s="22"/>
    </row>
    <row r="19" spans="1:14" s="33" customFormat="1" ht="70" hidden="1" customHeight="1" x14ac:dyDescent="0.2">
      <c r="A19" s="15" t="e">
        <f>IF(#REF!="","",VLOOKUP(#REF!,#REF!,4,FALSE))</f>
        <v>#REF!</v>
      </c>
      <c r="B19" s="16" t="e">
        <f>IF(#REF!="","",VLOOKUP(#REF!,#REF!,5,FALSE))</f>
        <v>#REF!</v>
      </c>
      <c r="C19" s="17" t="e">
        <f>IF(#REF!="","",VLOOKUP(#REF!,#REF!,8,FALSE))</f>
        <v>#REF!</v>
      </c>
      <c r="D19" s="15" t="e">
        <f>IF(#REF!="","",VLOOKUP(#REF!,#REF!,9,FALSE))</f>
        <v>#REF!</v>
      </c>
      <c r="E19" s="3" t="e">
        <f>IF(#REF!="","",VLOOKUP(#REF!,#REF!,10,FALSE))</f>
        <v>#REF!</v>
      </c>
      <c r="F19" s="39" t="e">
        <f>IF(#REF!="","",VLOOKUP(#REF!,#REF!,25,FALSE))</f>
        <v>#REF!</v>
      </c>
      <c r="G19"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19" s="19" t="e">
        <f>IF(#REF!="","",VLOOKUP(#REF!,#REF!,16,FALSE))</f>
        <v>#REF!</v>
      </c>
      <c r="I19"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19" s="35"/>
      <c r="K19" s="21" t="e">
        <f>IF(#REF!="","",IF(VLOOKUP(#REF!,#REF!,11,FALSE)="①公益社団法人","公社",IF(VLOOKUP(#REF!,#REF!,11,FALSE)="②公益財団法人","公財","")))</f>
        <v>#REF!</v>
      </c>
      <c r="L19" s="21" t="e">
        <f>IF(#REF!="","",VLOOKUP(#REF!,#REF!,12,FALSE))</f>
        <v>#REF!</v>
      </c>
      <c r="M19" s="35" t="e">
        <f>IF(#REF!="","",IF(VLOOKUP(#REF!,#REF!,12,FALSE)="国所管",VLOOKUP(#REF!,#REF!,23,FALSE),""))</f>
        <v>#REF!</v>
      </c>
      <c r="N19" s="22"/>
    </row>
    <row r="20" spans="1:14" s="33" customFormat="1" ht="70" hidden="1" customHeight="1" x14ac:dyDescent="0.2">
      <c r="A20" s="15" t="e">
        <f>IF(#REF!="","",VLOOKUP(#REF!,#REF!,4,FALSE))</f>
        <v>#REF!</v>
      </c>
      <c r="B20" s="16" t="e">
        <f>IF(#REF!="","",VLOOKUP(#REF!,#REF!,5,FALSE))</f>
        <v>#REF!</v>
      </c>
      <c r="C20" s="17" t="e">
        <f>IF(#REF!="","",VLOOKUP(#REF!,#REF!,8,FALSE))</f>
        <v>#REF!</v>
      </c>
      <c r="D20" s="15" t="e">
        <f>IF(#REF!="","",VLOOKUP(#REF!,#REF!,9,FALSE))</f>
        <v>#REF!</v>
      </c>
      <c r="E20" s="3" t="e">
        <f>IF(#REF!="","",VLOOKUP(#REF!,#REF!,10,FALSE))</f>
        <v>#REF!</v>
      </c>
      <c r="F20" s="39" t="e">
        <f>IF(#REF!="","",VLOOKUP(#REF!,#REF!,25,FALSE))</f>
        <v>#REF!</v>
      </c>
      <c r="G20"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20" s="19" t="e">
        <f>IF(#REF!="","",VLOOKUP(#REF!,#REF!,16,FALSE))</f>
        <v>#REF!</v>
      </c>
      <c r="I20"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20" s="35"/>
      <c r="K20" s="21" t="e">
        <f>IF(#REF!="","",IF(VLOOKUP(#REF!,#REF!,11,FALSE)="①公益社団法人","公社",IF(VLOOKUP(#REF!,#REF!,11,FALSE)="②公益財団法人","公財","")))</f>
        <v>#REF!</v>
      </c>
      <c r="L20" s="21" t="e">
        <f>IF(#REF!="","",VLOOKUP(#REF!,#REF!,12,FALSE))</f>
        <v>#REF!</v>
      </c>
      <c r="M20" s="35" t="e">
        <f>IF(#REF!="","",IF(VLOOKUP(#REF!,#REF!,12,FALSE)="国所管",VLOOKUP(#REF!,#REF!,23,FALSE),""))</f>
        <v>#REF!</v>
      </c>
      <c r="N20" s="22"/>
    </row>
    <row r="21" spans="1:14" s="33" customFormat="1" ht="70" hidden="1" customHeight="1" x14ac:dyDescent="0.2">
      <c r="A21" s="15" t="e">
        <f>IF(#REF!="","",VLOOKUP(#REF!,#REF!,4,FALSE))</f>
        <v>#REF!</v>
      </c>
      <c r="B21" s="16" t="e">
        <f>IF(#REF!="","",VLOOKUP(#REF!,#REF!,5,FALSE))</f>
        <v>#REF!</v>
      </c>
      <c r="C21" s="17" t="e">
        <f>IF(#REF!="","",VLOOKUP(#REF!,#REF!,8,FALSE))</f>
        <v>#REF!</v>
      </c>
      <c r="D21" s="15" t="e">
        <f>IF(#REF!="","",VLOOKUP(#REF!,#REF!,9,FALSE))</f>
        <v>#REF!</v>
      </c>
      <c r="E21" s="3" t="e">
        <f>IF(#REF!="","",VLOOKUP(#REF!,#REF!,10,FALSE))</f>
        <v>#REF!</v>
      </c>
      <c r="F21" s="39" t="e">
        <f>IF(#REF!="","",VLOOKUP(#REF!,#REF!,25,FALSE))</f>
        <v>#REF!</v>
      </c>
      <c r="G21"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21" s="19" t="e">
        <f>IF(#REF!="","",VLOOKUP(#REF!,#REF!,16,FALSE))</f>
        <v>#REF!</v>
      </c>
      <c r="I21"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21" s="35"/>
      <c r="K21" s="21" t="e">
        <f>IF(#REF!="","",IF(VLOOKUP(#REF!,#REF!,11,FALSE)="①公益社団法人","公社",IF(VLOOKUP(#REF!,#REF!,11,FALSE)="②公益財団法人","公財","")))</f>
        <v>#REF!</v>
      </c>
      <c r="L21" s="21" t="e">
        <f>IF(#REF!="","",VLOOKUP(#REF!,#REF!,12,FALSE))</f>
        <v>#REF!</v>
      </c>
      <c r="M21" s="35" t="e">
        <f>IF(#REF!="","",IF(VLOOKUP(#REF!,#REF!,12,FALSE)="国所管",VLOOKUP(#REF!,#REF!,23,FALSE),""))</f>
        <v>#REF!</v>
      </c>
      <c r="N21" s="22"/>
    </row>
    <row r="22" spans="1:14" s="33" customFormat="1" ht="70" hidden="1" customHeight="1" x14ac:dyDescent="0.2">
      <c r="A22" s="15" t="e">
        <f>IF(#REF!="","",VLOOKUP(#REF!,#REF!,4,FALSE))</f>
        <v>#REF!</v>
      </c>
      <c r="B22" s="16" t="e">
        <f>IF(#REF!="","",VLOOKUP(#REF!,#REF!,5,FALSE))</f>
        <v>#REF!</v>
      </c>
      <c r="C22" s="17" t="e">
        <f>IF(#REF!="","",VLOOKUP(#REF!,#REF!,8,FALSE))</f>
        <v>#REF!</v>
      </c>
      <c r="D22" s="15" t="e">
        <f>IF(#REF!="","",VLOOKUP(#REF!,#REF!,9,FALSE))</f>
        <v>#REF!</v>
      </c>
      <c r="E22" s="3" t="e">
        <f>IF(#REF!="","",VLOOKUP(#REF!,#REF!,10,FALSE))</f>
        <v>#REF!</v>
      </c>
      <c r="F22" s="39" t="e">
        <f>IF(#REF!="","",VLOOKUP(#REF!,#REF!,25,FALSE))</f>
        <v>#REF!</v>
      </c>
      <c r="G22"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22" s="19" t="e">
        <f>IF(#REF!="","",VLOOKUP(#REF!,#REF!,16,FALSE))</f>
        <v>#REF!</v>
      </c>
      <c r="I22"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22" s="35"/>
      <c r="K22" s="21" t="e">
        <f>IF(#REF!="","",IF(VLOOKUP(#REF!,#REF!,11,FALSE)="①公益社団法人","公社",IF(VLOOKUP(#REF!,#REF!,11,FALSE)="②公益財団法人","公財","")))</f>
        <v>#REF!</v>
      </c>
      <c r="L22" s="21" t="e">
        <f>IF(#REF!="","",VLOOKUP(#REF!,#REF!,12,FALSE))</f>
        <v>#REF!</v>
      </c>
      <c r="M22" s="35" t="e">
        <f>IF(#REF!="","",IF(VLOOKUP(#REF!,#REF!,12,FALSE)="国所管",VLOOKUP(#REF!,#REF!,23,FALSE),""))</f>
        <v>#REF!</v>
      </c>
      <c r="N22" s="22"/>
    </row>
    <row r="23" spans="1:14" s="33" customFormat="1" ht="70" hidden="1" customHeight="1" x14ac:dyDescent="0.2">
      <c r="A23" s="15" t="e">
        <f>IF(#REF!="","",VLOOKUP(#REF!,#REF!,4,FALSE))</f>
        <v>#REF!</v>
      </c>
      <c r="B23" s="16" t="e">
        <f>IF(#REF!="","",VLOOKUP(#REF!,#REF!,5,FALSE))</f>
        <v>#REF!</v>
      </c>
      <c r="C23" s="17" t="e">
        <f>IF(#REF!="","",VLOOKUP(#REF!,#REF!,8,FALSE))</f>
        <v>#REF!</v>
      </c>
      <c r="D23" s="15" t="e">
        <f>IF(#REF!="","",VLOOKUP(#REF!,#REF!,9,FALSE))</f>
        <v>#REF!</v>
      </c>
      <c r="E23" s="3" t="e">
        <f>IF(#REF!="","",VLOOKUP(#REF!,#REF!,10,FALSE))</f>
        <v>#REF!</v>
      </c>
      <c r="F23" s="39" t="e">
        <f>IF(#REF!="","",VLOOKUP(#REF!,#REF!,25,FALSE))</f>
        <v>#REF!</v>
      </c>
      <c r="G23"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23" s="19" t="e">
        <f>IF(#REF!="","",VLOOKUP(#REF!,#REF!,16,FALSE))</f>
        <v>#REF!</v>
      </c>
      <c r="I23"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23" s="35"/>
      <c r="K23" s="21" t="e">
        <f>IF(#REF!="","",IF(VLOOKUP(#REF!,#REF!,11,FALSE)="①公益社団法人","公社",IF(VLOOKUP(#REF!,#REF!,11,FALSE)="②公益財団法人","公財","")))</f>
        <v>#REF!</v>
      </c>
      <c r="L23" s="21" t="e">
        <f>IF(#REF!="","",VLOOKUP(#REF!,#REF!,12,FALSE))</f>
        <v>#REF!</v>
      </c>
      <c r="M23" s="35" t="e">
        <f>IF(#REF!="","",IF(VLOOKUP(#REF!,#REF!,12,FALSE)="国所管",VLOOKUP(#REF!,#REF!,23,FALSE),""))</f>
        <v>#REF!</v>
      </c>
      <c r="N23" s="22"/>
    </row>
  </sheetData>
  <mergeCells count="13">
    <mergeCell ref="I4:I5"/>
    <mergeCell ref="J4:J5"/>
    <mergeCell ref="K4:M4"/>
    <mergeCell ref="A1:N1"/>
    <mergeCell ref="A4:A5"/>
    <mergeCell ref="B4:B5"/>
    <mergeCell ref="C4:C5"/>
    <mergeCell ref="D4:D5"/>
    <mergeCell ref="E4:E5"/>
    <mergeCell ref="F4:F5"/>
    <mergeCell ref="G4:G5"/>
    <mergeCell ref="H4:H5"/>
    <mergeCell ref="N4:N5"/>
  </mergeCells>
  <phoneticPr fontId="3"/>
  <dataValidations count="2">
    <dataValidation operator="greaterThanOrEqual" allowBlank="1" showInputMessage="1" showErrorMessage="1" errorTitle="注意" error="プルダウンメニューから選択して下さい_x000a_" sqref="F6:F23" xr:uid="{00000000-0002-0000-0400-000000000000}"/>
    <dataValidation imeMode="halfAlpha" allowBlank="1" showInputMessage="1" showErrorMessage="1" errorTitle="参考" error="半角数字で入力して下さい。" promptTitle="入力方法" prompt="半角数字で入力して下さい。" sqref="G6:H23" xr:uid="{00000000-0002-0000-0400-000001000000}"/>
  </dataValidations>
  <printOptions horizontalCentered="1"/>
  <pageMargins left="0.43307086614173229" right="0.19685039370078741" top="0.94488188976377963" bottom="0.43307086614173229" header="0.35433070866141736" footer="0.31496062992125984"/>
  <pageSetup paperSize="9" scale="69" orientation="landscape" blackAndWhite="1"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43e97b9-ddec-4a65-923f-17b337996afb" xsi:nil="true"/>
    <lcf76f155ced4ddcb4097134ff3c332f xmlns="c45f4eab-2de5-4d9d-b94a-e68e7fe6283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A447005DA42DC46B5FBC6E0AB9AE025" ma:contentTypeVersion="11" ma:contentTypeDescription="新しいドキュメントを作成します。" ma:contentTypeScope="" ma:versionID="3fbc30067ab0533b2710b2be70a5776c">
  <xsd:schema xmlns:xsd="http://www.w3.org/2001/XMLSchema" xmlns:xs="http://www.w3.org/2001/XMLSchema" xmlns:p="http://schemas.microsoft.com/office/2006/metadata/properties" xmlns:ns2="c45f4eab-2de5-4d9d-b94a-e68e7fe62833" xmlns:ns3="643e97b9-ddec-4a65-923f-17b337996afb" targetNamespace="http://schemas.microsoft.com/office/2006/metadata/properties" ma:root="true" ma:fieldsID="a7d7e7e031da8f7078d5aa950a697f3e" ns2:_="" ns3:_="">
    <xsd:import namespace="c45f4eab-2de5-4d9d-b94a-e68e7fe62833"/>
    <xsd:import namespace="643e97b9-ddec-4a65-923f-17b337996a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5f4eab-2de5-4d9d-b94a-e68e7fe628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3e97b9-ddec-4a65-923f-17b337996af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47512a1-8f8c-4158-8351-e522ad859899}" ma:internalName="TaxCatchAll" ma:showField="CatchAllData" ma:web="643e97b9-ddec-4a65-923f-17b337996a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C9203A-2230-4196-B308-D8EB9E36D54B}">
  <ds:schemaRefs>
    <ds:schemaRef ds:uri="http://schemas.microsoft.com/office/2006/documentManagement/types"/>
    <ds:schemaRef ds:uri="http://www.w3.org/XML/1998/namespace"/>
    <ds:schemaRef ds:uri="248ab0bc-7e59-4567-bd72-f8d7ec109bec"/>
    <ds:schemaRef ds:uri="http://schemas.openxmlformats.org/package/2006/metadata/core-properties"/>
    <ds:schemaRef ds:uri="http://schemas.microsoft.com/office/2006/metadata/properties"/>
    <ds:schemaRef ds:uri="http://schemas.microsoft.com/office/infopath/2007/PartnerControls"/>
    <ds:schemaRef ds:uri="b5471033-25ca-41e4-b4f9-0c69817a7d90"/>
    <ds:schemaRef ds:uri="http://purl.org/dc/terms/"/>
    <ds:schemaRef ds:uri="83f91a21-fd60-4569-977f-9e7a8b68efa0"/>
    <ds:schemaRef ds:uri="http://purl.org/dc/dcmitype/"/>
    <ds:schemaRef ds:uri="http://purl.org/dc/elements/1.1/"/>
    <ds:schemaRef ds:uri="643e97b9-ddec-4a65-923f-17b337996afb"/>
    <ds:schemaRef ds:uri="c45f4eab-2de5-4d9d-b94a-e68e7fe62833"/>
  </ds:schemaRefs>
</ds:datastoreItem>
</file>

<file path=customXml/itemProps2.xml><?xml version="1.0" encoding="utf-8"?>
<ds:datastoreItem xmlns:ds="http://schemas.openxmlformats.org/officeDocument/2006/customXml" ds:itemID="{DAF49367-D376-4CAC-975C-D7A32BE2AD9E}">
  <ds:schemaRefs>
    <ds:schemaRef ds:uri="http://schemas.microsoft.com/sharepoint/v3/contenttype/forms"/>
  </ds:schemaRefs>
</ds:datastoreItem>
</file>

<file path=customXml/itemProps3.xml><?xml version="1.0" encoding="utf-8"?>
<ds:datastoreItem xmlns:ds="http://schemas.openxmlformats.org/officeDocument/2006/customXml" ds:itemID="{3EEFF5A3-BD49-4190-B1E6-8601CEBA15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5f4eab-2de5-4d9d-b94a-e68e7fe62833"/>
    <ds:schemaRef ds:uri="643e97b9-ddec-4a65-923f-17b337996a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別紙様式１</vt:lpstr>
      <vt:lpstr>別紙様式２</vt:lpstr>
      <vt:lpstr>別紙様式３</vt:lpstr>
      <vt:lpstr>別紙様式４</vt:lpstr>
      <vt:lpstr>別紙様式１!Print_Area</vt:lpstr>
      <vt:lpstr>別紙様式２!Print_Area</vt:lpstr>
      <vt:lpstr>別紙様式３!Print_Area</vt:lpstr>
      <vt:lpstr>別紙様式４!Print_Area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0x010100FA447005DA42DC46B5FBC6E0AB9AE025</vt:lpwstr>
  </property>
  <property fmtid="{D5CDD505-2E9C-101B-9397-08002B2CF9AE}" pid="3" name="MediaServiceImageTags">
    <vt:lpwstr/>
  </property>
</Properties>
</file>