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取り出し依頼用\金澤依頼\"/>
    </mc:Choice>
  </mc:AlternateContent>
  <bookViews>
    <workbookView xWindow="0" yWindow="0" windowWidth="20400" windowHeight="7575" activeTab="3"/>
  </bookViews>
  <sheets>
    <sheet name="別紙様式１" sheetId="1" r:id="rId1"/>
    <sheet name="別紙様式２" sheetId="2" r:id="rId2"/>
    <sheet name="別紙様式３" sheetId="3" r:id="rId3"/>
    <sheet name="別紙様式４"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0" hidden="1">別紙様式１!$A$5:$N$108</definedName>
    <definedName name="_xlnm._FilterDatabase" localSheetId="1" hidden="1">別紙様式２!$A$5:$O$52</definedName>
    <definedName name="_xlnm._FilterDatabase" localSheetId="2" hidden="1">別紙様式３!$A$5:$N$85</definedName>
    <definedName name="_xlnm._FilterDatabase" localSheetId="3" hidden="1">別紙様式４!$A$5:$O$150</definedName>
    <definedName name="aaa">[1]契約状況コード表!$F$5:$F$9</definedName>
    <definedName name="aaaa">[1]契約状況コード表!$G$5:$G$6</definedName>
    <definedName name="_xlnm.Print_Area" localSheetId="0">別紙様式１!$B$1:$N$11</definedName>
    <definedName name="_xlnm.Print_Area" localSheetId="1">別紙様式２!$B$1:$O$15</definedName>
    <definedName name="_xlnm.Print_Area" localSheetId="2">別紙様式３!$B$1:$N$15</definedName>
    <definedName name="_xlnm.Print_Area" localSheetId="3">別紙様式４!$B$1:$O$11</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[7]契約状況コード表!#REF!</definedName>
    <definedName name="契約金額">[8]データ!$R$2</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0" i="4" l="1"/>
  <c r="P149" i="4"/>
  <c r="M149" i="4"/>
  <c r="L149" i="4"/>
  <c r="H149" i="4"/>
  <c r="G149" i="4"/>
  <c r="D149" i="4"/>
  <c r="C149" i="4"/>
  <c r="A149" i="4"/>
  <c r="O149" i="4" s="1"/>
  <c r="P148" i="4"/>
  <c r="O148" i="4"/>
  <c r="M148" i="4"/>
  <c r="L148" i="4"/>
  <c r="J148" i="4"/>
  <c r="H148" i="4"/>
  <c r="G148" i="4"/>
  <c r="F148" i="4"/>
  <c r="D148" i="4"/>
  <c r="C148" i="4"/>
  <c r="B148" i="4"/>
  <c r="A148" i="4"/>
  <c r="N148" i="4" s="1"/>
  <c r="O147" i="4"/>
  <c r="A147" i="4"/>
  <c r="N146" i="4"/>
  <c r="H146" i="4"/>
  <c r="E146" i="4"/>
  <c r="A146" i="4"/>
  <c r="P145" i="4"/>
  <c r="M145" i="4"/>
  <c r="L145" i="4"/>
  <c r="H145" i="4"/>
  <c r="G145" i="4"/>
  <c r="D145" i="4"/>
  <c r="C145" i="4"/>
  <c r="A145" i="4"/>
  <c r="O145" i="4" s="1"/>
  <c r="P144" i="4"/>
  <c r="O144" i="4"/>
  <c r="M144" i="4"/>
  <c r="L144" i="4"/>
  <c r="J144" i="4"/>
  <c r="H144" i="4"/>
  <c r="G144" i="4"/>
  <c r="F144" i="4"/>
  <c r="D144" i="4"/>
  <c r="C144" i="4"/>
  <c r="B144" i="4"/>
  <c r="A144" i="4"/>
  <c r="N144" i="4" s="1"/>
  <c r="O143" i="4"/>
  <c r="N143" i="4"/>
  <c r="F143" i="4"/>
  <c r="E143" i="4"/>
  <c r="A143" i="4"/>
  <c r="N142" i="4"/>
  <c r="M142" i="4"/>
  <c r="H142" i="4"/>
  <c r="E142" i="4"/>
  <c r="D142" i="4"/>
  <c r="A142" i="4"/>
  <c r="P141" i="4"/>
  <c r="M141" i="4"/>
  <c r="L141" i="4"/>
  <c r="H141" i="4"/>
  <c r="G141" i="4"/>
  <c r="D141" i="4"/>
  <c r="C141" i="4"/>
  <c r="A141" i="4"/>
  <c r="O141" i="4" s="1"/>
  <c r="P140" i="4"/>
  <c r="O140" i="4"/>
  <c r="M140" i="4"/>
  <c r="L140" i="4"/>
  <c r="J140" i="4"/>
  <c r="H140" i="4"/>
  <c r="G140" i="4"/>
  <c r="F140" i="4"/>
  <c r="D140" i="4"/>
  <c r="C140" i="4"/>
  <c r="B140" i="4"/>
  <c r="A140" i="4"/>
  <c r="N140" i="4" s="1"/>
  <c r="O139" i="4"/>
  <c r="N139" i="4"/>
  <c r="J139" i="4"/>
  <c r="F139" i="4"/>
  <c r="E139" i="4"/>
  <c r="B139" i="4"/>
  <c r="A139" i="4"/>
  <c r="I138" i="4"/>
  <c r="D138" i="4"/>
  <c r="A138" i="4"/>
  <c r="M138" i="4" s="1"/>
  <c r="P137" i="4"/>
  <c r="M137" i="4"/>
  <c r="L137" i="4"/>
  <c r="H137" i="4"/>
  <c r="G137" i="4"/>
  <c r="D137" i="4"/>
  <c r="C137" i="4"/>
  <c r="A137" i="4"/>
  <c r="O137" i="4" s="1"/>
  <c r="P136" i="4"/>
  <c r="O136" i="4"/>
  <c r="M136" i="4"/>
  <c r="L136" i="4"/>
  <c r="J136" i="4"/>
  <c r="H136" i="4"/>
  <c r="G136" i="4"/>
  <c r="F136" i="4"/>
  <c r="D136" i="4"/>
  <c r="C136" i="4"/>
  <c r="B136" i="4"/>
  <c r="A136" i="4"/>
  <c r="N136" i="4" s="1"/>
  <c r="I135" i="4"/>
  <c r="B135" i="4"/>
  <c r="A135" i="4"/>
  <c r="J135" i="4" s="1"/>
  <c r="A134" i="4"/>
  <c r="P133" i="4"/>
  <c r="M133" i="4"/>
  <c r="L133" i="4"/>
  <c r="H133" i="4"/>
  <c r="G133" i="4"/>
  <c r="D133" i="4"/>
  <c r="C133" i="4"/>
  <c r="A133" i="4"/>
  <c r="O133" i="4" s="1"/>
  <c r="P132" i="4"/>
  <c r="O132" i="4"/>
  <c r="M132" i="4"/>
  <c r="L132" i="4"/>
  <c r="J132" i="4"/>
  <c r="H132" i="4"/>
  <c r="G132" i="4"/>
  <c r="F132" i="4"/>
  <c r="D132" i="4"/>
  <c r="C132" i="4"/>
  <c r="B132" i="4"/>
  <c r="A132" i="4"/>
  <c r="N132" i="4" s="1"/>
  <c r="A131" i="4"/>
  <c r="F130" i="4"/>
  <c r="B130" i="4"/>
  <c r="A130" i="4"/>
  <c r="H130" i="4" s="1"/>
  <c r="L129" i="4"/>
  <c r="G129" i="4"/>
  <c r="E129" i="4"/>
  <c r="A129" i="4"/>
  <c r="P128" i="4"/>
  <c r="O128" i="4"/>
  <c r="M128" i="4"/>
  <c r="L128" i="4"/>
  <c r="J128" i="4"/>
  <c r="H128" i="4"/>
  <c r="G128" i="4"/>
  <c r="F128" i="4"/>
  <c r="D128" i="4"/>
  <c r="C128" i="4"/>
  <c r="B128" i="4"/>
  <c r="A128" i="4"/>
  <c r="N128" i="4" s="1"/>
  <c r="A127" i="4"/>
  <c r="O126" i="4"/>
  <c r="L126" i="4"/>
  <c r="J126" i="4"/>
  <c r="G126" i="4"/>
  <c r="F126" i="4"/>
  <c r="C126" i="4"/>
  <c r="B126" i="4"/>
  <c r="A126" i="4"/>
  <c r="P126" i="4" s="1"/>
  <c r="A125" i="4"/>
  <c r="H124" i="4"/>
  <c r="A124" i="4"/>
  <c r="P123" i="4"/>
  <c r="M123" i="4"/>
  <c r="L123" i="4"/>
  <c r="H123" i="4"/>
  <c r="G123" i="4"/>
  <c r="D123" i="4"/>
  <c r="C123" i="4"/>
  <c r="A123" i="4"/>
  <c r="O123" i="4" s="1"/>
  <c r="P122" i="4"/>
  <c r="O122" i="4"/>
  <c r="L122" i="4"/>
  <c r="J122" i="4"/>
  <c r="G122" i="4"/>
  <c r="F122" i="4"/>
  <c r="C122" i="4"/>
  <c r="B122" i="4"/>
  <c r="A122" i="4"/>
  <c r="N122" i="4" s="1"/>
  <c r="A121" i="4"/>
  <c r="H120" i="4"/>
  <c r="A120" i="4"/>
  <c r="P119" i="4"/>
  <c r="M119" i="4"/>
  <c r="L119" i="4"/>
  <c r="H119" i="4"/>
  <c r="G119" i="4"/>
  <c r="D119" i="4"/>
  <c r="C119" i="4"/>
  <c r="A119" i="4"/>
  <c r="O119" i="4" s="1"/>
  <c r="P118" i="4"/>
  <c r="O118" i="4"/>
  <c r="L118" i="4"/>
  <c r="J118" i="4"/>
  <c r="G118" i="4"/>
  <c r="F118" i="4"/>
  <c r="C118" i="4"/>
  <c r="B118" i="4"/>
  <c r="A118" i="4"/>
  <c r="N118" i="4" s="1"/>
  <c r="I117" i="4"/>
  <c r="A117" i="4"/>
  <c r="H116" i="4"/>
  <c r="A116" i="4"/>
  <c r="P115" i="4"/>
  <c r="M115" i="4"/>
  <c r="L115" i="4"/>
  <c r="H115" i="4"/>
  <c r="G115" i="4"/>
  <c r="D115" i="4"/>
  <c r="C115" i="4"/>
  <c r="A115" i="4"/>
  <c r="O115" i="4" s="1"/>
  <c r="P114" i="4"/>
  <c r="O114" i="4"/>
  <c r="L114" i="4"/>
  <c r="J114" i="4"/>
  <c r="G114" i="4"/>
  <c r="F114" i="4"/>
  <c r="C114" i="4"/>
  <c r="B114" i="4"/>
  <c r="A114" i="4"/>
  <c r="N114" i="4" s="1"/>
  <c r="I113" i="4"/>
  <c r="A113" i="4"/>
  <c r="H112" i="4"/>
  <c r="A112" i="4"/>
  <c r="P111" i="4"/>
  <c r="M111" i="4"/>
  <c r="L111" i="4"/>
  <c r="H111" i="4"/>
  <c r="G111" i="4"/>
  <c r="D111" i="4"/>
  <c r="C111" i="4"/>
  <c r="A111" i="4"/>
  <c r="O111" i="4" s="1"/>
  <c r="P110" i="4"/>
  <c r="O110" i="4"/>
  <c r="L110" i="4"/>
  <c r="J110" i="4"/>
  <c r="G110" i="4"/>
  <c r="F110" i="4"/>
  <c r="C110" i="4"/>
  <c r="B110" i="4"/>
  <c r="A110" i="4"/>
  <c r="N110" i="4" s="1"/>
  <c r="J109" i="4"/>
  <c r="I109" i="4"/>
  <c r="C109" i="4"/>
  <c r="B109" i="4"/>
  <c r="A109" i="4"/>
  <c r="N109" i="4" s="1"/>
  <c r="A108" i="4"/>
  <c r="P107" i="4"/>
  <c r="O107" i="4"/>
  <c r="M107" i="4"/>
  <c r="L107" i="4"/>
  <c r="J107" i="4"/>
  <c r="H107" i="4"/>
  <c r="G107" i="4"/>
  <c r="F107" i="4"/>
  <c r="D107" i="4"/>
  <c r="C107" i="4"/>
  <c r="B107" i="4"/>
  <c r="A107" i="4"/>
  <c r="N107" i="4" s="1"/>
  <c r="P106" i="4"/>
  <c r="O106" i="4"/>
  <c r="L106" i="4"/>
  <c r="J106" i="4"/>
  <c r="G106" i="4"/>
  <c r="F106" i="4"/>
  <c r="C106" i="4"/>
  <c r="B106" i="4"/>
  <c r="A106" i="4"/>
  <c r="N106" i="4" s="1"/>
  <c r="O105" i="4"/>
  <c r="N105" i="4"/>
  <c r="J105" i="4"/>
  <c r="F105" i="4"/>
  <c r="E105" i="4"/>
  <c r="B105" i="4"/>
  <c r="A105" i="4"/>
  <c r="E104" i="4"/>
  <c r="A104" i="4"/>
  <c r="I104" i="4" s="1"/>
  <c r="P103" i="4"/>
  <c r="O103" i="4"/>
  <c r="M103" i="4"/>
  <c r="L103" i="4"/>
  <c r="J103" i="4"/>
  <c r="H103" i="4"/>
  <c r="G103" i="4"/>
  <c r="F103" i="4"/>
  <c r="D103" i="4"/>
  <c r="C103" i="4"/>
  <c r="B103" i="4"/>
  <c r="A103" i="4"/>
  <c r="N103" i="4" s="1"/>
  <c r="N102" i="4"/>
  <c r="L102" i="4"/>
  <c r="I102" i="4"/>
  <c r="F102" i="4"/>
  <c r="C102" i="4"/>
  <c r="B102" i="4"/>
  <c r="A102" i="4"/>
  <c r="N101" i="4"/>
  <c r="M101" i="4"/>
  <c r="J101" i="4"/>
  <c r="F101" i="4"/>
  <c r="E101" i="4"/>
  <c r="B101" i="4"/>
  <c r="A101" i="4"/>
  <c r="P100" i="4"/>
  <c r="M100" i="4"/>
  <c r="L100" i="4"/>
  <c r="G100" i="4"/>
  <c r="E100" i="4"/>
  <c r="D100" i="4"/>
  <c r="A100" i="4"/>
  <c r="P99" i="4"/>
  <c r="O99" i="4"/>
  <c r="M99" i="4"/>
  <c r="L99" i="4"/>
  <c r="J99" i="4"/>
  <c r="H99" i="4"/>
  <c r="G99" i="4"/>
  <c r="F99" i="4"/>
  <c r="D99" i="4"/>
  <c r="C99" i="4"/>
  <c r="B99" i="4"/>
  <c r="A99" i="4"/>
  <c r="N99" i="4" s="1"/>
  <c r="A98" i="4"/>
  <c r="O97" i="4"/>
  <c r="N97" i="4"/>
  <c r="J97" i="4"/>
  <c r="I97" i="4"/>
  <c r="H97" i="4"/>
  <c r="E97" i="4"/>
  <c r="D97" i="4"/>
  <c r="B97" i="4"/>
  <c r="A97" i="4"/>
  <c r="M96" i="4"/>
  <c r="D96" i="4"/>
  <c r="A96" i="4"/>
  <c r="N96" i="4" s="1"/>
  <c r="P95" i="4"/>
  <c r="O95" i="4"/>
  <c r="M95" i="4"/>
  <c r="L95" i="4"/>
  <c r="J95" i="4"/>
  <c r="H95" i="4"/>
  <c r="G95" i="4"/>
  <c r="F95" i="4"/>
  <c r="D95" i="4"/>
  <c r="C95" i="4"/>
  <c r="B95" i="4"/>
  <c r="A95" i="4"/>
  <c r="N95" i="4" s="1"/>
  <c r="N94" i="4"/>
  <c r="L94" i="4"/>
  <c r="I94" i="4"/>
  <c r="F94" i="4"/>
  <c r="C94" i="4"/>
  <c r="B94" i="4"/>
  <c r="A94" i="4"/>
  <c r="N93" i="4"/>
  <c r="M93" i="4"/>
  <c r="J93" i="4"/>
  <c r="F93" i="4"/>
  <c r="E93" i="4"/>
  <c r="B93" i="4"/>
  <c r="A93" i="4"/>
  <c r="P92" i="4"/>
  <c r="M92" i="4"/>
  <c r="L92" i="4"/>
  <c r="G92" i="4"/>
  <c r="E92" i="4"/>
  <c r="D92" i="4"/>
  <c r="A92" i="4"/>
  <c r="P91" i="4"/>
  <c r="O91" i="4"/>
  <c r="M91" i="4"/>
  <c r="L91" i="4"/>
  <c r="J91" i="4"/>
  <c r="H91" i="4"/>
  <c r="G91" i="4"/>
  <c r="F91" i="4"/>
  <c r="D91" i="4"/>
  <c r="C91" i="4"/>
  <c r="B91" i="4"/>
  <c r="A91" i="4"/>
  <c r="N91" i="4" s="1"/>
  <c r="A90" i="4"/>
  <c r="O89" i="4"/>
  <c r="N89" i="4"/>
  <c r="J89" i="4"/>
  <c r="I89" i="4"/>
  <c r="H89" i="4"/>
  <c r="E89" i="4"/>
  <c r="D89" i="4"/>
  <c r="B89" i="4"/>
  <c r="A89" i="4"/>
  <c r="M88" i="4"/>
  <c r="D88" i="4"/>
  <c r="A88" i="4"/>
  <c r="N88" i="4" s="1"/>
  <c r="P87" i="4"/>
  <c r="O87" i="4"/>
  <c r="M87" i="4"/>
  <c r="L87" i="4"/>
  <c r="J87" i="4"/>
  <c r="H87" i="4"/>
  <c r="G87" i="4"/>
  <c r="F87" i="4"/>
  <c r="D87" i="4"/>
  <c r="C87" i="4"/>
  <c r="B87" i="4"/>
  <c r="A87" i="4"/>
  <c r="N87" i="4" s="1"/>
  <c r="N86" i="4"/>
  <c r="L86" i="4"/>
  <c r="I86" i="4"/>
  <c r="F86" i="4"/>
  <c r="C86" i="4"/>
  <c r="B86" i="4"/>
  <c r="A86" i="4"/>
  <c r="N85" i="4"/>
  <c r="M85" i="4"/>
  <c r="J85" i="4"/>
  <c r="F85" i="4"/>
  <c r="E85" i="4"/>
  <c r="B85" i="4"/>
  <c r="A85" i="4"/>
  <c r="P84" i="4"/>
  <c r="M84" i="4"/>
  <c r="L84" i="4"/>
  <c r="G84" i="4"/>
  <c r="E84" i="4"/>
  <c r="D84" i="4"/>
  <c r="A84" i="4"/>
  <c r="P83" i="4"/>
  <c r="O83" i="4"/>
  <c r="M83" i="4"/>
  <c r="L83" i="4"/>
  <c r="J83" i="4"/>
  <c r="H83" i="4"/>
  <c r="G83" i="4"/>
  <c r="F83" i="4"/>
  <c r="D83" i="4"/>
  <c r="C83" i="4"/>
  <c r="B83" i="4"/>
  <c r="A83" i="4"/>
  <c r="N83" i="4" s="1"/>
  <c r="A82" i="4"/>
  <c r="O81" i="4"/>
  <c r="N81" i="4"/>
  <c r="J81" i="4"/>
  <c r="I81" i="4"/>
  <c r="H81" i="4"/>
  <c r="E81" i="4"/>
  <c r="D81" i="4"/>
  <c r="B81" i="4"/>
  <c r="A81" i="4"/>
  <c r="M80" i="4"/>
  <c r="I80" i="4"/>
  <c r="D80" i="4"/>
  <c r="C80" i="4"/>
  <c r="A80" i="4"/>
  <c r="N80" i="4" s="1"/>
  <c r="P79" i="4"/>
  <c r="O79" i="4"/>
  <c r="M79" i="4"/>
  <c r="L79" i="4"/>
  <c r="J79" i="4"/>
  <c r="H79" i="4"/>
  <c r="G79" i="4"/>
  <c r="F79" i="4"/>
  <c r="D79" i="4"/>
  <c r="C79" i="4"/>
  <c r="B79" i="4"/>
  <c r="A79" i="4"/>
  <c r="N79" i="4" s="1"/>
  <c r="N78" i="4"/>
  <c r="L78" i="4"/>
  <c r="I78" i="4"/>
  <c r="F78" i="4"/>
  <c r="C78" i="4"/>
  <c r="B78" i="4"/>
  <c r="A78" i="4"/>
  <c r="N77" i="4"/>
  <c r="M77" i="4"/>
  <c r="J77" i="4"/>
  <c r="F77" i="4"/>
  <c r="E77" i="4"/>
  <c r="B77" i="4"/>
  <c r="A77" i="4"/>
  <c r="P76" i="4"/>
  <c r="M76" i="4"/>
  <c r="L76" i="4"/>
  <c r="G76" i="4"/>
  <c r="E76" i="4"/>
  <c r="D76" i="4"/>
  <c r="A76" i="4"/>
  <c r="P75" i="4"/>
  <c r="O75" i="4"/>
  <c r="M75" i="4"/>
  <c r="L75" i="4"/>
  <c r="J75" i="4"/>
  <c r="H75" i="4"/>
  <c r="G75" i="4"/>
  <c r="F75" i="4"/>
  <c r="D75" i="4"/>
  <c r="C75" i="4"/>
  <c r="B75" i="4"/>
  <c r="A75" i="4"/>
  <c r="N75" i="4" s="1"/>
  <c r="P74" i="4"/>
  <c r="A74" i="4"/>
  <c r="O73" i="4"/>
  <c r="N73" i="4"/>
  <c r="J73" i="4"/>
  <c r="I73" i="4"/>
  <c r="H73" i="4"/>
  <c r="E73" i="4"/>
  <c r="D73" i="4"/>
  <c r="B73" i="4"/>
  <c r="A73" i="4"/>
  <c r="M72" i="4"/>
  <c r="I72" i="4"/>
  <c r="D72" i="4"/>
  <c r="C72" i="4"/>
  <c r="A72" i="4"/>
  <c r="N72" i="4" s="1"/>
  <c r="P71" i="4"/>
  <c r="O71" i="4"/>
  <c r="M71" i="4"/>
  <c r="L71" i="4"/>
  <c r="J71" i="4"/>
  <c r="H71" i="4"/>
  <c r="G71" i="4"/>
  <c r="F71" i="4"/>
  <c r="D71" i="4"/>
  <c r="C71" i="4"/>
  <c r="B71" i="4"/>
  <c r="A71" i="4"/>
  <c r="N71" i="4" s="1"/>
  <c r="N70" i="4"/>
  <c r="L70" i="4"/>
  <c r="I70" i="4"/>
  <c r="F70" i="4"/>
  <c r="C70" i="4"/>
  <c r="B70" i="4"/>
  <c r="A70" i="4"/>
  <c r="N69" i="4"/>
  <c r="M69" i="4"/>
  <c r="J69" i="4"/>
  <c r="F69" i="4"/>
  <c r="E69" i="4"/>
  <c r="B69" i="4"/>
  <c r="A69" i="4"/>
  <c r="G68" i="4"/>
  <c r="A68" i="4"/>
  <c r="P67" i="4"/>
  <c r="N67" i="4"/>
  <c r="L67" i="4"/>
  <c r="I67" i="4"/>
  <c r="H67" i="4"/>
  <c r="E67" i="4"/>
  <c r="D67" i="4"/>
  <c r="C67" i="4"/>
  <c r="A67" i="4"/>
  <c r="M66" i="4"/>
  <c r="J66" i="4"/>
  <c r="E66" i="4"/>
  <c r="D66" i="4"/>
  <c r="A66" i="4"/>
  <c r="P65" i="4"/>
  <c r="O65" i="4"/>
  <c r="M65" i="4"/>
  <c r="L65" i="4"/>
  <c r="J65" i="4"/>
  <c r="H65" i="4"/>
  <c r="G65" i="4"/>
  <c r="F65" i="4"/>
  <c r="D65" i="4"/>
  <c r="C65" i="4"/>
  <c r="B65" i="4"/>
  <c r="A65" i="4"/>
  <c r="N65" i="4" s="1"/>
  <c r="P64" i="4"/>
  <c r="O64" i="4"/>
  <c r="N64" i="4"/>
  <c r="J64" i="4"/>
  <c r="I64" i="4"/>
  <c r="G64" i="4"/>
  <c r="E64" i="4"/>
  <c r="C64" i="4"/>
  <c r="B64" i="4"/>
  <c r="A64" i="4"/>
  <c r="O63" i="4"/>
  <c r="N63" i="4"/>
  <c r="I63" i="4"/>
  <c r="H63" i="4"/>
  <c r="D63" i="4"/>
  <c r="B63" i="4"/>
  <c r="A63" i="4"/>
  <c r="J63" i="4" s="1"/>
  <c r="M62" i="4"/>
  <c r="G62" i="4"/>
  <c r="A62" i="4"/>
  <c r="P61" i="4"/>
  <c r="O61" i="4"/>
  <c r="M61" i="4"/>
  <c r="L61" i="4"/>
  <c r="J61" i="4"/>
  <c r="H61" i="4"/>
  <c r="G61" i="4"/>
  <c r="F61" i="4"/>
  <c r="D61" i="4"/>
  <c r="C61" i="4"/>
  <c r="B61" i="4"/>
  <c r="A61" i="4"/>
  <c r="N61" i="4" s="1"/>
  <c r="F60" i="4"/>
  <c r="A60" i="4"/>
  <c r="L60" i="4" s="1"/>
  <c r="J59" i="4"/>
  <c r="E59" i="4"/>
  <c r="A59" i="4"/>
  <c r="P58" i="4"/>
  <c r="N58" i="4"/>
  <c r="L58" i="4"/>
  <c r="I58" i="4"/>
  <c r="H58" i="4"/>
  <c r="E58" i="4"/>
  <c r="D58" i="4"/>
  <c r="C58" i="4"/>
  <c r="A58" i="4"/>
  <c r="P57" i="4"/>
  <c r="O57" i="4"/>
  <c r="M57" i="4"/>
  <c r="L57" i="4"/>
  <c r="J57" i="4"/>
  <c r="H57" i="4"/>
  <c r="G57" i="4"/>
  <c r="F57" i="4"/>
  <c r="D57" i="4"/>
  <c r="C57" i="4"/>
  <c r="B57" i="4"/>
  <c r="A57" i="4"/>
  <c r="N57" i="4" s="1"/>
  <c r="P56" i="4"/>
  <c r="O56" i="4"/>
  <c r="N56" i="4"/>
  <c r="J56" i="4"/>
  <c r="I56" i="4"/>
  <c r="G56" i="4"/>
  <c r="E56" i="4"/>
  <c r="C56" i="4"/>
  <c r="B56" i="4"/>
  <c r="A56" i="4"/>
  <c r="O55" i="4"/>
  <c r="N55" i="4"/>
  <c r="I55" i="4"/>
  <c r="H55" i="4"/>
  <c r="D55" i="4"/>
  <c r="B55" i="4"/>
  <c r="A55" i="4"/>
  <c r="J55" i="4" s="1"/>
  <c r="G54" i="4"/>
  <c r="A54" i="4"/>
  <c r="M54" i="4" s="1"/>
  <c r="P53" i="4"/>
  <c r="O53" i="4"/>
  <c r="M53" i="4"/>
  <c r="L53" i="4"/>
  <c r="J53" i="4"/>
  <c r="H53" i="4"/>
  <c r="G53" i="4"/>
  <c r="F53" i="4"/>
  <c r="D53" i="4"/>
  <c r="C53" i="4"/>
  <c r="B53" i="4"/>
  <c r="A53" i="4"/>
  <c r="N53" i="4" s="1"/>
  <c r="A52" i="4"/>
  <c r="J51" i="4"/>
  <c r="E51" i="4"/>
  <c r="A51" i="4"/>
  <c r="P50" i="4"/>
  <c r="N50" i="4"/>
  <c r="L50" i="4"/>
  <c r="I50" i="4"/>
  <c r="H50" i="4"/>
  <c r="E50" i="4"/>
  <c r="D50" i="4"/>
  <c r="C50" i="4"/>
  <c r="A50" i="4"/>
  <c r="P49" i="4"/>
  <c r="O49" i="4"/>
  <c r="M49" i="4"/>
  <c r="L49" i="4"/>
  <c r="J49" i="4"/>
  <c r="H49" i="4"/>
  <c r="G49" i="4"/>
  <c r="F49" i="4"/>
  <c r="D49" i="4"/>
  <c r="C49" i="4"/>
  <c r="B49" i="4"/>
  <c r="A49" i="4"/>
  <c r="N49" i="4" s="1"/>
  <c r="P48" i="4"/>
  <c r="O48" i="4"/>
  <c r="N48" i="4"/>
  <c r="J48" i="4"/>
  <c r="I48" i="4"/>
  <c r="G48" i="4"/>
  <c r="E48" i="4"/>
  <c r="C48" i="4"/>
  <c r="B48" i="4"/>
  <c r="A48" i="4"/>
  <c r="O47" i="4"/>
  <c r="N47" i="4"/>
  <c r="I47" i="4"/>
  <c r="H47" i="4"/>
  <c r="D47" i="4"/>
  <c r="B47" i="4"/>
  <c r="A47" i="4"/>
  <c r="J47" i="4" s="1"/>
  <c r="A46" i="4"/>
  <c r="P45" i="4"/>
  <c r="O45" i="4"/>
  <c r="M45" i="4"/>
  <c r="L45" i="4"/>
  <c r="J45" i="4"/>
  <c r="H45" i="4"/>
  <c r="G45" i="4"/>
  <c r="F45" i="4"/>
  <c r="D45" i="4"/>
  <c r="C45" i="4"/>
  <c r="B45" i="4"/>
  <c r="A45" i="4"/>
  <c r="N45" i="4" s="1"/>
  <c r="L44" i="4"/>
  <c r="F44" i="4"/>
  <c r="A44" i="4"/>
  <c r="J43" i="4"/>
  <c r="E43" i="4"/>
  <c r="A43" i="4"/>
  <c r="P42" i="4"/>
  <c r="N42" i="4"/>
  <c r="L42" i="4"/>
  <c r="I42" i="4"/>
  <c r="H42" i="4"/>
  <c r="E42" i="4"/>
  <c r="D42" i="4"/>
  <c r="C42" i="4"/>
  <c r="A42" i="4"/>
  <c r="P41" i="4"/>
  <c r="O41" i="4"/>
  <c r="M41" i="4"/>
  <c r="L41" i="4"/>
  <c r="J41" i="4"/>
  <c r="H41" i="4"/>
  <c r="G41" i="4"/>
  <c r="F41" i="4"/>
  <c r="D41" i="4"/>
  <c r="C41" i="4"/>
  <c r="B41" i="4"/>
  <c r="A41" i="4"/>
  <c r="N41" i="4" s="1"/>
  <c r="P40" i="4"/>
  <c r="O40" i="4"/>
  <c r="N40" i="4"/>
  <c r="J40" i="4"/>
  <c r="I40" i="4"/>
  <c r="G40" i="4"/>
  <c r="E40" i="4"/>
  <c r="C40" i="4"/>
  <c r="B40" i="4"/>
  <c r="A40" i="4"/>
  <c r="O39" i="4"/>
  <c r="N39" i="4"/>
  <c r="I39" i="4"/>
  <c r="H39" i="4"/>
  <c r="D39" i="4"/>
  <c r="B39" i="4"/>
  <c r="A39" i="4"/>
  <c r="J39" i="4" s="1"/>
  <c r="M38" i="4"/>
  <c r="G38" i="4"/>
  <c r="A38" i="4"/>
  <c r="P37" i="4"/>
  <c r="O37" i="4"/>
  <c r="M37" i="4"/>
  <c r="L37" i="4"/>
  <c r="J37" i="4"/>
  <c r="H37" i="4"/>
  <c r="G37" i="4"/>
  <c r="F37" i="4"/>
  <c r="D37" i="4"/>
  <c r="C37" i="4"/>
  <c r="B37" i="4"/>
  <c r="A37" i="4"/>
  <c r="N37" i="4" s="1"/>
  <c r="L36" i="4"/>
  <c r="F36" i="4"/>
  <c r="A36" i="4"/>
  <c r="J35" i="4"/>
  <c r="E35" i="4"/>
  <c r="A35" i="4"/>
  <c r="P34" i="4"/>
  <c r="N34" i="4"/>
  <c r="L34" i="4"/>
  <c r="I34" i="4"/>
  <c r="H34" i="4"/>
  <c r="E34" i="4"/>
  <c r="D34" i="4"/>
  <c r="C34" i="4"/>
  <c r="A34" i="4"/>
  <c r="P33" i="4"/>
  <c r="O33" i="4"/>
  <c r="M33" i="4"/>
  <c r="L33" i="4"/>
  <c r="J33" i="4"/>
  <c r="H33" i="4"/>
  <c r="G33" i="4"/>
  <c r="F33" i="4"/>
  <c r="D33" i="4"/>
  <c r="C33" i="4"/>
  <c r="B33" i="4"/>
  <c r="A33" i="4"/>
  <c r="N33" i="4" s="1"/>
  <c r="P32" i="4"/>
  <c r="O32" i="4"/>
  <c r="N32" i="4"/>
  <c r="J32" i="4"/>
  <c r="I32" i="4"/>
  <c r="G32" i="4"/>
  <c r="E32" i="4"/>
  <c r="C32" i="4"/>
  <c r="B32" i="4"/>
  <c r="A32" i="4"/>
  <c r="A31" i="4"/>
  <c r="M30" i="4"/>
  <c r="H30" i="4"/>
  <c r="D30" i="4"/>
  <c r="A30" i="4"/>
  <c r="P30" i="4" s="1"/>
  <c r="P29" i="4"/>
  <c r="O29" i="4"/>
  <c r="M29" i="4"/>
  <c r="L29" i="4"/>
  <c r="J29" i="4"/>
  <c r="H29" i="4"/>
  <c r="G29" i="4"/>
  <c r="F29" i="4"/>
  <c r="D29" i="4"/>
  <c r="C29" i="4"/>
  <c r="B29" i="4"/>
  <c r="A29" i="4"/>
  <c r="N29" i="4" s="1"/>
  <c r="P28" i="4"/>
  <c r="O28" i="4"/>
  <c r="L28" i="4"/>
  <c r="J28" i="4"/>
  <c r="G28" i="4"/>
  <c r="F28" i="4"/>
  <c r="C28" i="4"/>
  <c r="B28" i="4"/>
  <c r="A28" i="4"/>
  <c r="N28" i="4" s="1"/>
  <c r="J27" i="4"/>
  <c r="B27" i="4"/>
  <c r="A27" i="4"/>
  <c r="O27" i="4" s="1"/>
  <c r="I26" i="4"/>
  <c r="A26" i="4"/>
  <c r="P25" i="4"/>
  <c r="O25" i="4"/>
  <c r="M25" i="4"/>
  <c r="L25" i="4"/>
  <c r="J25" i="4"/>
  <c r="H25" i="4"/>
  <c r="G25" i="4"/>
  <c r="F25" i="4"/>
  <c r="D25" i="4"/>
  <c r="C25" i="4"/>
  <c r="B25" i="4"/>
  <c r="A25" i="4"/>
  <c r="N25" i="4" s="1"/>
  <c r="P24" i="4"/>
  <c r="O24" i="4"/>
  <c r="L24" i="4"/>
  <c r="J24" i="4"/>
  <c r="G24" i="4"/>
  <c r="F24" i="4"/>
  <c r="C24" i="4"/>
  <c r="B24" i="4"/>
  <c r="A24" i="4"/>
  <c r="N24" i="4" s="1"/>
  <c r="J23" i="4"/>
  <c r="B23" i="4"/>
  <c r="A23" i="4"/>
  <c r="O23" i="4" s="1"/>
  <c r="A22" i="4"/>
  <c r="P21" i="4"/>
  <c r="O21" i="4"/>
  <c r="M21" i="4"/>
  <c r="L21" i="4"/>
  <c r="J21" i="4"/>
  <c r="H21" i="4"/>
  <c r="G21" i="4"/>
  <c r="F21" i="4"/>
  <c r="D21" i="4"/>
  <c r="C21" i="4"/>
  <c r="B21" i="4"/>
  <c r="A21" i="4"/>
  <c r="N21" i="4" s="1"/>
  <c r="P20" i="4"/>
  <c r="O20" i="4"/>
  <c r="L20" i="4"/>
  <c r="J20" i="4"/>
  <c r="G20" i="4"/>
  <c r="F20" i="4"/>
  <c r="C20" i="4"/>
  <c r="B20" i="4"/>
  <c r="A20" i="4"/>
  <c r="N20" i="4" s="1"/>
  <c r="J19" i="4"/>
  <c r="B19" i="4"/>
  <c r="A19" i="4"/>
  <c r="O19" i="4" s="1"/>
  <c r="I18" i="4"/>
  <c r="A18" i="4"/>
  <c r="P17" i="4"/>
  <c r="O17" i="4"/>
  <c r="M17" i="4"/>
  <c r="L17" i="4"/>
  <c r="J17" i="4"/>
  <c r="H17" i="4"/>
  <c r="G17" i="4"/>
  <c r="F17" i="4"/>
  <c r="D17" i="4"/>
  <c r="C17" i="4"/>
  <c r="B17" i="4"/>
  <c r="A17" i="4"/>
  <c r="N17" i="4" s="1"/>
  <c r="P16" i="4"/>
  <c r="O16" i="4"/>
  <c r="L16" i="4"/>
  <c r="J16" i="4"/>
  <c r="G16" i="4"/>
  <c r="F16" i="4"/>
  <c r="C16" i="4"/>
  <c r="B16" i="4"/>
  <c r="A16" i="4"/>
  <c r="N16" i="4" s="1"/>
  <c r="J15" i="4"/>
  <c r="B15" i="4"/>
  <c r="A15" i="4"/>
  <c r="O15" i="4" s="1"/>
  <c r="A14" i="4"/>
  <c r="I13" i="4"/>
  <c r="A13" i="4"/>
  <c r="A12" i="4"/>
  <c r="A11" i="4"/>
  <c r="A10" i="4"/>
  <c r="A9" i="4"/>
  <c r="A8" i="4"/>
  <c r="A7" i="4"/>
  <c r="A6" i="4"/>
  <c r="I105" i="3"/>
  <c r="A105" i="3"/>
  <c r="A104" i="3"/>
  <c r="I103" i="3"/>
  <c r="A103" i="3"/>
  <c r="A102" i="3"/>
  <c r="I101" i="3"/>
  <c r="A101" i="3"/>
  <c r="A100" i="3"/>
  <c r="I99" i="3"/>
  <c r="A99" i="3"/>
  <c r="A98" i="3"/>
  <c r="I97" i="3"/>
  <c r="A97" i="3"/>
  <c r="A96" i="3"/>
  <c r="I95" i="3"/>
  <c r="C95" i="3"/>
  <c r="A95" i="3"/>
  <c r="M95" i="3" s="1"/>
  <c r="M94" i="3"/>
  <c r="H94" i="3"/>
  <c r="C94" i="3"/>
  <c r="A94" i="3"/>
  <c r="P94" i="3" s="1"/>
  <c r="M93" i="3"/>
  <c r="H93" i="3"/>
  <c r="C93" i="3"/>
  <c r="A93" i="3"/>
  <c r="P93" i="3" s="1"/>
  <c r="M92" i="3"/>
  <c r="H92" i="3"/>
  <c r="C92" i="3"/>
  <c r="A92" i="3"/>
  <c r="P92" i="3" s="1"/>
  <c r="M91" i="3"/>
  <c r="H91" i="3"/>
  <c r="C91" i="3"/>
  <c r="A91" i="3"/>
  <c r="P91" i="3" s="1"/>
  <c r="M90" i="3"/>
  <c r="H90" i="3"/>
  <c r="C90" i="3"/>
  <c r="A90" i="3"/>
  <c r="P90" i="3" s="1"/>
  <c r="M89" i="3"/>
  <c r="H89" i="3"/>
  <c r="C89" i="3"/>
  <c r="A89" i="3"/>
  <c r="P89" i="3" s="1"/>
  <c r="M88" i="3"/>
  <c r="I88" i="3"/>
  <c r="A88" i="3"/>
  <c r="M87" i="3"/>
  <c r="I87" i="3"/>
  <c r="A87" i="3"/>
  <c r="M86" i="3"/>
  <c r="I86" i="3"/>
  <c r="A86" i="3"/>
  <c r="M85" i="3"/>
  <c r="I85" i="3"/>
  <c r="A85" i="3"/>
  <c r="M84" i="3"/>
  <c r="I84" i="3"/>
  <c r="A84" i="3"/>
  <c r="I83" i="3"/>
  <c r="A83" i="3"/>
  <c r="N82" i="3"/>
  <c r="F82" i="3"/>
  <c r="A82" i="3"/>
  <c r="N81" i="3"/>
  <c r="F81" i="3"/>
  <c r="A81" i="3"/>
  <c r="N80" i="3"/>
  <c r="F80" i="3"/>
  <c r="A80" i="3"/>
  <c r="N79" i="3"/>
  <c r="F79" i="3"/>
  <c r="A79" i="3"/>
  <c r="N78" i="3"/>
  <c r="F78" i="3"/>
  <c r="A78" i="3"/>
  <c r="N77" i="3"/>
  <c r="F77" i="3"/>
  <c r="A77" i="3"/>
  <c r="N76" i="3"/>
  <c r="F76" i="3"/>
  <c r="A76" i="3"/>
  <c r="N75" i="3"/>
  <c r="F75" i="3"/>
  <c r="A75" i="3"/>
  <c r="N74" i="3"/>
  <c r="F74" i="3"/>
  <c r="A74" i="3"/>
  <c r="N73" i="3"/>
  <c r="F73" i="3"/>
  <c r="A73" i="3"/>
  <c r="N72" i="3"/>
  <c r="F72" i="3"/>
  <c r="A72" i="3"/>
  <c r="N71" i="3"/>
  <c r="F71" i="3"/>
  <c r="A71" i="3"/>
  <c r="N70" i="3"/>
  <c r="F70" i="3"/>
  <c r="A70" i="3"/>
  <c r="N69" i="3"/>
  <c r="F69" i="3"/>
  <c r="A69" i="3"/>
  <c r="N68" i="3"/>
  <c r="F68" i="3"/>
  <c r="A68" i="3"/>
  <c r="N67" i="3"/>
  <c r="F67" i="3"/>
  <c r="A67" i="3"/>
  <c r="N66" i="3"/>
  <c r="F66" i="3"/>
  <c r="A66" i="3"/>
  <c r="N65" i="3"/>
  <c r="F65" i="3"/>
  <c r="A65" i="3"/>
  <c r="N64" i="3"/>
  <c r="F64" i="3"/>
  <c r="A64" i="3"/>
  <c r="N63" i="3"/>
  <c r="F63" i="3"/>
  <c r="A63" i="3"/>
  <c r="N62" i="3"/>
  <c r="F62" i="3"/>
  <c r="A62" i="3"/>
  <c r="N61" i="3"/>
  <c r="A61" i="3"/>
  <c r="I60" i="3"/>
  <c r="A60" i="3"/>
  <c r="N60" i="3" s="1"/>
  <c r="I59" i="3"/>
  <c r="A59" i="3"/>
  <c r="N59" i="3" s="1"/>
  <c r="I58" i="3"/>
  <c r="A58" i="3"/>
  <c r="N58" i="3" s="1"/>
  <c r="I57" i="3"/>
  <c r="A57" i="3"/>
  <c r="N57" i="3" s="1"/>
  <c r="I56" i="3"/>
  <c r="A56" i="3"/>
  <c r="N56" i="3" s="1"/>
  <c r="I55" i="3"/>
  <c r="A55" i="3"/>
  <c r="N55" i="3" s="1"/>
  <c r="I54" i="3"/>
  <c r="A54" i="3"/>
  <c r="N54" i="3" s="1"/>
  <c r="I53" i="3"/>
  <c r="A53" i="3"/>
  <c r="N53" i="3" s="1"/>
  <c r="I52" i="3"/>
  <c r="A52" i="3"/>
  <c r="N52" i="3" s="1"/>
  <c r="I51" i="3"/>
  <c r="A51" i="3"/>
  <c r="N51" i="3" s="1"/>
  <c r="I50" i="3"/>
  <c r="A50" i="3"/>
  <c r="N50" i="3" s="1"/>
  <c r="I49" i="3"/>
  <c r="A49" i="3"/>
  <c r="N49" i="3" s="1"/>
  <c r="I48" i="3"/>
  <c r="A48" i="3"/>
  <c r="N48" i="3" s="1"/>
  <c r="I47" i="3"/>
  <c r="A47" i="3"/>
  <c r="N47" i="3" s="1"/>
  <c r="I46" i="3"/>
  <c r="A46" i="3"/>
  <c r="N46" i="3" s="1"/>
  <c r="I45" i="3"/>
  <c r="A45" i="3"/>
  <c r="N45" i="3" s="1"/>
  <c r="I44" i="3"/>
  <c r="A44" i="3"/>
  <c r="N44" i="3" s="1"/>
  <c r="I43" i="3"/>
  <c r="A43" i="3"/>
  <c r="N43" i="3" s="1"/>
  <c r="I42" i="3"/>
  <c r="A42" i="3"/>
  <c r="N42" i="3" s="1"/>
  <c r="L41" i="3"/>
  <c r="A41" i="3"/>
  <c r="F40" i="3"/>
  <c r="A40" i="3"/>
  <c r="J40" i="3" s="1"/>
  <c r="L39" i="3"/>
  <c r="A39" i="3"/>
  <c r="F38" i="3"/>
  <c r="A38" i="3"/>
  <c r="J38" i="3" s="1"/>
  <c r="L37" i="3"/>
  <c r="A37" i="3"/>
  <c r="F36" i="3"/>
  <c r="A36" i="3"/>
  <c r="J36" i="3" s="1"/>
  <c r="L35" i="3"/>
  <c r="A35" i="3"/>
  <c r="F34" i="3"/>
  <c r="A34" i="3"/>
  <c r="J34" i="3" s="1"/>
  <c r="L33" i="3"/>
  <c r="A33" i="3"/>
  <c r="F32" i="3"/>
  <c r="A32" i="3"/>
  <c r="J32" i="3" s="1"/>
  <c r="L31" i="3"/>
  <c r="A31" i="3"/>
  <c r="F30" i="3"/>
  <c r="A30" i="3"/>
  <c r="J30" i="3" s="1"/>
  <c r="L29" i="3"/>
  <c r="A29" i="3"/>
  <c r="F28" i="3"/>
  <c r="A28" i="3"/>
  <c r="J28" i="3" s="1"/>
  <c r="L27" i="3"/>
  <c r="A27" i="3"/>
  <c r="F26" i="3"/>
  <c r="A26" i="3"/>
  <c r="J26" i="3" s="1"/>
  <c r="L25" i="3"/>
  <c r="A25" i="3"/>
  <c r="F24" i="3"/>
  <c r="A24" i="3"/>
  <c r="J24" i="3" s="1"/>
  <c r="L23" i="3"/>
  <c r="A23" i="3"/>
  <c r="P22" i="3"/>
  <c r="L22" i="3"/>
  <c r="K22" i="3"/>
  <c r="H22" i="3"/>
  <c r="G22" i="3"/>
  <c r="D22" i="3"/>
  <c r="C22" i="3"/>
  <c r="A22" i="3"/>
  <c r="O22" i="3" s="1"/>
  <c r="P21" i="3"/>
  <c r="O21" i="3"/>
  <c r="L21" i="3"/>
  <c r="K21" i="3"/>
  <c r="H21" i="3"/>
  <c r="G21" i="3"/>
  <c r="D21" i="3"/>
  <c r="C21" i="3"/>
  <c r="A21" i="3"/>
  <c r="N21" i="3" s="1"/>
  <c r="P20" i="3"/>
  <c r="O20" i="3"/>
  <c r="L20" i="3"/>
  <c r="K20" i="3"/>
  <c r="H20" i="3"/>
  <c r="G20" i="3"/>
  <c r="D20" i="3"/>
  <c r="C20" i="3"/>
  <c r="A20" i="3"/>
  <c r="N20" i="3" s="1"/>
  <c r="P19" i="3"/>
  <c r="O19" i="3"/>
  <c r="L19" i="3"/>
  <c r="K19" i="3"/>
  <c r="H19" i="3"/>
  <c r="G19" i="3"/>
  <c r="D19" i="3"/>
  <c r="C19" i="3"/>
  <c r="A19" i="3"/>
  <c r="N19" i="3" s="1"/>
  <c r="P18" i="3"/>
  <c r="O18" i="3"/>
  <c r="L18" i="3"/>
  <c r="K18" i="3"/>
  <c r="H18" i="3"/>
  <c r="G18" i="3"/>
  <c r="D18" i="3"/>
  <c r="C18" i="3"/>
  <c r="A18" i="3"/>
  <c r="N18" i="3" s="1"/>
  <c r="P17" i="3"/>
  <c r="O17" i="3"/>
  <c r="L17" i="3"/>
  <c r="K17" i="3"/>
  <c r="H17" i="3"/>
  <c r="G17" i="3"/>
  <c r="D17" i="3"/>
  <c r="C17" i="3"/>
  <c r="A17" i="3"/>
  <c r="N17" i="3" s="1"/>
  <c r="P16" i="3"/>
  <c r="O16" i="3"/>
  <c r="L16" i="3"/>
  <c r="K16" i="3"/>
  <c r="H16" i="3"/>
  <c r="G16" i="3"/>
  <c r="D16" i="3"/>
  <c r="C16" i="3"/>
  <c r="A16" i="3"/>
  <c r="N16" i="3" s="1"/>
  <c r="P15" i="3"/>
  <c r="O15" i="3"/>
  <c r="A15" i="3"/>
  <c r="P14" i="3"/>
  <c r="O14" i="3"/>
  <c r="A14" i="3"/>
  <c r="P13" i="3"/>
  <c r="O13" i="3"/>
  <c r="A13" i="3"/>
  <c r="A12" i="3"/>
  <c r="A11" i="3"/>
  <c r="A10" i="3"/>
  <c r="A9" i="3"/>
  <c r="A8" i="3"/>
  <c r="A7" i="3"/>
  <c r="A6" i="3"/>
  <c r="N52" i="2"/>
  <c r="H52" i="2"/>
  <c r="G52" i="2"/>
  <c r="C52" i="2"/>
  <c r="A52" i="2"/>
  <c r="A51" i="2"/>
  <c r="N50" i="2"/>
  <c r="H50" i="2"/>
  <c r="G50" i="2"/>
  <c r="C50" i="2"/>
  <c r="A50" i="2"/>
  <c r="A49" i="2"/>
  <c r="N48" i="2"/>
  <c r="G48" i="2"/>
  <c r="C48" i="2"/>
  <c r="A48" i="2"/>
  <c r="H48" i="2" s="1"/>
  <c r="A47" i="2"/>
  <c r="N46" i="2"/>
  <c r="G46" i="2"/>
  <c r="C46" i="2"/>
  <c r="A46" i="2"/>
  <c r="H46" i="2" s="1"/>
  <c r="A45" i="2"/>
  <c r="N44" i="2"/>
  <c r="G44" i="2"/>
  <c r="C44" i="2"/>
  <c r="A44" i="2"/>
  <c r="H44" i="2" s="1"/>
  <c r="A43" i="2"/>
  <c r="N42" i="2"/>
  <c r="G42" i="2"/>
  <c r="C42" i="2"/>
  <c r="A42" i="2"/>
  <c r="H42" i="2" s="1"/>
  <c r="A41" i="2"/>
  <c r="N40" i="2"/>
  <c r="G40" i="2"/>
  <c r="C40" i="2"/>
  <c r="A40" i="2"/>
  <c r="H40" i="2" s="1"/>
  <c r="A39" i="2"/>
  <c r="N38" i="2"/>
  <c r="G38" i="2"/>
  <c r="C38" i="2"/>
  <c r="A38" i="2"/>
  <c r="H38" i="2" s="1"/>
  <c r="A37" i="2"/>
  <c r="N36" i="2"/>
  <c r="G36" i="2"/>
  <c r="C36" i="2"/>
  <c r="A36" i="2"/>
  <c r="H36" i="2" s="1"/>
  <c r="A35" i="2"/>
  <c r="N34" i="2"/>
  <c r="G34" i="2"/>
  <c r="C34" i="2"/>
  <c r="A34" i="2"/>
  <c r="H34" i="2" s="1"/>
  <c r="A33" i="2"/>
  <c r="N32" i="2"/>
  <c r="G32" i="2"/>
  <c r="C32" i="2"/>
  <c r="A32" i="2"/>
  <c r="H32" i="2" s="1"/>
  <c r="A31" i="2"/>
  <c r="N30" i="2"/>
  <c r="G30" i="2"/>
  <c r="C30" i="2"/>
  <c r="A30" i="2"/>
  <c r="H30" i="2" s="1"/>
  <c r="A29" i="2"/>
  <c r="N28" i="2"/>
  <c r="G28" i="2"/>
  <c r="C28" i="2"/>
  <c r="A28" i="2"/>
  <c r="H28" i="2" s="1"/>
  <c r="A27" i="2"/>
  <c r="N26" i="2"/>
  <c r="G26" i="2"/>
  <c r="C26" i="2"/>
  <c r="A26" i="2"/>
  <c r="H26" i="2" s="1"/>
  <c r="A25" i="2"/>
  <c r="N24" i="2"/>
  <c r="G24" i="2"/>
  <c r="C24" i="2"/>
  <c r="A24" i="2"/>
  <c r="H24" i="2" s="1"/>
  <c r="A23" i="2"/>
  <c r="N22" i="2"/>
  <c r="G22" i="2"/>
  <c r="C22" i="2"/>
  <c r="A22" i="2"/>
  <c r="H22" i="2" s="1"/>
  <c r="N21" i="2"/>
  <c r="J21" i="2"/>
  <c r="E21" i="2"/>
  <c r="B21" i="2"/>
  <c r="A21" i="2"/>
  <c r="O21" i="2" s="1"/>
  <c r="N20" i="2"/>
  <c r="J20" i="2"/>
  <c r="E20" i="2"/>
  <c r="B20" i="2"/>
  <c r="A20" i="2"/>
  <c r="O20" i="2" s="1"/>
  <c r="N19" i="2"/>
  <c r="J19" i="2"/>
  <c r="E19" i="2"/>
  <c r="B19" i="2"/>
  <c r="A19" i="2"/>
  <c r="O19" i="2" s="1"/>
  <c r="N18" i="2"/>
  <c r="J18" i="2"/>
  <c r="E18" i="2"/>
  <c r="B18" i="2"/>
  <c r="A18" i="2"/>
  <c r="O18" i="2" s="1"/>
  <c r="N17" i="2"/>
  <c r="J17" i="2"/>
  <c r="E17" i="2"/>
  <c r="B17" i="2"/>
  <c r="A17" i="2"/>
  <c r="O17" i="2" s="1"/>
  <c r="N16" i="2"/>
  <c r="J16" i="2"/>
  <c r="E16" i="2"/>
  <c r="B16" i="2"/>
  <c r="A16" i="2"/>
  <c r="O16" i="2" s="1"/>
  <c r="B15" i="2"/>
  <c r="A15" i="2"/>
  <c r="B14" i="2"/>
  <c r="A14" i="2"/>
  <c r="B13" i="2"/>
  <c r="A13" i="2"/>
  <c r="B12" i="2"/>
  <c r="A12" i="2"/>
  <c r="B11" i="2"/>
  <c r="A11" i="2"/>
  <c r="B10" i="2"/>
  <c r="A10" i="2"/>
  <c r="B9" i="2"/>
  <c r="A9" i="2"/>
  <c r="B8" i="2"/>
  <c r="A8" i="2"/>
  <c r="B7" i="2"/>
  <c r="A7" i="2"/>
  <c r="B6" i="2"/>
  <c r="A6" i="2"/>
  <c r="M108" i="1"/>
  <c r="J108" i="1"/>
  <c r="E108" i="1"/>
  <c r="B108" i="1"/>
  <c r="A108" i="1"/>
  <c r="N108" i="1" s="1"/>
  <c r="M107" i="1"/>
  <c r="J107" i="1"/>
  <c r="E107" i="1"/>
  <c r="B107" i="1"/>
  <c r="A107" i="1"/>
  <c r="N107" i="1" s="1"/>
  <c r="M106" i="1"/>
  <c r="J106" i="1"/>
  <c r="E106" i="1"/>
  <c r="B106" i="1"/>
  <c r="A106" i="1"/>
  <c r="N106" i="1" s="1"/>
  <c r="M105" i="1"/>
  <c r="J105" i="1"/>
  <c r="E105" i="1"/>
  <c r="B105" i="1"/>
  <c r="A105" i="1"/>
  <c r="N105" i="1" s="1"/>
  <c r="M104" i="1"/>
  <c r="J104" i="1"/>
  <c r="E104" i="1"/>
  <c r="B104" i="1"/>
  <c r="A104" i="1"/>
  <c r="N104" i="1" s="1"/>
  <c r="M103" i="1"/>
  <c r="J103" i="1"/>
  <c r="E103" i="1"/>
  <c r="B103" i="1"/>
  <c r="A103" i="1"/>
  <c r="N103" i="1" s="1"/>
  <c r="M102" i="1"/>
  <c r="J102" i="1"/>
  <c r="E102" i="1"/>
  <c r="B102" i="1"/>
  <c r="A102" i="1"/>
  <c r="N102" i="1" s="1"/>
  <c r="M101" i="1"/>
  <c r="J101" i="1"/>
  <c r="E101" i="1"/>
  <c r="B101" i="1"/>
  <c r="A101" i="1"/>
  <c r="N101" i="1" s="1"/>
  <c r="M100" i="1"/>
  <c r="J100" i="1"/>
  <c r="E100" i="1"/>
  <c r="B100" i="1"/>
  <c r="A100" i="1"/>
  <c r="N100" i="1" s="1"/>
  <c r="M99" i="1"/>
  <c r="J99" i="1"/>
  <c r="E99" i="1"/>
  <c r="B99" i="1"/>
  <c r="A99" i="1"/>
  <c r="N99" i="1" s="1"/>
  <c r="M98" i="1"/>
  <c r="J98" i="1"/>
  <c r="E98" i="1"/>
  <c r="B98" i="1"/>
  <c r="A98" i="1"/>
  <c r="N98" i="1" s="1"/>
  <c r="M97" i="1"/>
  <c r="J97" i="1"/>
  <c r="E97" i="1"/>
  <c r="B97" i="1"/>
  <c r="A97" i="1"/>
  <c r="N97" i="1" s="1"/>
  <c r="M96" i="1"/>
  <c r="J96" i="1"/>
  <c r="E96" i="1"/>
  <c r="B96" i="1"/>
  <c r="A96" i="1"/>
  <c r="N96" i="1" s="1"/>
  <c r="M95" i="1"/>
  <c r="J95" i="1"/>
  <c r="E95" i="1"/>
  <c r="B95" i="1"/>
  <c r="A95" i="1"/>
  <c r="N95" i="1" s="1"/>
  <c r="M94" i="1"/>
  <c r="J94" i="1"/>
  <c r="E94" i="1"/>
  <c r="B94" i="1"/>
  <c r="A94" i="1"/>
  <c r="N94" i="1" s="1"/>
  <c r="M93" i="1"/>
  <c r="J93" i="1"/>
  <c r="E93" i="1"/>
  <c r="B93" i="1"/>
  <c r="A93" i="1"/>
  <c r="N93" i="1" s="1"/>
  <c r="M92" i="1"/>
  <c r="J92" i="1"/>
  <c r="E92" i="1"/>
  <c r="B92" i="1"/>
  <c r="A92" i="1"/>
  <c r="N92" i="1" s="1"/>
  <c r="M91" i="1"/>
  <c r="J91" i="1"/>
  <c r="E91" i="1"/>
  <c r="B91" i="1"/>
  <c r="A91" i="1"/>
  <c r="N91" i="1" s="1"/>
  <c r="M90" i="1"/>
  <c r="J90" i="1"/>
  <c r="E90" i="1"/>
  <c r="B90" i="1"/>
  <c r="A90" i="1"/>
  <c r="N90" i="1" s="1"/>
  <c r="M89" i="1"/>
  <c r="J89" i="1"/>
  <c r="E89" i="1"/>
  <c r="B89" i="1"/>
  <c r="A89" i="1"/>
  <c r="N89" i="1" s="1"/>
  <c r="M88" i="1"/>
  <c r="J88" i="1"/>
  <c r="E88" i="1"/>
  <c r="B88" i="1"/>
  <c r="A88" i="1"/>
  <c r="N88" i="1" s="1"/>
  <c r="M87" i="1"/>
  <c r="J87" i="1"/>
  <c r="E87" i="1"/>
  <c r="B87" i="1"/>
  <c r="A87" i="1"/>
  <c r="N87" i="1" s="1"/>
  <c r="M86" i="1"/>
  <c r="J86" i="1"/>
  <c r="E86" i="1"/>
  <c r="B86" i="1"/>
  <c r="A86" i="1"/>
  <c r="N86" i="1" s="1"/>
  <c r="M85" i="1"/>
  <c r="J85" i="1"/>
  <c r="E85" i="1"/>
  <c r="B85" i="1"/>
  <c r="A85" i="1"/>
  <c r="N85" i="1" s="1"/>
  <c r="M84" i="1"/>
  <c r="J84" i="1"/>
  <c r="E84" i="1"/>
  <c r="B84" i="1"/>
  <c r="A84" i="1"/>
  <c r="N84" i="1" s="1"/>
  <c r="M83" i="1"/>
  <c r="J83" i="1"/>
  <c r="E83" i="1"/>
  <c r="B83" i="1"/>
  <c r="A83" i="1"/>
  <c r="N83" i="1" s="1"/>
  <c r="M82" i="1"/>
  <c r="J82" i="1"/>
  <c r="E82" i="1"/>
  <c r="B82" i="1"/>
  <c r="A82" i="1"/>
  <c r="N82" i="1" s="1"/>
  <c r="M81" i="1"/>
  <c r="J81" i="1"/>
  <c r="E81" i="1"/>
  <c r="B81" i="1"/>
  <c r="A81" i="1"/>
  <c r="N81" i="1" s="1"/>
  <c r="M80" i="1"/>
  <c r="J80" i="1"/>
  <c r="I80" i="1"/>
  <c r="E80" i="1"/>
  <c r="C80" i="1"/>
  <c r="B80" i="1"/>
  <c r="A80" i="1"/>
  <c r="O79" i="1"/>
  <c r="N79" i="1"/>
  <c r="M79" i="1"/>
  <c r="J79" i="1"/>
  <c r="I79" i="1"/>
  <c r="G79" i="1"/>
  <c r="E79" i="1"/>
  <c r="C79" i="1"/>
  <c r="B79" i="1"/>
  <c r="A79" i="1"/>
  <c r="O78" i="1"/>
  <c r="N78" i="1"/>
  <c r="M78" i="1"/>
  <c r="J78" i="1"/>
  <c r="I78" i="1"/>
  <c r="G78" i="1"/>
  <c r="E78" i="1"/>
  <c r="C78" i="1"/>
  <c r="B78" i="1"/>
  <c r="A78" i="1"/>
  <c r="O77" i="1"/>
  <c r="N77" i="1"/>
  <c r="M77" i="1"/>
  <c r="J77" i="1"/>
  <c r="I77" i="1"/>
  <c r="G77" i="1"/>
  <c r="E77" i="1"/>
  <c r="C77" i="1"/>
  <c r="B77" i="1"/>
  <c r="A77" i="1"/>
  <c r="O76" i="1"/>
  <c r="N76" i="1"/>
  <c r="M76" i="1"/>
  <c r="J76" i="1"/>
  <c r="I76" i="1"/>
  <c r="G76" i="1"/>
  <c r="E76" i="1"/>
  <c r="C76" i="1"/>
  <c r="B76" i="1"/>
  <c r="A76" i="1"/>
  <c r="O75" i="1"/>
  <c r="N75" i="1"/>
  <c r="M75" i="1"/>
  <c r="J75" i="1"/>
  <c r="I75" i="1"/>
  <c r="G75" i="1"/>
  <c r="E75" i="1"/>
  <c r="C75" i="1"/>
  <c r="B75" i="1"/>
  <c r="A75" i="1"/>
  <c r="O74" i="1"/>
  <c r="N74" i="1"/>
  <c r="M74" i="1"/>
  <c r="J74" i="1"/>
  <c r="I74" i="1"/>
  <c r="G74" i="1"/>
  <c r="E74" i="1"/>
  <c r="C74" i="1"/>
  <c r="B74" i="1"/>
  <c r="A74" i="1"/>
  <c r="O73" i="1"/>
  <c r="N73" i="1"/>
  <c r="M73" i="1"/>
  <c r="J73" i="1"/>
  <c r="I73" i="1"/>
  <c r="G73" i="1"/>
  <c r="E73" i="1"/>
  <c r="C73" i="1"/>
  <c r="B73" i="1"/>
  <c r="A73" i="1"/>
  <c r="O72" i="1"/>
  <c r="N72" i="1"/>
  <c r="M72" i="1"/>
  <c r="J72" i="1"/>
  <c r="I72" i="1"/>
  <c r="G72" i="1"/>
  <c r="E72" i="1"/>
  <c r="C72" i="1"/>
  <c r="B72" i="1"/>
  <c r="A72" i="1"/>
  <c r="O71" i="1"/>
  <c r="N71" i="1"/>
  <c r="M71" i="1"/>
  <c r="J71" i="1"/>
  <c r="I71" i="1"/>
  <c r="G71" i="1"/>
  <c r="E71" i="1"/>
  <c r="C71" i="1"/>
  <c r="B71" i="1"/>
  <c r="A71" i="1"/>
  <c r="O70" i="1"/>
  <c r="N70" i="1"/>
  <c r="M70" i="1"/>
  <c r="J70" i="1"/>
  <c r="I70" i="1"/>
  <c r="G70" i="1"/>
  <c r="E70" i="1"/>
  <c r="C70" i="1"/>
  <c r="B70" i="1"/>
  <c r="A70" i="1"/>
  <c r="O69" i="1"/>
  <c r="N69" i="1"/>
  <c r="M69" i="1"/>
  <c r="J69" i="1"/>
  <c r="I69" i="1"/>
  <c r="G69" i="1"/>
  <c r="E69" i="1"/>
  <c r="C69" i="1"/>
  <c r="B69" i="1"/>
  <c r="A69" i="1"/>
  <c r="O68" i="1"/>
  <c r="N68" i="1"/>
  <c r="M68" i="1"/>
  <c r="J68" i="1"/>
  <c r="I68" i="1"/>
  <c r="G68" i="1"/>
  <c r="E68" i="1"/>
  <c r="C68" i="1"/>
  <c r="B68" i="1"/>
  <c r="A68" i="1"/>
  <c r="O67" i="1"/>
  <c r="N67" i="1"/>
  <c r="M67" i="1"/>
  <c r="J67" i="1"/>
  <c r="I67" i="1"/>
  <c r="G67" i="1"/>
  <c r="E67" i="1"/>
  <c r="C67" i="1"/>
  <c r="B67" i="1"/>
  <c r="A67" i="1"/>
  <c r="O66" i="1"/>
  <c r="N66" i="1"/>
  <c r="M66" i="1"/>
  <c r="J66" i="1"/>
  <c r="I66" i="1"/>
  <c r="G66" i="1"/>
  <c r="E66" i="1"/>
  <c r="C66" i="1"/>
  <c r="B66" i="1"/>
  <c r="A66" i="1"/>
  <c r="O65" i="1"/>
  <c r="N65" i="1"/>
  <c r="M65" i="1"/>
  <c r="J65" i="1"/>
  <c r="I65" i="1"/>
  <c r="G65" i="1"/>
  <c r="E65" i="1"/>
  <c r="C65" i="1"/>
  <c r="B65" i="1"/>
  <c r="A65" i="1"/>
  <c r="O64" i="1"/>
  <c r="N64" i="1"/>
  <c r="M64" i="1"/>
  <c r="J64" i="1"/>
  <c r="I64" i="1"/>
  <c r="G64" i="1"/>
  <c r="E64" i="1"/>
  <c r="C64" i="1"/>
  <c r="B64" i="1"/>
  <c r="A64" i="1"/>
  <c r="O63" i="1"/>
  <c r="N63" i="1"/>
  <c r="M63" i="1"/>
  <c r="J63" i="1"/>
  <c r="I63" i="1"/>
  <c r="G63" i="1"/>
  <c r="E63" i="1"/>
  <c r="C63" i="1"/>
  <c r="B63" i="1"/>
  <c r="A63" i="1"/>
  <c r="O62" i="1"/>
  <c r="N62" i="1"/>
  <c r="M62" i="1"/>
  <c r="J62" i="1"/>
  <c r="I62" i="1"/>
  <c r="G62" i="1"/>
  <c r="E62" i="1"/>
  <c r="C62" i="1"/>
  <c r="B62" i="1"/>
  <c r="A62" i="1"/>
  <c r="O61" i="1"/>
  <c r="N61" i="1"/>
  <c r="M61" i="1"/>
  <c r="J61" i="1"/>
  <c r="I61" i="1"/>
  <c r="G61" i="1"/>
  <c r="E61" i="1"/>
  <c r="C61" i="1"/>
  <c r="B61" i="1"/>
  <c r="A61" i="1"/>
  <c r="O60" i="1"/>
  <c r="N60" i="1"/>
  <c r="M60" i="1"/>
  <c r="J60" i="1"/>
  <c r="I60" i="1"/>
  <c r="G60" i="1"/>
  <c r="E60" i="1"/>
  <c r="C60" i="1"/>
  <c r="B60" i="1"/>
  <c r="A60" i="1"/>
  <c r="O59" i="1"/>
  <c r="N59" i="1"/>
  <c r="M59" i="1"/>
  <c r="J59" i="1"/>
  <c r="I59" i="1"/>
  <c r="G59" i="1"/>
  <c r="E59" i="1"/>
  <c r="C59" i="1"/>
  <c r="B59" i="1"/>
  <c r="A59" i="1"/>
  <c r="O58" i="1"/>
  <c r="N58" i="1"/>
  <c r="K58" i="1"/>
  <c r="J58" i="1"/>
  <c r="G58" i="1"/>
  <c r="F58" i="1"/>
  <c r="C58" i="1"/>
  <c r="B58" i="1"/>
  <c r="A58" i="1"/>
  <c r="P58" i="1" s="1"/>
  <c r="O57" i="1"/>
  <c r="N57" i="1"/>
  <c r="K57" i="1"/>
  <c r="J57" i="1"/>
  <c r="G57" i="1"/>
  <c r="F57" i="1"/>
  <c r="C57" i="1"/>
  <c r="B57" i="1"/>
  <c r="A57" i="1"/>
  <c r="M57" i="1" s="1"/>
  <c r="O56" i="1"/>
  <c r="N56" i="1"/>
  <c r="K56" i="1"/>
  <c r="J56" i="1"/>
  <c r="G56" i="1"/>
  <c r="F56" i="1"/>
  <c r="C56" i="1"/>
  <c r="B56" i="1"/>
  <c r="A56" i="1"/>
  <c r="M56" i="1" s="1"/>
  <c r="O55" i="1"/>
  <c r="N55" i="1"/>
  <c r="K55" i="1"/>
  <c r="J55" i="1"/>
  <c r="G55" i="1"/>
  <c r="F55" i="1"/>
  <c r="C55" i="1"/>
  <c r="B55" i="1"/>
  <c r="A55" i="1"/>
  <c r="M55" i="1" s="1"/>
  <c r="O54" i="1"/>
  <c r="N54" i="1"/>
  <c r="K54" i="1"/>
  <c r="J54" i="1"/>
  <c r="G54" i="1"/>
  <c r="F54" i="1"/>
  <c r="C54" i="1"/>
  <c r="B54" i="1"/>
  <c r="A54" i="1"/>
  <c r="M54" i="1" s="1"/>
  <c r="O53" i="1"/>
  <c r="N53" i="1"/>
  <c r="K53" i="1"/>
  <c r="J53" i="1"/>
  <c r="G53" i="1"/>
  <c r="F53" i="1"/>
  <c r="C53" i="1"/>
  <c r="B53" i="1"/>
  <c r="A53" i="1"/>
  <c r="M53" i="1" s="1"/>
  <c r="O52" i="1"/>
  <c r="N52" i="1"/>
  <c r="K52" i="1"/>
  <c r="J52" i="1"/>
  <c r="G52" i="1"/>
  <c r="F52" i="1"/>
  <c r="C52" i="1"/>
  <c r="B52" i="1"/>
  <c r="A52" i="1"/>
  <c r="M52" i="1" s="1"/>
  <c r="O51" i="1"/>
  <c r="N51" i="1"/>
  <c r="K51" i="1"/>
  <c r="J51" i="1"/>
  <c r="G51" i="1"/>
  <c r="F51" i="1"/>
  <c r="C51" i="1"/>
  <c r="B51" i="1"/>
  <c r="A51" i="1"/>
  <c r="M51" i="1" s="1"/>
  <c r="O50" i="1"/>
  <c r="N50" i="1"/>
  <c r="K50" i="1"/>
  <c r="J50" i="1"/>
  <c r="G50" i="1"/>
  <c r="F50" i="1"/>
  <c r="C50" i="1"/>
  <c r="B50" i="1"/>
  <c r="A50" i="1"/>
  <c r="M50" i="1" s="1"/>
  <c r="O49" i="1"/>
  <c r="N49" i="1"/>
  <c r="K49" i="1"/>
  <c r="J49" i="1"/>
  <c r="G49" i="1"/>
  <c r="F49" i="1"/>
  <c r="C49" i="1"/>
  <c r="B49" i="1"/>
  <c r="A49" i="1"/>
  <c r="M49" i="1" s="1"/>
  <c r="O48" i="1"/>
  <c r="N48" i="1"/>
  <c r="K48" i="1"/>
  <c r="J48" i="1"/>
  <c r="G48" i="1"/>
  <c r="F48" i="1"/>
  <c r="C48" i="1"/>
  <c r="B48" i="1"/>
  <c r="A48" i="1"/>
  <c r="M48" i="1" s="1"/>
  <c r="O47" i="1"/>
  <c r="N47" i="1"/>
  <c r="K47" i="1"/>
  <c r="J47" i="1"/>
  <c r="G47" i="1"/>
  <c r="F47" i="1"/>
  <c r="C47" i="1"/>
  <c r="B47" i="1"/>
  <c r="A47" i="1"/>
  <c r="M47" i="1" s="1"/>
  <c r="O46" i="1"/>
  <c r="N46" i="1"/>
  <c r="K46" i="1"/>
  <c r="J46" i="1"/>
  <c r="G46" i="1"/>
  <c r="F46" i="1"/>
  <c r="C46" i="1"/>
  <c r="B46" i="1"/>
  <c r="A46" i="1"/>
  <c r="M46" i="1" s="1"/>
  <c r="O45" i="1"/>
  <c r="N45" i="1"/>
  <c r="K45" i="1"/>
  <c r="J45" i="1"/>
  <c r="G45" i="1"/>
  <c r="F45" i="1"/>
  <c r="C45" i="1"/>
  <c r="B45" i="1"/>
  <c r="A45" i="1"/>
  <c r="M45" i="1" s="1"/>
  <c r="O44" i="1"/>
  <c r="N44" i="1"/>
  <c r="K44" i="1"/>
  <c r="J44" i="1"/>
  <c r="G44" i="1"/>
  <c r="F44" i="1"/>
  <c r="C44" i="1"/>
  <c r="B44" i="1"/>
  <c r="A44" i="1"/>
  <c r="M44" i="1" s="1"/>
  <c r="O43" i="1"/>
  <c r="N43" i="1"/>
  <c r="K43" i="1"/>
  <c r="J43" i="1"/>
  <c r="G43" i="1"/>
  <c r="F43" i="1"/>
  <c r="C43" i="1"/>
  <c r="B43" i="1"/>
  <c r="A43" i="1"/>
  <c r="M43" i="1" s="1"/>
  <c r="O42" i="1"/>
  <c r="N42" i="1"/>
  <c r="K42" i="1"/>
  <c r="J42" i="1"/>
  <c r="G42" i="1"/>
  <c r="F42" i="1"/>
  <c r="C42" i="1"/>
  <c r="B42" i="1"/>
  <c r="A42" i="1"/>
  <c r="M42" i="1" s="1"/>
  <c r="O41" i="1"/>
  <c r="N41" i="1"/>
  <c r="K41" i="1"/>
  <c r="J41" i="1"/>
  <c r="G41" i="1"/>
  <c r="F41" i="1"/>
  <c r="C41" i="1"/>
  <c r="B41" i="1"/>
  <c r="A41" i="1"/>
  <c r="M41" i="1" s="1"/>
  <c r="O40" i="1"/>
  <c r="N40" i="1"/>
  <c r="K40" i="1"/>
  <c r="J40" i="1"/>
  <c r="G40" i="1"/>
  <c r="F40" i="1"/>
  <c r="C40" i="1"/>
  <c r="B40" i="1"/>
  <c r="A40" i="1"/>
  <c r="M40" i="1" s="1"/>
  <c r="O39" i="1"/>
  <c r="N39" i="1"/>
  <c r="K39" i="1"/>
  <c r="J39" i="1"/>
  <c r="G39" i="1"/>
  <c r="F39" i="1"/>
  <c r="C39" i="1"/>
  <c r="B39" i="1"/>
  <c r="A39" i="1"/>
  <c r="M39" i="1" s="1"/>
  <c r="O38" i="1"/>
  <c r="N38" i="1"/>
  <c r="K38" i="1"/>
  <c r="J38" i="1"/>
  <c r="G38" i="1"/>
  <c r="F38" i="1"/>
  <c r="C38" i="1"/>
  <c r="B38" i="1"/>
  <c r="A38" i="1"/>
  <c r="M38" i="1" s="1"/>
  <c r="O37" i="1"/>
  <c r="N37" i="1"/>
  <c r="K37" i="1"/>
  <c r="J37" i="1"/>
  <c r="G37" i="1"/>
  <c r="F37" i="1"/>
  <c r="C37" i="1"/>
  <c r="B37" i="1"/>
  <c r="A37" i="1"/>
  <c r="M37" i="1" s="1"/>
  <c r="O36" i="1"/>
  <c r="N36" i="1"/>
  <c r="K36" i="1"/>
  <c r="J36" i="1"/>
  <c r="G36" i="1"/>
  <c r="F36" i="1"/>
  <c r="C36" i="1"/>
  <c r="B36" i="1"/>
  <c r="A36" i="1"/>
  <c r="M36" i="1" s="1"/>
  <c r="O35" i="1"/>
  <c r="N35" i="1"/>
  <c r="K35" i="1"/>
  <c r="J35" i="1"/>
  <c r="G35" i="1"/>
  <c r="F35" i="1"/>
  <c r="C35" i="1"/>
  <c r="B35" i="1"/>
  <c r="A35" i="1"/>
  <c r="M35" i="1" s="1"/>
  <c r="O34" i="1"/>
  <c r="N34" i="1"/>
  <c r="K34" i="1"/>
  <c r="J34" i="1"/>
  <c r="G34" i="1"/>
  <c r="F34" i="1"/>
  <c r="C34" i="1"/>
  <c r="B34" i="1"/>
  <c r="A34" i="1"/>
  <c r="M34" i="1" s="1"/>
  <c r="O33" i="1"/>
  <c r="N33" i="1"/>
  <c r="K33" i="1"/>
  <c r="J33" i="1"/>
  <c r="G33" i="1"/>
  <c r="F33" i="1"/>
  <c r="C33" i="1"/>
  <c r="B33" i="1"/>
  <c r="A33" i="1"/>
  <c r="M33" i="1" s="1"/>
  <c r="O32" i="1"/>
  <c r="N32" i="1"/>
  <c r="K32" i="1"/>
  <c r="J32" i="1"/>
  <c r="G32" i="1"/>
  <c r="F32" i="1"/>
  <c r="C32" i="1"/>
  <c r="B32" i="1"/>
  <c r="A32" i="1"/>
  <c r="M32" i="1" s="1"/>
  <c r="O31" i="1"/>
  <c r="N31" i="1"/>
  <c r="K31" i="1"/>
  <c r="J31" i="1"/>
  <c r="G31" i="1"/>
  <c r="F31" i="1"/>
  <c r="C31" i="1"/>
  <c r="B31" i="1"/>
  <c r="A31" i="1"/>
  <c r="M31" i="1" s="1"/>
  <c r="O30" i="1"/>
  <c r="N30" i="1"/>
  <c r="K30" i="1"/>
  <c r="J30" i="1"/>
  <c r="G30" i="1"/>
  <c r="F30" i="1"/>
  <c r="C30" i="1"/>
  <c r="B30" i="1"/>
  <c r="A30" i="1"/>
  <c r="M30" i="1" s="1"/>
  <c r="O29" i="1"/>
  <c r="N29" i="1"/>
  <c r="K29" i="1"/>
  <c r="J29" i="1"/>
  <c r="G29" i="1"/>
  <c r="F29" i="1"/>
  <c r="C29" i="1"/>
  <c r="B29" i="1"/>
  <c r="A29" i="1"/>
  <c r="M29" i="1" s="1"/>
  <c r="O28" i="1"/>
  <c r="N28" i="1"/>
  <c r="K28" i="1"/>
  <c r="J28" i="1"/>
  <c r="G28" i="1"/>
  <c r="F28" i="1"/>
  <c r="C28" i="1"/>
  <c r="B28" i="1"/>
  <c r="A28" i="1"/>
  <c r="M28" i="1" s="1"/>
  <c r="O27" i="1"/>
  <c r="N27" i="1"/>
  <c r="K27" i="1"/>
  <c r="J27" i="1"/>
  <c r="G27" i="1"/>
  <c r="F27" i="1"/>
  <c r="C27" i="1"/>
  <c r="B27" i="1"/>
  <c r="A27" i="1"/>
  <c r="M27" i="1" s="1"/>
  <c r="O26" i="1"/>
  <c r="N26" i="1"/>
  <c r="K26" i="1"/>
  <c r="J26" i="1"/>
  <c r="G26" i="1"/>
  <c r="F26" i="1"/>
  <c r="C26" i="1"/>
  <c r="B26" i="1"/>
  <c r="A26" i="1"/>
  <c r="M26" i="1" s="1"/>
  <c r="O25" i="1"/>
  <c r="N25" i="1"/>
  <c r="K25" i="1"/>
  <c r="J25" i="1"/>
  <c r="G25" i="1"/>
  <c r="F25" i="1"/>
  <c r="C25" i="1"/>
  <c r="B25" i="1"/>
  <c r="A25" i="1"/>
  <c r="M25" i="1" s="1"/>
  <c r="O24" i="1"/>
  <c r="N24" i="1"/>
  <c r="K24" i="1"/>
  <c r="J24" i="1"/>
  <c r="G24" i="1"/>
  <c r="F24" i="1"/>
  <c r="C24" i="1"/>
  <c r="B24" i="1"/>
  <c r="A24" i="1"/>
  <c r="M24" i="1" s="1"/>
  <c r="O23" i="1"/>
  <c r="N23" i="1"/>
  <c r="K23" i="1"/>
  <c r="J23" i="1"/>
  <c r="G23" i="1"/>
  <c r="F23" i="1"/>
  <c r="C23" i="1"/>
  <c r="B23" i="1"/>
  <c r="A23" i="1"/>
  <c r="M23" i="1" s="1"/>
  <c r="O22" i="1"/>
  <c r="N22" i="1"/>
  <c r="K22" i="1"/>
  <c r="J22" i="1"/>
  <c r="G22" i="1"/>
  <c r="F22" i="1"/>
  <c r="C22" i="1"/>
  <c r="B22" i="1"/>
  <c r="A22" i="1"/>
  <c r="M22" i="1" s="1"/>
  <c r="O21" i="1"/>
  <c r="N21" i="1"/>
  <c r="K21" i="1"/>
  <c r="J21" i="1"/>
  <c r="G21" i="1"/>
  <c r="F21" i="1"/>
  <c r="C21" i="1"/>
  <c r="B21" i="1"/>
  <c r="A21" i="1"/>
  <c r="M21" i="1" s="1"/>
  <c r="O20" i="1"/>
  <c r="N20" i="1"/>
  <c r="K20" i="1"/>
  <c r="J20" i="1"/>
  <c r="G20" i="1"/>
  <c r="F20" i="1"/>
  <c r="C20" i="1"/>
  <c r="B20" i="1"/>
  <c r="A20" i="1"/>
  <c r="M20" i="1" s="1"/>
  <c r="O19" i="1"/>
  <c r="N19" i="1"/>
  <c r="K19" i="1"/>
  <c r="J19" i="1"/>
  <c r="G19" i="1"/>
  <c r="F19" i="1"/>
  <c r="C19" i="1"/>
  <c r="B19" i="1"/>
  <c r="A19" i="1"/>
  <c r="M19" i="1" s="1"/>
  <c r="O18" i="1"/>
  <c r="N18" i="1"/>
  <c r="K18" i="1"/>
  <c r="J18" i="1"/>
  <c r="G18" i="1"/>
  <c r="F18" i="1"/>
  <c r="C18" i="1"/>
  <c r="B18" i="1"/>
  <c r="A18" i="1"/>
  <c r="M18" i="1" s="1"/>
  <c r="O17" i="1"/>
  <c r="N17" i="1"/>
  <c r="K17" i="1"/>
  <c r="J17" i="1"/>
  <c r="G17" i="1"/>
  <c r="F17" i="1"/>
  <c r="C17" i="1"/>
  <c r="B17" i="1"/>
  <c r="A17" i="1"/>
  <c r="M17" i="1" s="1"/>
  <c r="O16" i="1"/>
  <c r="N16" i="1"/>
  <c r="K16" i="1"/>
  <c r="J16" i="1"/>
  <c r="G16" i="1"/>
  <c r="F16" i="1"/>
  <c r="C16" i="1"/>
  <c r="B16" i="1"/>
  <c r="A16" i="1"/>
  <c r="M16" i="1" s="1"/>
  <c r="O15" i="1"/>
  <c r="N15" i="1"/>
  <c r="K15" i="1"/>
  <c r="J15" i="1"/>
  <c r="G15" i="1"/>
  <c r="F15" i="1"/>
  <c r="C15" i="1"/>
  <c r="B15" i="1"/>
  <c r="A15" i="1"/>
  <c r="M15" i="1" s="1"/>
  <c r="O14" i="1"/>
  <c r="N14" i="1"/>
  <c r="K14" i="1"/>
  <c r="J14" i="1"/>
  <c r="G14" i="1"/>
  <c r="F14" i="1"/>
  <c r="C14" i="1"/>
  <c r="B14" i="1"/>
  <c r="A14" i="1"/>
  <c r="M14" i="1" s="1"/>
  <c r="O13" i="1"/>
  <c r="N13" i="1"/>
  <c r="K13" i="1"/>
  <c r="J13" i="1"/>
  <c r="G13" i="1"/>
  <c r="F13" i="1"/>
  <c r="C13" i="1"/>
  <c r="B13" i="1"/>
  <c r="A13" i="1"/>
  <c r="M13" i="1" s="1"/>
  <c r="O12" i="1"/>
  <c r="N12" i="1"/>
  <c r="K12" i="1"/>
  <c r="J12" i="1"/>
  <c r="G12" i="1"/>
  <c r="F12" i="1"/>
  <c r="C12" i="1"/>
  <c r="B12" i="1"/>
  <c r="A12" i="1"/>
  <c r="M12" i="1" s="1"/>
  <c r="O11" i="1"/>
  <c r="A11" i="1"/>
  <c r="O10" i="1"/>
  <c r="A10" i="1"/>
  <c r="O9" i="1"/>
  <c r="A9" i="1"/>
  <c r="O8" i="1"/>
  <c r="A8" i="1"/>
  <c r="O7" i="1"/>
  <c r="A7" i="1"/>
  <c r="O6" i="1"/>
  <c r="A6" i="1"/>
  <c r="O23" i="2" l="1"/>
  <c r="J23" i="2"/>
  <c r="F23" i="2"/>
  <c r="B23" i="2"/>
  <c r="Q23" i="2"/>
  <c r="L23" i="2"/>
  <c r="E23" i="2"/>
  <c r="P23" i="2"/>
  <c r="I23" i="2"/>
  <c r="D23" i="2"/>
  <c r="M23" i="2"/>
  <c r="O25" i="2"/>
  <c r="J25" i="2"/>
  <c r="F25" i="2"/>
  <c r="B25" i="2"/>
  <c r="Q25" i="2"/>
  <c r="L25" i="2"/>
  <c r="E25" i="2"/>
  <c r="P25" i="2"/>
  <c r="I25" i="2"/>
  <c r="D25" i="2"/>
  <c r="M25" i="2"/>
  <c r="O27" i="2"/>
  <c r="J27" i="2"/>
  <c r="F27" i="2"/>
  <c r="B27" i="2"/>
  <c r="Q27" i="2"/>
  <c r="L27" i="2"/>
  <c r="E27" i="2"/>
  <c r="P27" i="2"/>
  <c r="I27" i="2"/>
  <c r="D27" i="2"/>
  <c r="M27" i="2"/>
  <c r="O29" i="2"/>
  <c r="J29" i="2"/>
  <c r="F29" i="2"/>
  <c r="B29" i="2"/>
  <c r="Q29" i="2"/>
  <c r="L29" i="2"/>
  <c r="E29" i="2"/>
  <c r="P29" i="2"/>
  <c r="I29" i="2"/>
  <c r="D29" i="2"/>
  <c r="M29" i="2"/>
  <c r="O31" i="2"/>
  <c r="J31" i="2"/>
  <c r="F31" i="2"/>
  <c r="B31" i="2"/>
  <c r="Q31" i="2"/>
  <c r="L31" i="2"/>
  <c r="E31" i="2"/>
  <c r="P31" i="2"/>
  <c r="I31" i="2"/>
  <c r="D31" i="2"/>
  <c r="M31" i="2"/>
  <c r="O33" i="2"/>
  <c r="J33" i="2"/>
  <c r="F33" i="2"/>
  <c r="B33" i="2"/>
  <c r="Q33" i="2"/>
  <c r="L33" i="2"/>
  <c r="E33" i="2"/>
  <c r="P33" i="2"/>
  <c r="I33" i="2"/>
  <c r="D33" i="2"/>
  <c r="M33" i="2"/>
  <c r="O35" i="2"/>
  <c r="J35" i="2"/>
  <c r="F35" i="2"/>
  <c r="B35" i="2"/>
  <c r="Q35" i="2"/>
  <c r="L35" i="2"/>
  <c r="E35" i="2"/>
  <c r="P35" i="2"/>
  <c r="I35" i="2"/>
  <c r="D35" i="2"/>
  <c r="M35" i="2"/>
  <c r="O37" i="2"/>
  <c r="J37" i="2"/>
  <c r="F37" i="2"/>
  <c r="B37" i="2"/>
  <c r="Q37" i="2"/>
  <c r="L37" i="2"/>
  <c r="E37" i="2"/>
  <c r="P37" i="2"/>
  <c r="I37" i="2"/>
  <c r="D37" i="2"/>
  <c r="M37" i="2"/>
  <c r="O39" i="2"/>
  <c r="J39" i="2"/>
  <c r="F39" i="2"/>
  <c r="B39" i="2"/>
  <c r="Q39" i="2"/>
  <c r="L39" i="2"/>
  <c r="E39" i="2"/>
  <c r="P39" i="2"/>
  <c r="I39" i="2"/>
  <c r="D39" i="2"/>
  <c r="M39" i="2"/>
  <c r="O41" i="2"/>
  <c r="J41" i="2"/>
  <c r="F41" i="2"/>
  <c r="B41" i="2"/>
  <c r="Q41" i="2"/>
  <c r="L41" i="2"/>
  <c r="E41" i="2"/>
  <c r="P41" i="2"/>
  <c r="I41" i="2"/>
  <c r="D41" i="2"/>
  <c r="M41" i="2"/>
  <c r="O43" i="2"/>
  <c r="J43" i="2"/>
  <c r="F43" i="2"/>
  <c r="B43" i="2"/>
  <c r="Q43" i="2"/>
  <c r="L43" i="2"/>
  <c r="E43" i="2"/>
  <c r="P43" i="2"/>
  <c r="I43" i="2"/>
  <c r="D43" i="2"/>
  <c r="M43" i="2"/>
  <c r="O45" i="2"/>
  <c r="J45" i="2"/>
  <c r="F45" i="2"/>
  <c r="B45" i="2"/>
  <c r="Q45" i="2"/>
  <c r="L45" i="2"/>
  <c r="E45" i="2"/>
  <c r="P45" i="2"/>
  <c r="I45" i="2"/>
  <c r="D45" i="2"/>
  <c r="M45" i="2"/>
  <c r="O47" i="2"/>
  <c r="J47" i="2"/>
  <c r="F47" i="2"/>
  <c r="B47" i="2"/>
  <c r="Q47" i="2"/>
  <c r="L47" i="2"/>
  <c r="E47" i="2"/>
  <c r="P47" i="2"/>
  <c r="I47" i="2"/>
  <c r="D47" i="2"/>
  <c r="M47" i="2"/>
  <c r="O49" i="2"/>
  <c r="J49" i="2"/>
  <c r="F49" i="2"/>
  <c r="B49" i="2"/>
  <c r="Q49" i="2"/>
  <c r="L49" i="2"/>
  <c r="E49" i="2"/>
  <c r="P49" i="2"/>
  <c r="I49" i="2"/>
  <c r="D49" i="2"/>
  <c r="M49" i="2"/>
  <c r="O51" i="2"/>
  <c r="J51" i="2"/>
  <c r="F51" i="2"/>
  <c r="B51" i="2"/>
  <c r="Q51" i="2"/>
  <c r="L51" i="2"/>
  <c r="E51" i="2"/>
  <c r="P51" i="2"/>
  <c r="I51" i="2"/>
  <c r="D51" i="2"/>
  <c r="M51" i="2"/>
  <c r="P6" i="3"/>
  <c r="O6" i="3"/>
  <c r="P8" i="3"/>
  <c r="O8" i="3"/>
  <c r="P10" i="3"/>
  <c r="O10" i="3"/>
  <c r="P12" i="3"/>
  <c r="O12" i="3"/>
  <c r="M52" i="4"/>
  <c r="H52" i="4"/>
  <c r="D52" i="4"/>
  <c r="P52" i="4"/>
  <c r="J52" i="4"/>
  <c r="E52" i="4"/>
  <c r="O52" i="4"/>
  <c r="I52" i="4"/>
  <c r="C52" i="4"/>
  <c r="N52" i="4"/>
  <c r="G52" i="4"/>
  <c r="B52" i="4"/>
  <c r="L52" i="4"/>
  <c r="F52" i="4"/>
  <c r="P134" i="4"/>
  <c r="L134" i="4"/>
  <c r="G134" i="4"/>
  <c r="C134" i="4"/>
  <c r="O134" i="4"/>
  <c r="J134" i="4"/>
  <c r="F134" i="4"/>
  <c r="B134" i="4"/>
  <c r="N134" i="4"/>
  <c r="E134" i="4"/>
  <c r="M134" i="4"/>
  <c r="D134" i="4"/>
  <c r="I134" i="4"/>
  <c r="H134" i="4"/>
  <c r="P6" i="1"/>
  <c r="P7" i="1"/>
  <c r="P8" i="1"/>
  <c r="P9" i="1"/>
  <c r="P10" i="1"/>
  <c r="P11" i="1"/>
  <c r="D12" i="1"/>
  <c r="H12" i="1"/>
  <c r="L12" i="1"/>
  <c r="P12" i="1"/>
  <c r="D13" i="1"/>
  <c r="H13" i="1"/>
  <c r="L13" i="1"/>
  <c r="P13" i="1"/>
  <c r="D14" i="1"/>
  <c r="H14" i="1"/>
  <c r="L14" i="1"/>
  <c r="P14" i="1"/>
  <c r="D15" i="1"/>
  <c r="H15" i="1"/>
  <c r="L15" i="1"/>
  <c r="P15" i="1"/>
  <c r="D16" i="1"/>
  <c r="H16" i="1"/>
  <c r="L16" i="1"/>
  <c r="P16" i="1"/>
  <c r="D17" i="1"/>
  <c r="H17" i="1"/>
  <c r="L17" i="1"/>
  <c r="P17" i="1"/>
  <c r="D18" i="1"/>
  <c r="H18" i="1"/>
  <c r="L18" i="1"/>
  <c r="P18" i="1"/>
  <c r="D19" i="1"/>
  <c r="H19" i="1"/>
  <c r="L19" i="1"/>
  <c r="P19" i="1"/>
  <c r="D20" i="1"/>
  <c r="H20" i="1"/>
  <c r="L20" i="1"/>
  <c r="P20" i="1"/>
  <c r="D21" i="1"/>
  <c r="H21" i="1"/>
  <c r="L21" i="1"/>
  <c r="P21" i="1"/>
  <c r="D22" i="1"/>
  <c r="H22" i="1"/>
  <c r="L22" i="1"/>
  <c r="P22" i="1"/>
  <c r="D23" i="1"/>
  <c r="H23" i="1"/>
  <c r="L23" i="1"/>
  <c r="P23" i="1"/>
  <c r="D24" i="1"/>
  <c r="H24" i="1"/>
  <c r="L24" i="1"/>
  <c r="P24" i="1"/>
  <c r="D25" i="1"/>
  <c r="H25" i="1"/>
  <c r="L25" i="1"/>
  <c r="P25" i="1"/>
  <c r="D26" i="1"/>
  <c r="H26" i="1"/>
  <c r="L26" i="1"/>
  <c r="P26" i="1"/>
  <c r="D27" i="1"/>
  <c r="H27" i="1"/>
  <c r="L27" i="1"/>
  <c r="P27" i="1"/>
  <c r="D28" i="1"/>
  <c r="H28" i="1"/>
  <c r="L28" i="1"/>
  <c r="P28" i="1"/>
  <c r="D29" i="1"/>
  <c r="H29" i="1"/>
  <c r="L29" i="1"/>
  <c r="P29" i="1"/>
  <c r="D30" i="1"/>
  <c r="H30" i="1"/>
  <c r="L30" i="1"/>
  <c r="P30" i="1"/>
  <c r="D31" i="1"/>
  <c r="H31" i="1"/>
  <c r="L31" i="1"/>
  <c r="P31" i="1"/>
  <c r="D32" i="1"/>
  <c r="H32" i="1"/>
  <c r="L32" i="1"/>
  <c r="P32" i="1"/>
  <c r="D33" i="1"/>
  <c r="H33" i="1"/>
  <c r="L33" i="1"/>
  <c r="P33" i="1"/>
  <c r="D34" i="1"/>
  <c r="H34" i="1"/>
  <c r="L34" i="1"/>
  <c r="P34" i="1"/>
  <c r="D35" i="1"/>
  <c r="H35" i="1"/>
  <c r="L35" i="1"/>
  <c r="P35" i="1"/>
  <c r="D36" i="1"/>
  <c r="H36" i="1"/>
  <c r="L36" i="1"/>
  <c r="P36" i="1"/>
  <c r="D37" i="1"/>
  <c r="H37" i="1"/>
  <c r="L37" i="1"/>
  <c r="P37" i="1"/>
  <c r="D38" i="1"/>
  <c r="H38" i="1"/>
  <c r="L38" i="1"/>
  <c r="P38" i="1"/>
  <c r="D39" i="1"/>
  <c r="H39" i="1"/>
  <c r="L39" i="1"/>
  <c r="P39" i="1"/>
  <c r="D40" i="1"/>
  <c r="H40" i="1"/>
  <c r="L40" i="1"/>
  <c r="P40" i="1"/>
  <c r="D41" i="1"/>
  <c r="H41" i="1"/>
  <c r="L41" i="1"/>
  <c r="P41" i="1"/>
  <c r="D42" i="1"/>
  <c r="H42" i="1"/>
  <c r="L42" i="1"/>
  <c r="P42" i="1"/>
  <c r="D43" i="1"/>
  <c r="H43" i="1"/>
  <c r="L43" i="1"/>
  <c r="P43" i="1"/>
  <c r="D44" i="1"/>
  <c r="H44" i="1"/>
  <c r="L44" i="1"/>
  <c r="P44" i="1"/>
  <c r="D45" i="1"/>
  <c r="H45" i="1"/>
  <c r="L45" i="1"/>
  <c r="P45" i="1"/>
  <c r="D46" i="1"/>
  <c r="H46" i="1"/>
  <c r="L46" i="1"/>
  <c r="P46" i="1"/>
  <c r="D47" i="1"/>
  <c r="H47" i="1"/>
  <c r="L47" i="1"/>
  <c r="P47" i="1"/>
  <c r="D48" i="1"/>
  <c r="H48" i="1"/>
  <c r="L48" i="1"/>
  <c r="P48" i="1"/>
  <c r="D49" i="1"/>
  <c r="H49" i="1"/>
  <c r="L49" i="1"/>
  <c r="P49" i="1"/>
  <c r="D50" i="1"/>
  <c r="H50" i="1"/>
  <c r="L50" i="1"/>
  <c r="P50" i="1"/>
  <c r="D51" i="1"/>
  <c r="H51" i="1"/>
  <c r="L51" i="1"/>
  <c r="P51" i="1"/>
  <c r="D52" i="1"/>
  <c r="H52" i="1"/>
  <c r="L52" i="1"/>
  <c r="P52" i="1"/>
  <c r="D53" i="1"/>
  <c r="H53" i="1"/>
  <c r="L53" i="1"/>
  <c r="P53" i="1"/>
  <c r="D54" i="1"/>
  <c r="H54" i="1"/>
  <c r="L54" i="1"/>
  <c r="P54" i="1"/>
  <c r="D55" i="1"/>
  <c r="H55" i="1"/>
  <c r="L55" i="1"/>
  <c r="P55" i="1"/>
  <c r="D56" i="1"/>
  <c r="H56" i="1"/>
  <c r="L56" i="1"/>
  <c r="P56" i="1"/>
  <c r="D57" i="1"/>
  <c r="H57" i="1"/>
  <c r="L57" i="1"/>
  <c r="P57" i="1"/>
  <c r="D58" i="1"/>
  <c r="H58" i="1"/>
  <c r="L58" i="1"/>
  <c r="P59" i="1"/>
  <c r="L59" i="1"/>
  <c r="H59" i="1"/>
  <c r="D59" i="1"/>
  <c r="F59" i="1"/>
  <c r="K59" i="1"/>
  <c r="P60" i="1"/>
  <c r="L60" i="1"/>
  <c r="H60" i="1"/>
  <c r="D60" i="1"/>
  <c r="F60" i="1"/>
  <c r="K60" i="1"/>
  <c r="P61" i="1"/>
  <c r="L61" i="1"/>
  <c r="H61" i="1"/>
  <c r="D61" i="1"/>
  <c r="F61" i="1"/>
  <c r="K61" i="1"/>
  <c r="P62" i="1"/>
  <c r="L62" i="1"/>
  <c r="H62" i="1"/>
  <c r="D62" i="1"/>
  <c r="F62" i="1"/>
  <c r="K62" i="1"/>
  <c r="P63" i="1"/>
  <c r="L63" i="1"/>
  <c r="H63" i="1"/>
  <c r="D63" i="1"/>
  <c r="F63" i="1"/>
  <c r="K63" i="1"/>
  <c r="P64" i="1"/>
  <c r="L64" i="1"/>
  <c r="H64" i="1"/>
  <c r="D64" i="1"/>
  <c r="F64" i="1"/>
  <c r="K64" i="1"/>
  <c r="P65" i="1"/>
  <c r="L65" i="1"/>
  <c r="H65" i="1"/>
  <c r="D65" i="1"/>
  <c r="F65" i="1"/>
  <c r="K65" i="1"/>
  <c r="P66" i="1"/>
  <c r="L66" i="1"/>
  <c r="H66" i="1"/>
  <c r="D66" i="1"/>
  <c r="F66" i="1"/>
  <c r="K66" i="1"/>
  <c r="P67" i="1"/>
  <c r="L67" i="1"/>
  <c r="H67" i="1"/>
  <c r="D67" i="1"/>
  <c r="F67" i="1"/>
  <c r="K67" i="1"/>
  <c r="P68" i="1"/>
  <c r="L68" i="1"/>
  <c r="H68" i="1"/>
  <c r="D68" i="1"/>
  <c r="F68" i="1"/>
  <c r="K68" i="1"/>
  <c r="P69" i="1"/>
  <c r="L69" i="1"/>
  <c r="H69" i="1"/>
  <c r="D69" i="1"/>
  <c r="F69" i="1"/>
  <c r="K69" i="1"/>
  <c r="P70" i="1"/>
  <c r="L70" i="1"/>
  <c r="H70" i="1"/>
  <c r="D70" i="1"/>
  <c r="F70" i="1"/>
  <c r="K70" i="1"/>
  <c r="P71" i="1"/>
  <c r="L71" i="1"/>
  <c r="H71" i="1"/>
  <c r="D71" i="1"/>
  <c r="F71" i="1"/>
  <c r="K71" i="1"/>
  <c r="P72" i="1"/>
  <c r="L72" i="1"/>
  <c r="H72" i="1"/>
  <c r="D72" i="1"/>
  <c r="F72" i="1"/>
  <c r="K72" i="1"/>
  <c r="P73" i="1"/>
  <c r="L73" i="1"/>
  <c r="H73" i="1"/>
  <c r="D73" i="1"/>
  <c r="F73" i="1"/>
  <c r="K73" i="1"/>
  <c r="P74" i="1"/>
  <c r="L74" i="1"/>
  <c r="H74" i="1"/>
  <c r="D74" i="1"/>
  <c r="F74" i="1"/>
  <c r="K74" i="1"/>
  <c r="P75" i="1"/>
  <c r="L75" i="1"/>
  <c r="H75" i="1"/>
  <c r="D75" i="1"/>
  <c r="F75" i="1"/>
  <c r="K75" i="1"/>
  <c r="P76" i="1"/>
  <c r="L76" i="1"/>
  <c r="H76" i="1"/>
  <c r="D76" i="1"/>
  <c r="F76" i="1"/>
  <c r="K76" i="1"/>
  <c r="P77" i="1"/>
  <c r="L77" i="1"/>
  <c r="H77" i="1"/>
  <c r="D77" i="1"/>
  <c r="F77" i="1"/>
  <c r="K77" i="1"/>
  <c r="P78" i="1"/>
  <c r="L78" i="1"/>
  <c r="H78" i="1"/>
  <c r="D78" i="1"/>
  <c r="F78" i="1"/>
  <c r="K78" i="1"/>
  <c r="P79" i="1"/>
  <c r="L79" i="1"/>
  <c r="H79" i="1"/>
  <c r="D79" i="1"/>
  <c r="F79" i="1"/>
  <c r="K79" i="1"/>
  <c r="P80" i="1"/>
  <c r="L80" i="1"/>
  <c r="H80" i="1"/>
  <c r="D80" i="1"/>
  <c r="O80" i="1"/>
  <c r="K80" i="1"/>
  <c r="G80" i="1"/>
  <c r="F80" i="1"/>
  <c r="N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6" i="2"/>
  <c r="F17" i="2"/>
  <c r="F18" i="2"/>
  <c r="F19" i="2"/>
  <c r="F20" i="2"/>
  <c r="F21" i="2"/>
  <c r="C23" i="2"/>
  <c r="N23" i="2"/>
  <c r="C25" i="2"/>
  <c r="N25" i="2"/>
  <c r="C27" i="2"/>
  <c r="N27" i="2"/>
  <c r="C29" i="2"/>
  <c r="N29" i="2"/>
  <c r="C31" i="2"/>
  <c r="N31" i="2"/>
  <c r="C33" i="2"/>
  <c r="N33" i="2"/>
  <c r="C35" i="2"/>
  <c r="N35" i="2"/>
  <c r="C37" i="2"/>
  <c r="N37" i="2"/>
  <c r="C39" i="2"/>
  <c r="N39" i="2"/>
  <c r="C41" i="2"/>
  <c r="N41" i="2"/>
  <c r="C43" i="2"/>
  <c r="N43" i="2"/>
  <c r="C45" i="2"/>
  <c r="N45" i="2"/>
  <c r="C47" i="2"/>
  <c r="N47" i="2"/>
  <c r="C49" i="2"/>
  <c r="N49" i="2"/>
  <c r="C51" i="2"/>
  <c r="N51" i="2"/>
  <c r="E12" i="1"/>
  <c r="I12" i="1"/>
  <c r="E13" i="1"/>
  <c r="I13" i="1"/>
  <c r="E14" i="1"/>
  <c r="I14" i="1"/>
  <c r="E15" i="1"/>
  <c r="I15" i="1"/>
  <c r="E16" i="1"/>
  <c r="I16" i="1"/>
  <c r="E17" i="1"/>
  <c r="I17" i="1"/>
  <c r="E18" i="1"/>
  <c r="I18" i="1"/>
  <c r="E19" i="1"/>
  <c r="I19" i="1"/>
  <c r="E20" i="1"/>
  <c r="I20" i="1"/>
  <c r="E21" i="1"/>
  <c r="I21" i="1"/>
  <c r="E22" i="1"/>
  <c r="I22" i="1"/>
  <c r="E23" i="1"/>
  <c r="I23" i="1"/>
  <c r="E24" i="1"/>
  <c r="I24" i="1"/>
  <c r="E25" i="1"/>
  <c r="I25" i="1"/>
  <c r="E26" i="1"/>
  <c r="I26" i="1"/>
  <c r="E27" i="1"/>
  <c r="I27" i="1"/>
  <c r="E28" i="1"/>
  <c r="I28" i="1"/>
  <c r="E29" i="1"/>
  <c r="I29" i="1"/>
  <c r="E30" i="1"/>
  <c r="I30" i="1"/>
  <c r="E31" i="1"/>
  <c r="I31" i="1"/>
  <c r="E32" i="1"/>
  <c r="I32" i="1"/>
  <c r="E33" i="1"/>
  <c r="I33" i="1"/>
  <c r="E34" i="1"/>
  <c r="I34" i="1"/>
  <c r="E35" i="1"/>
  <c r="I35" i="1"/>
  <c r="E36" i="1"/>
  <c r="I36" i="1"/>
  <c r="E37" i="1"/>
  <c r="I37" i="1"/>
  <c r="E38" i="1"/>
  <c r="I38" i="1"/>
  <c r="E39" i="1"/>
  <c r="I39" i="1"/>
  <c r="E40" i="1"/>
  <c r="I40" i="1"/>
  <c r="E41" i="1"/>
  <c r="I41" i="1"/>
  <c r="E42" i="1"/>
  <c r="I42" i="1"/>
  <c r="E43" i="1"/>
  <c r="I43" i="1"/>
  <c r="E44" i="1"/>
  <c r="I44" i="1"/>
  <c r="E45" i="1"/>
  <c r="I45" i="1"/>
  <c r="E46" i="1"/>
  <c r="I46" i="1"/>
  <c r="E47" i="1"/>
  <c r="I47" i="1"/>
  <c r="E48" i="1"/>
  <c r="I48" i="1"/>
  <c r="E49" i="1"/>
  <c r="I49" i="1"/>
  <c r="E50" i="1"/>
  <c r="I50" i="1"/>
  <c r="E51" i="1"/>
  <c r="I51" i="1"/>
  <c r="E52" i="1"/>
  <c r="I52" i="1"/>
  <c r="E53" i="1"/>
  <c r="I53" i="1"/>
  <c r="E54" i="1"/>
  <c r="I54" i="1"/>
  <c r="E55" i="1"/>
  <c r="I55" i="1"/>
  <c r="E56" i="1"/>
  <c r="I56" i="1"/>
  <c r="E57" i="1"/>
  <c r="I57" i="1"/>
  <c r="E58" i="1"/>
  <c r="I58" i="1"/>
  <c r="M58" i="1"/>
  <c r="P81" i="1"/>
  <c r="L81" i="1"/>
  <c r="H81" i="1"/>
  <c r="D81" i="1"/>
  <c r="O81" i="1"/>
  <c r="K81" i="1"/>
  <c r="G81" i="1"/>
  <c r="C81" i="1"/>
  <c r="I81" i="1"/>
  <c r="P82" i="1"/>
  <c r="L82" i="1"/>
  <c r="H82" i="1"/>
  <c r="D82" i="1"/>
  <c r="O82" i="1"/>
  <c r="K82" i="1"/>
  <c r="G82" i="1"/>
  <c r="C82" i="1"/>
  <c r="I82" i="1"/>
  <c r="P83" i="1"/>
  <c r="L83" i="1"/>
  <c r="H83" i="1"/>
  <c r="D83" i="1"/>
  <c r="O83" i="1"/>
  <c r="K83" i="1"/>
  <c r="G83" i="1"/>
  <c r="C83" i="1"/>
  <c r="I83" i="1"/>
  <c r="P84" i="1"/>
  <c r="L84" i="1"/>
  <c r="H84" i="1"/>
  <c r="D84" i="1"/>
  <c r="O84" i="1"/>
  <c r="K84" i="1"/>
  <c r="G84" i="1"/>
  <c r="C84" i="1"/>
  <c r="I84" i="1"/>
  <c r="P85" i="1"/>
  <c r="L85" i="1"/>
  <c r="H85" i="1"/>
  <c r="D85" i="1"/>
  <c r="O85" i="1"/>
  <c r="K85" i="1"/>
  <c r="G85" i="1"/>
  <c r="C85" i="1"/>
  <c r="I85" i="1"/>
  <c r="P86" i="1"/>
  <c r="L86" i="1"/>
  <c r="H86" i="1"/>
  <c r="D86" i="1"/>
  <c r="O86" i="1"/>
  <c r="K86" i="1"/>
  <c r="G86" i="1"/>
  <c r="C86" i="1"/>
  <c r="I86" i="1"/>
  <c r="P87" i="1"/>
  <c r="L87" i="1"/>
  <c r="H87" i="1"/>
  <c r="D87" i="1"/>
  <c r="O87" i="1"/>
  <c r="K87" i="1"/>
  <c r="G87" i="1"/>
  <c r="C87" i="1"/>
  <c r="I87" i="1"/>
  <c r="P88" i="1"/>
  <c r="L88" i="1"/>
  <c r="H88" i="1"/>
  <c r="D88" i="1"/>
  <c r="O88" i="1"/>
  <c r="K88" i="1"/>
  <c r="G88" i="1"/>
  <c r="C88" i="1"/>
  <c r="I88" i="1"/>
  <c r="P89" i="1"/>
  <c r="L89" i="1"/>
  <c r="H89" i="1"/>
  <c r="D89" i="1"/>
  <c r="O89" i="1"/>
  <c r="K89" i="1"/>
  <c r="G89" i="1"/>
  <c r="C89" i="1"/>
  <c r="I89" i="1"/>
  <c r="P90" i="1"/>
  <c r="L90" i="1"/>
  <c r="H90" i="1"/>
  <c r="D90" i="1"/>
  <c r="O90" i="1"/>
  <c r="K90" i="1"/>
  <c r="G90" i="1"/>
  <c r="C90" i="1"/>
  <c r="I90" i="1"/>
  <c r="P91" i="1"/>
  <c r="L91" i="1"/>
  <c r="H91" i="1"/>
  <c r="D91" i="1"/>
  <c r="O91" i="1"/>
  <c r="K91" i="1"/>
  <c r="G91" i="1"/>
  <c r="C91" i="1"/>
  <c r="I91" i="1"/>
  <c r="P92" i="1"/>
  <c r="L92" i="1"/>
  <c r="H92" i="1"/>
  <c r="D92" i="1"/>
  <c r="O92" i="1"/>
  <c r="K92" i="1"/>
  <c r="G92" i="1"/>
  <c r="C92" i="1"/>
  <c r="I92" i="1"/>
  <c r="P93" i="1"/>
  <c r="L93" i="1"/>
  <c r="H93" i="1"/>
  <c r="D93" i="1"/>
  <c r="O93" i="1"/>
  <c r="K93" i="1"/>
  <c r="G93" i="1"/>
  <c r="C93" i="1"/>
  <c r="I93" i="1"/>
  <c r="P94" i="1"/>
  <c r="L94" i="1"/>
  <c r="H94" i="1"/>
  <c r="D94" i="1"/>
  <c r="O94" i="1"/>
  <c r="K94" i="1"/>
  <c r="G94" i="1"/>
  <c r="C94" i="1"/>
  <c r="I94" i="1"/>
  <c r="P95" i="1"/>
  <c r="L95" i="1"/>
  <c r="H95" i="1"/>
  <c r="D95" i="1"/>
  <c r="O95" i="1"/>
  <c r="K95" i="1"/>
  <c r="G95" i="1"/>
  <c r="C95" i="1"/>
  <c r="I95" i="1"/>
  <c r="P96" i="1"/>
  <c r="L96" i="1"/>
  <c r="H96" i="1"/>
  <c r="D96" i="1"/>
  <c r="O96" i="1"/>
  <c r="K96" i="1"/>
  <c r="G96" i="1"/>
  <c r="C96" i="1"/>
  <c r="I96" i="1"/>
  <c r="P97" i="1"/>
  <c r="L97" i="1"/>
  <c r="H97" i="1"/>
  <c r="D97" i="1"/>
  <c r="O97" i="1"/>
  <c r="K97" i="1"/>
  <c r="G97" i="1"/>
  <c r="C97" i="1"/>
  <c r="I97" i="1"/>
  <c r="P98" i="1"/>
  <c r="L98" i="1"/>
  <c r="H98" i="1"/>
  <c r="D98" i="1"/>
  <c r="O98" i="1"/>
  <c r="K98" i="1"/>
  <c r="G98" i="1"/>
  <c r="C98" i="1"/>
  <c r="I98" i="1"/>
  <c r="P99" i="1"/>
  <c r="L99" i="1"/>
  <c r="H99" i="1"/>
  <c r="D99" i="1"/>
  <c r="O99" i="1"/>
  <c r="K99" i="1"/>
  <c r="G99" i="1"/>
  <c r="C99" i="1"/>
  <c r="I99" i="1"/>
  <c r="P100" i="1"/>
  <c r="L100" i="1"/>
  <c r="H100" i="1"/>
  <c r="D100" i="1"/>
  <c r="O100" i="1"/>
  <c r="K100" i="1"/>
  <c r="G100" i="1"/>
  <c r="C100" i="1"/>
  <c r="I100" i="1"/>
  <c r="P101" i="1"/>
  <c r="L101" i="1"/>
  <c r="H101" i="1"/>
  <c r="D101" i="1"/>
  <c r="O101" i="1"/>
  <c r="K101" i="1"/>
  <c r="G101" i="1"/>
  <c r="C101" i="1"/>
  <c r="I101" i="1"/>
  <c r="P102" i="1"/>
  <c r="L102" i="1"/>
  <c r="H102" i="1"/>
  <c r="D102" i="1"/>
  <c r="O102" i="1"/>
  <c r="K102" i="1"/>
  <c r="G102" i="1"/>
  <c r="C102" i="1"/>
  <c r="I102" i="1"/>
  <c r="P103" i="1"/>
  <c r="L103" i="1"/>
  <c r="H103" i="1"/>
  <c r="D103" i="1"/>
  <c r="O103" i="1"/>
  <c r="K103" i="1"/>
  <c r="G103" i="1"/>
  <c r="C103" i="1"/>
  <c r="I103" i="1"/>
  <c r="P104" i="1"/>
  <c r="L104" i="1"/>
  <c r="H104" i="1"/>
  <c r="D104" i="1"/>
  <c r="O104" i="1"/>
  <c r="K104" i="1"/>
  <c r="G104" i="1"/>
  <c r="C104" i="1"/>
  <c r="I104" i="1"/>
  <c r="P105" i="1"/>
  <c r="L105" i="1"/>
  <c r="H105" i="1"/>
  <c r="D105" i="1"/>
  <c r="O105" i="1"/>
  <c r="K105" i="1"/>
  <c r="G105" i="1"/>
  <c r="C105" i="1"/>
  <c r="I105" i="1"/>
  <c r="P106" i="1"/>
  <c r="L106" i="1"/>
  <c r="H106" i="1"/>
  <c r="D106" i="1"/>
  <c r="O106" i="1"/>
  <c r="K106" i="1"/>
  <c r="G106" i="1"/>
  <c r="C106" i="1"/>
  <c r="I106" i="1"/>
  <c r="P107" i="1"/>
  <c r="L107" i="1"/>
  <c r="H107" i="1"/>
  <c r="D107" i="1"/>
  <c r="O107" i="1"/>
  <c r="K107" i="1"/>
  <c r="G107" i="1"/>
  <c r="C107" i="1"/>
  <c r="I107" i="1"/>
  <c r="P108" i="1"/>
  <c r="L108" i="1"/>
  <c r="H108" i="1"/>
  <c r="D108" i="1"/>
  <c r="O108" i="1"/>
  <c r="K108" i="1"/>
  <c r="G108" i="1"/>
  <c r="C108" i="1"/>
  <c r="I108" i="1"/>
  <c r="Q6" i="2"/>
  <c r="P6" i="2"/>
  <c r="Q7" i="2"/>
  <c r="P7" i="2"/>
  <c r="Q8" i="2"/>
  <c r="P8" i="2"/>
  <c r="Q9" i="2"/>
  <c r="P9" i="2"/>
  <c r="Q10" i="2"/>
  <c r="P10" i="2"/>
  <c r="Q11" i="2"/>
  <c r="P11" i="2"/>
  <c r="Q12" i="2"/>
  <c r="P12" i="2"/>
  <c r="Q13" i="2"/>
  <c r="P13" i="2"/>
  <c r="Q14" i="2"/>
  <c r="P14" i="2"/>
  <c r="Q15" i="2"/>
  <c r="P15" i="2"/>
  <c r="Q16" i="2"/>
  <c r="M16" i="2"/>
  <c r="H16" i="2"/>
  <c r="D16" i="2"/>
  <c r="P16" i="2"/>
  <c r="L16" i="2"/>
  <c r="G16" i="2"/>
  <c r="C16" i="2"/>
  <c r="I16" i="2"/>
  <c r="Q17" i="2"/>
  <c r="M17" i="2"/>
  <c r="H17" i="2"/>
  <c r="D17" i="2"/>
  <c r="P17" i="2"/>
  <c r="L17" i="2"/>
  <c r="G17" i="2"/>
  <c r="C17" i="2"/>
  <c r="I17" i="2"/>
  <c r="Q18" i="2"/>
  <c r="M18" i="2"/>
  <c r="H18" i="2"/>
  <c r="D18" i="2"/>
  <c r="P18" i="2"/>
  <c r="L18" i="2"/>
  <c r="G18" i="2"/>
  <c r="C18" i="2"/>
  <c r="I18" i="2"/>
  <c r="Q19" i="2"/>
  <c r="M19" i="2"/>
  <c r="H19" i="2"/>
  <c r="D19" i="2"/>
  <c r="P19" i="2"/>
  <c r="L19" i="2"/>
  <c r="G19" i="2"/>
  <c r="C19" i="2"/>
  <c r="I19" i="2"/>
  <c r="Q20" i="2"/>
  <c r="M20" i="2"/>
  <c r="H20" i="2"/>
  <c r="D20" i="2"/>
  <c r="P20" i="2"/>
  <c r="L20" i="2"/>
  <c r="G20" i="2"/>
  <c r="C20" i="2"/>
  <c r="I20" i="2"/>
  <c r="Q21" i="2"/>
  <c r="M21" i="2"/>
  <c r="H21" i="2"/>
  <c r="D21" i="2"/>
  <c r="P21" i="2"/>
  <c r="L21" i="2"/>
  <c r="G21" i="2"/>
  <c r="C21" i="2"/>
  <c r="I21" i="2"/>
  <c r="O22" i="2"/>
  <c r="J22" i="2"/>
  <c r="F22" i="2"/>
  <c r="B22" i="2"/>
  <c r="Q22" i="2"/>
  <c r="L22" i="2"/>
  <c r="E22" i="2"/>
  <c r="P22" i="2"/>
  <c r="I22" i="2"/>
  <c r="D22" i="2"/>
  <c r="M22" i="2"/>
  <c r="G23" i="2"/>
  <c r="O24" i="2"/>
  <c r="J24" i="2"/>
  <c r="F24" i="2"/>
  <c r="B24" i="2"/>
  <c r="Q24" i="2"/>
  <c r="L24" i="2"/>
  <c r="E24" i="2"/>
  <c r="P24" i="2"/>
  <c r="I24" i="2"/>
  <c r="D24" i="2"/>
  <c r="M24" i="2"/>
  <c r="G25" i="2"/>
  <c r="O26" i="2"/>
  <c r="J26" i="2"/>
  <c r="F26" i="2"/>
  <c r="B26" i="2"/>
  <c r="Q26" i="2"/>
  <c r="L26" i="2"/>
  <c r="E26" i="2"/>
  <c r="P26" i="2"/>
  <c r="I26" i="2"/>
  <c r="D26" i="2"/>
  <c r="M26" i="2"/>
  <c r="G27" i="2"/>
  <c r="O28" i="2"/>
  <c r="J28" i="2"/>
  <c r="F28" i="2"/>
  <c r="B28" i="2"/>
  <c r="Q28" i="2"/>
  <c r="L28" i="2"/>
  <c r="E28" i="2"/>
  <c r="P28" i="2"/>
  <c r="I28" i="2"/>
  <c r="D28" i="2"/>
  <c r="M28" i="2"/>
  <c r="G29" i="2"/>
  <c r="O30" i="2"/>
  <c r="J30" i="2"/>
  <c r="F30" i="2"/>
  <c r="B30" i="2"/>
  <c r="Q30" i="2"/>
  <c r="L30" i="2"/>
  <c r="E30" i="2"/>
  <c r="P30" i="2"/>
  <c r="I30" i="2"/>
  <c r="D30" i="2"/>
  <c r="M30" i="2"/>
  <c r="G31" i="2"/>
  <c r="O32" i="2"/>
  <c r="J32" i="2"/>
  <c r="F32" i="2"/>
  <c r="B32" i="2"/>
  <c r="Q32" i="2"/>
  <c r="L32" i="2"/>
  <c r="E32" i="2"/>
  <c r="P32" i="2"/>
  <c r="I32" i="2"/>
  <c r="D32" i="2"/>
  <c r="M32" i="2"/>
  <c r="G33" i="2"/>
  <c r="O34" i="2"/>
  <c r="J34" i="2"/>
  <c r="F34" i="2"/>
  <c r="B34" i="2"/>
  <c r="Q34" i="2"/>
  <c r="L34" i="2"/>
  <c r="E34" i="2"/>
  <c r="P34" i="2"/>
  <c r="I34" i="2"/>
  <c r="D34" i="2"/>
  <c r="M34" i="2"/>
  <c r="G35" i="2"/>
  <c r="O36" i="2"/>
  <c r="J36" i="2"/>
  <c r="F36" i="2"/>
  <c r="B36" i="2"/>
  <c r="Q36" i="2"/>
  <c r="L36" i="2"/>
  <c r="E36" i="2"/>
  <c r="P36" i="2"/>
  <c r="I36" i="2"/>
  <c r="D36" i="2"/>
  <c r="M36" i="2"/>
  <c r="G37" i="2"/>
  <c r="O38" i="2"/>
  <c r="J38" i="2"/>
  <c r="F38" i="2"/>
  <c r="B38" i="2"/>
  <c r="Q38" i="2"/>
  <c r="L38" i="2"/>
  <c r="E38" i="2"/>
  <c r="P38" i="2"/>
  <c r="I38" i="2"/>
  <c r="D38" i="2"/>
  <c r="M38" i="2"/>
  <c r="G39" i="2"/>
  <c r="O40" i="2"/>
  <c r="J40" i="2"/>
  <c r="F40" i="2"/>
  <c r="B40" i="2"/>
  <c r="Q40" i="2"/>
  <c r="L40" i="2"/>
  <c r="E40" i="2"/>
  <c r="P40" i="2"/>
  <c r="I40" i="2"/>
  <c r="D40" i="2"/>
  <c r="M40" i="2"/>
  <c r="G41" i="2"/>
  <c r="O42" i="2"/>
  <c r="J42" i="2"/>
  <c r="F42" i="2"/>
  <c r="B42" i="2"/>
  <c r="Q42" i="2"/>
  <c r="L42" i="2"/>
  <c r="E42" i="2"/>
  <c r="P42" i="2"/>
  <c r="I42" i="2"/>
  <c r="D42" i="2"/>
  <c r="M42" i="2"/>
  <c r="G43" i="2"/>
  <c r="O44" i="2"/>
  <c r="J44" i="2"/>
  <c r="F44" i="2"/>
  <c r="B44" i="2"/>
  <c r="Q44" i="2"/>
  <c r="L44" i="2"/>
  <c r="E44" i="2"/>
  <c r="P44" i="2"/>
  <c r="I44" i="2"/>
  <c r="D44" i="2"/>
  <c r="M44" i="2"/>
  <c r="G45" i="2"/>
  <c r="O46" i="2"/>
  <c r="J46" i="2"/>
  <c r="F46" i="2"/>
  <c r="B46" i="2"/>
  <c r="Q46" i="2"/>
  <c r="L46" i="2"/>
  <c r="E46" i="2"/>
  <c r="P46" i="2"/>
  <c r="I46" i="2"/>
  <c r="D46" i="2"/>
  <c r="M46" i="2"/>
  <c r="G47" i="2"/>
  <c r="O48" i="2"/>
  <c r="J48" i="2"/>
  <c r="F48" i="2"/>
  <c r="B48" i="2"/>
  <c r="Q48" i="2"/>
  <c r="L48" i="2"/>
  <c r="E48" i="2"/>
  <c r="P48" i="2"/>
  <c r="I48" i="2"/>
  <c r="D48" i="2"/>
  <c r="M48" i="2"/>
  <c r="G49" i="2"/>
  <c r="O50" i="2"/>
  <c r="J50" i="2"/>
  <c r="F50" i="2"/>
  <c r="B50" i="2"/>
  <c r="Q50" i="2"/>
  <c r="L50" i="2"/>
  <c r="E50" i="2"/>
  <c r="P50" i="2"/>
  <c r="I50" i="2"/>
  <c r="D50" i="2"/>
  <c r="M50" i="2"/>
  <c r="G51" i="2"/>
  <c r="O52" i="2"/>
  <c r="J52" i="2"/>
  <c r="F52" i="2"/>
  <c r="B52" i="2"/>
  <c r="Q52" i="2"/>
  <c r="L52" i="2"/>
  <c r="E52" i="2"/>
  <c r="P52" i="2"/>
  <c r="I52" i="2"/>
  <c r="D52" i="2"/>
  <c r="M52" i="2"/>
  <c r="P7" i="3"/>
  <c r="O7" i="3"/>
  <c r="P9" i="3"/>
  <c r="O9" i="3"/>
  <c r="P11" i="3"/>
  <c r="O11" i="3"/>
  <c r="H23" i="2"/>
  <c r="H25" i="2"/>
  <c r="H27" i="2"/>
  <c r="H29" i="2"/>
  <c r="H31" i="2"/>
  <c r="H33" i="2"/>
  <c r="H35" i="2"/>
  <c r="H37" i="2"/>
  <c r="H39" i="2"/>
  <c r="H41" i="2"/>
  <c r="H43" i="2"/>
  <c r="H45" i="2"/>
  <c r="H47" i="2"/>
  <c r="H49" i="2"/>
  <c r="H51" i="2"/>
  <c r="O23" i="3"/>
  <c r="K23" i="3"/>
  <c r="G23" i="3"/>
  <c r="C23" i="3"/>
  <c r="N23" i="3"/>
  <c r="I23" i="3"/>
  <c r="D23" i="3"/>
  <c r="M23" i="3"/>
  <c r="H23" i="3"/>
  <c r="B23" i="3"/>
  <c r="J23" i="3"/>
  <c r="F23" i="3"/>
  <c r="P23" i="3"/>
  <c r="E23" i="3"/>
  <c r="O25" i="3"/>
  <c r="K25" i="3"/>
  <c r="G25" i="3"/>
  <c r="C25" i="3"/>
  <c r="N25" i="3"/>
  <c r="I25" i="3"/>
  <c r="D25" i="3"/>
  <c r="M25" i="3"/>
  <c r="H25" i="3"/>
  <c r="B25" i="3"/>
  <c r="J25" i="3"/>
  <c r="F25" i="3"/>
  <c r="P25" i="3"/>
  <c r="E25" i="3"/>
  <c r="O27" i="3"/>
  <c r="K27" i="3"/>
  <c r="G27" i="3"/>
  <c r="C27" i="3"/>
  <c r="N27" i="3"/>
  <c r="I27" i="3"/>
  <c r="D27" i="3"/>
  <c r="M27" i="3"/>
  <c r="H27" i="3"/>
  <c r="B27" i="3"/>
  <c r="J27" i="3"/>
  <c r="F27" i="3"/>
  <c r="P27" i="3"/>
  <c r="E27" i="3"/>
  <c r="O29" i="3"/>
  <c r="K29" i="3"/>
  <c r="G29" i="3"/>
  <c r="C29" i="3"/>
  <c r="N29" i="3"/>
  <c r="I29" i="3"/>
  <c r="D29" i="3"/>
  <c r="M29" i="3"/>
  <c r="H29" i="3"/>
  <c r="B29" i="3"/>
  <c r="J29" i="3"/>
  <c r="F29" i="3"/>
  <c r="P29" i="3"/>
  <c r="E29" i="3"/>
  <c r="O31" i="3"/>
  <c r="K31" i="3"/>
  <c r="G31" i="3"/>
  <c r="C31" i="3"/>
  <c r="N31" i="3"/>
  <c r="I31" i="3"/>
  <c r="D31" i="3"/>
  <c r="M31" i="3"/>
  <c r="H31" i="3"/>
  <c r="B31" i="3"/>
  <c r="J31" i="3"/>
  <c r="F31" i="3"/>
  <c r="P31" i="3"/>
  <c r="E31" i="3"/>
  <c r="O33" i="3"/>
  <c r="K33" i="3"/>
  <c r="G33" i="3"/>
  <c r="C33" i="3"/>
  <c r="N33" i="3"/>
  <c r="I33" i="3"/>
  <c r="D33" i="3"/>
  <c r="M33" i="3"/>
  <c r="H33" i="3"/>
  <c r="B33" i="3"/>
  <c r="J33" i="3"/>
  <c r="F33" i="3"/>
  <c r="P33" i="3"/>
  <c r="E33" i="3"/>
  <c r="O35" i="3"/>
  <c r="K35" i="3"/>
  <c r="G35" i="3"/>
  <c r="C35" i="3"/>
  <c r="N35" i="3"/>
  <c r="I35" i="3"/>
  <c r="D35" i="3"/>
  <c r="M35" i="3"/>
  <c r="H35" i="3"/>
  <c r="B35" i="3"/>
  <c r="J35" i="3"/>
  <c r="F35" i="3"/>
  <c r="P35" i="3"/>
  <c r="E35" i="3"/>
  <c r="O37" i="3"/>
  <c r="K37" i="3"/>
  <c r="G37" i="3"/>
  <c r="C37" i="3"/>
  <c r="N37" i="3"/>
  <c r="I37" i="3"/>
  <c r="D37" i="3"/>
  <c r="M37" i="3"/>
  <c r="H37" i="3"/>
  <c r="B37" i="3"/>
  <c r="J37" i="3"/>
  <c r="F37" i="3"/>
  <c r="P37" i="3"/>
  <c r="E37" i="3"/>
  <c r="O39" i="3"/>
  <c r="K39" i="3"/>
  <c r="G39" i="3"/>
  <c r="C39" i="3"/>
  <c r="N39" i="3"/>
  <c r="I39" i="3"/>
  <c r="D39" i="3"/>
  <c r="M39" i="3"/>
  <c r="H39" i="3"/>
  <c r="B39" i="3"/>
  <c r="J39" i="3"/>
  <c r="F39" i="3"/>
  <c r="P39" i="3"/>
  <c r="E39" i="3"/>
  <c r="O41" i="3"/>
  <c r="K41" i="3"/>
  <c r="G41" i="3"/>
  <c r="C41" i="3"/>
  <c r="N41" i="3"/>
  <c r="I41" i="3"/>
  <c r="D41" i="3"/>
  <c r="M41" i="3"/>
  <c r="H41" i="3"/>
  <c r="B41" i="3"/>
  <c r="J41" i="3"/>
  <c r="F41" i="3"/>
  <c r="P41" i="3"/>
  <c r="E41" i="3"/>
  <c r="O24" i="3"/>
  <c r="K24" i="3"/>
  <c r="G24" i="3"/>
  <c r="C24" i="3"/>
  <c r="N24" i="3"/>
  <c r="I24" i="3"/>
  <c r="D24" i="3"/>
  <c r="M24" i="3"/>
  <c r="H24" i="3"/>
  <c r="B24" i="3"/>
  <c r="L24" i="3"/>
  <c r="O26" i="3"/>
  <c r="K26" i="3"/>
  <c r="G26" i="3"/>
  <c r="C26" i="3"/>
  <c r="N26" i="3"/>
  <c r="I26" i="3"/>
  <c r="D26" i="3"/>
  <c r="M26" i="3"/>
  <c r="H26" i="3"/>
  <c r="B26" i="3"/>
  <c r="L26" i="3"/>
  <c r="O28" i="3"/>
  <c r="K28" i="3"/>
  <c r="G28" i="3"/>
  <c r="C28" i="3"/>
  <c r="N28" i="3"/>
  <c r="I28" i="3"/>
  <c r="D28" i="3"/>
  <c r="M28" i="3"/>
  <c r="H28" i="3"/>
  <c r="B28" i="3"/>
  <c r="L28" i="3"/>
  <c r="O30" i="3"/>
  <c r="K30" i="3"/>
  <c r="G30" i="3"/>
  <c r="C30" i="3"/>
  <c r="N30" i="3"/>
  <c r="I30" i="3"/>
  <c r="D30" i="3"/>
  <c r="M30" i="3"/>
  <c r="H30" i="3"/>
  <c r="B30" i="3"/>
  <c r="L30" i="3"/>
  <c r="O32" i="3"/>
  <c r="K32" i="3"/>
  <c r="G32" i="3"/>
  <c r="C32" i="3"/>
  <c r="N32" i="3"/>
  <c r="I32" i="3"/>
  <c r="D32" i="3"/>
  <c r="M32" i="3"/>
  <c r="H32" i="3"/>
  <c r="B32" i="3"/>
  <c r="L32" i="3"/>
  <c r="O34" i="3"/>
  <c r="K34" i="3"/>
  <c r="G34" i="3"/>
  <c r="C34" i="3"/>
  <c r="N34" i="3"/>
  <c r="I34" i="3"/>
  <c r="D34" i="3"/>
  <c r="M34" i="3"/>
  <c r="H34" i="3"/>
  <c r="B34" i="3"/>
  <c r="L34" i="3"/>
  <c r="O36" i="3"/>
  <c r="K36" i="3"/>
  <c r="G36" i="3"/>
  <c r="C36" i="3"/>
  <c r="N36" i="3"/>
  <c r="I36" i="3"/>
  <c r="D36" i="3"/>
  <c r="M36" i="3"/>
  <c r="H36" i="3"/>
  <c r="B36" i="3"/>
  <c r="L36" i="3"/>
  <c r="O38" i="3"/>
  <c r="K38" i="3"/>
  <c r="G38" i="3"/>
  <c r="C38" i="3"/>
  <c r="N38" i="3"/>
  <c r="I38" i="3"/>
  <c r="D38" i="3"/>
  <c r="M38" i="3"/>
  <c r="H38" i="3"/>
  <c r="B38" i="3"/>
  <c r="L38" i="3"/>
  <c r="O40" i="3"/>
  <c r="K40" i="3"/>
  <c r="G40" i="3"/>
  <c r="C40" i="3"/>
  <c r="N40" i="3"/>
  <c r="I40" i="3"/>
  <c r="D40" i="3"/>
  <c r="M40" i="3"/>
  <c r="H40" i="3"/>
  <c r="B40" i="3"/>
  <c r="L40" i="3"/>
  <c r="P42" i="3"/>
  <c r="L42" i="3"/>
  <c r="H42" i="3"/>
  <c r="D42" i="3"/>
  <c r="O42" i="3"/>
  <c r="K42" i="3"/>
  <c r="G42" i="3"/>
  <c r="C42" i="3"/>
  <c r="M42" i="3"/>
  <c r="E42" i="3"/>
  <c r="J42" i="3"/>
  <c r="B42" i="3"/>
  <c r="P43" i="3"/>
  <c r="L43" i="3"/>
  <c r="H43" i="3"/>
  <c r="D43" i="3"/>
  <c r="O43" i="3"/>
  <c r="K43" i="3"/>
  <c r="G43" i="3"/>
  <c r="C43" i="3"/>
  <c r="M43" i="3"/>
  <c r="E43" i="3"/>
  <c r="J43" i="3"/>
  <c r="B43" i="3"/>
  <c r="P44" i="3"/>
  <c r="L44" i="3"/>
  <c r="H44" i="3"/>
  <c r="D44" i="3"/>
  <c r="O44" i="3"/>
  <c r="K44" i="3"/>
  <c r="G44" i="3"/>
  <c r="C44" i="3"/>
  <c r="M44" i="3"/>
  <c r="E44" i="3"/>
  <c r="J44" i="3"/>
  <c r="B44" i="3"/>
  <c r="P45" i="3"/>
  <c r="L45" i="3"/>
  <c r="H45" i="3"/>
  <c r="D45" i="3"/>
  <c r="O45" i="3"/>
  <c r="K45" i="3"/>
  <c r="G45" i="3"/>
  <c r="C45" i="3"/>
  <c r="M45" i="3"/>
  <c r="E45" i="3"/>
  <c r="J45" i="3"/>
  <c r="B45" i="3"/>
  <c r="P46" i="3"/>
  <c r="L46" i="3"/>
  <c r="H46" i="3"/>
  <c r="D46" i="3"/>
  <c r="O46" i="3"/>
  <c r="K46" i="3"/>
  <c r="G46" i="3"/>
  <c r="C46" i="3"/>
  <c r="M46" i="3"/>
  <c r="E46" i="3"/>
  <c r="J46" i="3"/>
  <c r="B46" i="3"/>
  <c r="P47" i="3"/>
  <c r="L47" i="3"/>
  <c r="H47" i="3"/>
  <c r="D47" i="3"/>
  <c r="O47" i="3"/>
  <c r="K47" i="3"/>
  <c r="G47" i="3"/>
  <c r="C47" i="3"/>
  <c r="M47" i="3"/>
  <c r="E47" i="3"/>
  <c r="J47" i="3"/>
  <c r="B47" i="3"/>
  <c r="P48" i="3"/>
  <c r="L48" i="3"/>
  <c r="H48" i="3"/>
  <c r="D48" i="3"/>
  <c r="O48" i="3"/>
  <c r="K48" i="3"/>
  <c r="G48" i="3"/>
  <c r="C48" i="3"/>
  <c r="M48" i="3"/>
  <c r="E48" i="3"/>
  <c r="J48" i="3"/>
  <c r="B48" i="3"/>
  <c r="P49" i="3"/>
  <c r="L49" i="3"/>
  <c r="H49" i="3"/>
  <c r="D49" i="3"/>
  <c r="O49" i="3"/>
  <c r="K49" i="3"/>
  <c r="G49" i="3"/>
  <c r="C49" i="3"/>
  <c r="M49" i="3"/>
  <c r="E49" i="3"/>
  <c r="J49" i="3"/>
  <c r="B49" i="3"/>
  <c r="P50" i="3"/>
  <c r="L50" i="3"/>
  <c r="H50" i="3"/>
  <c r="D50" i="3"/>
  <c r="O50" i="3"/>
  <c r="K50" i="3"/>
  <c r="G50" i="3"/>
  <c r="C50" i="3"/>
  <c r="M50" i="3"/>
  <c r="E50" i="3"/>
  <c r="J50" i="3"/>
  <c r="B50" i="3"/>
  <c r="P51" i="3"/>
  <c r="L51" i="3"/>
  <c r="H51" i="3"/>
  <c r="D51" i="3"/>
  <c r="O51" i="3"/>
  <c r="K51" i="3"/>
  <c r="G51" i="3"/>
  <c r="C51" i="3"/>
  <c r="M51" i="3"/>
  <c r="E51" i="3"/>
  <c r="J51" i="3"/>
  <c r="B51" i="3"/>
  <c r="P52" i="3"/>
  <c r="L52" i="3"/>
  <c r="H52" i="3"/>
  <c r="D52" i="3"/>
  <c r="O52" i="3"/>
  <c r="K52" i="3"/>
  <c r="G52" i="3"/>
  <c r="C52" i="3"/>
  <c r="M52" i="3"/>
  <c r="E52" i="3"/>
  <c r="J52" i="3"/>
  <c r="B52" i="3"/>
  <c r="P53" i="3"/>
  <c r="L53" i="3"/>
  <c r="H53" i="3"/>
  <c r="D53" i="3"/>
  <c r="O53" i="3"/>
  <c r="K53" i="3"/>
  <c r="G53" i="3"/>
  <c r="C53" i="3"/>
  <c r="M53" i="3"/>
  <c r="E53" i="3"/>
  <c r="J53" i="3"/>
  <c r="B53" i="3"/>
  <c r="P54" i="3"/>
  <c r="L54" i="3"/>
  <c r="H54" i="3"/>
  <c r="D54" i="3"/>
  <c r="O54" i="3"/>
  <c r="K54" i="3"/>
  <c r="G54" i="3"/>
  <c r="C54" i="3"/>
  <c r="M54" i="3"/>
  <c r="E54" i="3"/>
  <c r="J54" i="3"/>
  <c r="B54" i="3"/>
  <c r="P55" i="3"/>
  <c r="L55" i="3"/>
  <c r="H55" i="3"/>
  <c r="D55" i="3"/>
  <c r="O55" i="3"/>
  <c r="K55" i="3"/>
  <c r="G55" i="3"/>
  <c r="C55" i="3"/>
  <c r="M55" i="3"/>
  <c r="E55" i="3"/>
  <c r="J55" i="3"/>
  <c r="B55" i="3"/>
  <c r="P56" i="3"/>
  <c r="L56" i="3"/>
  <c r="H56" i="3"/>
  <c r="D56" i="3"/>
  <c r="O56" i="3"/>
  <c r="K56" i="3"/>
  <c r="G56" i="3"/>
  <c r="C56" i="3"/>
  <c r="M56" i="3"/>
  <c r="E56" i="3"/>
  <c r="J56" i="3"/>
  <c r="B56" i="3"/>
  <c r="P57" i="3"/>
  <c r="L57" i="3"/>
  <c r="H57" i="3"/>
  <c r="D57" i="3"/>
  <c r="O57" i="3"/>
  <c r="K57" i="3"/>
  <c r="G57" i="3"/>
  <c r="C57" i="3"/>
  <c r="M57" i="3"/>
  <c r="E57" i="3"/>
  <c r="J57" i="3"/>
  <c r="B57" i="3"/>
  <c r="P58" i="3"/>
  <c r="L58" i="3"/>
  <c r="H58" i="3"/>
  <c r="D58" i="3"/>
  <c r="O58" i="3"/>
  <c r="K58" i="3"/>
  <c r="G58" i="3"/>
  <c r="C58" i="3"/>
  <c r="M58" i="3"/>
  <c r="E58" i="3"/>
  <c r="J58" i="3"/>
  <c r="B58" i="3"/>
  <c r="P59" i="3"/>
  <c r="L59" i="3"/>
  <c r="H59" i="3"/>
  <c r="D59" i="3"/>
  <c r="O59" i="3"/>
  <c r="K59" i="3"/>
  <c r="G59" i="3"/>
  <c r="C59" i="3"/>
  <c r="M59" i="3"/>
  <c r="E59" i="3"/>
  <c r="J59" i="3"/>
  <c r="B59" i="3"/>
  <c r="P60" i="3"/>
  <c r="L60" i="3"/>
  <c r="H60" i="3"/>
  <c r="D60" i="3"/>
  <c r="O60" i="3"/>
  <c r="K60" i="3"/>
  <c r="G60" i="3"/>
  <c r="C60" i="3"/>
  <c r="M60" i="3"/>
  <c r="E60" i="3"/>
  <c r="J60" i="3"/>
  <c r="B60" i="3"/>
  <c r="P61" i="3"/>
  <c r="L61" i="3"/>
  <c r="H61" i="3"/>
  <c r="D61" i="3"/>
  <c r="O61" i="3"/>
  <c r="K61" i="3"/>
  <c r="G61" i="3"/>
  <c r="C61" i="3"/>
  <c r="M61" i="3"/>
  <c r="E61" i="3"/>
  <c r="J61" i="3"/>
  <c r="B61" i="3"/>
  <c r="I61" i="3"/>
  <c r="E24" i="3"/>
  <c r="P24" i="3"/>
  <c r="E26" i="3"/>
  <c r="P26" i="3"/>
  <c r="E28" i="3"/>
  <c r="P28" i="3"/>
  <c r="E30" i="3"/>
  <c r="P30" i="3"/>
  <c r="E32" i="3"/>
  <c r="P32" i="3"/>
  <c r="E34" i="3"/>
  <c r="P34" i="3"/>
  <c r="E36" i="3"/>
  <c r="P36" i="3"/>
  <c r="E38" i="3"/>
  <c r="P38" i="3"/>
  <c r="E40" i="3"/>
  <c r="P40" i="3"/>
  <c r="F42" i="3"/>
  <c r="F43" i="3"/>
  <c r="F44" i="3"/>
  <c r="F45" i="3"/>
  <c r="F46" i="3"/>
  <c r="F47" i="3"/>
  <c r="F48" i="3"/>
  <c r="F49" i="3"/>
  <c r="F50" i="3"/>
  <c r="F51" i="3"/>
  <c r="F52" i="3"/>
  <c r="F53" i="3"/>
  <c r="F54" i="3"/>
  <c r="F55" i="3"/>
  <c r="F56" i="3"/>
  <c r="F57" i="3"/>
  <c r="F58" i="3"/>
  <c r="F59" i="3"/>
  <c r="F60" i="3"/>
  <c r="F61" i="3"/>
  <c r="P62" i="3"/>
  <c r="L62" i="3"/>
  <c r="H62" i="3"/>
  <c r="D62" i="3"/>
  <c r="O62" i="3"/>
  <c r="K62" i="3"/>
  <c r="G62" i="3"/>
  <c r="C62" i="3"/>
  <c r="I62" i="3"/>
  <c r="P63" i="3"/>
  <c r="L63" i="3"/>
  <c r="H63" i="3"/>
  <c r="D63" i="3"/>
  <c r="O63" i="3"/>
  <c r="K63" i="3"/>
  <c r="G63" i="3"/>
  <c r="C63" i="3"/>
  <c r="I63" i="3"/>
  <c r="P64" i="3"/>
  <c r="L64" i="3"/>
  <c r="H64" i="3"/>
  <c r="D64" i="3"/>
  <c r="O64" i="3"/>
  <c r="K64" i="3"/>
  <c r="G64" i="3"/>
  <c r="C64" i="3"/>
  <c r="I64" i="3"/>
  <c r="P65" i="3"/>
  <c r="L65" i="3"/>
  <c r="H65" i="3"/>
  <c r="D65" i="3"/>
  <c r="O65" i="3"/>
  <c r="K65" i="3"/>
  <c r="G65" i="3"/>
  <c r="C65" i="3"/>
  <c r="I65" i="3"/>
  <c r="P66" i="3"/>
  <c r="L66" i="3"/>
  <c r="H66" i="3"/>
  <c r="D66" i="3"/>
  <c r="O66" i="3"/>
  <c r="K66" i="3"/>
  <c r="G66" i="3"/>
  <c r="C66" i="3"/>
  <c r="I66" i="3"/>
  <c r="P67" i="3"/>
  <c r="L67" i="3"/>
  <c r="H67" i="3"/>
  <c r="D67" i="3"/>
  <c r="O67" i="3"/>
  <c r="K67" i="3"/>
  <c r="G67" i="3"/>
  <c r="C67" i="3"/>
  <c r="I67" i="3"/>
  <c r="P68" i="3"/>
  <c r="L68" i="3"/>
  <c r="H68" i="3"/>
  <c r="D68" i="3"/>
  <c r="O68" i="3"/>
  <c r="K68" i="3"/>
  <c r="G68" i="3"/>
  <c r="C68" i="3"/>
  <c r="I68" i="3"/>
  <c r="P69" i="3"/>
  <c r="L69" i="3"/>
  <c r="H69" i="3"/>
  <c r="D69" i="3"/>
  <c r="O69" i="3"/>
  <c r="K69" i="3"/>
  <c r="G69" i="3"/>
  <c r="C69" i="3"/>
  <c r="I69" i="3"/>
  <c r="P70" i="3"/>
  <c r="L70" i="3"/>
  <c r="H70" i="3"/>
  <c r="D70" i="3"/>
  <c r="O70" i="3"/>
  <c r="K70" i="3"/>
  <c r="G70" i="3"/>
  <c r="C70" i="3"/>
  <c r="I70" i="3"/>
  <c r="P71" i="3"/>
  <c r="L71" i="3"/>
  <c r="H71" i="3"/>
  <c r="D71" i="3"/>
  <c r="O71" i="3"/>
  <c r="K71" i="3"/>
  <c r="G71" i="3"/>
  <c r="C71" i="3"/>
  <c r="I71" i="3"/>
  <c r="P72" i="3"/>
  <c r="L72" i="3"/>
  <c r="H72" i="3"/>
  <c r="D72" i="3"/>
  <c r="O72" i="3"/>
  <c r="K72" i="3"/>
  <c r="G72" i="3"/>
  <c r="C72" i="3"/>
  <c r="I72" i="3"/>
  <c r="P73" i="3"/>
  <c r="L73" i="3"/>
  <c r="H73" i="3"/>
  <c r="D73" i="3"/>
  <c r="O73" i="3"/>
  <c r="K73" i="3"/>
  <c r="G73" i="3"/>
  <c r="C73" i="3"/>
  <c r="I73" i="3"/>
  <c r="P74" i="3"/>
  <c r="L74" i="3"/>
  <c r="H74" i="3"/>
  <c r="D74" i="3"/>
  <c r="O74" i="3"/>
  <c r="K74" i="3"/>
  <c r="G74" i="3"/>
  <c r="C74" i="3"/>
  <c r="I74" i="3"/>
  <c r="P75" i="3"/>
  <c r="L75" i="3"/>
  <c r="H75" i="3"/>
  <c r="D75" i="3"/>
  <c r="O75" i="3"/>
  <c r="K75" i="3"/>
  <c r="G75" i="3"/>
  <c r="C75" i="3"/>
  <c r="I75" i="3"/>
  <c r="P76" i="3"/>
  <c r="L76" i="3"/>
  <c r="H76" i="3"/>
  <c r="D76" i="3"/>
  <c r="O76" i="3"/>
  <c r="K76" i="3"/>
  <c r="G76" i="3"/>
  <c r="C76" i="3"/>
  <c r="I76" i="3"/>
  <c r="P77" i="3"/>
  <c r="L77" i="3"/>
  <c r="H77" i="3"/>
  <c r="D77" i="3"/>
  <c r="O77" i="3"/>
  <c r="K77" i="3"/>
  <c r="G77" i="3"/>
  <c r="C77" i="3"/>
  <c r="I77" i="3"/>
  <c r="P78" i="3"/>
  <c r="L78" i="3"/>
  <c r="H78" i="3"/>
  <c r="D78" i="3"/>
  <c r="O78" i="3"/>
  <c r="K78" i="3"/>
  <c r="G78" i="3"/>
  <c r="C78" i="3"/>
  <c r="I78" i="3"/>
  <c r="P79" i="3"/>
  <c r="L79" i="3"/>
  <c r="H79" i="3"/>
  <c r="D79" i="3"/>
  <c r="O79" i="3"/>
  <c r="K79" i="3"/>
  <c r="G79" i="3"/>
  <c r="C79" i="3"/>
  <c r="I79" i="3"/>
  <c r="P80" i="3"/>
  <c r="L80" i="3"/>
  <c r="H80" i="3"/>
  <c r="D80" i="3"/>
  <c r="O80" i="3"/>
  <c r="K80" i="3"/>
  <c r="G80" i="3"/>
  <c r="C80" i="3"/>
  <c r="I80" i="3"/>
  <c r="P81" i="3"/>
  <c r="L81" i="3"/>
  <c r="H81" i="3"/>
  <c r="D81" i="3"/>
  <c r="O81" i="3"/>
  <c r="K81" i="3"/>
  <c r="G81" i="3"/>
  <c r="C81" i="3"/>
  <c r="I81" i="3"/>
  <c r="P82" i="3"/>
  <c r="L82" i="3"/>
  <c r="H82" i="3"/>
  <c r="D82" i="3"/>
  <c r="O82" i="3"/>
  <c r="K82" i="3"/>
  <c r="G82" i="3"/>
  <c r="C82" i="3"/>
  <c r="I82" i="3"/>
  <c r="P83" i="3"/>
  <c r="L83" i="3"/>
  <c r="H83" i="3"/>
  <c r="D83" i="3"/>
  <c r="O83" i="3"/>
  <c r="K83" i="3"/>
  <c r="G83" i="3"/>
  <c r="C83" i="3"/>
  <c r="N83" i="3"/>
  <c r="J83" i="3"/>
  <c r="F83" i="3"/>
  <c r="M83" i="3"/>
  <c r="O96" i="3"/>
  <c r="K96" i="3"/>
  <c r="G96" i="3"/>
  <c r="C96" i="3"/>
  <c r="N96" i="3"/>
  <c r="J96" i="3"/>
  <c r="F96" i="3"/>
  <c r="B96" i="3"/>
  <c r="P96" i="3"/>
  <c r="H96" i="3"/>
  <c r="M96" i="3"/>
  <c r="E96" i="3"/>
  <c r="L96" i="3"/>
  <c r="D96" i="3"/>
  <c r="O98" i="3"/>
  <c r="K98" i="3"/>
  <c r="G98" i="3"/>
  <c r="C98" i="3"/>
  <c r="N98" i="3"/>
  <c r="J98" i="3"/>
  <c r="F98" i="3"/>
  <c r="B98" i="3"/>
  <c r="P98" i="3"/>
  <c r="H98" i="3"/>
  <c r="M98" i="3"/>
  <c r="E98" i="3"/>
  <c r="L98" i="3"/>
  <c r="D98" i="3"/>
  <c r="O100" i="3"/>
  <c r="K100" i="3"/>
  <c r="G100" i="3"/>
  <c r="C100" i="3"/>
  <c r="N100" i="3"/>
  <c r="J100" i="3"/>
  <c r="F100" i="3"/>
  <c r="B100" i="3"/>
  <c r="P100" i="3"/>
  <c r="H100" i="3"/>
  <c r="M100" i="3"/>
  <c r="E100" i="3"/>
  <c r="L100" i="3"/>
  <c r="D100" i="3"/>
  <c r="O102" i="3"/>
  <c r="K102" i="3"/>
  <c r="G102" i="3"/>
  <c r="C102" i="3"/>
  <c r="N102" i="3"/>
  <c r="J102" i="3"/>
  <c r="F102" i="3"/>
  <c r="B102" i="3"/>
  <c r="P102" i="3"/>
  <c r="H102" i="3"/>
  <c r="M102" i="3"/>
  <c r="E102" i="3"/>
  <c r="L102" i="3"/>
  <c r="D102" i="3"/>
  <c r="O104" i="3"/>
  <c r="K104" i="3"/>
  <c r="G104" i="3"/>
  <c r="C104" i="3"/>
  <c r="N104" i="3"/>
  <c r="J104" i="3"/>
  <c r="F104" i="3"/>
  <c r="B104" i="3"/>
  <c r="P104" i="3"/>
  <c r="H104" i="3"/>
  <c r="M104" i="3"/>
  <c r="E104" i="3"/>
  <c r="L104" i="3"/>
  <c r="D104" i="3"/>
  <c r="B8" i="4"/>
  <c r="B10" i="4"/>
  <c r="P12" i="4"/>
  <c r="L12" i="4"/>
  <c r="G12" i="4"/>
  <c r="C12" i="4"/>
  <c r="O12" i="4"/>
  <c r="J12" i="4"/>
  <c r="F12" i="4"/>
  <c r="B12" i="4"/>
  <c r="Q12" i="4"/>
  <c r="H12" i="4"/>
  <c r="N12" i="4"/>
  <c r="E12" i="4"/>
  <c r="M12" i="4"/>
  <c r="D12" i="4"/>
  <c r="P14" i="4"/>
  <c r="L14" i="4"/>
  <c r="G14" i="4"/>
  <c r="C14" i="4"/>
  <c r="O14" i="4"/>
  <c r="J14" i="4"/>
  <c r="F14" i="4"/>
  <c r="B14" i="4"/>
  <c r="H14" i="4"/>
  <c r="N14" i="4"/>
  <c r="E14" i="4"/>
  <c r="M14" i="4"/>
  <c r="D14" i="4"/>
  <c r="P22" i="4"/>
  <c r="L22" i="4"/>
  <c r="G22" i="4"/>
  <c r="C22" i="4"/>
  <c r="O22" i="4"/>
  <c r="J22" i="4"/>
  <c r="F22" i="4"/>
  <c r="B22" i="4"/>
  <c r="H22" i="4"/>
  <c r="N22" i="4"/>
  <c r="E22" i="4"/>
  <c r="M22" i="4"/>
  <c r="D22" i="4"/>
  <c r="P31" i="4"/>
  <c r="M31" i="4"/>
  <c r="H31" i="4"/>
  <c r="D31" i="4"/>
  <c r="L31" i="4"/>
  <c r="G31" i="4"/>
  <c r="C31" i="4"/>
  <c r="O31" i="4"/>
  <c r="J31" i="4"/>
  <c r="F31" i="4"/>
  <c r="B31" i="4"/>
  <c r="N31" i="4"/>
  <c r="I31" i="4"/>
  <c r="E31" i="4"/>
  <c r="E16" i="3"/>
  <c r="I16" i="3"/>
  <c r="M16" i="3"/>
  <c r="E17" i="3"/>
  <c r="I17" i="3"/>
  <c r="M17" i="3"/>
  <c r="E18" i="3"/>
  <c r="I18" i="3"/>
  <c r="M18" i="3"/>
  <c r="E19" i="3"/>
  <c r="I19" i="3"/>
  <c r="M19" i="3"/>
  <c r="E20" i="3"/>
  <c r="I20" i="3"/>
  <c r="M20" i="3"/>
  <c r="E21" i="3"/>
  <c r="I21" i="3"/>
  <c r="M21" i="3"/>
  <c r="E22" i="3"/>
  <c r="I22" i="3"/>
  <c r="M22" i="3"/>
  <c r="B62" i="3"/>
  <c r="J62" i="3"/>
  <c r="B63" i="3"/>
  <c r="J63" i="3"/>
  <c r="B64" i="3"/>
  <c r="J64" i="3"/>
  <c r="B65" i="3"/>
  <c r="J65" i="3"/>
  <c r="B66" i="3"/>
  <c r="J66" i="3"/>
  <c r="B67" i="3"/>
  <c r="J67" i="3"/>
  <c r="B68" i="3"/>
  <c r="J68" i="3"/>
  <c r="B69" i="3"/>
  <c r="J69" i="3"/>
  <c r="B70" i="3"/>
  <c r="J70" i="3"/>
  <c r="B71" i="3"/>
  <c r="J71" i="3"/>
  <c r="B72" i="3"/>
  <c r="J72" i="3"/>
  <c r="B73" i="3"/>
  <c r="J73" i="3"/>
  <c r="B74" i="3"/>
  <c r="J74" i="3"/>
  <c r="B75" i="3"/>
  <c r="J75" i="3"/>
  <c r="B76" i="3"/>
  <c r="J76" i="3"/>
  <c r="B77" i="3"/>
  <c r="J77" i="3"/>
  <c r="B78" i="3"/>
  <c r="J78" i="3"/>
  <c r="B79" i="3"/>
  <c r="J79" i="3"/>
  <c r="B80" i="3"/>
  <c r="J80" i="3"/>
  <c r="B81" i="3"/>
  <c r="J81" i="3"/>
  <c r="B82" i="3"/>
  <c r="J82" i="3"/>
  <c r="B83" i="3"/>
  <c r="P84" i="3"/>
  <c r="L84" i="3"/>
  <c r="H84" i="3"/>
  <c r="D84" i="3"/>
  <c r="O84" i="3"/>
  <c r="K84" i="3"/>
  <c r="G84" i="3"/>
  <c r="C84" i="3"/>
  <c r="N84" i="3"/>
  <c r="J84" i="3"/>
  <c r="F84" i="3"/>
  <c r="B84" i="3"/>
  <c r="P85" i="3"/>
  <c r="L85" i="3"/>
  <c r="H85" i="3"/>
  <c r="D85" i="3"/>
  <c r="O85" i="3"/>
  <c r="K85" i="3"/>
  <c r="G85" i="3"/>
  <c r="C85" i="3"/>
  <c r="N85" i="3"/>
  <c r="J85" i="3"/>
  <c r="F85" i="3"/>
  <c r="B85" i="3"/>
  <c r="P86" i="3"/>
  <c r="L86" i="3"/>
  <c r="H86" i="3"/>
  <c r="D86" i="3"/>
  <c r="O86" i="3"/>
  <c r="K86" i="3"/>
  <c r="G86" i="3"/>
  <c r="C86" i="3"/>
  <c r="N86" i="3"/>
  <c r="J86" i="3"/>
  <c r="F86" i="3"/>
  <c r="B86" i="3"/>
  <c r="P87" i="3"/>
  <c r="L87" i="3"/>
  <c r="H87" i="3"/>
  <c r="D87" i="3"/>
  <c r="O87" i="3"/>
  <c r="K87" i="3"/>
  <c r="G87" i="3"/>
  <c r="C87" i="3"/>
  <c r="N87" i="3"/>
  <c r="J87" i="3"/>
  <c r="F87" i="3"/>
  <c r="B87" i="3"/>
  <c r="N88" i="3"/>
  <c r="L88" i="3"/>
  <c r="H88" i="3"/>
  <c r="D88" i="3"/>
  <c r="P88" i="3"/>
  <c r="K88" i="3"/>
  <c r="G88" i="3"/>
  <c r="C88" i="3"/>
  <c r="O88" i="3"/>
  <c r="J88" i="3"/>
  <c r="F88" i="3"/>
  <c r="B88" i="3"/>
  <c r="I96" i="3"/>
  <c r="I98" i="3"/>
  <c r="I100" i="3"/>
  <c r="I102" i="3"/>
  <c r="I104" i="3"/>
  <c r="I12" i="4"/>
  <c r="I14" i="4"/>
  <c r="I22" i="4"/>
  <c r="O46" i="4"/>
  <c r="J46" i="4"/>
  <c r="F46" i="4"/>
  <c r="B46" i="4"/>
  <c r="L46" i="4"/>
  <c r="E46" i="4"/>
  <c r="P46" i="4"/>
  <c r="I46" i="4"/>
  <c r="D46" i="4"/>
  <c r="N46" i="4"/>
  <c r="H46" i="4"/>
  <c r="C46" i="4"/>
  <c r="M46" i="4"/>
  <c r="G46" i="4"/>
  <c r="B16" i="3"/>
  <c r="F16" i="3"/>
  <c r="J16" i="3"/>
  <c r="B17" i="3"/>
  <c r="F17" i="3"/>
  <c r="J17" i="3"/>
  <c r="B18" i="3"/>
  <c r="F18" i="3"/>
  <c r="J18" i="3"/>
  <c r="B19" i="3"/>
  <c r="F19" i="3"/>
  <c r="J19" i="3"/>
  <c r="B20" i="3"/>
  <c r="F20" i="3"/>
  <c r="J20" i="3"/>
  <c r="B21" i="3"/>
  <c r="F21" i="3"/>
  <c r="J21" i="3"/>
  <c r="B22" i="3"/>
  <c r="F22" i="3"/>
  <c r="J22" i="3"/>
  <c r="N22" i="3"/>
  <c r="E62" i="3"/>
  <c r="M62" i="3"/>
  <c r="E63" i="3"/>
  <c r="M63" i="3"/>
  <c r="E64" i="3"/>
  <c r="M64" i="3"/>
  <c r="E65" i="3"/>
  <c r="M65" i="3"/>
  <c r="E66" i="3"/>
  <c r="M66" i="3"/>
  <c r="E67" i="3"/>
  <c r="M67" i="3"/>
  <c r="E68" i="3"/>
  <c r="M68" i="3"/>
  <c r="E69" i="3"/>
  <c r="M69" i="3"/>
  <c r="E70" i="3"/>
  <c r="M70" i="3"/>
  <c r="E71" i="3"/>
  <c r="M71" i="3"/>
  <c r="E72" i="3"/>
  <c r="M72" i="3"/>
  <c r="E73" i="3"/>
  <c r="M73" i="3"/>
  <c r="E74" i="3"/>
  <c r="M74" i="3"/>
  <c r="E75" i="3"/>
  <c r="M75" i="3"/>
  <c r="E76" i="3"/>
  <c r="M76" i="3"/>
  <c r="E77" i="3"/>
  <c r="M77" i="3"/>
  <c r="E78" i="3"/>
  <c r="M78" i="3"/>
  <c r="E79" i="3"/>
  <c r="M79" i="3"/>
  <c r="E80" i="3"/>
  <c r="M80" i="3"/>
  <c r="E81" i="3"/>
  <c r="M81" i="3"/>
  <c r="E82" i="3"/>
  <c r="M82" i="3"/>
  <c r="E83" i="3"/>
  <c r="E84" i="3"/>
  <c r="E85" i="3"/>
  <c r="E86" i="3"/>
  <c r="E87" i="3"/>
  <c r="E88" i="3"/>
  <c r="O97" i="3"/>
  <c r="K97" i="3"/>
  <c r="G97" i="3"/>
  <c r="C97" i="3"/>
  <c r="N97" i="3"/>
  <c r="J97" i="3"/>
  <c r="F97" i="3"/>
  <c r="B97" i="3"/>
  <c r="P97" i="3"/>
  <c r="H97" i="3"/>
  <c r="M97" i="3"/>
  <c r="E97" i="3"/>
  <c r="L97" i="3"/>
  <c r="D97" i="3"/>
  <c r="O99" i="3"/>
  <c r="K99" i="3"/>
  <c r="G99" i="3"/>
  <c r="C99" i="3"/>
  <c r="N99" i="3"/>
  <c r="J99" i="3"/>
  <c r="F99" i="3"/>
  <c r="B99" i="3"/>
  <c r="P99" i="3"/>
  <c r="H99" i="3"/>
  <c r="M99" i="3"/>
  <c r="E99" i="3"/>
  <c r="L99" i="3"/>
  <c r="D99" i="3"/>
  <c r="O101" i="3"/>
  <c r="K101" i="3"/>
  <c r="G101" i="3"/>
  <c r="C101" i="3"/>
  <c r="N101" i="3"/>
  <c r="J101" i="3"/>
  <c r="F101" i="3"/>
  <c r="B101" i="3"/>
  <c r="P101" i="3"/>
  <c r="H101" i="3"/>
  <c r="M101" i="3"/>
  <c r="E101" i="3"/>
  <c r="L101" i="3"/>
  <c r="D101" i="3"/>
  <c r="O103" i="3"/>
  <c r="K103" i="3"/>
  <c r="G103" i="3"/>
  <c r="C103" i="3"/>
  <c r="N103" i="3"/>
  <c r="J103" i="3"/>
  <c r="F103" i="3"/>
  <c r="B103" i="3"/>
  <c r="P103" i="3"/>
  <c r="H103" i="3"/>
  <c r="M103" i="3"/>
  <c r="E103" i="3"/>
  <c r="L103" i="3"/>
  <c r="D103" i="3"/>
  <c r="O105" i="3"/>
  <c r="K105" i="3"/>
  <c r="G105" i="3"/>
  <c r="C105" i="3"/>
  <c r="N105" i="3"/>
  <c r="J105" i="3"/>
  <c r="F105" i="3"/>
  <c r="B105" i="3"/>
  <c r="P105" i="3"/>
  <c r="H105" i="3"/>
  <c r="M105" i="3"/>
  <c r="E105" i="3"/>
  <c r="L105" i="3"/>
  <c r="D105" i="3"/>
  <c r="B7" i="4"/>
  <c r="B9" i="4"/>
  <c r="B11" i="4"/>
  <c r="P13" i="4"/>
  <c r="L13" i="4"/>
  <c r="G13" i="4"/>
  <c r="C13" i="4"/>
  <c r="O13" i="4"/>
  <c r="J13" i="4"/>
  <c r="F13" i="4"/>
  <c r="B13" i="4"/>
  <c r="Q13" i="4"/>
  <c r="H13" i="4"/>
  <c r="N13" i="4"/>
  <c r="E13" i="4"/>
  <c r="M13" i="4"/>
  <c r="D13" i="4"/>
  <c r="P18" i="4"/>
  <c r="L18" i="4"/>
  <c r="G18" i="4"/>
  <c r="C18" i="4"/>
  <c r="O18" i="4"/>
  <c r="J18" i="4"/>
  <c r="F18" i="4"/>
  <c r="B18" i="4"/>
  <c r="H18" i="4"/>
  <c r="N18" i="4"/>
  <c r="E18" i="4"/>
  <c r="M18" i="4"/>
  <c r="D18" i="4"/>
  <c r="P26" i="4"/>
  <c r="L26" i="4"/>
  <c r="G26" i="4"/>
  <c r="C26" i="4"/>
  <c r="O26" i="4"/>
  <c r="J26" i="4"/>
  <c r="F26" i="4"/>
  <c r="B26" i="4"/>
  <c r="H26" i="4"/>
  <c r="N26" i="4"/>
  <c r="E26" i="4"/>
  <c r="M26" i="4"/>
  <c r="D26" i="4"/>
  <c r="D89" i="3"/>
  <c r="I89" i="3"/>
  <c r="O89" i="3"/>
  <c r="D90" i="3"/>
  <c r="I90" i="3"/>
  <c r="O90" i="3"/>
  <c r="D91" i="3"/>
  <c r="I91" i="3"/>
  <c r="O91" i="3"/>
  <c r="D92" i="3"/>
  <c r="I92" i="3"/>
  <c r="O92" i="3"/>
  <c r="D93" i="3"/>
  <c r="I93" i="3"/>
  <c r="O93" i="3"/>
  <c r="D94" i="3"/>
  <c r="I94" i="3"/>
  <c r="O94" i="3"/>
  <c r="D95" i="3"/>
  <c r="L95" i="3"/>
  <c r="E15" i="4"/>
  <c r="N15" i="4"/>
  <c r="E19" i="4"/>
  <c r="N19" i="4"/>
  <c r="E23" i="4"/>
  <c r="N23" i="4"/>
  <c r="E27" i="4"/>
  <c r="N27" i="4"/>
  <c r="O38" i="4"/>
  <c r="J38" i="4"/>
  <c r="F38" i="4"/>
  <c r="B38" i="4"/>
  <c r="L38" i="4"/>
  <c r="E38" i="4"/>
  <c r="P38" i="4"/>
  <c r="I38" i="4"/>
  <c r="D38" i="4"/>
  <c r="N38" i="4"/>
  <c r="H38" i="4"/>
  <c r="C38" i="4"/>
  <c r="M44" i="4"/>
  <c r="H44" i="4"/>
  <c r="D44" i="4"/>
  <c r="P44" i="4"/>
  <c r="J44" i="4"/>
  <c r="E44" i="4"/>
  <c r="O44" i="4"/>
  <c r="I44" i="4"/>
  <c r="C44" i="4"/>
  <c r="N44" i="4"/>
  <c r="G44" i="4"/>
  <c r="B44" i="4"/>
  <c r="M90" i="4"/>
  <c r="H90" i="4"/>
  <c r="D90" i="4"/>
  <c r="N90" i="4"/>
  <c r="G90" i="4"/>
  <c r="B90" i="4"/>
  <c r="O90" i="4"/>
  <c r="F90" i="4"/>
  <c r="L90" i="4"/>
  <c r="E90" i="4"/>
  <c r="J90" i="4"/>
  <c r="C90" i="4"/>
  <c r="P90" i="4"/>
  <c r="I90" i="4"/>
  <c r="E89" i="3"/>
  <c r="K89" i="3"/>
  <c r="E90" i="3"/>
  <c r="K90" i="3"/>
  <c r="E91" i="3"/>
  <c r="K91" i="3"/>
  <c r="E92" i="3"/>
  <c r="K92" i="3"/>
  <c r="E93" i="3"/>
  <c r="K93" i="3"/>
  <c r="E94" i="3"/>
  <c r="K94" i="3"/>
  <c r="E95" i="3"/>
  <c r="F15" i="4"/>
  <c r="F19" i="4"/>
  <c r="F23" i="4"/>
  <c r="F27" i="4"/>
  <c r="M36" i="4"/>
  <c r="H36" i="4"/>
  <c r="D36" i="4"/>
  <c r="P36" i="4"/>
  <c r="J36" i="4"/>
  <c r="E36" i="4"/>
  <c r="O36" i="4"/>
  <c r="I36" i="4"/>
  <c r="C36" i="4"/>
  <c r="N36" i="4"/>
  <c r="G36" i="4"/>
  <c r="B36" i="4"/>
  <c r="O62" i="4"/>
  <c r="J62" i="4"/>
  <c r="F62" i="4"/>
  <c r="B62" i="4"/>
  <c r="L62" i="4"/>
  <c r="E62" i="4"/>
  <c r="P62" i="4"/>
  <c r="I62" i="4"/>
  <c r="D62" i="4"/>
  <c r="N62" i="4"/>
  <c r="H62" i="4"/>
  <c r="C62" i="4"/>
  <c r="M74" i="4"/>
  <c r="H74" i="4"/>
  <c r="D74" i="4"/>
  <c r="N74" i="4"/>
  <c r="G74" i="4"/>
  <c r="B74" i="4"/>
  <c r="L74" i="4"/>
  <c r="E74" i="4"/>
  <c r="J74" i="4"/>
  <c r="C74" i="4"/>
  <c r="O74" i="4"/>
  <c r="I74" i="4"/>
  <c r="F74" i="4"/>
  <c r="N89" i="3"/>
  <c r="J89" i="3"/>
  <c r="F89" i="3"/>
  <c r="B89" i="3"/>
  <c r="G89" i="3"/>
  <c r="L89" i="3"/>
  <c r="N90" i="3"/>
  <c r="J90" i="3"/>
  <c r="F90" i="3"/>
  <c r="B90" i="3"/>
  <c r="G90" i="3"/>
  <c r="L90" i="3"/>
  <c r="N91" i="3"/>
  <c r="J91" i="3"/>
  <c r="F91" i="3"/>
  <c r="B91" i="3"/>
  <c r="G91" i="3"/>
  <c r="L91" i="3"/>
  <c r="N92" i="3"/>
  <c r="J92" i="3"/>
  <c r="F92" i="3"/>
  <c r="B92" i="3"/>
  <c r="G92" i="3"/>
  <c r="L92" i="3"/>
  <c r="N93" i="3"/>
  <c r="J93" i="3"/>
  <c r="F93" i="3"/>
  <c r="B93" i="3"/>
  <c r="G93" i="3"/>
  <c r="L93" i="3"/>
  <c r="N94" i="3"/>
  <c r="J94" i="3"/>
  <c r="F94" i="3"/>
  <c r="B94" i="3"/>
  <c r="G94" i="3"/>
  <c r="L94" i="3"/>
  <c r="O95" i="3"/>
  <c r="K95" i="3"/>
  <c r="G95" i="3"/>
  <c r="N95" i="3"/>
  <c r="J95" i="3"/>
  <c r="F95" i="3"/>
  <c r="B95" i="3"/>
  <c r="H95" i="3"/>
  <c r="P95" i="3"/>
  <c r="M15" i="4"/>
  <c r="H15" i="4"/>
  <c r="D15" i="4"/>
  <c r="P15" i="4"/>
  <c r="L15" i="4"/>
  <c r="G15" i="4"/>
  <c r="C15" i="4"/>
  <c r="I15" i="4"/>
  <c r="M19" i="4"/>
  <c r="H19" i="4"/>
  <c r="D19" i="4"/>
  <c r="P19" i="4"/>
  <c r="L19" i="4"/>
  <c r="G19" i="4"/>
  <c r="C19" i="4"/>
  <c r="I19" i="4"/>
  <c r="M23" i="4"/>
  <c r="H23" i="4"/>
  <c r="D23" i="4"/>
  <c r="P23" i="4"/>
  <c r="L23" i="4"/>
  <c r="G23" i="4"/>
  <c r="C23" i="4"/>
  <c r="I23" i="4"/>
  <c r="M27" i="4"/>
  <c r="H27" i="4"/>
  <c r="D27" i="4"/>
  <c r="P27" i="4"/>
  <c r="L27" i="4"/>
  <c r="G27" i="4"/>
  <c r="C27" i="4"/>
  <c r="I27" i="4"/>
  <c r="O54" i="4"/>
  <c r="J54" i="4"/>
  <c r="F54" i="4"/>
  <c r="B54" i="4"/>
  <c r="L54" i="4"/>
  <c r="E54" i="4"/>
  <c r="P54" i="4"/>
  <c r="I54" i="4"/>
  <c r="D54" i="4"/>
  <c r="N54" i="4"/>
  <c r="H54" i="4"/>
  <c r="C54" i="4"/>
  <c r="M60" i="4"/>
  <c r="H60" i="4"/>
  <c r="D60" i="4"/>
  <c r="P60" i="4"/>
  <c r="J60" i="4"/>
  <c r="E60" i="4"/>
  <c r="O60" i="4"/>
  <c r="I60" i="4"/>
  <c r="C60" i="4"/>
  <c r="N60" i="4"/>
  <c r="G60" i="4"/>
  <c r="B60" i="4"/>
  <c r="M82" i="4"/>
  <c r="H82" i="4"/>
  <c r="D82" i="4"/>
  <c r="N82" i="4"/>
  <c r="G82" i="4"/>
  <c r="B82" i="4"/>
  <c r="O82" i="4"/>
  <c r="F82" i="4"/>
  <c r="L82" i="4"/>
  <c r="E82" i="4"/>
  <c r="J82" i="4"/>
  <c r="C82" i="4"/>
  <c r="P82" i="4"/>
  <c r="I82" i="4"/>
  <c r="M98" i="4"/>
  <c r="H98" i="4"/>
  <c r="D98" i="4"/>
  <c r="N98" i="4"/>
  <c r="G98" i="4"/>
  <c r="B98" i="4"/>
  <c r="O98" i="4"/>
  <c r="F98" i="4"/>
  <c r="L98" i="4"/>
  <c r="E98" i="4"/>
  <c r="J98" i="4"/>
  <c r="C98" i="4"/>
  <c r="P98" i="4"/>
  <c r="I98" i="4"/>
  <c r="E30" i="4"/>
  <c r="I30" i="4"/>
  <c r="N30" i="4"/>
  <c r="P35" i="4"/>
  <c r="L35" i="4"/>
  <c r="G35" i="4"/>
  <c r="C35" i="4"/>
  <c r="F35" i="4"/>
  <c r="M35" i="4"/>
  <c r="P43" i="4"/>
  <c r="L43" i="4"/>
  <c r="G43" i="4"/>
  <c r="C43" i="4"/>
  <c r="F43" i="4"/>
  <c r="M43" i="4"/>
  <c r="P51" i="4"/>
  <c r="L51" i="4"/>
  <c r="G51" i="4"/>
  <c r="C51" i="4"/>
  <c r="F51" i="4"/>
  <c r="M51" i="4"/>
  <c r="P59" i="4"/>
  <c r="L59" i="4"/>
  <c r="G59" i="4"/>
  <c r="C59" i="4"/>
  <c r="F59" i="4"/>
  <c r="M59" i="4"/>
  <c r="O68" i="4"/>
  <c r="J68" i="4"/>
  <c r="F68" i="4"/>
  <c r="N68" i="4"/>
  <c r="H68" i="4"/>
  <c r="C68" i="4"/>
  <c r="I68" i="4"/>
  <c r="B68" i="4"/>
  <c r="L68" i="4"/>
  <c r="D16" i="4"/>
  <c r="H16" i="4"/>
  <c r="M16" i="4"/>
  <c r="E17" i="4"/>
  <c r="I17" i="4"/>
  <c r="D20" i="4"/>
  <c r="H20" i="4"/>
  <c r="M20" i="4"/>
  <c r="E21" i="4"/>
  <c r="I21" i="4"/>
  <c r="D24" i="4"/>
  <c r="H24" i="4"/>
  <c r="M24" i="4"/>
  <c r="E25" i="4"/>
  <c r="I25" i="4"/>
  <c r="D28" i="4"/>
  <c r="H28" i="4"/>
  <c r="M28" i="4"/>
  <c r="E29" i="4"/>
  <c r="I29" i="4"/>
  <c r="B30" i="4"/>
  <c r="F30" i="4"/>
  <c r="J30" i="4"/>
  <c r="O30" i="4"/>
  <c r="M32" i="4"/>
  <c r="H32" i="4"/>
  <c r="D32" i="4"/>
  <c r="F32" i="4"/>
  <c r="L32" i="4"/>
  <c r="O34" i="4"/>
  <c r="J34" i="4"/>
  <c r="F34" i="4"/>
  <c r="B34" i="4"/>
  <c r="G34" i="4"/>
  <c r="M34" i="4"/>
  <c r="B35" i="4"/>
  <c r="H35" i="4"/>
  <c r="N35" i="4"/>
  <c r="E39" i="4"/>
  <c r="M40" i="4"/>
  <c r="H40" i="4"/>
  <c r="D40" i="4"/>
  <c r="F40" i="4"/>
  <c r="L40" i="4"/>
  <c r="O42" i="4"/>
  <c r="J42" i="4"/>
  <c r="F42" i="4"/>
  <c r="B42" i="4"/>
  <c r="G42" i="4"/>
  <c r="M42" i="4"/>
  <c r="B43" i="4"/>
  <c r="H43" i="4"/>
  <c r="N43" i="4"/>
  <c r="E47" i="4"/>
  <c r="M48" i="4"/>
  <c r="H48" i="4"/>
  <c r="D48" i="4"/>
  <c r="F48" i="4"/>
  <c r="L48" i="4"/>
  <c r="O50" i="4"/>
  <c r="J50" i="4"/>
  <c r="F50" i="4"/>
  <c r="B50" i="4"/>
  <c r="G50" i="4"/>
  <c r="M50" i="4"/>
  <c r="B51" i="4"/>
  <c r="H51" i="4"/>
  <c r="N51" i="4"/>
  <c r="E55" i="4"/>
  <c r="M56" i="4"/>
  <c r="H56" i="4"/>
  <c r="D56" i="4"/>
  <c r="F56" i="4"/>
  <c r="L56" i="4"/>
  <c r="O58" i="4"/>
  <c r="J58" i="4"/>
  <c r="F58" i="4"/>
  <c r="B58" i="4"/>
  <c r="G58" i="4"/>
  <c r="M58" i="4"/>
  <c r="B59" i="4"/>
  <c r="H59" i="4"/>
  <c r="N59" i="4"/>
  <c r="E63" i="4"/>
  <c r="M64" i="4"/>
  <c r="H64" i="4"/>
  <c r="D64" i="4"/>
  <c r="F64" i="4"/>
  <c r="L64" i="4"/>
  <c r="N66" i="4"/>
  <c r="I66" i="4"/>
  <c r="L66" i="4"/>
  <c r="F66" i="4"/>
  <c r="B66" i="4"/>
  <c r="G66" i="4"/>
  <c r="O66" i="4"/>
  <c r="D68" i="4"/>
  <c r="M68" i="4"/>
  <c r="P108" i="4"/>
  <c r="L108" i="4"/>
  <c r="G108" i="4"/>
  <c r="C108" i="4"/>
  <c r="O108" i="4"/>
  <c r="J108" i="4"/>
  <c r="F108" i="4"/>
  <c r="B108" i="4"/>
  <c r="H108" i="4"/>
  <c r="I108" i="4"/>
  <c r="E108" i="4"/>
  <c r="N108" i="4"/>
  <c r="D108" i="4"/>
  <c r="M121" i="4"/>
  <c r="H121" i="4"/>
  <c r="D121" i="4"/>
  <c r="P121" i="4"/>
  <c r="L121" i="4"/>
  <c r="G121" i="4"/>
  <c r="C121" i="4"/>
  <c r="O121" i="4"/>
  <c r="F121" i="4"/>
  <c r="N121" i="4"/>
  <c r="E121" i="4"/>
  <c r="J121" i="4"/>
  <c r="B121" i="4"/>
  <c r="I121" i="4"/>
  <c r="E16" i="4"/>
  <c r="I16" i="4"/>
  <c r="E20" i="4"/>
  <c r="I20" i="4"/>
  <c r="E24" i="4"/>
  <c r="I24" i="4"/>
  <c r="E28" i="4"/>
  <c r="I28" i="4"/>
  <c r="C30" i="4"/>
  <c r="G30" i="4"/>
  <c r="L30" i="4"/>
  <c r="D35" i="4"/>
  <c r="I35" i="4"/>
  <c r="O35" i="4"/>
  <c r="P39" i="4"/>
  <c r="L39" i="4"/>
  <c r="G39" i="4"/>
  <c r="C39" i="4"/>
  <c r="F39" i="4"/>
  <c r="M39" i="4"/>
  <c r="D43" i="4"/>
  <c r="I43" i="4"/>
  <c r="O43" i="4"/>
  <c r="P47" i="4"/>
  <c r="L47" i="4"/>
  <c r="G47" i="4"/>
  <c r="C47" i="4"/>
  <c r="F47" i="4"/>
  <c r="M47" i="4"/>
  <c r="D51" i="4"/>
  <c r="I51" i="4"/>
  <c r="O51" i="4"/>
  <c r="P55" i="4"/>
  <c r="L55" i="4"/>
  <c r="G55" i="4"/>
  <c r="C55" i="4"/>
  <c r="F55" i="4"/>
  <c r="M55" i="4"/>
  <c r="D59" i="4"/>
  <c r="I59" i="4"/>
  <c r="O59" i="4"/>
  <c r="P63" i="4"/>
  <c r="L63" i="4"/>
  <c r="G63" i="4"/>
  <c r="C63" i="4"/>
  <c r="F63" i="4"/>
  <c r="M63" i="4"/>
  <c r="C66" i="4"/>
  <c r="H66" i="4"/>
  <c r="P66" i="4"/>
  <c r="E68" i="4"/>
  <c r="P68" i="4"/>
  <c r="M108" i="4"/>
  <c r="E33" i="4"/>
  <c r="I33" i="4"/>
  <c r="E37" i="4"/>
  <c r="I37" i="4"/>
  <c r="E41" i="4"/>
  <c r="I41" i="4"/>
  <c r="E45" i="4"/>
  <c r="I45" i="4"/>
  <c r="E49" i="4"/>
  <c r="I49" i="4"/>
  <c r="E53" i="4"/>
  <c r="I53" i="4"/>
  <c r="E57" i="4"/>
  <c r="I57" i="4"/>
  <c r="E61" i="4"/>
  <c r="I61" i="4"/>
  <c r="E65" i="4"/>
  <c r="I65" i="4"/>
  <c r="O67" i="4"/>
  <c r="J67" i="4"/>
  <c r="F67" i="4"/>
  <c r="B67" i="4"/>
  <c r="G67" i="4"/>
  <c r="M67" i="4"/>
  <c r="P69" i="4"/>
  <c r="L69" i="4"/>
  <c r="G69" i="4"/>
  <c r="C69" i="4"/>
  <c r="O69" i="4"/>
  <c r="I69" i="4"/>
  <c r="D69" i="4"/>
  <c r="H69" i="4"/>
  <c r="M70" i="4"/>
  <c r="H70" i="4"/>
  <c r="D70" i="4"/>
  <c r="P70" i="4"/>
  <c r="J70" i="4"/>
  <c r="E70" i="4"/>
  <c r="G70" i="4"/>
  <c r="O70" i="4"/>
  <c r="G72" i="4"/>
  <c r="O76" i="4"/>
  <c r="J76" i="4"/>
  <c r="F76" i="4"/>
  <c r="B76" i="4"/>
  <c r="N76" i="4"/>
  <c r="H76" i="4"/>
  <c r="C76" i="4"/>
  <c r="I76" i="4"/>
  <c r="P77" i="4"/>
  <c r="L77" i="4"/>
  <c r="G77" i="4"/>
  <c r="C77" i="4"/>
  <c r="O77" i="4"/>
  <c r="I77" i="4"/>
  <c r="D77" i="4"/>
  <c r="H77" i="4"/>
  <c r="M78" i="4"/>
  <c r="H78" i="4"/>
  <c r="D78" i="4"/>
  <c r="P78" i="4"/>
  <c r="J78" i="4"/>
  <c r="E78" i="4"/>
  <c r="G78" i="4"/>
  <c r="O78" i="4"/>
  <c r="G80" i="4"/>
  <c r="O84" i="4"/>
  <c r="J84" i="4"/>
  <c r="F84" i="4"/>
  <c r="B84" i="4"/>
  <c r="N84" i="4"/>
  <c r="H84" i="4"/>
  <c r="C84" i="4"/>
  <c r="I84" i="4"/>
  <c r="P85" i="4"/>
  <c r="L85" i="4"/>
  <c r="G85" i="4"/>
  <c r="C85" i="4"/>
  <c r="O85" i="4"/>
  <c r="I85" i="4"/>
  <c r="D85" i="4"/>
  <c r="H85" i="4"/>
  <c r="M86" i="4"/>
  <c r="H86" i="4"/>
  <c r="D86" i="4"/>
  <c r="P86" i="4"/>
  <c r="J86" i="4"/>
  <c r="E86" i="4"/>
  <c r="G86" i="4"/>
  <c r="O86" i="4"/>
  <c r="G88" i="4"/>
  <c r="O92" i="4"/>
  <c r="J92" i="4"/>
  <c r="F92" i="4"/>
  <c r="B92" i="4"/>
  <c r="N92" i="4"/>
  <c r="H92" i="4"/>
  <c r="C92" i="4"/>
  <c r="I92" i="4"/>
  <c r="P93" i="4"/>
  <c r="L93" i="4"/>
  <c r="G93" i="4"/>
  <c r="C93" i="4"/>
  <c r="O93" i="4"/>
  <c r="I93" i="4"/>
  <c r="D93" i="4"/>
  <c r="H93" i="4"/>
  <c r="M94" i="4"/>
  <c r="H94" i="4"/>
  <c r="D94" i="4"/>
  <c r="P94" i="4"/>
  <c r="J94" i="4"/>
  <c r="E94" i="4"/>
  <c r="G94" i="4"/>
  <c r="O94" i="4"/>
  <c r="G96" i="4"/>
  <c r="O100" i="4"/>
  <c r="J100" i="4"/>
  <c r="F100" i="4"/>
  <c r="B100" i="4"/>
  <c r="N100" i="4"/>
  <c r="H100" i="4"/>
  <c r="C100" i="4"/>
  <c r="I100" i="4"/>
  <c r="P101" i="4"/>
  <c r="L101" i="4"/>
  <c r="G101" i="4"/>
  <c r="C101" i="4"/>
  <c r="O101" i="4"/>
  <c r="I101" i="4"/>
  <c r="D101" i="4"/>
  <c r="H101" i="4"/>
  <c r="M102" i="4"/>
  <c r="H102" i="4"/>
  <c r="D102" i="4"/>
  <c r="P102" i="4"/>
  <c r="J102" i="4"/>
  <c r="E102" i="4"/>
  <c r="G102" i="4"/>
  <c r="O102" i="4"/>
  <c r="M125" i="4"/>
  <c r="H125" i="4"/>
  <c r="D125" i="4"/>
  <c r="P125" i="4"/>
  <c r="L125" i="4"/>
  <c r="G125" i="4"/>
  <c r="C125" i="4"/>
  <c r="O125" i="4"/>
  <c r="F125" i="4"/>
  <c r="N125" i="4"/>
  <c r="E125" i="4"/>
  <c r="J125" i="4"/>
  <c r="B125" i="4"/>
  <c r="I125" i="4"/>
  <c r="O72" i="4"/>
  <c r="J72" i="4"/>
  <c r="F72" i="4"/>
  <c r="B72" i="4"/>
  <c r="L72" i="4"/>
  <c r="E72" i="4"/>
  <c r="H72" i="4"/>
  <c r="P72" i="4"/>
  <c r="O80" i="4"/>
  <c r="J80" i="4"/>
  <c r="F80" i="4"/>
  <c r="B80" i="4"/>
  <c r="L80" i="4"/>
  <c r="E80" i="4"/>
  <c r="H80" i="4"/>
  <c r="P80" i="4"/>
  <c r="O88" i="4"/>
  <c r="J88" i="4"/>
  <c r="F88" i="4"/>
  <c r="B88" i="4"/>
  <c r="L88" i="4"/>
  <c r="E88" i="4"/>
  <c r="H88" i="4"/>
  <c r="P88" i="4"/>
  <c r="O96" i="4"/>
  <c r="J96" i="4"/>
  <c r="F96" i="4"/>
  <c r="B96" i="4"/>
  <c r="L96" i="4"/>
  <c r="E96" i="4"/>
  <c r="H96" i="4"/>
  <c r="P96" i="4"/>
  <c r="P104" i="4"/>
  <c r="L104" i="4"/>
  <c r="G104" i="4"/>
  <c r="C104" i="4"/>
  <c r="O104" i="4"/>
  <c r="J104" i="4"/>
  <c r="F104" i="4"/>
  <c r="B104" i="4"/>
  <c r="H104" i="4"/>
  <c r="M104" i="4"/>
  <c r="M127" i="4"/>
  <c r="H127" i="4"/>
  <c r="D127" i="4"/>
  <c r="O127" i="4"/>
  <c r="I127" i="4"/>
  <c r="C127" i="4"/>
  <c r="N127" i="4"/>
  <c r="G127" i="4"/>
  <c r="B127" i="4"/>
  <c r="J127" i="4"/>
  <c r="F127" i="4"/>
  <c r="P127" i="4"/>
  <c r="E127" i="4"/>
  <c r="C88" i="4"/>
  <c r="I88" i="4"/>
  <c r="C96" i="4"/>
  <c r="I96" i="4"/>
  <c r="D104" i="4"/>
  <c r="N104" i="4"/>
  <c r="M117" i="4"/>
  <c r="H117" i="4"/>
  <c r="D117" i="4"/>
  <c r="P117" i="4"/>
  <c r="L117" i="4"/>
  <c r="G117" i="4"/>
  <c r="C117" i="4"/>
  <c r="O117" i="4"/>
  <c r="F117" i="4"/>
  <c r="N117" i="4"/>
  <c r="E117" i="4"/>
  <c r="J117" i="4"/>
  <c r="B117" i="4"/>
  <c r="L127" i="4"/>
  <c r="M131" i="4"/>
  <c r="H131" i="4"/>
  <c r="D131" i="4"/>
  <c r="P131" i="4"/>
  <c r="L131" i="4"/>
  <c r="G131" i="4"/>
  <c r="C131" i="4"/>
  <c r="N131" i="4"/>
  <c r="E131" i="4"/>
  <c r="J131" i="4"/>
  <c r="B131" i="4"/>
  <c r="O131" i="4"/>
  <c r="I131" i="4"/>
  <c r="F131" i="4"/>
  <c r="P73" i="4"/>
  <c r="L73" i="4"/>
  <c r="G73" i="4"/>
  <c r="C73" i="4"/>
  <c r="F73" i="4"/>
  <c r="M73" i="4"/>
  <c r="P81" i="4"/>
  <c r="L81" i="4"/>
  <c r="G81" i="4"/>
  <c r="C81" i="4"/>
  <c r="F81" i="4"/>
  <c r="M81" i="4"/>
  <c r="P89" i="4"/>
  <c r="L89" i="4"/>
  <c r="G89" i="4"/>
  <c r="C89" i="4"/>
  <c r="F89" i="4"/>
  <c r="M89" i="4"/>
  <c r="P97" i="4"/>
  <c r="L97" i="4"/>
  <c r="G97" i="4"/>
  <c r="C97" i="4"/>
  <c r="F97" i="4"/>
  <c r="M97" i="4"/>
  <c r="M105" i="4"/>
  <c r="H105" i="4"/>
  <c r="D105" i="4"/>
  <c r="P105" i="4"/>
  <c r="L105" i="4"/>
  <c r="G105" i="4"/>
  <c r="C105" i="4"/>
  <c r="I105" i="4"/>
  <c r="M113" i="4"/>
  <c r="H113" i="4"/>
  <c r="D113" i="4"/>
  <c r="P113" i="4"/>
  <c r="L113" i="4"/>
  <c r="G113" i="4"/>
  <c r="C113" i="4"/>
  <c r="O113" i="4"/>
  <c r="F113" i="4"/>
  <c r="N113" i="4"/>
  <c r="E113" i="4"/>
  <c r="J113" i="4"/>
  <c r="B113" i="4"/>
  <c r="P112" i="4"/>
  <c r="L112" i="4"/>
  <c r="G112" i="4"/>
  <c r="C112" i="4"/>
  <c r="O112" i="4"/>
  <c r="J112" i="4"/>
  <c r="F112" i="4"/>
  <c r="B112" i="4"/>
  <c r="I112" i="4"/>
  <c r="P116" i="4"/>
  <c r="L116" i="4"/>
  <c r="G116" i="4"/>
  <c r="C116" i="4"/>
  <c r="O116" i="4"/>
  <c r="J116" i="4"/>
  <c r="F116" i="4"/>
  <c r="B116" i="4"/>
  <c r="I116" i="4"/>
  <c r="P120" i="4"/>
  <c r="L120" i="4"/>
  <c r="G120" i="4"/>
  <c r="C120" i="4"/>
  <c r="O120" i="4"/>
  <c r="J120" i="4"/>
  <c r="F120" i="4"/>
  <c r="B120" i="4"/>
  <c r="I120" i="4"/>
  <c r="P124" i="4"/>
  <c r="L124" i="4"/>
  <c r="G124" i="4"/>
  <c r="C124" i="4"/>
  <c r="O124" i="4"/>
  <c r="J124" i="4"/>
  <c r="F124" i="4"/>
  <c r="B124" i="4"/>
  <c r="I124" i="4"/>
  <c r="M147" i="4"/>
  <c r="H147" i="4"/>
  <c r="D147" i="4"/>
  <c r="P147" i="4"/>
  <c r="L147" i="4"/>
  <c r="G147" i="4"/>
  <c r="C147" i="4"/>
  <c r="N147" i="4"/>
  <c r="E147" i="4"/>
  <c r="J147" i="4"/>
  <c r="B147" i="4"/>
  <c r="P150" i="4"/>
  <c r="L150" i="4"/>
  <c r="G150" i="4"/>
  <c r="C150" i="4"/>
  <c r="O150" i="4"/>
  <c r="J150" i="4"/>
  <c r="F150" i="4"/>
  <c r="B150" i="4"/>
  <c r="N150" i="4"/>
  <c r="E150" i="4"/>
  <c r="M150" i="4"/>
  <c r="D150" i="4"/>
  <c r="E71" i="4"/>
  <c r="I71" i="4"/>
  <c r="E75" i="4"/>
  <c r="I75" i="4"/>
  <c r="E79" i="4"/>
  <c r="I79" i="4"/>
  <c r="E83" i="4"/>
  <c r="I83" i="4"/>
  <c r="E87" i="4"/>
  <c r="I87" i="4"/>
  <c r="E91" i="4"/>
  <c r="I91" i="4"/>
  <c r="E95" i="4"/>
  <c r="I95" i="4"/>
  <c r="E99" i="4"/>
  <c r="I99" i="4"/>
  <c r="E103" i="4"/>
  <c r="I103" i="4"/>
  <c r="D106" i="4"/>
  <c r="H106" i="4"/>
  <c r="M106" i="4"/>
  <c r="E107" i="4"/>
  <c r="I107" i="4"/>
  <c r="E109" i="4"/>
  <c r="D112" i="4"/>
  <c r="M112" i="4"/>
  <c r="D116" i="4"/>
  <c r="M116" i="4"/>
  <c r="D120" i="4"/>
  <c r="M120" i="4"/>
  <c r="D124" i="4"/>
  <c r="M124" i="4"/>
  <c r="O129" i="4"/>
  <c r="J129" i="4"/>
  <c r="F129" i="4"/>
  <c r="B129" i="4"/>
  <c r="P129" i="4"/>
  <c r="I129" i="4"/>
  <c r="D129" i="4"/>
  <c r="N129" i="4"/>
  <c r="H129" i="4"/>
  <c r="C129" i="4"/>
  <c r="M129" i="4"/>
  <c r="F147" i="4"/>
  <c r="H150" i="4"/>
  <c r="E106" i="4"/>
  <c r="I106" i="4"/>
  <c r="M109" i="4"/>
  <c r="H109" i="4"/>
  <c r="D109" i="4"/>
  <c r="P109" i="4"/>
  <c r="L109" i="4"/>
  <c r="G109" i="4"/>
  <c r="F109" i="4"/>
  <c r="O109" i="4"/>
  <c r="E112" i="4"/>
  <c r="N112" i="4"/>
  <c r="E116" i="4"/>
  <c r="N116" i="4"/>
  <c r="E120" i="4"/>
  <c r="N120" i="4"/>
  <c r="E124" i="4"/>
  <c r="N124" i="4"/>
  <c r="P130" i="4"/>
  <c r="L130" i="4"/>
  <c r="G130" i="4"/>
  <c r="C130" i="4"/>
  <c r="O130" i="4"/>
  <c r="J130" i="4"/>
  <c r="M130" i="4"/>
  <c r="E130" i="4"/>
  <c r="I130" i="4"/>
  <c r="D130" i="4"/>
  <c r="N130" i="4"/>
  <c r="M135" i="4"/>
  <c r="H135" i="4"/>
  <c r="D135" i="4"/>
  <c r="P135" i="4"/>
  <c r="L135" i="4"/>
  <c r="G135" i="4"/>
  <c r="C135" i="4"/>
  <c r="O135" i="4"/>
  <c r="F135" i="4"/>
  <c r="N135" i="4"/>
  <c r="E135" i="4"/>
  <c r="P138" i="4"/>
  <c r="L138" i="4"/>
  <c r="G138" i="4"/>
  <c r="C138" i="4"/>
  <c r="O138" i="4"/>
  <c r="J138" i="4"/>
  <c r="F138" i="4"/>
  <c r="B138" i="4"/>
  <c r="H138" i="4"/>
  <c r="N138" i="4"/>
  <c r="E138" i="4"/>
  <c r="I147" i="4"/>
  <c r="I150" i="4"/>
  <c r="D110" i="4"/>
  <c r="H110" i="4"/>
  <c r="M110" i="4"/>
  <c r="E111" i="4"/>
  <c r="I111" i="4"/>
  <c r="N111" i="4"/>
  <c r="D114" i="4"/>
  <c r="H114" i="4"/>
  <c r="M114" i="4"/>
  <c r="E115" i="4"/>
  <c r="I115" i="4"/>
  <c r="N115" i="4"/>
  <c r="D118" i="4"/>
  <c r="H118" i="4"/>
  <c r="M118" i="4"/>
  <c r="E119" i="4"/>
  <c r="I119" i="4"/>
  <c r="N119" i="4"/>
  <c r="D122" i="4"/>
  <c r="H122" i="4"/>
  <c r="M122" i="4"/>
  <c r="E123" i="4"/>
  <c r="I123" i="4"/>
  <c r="N123" i="4"/>
  <c r="D126" i="4"/>
  <c r="H126" i="4"/>
  <c r="M126" i="4"/>
  <c r="M143" i="4"/>
  <c r="H143" i="4"/>
  <c r="D143" i="4"/>
  <c r="P143" i="4"/>
  <c r="L143" i="4"/>
  <c r="G143" i="4"/>
  <c r="C143" i="4"/>
  <c r="I143" i="4"/>
  <c r="P146" i="4"/>
  <c r="L146" i="4"/>
  <c r="G146" i="4"/>
  <c r="C146" i="4"/>
  <c r="O146" i="4"/>
  <c r="J146" i="4"/>
  <c r="F146" i="4"/>
  <c r="B146" i="4"/>
  <c r="I146" i="4"/>
  <c r="E110" i="4"/>
  <c r="I110" i="4"/>
  <c r="B111" i="4"/>
  <c r="F111" i="4"/>
  <c r="J111" i="4"/>
  <c r="E114" i="4"/>
  <c r="I114" i="4"/>
  <c r="B115" i="4"/>
  <c r="F115" i="4"/>
  <c r="J115" i="4"/>
  <c r="E118" i="4"/>
  <c r="I118" i="4"/>
  <c r="B119" i="4"/>
  <c r="F119" i="4"/>
  <c r="J119" i="4"/>
  <c r="E122" i="4"/>
  <c r="I122" i="4"/>
  <c r="B123" i="4"/>
  <c r="F123" i="4"/>
  <c r="J123" i="4"/>
  <c r="E126" i="4"/>
  <c r="I126" i="4"/>
  <c r="N126" i="4"/>
  <c r="M139" i="4"/>
  <c r="H139" i="4"/>
  <c r="D139" i="4"/>
  <c r="P139" i="4"/>
  <c r="L139" i="4"/>
  <c r="G139" i="4"/>
  <c r="C139" i="4"/>
  <c r="I139" i="4"/>
  <c r="P142" i="4"/>
  <c r="L142" i="4"/>
  <c r="G142" i="4"/>
  <c r="C142" i="4"/>
  <c r="O142" i="4"/>
  <c r="J142" i="4"/>
  <c r="F142" i="4"/>
  <c r="B142" i="4"/>
  <c r="I142" i="4"/>
  <c r="B143" i="4"/>
  <c r="J143" i="4"/>
  <c r="D146" i="4"/>
  <c r="M146" i="4"/>
  <c r="E133" i="4"/>
  <c r="I133" i="4"/>
  <c r="N133" i="4"/>
  <c r="E137" i="4"/>
  <c r="I137" i="4"/>
  <c r="N137" i="4"/>
  <c r="E141" i="4"/>
  <c r="I141" i="4"/>
  <c r="N141" i="4"/>
  <c r="E145" i="4"/>
  <c r="I145" i="4"/>
  <c r="N145" i="4"/>
  <c r="E149" i="4"/>
  <c r="I149" i="4"/>
  <c r="N149" i="4"/>
  <c r="E128" i="4"/>
  <c r="I128" i="4"/>
  <c r="E132" i="4"/>
  <c r="I132" i="4"/>
  <c r="B133" i="4"/>
  <c r="F133" i="4"/>
  <c r="J133" i="4"/>
  <c r="E136" i="4"/>
  <c r="I136" i="4"/>
  <c r="B137" i="4"/>
  <c r="F137" i="4"/>
  <c r="J137" i="4"/>
  <c r="E140" i="4"/>
  <c r="I140" i="4"/>
  <c r="B141" i="4"/>
  <c r="F141" i="4"/>
  <c r="J141" i="4"/>
  <c r="E144" i="4"/>
  <c r="I144" i="4"/>
  <c r="B145" i="4"/>
  <c r="F145" i="4"/>
  <c r="J145" i="4"/>
  <c r="E148" i="4"/>
  <c r="I148" i="4"/>
  <c r="B149" i="4"/>
  <c r="F149" i="4"/>
  <c r="J149" i="4"/>
</calcChain>
</file>

<file path=xl/sharedStrings.xml><?xml version="1.0" encoding="utf-8"?>
<sst xmlns="http://schemas.openxmlformats.org/spreadsheetml/2006/main" count="77" uniqueCount="48">
  <si>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</si>
  <si>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</si>
  <si>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</si>
  <si>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</si>
  <si>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</si>
  <si>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</si>
  <si>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</si>
  <si>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</si>
  <si>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</si>
  <si>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</si>
  <si>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</si>
  <si>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</si>
  <si>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</si>
  <si>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</si>
  <si>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</si>
  <si>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9"/>
  </si>
  <si>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9"/>
  </si>
  <si>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9"/>
  </si>
  <si>
    <t>契約を締結した日</t>
    <rPh sb="0" eb="2">
      <t>ケイヤク</t>
    </rPh>
    <rPh sb="3" eb="5">
      <t>テイケツ</t>
    </rPh>
    <rPh sb="7" eb="8">
      <t>ヒ</t>
    </rPh>
    <phoneticPr fontId="9"/>
  </si>
  <si>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9"/>
  </si>
  <si>
    <t>法人番号</t>
    <rPh sb="0" eb="2">
      <t>ホウジン</t>
    </rPh>
    <rPh sb="2" eb="4">
      <t>バンゴウ</t>
    </rPh>
    <phoneticPr fontId="9"/>
  </si>
  <si>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9"/>
  </si>
  <si>
    <t>予定価格</t>
    <rPh sb="0" eb="2">
      <t>ヨテイ</t>
    </rPh>
    <rPh sb="2" eb="4">
      <t>カカク</t>
    </rPh>
    <phoneticPr fontId="9"/>
  </si>
  <si>
    <t>契約金額</t>
    <rPh sb="0" eb="2">
      <t>ケイヤク</t>
    </rPh>
    <rPh sb="2" eb="4">
      <t>キンガク</t>
    </rPh>
    <phoneticPr fontId="9"/>
  </si>
  <si>
    <t>落札率</t>
    <rPh sb="0" eb="2">
      <t>ラクサツ</t>
    </rPh>
    <rPh sb="2" eb="3">
      <t>リツ</t>
    </rPh>
    <phoneticPr fontId="9"/>
  </si>
  <si>
    <t>再就職の役員の数</t>
    <phoneticPr fontId="9"/>
  </si>
  <si>
    <t>公益法人の場合</t>
    <phoneticPr fontId="9"/>
  </si>
  <si>
    <t>備　　考</t>
    <rPh sb="0" eb="1">
      <t>ソナエ</t>
    </rPh>
    <rPh sb="3" eb="4">
      <t>コウ</t>
    </rPh>
    <phoneticPr fontId="9"/>
  </si>
  <si>
    <t>公益法人の区分</t>
    <rPh sb="0" eb="2">
      <t>コウエキ</t>
    </rPh>
    <rPh sb="2" eb="4">
      <t>ホウジン</t>
    </rPh>
    <rPh sb="5" eb="7">
      <t>クブン</t>
    </rPh>
    <phoneticPr fontId="1"/>
  </si>
  <si>
    <t>国所管、都道府県所管の区分</t>
    <rPh sb="4" eb="8">
      <t>トドウフケン</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</si>
  <si>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9"/>
  </si>
  <si>
    <t>物品役務等の名称及び数量</t>
    <rPh sb="0" eb="2">
      <t>ブッピン</t>
    </rPh>
    <rPh sb="2" eb="4">
      <t>エキム</t>
    </rPh>
    <rPh sb="4" eb="5">
      <t>トウ</t>
    </rPh>
    <rPh sb="6" eb="8">
      <t>メイショウ</t>
    </rPh>
    <rPh sb="8" eb="9">
      <t>オヨ</t>
    </rPh>
    <rPh sb="10" eb="12">
      <t>スウリョウ</t>
    </rPh>
    <phoneticPr fontId="9"/>
  </si>
  <si>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9"/>
  </si>
  <si>
    <t>備考</t>
    <rPh sb="0" eb="2">
      <t>ビコウ</t>
    </rPh>
    <phoneticPr fontId="9"/>
  </si>
  <si>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9"/>
  </si>
  <si>
    <t>再就職の役員の数</t>
    <phoneticPr fontId="9"/>
  </si>
  <si>
    <t>公益法人の場合</t>
    <phoneticPr fontId="9"/>
  </si>
  <si>
    <t>令和４年度税務大学校通信研修「税務会計」の研修実施委託 一式</t>
  </si>
  <si>
    <t>支出負担行為担当官
税務大学校副校長
三宅　啓介
埼玉県和光市南２－３－７</t>
  </si>
  <si>
    <t>株式会社東京リーガルマインド
東京都千代田区神田三崎町２－２－１２</t>
  </si>
  <si>
    <t>一般競争入札</t>
  </si>
  <si>
    <t>同種の他の契約の予定価格を類推されるおそれがあるため公表しない</t>
  </si>
  <si>
    <t>＠37,400円ほか</t>
  </si>
  <si>
    <t>－</t>
  </si>
  <si>
    <t/>
  </si>
  <si>
    <t>令和３年判決分　税務訴訟資料の作成　一式</t>
  </si>
  <si>
    <t>株式会社Ｒｉｔ
埼玉県さいたま市北区本郷町３０５</t>
  </si>
  <si>
    <t>一般競争入札において入札者がいない又は再度の入札を実施しても、落札者となるべき者がいないことから、会計法第29条の３第５項及び予決令第99の２に該当するため。</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</si>
</sst>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411]ggge&quot;年&quot;m&quot;月&quot;d&quot;日&quot;;@"/>
  </numFmts>
  <fonts count="12">
    <font>
      <sz val="11"/>
      <color theme="1"/>
      <name val="ＭＳ Ｐゴシック"/>
      <family val="2"/>
      <charset val="128"/>
      <scheme val="minor"/>
    </font>
    <font>
      <sz val="11"/>
      <name val="ＭＳ Ｐゴシック"/>
      <family val="3"/>
      <charset val="128"/>
    </font>
    <font>
      <sz val="8"/>
      <color indexed="11"/>
      <name val="ＭＳ Ｐ明朝"/>
      <family val="1"/>
      <charset val="128"/>
    </font>
    <font>
      <sz val="6"/>
      <name val="ＭＳ Ｐ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6"/>
      <name val="ＭＳ Ｐゴシック"/>
      <family val="3"/>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74">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6" fillId="0" borderId="0" xfId="1" applyFont="1" applyFill="1" applyAlignment="1">
      <alignment horizontal="center" vertical="center"/>
    </xf>
    <xf numFmtId="0" fontId="6" fillId="0" borderId="0" xfId="1" applyFont="1" applyFill="1">
      <alignment vertical="center"/>
    </xf>
    <xf numFmtId="38" fontId="6" fillId="0" borderId="0" xfId="3" applyFont="1" applyFill="1" applyAlignment="1">
      <alignment horizontal="center" vertical="center"/>
    </xf>
    <xf numFmtId="176" fontId="6" fillId="0" borderId="0" xfId="1" applyNumberFormat="1" applyFont="1" applyFill="1">
      <alignment vertical="center"/>
    </xf>
    <xf numFmtId="0" fontId="6" fillId="0" borderId="0" xfId="2" applyFont="1"/>
    <xf numFmtId="0" fontId="6" fillId="0" borderId="0" xfId="2" applyFont="1" applyAlignment="1">
      <alignment horizontal="right" vertical="center"/>
    </xf>
    <xf numFmtId="0" fontId="8" fillId="0" borderId="1" xfId="2" applyFont="1" applyFill="1" applyBorder="1" applyAlignment="1">
      <alignment vertical="center" wrapText="1"/>
    </xf>
    <xf numFmtId="176" fontId="8" fillId="0" borderId="1" xfId="2" applyNumberFormat="1" applyFont="1" applyFill="1" applyBorder="1" applyAlignment="1">
      <alignment vertical="center" wrapText="1"/>
    </xf>
    <xf numFmtId="0" fontId="6" fillId="0" borderId="0" xfId="1" applyFont="1" applyFill="1" applyAlignment="1">
      <alignment horizontal="center" vertical="center" wrapText="1"/>
    </xf>
    <xf numFmtId="0" fontId="4" fillId="0" borderId="1" xfId="1" applyFont="1" applyBorder="1" applyAlignment="1">
      <alignment horizontal="center" vertical="center" wrapText="1"/>
    </xf>
    <xf numFmtId="0" fontId="7" fillId="0" borderId="4" xfId="1" applyFont="1" applyFill="1" applyBorder="1" applyAlignment="1">
      <alignment vertical="center" wrapText="1"/>
    </xf>
    <xf numFmtId="0" fontId="8" fillId="0" borderId="4" xfId="4" applyFont="1" applyFill="1" applyBorder="1" applyAlignment="1">
      <alignment vertical="center" wrapText="1"/>
    </xf>
    <xf numFmtId="177" fontId="8" fillId="0" borderId="4" xfId="4" applyNumberFormat="1" applyFont="1" applyFill="1" applyBorder="1" applyAlignment="1">
      <alignment horizontal="center" vertical="center" wrapText="1"/>
    </xf>
    <xf numFmtId="176" fontId="7" fillId="0" borderId="4" xfId="1" applyNumberFormat="1" applyFont="1" applyFill="1" applyBorder="1" applyAlignment="1">
      <alignment horizontal="center" vertical="center" wrapText="1"/>
    </xf>
    <xf numFmtId="178" fontId="8" fillId="0" borderId="4" xfId="4" applyNumberFormat="1" applyFont="1" applyFill="1" applyBorder="1" applyAlignment="1">
      <alignment horizontal="center" vertical="center" wrapText="1"/>
    </xf>
    <xf numFmtId="179" fontId="8" fillId="0" borderId="4" xfId="3" applyNumberFormat="1" applyFont="1" applyFill="1" applyBorder="1" applyAlignment="1">
      <alignment horizontal="center" vertical="center" wrapText="1" shrinkToFit="1"/>
    </xf>
    <xf numFmtId="180" fontId="8" fillId="0" borderId="4" xfId="3"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Fill="1" applyBorder="1" applyAlignment="1">
      <alignment horizontal="left" vertical="center" wrapText="1"/>
    </xf>
    <xf numFmtId="0" fontId="6" fillId="0" borderId="0" xfId="6" applyFont="1" applyFill="1" applyAlignment="1">
      <alignment vertical="center" wrapText="1"/>
    </xf>
    <xf numFmtId="0" fontId="6" fillId="0" borderId="0" xfId="1" applyFont="1" applyFill="1" applyAlignment="1">
      <alignment horizontal="left" vertical="center"/>
    </xf>
    <xf numFmtId="9" fontId="6" fillId="0" borderId="0" xfId="1" applyNumberFormat="1" applyFont="1" applyFill="1">
      <alignment vertical="center"/>
    </xf>
    <xf numFmtId="0" fontId="7" fillId="0" borderId="0" xfId="2" applyFont="1"/>
    <xf numFmtId="0" fontId="7" fillId="0" borderId="0" xfId="1" applyFont="1" applyFill="1" applyAlignment="1">
      <alignment horizontal="center" vertical="center"/>
    </xf>
    <xf numFmtId="0" fontId="7" fillId="0" borderId="0" xfId="1" applyFont="1" applyFill="1">
      <alignment vertical="center"/>
    </xf>
    <xf numFmtId="0" fontId="7" fillId="0" borderId="0" xfId="1" applyFont="1" applyFill="1" applyAlignment="1">
      <alignment horizontal="left" vertical="center"/>
    </xf>
    <xf numFmtId="38" fontId="7" fillId="0" borderId="0" xfId="3" applyFont="1" applyFill="1" applyAlignment="1">
      <alignment horizontal="center" vertical="center"/>
    </xf>
    <xf numFmtId="9" fontId="7" fillId="0" borderId="0" xfId="1" applyNumberFormat="1" applyFont="1" applyFill="1">
      <alignment vertical="center"/>
    </xf>
    <xf numFmtId="176" fontId="7" fillId="0" borderId="0" xfId="1" applyNumberFormat="1" applyFont="1" applyFill="1">
      <alignment vertical="center"/>
    </xf>
    <xf numFmtId="0" fontId="7" fillId="0" borderId="0" xfId="2" applyFont="1" applyAlignment="1">
      <alignment horizontal="right" vertical="center"/>
    </xf>
    <xf numFmtId="0" fontId="7" fillId="0" borderId="1" xfId="1" applyFont="1" applyFill="1" applyBorder="1" applyAlignment="1">
      <alignment horizontal="center" vertical="center" wrapText="1"/>
    </xf>
    <xf numFmtId="176" fontId="7" fillId="0" borderId="1" xfId="1" applyNumberFormat="1" applyFont="1" applyFill="1" applyBorder="1" applyAlignment="1">
      <alignment horizontal="center" vertical="center" wrapText="1"/>
    </xf>
    <xf numFmtId="0" fontId="7" fillId="0" borderId="0" xfId="1" applyFont="1" applyFill="1" applyAlignment="1">
      <alignment horizontal="center" vertical="center" wrapText="1"/>
    </xf>
    <xf numFmtId="181" fontId="8" fillId="0" borderId="4" xfId="4" applyNumberFormat="1" applyFont="1" applyFill="1" applyBorder="1" applyAlignment="1">
      <alignment horizontal="center" vertical="center" wrapText="1"/>
    </xf>
    <xf numFmtId="0" fontId="8" fillId="0" borderId="4" xfId="5" applyNumberFormat="1" applyFont="1" applyFill="1" applyBorder="1" applyAlignment="1">
      <alignment horizontal="center" vertical="center" wrapText="1"/>
    </xf>
    <xf numFmtId="38" fontId="7" fillId="0" borderId="0" xfId="3" applyFont="1" applyFill="1" applyAlignment="1">
      <alignment horizontal="left" vertical="center"/>
    </xf>
    <xf numFmtId="180" fontId="7" fillId="0" borderId="0" xfId="1" applyNumberFormat="1" applyFont="1" applyFill="1">
      <alignment vertical="center"/>
    </xf>
    <xf numFmtId="176" fontId="7" fillId="0" borderId="7" xfId="1" applyNumberFormat="1" applyFont="1" applyFill="1" applyBorder="1" applyAlignment="1">
      <alignment horizontal="center" vertical="center" wrapText="1"/>
    </xf>
    <xf numFmtId="0" fontId="7" fillId="0" borderId="1" xfId="1" applyFont="1" applyBorder="1" applyAlignment="1">
      <alignment horizontal="center" vertical="center" wrapText="1"/>
    </xf>
    <xf numFmtId="177" fontId="8" fillId="0" borderId="4" xfId="4" applyNumberFormat="1" applyFont="1" applyFill="1" applyBorder="1" applyAlignment="1">
      <alignment horizontal="center" vertical="center" shrinkToFit="1"/>
    </xf>
    <xf numFmtId="0" fontId="7" fillId="0" borderId="1" xfId="2" applyFont="1" applyBorder="1" applyAlignment="1">
      <alignment horizontal="right" vertical="center"/>
    </xf>
    <xf numFmtId="178" fontId="8" fillId="0" borderId="4" xfId="4" applyNumberFormat="1" applyFont="1" applyFill="1" applyBorder="1" applyAlignment="1">
      <alignment horizontal="left" vertical="center" wrapText="1"/>
    </xf>
    <xf numFmtId="0" fontId="7" fillId="0" borderId="0" xfId="6" applyFont="1" applyFill="1" applyAlignment="1">
      <alignment vertical="center" wrapText="1"/>
    </xf>
    <xf numFmtId="0" fontId="7"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2" fillId="0" borderId="0" xfId="1" applyFont="1" applyAlignment="1">
      <alignment horizontal="left" vertical="center" wrapText="1"/>
    </xf>
    <xf numFmtId="0" fontId="5" fillId="0" borderId="0" xfId="1" applyFont="1" applyAlignment="1">
      <alignment horizontal="left" vertical="center" wrapText="1"/>
    </xf>
    <xf numFmtId="0" fontId="5"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38" fontId="7" fillId="0" borderId="1" xfId="3" applyFont="1" applyFill="1" applyBorder="1" applyAlignment="1">
      <alignment horizontal="center" vertical="center" wrapText="1"/>
    </xf>
    <xf numFmtId="9" fontId="7" fillId="0"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0" borderId="1" xfId="1" applyFont="1" applyFill="1" applyBorder="1" applyAlignment="1">
      <alignment horizontal="center" vertical="center"/>
    </xf>
    <xf numFmtId="0" fontId="4" fillId="0" borderId="0" xfId="2" applyFont="1" applyAlignment="1">
      <alignment horizontal="left" vertical="center"/>
    </xf>
    <xf numFmtId="0" fontId="7" fillId="0" borderId="1" xfId="2" applyFont="1" applyFill="1" applyBorder="1" applyAlignment="1">
      <alignment horizontal="center" vertical="center" wrapText="1"/>
    </xf>
    <xf numFmtId="180" fontId="7" fillId="0" borderId="1" xfId="1" applyNumberFormat="1" applyFont="1" applyFill="1" applyBorder="1" applyAlignment="1">
      <alignment horizontal="center" vertical="center" wrapText="1"/>
    </xf>
    <xf numFmtId="0" fontId="7" fillId="0" borderId="5" xfId="1" applyFont="1" applyFill="1" applyBorder="1" applyAlignment="1">
      <alignment horizontal="center" vertical="center"/>
    </xf>
    <xf numFmtId="0" fontId="7" fillId="0" borderId="6" xfId="1" applyFont="1" applyFill="1" applyBorder="1" applyAlignment="1">
      <alignment horizontal="center" vertical="center"/>
    </xf>
    <xf numFmtId="0" fontId="10" fillId="0" borderId="0" xfId="1" applyFont="1" applyAlignment="1">
      <alignment horizontal="left" vertical="center" wrapText="1"/>
    </xf>
    <xf numFmtId="0" fontId="11" fillId="0" borderId="0" xfId="1" applyFont="1" applyAlignment="1">
      <alignment horizontal="left" vertical="center" wrapText="1"/>
    </xf>
    <xf numFmtId="0" fontId="11" fillId="0" borderId="3"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cellXfs>
  <cellStyles count="7">
    <cellStyle name="パーセント 2" xfId="5"/>
    <cellStyle name="桁区切り 2" xfId="3"/>
    <cellStyle name="標準" xfId="0" builtinId="0"/>
    <cellStyle name="標準 2" xfId="2"/>
    <cellStyle name="標準_１６７調査票４案件best100（再検討）0914提出用" xfId="6"/>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314;&#32068;&#32340;&#21442;&#32771;&#36039;&#26009;/109&#22865;&#32004;&#29366;&#27841;&#35519;&#26619;&#31080;&#12539;&#30435;&#35222;&#22996;&#21729;&#20250;&#31561;/&#9733;&#20844;&#20849;&#35519;&#36948;&#12398;&#36969;&#27491;&#21270;&#65288;&#38543;&#24847;&#22865;&#32004;&#12398;&#35211;&#30452;&#12375;&#65289;/&#9733;&#22865;&#32004;&#29366;&#27841;&#35519;&#26619;&#31080;&#65288;H21&#65374;&#65289;/R4&#24180;&#24230;/04&#24193;&#12408;&#25552;&#20986;/R04.05/&#12304;&#31246;&#22823;&#12305;Db&#65288;5&#26376;&#20998;&#65289;&#20196;&#21644;4&#24180;&#24230;&#22865;&#32004;&#29366;&#27841;&#35519;&#26619;&#3108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cell r="J1" t="str">
            <v>（5月分）</v>
          </cell>
        </row>
        <row r="2">
          <cell r="I2">
            <v>2</v>
          </cell>
          <cell r="P2" t="str">
            <v>契約統計の報告に係る入力項目</v>
          </cell>
          <cell r="AC2" t="str">
            <v>調達手続の電子化に係るフォローアップに係る入力項目</v>
          </cell>
          <cell r="AK2" t="str">
            <v>女性の活躍推進に向けた公共調達への取組に関する入力項目</v>
          </cell>
          <cell r="AQ2" t="str">
            <v>総合評価落札方式における賃上げを実施する企業に対する加点措置に関する項目</v>
          </cell>
          <cell r="AR2" t="str">
            <v>一者応札に係るフォローアップ及び競争性のない随意契約フォローアップに必要な項目</v>
          </cell>
          <cell r="AY2" t="str">
            <v>調達改善計画自己評価等に必要な項目</v>
          </cell>
          <cell r="BB2" t="str">
            <v>契約の統計用</v>
          </cell>
          <cell r="BK2" t="str">
            <v>作業用</v>
          </cell>
        </row>
        <row r="3">
          <cell r="I3">
            <v>0</v>
          </cell>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V3" t="str">
            <v>一者応札から改善しなかったもの又は当年度において一者応札となった案件について、一者応札となった理由を選択。</v>
          </cell>
          <cell r="AY3" t="str">
            <v>前年度又は前回に一者応札であった案件について、改善の有無にかかわらず記載する。
※26欄に「○」又は「×」が付されたものについて記載する。</v>
          </cell>
          <cell r="BG3">
            <v>0</v>
          </cell>
        </row>
        <row r="4">
          <cell r="BD4">
            <v>2</v>
          </cell>
          <cell r="BE4">
            <v>0</v>
          </cell>
          <cell r="BF4">
            <v>1</v>
          </cell>
          <cell r="BG4">
            <v>1</v>
          </cell>
        </row>
        <row r="5">
          <cell r="C5" t="str">
            <v>様式１</v>
          </cell>
          <cell r="D5" t="str">
            <v>様式２</v>
          </cell>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v>
          </cell>
          <cell r="Y5" t="str">
            <v>１６－２
年間支払総額（円）（年度確定額）
(年度末のみ使用)</v>
          </cell>
          <cell r="Z5" t="str">
            <v>１７
特例政令該当の場合「○」、非該当の場合「×」を付す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評価項目が未設定の理由。
※10欄に「②総合評価」・「③随意契約(企画競争あり)」としたものについて記載</v>
          </cell>
          <cell r="AL5" t="str">
            <v>２５－２
２５で「c」を選択した場合に評価項目を設定しなかった理由を具体的に記載する</v>
          </cell>
          <cell r="AM5" t="str">
            <v>２５－３
２５-1で「a」を選択した場合に、技術点の合計点</v>
          </cell>
          <cell r="AN5" t="str">
            <v>２５－４
２５-1で「a」を選択した場合に、WLB等推進企業に対する加点（最大値）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２7
一者応札から改善したものに「○」、当年度において初めて一者応札となったものに「△」、
改善しなかったものに「×」を付す</v>
          </cell>
          <cell r="AS5" t="str">
            <v>２７－２
一者応札が改善できた理由を選択（１）
※27欄に「○」が付されたものについて必ず選択</v>
          </cell>
          <cell r="AT5" t="str">
            <v>２７－３
一者応札が改善できた理由を選択（2）
※27欄に「○」が付されたものについて任意で選択</v>
          </cell>
          <cell r="AU5" t="str">
            <v>２７－４
27-2欄又は27－3欄で「⑧その他」を選択したものについて個別に記載</v>
          </cell>
          <cell r="AV5" t="str">
            <v>２８－１
一者応札となった理由を選択（１）
※27欄に「△」又は「×」が付されたものについて必ず選択</v>
          </cell>
          <cell r="AW5" t="str">
            <v>２８－２
一者応札となった理由を選択（2）
※27欄に「△」又は「×」が付されたものについて任意で選択</v>
          </cell>
          <cell r="AX5" t="str">
            <v>２８－３
28-1欄又は28－2欄で「⑨その他」を選択したものについて個別に記載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２９に「×」を付したものについて、その理由を記載する</v>
          </cell>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C6" t="str">
            <v/>
          </cell>
          <cell r="D6" t="str">
            <v/>
          </cell>
          <cell r="E6">
            <v>1</v>
          </cell>
          <cell r="F6" t="str">
            <v/>
          </cell>
          <cell r="G6" t="str">
            <v>Db035</v>
          </cell>
          <cell r="H6" t="str">
            <v>⑩役務</v>
          </cell>
          <cell r="I6" t="str">
            <v>令和４年度税務大学校通信研修「税務会計」の研修実施委託 一式</v>
          </cell>
          <cell r="J6" t="str">
            <v>支出負担行為担当官
税務大学校副校長
三宅　啓介
埼玉県和光市南２－３－７</v>
          </cell>
          <cell r="M6">
            <v>44711</v>
          </cell>
          <cell r="N6" t="str">
            <v>株式会社東京リーガルマインド
東京都千代田区神田三崎町２－２－１２</v>
          </cell>
          <cell r="O6">
            <v>2010001093321</v>
          </cell>
          <cell r="P6" t="str">
            <v>⑥その他の法人等</v>
          </cell>
          <cell r="R6" t="str">
            <v>①一般競争入札</v>
          </cell>
          <cell r="T6">
            <v>1427335</v>
          </cell>
          <cell r="U6" t="str">
            <v>＠37,400円ほか</v>
          </cell>
          <cell r="V6">
            <v>1418890</v>
          </cell>
          <cell r="W6">
            <v>0.99399999999999999</v>
          </cell>
          <cell r="Z6" t="str">
            <v>×</v>
          </cell>
          <cell r="AA6" t="str">
            <v>②同種の他の契約の予定価格を類推されるおそれがあるため公表しない</v>
          </cell>
          <cell r="AB6">
            <v>2</v>
          </cell>
          <cell r="AC6">
            <v>1</v>
          </cell>
          <cell r="AD6" t="str">
            <v>○</v>
          </cell>
          <cell r="AF6" t="str">
            <v>×</v>
          </cell>
          <cell r="BC6" t="str">
            <v>年間支払金額</v>
          </cell>
          <cell r="BD6" t="str">
            <v>○</v>
          </cell>
          <cell r="BE6" t="str">
            <v>×</v>
          </cell>
          <cell r="BF6" t="str">
            <v>×</v>
          </cell>
          <cell r="BG6" t="str">
            <v>×</v>
          </cell>
          <cell r="BH6" t="str">
            <v/>
          </cell>
          <cell r="BI6" t="str">
            <v>⑩役務</v>
          </cell>
          <cell r="BJ6" t="str">
            <v>単価契約</v>
          </cell>
          <cell r="BL6" t="str">
            <v/>
          </cell>
          <cell r="BM6" t="str">
            <v>○</v>
          </cell>
          <cell r="BN6" t="b">
            <v>1</v>
          </cell>
          <cell r="BO6" t="b">
            <v>1</v>
          </cell>
        </row>
        <row r="7">
          <cell r="C7" t="str">
            <v/>
          </cell>
          <cell r="D7" t="str">
            <v/>
          </cell>
          <cell r="E7" t="str">
            <v/>
          </cell>
          <cell r="F7">
            <v>1</v>
          </cell>
          <cell r="G7" t="str">
            <v>Db036</v>
          </cell>
          <cell r="H7" t="str">
            <v>⑩役務</v>
          </cell>
          <cell r="I7" t="str">
            <v>令和３年判決分　税務訴訟資料の作成　一式</v>
          </cell>
          <cell r="J7" t="str">
            <v>支出負担行為担当官
税務大学校副校長
三宅　啓介
埼玉県和光市南２－３－７</v>
          </cell>
          <cell r="M7">
            <v>44712</v>
          </cell>
          <cell r="N7" t="str">
            <v>株式会社Ｒｉｔ
埼玉県さいたま市北区本郷町３０５</v>
          </cell>
          <cell r="O7">
            <v>1030001098352</v>
          </cell>
          <cell r="P7" t="str">
            <v>⑥その他の法人等</v>
          </cell>
          <cell r="R7" t="str">
            <v>④随意契約（企画競争無し）</v>
          </cell>
          <cell r="T7">
            <v>1308720</v>
          </cell>
          <cell r="U7">
            <v>1089000</v>
          </cell>
          <cell r="W7">
            <v>0.83199999999999996</v>
          </cell>
          <cell r="Z7" t="str">
            <v>×</v>
          </cell>
          <cell r="AA7" t="str">
            <v>②同種の他の契約の予定価格を類推されるおそれがあるため公表しない</v>
          </cell>
          <cell r="AB7">
            <v>3</v>
          </cell>
          <cell r="AC7">
            <v>3</v>
          </cell>
          <cell r="AD7" t="str">
            <v>○</v>
          </cell>
          <cell r="AF7" t="str">
            <v>×</v>
          </cell>
          <cell r="AH7" t="str">
            <v>⑭予決令第99条の2（競争に付しても入札者がないとき、又は再度の入札をしても落札者がないとき）</v>
          </cell>
          <cell r="AI7" t="str">
            <v>一般競争入札において入札者がいない又は再度の入札を実施しても、落札者となるべき者がいないことから、会計法第29条の３第５項及び予決令第99の２に該当するため。</v>
          </cell>
          <cell r="BC7" t="str">
            <v>予定価格</v>
          </cell>
          <cell r="BD7" t="str">
            <v>○</v>
          </cell>
          <cell r="BE7" t="str">
            <v>×</v>
          </cell>
          <cell r="BF7" t="str">
            <v>○</v>
          </cell>
          <cell r="BG7" t="str">
            <v>○</v>
          </cell>
          <cell r="BH7">
            <v>0</v>
          </cell>
          <cell r="BI7" t="str">
            <v>⑩役務</v>
          </cell>
          <cell r="BJ7" t="str">
            <v/>
          </cell>
          <cell r="BL7" t="str">
            <v/>
          </cell>
          <cell r="BM7" t="str">
            <v>○</v>
          </cell>
          <cell r="BN7" t="b">
            <v>1</v>
          </cell>
          <cell r="BO7" t="b">
            <v>1</v>
          </cell>
        </row>
        <row r="8">
          <cell r="C8" t="str">
            <v/>
          </cell>
          <cell r="D8" t="str">
            <v/>
          </cell>
          <cell r="E8" t="str">
            <v/>
          </cell>
          <cell r="F8" t="str">
            <v/>
          </cell>
          <cell r="W8" t="str">
            <v>－</v>
          </cell>
          <cell r="BC8" t="str">
            <v>予定価格</v>
          </cell>
          <cell r="BD8" t="str">
            <v>×</v>
          </cell>
          <cell r="BE8" t="str">
            <v>×</v>
          </cell>
          <cell r="BF8" t="str">
            <v>×</v>
          </cell>
          <cell r="BG8" t="str">
            <v>×</v>
          </cell>
          <cell r="BH8" t="str">
            <v/>
          </cell>
          <cell r="BI8">
            <v>0</v>
          </cell>
          <cell r="BJ8" t="str">
            <v/>
          </cell>
          <cell r="BL8" t="str">
            <v/>
          </cell>
          <cell r="BM8" t="str">
            <v>○</v>
          </cell>
          <cell r="BN8" t="b">
            <v>1</v>
          </cell>
          <cell r="BO8" t="b">
            <v>1</v>
          </cell>
        </row>
        <row r="9">
          <cell r="C9" t="str">
            <v/>
          </cell>
          <cell r="D9" t="str">
            <v/>
          </cell>
          <cell r="E9" t="str">
            <v/>
          </cell>
          <cell r="F9" t="str">
            <v/>
          </cell>
          <cell r="W9" t="str">
            <v>－</v>
          </cell>
          <cell r="BC9" t="str">
            <v>予定価格</v>
          </cell>
          <cell r="BD9" t="str">
            <v>×</v>
          </cell>
          <cell r="BE9" t="str">
            <v>×</v>
          </cell>
          <cell r="BF9" t="str">
            <v>×</v>
          </cell>
          <cell r="BG9" t="str">
            <v>×</v>
          </cell>
          <cell r="BH9" t="str">
            <v/>
          </cell>
          <cell r="BI9">
            <v>0</v>
          </cell>
          <cell r="BJ9" t="str">
            <v/>
          </cell>
          <cell r="BL9" t="str">
            <v/>
          </cell>
          <cell r="BM9" t="str">
            <v>○</v>
          </cell>
          <cell r="BN9" t="b">
            <v>1</v>
          </cell>
          <cell r="BO9" t="b">
            <v>1</v>
          </cell>
        </row>
        <row r="10">
          <cell r="C10" t="str">
            <v/>
          </cell>
          <cell r="D10" t="str">
            <v/>
          </cell>
          <cell r="E10" t="str">
            <v/>
          </cell>
          <cell r="F10" t="str">
            <v/>
          </cell>
          <cell r="W10" t="str">
            <v>－</v>
          </cell>
          <cell r="BC10" t="str">
            <v>予定価格</v>
          </cell>
          <cell r="BD10" t="str">
            <v>×</v>
          </cell>
          <cell r="BE10" t="str">
            <v>×</v>
          </cell>
          <cell r="BF10" t="str">
            <v>×</v>
          </cell>
          <cell r="BG10" t="str">
            <v>×</v>
          </cell>
          <cell r="BH10" t="str">
            <v/>
          </cell>
          <cell r="BI10">
            <v>0</v>
          </cell>
          <cell r="BJ10" t="str">
            <v/>
          </cell>
          <cell r="BL10" t="str">
            <v/>
          </cell>
          <cell r="BM10" t="str">
            <v>○</v>
          </cell>
          <cell r="BN10" t="b">
            <v>1</v>
          </cell>
          <cell r="BO10" t="b">
            <v>1</v>
          </cell>
        </row>
        <row r="11">
          <cell r="C11" t="str">
            <v/>
          </cell>
          <cell r="D11" t="str">
            <v/>
          </cell>
          <cell r="E11" t="str">
            <v/>
          </cell>
          <cell r="F11" t="str">
            <v/>
          </cell>
          <cell r="W11" t="str">
            <v>－</v>
          </cell>
          <cell r="BC11" t="str">
            <v>予定価格</v>
          </cell>
          <cell r="BD11" t="str">
            <v>×</v>
          </cell>
          <cell r="BE11" t="str">
            <v>×</v>
          </cell>
          <cell r="BF11" t="str">
            <v>×</v>
          </cell>
          <cell r="BG11" t="str">
            <v>×</v>
          </cell>
          <cell r="BH11" t="str">
            <v/>
          </cell>
          <cell r="BI11">
            <v>0</v>
          </cell>
          <cell r="BJ11" t="str">
            <v/>
          </cell>
          <cell r="BL11" t="str">
            <v/>
          </cell>
          <cell r="BM11" t="str">
            <v>○</v>
          </cell>
          <cell r="BN11" t="b">
            <v>1</v>
          </cell>
          <cell r="BO11" t="b">
            <v>1</v>
          </cell>
        </row>
        <row r="12">
          <cell r="C12" t="str">
            <v/>
          </cell>
          <cell r="D12" t="str">
            <v/>
          </cell>
          <cell r="E12" t="str">
            <v/>
          </cell>
          <cell r="F12" t="str">
            <v/>
          </cell>
          <cell r="W12" t="str">
            <v>－</v>
          </cell>
          <cell r="BC12" t="str">
            <v>予定価格</v>
          </cell>
          <cell r="BD12" t="str">
            <v>×</v>
          </cell>
          <cell r="BE12" t="str">
            <v>×</v>
          </cell>
          <cell r="BF12" t="str">
            <v>×</v>
          </cell>
          <cell r="BG12" t="str">
            <v>×</v>
          </cell>
          <cell r="BH12" t="str">
            <v/>
          </cell>
          <cell r="BI12">
            <v>0</v>
          </cell>
          <cell r="BJ12" t="str">
            <v/>
          </cell>
          <cell r="BL12" t="str">
            <v/>
          </cell>
          <cell r="BM12" t="str">
            <v>○</v>
          </cell>
          <cell r="BN12" t="b">
            <v>1</v>
          </cell>
          <cell r="BO12" t="b">
            <v>1</v>
          </cell>
        </row>
        <row r="13">
          <cell r="C13" t="str">
            <v/>
          </cell>
          <cell r="D13" t="str">
            <v/>
          </cell>
          <cell r="E13" t="str">
            <v/>
          </cell>
          <cell r="F13" t="str">
            <v/>
          </cell>
          <cell r="W13" t="str">
            <v>－</v>
          </cell>
          <cell r="BC13" t="str">
            <v>予定価格</v>
          </cell>
          <cell r="BD13" t="str">
            <v>×</v>
          </cell>
          <cell r="BE13" t="str">
            <v>×</v>
          </cell>
          <cell r="BF13" t="str">
            <v>×</v>
          </cell>
          <cell r="BG13" t="str">
            <v>×</v>
          </cell>
          <cell r="BH13" t="str">
            <v/>
          </cell>
          <cell r="BI13">
            <v>0</v>
          </cell>
          <cell r="BJ13" t="str">
            <v/>
          </cell>
          <cell r="BL13" t="str">
            <v/>
          </cell>
          <cell r="BM13" t="str">
            <v>○</v>
          </cell>
          <cell r="BN13" t="b">
            <v>1</v>
          </cell>
          <cell r="BO13" t="b">
            <v>1</v>
          </cell>
        </row>
        <row r="14">
          <cell r="C14" t="str">
            <v/>
          </cell>
          <cell r="D14" t="str">
            <v/>
          </cell>
          <cell r="E14" t="str">
            <v/>
          </cell>
          <cell r="F14" t="str">
            <v/>
          </cell>
          <cell r="W14" t="str">
            <v>－</v>
          </cell>
          <cell r="BC14" t="str">
            <v>予定価格</v>
          </cell>
          <cell r="BD14" t="str">
            <v>×</v>
          </cell>
          <cell r="BE14" t="str">
            <v>×</v>
          </cell>
          <cell r="BF14" t="str">
            <v>×</v>
          </cell>
          <cell r="BG14" t="str">
            <v>×</v>
          </cell>
          <cell r="BH14" t="str">
            <v/>
          </cell>
          <cell r="BI14">
            <v>0</v>
          </cell>
          <cell r="BJ14" t="str">
            <v/>
          </cell>
          <cell r="BL14" t="str">
            <v/>
          </cell>
          <cell r="BM14" t="str">
            <v>○</v>
          </cell>
          <cell r="BN14" t="b">
            <v>1</v>
          </cell>
          <cell r="BO14" t="b">
            <v>1</v>
          </cell>
        </row>
        <row r="15">
          <cell r="C15" t="str">
            <v/>
          </cell>
          <cell r="D15" t="str">
            <v/>
          </cell>
          <cell r="E15" t="str">
            <v/>
          </cell>
          <cell r="F15" t="str">
            <v/>
          </cell>
          <cell r="W15" t="str">
            <v>－</v>
          </cell>
          <cell r="BC15" t="str">
            <v>予定価格</v>
          </cell>
          <cell r="BD15" t="str">
            <v>×</v>
          </cell>
          <cell r="BE15" t="str">
            <v>×</v>
          </cell>
          <cell r="BF15" t="str">
            <v>×</v>
          </cell>
          <cell r="BG15" t="str">
            <v>×</v>
          </cell>
          <cell r="BH15" t="str">
            <v/>
          </cell>
          <cell r="BI15">
            <v>0</v>
          </cell>
          <cell r="BJ15" t="str">
            <v/>
          </cell>
          <cell r="BL15" t="str">
            <v/>
          </cell>
          <cell r="BM15" t="str">
            <v>○</v>
          </cell>
          <cell r="BN15" t="b">
            <v>1</v>
          </cell>
          <cell r="BO15" t="b">
            <v>1</v>
          </cell>
        </row>
        <row r="16">
          <cell r="C16" t="str">
            <v/>
          </cell>
          <cell r="D16" t="str">
            <v/>
          </cell>
          <cell r="E16" t="str">
            <v/>
          </cell>
          <cell r="F16" t="str">
            <v/>
          </cell>
          <cell r="W16" t="str">
            <v>－</v>
          </cell>
          <cell r="BC16" t="str">
            <v>予定価格</v>
          </cell>
          <cell r="BD16" t="str">
            <v>×</v>
          </cell>
          <cell r="BE16" t="str">
            <v>×</v>
          </cell>
          <cell r="BF16" t="str">
            <v>×</v>
          </cell>
          <cell r="BG16" t="str">
            <v>×</v>
          </cell>
          <cell r="BH16" t="str">
            <v/>
          </cell>
          <cell r="BI16">
            <v>0</v>
          </cell>
          <cell r="BJ16" t="str">
            <v/>
          </cell>
          <cell r="BL16" t="str">
            <v/>
          </cell>
          <cell r="BM16" t="str">
            <v>○</v>
          </cell>
          <cell r="BN16" t="b">
            <v>1</v>
          </cell>
          <cell r="BO16" t="b">
            <v>1</v>
          </cell>
        </row>
        <row r="17">
          <cell r="C17" t="str">
            <v/>
          </cell>
          <cell r="D17" t="str">
            <v/>
          </cell>
          <cell r="E17" t="str">
            <v/>
          </cell>
          <cell r="F17" t="str">
            <v/>
          </cell>
          <cell r="W17" t="str">
            <v>－</v>
          </cell>
          <cell r="BC17" t="str">
            <v>予定価格</v>
          </cell>
          <cell r="BD17" t="str">
            <v>×</v>
          </cell>
          <cell r="BE17" t="str">
            <v>×</v>
          </cell>
          <cell r="BF17" t="str">
            <v>×</v>
          </cell>
          <cell r="BG17" t="str">
            <v>×</v>
          </cell>
          <cell r="BH17" t="str">
            <v/>
          </cell>
          <cell r="BI17">
            <v>0</v>
          </cell>
          <cell r="BJ17" t="str">
            <v/>
          </cell>
          <cell r="BL17" t="str">
            <v/>
          </cell>
          <cell r="BM17" t="str">
            <v>○</v>
          </cell>
          <cell r="BN17" t="b">
            <v>1</v>
          </cell>
          <cell r="BO17" t="b">
            <v>1</v>
          </cell>
        </row>
        <row r="18">
          <cell r="C18" t="str">
            <v/>
          </cell>
          <cell r="D18" t="str">
            <v/>
          </cell>
          <cell r="E18" t="str">
            <v/>
          </cell>
          <cell r="F18" t="str">
            <v/>
          </cell>
          <cell r="W18" t="str">
            <v>－</v>
          </cell>
          <cell r="BC18" t="str">
            <v>予定価格</v>
          </cell>
          <cell r="BD18" t="str">
            <v>×</v>
          </cell>
          <cell r="BE18" t="str">
            <v>×</v>
          </cell>
          <cell r="BF18" t="str">
            <v>×</v>
          </cell>
          <cell r="BG18" t="str">
            <v>×</v>
          </cell>
          <cell r="BH18" t="str">
            <v/>
          </cell>
          <cell r="BI18">
            <v>0</v>
          </cell>
          <cell r="BJ18" t="str">
            <v/>
          </cell>
          <cell r="BL18" t="str">
            <v/>
          </cell>
          <cell r="BM18" t="str">
            <v>○</v>
          </cell>
          <cell r="BN18" t="b">
            <v>1</v>
          </cell>
          <cell r="BO18" t="b">
            <v>1</v>
          </cell>
        </row>
        <row r="19">
          <cell r="C19" t="str">
            <v/>
          </cell>
          <cell r="D19" t="str">
            <v/>
          </cell>
          <cell r="E19" t="str">
            <v/>
          </cell>
          <cell r="F19" t="str">
            <v/>
          </cell>
          <cell r="W19" t="str">
            <v>－</v>
          </cell>
          <cell r="BC19" t="str">
            <v>予定価格</v>
          </cell>
          <cell r="BD19" t="str">
            <v>×</v>
          </cell>
          <cell r="BE19" t="str">
            <v>×</v>
          </cell>
          <cell r="BF19" t="str">
            <v>×</v>
          </cell>
          <cell r="BG19" t="str">
            <v>×</v>
          </cell>
          <cell r="BH19" t="str">
            <v/>
          </cell>
          <cell r="BI19">
            <v>0</v>
          </cell>
          <cell r="BJ19" t="str">
            <v/>
          </cell>
          <cell r="BL19" t="str">
            <v/>
          </cell>
          <cell r="BM19" t="str">
            <v>○</v>
          </cell>
          <cell r="BN19" t="b">
            <v>1</v>
          </cell>
          <cell r="BO19" t="b">
            <v>1</v>
          </cell>
        </row>
        <row r="20">
          <cell r="W20" t="str">
            <v>－</v>
          </cell>
          <cell r="BC20" t="str">
            <v>予定価格</v>
          </cell>
          <cell r="BD20" t="str">
            <v>×</v>
          </cell>
          <cell r="BE20" t="str">
            <v>×</v>
          </cell>
          <cell r="BF20" t="str">
            <v>×</v>
          </cell>
          <cell r="BG20" t="str">
            <v>×</v>
          </cell>
          <cell r="BH20" t="str">
            <v/>
          </cell>
          <cell r="BI20">
            <v>0</v>
          </cell>
          <cell r="BJ20" t="str">
            <v/>
          </cell>
          <cell r="BL20" t="str">
            <v/>
          </cell>
          <cell r="BM20" t="str">
            <v>○</v>
          </cell>
          <cell r="BN20" t="b">
            <v>1</v>
          </cell>
          <cell r="BO20" t="b">
            <v>1</v>
          </cell>
        </row>
        <row r="21">
          <cell r="W21" t="str">
            <v>－</v>
          </cell>
          <cell r="BC21" t="str">
            <v>予定価格</v>
          </cell>
          <cell r="BD21" t="str">
            <v>×</v>
          </cell>
          <cell r="BE21" t="str">
            <v>×</v>
          </cell>
          <cell r="BF21" t="str">
            <v>×</v>
          </cell>
          <cell r="BG21" t="str">
            <v>×</v>
          </cell>
          <cell r="BH21" t="str">
            <v/>
          </cell>
          <cell r="BI21">
            <v>0</v>
          </cell>
          <cell r="BJ21" t="str">
            <v/>
          </cell>
          <cell r="BL21" t="str">
            <v/>
          </cell>
          <cell r="BM21" t="str">
            <v>○</v>
          </cell>
          <cell r="BN21" t="b">
            <v>1</v>
          </cell>
          <cell r="BO21" t="b">
            <v>1</v>
          </cell>
        </row>
        <row r="22">
          <cell r="W22" t="str">
            <v>－</v>
          </cell>
          <cell r="BC22" t="str">
            <v>予定価格</v>
          </cell>
          <cell r="BD22" t="str">
            <v>×</v>
          </cell>
          <cell r="BE22" t="str">
            <v>×</v>
          </cell>
          <cell r="BF22" t="str">
            <v>×</v>
          </cell>
          <cell r="BG22" t="str">
            <v>×</v>
          </cell>
          <cell r="BH22" t="str">
            <v/>
          </cell>
          <cell r="BI22">
            <v>0</v>
          </cell>
          <cell r="BJ22" t="str">
            <v/>
          </cell>
          <cell r="BL22" t="str">
            <v/>
          </cell>
          <cell r="BM22" t="str">
            <v>○</v>
          </cell>
          <cell r="BN22" t="b">
            <v>1</v>
          </cell>
          <cell r="BO22" t="b">
            <v>1</v>
          </cell>
        </row>
        <row r="23">
          <cell r="W23" t="str">
            <v>－</v>
          </cell>
          <cell r="BC23" t="str">
            <v>予定価格</v>
          </cell>
          <cell r="BD23" t="str">
            <v>×</v>
          </cell>
          <cell r="BE23" t="str">
            <v>×</v>
          </cell>
          <cell r="BF23" t="str">
            <v>×</v>
          </cell>
          <cell r="BG23" t="str">
            <v>×</v>
          </cell>
          <cell r="BH23" t="str">
            <v/>
          </cell>
          <cell r="BI23">
            <v>0</v>
          </cell>
          <cell r="BJ23" t="str">
            <v/>
          </cell>
          <cell r="BL23" t="str">
            <v/>
          </cell>
          <cell r="BM23" t="str">
            <v>○</v>
          </cell>
          <cell r="BN23" t="b">
            <v>1</v>
          </cell>
          <cell r="BO23" t="b">
            <v>1</v>
          </cell>
        </row>
        <row r="24">
          <cell r="W24" t="str">
            <v>－</v>
          </cell>
          <cell r="BC24" t="str">
            <v>予定価格</v>
          </cell>
          <cell r="BD24" t="str">
            <v>×</v>
          </cell>
          <cell r="BE24" t="str">
            <v>×</v>
          </cell>
          <cell r="BF24" t="str">
            <v>×</v>
          </cell>
          <cell r="BG24" t="str">
            <v>×</v>
          </cell>
          <cell r="BH24" t="str">
            <v/>
          </cell>
          <cell r="BI24">
            <v>0</v>
          </cell>
          <cell r="BJ24" t="str">
            <v/>
          </cell>
          <cell r="BL24" t="str">
            <v/>
          </cell>
          <cell r="BM24" t="str">
            <v>○</v>
          </cell>
          <cell r="BN24" t="b">
            <v>1</v>
          </cell>
          <cell r="BO24" t="b">
            <v>1</v>
          </cell>
        </row>
        <row r="25">
          <cell r="W25" t="str">
            <v>－</v>
          </cell>
          <cell r="BC25" t="str">
            <v>予定価格</v>
          </cell>
          <cell r="BD25" t="str">
            <v>×</v>
          </cell>
          <cell r="BE25" t="str">
            <v>×</v>
          </cell>
          <cell r="BF25" t="str">
            <v>×</v>
          </cell>
          <cell r="BG25" t="str">
            <v>×</v>
          </cell>
          <cell r="BH25" t="str">
            <v/>
          </cell>
          <cell r="BI25">
            <v>0</v>
          </cell>
          <cell r="BJ25" t="str">
            <v/>
          </cell>
          <cell r="BL25" t="str">
            <v/>
          </cell>
          <cell r="BM25" t="str">
            <v>○</v>
          </cell>
          <cell r="BN25" t="b">
            <v>1</v>
          </cell>
          <cell r="BO25" t="b">
            <v>1</v>
          </cell>
        </row>
        <row r="26">
          <cell r="W26" t="str">
            <v>－</v>
          </cell>
          <cell r="BC26" t="str">
            <v>予定価格</v>
          </cell>
          <cell r="BD26" t="str">
            <v>×</v>
          </cell>
          <cell r="BE26" t="str">
            <v>×</v>
          </cell>
          <cell r="BF26" t="str">
            <v>×</v>
          </cell>
          <cell r="BG26" t="str">
            <v>×</v>
          </cell>
          <cell r="BH26" t="str">
            <v/>
          </cell>
          <cell r="BI26">
            <v>0</v>
          </cell>
          <cell r="BJ26" t="str">
            <v/>
          </cell>
          <cell r="BL26" t="str">
            <v/>
          </cell>
          <cell r="BM26" t="str">
            <v>○</v>
          </cell>
          <cell r="BN26" t="b">
            <v>1</v>
          </cell>
          <cell r="BO26" t="b">
            <v>1</v>
          </cell>
        </row>
        <row r="27">
          <cell r="W27" t="str">
            <v>－</v>
          </cell>
          <cell r="BC27" t="str">
            <v>予定価格</v>
          </cell>
          <cell r="BD27" t="str">
            <v>×</v>
          </cell>
          <cell r="BE27" t="str">
            <v>×</v>
          </cell>
          <cell r="BF27" t="str">
            <v>×</v>
          </cell>
          <cell r="BG27" t="str">
            <v>×</v>
          </cell>
          <cell r="BH27" t="str">
            <v/>
          </cell>
          <cell r="BI27">
            <v>0</v>
          </cell>
          <cell r="BJ27" t="str">
            <v/>
          </cell>
          <cell r="BL27" t="str">
            <v/>
          </cell>
          <cell r="BM27" t="str">
            <v>○</v>
          </cell>
          <cell r="BN27" t="b">
            <v>1</v>
          </cell>
          <cell r="BO27" t="b">
            <v>1</v>
          </cell>
        </row>
        <row r="28">
          <cell r="W28" t="str">
            <v>－</v>
          </cell>
          <cell r="BC28" t="str">
            <v>予定価格</v>
          </cell>
          <cell r="BD28" t="str">
            <v>×</v>
          </cell>
          <cell r="BE28" t="str">
            <v>×</v>
          </cell>
          <cell r="BF28" t="str">
            <v>×</v>
          </cell>
          <cell r="BG28" t="str">
            <v>×</v>
          </cell>
          <cell r="BH28" t="str">
            <v/>
          </cell>
          <cell r="BI28">
            <v>0</v>
          </cell>
          <cell r="BJ28" t="str">
            <v/>
          </cell>
          <cell r="BL28" t="str">
            <v/>
          </cell>
          <cell r="BM28" t="str">
            <v>○</v>
          </cell>
          <cell r="BN28" t="b">
            <v>1</v>
          </cell>
          <cell r="BO28" t="b">
            <v>1</v>
          </cell>
        </row>
        <row r="29">
          <cell r="W29" t="str">
            <v>－</v>
          </cell>
          <cell r="BC29" t="str">
            <v>予定価格</v>
          </cell>
          <cell r="BD29" t="str">
            <v>×</v>
          </cell>
          <cell r="BE29" t="str">
            <v>×</v>
          </cell>
          <cell r="BF29" t="str">
            <v>×</v>
          </cell>
          <cell r="BG29" t="str">
            <v>×</v>
          </cell>
          <cell r="BH29" t="str">
            <v/>
          </cell>
          <cell r="BI29">
            <v>0</v>
          </cell>
          <cell r="BJ29" t="str">
            <v/>
          </cell>
          <cell r="BL29" t="str">
            <v/>
          </cell>
          <cell r="BM29" t="str">
            <v>○</v>
          </cell>
          <cell r="BN29" t="b">
            <v>1</v>
          </cell>
          <cell r="BO29" t="b">
            <v>1</v>
          </cell>
        </row>
        <row r="30">
          <cell r="W30" t="str">
            <v>－</v>
          </cell>
          <cell r="BC30" t="str">
            <v>予定価格</v>
          </cell>
          <cell r="BD30" t="str">
            <v>×</v>
          </cell>
          <cell r="BE30" t="str">
            <v>×</v>
          </cell>
          <cell r="BF30" t="str">
            <v>×</v>
          </cell>
          <cell r="BG30" t="str">
            <v>×</v>
          </cell>
          <cell r="BH30" t="str">
            <v/>
          </cell>
          <cell r="BI30">
            <v>0</v>
          </cell>
          <cell r="BJ30" t="str">
            <v/>
          </cell>
          <cell r="BL30" t="str">
            <v/>
          </cell>
          <cell r="BM30" t="str">
            <v>○</v>
          </cell>
          <cell r="BN30" t="b">
            <v>1</v>
          </cell>
          <cell r="BO30" t="b">
            <v>1</v>
          </cell>
        </row>
        <row r="31">
          <cell r="W31" t="str">
            <v>－</v>
          </cell>
          <cell r="BC31" t="str">
            <v>予定価格</v>
          </cell>
          <cell r="BD31" t="str">
            <v>×</v>
          </cell>
          <cell r="BE31" t="str">
            <v>×</v>
          </cell>
          <cell r="BF31" t="str">
            <v>×</v>
          </cell>
          <cell r="BG31" t="str">
            <v>×</v>
          </cell>
          <cell r="BH31" t="str">
            <v/>
          </cell>
          <cell r="BI31">
            <v>0</v>
          </cell>
          <cell r="BJ31" t="str">
            <v/>
          </cell>
          <cell r="BL31" t="str">
            <v/>
          </cell>
          <cell r="BM31" t="str">
            <v>○</v>
          </cell>
          <cell r="BN31" t="b">
            <v>1</v>
          </cell>
          <cell r="BO31" t="b">
            <v>1</v>
          </cell>
        </row>
        <row r="32">
          <cell r="W32" t="str">
            <v>－</v>
          </cell>
          <cell r="BC32" t="str">
            <v>予定価格</v>
          </cell>
          <cell r="BD32" t="str">
            <v>×</v>
          </cell>
          <cell r="BE32" t="str">
            <v>×</v>
          </cell>
          <cell r="BF32" t="str">
            <v>×</v>
          </cell>
          <cell r="BG32" t="str">
            <v>×</v>
          </cell>
          <cell r="BH32" t="str">
            <v/>
          </cell>
          <cell r="BI32">
            <v>0</v>
          </cell>
          <cell r="BJ32" t="str">
            <v/>
          </cell>
          <cell r="BL32" t="str">
            <v/>
          </cell>
          <cell r="BM32" t="str">
            <v>○</v>
          </cell>
          <cell r="BN32" t="b">
            <v>1</v>
          </cell>
          <cell r="BO32" t="b">
            <v>1</v>
          </cell>
        </row>
        <row r="33">
          <cell r="W33" t="str">
            <v>－</v>
          </cell>
          <cell r="BC33" t="str">
            <v>予定価格</v>
          </cell>
          <cell r="BD33" t="str">
            <v>×</v>
          </cell>
          <cell r="BE33" t="str">
            <v>×</v>
          </cell>
          <cell r="BF33" t="str">
            <v>×</v>
          </cell>
          <cell r="BG33" t="str">
            <v>×</v>
          </cell>
          <cell r="BH33" t="str">
            <v/>
          </cell>
          <cell r="BI33">
            <v>0</v>
          </cell>
          <cell r="BJ33" t="str">
            <v/>
          </cell>
          <cell r="BL33" t="str">
            <v/>
          </cell>
          <cell r="BM33" t="str">
            <v>○</v>
          </cell>
          <cell r="BN33" t="b">
            <v>1</v>
          </cell>
          <cell r="BO33" t="b">
            <v>1</v>
          </cell>
        </row>
        <row r="34">
          <cell r="W34" t="str">
            <v>－</v>
          </cell>
          <cell r="BC34" t="str">
            <v>予定価格</v>
          </cell>
          <cell r="BD34" t="str">
            <v>×</v>
          </cell>
          <cell r="BE34" t="str">
            <v>×</v>
          </cell>
          <cell r="BF34" t="str">
            <v>×</v>
          </cell>
          <cell r="BG34" t="str">
            <v>×</v>
          </cell>
          <cell r="BH34" t="str">
            <v/>
          </cell>
          <cell r="BI34">
            <v>0</v>
          </cell>
          <cell r="BJ34" t="str">
            <v/>
          </cell>
          <cell r="BL34" t="str">
            <v/>
          </cell>
          <cell r="BM34" t="str">
            <v>○</v>
          </cell>
          <cell r="BN34" t="b">
            <v>1</v>
          </cell>
          <cell r="BO34" t="b">
            <v>1</v>
          </cell>
        </row>
        <row r="35">
          <cell r="W35" t="str">
            <v>－</v>
          </cell>
          <cell r="BC35" t="str">
            <v>予定価格</v>
          </cell>
          <cell r="BD35" t="str">
            <v>×</v>
          </cell>
          <cell r="BE35" t="str">
            <v>×</v>
          </cell>
          <cell r="BF35" t="str">
            <v>×</v>
          </cell>
          <cell r="BG35" t="str">
            <v>×</v>
          </cell>
          <cell r="BH35" t="str">
            <v/>
          </cell>
          <cell r="BI35">
            <v>0</v>
          </cell>
          <cell r="BJ35" t="str">
            <v/>
          </cell>
          <cell r="BL35" t="str">
            <v/>
          </cell>
          <cell r="BM35" t="str">
            <v>○</v>
          </cell>
          <cell r="BN35" t="b">
            <v>1</v>
          </cell>
          <cell r="BO35" t="b">
            <v>1</v>
          </cell>
        </row>
        <row r="36">
          <cell r="W36" t="str">
            <v>－</v>
          </cell>
          <cell r="BC36" t="str">
            <v>予定価格</v>
          </cell>
          <cell r="BD36" t="str">
            <v>×</v>
          </cell>
          <cell r="BE36" t="str">
            <v>×</v>
          </cell>
          <cell r="BF36" t="str">
            <v>×</v>
          </cell>
          <cell r="BG36" t="str">
            <v>×</v>
          </cell>
          <cell r="BH36" t="str">
            <v/>
          </cell>
          <cell r="BI36">
            <v>0</v>
          </cell>
          <cell r="BJ36" t="str">
            <v/>
          </cell>
          <cell r="BL36" t="str">
            <v/>
          </cell>
          <cell r="BM36" t="str">
            <v>○</v>
          </cell>
          <cell r="BN36" t="b">
            <v>1</v>
          </cell>
          <cell r="BO36" t="b">
            <v>1</v>
          </cell>
        </row>
        <row r="37">
          <cell r="W37" t="str">
            <v>－</v>
          </cell>
          <cell r="BC37" t="str">
            <v>予定価格</v>
          </cell>
          <cell r="BD37" t="str">
            <v>×</v>
          </cell>
          <cell r="BE37" t="str">
            <v>×</v>
          </cell>
          <cell r="BF37" t="str">
            <v>×</v>
          </cell>
          <cell r="BG37" t="str">
            <v>×</v>
          </cell>
          <cell r="BH37" t="str">
            <v/>
          </cell>
          <cell r="BI37">
            <v>0</v>
          </cell>
          <cell r="BJ37" t="str">
            <v/>
          </cell>
          <cell r="BL37" t="str">
            <v/>
          </cell>
          <cell r="BM37" t="str">
            <v>○</v>
          </cell>
          <cell r="BN37" t="b">
            <v>1</v>
          </cell>
          <cell r="BO37" t="b">
            <v>1</v>
          </cell>
        </row>
        <row r="38">
          <cell r="W38" t="str">
            <v>－</v>
          </cell>
          <cell r="BC38" t="str">
            <v>予定価格</v>
          </cell>
          <cell r="BD38" t="str">
            <v>×</v>
          </cell>
          <cell r="BE38" t="str">
            <v>×</v>
          </cell>
          <cell r="BF38" t="str">
            <v>×</v>
          </cell>
          <cell r="BG38" t="str">
            <v>×</v>
          </cell>
          <cell r="BH38" t="str">
            <v/>
          </cell>
          <cell r="BI38">
            <v>0</v>
          </cell>
          <cell r="BJ38" t="str">
            <v/>
          </cell>
          <cell r="BL38" t="str">
            <v/>
          </cell>
          <cell r="BM38" t="str">
            <v>○</v>
          </cell>
          <cell r="BN38" t="b">
            <v>1</v>
          </cell>
          <cell r="BO38" t="b">
            <v>1</v>
          </cell>
        </row>
        <row r="39">
          <cell r="W39" t="str">
            <v>－</v>
          </cell>
          <cell r="BC39" t="str">
            <v>予定価格</v>
          </cell>
          <cell r="BD39" t="str">
            <v>×</v>
          </cell>
          <cell r="BE39" t="str">
            <v>×</v>
          </cell>
          <cell r="BF39" t="str">
            <v>×</v>
          </cell>
          <cell r="BG39" t="str">
            <v>×</v>
          </cell>
          <cell r="BH39" t="str">
            <v/>
          </cell>
          <cell r="BI39">
            <v>0</v>
          </cell>
          <cell r="BJ39" t="str">
            <v/>
          </cell>
          <cell r="BL39" t="str">
            <v/>
          </cell>
          <cell r="BM39" t="str">
            <v>○</v>
          </cell>
          <cell r="BN39" t="b">
            <v>1</v>
          </cell>
          <cell r="BO39" t="b">
            <v>1</v>
          </cell>
        </row>
        <row r="40">
          <cell r="W40" t="str">
            <v>－</v>
          </cell>
          <cell r="BC40" t="str">
            <v>予定価格</v>
          </cell>
          <cell r="BD40" t="str">
            <v>×</v>
          </cell>
          <cell r="BE40" t="str">
            <v>×</v>
          </cell>
          <cell r="BF40" t="str">
            <v>×</v>
          </cell>
          <cell r="BG40" t="str">
            <v>×</v>
          </cell>
          <cell r="BH40" t="str">
            <v/>
          </cell>
          <cell r="BI40">
            <v>0</v>
          </cell>
          <cell r="BJ40" t="str">
            <v/>
          </cell>
          <cell r="BL40" t="str">
            <v/>
          </cell>
          <cell r="BM40" t="str">
            <v>○</v>
          </cell>
          <cell r="BN40" t="b">
            <v>1</v>
          </cell>
          <cell r="BO40" t="b">
            <v>1</v>
          </cell>
        </row>
        <row r="41">
          <cell r="W41" t="str">
            <v>－</v>
          </cell>
          <cell r="BC41" t="str">
            <v>予定価格</v>
          </cell>
          <cell r="BD41" t="str">
            <v>×</v>
          </cell>
          <cell r="BE41" t="str">
            <v>×</v>
          </cell>
          <cell r="BF41" t="str">
            <v>×</v>
          </cell>
          <cell r="BG41" t="str">
            <v>×</v>
          </cell>
          <cell r="BH41" t="str">
            <v/>
          </cell>
          <cell r="BI41">
            <v>0</v>
          </cell>
          <cell r="BJ41" t="str">
            <v/>
          </cell>
          <cell r="BL41" t="str">
            <v/>
          </cell>
          <cell r="BM41" t="str">
            <v>○</v>
          </cell>
          <cell r="BN41" t="b">
            <v>1</v>
          </cell>
          <cell r="BO41" t="b">
            <v>1</v>
          </cell>
        </row>
        <row r="42">
          <cell r="W42" t="str">
            <v>－</v>
          </cell>
          <cell r="BC42" t="str">
            <v>予定価格</v>
          </cell>
          <cell r="BD42" t="str">
            <v>×</v>
          </cell>
          <cell r="BE42" t="str">
            <v>×</v>
          </cell>
          <cell r="BF42" t="str">
            <v>×</v>
          </cell>
          <cell r="BG42" t="str">
            <v>×</v>
          </cell>
          <cell r="BH42" t="str">
            <v/>
          </cell>
          <cell r="BI42">
            <v>0</v>
          </cell>
          <cell r="BJ42" t="str">
            <v/>
          </cell>
          <cell r="BL42" t="str">
            <v/>
          </cell>
          <cell r="BM42" t="str">
            <v>○</v>
          </cell>
          <cell r="BN42" t="b">
            <v>1</v>
          </cell>
          <cell r="BO42" t="b">
            <v>1</v>
          </cell>
        </row>
        <row r="43">
          <cell r="W43" t="str">
            <v>－</v>
          </cell>
          <cell r="BC43" t="str">
            <v>予定価格</v>
          </cell>
          <cell r="BD43" t="str">
            <v>×</v>
          </cell>
          <cell r="BE43" t="str">
            <v>×</v>
          </cell>
          <cell r="BF43" t="str">
            <v>×</v>
          </cell>
          <cell r="BG43" t="str">
            <v>×</v>
          </cell>
          <cell r="BH43" t="str">
            <v/>
          </cell>
          <cell r="BI43">
            <v>0</v>
          </cell>
          <cell r="BJ43" t="str">
            <v/>
          </cell>
          <cell r="BL43" t="str">
            <v/>
          </cell>
          <cell r="BM43" t="str">
            <v>○</v>
          </cell>
          <cell r="BN43" t="b">
            <v>1</v>
          </cell>
          <cell r="BO43" t="b">
            <v>1</v>
          </cell>
        </row>
        <row r="44">
          <cell r="W44" t="str">
            <v>－</v>
          </cell>
          <cell r="BC44" t="str">
            <v>予定価格</v>
          </cell>
          <cell r="BD44" t="str">
            <v>×</v>
          </cell>
          <cell r="BE44" t="str">
            <v>×</v>
          </cell>
          <cell r="BF44" t="str">
            <v>×</v>
          </cell>
          <cell r="BG44" t="str">
            <v>×</v>
          </cell>
          <cell r="BH44" t="str">
            <v/>
          </cell>
          <cell r="BI44">
            <v>0</v>
          </cell>
          <cell r="BJ44" t="str">
            <v/>
          </cell>
          <cell r="BL44" t="str">
            <v/>
          </cell>
          <cell r="BM44" t="str">
            <v>○</v>
          </cell>
          <cell r="BN44" t="b">
            <v>1</v>
          </cell>
          <cell r="BO44" t="b">
            <v>1</v>
          </cell>
        </row>
        <row r="45">
          <cell r="W45" t="str">
            <v>－</v>
          </cell>
          <cell r="BC45" t="str">
            <v>予定価格</v>
          </cell>
          <cell r="BD45" t="str">
            <v>×</v>
          </cell>
          <cell r="BE45" t="str">
            <v>×</v>
          </cell>
          <cell r="BF45" t="str">
            <v>×</v>
          </cell>
          <cell r="BG45" t="str">
            <v>×</v>
          </cell>
          <cell r="BH45" t="str">
            <v/>
          </cell>
          <cell r="BI45">
            <v>0</v>
          </cell>
          <cell r="BJ45" t="str">
            <v/>
          </cell>
          <cell r="BL45" t="str">
            <v/>
          </cell>
          <cell r="BM45" t="str">
            <v>○</v>
          </cell>
          <cell r="BN45" t="b">
            <v>1</v>
          </cell>
          <cell r="BO45" t="b">
            <v>1</v>
          </cell>
        </row>
        <row r="46">
          <cell r="W46" t="str">
            <v>－</v>
          </cell>
          <cell r="BC46" t="str">
            <v>予定価格</v>
          </cell>
          <cell r="BD46" t="str">
            <v>×</v>
          </cell>
          <cell r="BE46" t="str">
            <v>×</v>
          </cell>
          <cell r="BF46" t="str">
            <v>×</v>
          </cell>
          <cell r="BG46" t="str">
            <v>×</v>
          </cell>
          <cell r="BH46" t="str">
            <v/>
          </cell>
          <cell r="BI46">
            <v>0</v>
          </cell>
          <cell r="BJ46" t="str">
            <v/>
          </cell>
          <cell r="BL46" t="str">
            <v/>
          </cell>
          <cell r="BM46" t="str">
            <v>○</v>
          </cell>
          <cell r="BN46" t="b">
            <v>1</v>
          </cell>
          <cell r="BO46" t="b">
            <v>1</v>
          </cell>
        </row>
        <row r="47">
          <cell r="W47" t="str">
            <v>－</v>
          </cell>
          <cell r="BC47" t="str">
            <v>予定価格</v>
          </cell>
          <cell r="BD47" t="str">
            <v>×</v>
          </cell>
          <cell r="BE47" t="str">
            <v>×</v>
          </cell>
          <cell r="BF47" t="str">
            <v>×</v>
          </cell>
          <cell r="BG47" t="str">
            <v>×</v>
          </cell>
          <cell r="BH47" t="str">
            <v/>
          </cell>
          <cell r="BI47">
            <v>0</v>
          </cell>
          <cell r="BJ47" t="str">
            <v/>
          </cell>
          <cell r="BL47" t="str">
            <v/>
          </cell>
          <cell r="BM47" t="str">
            <v>○</v>
          </cell>
          <cell r="BN47" t="b">
            <v>1</v>
          </cell>
          <cell r="BO47" t="b">
            <v>1</v>
          </cell>
        </row>
        <row r="48">
          <cell r="W48" t="str">
            <v>－</v>
          </cell>
          <cell r="BC48" t="str">
            <v>予定価格</v>
          </cell>
          <cell r="BD48" t="str">
            <v>×</v>
          </cell>
          <cell r="BE48" t="str">
            <v>×</v>
          </cell>
          <cell r="BF48" t="str">
            <v>×</v>
          </cell>
          <cell r="BG48" t="str">
            <v>×</v>
          </cell>
          <cell r="BH48" t="str">
            <v/>
          </cell>
          <cell r="BI48">
            <v>0</v>
          </cell>
          <cell r="BJ48" t="str">
            <v/>
          </cell>
          <cell r="BL48" t="str">
            <v/>
          </cell>
          <cell r="BM48" t="str">
            <v>○</v>
          </cell>
          <cell r="BN48" t="b">
            <v>1</v>
          </cell>
          <cell r="BO48" t="b">
            <v>1</v>
          </cell>
        </row>
        <row r="49">
          <cell r="W49" t="str">
            <v>－</v>
          </cell>
          <cell r="BC49" t="str">
            <v>予定価格</v>
          </cell>
          <cell r="BD49" t="str">
            <v>×</v>
          </cell>
          <cell r="BE49" t="str">
            <v>×</v>
          </cell>
          <cell r="BF49" t="str">
            <v>×</v>
          </cell>
          <cell r="BG49" t="str">
            <v>×</v>
          </cell>
          <cell r="BH49" t="str">
            <v/>
          </cell>
          <cell r="BI49">
            <v>0</v>
          </cell>
          <cell r="BJ49" t="str">
            <v/>
          </cell>
          <cell r="BL49" t="str">
            <v/>
          </cell>
          <cell r="BM49" t="str">
            <v>○</v>
          </cell>
          <cell r="BN49" t="b">
            <v>1</v>
          </cell>
          <cell r="BO49" t="b">
            <v>1</v>
          </cell>
        </row>
        <row r="50">
          <cell r="W50" t="str">
            <v>－</v>
          </cell>
          <cell r="BC50" t="str">
            <v>予定価格</v>
          </cell>
          <cell r="BD50" t="str">
            <v>×</v>
          </cell>
          <cell r="BE50" t="str">
            <v>×</v>
          </cell>
          <cell r="BF50" t="str">
            <v>×</v>
          </cell>
          <cell r="BG50" t="str">
            <v>×</v>
          </cell>
          <cell r="BH50" t="str">
            <v/>
          </cell>
          <cell r="BI50">
            <v>0</v>
          </cell>
          <cell r="BJ50" t="str">
            <v/>
          </cell>
          <cell r="BL50" t="str">
            <v/>
          </cell>
          <cell r="BM50" t="str">
            <v>○</v>
          </cell>
          <cell r="BN50" t="b">
            <v>1</v>
          </cell>
          <cell r="BO50" t="b">
            <v>1</v>
          </cell>
        </row>
        <row r="51">
          <cell r="W51" t="str">
            <v>－</v>
          </cell>
          <cell r="BC51" t="str">
            <v>予定価格</v>
          </cell>
          <cell r="BD51" t="str">
            <v>×</v>
          </cell>
          <cell r="BE51" t="str">
            <v>×</v>
          </cell>
          <cell r="BF51" t="str">
            <v>×</v>
          </cell>
          <cell r="BG51" t="str">
            <v>×</v>
          </cell>
          <cell r="BH51" t="str">
            <v/>
          </cell>
          <cell r="BI51">
            <v>0</v>
          </cell>
          <cell r="BJ51" t="str">
            <v/>
          </cell>
          <cell r="BL51" t="str">
            <v/>
          </cell>
          <cell r="BM51" t="str">
            <v>○</v>
          </cell>
          <cell r="BN51" t="b">
            <v>1</v>
          </cell>
          <cell r="BO51" t="b">
            <v>1</v>
          </cell>
        </row>
        <row r="52">
          <cell r="W52" t="str">
            <v>－</v>
          </cell>
          <cell r="BC52" t="str">
            <v>予定価格</v>
          </cell>
          <cell r="BD52" t="str">
            <v>×</v>
          </cell>
          <cell r="BE52" t="str">
            <v>×</v>
          </cell>
          <cell r="BF52" t="str">
            <v>×</v>
          </cell>
          <cell r="BG52" t="str">
            <v>×</v>
          </cell>
          <cell r="BH52" t="str">
            <v/>
          </cell>
          <cell r="BI52">
            <v>0</v>
          </cell>
          <cell r="BJ52" t="str">
            <v/>
          </cell>
          <cell r="BL52" t="str">
            <v/>
          </cell>
          <cell r="BM52" t="str">
            <v>○</v>
          </cell>
          <cell r="BN52" t="b">
            <v>1</v>
          </cell>
          <cell r="BO52" t="b">
            <v>1</v>
          </cell>
        </row>
        <row r="53">
          <cell r="W53" t="str">
            <v>－</v>
          </cell>
          <cell r="BC53" t="str">
            <v>予定価格</v>
          </cell>
          <cell r="BD53" t="str">
            <v>×</v>
          </cell>
          <cell r="BE53" t="str">
            <v>×</v>
          </cell>
          <cell r="BF53" t="str">
            <v>×</v>
          </cell>
          <cell r="BG53" t="str">
            <v>×</v>
          </cell>
          <cell r="BH53" t="str">
            <v/>
          </cell>
          <cell r="BI53">
            <v>0</v>
          </cell>
          <cell r="BJ53" t="str">
            <v/>
          </cell>
          <cell r="BL53" t="str">
            <v/>
          </cell>
          <cell r="BM53" t="str">
            <v>○</v>
          </cell>
          <cell r="BN53" t="b">
            <v>1</v>
          </cell>
          <cell r="BO53" t="b">
            <v>1</v>
          </cell>
        </row>
        <row r="54">
          <cell r="W54" t="str">
            <v>－</v>
          </cell>
          <cell r="BC54" t="str">
            <v>予定価格</v>
          </cell>
          <cell r="BD54" t="str">
            <v>×</v>
          </cell>
          <cell r="BE54" t="str">
            <v>×</v>
          </cell>
          <cell r="BF54" t="str">
            <v>×</v>
          </cell>
          <cell r="BG54" t="str">
            <v>×</v>
          </cell>
          <cell r="BH54" t="str">
            <v/>
          </cell>
          <cell r="BI54">
            <v>0</v>
          </cell>
          <cell r="BJ54" t="str">
            <v/>
          </cell>
          <cell r="BL54" t="str">
            <v/>
          </cell>
          <cell r="BM54" t="str">
            <v>○</v>
          </cell>
          <cell r="BN54" t="b">
            <v>1</v>
          </cell>
          <cell r="BO54" t="b">
            <v>1</v>
          </cell>
        </row>
        <row r="55">
          <cell r="W55" t="str">
            <v>－</v>
          </cell>
          <cell r="BC55" t="str">
            <v>予定価格</v>
          </cell>
          <cell r="BD55" t="str">
            <v>×</v>
          </cell>
          <cell r="BE55" t="str">
            <v>×</v>
          </cell>
          <cell r="BF55" t="str">
            <v>×</v>
          </cell>
          <cell r="BG55" t="str">
            <v>×</v>
          </cell>
          <cell r="BH55" t="str">
            <v/>
          </cell>
          <cell r="BI55">
            <v>0</v>
          </cell>
          <cell r="BJ55" t="str">
            <v/>
          </cell>
          <cell r="BL55" t="str">
            <v/>
          </cell>
          <cell r="BM55" t="str">
            <v>○</v>
          </cell>
          <cell r="BN55" t="b">
            <v>1</v>
          </cell>
          <cell r="BO55" t="b">
            <v>1</v>
          </cell>
        </row>
        <row r="56">
          <cell r="W56" t="str">
            <v>－</v>
          </cell>
          <cell r="BC56" t="str">
            <v>予定価格</v>
          </cell>
          <cell r="BD56" t="str">
            <v>×</v>
          </cell>
          <cell r="BE56" t="str">
            <v>×</v>
          </cell>
          <cell r="BF56" t="str">
            <v>×</v>
          </cell>
          <cell r="BG56" t="str">
            <v>×</v>
          </cell>
          <cell r="BH56" t="str">
            <v/>
          </cell>
          <cell r="BI56">
            <v>0</v>
          </cell>
          <cell r="BJ56" t="str">
            <v/>
          </cell>
          <cell r="BL56" t="str">
            <v/>
          </cell>
          <cell r="BM56" t="str">
            <v>○</v>
          </cell>
          <cell r="BN56" t="b">
            <v>1</v>
          </cell>
          <cell r="BO56" t="b">
            <v>1</v>
          </cell>
        </row>
        <row r="57">
          <cell r="W57" t="str">
            <v>－</v>
          </cell>
          <cell r="BC57" t="str">
            <v>予定価格</v>
          </cell>
          <cell r="BD57" t="str">
            <v>×</v>
          </cell>
          <cell r="BE57" t="str">
            <v>×</v>
          </cell>
          <cell r="BF57" t="str">
            <v>×</v>
          </cell>
          <cell r="BG57" t="str">
            <v>×</v>
          </cell>
          <cell r="BH57" t="str">
            <v/>
          </cell>
          <cell r="BI57">
            <v>0</v>
          </cell>
          <cell r="BJ57" t="str">
            <v/>
          </cell>
          <cell r="BL57" t="str">
            <v/>
          </cell>
          <cell r="BM57" t="str">
            <v>○</v>
          </cell>
          <cell r="BN57" t="b">
            <v>1</v>
          </cell>
          <cell r="BO57" t="b">
            <v>1</v>
          </cell>
        </row>
        <row r="58">
          <cell r="W58" t="str">
            <v>－</v>
          </cell>
          <cell r="BC58" t="str">
            <v>予定価格</v>
          </cell>
          <cell r="BD58" t="str">
            <v>×</v>
          </cell>
          <cell r="BE58" t="str">
            <v>×</v>
          </cell>
          <cell r="BF58" t="str">
            <v>×</v>
          </cell>
          <cell r="BG58" t="str">
            <v>×</v>
          </cell>
          <cell r="BH58" t="str">
            <v/>
          </cell>
          <cell r="BI58">
            <v>0</v>
          </cell>
          <cell r="BJ58" t="str">
            <v/>
          </cell>
          <cell r="BL58" t="str">
            <v/>
          </cell>
          <cell r="BM58" t="str">
            <v>○</v>
          </cell>
          <cell r="BN58" t="b">
            <v>1</v>
          </cell>
          <cell r="BO58" t="b">
            <v>1</v>
          </cell>
        </row>
        <row r="59">
          <cell r="W59" t="str">
            <v>－</v>
          </cell>
          <cell r="BC59" t="str">
            <v>予定価格</v>
          </cell>
          <cell r="BD59" t="str">
            <v>×</v>
          </cell>
          <cell r="BE59" t="str">
            <v>×</v>
          </cell>
          <cell r="BF59" t="str">
            <v>×</v>
          </cell>
          <cell r="BG59" t="str">
            <v>×</v>
          </cell>
          <cell r="BH59" t="str">
            <v/>
          </cell>
          <cell r="BI59">
            <v>0</v>
          </cell>
          <cell r="BJ59" t="str">
            <v/>
          </cell>
          <cell r="BL59" t="str">
            <v/>
          </cell>
          <cell r="BM59" t="str">
            <v>○</v>
          </cell>
          <cell r="BN59" t="b">
            <v>1</v>
          </cell>
          <cell r="BO59" t="b">
            <v>1</v>
          </cell>
        </row>
        <row r="60">
          <cell r="W60" t="str">
            <v>－</v>
          </cell>
          <cell r="BC60" t="str">
            <v>予定価格</v>
          </cell>
          <cell r="BD60" t="str">
            <v>×</v>
          </cell>
          <cell r="BE60" t="str">
            <v>×</v>
          </cell>
          <cell r="BF60" t="str">
            <v>×</v>
          </cell>
          <cell r="BG60" t="str">
            <v>×</v>
          </cell>
          <cell r="BH60" t="str">
            <v/>
          </cell>
          <cell r="BI60">
            <v>0</v>
          </cell>
          <cell r="BJ60" t="str">
            <v/>
          </cell>
          <cell r="BL60" t="str">
            <v/>
          </cell>
          <cell r="BM60" t="str">
            <v>○</v>
          </cell>
          <cell r="BN60" t="b">
            <v>1</v>
          </cell>
          <cell r="BO60" t="b">
            <v>1</v>
          </cell>
        </row>
        <row r="61">
          <cell r="W61" t="str">
            <v>－</v>
          </cell>
          <cell r="BC61" t="str">
            <v>予定価格</v>
          </cell>
          <cell r="BD61" t="str">
            <v>×</v>
          </cell>
          <cell r="BE61" t="str">
            <v>×</v>
          </cell>
          <cell r="BF61" t="str">
            <v>×</v>
          </cell>
          <cell r="BG61" t="str">
            <v>×</v>
          </cell>
          <cell r="BH61" t="str">
            <v/>
          </cell>
          <cell r="BI61">
            <v>0</v>
          </cell>
          <cell r="BJ61" t="str">
            <v/>
          </cell>
          <cell r="BL61" t="str">
            <v/>
          </cell>
          <cell r="BM61" t="str">
            <v>○</v>
          </cell>
          <cell r="BN61" t="b">
            <v>1</v>
          </cell>
          <cell r="BO61" t="b">
            <v>1</v>
          </cell>
        </row>
        <row r="62">
          <cell r="W62" t="str">
            <v>－</v>
          </cell>
          <cell r="BC62" t="str">
            <v>予定価格</v>
          </cell>
          <cell r="BD62" t="str">
            <v>×</v>
          </cell>
          <cell r="BE62" t="str">
            <v>×</v>
          </cell>
          <cell r="BF62" t="str">
            <v>×</v>
          </cell>
          <cell r="BG62" t="str">
            <v>×</v>
          </cell>
          <cell r="BH62" t="str">
            <v/>
          </cell>
          <cell r="BI62">
            <v>0</v>
          </cell>
          <cell r="BJ62" t="str">
            <v/>
          </cell>
          <cell r="BL62" t="str">
            <v/>
          </cell>
          <cell r="BM62" t="str">
            <v>○</v>
          </cell>
          <cell r="BN62" t="b">
            <v>1</v>
          </cell>
          <cell r="BO62" t="b">
            <v>1</v>
          </cell>
        </row>
        <row r="63">
          <cell r="W63" t="str">
            <v>－</v>
          </cell>
          <cell r="BC63" t="str">
            <v>予定価格</v>
          </cell>
          <cell r="BD63" t="str">
            <v>×</v>
          </cell>
          <cell r="BE63" t="str">
            <v>×</v>
          </cell>
          <cell r="BF63" t="str">
            <v>×</v>
          </cell>
          <cell r="BG63" t="str">
            <v>×</v>
          </cell>
          <cell r="BH63" t="str">
            <v/>
          </cell>
          <cell r="BI63">
            <v>0</v>
          </cell>
          <cell r="BJ63" t="str">
            <v/>
          </cell>
          <cell r="BL63" t="str">
            <v/>
          </cell>
          <cell r="BM63" t="str">
            <v>○</v>
          </cell>
          <cell r="BN63" t="b">
            <v>1</v>
          </cell>
          <cell r="BO63" t="b">
            <v>1</v>
          </cell>
        </row>
        <row r="64">
          <cell r="W64" t="str">
            <v>－</v>
          </cell>
          <cell r="BC64" t="str">
            <v>予定価格</v>
          </cell>
          <cell r="BD64" t="str">
            <v>×</v>
          </cell>
          <cell r="BE64" t="str">
            <v>×</v>
          </cell>
          <cell r="BF64" t="str">
            <v>×</v>
          </cell>
          <cell r="BG64" t="str">
            <v>×</v>
          </cell>
          <cell r="BH64" t="str">
            <v/>
          </cell>
          <cell r="BI64">
            <v>0</v>
          </cell>
          <cell r="BJ64" t="str">
            <v/>
          </cell>
          <cell r="BL64" t="str">
            <v/>
          </cell>
          <cell r="BM64" t="str">
            <v>○</v>
          </cell>
          <cell r="BN64" t="b">
            <v>1</v>
          </cell>
          <cell r="BO64" t="b">
            <v>1</v>
          </cell>
        </row>
        <row r="65">
          <cell r="W65" t="str">
            <v>－</v>
          </cell>
          <cell r="BC65" t="str">
            <v>予定価格</v>
          </cell>
          <cell r="BD65" t="str">
            <v>×</v>
          </cell>
          <cell r="BE65" t="str">
            <v>×</v>
          </cell>
          <cell r="BF65" t="str">
            <v>×</v>
          </cell>
          <cell r="BG65" t="str">
            <v>×</v>
          </cell>
          <cell r="BH65" t="str">
            <v/>
          </cell>
          <cell r="BI65">
            <v>0</v>
          </cell>
          <cell r="BJ65" t="str">
            <v/>
          </cell>
          <cell r="BL65" t="str">
            <v/>
          </cell>
          <cell r="BM65" t="str">
            <v>○</v>
          </cell>
          <cell r="BN65" t="b">
            <v>1</v>
          </cell>
          <cell r="BO65" t="b">
            <v>1</v>
          </cell>
        </row>
        <row r="66">
          <cell r="W66" t="str">
            <v>－</v>
          </cell>
          <cell r="BC66" t="str">
            <v>予定価格</v>
          </cell>
          <cell r="BD66" t="str">
            <v>×</v>
          </cell>
          <cell r="BE66" t="str">
            <v>×</v>
          </cell>
          <cell r="BF66" t="str">
            <v>×</v>
          </cell>
          <cell r="BG66" t="str">
            <v>×</v>
          </cell>
          <cell r="BH66" t="str">
            <v/>
          </cell>
          <cell r="BI66">
            <v>0</v>
          </cell>
          <cell r="BJ66" t="str">
            <v/>
          </cell>
          <cell r="BL66" t="str">
            <v/>
          </cell>
          <cell r="BM66" t="str">
            <v>○</v>
          </cell>
          <cell r="BN66" t="b">
            <v>1</v>
          </cell>
          <cell r="BO66" t="b">
            <v>1</v>
          </cell>
        </row>
        <row r="67">
          <cell r="W67" t="str">
            <v>－</v>
          </cell>
          <cell r="BC67" t="str">
            <v>予定価格</v>
          </cell>
          <cell r="BD67" t="str">
            <v>×</v>
          </cell>
          <cell r="BE67" t="str">
            <v>×</v>
          </cell>
          <cell r="BF67" t="str">
            <v>×</v>
          </cell>
          <cell r="BG67" t="str">
            <v>×</v>
          </cell>
          <cell r="BH67" t="str">
            <v/>
          </cell>
          <cell r="BI67">
            <v>0</v>
          </cell>
          <cell r="BJ67" t="str">
            <v/>
          </cell>
          <cell r="BL67" t="str">
            <v/>
          </cell>
          <cell r="BM67" t="str">
            <v>○</v>
          </cell>
          <cell r="BN67" t="b">
            <v>1</v>
          </cell>
          <cell r="BO67" t="b">
            <v>1</v>
          </cell>
        </row>
        <row r="68">
          <cell r="W68" t="str">
            <v>－</v>
          </cell>
          <cell r="BC68" t="str">
            <v>予定価格</v>
          </cell>
          <cell r="BD68" t="str">
            <v>×</v>
          </cell>
          <cell r="BE68" t="str">
            <v>×</v>
          </cell>
          <cell r="BF68" t="str">
            <v>×</v>
          </cell>
          <cell r="BG68" t="str">
            <v>×</v>
          </cell>
          <cell r="BH68" t="str">
            <v/>
          </cell>
          <cell r="BI68">
            <v>0</v>
          </cell>
          <cell r="BJ68" t="str">
            <v/>
          </cell>
          <cell r="BL68" t="str">
            <v/>
          </cell>
          <cell r="BM68" t="str">
            <v>○</v>
          </cell>
          <cell r="BN68" t="b">
            <v>1</v>
          </cell>
          <cell r="BO68" t="b">
            <v>1</v>
          </cell>
        </row>
        <row r="69">
          <cell r="W69" t="str">
            <v>－</v>
          </cell>
          <cell r="BC69" t="str">
            <v>予定価格</v>
          </cell>
          <cell r="BD69" t="str">
            <v>×</v>
          </cell>
          <cell r="BE69" t="str">
            <v>×</v>
          </cell>
          <cell r="BF69" t="str">
            <v>×</v>
          </cell>
          <cell r="BG69" t="str">
            <v>×</v>
          </cell>
          <cell r="BH69" t="str">
            <v/>
          </cell>
          <cell r="BI69">
            <v>0</v>
          </cell>
          <cell r="BJ69" t="str">
            <v/>
          </cell>
          <cell r="BL69" t="str">
            <v/>
          </cell>
          <cell r="BM69" t="str">
            <v>○</v>
          </cell>
          <cell r="BN69" t="b">
            <v>1</v>
          </cell>
          <cell r="BO69" t="b">
            <v>1</v>
          </cell>
        </row>
        <row r="70">
          <cell r="W70" t="str">
            <v>－</v>
          </cell>
          <cell r="BC70" t="str">
            <v>予定価格</v>
          </cell>
          <cell r="BD70" t="str">
            <v>×</v>
          </cell>
          <cell r="BE70" t="str">
            <v>×</v>
          </cell>
          <cell r="BF70" t="str">
            <v>×</v>
          </cell>
          <cell r="BG70" t="str">
            <v>×</v>
          </cell>
          <cell r="BH70" t="str">
            <v/>
          </cell>
          <cell r="BI70">
            <v>0</v>
          </cell>
          <cell r="BJ70" t="str">
            <v/>
          </cell>
          <cell r="BL70" t="str">
            <v/>
          </cell>
          <cell r="BM70" t="str">
            <v>○</v>
          </cell>
          <cell r="BN70" t="b">
            <v>1</v>
          </cell>
          <cell r="BO70" t="b">
            <v>1</v>
          </cell>
        </row>
        <row r="71">
          <cell r="W71" t="str">
            <v>－</v>
          </cell>
          <cell r="BC71" t="str">
            <v>予定価格</v>
          </cell>
          <cell r="BD71" t="str">
            <v>×</v>
          </cell>
          <cell r="BE71" t="str">
            <v>×</v>
          </cell>
          <cell r="BF71" t="str">
            <v>×</v>
          </cell>
          <cell r="BG71" t="str">
            <v>×</v>
          </cell>
          <cell r="BH71" t="str">
            <v/>
          </cell>
          <cell r="BI71">
            <v>0</v>
          </cell>
          <cell r="BJ71" t="str">
            <v/>
          </cell>
          <cell r="BL71" t="str">
            <v/>
          </cell>
          <cell r="BM71" t="str">
            <v>○</v>
          </cell>
          <cell r="BN71" t="b">
            <v>1</v>
          </cell>
          <cell r="BO71" t="b">
            <v>1</v>
          </cell>
        </row>
        <row r="72">
          <cell r="W72" t="str">
            <v>－</v>
          </cell>
          <cell r="BC72" t="str">
            <v>予定価格</v>
          </cell>
          <cell r="BD72" t="str">
            <v>×</v>
          </cell>
          <cell r="BE72" t="str">
            <v>×</v>
          </cell>
          <cell r="BF72" t="str">
            <v>×</v>
          </cell>
          <cell r="BG72" t="str">
            <v>×</v>
          </cell>
          <cell r="BH72" t="str">
            <v/>
          </cell>
          <cell r="BI72">
            <v>0</v>
          </cell>
          <cell r="BJ72" t="str">
            <v/>
          </cell>
          <cell r="BL72" t="str">
            <v/>
          </cell>
          <cell r="BM72" t="str">
            <v>○</v>
          </cell>
          <cell r="BN72" t="b">
            <v>1</v>
          </cell>
          <cell r="BO72" t="b">
            <v>1</v>
          </cell>
        </row>
        <row r="73">
          <cell r="W73" t="str">
            <v>－</v>
          </cell>
          <cell r="BC73" t="str">
            <v>予定価格</v>
          </cell>
          <cell r="BD73" t="str">
            <v>×</v>
          </cell>
          <cell r="BE73" t="str">
            <v>×</v>
          </cell>
          <cell r="BF73" t="str">
            <v>×</v>
          </cell>
          <cell r="BG73" t="str">
            <v>×</v>
          </cell>
          <cell r="BH73" t="str">
            <v/>
          </cell>
          <cell r="BI73">
            <v>0</v>
          </cell>
          <cell r="BJ73" t="str">
            <v/>
          </cell>
          <cell r="BL73" t="str">
            <v/>
          </cell>
          <cell r="BM73" t="str">
            <v>○</v>
          </cell>
          <cell r="BN73" t="b">
            <v>1</v>
          </cell>
          <cell r="BO73" t="b">
            <v>1</v>
          </cell>
        </row>
        <row r="74">
          <cell r="W74" t="str">
            <v>－</v>
          </cell>
          <cell r="BC74" t="str">
            <v>予定価格</v>
          </cell>
          <cell r="BD74" t="str">
            <v>×</v>
          </cell>
          <cell r="BE74" t="str">
            <v>×</v>
          </cell>
          <cell r="BF74" t="str">
            <v>×</v>
          </cell>
          <cell r="BG74" t="str">
            <v>×</v>
          </cell>
          <cell r="BH74" t="str">
            <v/>
          </cell>
          <cell r="BI74">
            <v>0</v>
          </cell>
          <cell r="BJ74" t="str">
            <v/>
          </cell>
          <cell r="BL74" t="str">
            <v/>
          </cell>
          <cell r="BM74" t="str">
            <v>○</v>
          </cell>
          <cell r="BN74" t="b">
            <v>1</v>
          </cell>
          <cell r="BO74" t="b">
            <v>1</v>
          </cell>
        </row>
        <row r="75">
          <cell r="W75" t="str">
            <v>－</v>
          </cell>
          <cell r="BC75" t="str">
            <v>予定価格</v>
          </cell>
          <cell r="BD75" t="str">
            <v>×</v>
          </cell>
          <cell r="BE75" t="str">
            <v>×</v>
          </cell>
          <cell r="BF75" t="str">
            <v>×</v>
          </cell>
          <cell r="BG75" t="str">
            <v>×</v>
          </cell>
          <cell r="BH75" t="str">
            <v/>
          </cell>
          <cell r="BI75">
            <v>0</v>
          </cell>
          <cell r="BJ75" t="str">
            <v/>
          </cell>
          <cell r="BL75" t="str">
            <v/>
          </cell>
          <cell r="BM75" t="str">
            <v>○</v>
          </cell>
          <cell r="BN75" t="b">
            <v>1</v>
          </cell>
          <cell r="BO75" t="b">
            <v>1</v>
          </cell>
        </row>
        <row r="76">
          <cell r="W76" t="str">
            <v>－</v>
          </cell>
          <cell r="BC76" t="str">
            <v>予定価格</v>
          </cell>
          <cell r="BD76" t="str">
            <v>×</v>
          </cell>
          <cell r="BE76" t="str">
            <v>×</v>
          </cell>
          <cell r="BF76" t="str">
            <v>×</v>
          </cell>
          <cell r="BG76" t="str">
            <v>×</v>
          </cell>
          <cell r="BH76" t="str">
            <v/>
          </cell>
          <cell r="BI76">
            <v>0</v>
          </cell>
          <cell r="BJ76" t="str">
            <v/>
          </cell>
          <cell r="BL76" t="str">
            <v/>
          </cell>
          <cell r="BM76" t="str">
            <v>○</v>
          </cell>
          <cell r="BN76" t="b">
            <v>1</v>
          </cell>
          <cell r="BO76" t="b">
            <v>1</v>
          </cell>
        </row>
        <row r="77">
          <cell r="W77" t="str">
            <v>－</v>
          </cell>
          <cell r="BC77" t="str">
            <v>予定価格</v>
          </cell>
          <cell r="BD77" t="str">
            <v>×</v>
          </cell>
          <cell r="BE77" t="str">
            <v>×</v>
          </cell>
          <cell r="BF77" t="str">
            <v>×</v>
          </cell>
          <cell r="BG77" t="str">
            <v>×</v>
          </cell>
          <cell r="BH77" t="str">
            <v/>
          </cell>
          <cell r="BI77">
            <v>0</v>
          </cell>
          <cell r="BJ77" t="str">
            <v/>
          </cell>
          <cell r="BL77" t="str">
            <v/>
          </cell>
          <cell r="BM77" t="str">
            <v>○</v>
          </cell>
          <cell r="BN77" t="b">
            <v>1</v>
          </cell>
          <cell r="BO77" t="b">
            <v>1</v>
          </cell>
        </row>
        <row r="78">
          <cell r="W78" t="str">
            <v>－</v>
          </cell>
          <cell r="BC78" t="str">
            <v>予定価格</v>
          </cell>
          <cell r="BD78" t="str">
            <v>×</v>
          </cell>
          <cell r="BE78" t="str">
            <v>×</v>
          </cell>
          <cell r="BF78" t="str">
            <v>×</v>
          </cell>
          <cell r="BG78" t="str">
            <v>×</v>
          </cell>
          <cell r="BH78" t="str">
            <v/>
          </cell>
          <cell r="BI78">
            <v>0</v>
          </cell>
          <cell r="BJ78" t="str">
            <v/>
          </cell>
          <cell r="BL78" t="str">
            <v/>
          </cell>
          <cell r="BM78" t="str">
            <v>○</v>
          </cell>
          <cell r="BN78" t="b">
            <v>1</v>
          </cell>
          <cell r="BO78" t="b">
            <v>1</v>
          </cell>
        </row>
        <row r="79">
          <cell r="W79" t="str">
            <v>－</v>
          </cell>
          <cell r="BC79" t="str">
            <v>予定価格</v>
          </cell>
          <cell r="BD79" t="str">
            <v>×</v>
          </cell>
          <cell r="BE79" t="str">
            <v>×</v>
          </cell>
          <cell r="BF79" t="str">
            <v>×</v>
          </cell>
          <cell r="BG79" t="str">
            <v>×</v>
          </cell>
          <cell r="BH79" t="str">
            <v/>
          </cell>
          <cell r="BI79">
            <v>0</v>
          </cell>
          <cell r="BJ79" t="str">
            <v/>
          </cell>
          <cell r="BL79" t="str">
            <v/>
          </cell>
          <cell r="BM79" t="str">
            <v>○</v>
          </cell>
          <cell r="BN79" t="b">
            <v>1</v>
          </cell>
          <cell r="BO79" t="b">
            <v>1</v>
          </cell>
        </row>
        <row r="80">
          <cell r="W80" t="str">
            <v>－</v>
          </cell>
          <cell r="BC80" t="str">
            <v>予定価格</v>
          </cell>
          <cell r="BD80" t="str">
            <v>×</v>
          </cell>
          <cell r="BE80" t="str">
            <v>×</v>
          </cell>
          <cell r="BF80" t="str">
            <v>×</v>
          </cell>
          <cell r="BG80" t="str">
            <v>×</v>
          </cell>
          <cell r="BH80" t="str">
            <v/>
          </cell>
          <cell r="BI80">
            <v>0</v>
          </cell>
          <cell r="BJ80" t="str">
            <v/>
          </cell>
          <cell r="BL80" t="str">
            <v/>
          </cell>
          <cell r="BM80" t="str">
            <v>○</v>
          </cell>
          <cell r="BN80" t="b">
            <v>1</v>
          </cell>
          <cell r="BO80" t="b">
            <v>1</v>
          </cell>
        </row>
        <row r="81">
          <cell r="W81" t="str">
            <v>－</v>
          </cell>
          <cell r="BC81" t="str">
            <v>予定価格</v>
          </cell>
          <cell r="BD81" t="str">
            <v>×</v>
          </cell>
          <cell r="BE81" t="str">
            <v>×</v>
          </cell>
          <cell r="BF81" t="str">
            <v>×</v>
          </cell>
          <cell r="BG81" t="str">
            <v>×</v>
          </cell>
          <cell r="BH81" t="str">
            <v/>
          </cell>
          <cell r="BI81">
            <v>0</v>
          </cell>
          <cell r="BJ81" t="str">
            <v/>
          </cell>
          <cell r="BL81" t="str">
            <v/>
          </cell>
          <cell r="BM81" t="str">
            <v>○</v>
          </cell>
          <cell r="BN81" t="b">
            <v>1</v>
          </cell>
          <cell r="BO81" t="b">
            <v>1</v>
          </cell>
        </row>
        <row r="82">
          <cell r="W82" t="str">
            <v>－</v>
          </cell>
          <cell r="BC82" t="str">
            <v>予定価格</v>
          </cell>
          <cell r="BD82" t="str">
            <v>×</v>
          </cell>
          <cell r="BE82" t="str">
            <v>×</v>
          </cell>
          <cell r="BF82" t="str">
            <v>×</v>
          </cell>
          <cell r="BG82" t="str">
            <v>×</v>
          </cell>
          <cell r="BH82" t="str">
            <v/>
          </cell>
          <cell r="BI82">
            <v>0</v>
          </cell>
          <cell r="BJ82" t="str">
            <v/>
          </cell>
          <cell r="BL82" t="str">
            <v/>
          </cell>
          <cell r="BM82" t="str">
            <v>○</v>
          </cell>
          <cell r="BN82" t="b">
            <v>1</v>
          </cell>
          <cell r="BO82" t="b">
            <v>1</v>
          </cell>
        </row>
        <row r="83">
          <cell r="W83" t="str">
            <v>－</v>
          </cell>
          <cell r="BC83" t="str">
            <v>予定価格</v>
          </cell>
          <cell r="BD83" t="str">
            <v>×</v>
          </cell>
          <cell r="BE83" t="str">
            <v>×</v>
          </cell>
          <cell r="BF83" t="str">
            <v>×</v>
          </cell>
          <cell r="BG83" t="str">
            <v>×</v>
          </cell>
          <cell r="BH83" t="str">
            <v/>
          </cell>
          <cell r="BI83">
            <v>0</v>
          </cell>
          <cell r="BJ83" t="str">
            <v/>
          </cell>
          <cell r="BL83" t="str">
            <v/>
          </cell>
          <cell r="BM83" t="str">
            <v>○</v>
          </cell>
          <cell r="BN83" t="b">
            <v>1</v>
          </cell>
          <cell r="BO83" t="b">
            <v>1</v>
          </cell>
        </row>
        <row r="84">
          <cell r="W84" t="str">
            <v>－</v>
          </cell>
          <cell r="BC84" t="str">
            <v>予定価格</v>
          </cell>
          <cell r="BD84" t="str">
            <v>×</v>
          </cell>
          <cell r="BE84" t="str">
            <v>×</v>
          </cell>
          <cell r="BF84" t="str">
            <v>×</v>
          </cell>
          <cell r="BG84" t="str">
            <v>×</v>
          </cell>
          <cell r="BH84" t="str">
            <v/>
          </cell>
          <cell r="BI84">
            <v>0</v>
          </cell>
          <cell r="BJ84" t="str">
            <v/>
          </cell>
          <cell r="BL84" t="str">
            <v/>
          </cell>
          <cell r="BM84" t="str">
            <v>○</v>
          </cell>
          <cell r="BN84" t="b">
            <v>1</v>
          </cell>
          <cell r="BO84" t="b">
            <v>1</v>
          </cell>
        </row>
        <row r="85">
          <cell r="W85" t="str">
            <v>－</v>
          </cell>
          <cell r="BC85" t="str">
            <v>予定価格</v>
          </cell>
          <cell r="BD85" t="str">
            <v>×</v>
          </cell>
          <cell r="BE85" t="str">
            <v>×</v>
          </cell>
          <cell r="BF85" t="str">
            <v>×</v>
          </cell>
          <cell r="BG85" t="str">
            <v>×</v>
          </cell>
          <cell r="BH85" t="str">
            <v/>
          </cell>
          <cell r="BI85">
            <v>0</v>
          </cell>
          <cell r="BJ85" t="str">
            <v/>
          </cell>
          <cell r="BL85" t="str">
            <v/>
          </cell>
          <cell r="BM85" t="str">
            <v>○</v>
          </cell>
          <cell r="BN85" t="b">
            <v>1</v>
          </cell>
          <cell r="BO85" t="b">
            <v>1</v>
          </cell>
        </row>
        <row r="86">
          <cell r="W86" t="str">
            <v>－</v>
          </cell>
          <cell r="BC86" t="str">
            <v>予定価格</v>
          </cell>
          <cell r="BD86" t="str">
            <v>×</v>
          </cell>
          <cell r="BE86" t="str">
            <v>×</v>
          </cell>
          <cell r="BF86" t="str">
            <v>×</v>
          </cell>
          <cell r="BG86" t="str">
            <v>×</v>
          </cell>
          <cell r="BH86" t="str">
            <v/>
          </cell>
          <cell r="BI86">
            <v>0</v>
          </cell>
          <cell r="BJ86" t="str">
            <v/>
          </cell>
          <cell r="BL86" t="str">
            <v/>
          </cell>
          <cell r="BM86" t="str">
            <v>○</v>
          </cell>
          <cell r="BN86" t="b">
            <v>1</v>
          </cell>
          <cell r="BO86" t="b">
            <v>1</v>
          </cell>
        </row>
        <row r="87">
          <cell r="W87" t="str">
            <v>－</v>
          </cell>
          <cell r="BC87" t="str">
            <v>予定価格</v>
          </cell>
          <cell r="BD87" t="str">
            <v>×</v>
          </cell>
          <cell r="BE87" t="str">
            <v>×</v>
          </cell>
          <cell r="BF87" t="str">
            <v>×</v>
          </cell>
          <cell r="BG87" t="str">
            <v>×</v>
          </cell>
          <cell r="BH87" t="str">
            <v/>
          </cell>
          <cell r="BI87">
            <v>0</v>
          </cell>
          <cell r="BJ87" t="str">
            <v/>
          </cell>
          <cell r="BL87" t="str">
            <v/>
          </cell>
          <cell r="BM87" t="str">
            <v>○</v>
          </cell>
          <cell r="BN87" t="b">
            <v>1</v>
          </cell>
          <cell r="BO87" t="b">
            <v>1</v>
          </cell>
        </row>
        <row r="88">
          <cell r="W88" t="str">
            <v>－</v>
          </cell>
          <cell r="BC88" t="str">
            <v>予定価格</v>
          </cell>
          <cell r="BD88" t="str">
            <v>×</v>
          </cell>
          <cell r="BE88" t="str">
            <v>×</v>
          </cell>
          <cell r="BF88" t="str">
            <v>×</v>
          </cell>
          <cell r="BG88" t="str">
            <v>×</v>
          </cell>
          <cell r="BH88" t="str">
            <v/>
          </cell>
          <cell r="BI88">
            <v>0</v>
          </cell>
          <cell r="BJ88" t="str">
            <v/>
          </cell>
          <cell r="BL88" t="str">
            <v/>
          </cell>
          <cell r="BM88" t="str">
            <v>○</v>
          </cell>
          <cell r="BN88" t="b">
            <v>1</v>
          </cell>
          <cell r="BO88" t="b">
            <v>1</v>
          </cell>
        </row>
        <row r="89">
          <cell r="W89" t="str">
            <v>－</v>
          </cell>
          <cell r="BC89" t="str">
            <v>予定価格</v>
          </cell>
          <cell r="BD89" t="str">
            <v>×</v>
          </cell>
          <cell r="BE89" t="str">
            <v>×</v>
          </cell>
          <cell r="BF89" t="str">
            <v>×</v>
          </cell>
          <cell r="BG89" t="str">
            <v>×</v>
          </cell>
          <cell r="BH89" t="str">
            <v/>
          </cell>
          <cell r="BI89">
            <v>0</v>
          </cell>
          <cell r="BJ89" t="str">
            <v/>
          </cell>
          <cell r="BL89" t="str">
            <v/>
          </cell>
          <cell r="BM89" t="str">
            <v>○</v>
          </cell>
          <cell r="BN89" t="b">
            <v>1</v>
          </cell>
          <cell r="BO89" t="b">
            <v>1</v>
          </cell>
        </row>
        <row r="90">
          <cell r="W90" t="str">
            <v>－</v>
          </cell>
          <cell r="BC90" t="str">
            <v>予定価格</v>
          </cell>
          <cell r="BD90" t="str">
            <v>×</v>
          </cell>
          <cell r="BE90" t="str">
            <v>×</v>
          </cell>
          <cell r="BF90" t="str">
            <v>×</v>
          </cell>
          <cell r="BG90" t="str">
            <v>×</v>
          </cell>
          <cell r="BH90" t="str">
            <v/>
          </cell>
          <cell r="BI90">
            <v>0</v>
          </cell>
          <cell r="BJ90" t="str">
            <v/>
          </cell>
          <cell r="BL90" t="str">
            <v/>
          </cell>
          <cell r="BM90" t="str">
            <v>○</v>
          </cell>
          <cell r="BN90" t="b">
            <v>1</v>
          </cell>
          <cell r="BO90" t="b">
            <v>1</v>
          </cell>
        </row>
        <row r="91">
          <cell r="W91" t="str">
            <v>－</v>
          </cell>
          <cell r="BC91" t="str">
            <v>予定価格</v>
          </cell>
          <cell r="BD91" t="str">
            <v>×</v>
          </cell>
          <cell r="BE91" t="str">
            <v>×</v>
          </cell>
          <cell r="BF91" t="str">
            <v>×</v>
          </cell>
          <cell r="BG91" t="str">
            <v>×</v>
          </cell>
          <cell r="BH91" t="str">
            <v/>
          </cell>
          <cell r="BI91">
            <v>0</v>
          </cell>
          <cell r="BJ91" t="str">
            <v/>
          </cell>
          <cell r="BL91" t="str">
            <v/>
          </cell>
          <cell r="BM91" t="str">
            <v>○</v>
          </cell>
          <cell r="BN91" t="b">
            <v>1</v>
          </cell>
          <cell r="BO91" t="b">
            <v>1</v>
          </cell>
        </row>
        <row r="92">
          <cell r="W92" t="str">
            <v>－</v>
          </cell>
          <cell r="BC92" t="str">
            <v>予定価格</v>
          </cell>
          <cell r="BD92" t="str">
            <v>×</v>
          </cell>
          <cell r="BE92" t="str">
            <v>×</v>
          </cell>
          <cell r="BF92" t="str">
            <v>×</v>
          </cell>
          <cell r="BG92" t="str">
            <v>×</v>
          </cell>
          <cell r="BH92" t="str">
            <v/>
          </cell>
          <cell r="BI92">
            <v>0</v>
          </cell>
          <cell r="BJ92" t="str">
            <v/>
          </cell>
          <cell r="BL92" t="str">
            <v/>
          </cell>
          <cell r="BM92" t="str">
            <v>○</v>
          </cell>
          <cell r="BN92" t="b">
            <v>1</v>
          </cell>
          <cell r="BO92" t="b">
            <v>1</v>
          </cell>
        </row>
        <row r="93">
          <cell r="W93" t="str">
            <v>－</v>
          </cell>
          <cell r="BC93" t="str">
            <v>予定価格</v>
          </cell>
          <cell r="BD93" t="str">
            <v>×</v>
          </cell>
          <cell r="BE93" t="str">
            <v>×</v>
          </cell>
          <cell r="BF93" t="str">
            <v>×</v>
          </cell>
          <cell r="BG93" t="str">
            <v>×</v>
          </cell>
          <cell r="BH93" t="str">
            <v/>
          </cell>
          <cell r="BI93">
            <v>0</v>
          </cell>
          <cell r="BJ93" t="str">
            <v/>
          </cell>
          <cell r="BL93" t="str">
            <v/>
          </cell>
          <cell r="BM93" t="str">
            <v>○</v>
          </cell>
          <cell r="BN93" t="b">
            <v>1</v>
          </cell>
          <cell r="BO93" t="b">
            <v>1</v>
          </cell>
        </row>
        <row r="94">
          <cell r="W94" t="str">
            <v>－</v>
          </cell>
          <cell r="BC94" t="str">
            <v>予定価格</v>
          </cell>
          <cell r="BD94" t="str">
            <v>×</v>
          </cell>
          <cell r="BE94" t="str">
            <v>×</v>
          </cell>
          <cell r="BF94" t="str">
            <v>×</v>
          </cell>
          <cell r="BG94" t="str">
            <v>×</v>
          </cell>
          <cell r="BH94" t="str">
            <v/>
          </cell>
          <cell r="BI94">
            <v>0</v>
          </cell>
          <cell r="BJ94" t="str">
            <v/>
          </cell>
          <cell r="BL94" t="str">
            <v/>
          </cell>
          <cell r="BM94" t="str">
            <v>○</v>
          </cell>
          <cell r="BN94" t="b">
            <v>1</v>
          </cell>
          <cell r="BO94" t="b">
            <v>1</v>
          </cell>
        </row>
        <row r="95">
          <cell r="W95" t="str">
            <v>－</v>
          </cell>
          <cell r="BC95" t="str">
            <v>予定価格</v>
          </cell>
          <cell r="BD95" t="str">
            <v>×</v>
          </cell>
          <cell r="BE95" t="str">
            <v>×</v>
          </cell>
          <cell r="BF95" t="str">
            <v>×</v>
          </cell>
          <cell r="BG95" t="str">
            <v>×</v>
          </cell>
          <cell r="BH95" t="str">
            <v/>
          </cell>
          <cell r="BI95">
            <v>0</v>
          </cell>
          <cell r="BJ95" t="str">
            <v/>
          </cell>
          <cell r="BL95" t="str">
            <v/>
          </cell>
          <cell r="BM95" t="str">
            <v>○</v>
          </cell>
          <cell r="BN95" t="b">
            <v>1</v>
          </cell>
          <cell r="BO95" t="b">
            <v>1</v>
          </cell>
        </row>
        <row r="96">
          <cell r="W96" t="str">
            <v>－</v>
          </cell>
          <cell r="BC96" t="str">
            <v>予定価格</v>
          </cell>
          <cell r="BD96" t="str">
            <v>×</v>
          </cell>
          <cell r="BE96" t="str">
            <v>×</v>
          </cell>
          <cell r="BF96" t="str">
            <v>×</v>
          </cell>
          <cell r="BG96" t="str">
            <v>×</v>
          </cell>
          <cell r="BH96" t="str">
            <v/>
          </cell>
          <cell r="BI96">
            <v>0</v>
          </cell>
          <cell r="BJ96" t="str">
            <v/>
          </cell>
          <cell r="BL96" t="str">
            <v/>
          </cell>
          <cell r="BM96" t="str">
            <v>○</v>
          </cell>
          <cell r="BN96" t="b">
            <v>1</v>
          </cell>
          <cell r="BO96" t="b">
            <v>1</v>
          </cell>
        </row>
        <row r="97">
          <cell r="W97" t="str">
            <v>－</v>
          </cell>
          <cell r="BC97" t="str">
            <v>予定価格</v>
          </cell>
          <cell r="BD97" t="str">
            <v>×</v>
          </cell>
          <cell r="BE97" t="str">
            <v>×</v>
          </cell>
          <cell r="BF97" t="str">
            <v>×</v>
          </cell>
          <cell r="BG97" t="str">
            <v>×</v>
          </cell>
          <cell r="BH97" t="str">
            <v/>
          </cell>
          <cell r="BI97">
            <v>0</v>
          </cell>
          <cell r="BJ97" t="str">
            <v/>
          </cell>
          <cell r="BL97" t="str">
            <v/>
          </cell>
          <cell r="BM97" t="str">
            <v>○</v>
          </cell>
          <cell r="BN97" t="b">
            <v>1</v>
          </cell>
          <cell r="BO97" t="b">
            <v>1</v>
          </cell>
        </row>
        <row r="98">
          <cell r="W98" t="str">
            <v>－</v>
          </cell>
          <cell r="BC98" t="str">
            <v>予定価格</v>
          </cell>
          <cell r="BD98" t="str">
            <v>×</v>
          </cell>
          <cell r="BE98" t="str">
            <v>×</v>
          </cell>
          <cell r="BF98" t="str">
            <v>×</v>
          </cell>
          <cell r="BG98" t="str">
            <v>×</v>
          </cell>
          <cell r="BH98" t="str">
            <v/>
          </cell>
          <cell r="BI98">
            <v>0</v>
          </cell>
          <cell r="BJ98" t="str">
            <v/>
          </cell>
          <cell r="BL98" t="str">
            <v/>
          </cell>
          <cell r="BM98" t="str">
            <v>○</v>
          </cell>
          <cell r="BN98" t="b">
            <v>1</v>
          </cell>
          <cell r="BO98" t="b">
            <v>1</v>
          </cell>
        </row>
        <row r="99">
          <cell r="W99" t="str">
            <v>－</v>
          </cell>
          <cell r="BC99" t="str">
            <v>予定価格</v>
          </cell>
          <cell r="BD99" t="str">
            <v>×</v>
          </cell>
          <cell r="BE99" t="str">
            <v>×</v>
          </cell>
          <cell r="BF99" t="str">
            <v>×</v>
          </cell>
          <cell r="BG99" t="str">
            <v>×</v>
          </cell>
          <cell r="BH99" t="str">
            <v/>
          </cell>
          <cell r="BI99">
            <v>0</v>
          </cell>
          <cell r="BJ99" t="str">
            <v/>
          </cell>
          <cell r="BL99" t="str">
            <v/>
          </cell>
          <cell r="BM99" t="str">
            <v>○</v>
          </cell>
          <cell r="BN99" t="b">
            <v>1</v>
          </cell>
          <cell r="BO99" t="b">
            <v>1</v>
          </cell>
        </row>
        <row r="100">
          <cell r="W100" t="str">
            <v>－</v>
          </cell>
          <cell r="BC100" t="str">
            <v>予定価格</v>
          </cell>
          <cell r="BD100" t="str">
            <v>×</v>
          </cell>
          <cell r="BE100" t="str">
            <v>×</v>
          </cell>
          <cell r="BF100" t="str">
            <v>×</v>
          </cell>
          <cell r="BG100" t="str">
            <v>×</v>
          </cell>
          <cell r="BH100" t="str">
            <v/>
          </cell>
          <cell r="BI100">
            <v>0</v>
          </cell>
          <cell r="BJ100" t="str">
            <v/>
          </cell>
          <cell r="BL100" t="str">
            <v/>
          </cell>
          <cell r="BM100" t="str">
            <v>○</v>
          </cell>
          <cell r="BN100" t="b">
            <v>1</v>
          </cell>
          <cell r="BO100" t="b">
            <v>1</v>
          </cell>
        </row>
        <row r="101">
          <cell r="W101" t="str">
            <v>－</v>
          </cell>
          <cell r="BC101" t="str">
            <v>予定価格</v>
          </cell>
          <cell r="BD101" t="str">
            <v>×</v>
          </cell>
          <cell r="BE101" t="str">
            <v>×</v>
          </cell>
          <cell r="BF101" t="str">
            <v>×</v>
          </cell>
          <cell r="BG101" t="str">
            <v>×</v>
          </cell>
          <cell r="BH101" t="str">
            <v/>
          </cell>
          <cell r="BI101">
            <v>0</v>
          </cell>
          <cell r="BJ101" t="str">
            <v/>
          </cell>
          <cell r="BL101" t="str">
            <v/>
          </cell>
          <cell r="BM101" t="str">
            <v>○</v>
          </cell>
          <cell r="BN101" t="b">
            <v>1</v>
          </cell>
          <cell r="BO101" t="b">
            <v>1</v>
          </cell>
        </row>
        <row r="102">
          <cell r="W102" t="str">
            <v>－</v>
          </cell>
          <cell r="BC102" t="str">
            <v>予定価格</v>
          </cell>
          <cell r="BD102" t="str">
            <v>×</v>
          </cell>
          <cell r="BE102" t="str">
            <v>×</v>
          </cell>
          <cell r="BF102" t="str">
            <v>×</v>
          </cell>
          <cell r="BG102" t="str">
            <v>×</v>
          </cell>
          <cell r="BH102" t="str">
            <v/>
          </cell>
          <cell r="BI102">
            <v>0</v>
          </cell>
          <cell r="BJ102" t="str">
            <v/>
          </cell>
          <cell r="BL102" t="str">
            <v/>
          </cell>
          <cell r="BM102" t="str">
            <v>○</v>
          </cell>
          <cell r="BN102" t="b">
            <v>1</v>
          </cell>
          <cell r="BO102" t="b">
            <v>1</v>
          </cell>
        </row>
        <row r="103">
          <cell r="W103" t="str">
            <v>－</v>
          </cell>
          <cell r="BC103" t="str">
            <v>予定価格</v>
          </cell>
          <cell r="BD103" t="str">
            <v>×</v>
          </cell>
          <cell r="BE103" t="str">
            <v>×</v>
          </cell>
          <cell r="BF103" t="str">
            <v>×</v>
          </cell>
          <cell r="BG103" t="str">
            <v>×</v>
          </cell>
          <cell r="BH103" t="str">
            <v/>
          </cell>
          <cell r="BI103">
            <v>0</v>
          </cell>
          <cell r="BJ103" t="str">
            <v/>
          </cell>
          <cell r="BL103" t="str">
            <v/>
          </cell>
          <cell r="BM103" t="str">
            <v>○</v>
          </cell>
          <cell r="BN103" t="b">
            <v>1</v>
          </cell>
          <cell r="BO103" t="b">
            <v>1</v>
          </cell>
        </row>
        <row r="104">
          <cell r="W104" t="str">
            <v>－</v>
          </cell>
          <cell r="BC104" t="str">
            <v>予定価格</v>
          </cell>
          <cell r="BD104" t="str">
            <v>×</v>
          </cell>
          <cell r="BE104" t="str">
            <v>×</v>
          </cell>
          <cell r="BF104" t="str">
            <v>×</v>
          </cell>
          <cell r="BG104" t="str">
            <v>×</v>
          </cell>
          <cell r="BH104" t="str">
            <v/>
          </cell>
          <cell r="BI104">
            <v>0</v>
          </cell>
          <cell r="BJ104" t="str">
            <v/>
          </cell>
          <cell r="BL104" t="str">
            <v/>
          </cell>
          <cell r="BM104" t="str">
            <v>○</v>
          </cell>
          <cell r="BN104" t="b">
            <v>1</v>
          </cell>
          <cell r="BO104" t="b">
            <v>1</v>
          </cell>
        </row>
        <row r="105">
          <cell r="W105" t="str">
            <v>－</v>
          </cell>
          <cell r="BC105" t="str">
            <v>予定価格</v>
          </cell>
          <cell r="BD105" t="str">
            <v>×</v>
          </cell>
          <cell r="BE105" t="str">
            <v>×</v>
          </cell>
          <cell r="BF105" t="str">
            <v>×</v>
          </cell>
          <cell r="BG105" t="str">
            <v>×</v>
          </cell>
          <cell r="BH105" t="str">
            <v/>
          </cell>
          <cell r="BI105">
            <v>0</v>
          </cell>
          <cell r="BJ105" t="str">
            <v/>
          </cell>
          <cell r="BL105" t="str">
            <v/>
          </cell>
          <cell r="BM105" t="str">
            <v>○</v>
          </cell>
          <cell r="BN105" t="b">
            <v>1</v>
          </cell>
          <cell r="BO105" t="b">
            <v>1</v>
          </cell>
        </row>
        <row r="106">
          <cell r="W106" t="str">
            <v>－</v>
          </cell>
          <cell r="BC106" t="str">
            <v>予定価格</v>
          </cell>
          <cell r="BD106" t="str">
            <v>×</v>
          </cell>
          <cell r="BE106" t="str">
            <v>×</v>
          </cell>
          <cell r="BF106" t="str">
            <v>×</v>
          </cell>
          <cell r="BG106" t="str">
            <v>×</v>
          </cell>
          <cell r="BH106" t="str">
            <v/>
          </cell>
          <cell r="BI106">
            <v>0</v>
          </cell>
          <cell r="BJ106" t="str">
            <v/>
          </cell>
          <cell r="BL106" t="str">
            <v/>
          </cell>
          <cell r="BM106" t="str">
            <v>○</v>
          </cell>
          <cell r="BN106" t="b">
            <v>1</v>
          </cell>
          <cell r="BO106" t="b">
            <v>1</v>
          </cell>
        </row>
        <row r="107">
          <cell r="W107" t="str">
            <v>－</v>
          </cell>
          <cell r="BC107" t="str">
            <v>予定価格</v>
          </cell>
          <cell r="BD107" t="str">
            <v>×</v>
          </cell>
          <cell r="BE107" t="str">
            <v>×</v>
          </cell>
          <cell r="BF107" t="str">
            <v>×</v>
          </cell>
          <cell r="BG107" t="str">
            <v>×</v>
          </cell>
          <cell r="BH107" t="str">
            <v/>
          </cell>
          <cell r="BI107">
            <v>0</v>
          </cell>
          <cell r="BJ107" t="str">
            <v/>
          </cell>
          <cell r="BL107" t="str">
            <v/>
          </cell>
          <cell r="BM107" t="str">
            <v>○</v>
          </cell>
          <cell r="BN107" t="b">
            <v>1</v>
          </cell>
          <cell r="BO107" t="b">
            <v>1</v>
          </cell>
        </row>
        <row r="108">
          <cell r="W108" t="str">
            <v>－</v>
          </cell>
          <cell r="BC108" t="str">
            <v>予定価格</v>
          </cell>
          <cell r="BD108" t="str">
            <v>×</v>
          </cell>
          <cell r="BE108" t="str">
            <v>×</v>
          </cell>
          <cell r="BF108" t="str">
            <v>×</v>
          </cell>
          <cell r="BG108" t="str">
            <v>×</v>
          </cell>
          <cell r="BH108" t="str">
            <v/>
          </cell>
          <cell r="BI108">
            <v>0</v>
          </cell>
          <cell r="BJ108" t="str">
            <v/>
          </cell>
          <cell r="BL108" t="str">
            <v/>
          </cell>
          <cell r="BM108" t="str">
            <v>○</v>
          </cell>
          <cell r="BN108" t="b">
            <v>1</v>
          </cell>
          <cell r="BO108" t="b">
            <v>1</v>
          </cell>
        </row>
        <row r="109">
          <cell r="W109" t="str">
            <v>－</v>
          </cell>
          <cell r="BC109" t="str">
            <v>予定価格</v>
          </cell>
          <cell r="BD109" t="str">
            <v>×</v>
          </cell>
          <cell r="BE109" t="str">
            <v>×</v>
          </cell>
          <cell r="BF109" t="str">
            <v>×</v>
          </cell>
          <cell r="BG109" t="str">
            <v>×</v>
          </cell>
          <cell r="BH109" t="str">
            <v/>
          </cell>
          <cell r="BI109">
            <v>0</v>
          </cell>
          <cell r="BJ109" t="str">
            <v/>
          </cell>
          <cell r="BL109" t="str">
            <v/>
          </cell>
          <cell r="BM109" t="str">
            <v>○</v>
          </cell>
          <cell r="BN109" t="b">
            <v>1</v>
          </cell>
          <cell r="BO109" t="b">
            <v>1</v>
          </cell>
        </row>
        <row r="110">
          <cell r="W110" t="str">
            <v>－</v>
          </cell>
          <cell r="BC110" t="str">
            <v>予定価格</v>
          </cell>
          <cell r="BD110" t="str">
            <v>×</v>
          </cell>
          <cell r="BE110" t="str">
            <v>×</v>
          </cell>
          <cell r="BF110" t="str">
            <v>×</v>
          </cell>
          <cell r="BG110" t="str">
            <v>×</v>
          </cell>
          <cell r="BH110" t="str">
            <v/>
          </cell>
          <cell r="BI110">
            <v>0</v>
          </cell>
          <cell r="BJ110" t="str">
            <v/>
          </cell>
          <cell r="BL110" t="str">
            <v/>
          </cell>
          <cell r="BM110" t="str">
            <v>○</v>
          </cell>
          <cell r="BN110" t="b">
            <v>1</v>
          </cell>
          <cell r="BO110" t="b">
            <v>1</v>
          </cell>
        </row>
        <row r="111">
          <cell r="W111" t="str">
            <v>－</v>
          </cell>
          <cell r="BC111" t="str">
            <v>予定価格</v>
          </cell>
          <cell r="BD111" t="str">
            <v>×</v>
          </cell>
          <cell r="BE111" t="str">
            <v>×</v>
          </cell>
          <cell r="BF111" t="str">
            <v>×</v>
          </cell>
          <cell r="BG111" t="str">
            <v>×</v>
          </cell>
          <cell r="BH111" t="str">
            <v/>
          </cell>
          <cell r="BI111">
            <v>0</v>
          </cell>
          <cell r="BJ111" t="str">
            <v/>
          </cell>
          <cell r="BL111" t="str">
            <v/>
          </cell>
          <cell r="BM111" t="str">
            <v>○</v>
          </cell>
          <cell r="BN111" t="b">
            <v>1</v>
          </cell>
          <cell r="BO111" t="b">
            <v>1</v>
          </cell>
        </row>
        <row r="112">
          <cell r="W112" t="str">
            <v>－</v>
          </cell>
          <cell r="BC112" t="str">
            <v>予定価格</v>
          </cell>
          <cell r="BD112" t="str">
            <v>×</v>
          </cell>
          <cell r="BE112" t="str">
            <v>×</v>
          </cell>
          <cell r="BF112" t="str">
            <v>×</v>
          </cell>
          <cell r="BG112" t="str">
            <v>×</v>
          </cell>
          <cell r="BH112" t="str">
            <v/>
          </cell>
          <cell r="BI112">
            <v>0</v>
          </cell>
          <cell r="BJ112" t="str">
            <v/>
          </cell>
          <cell r="BL112" t="str">
            <v/>
          </cell>
          <cell r="BM112" t="str">
            <v>○</v>
          </cell>
          <cell r="BN112" t="b">
            <v>1</v>
          </cell>
          <cell r="BO112" t="b">
            <v>1</v>
          </cell>
        </row>
        <row r="113">
          <cell r="W113" t="str">
            <v>－</v>
          </cell>
          <cell r="BC113" t="str">
            <v>予定価格</v>
          </cell>
          <cell r="BD113" t="str">
            <v>×</v>
          </cell>
          <cell r="BE113" t="str">
            <v>×</v>
          </cell>
          <cell r="BF113" t="str">
            <v>×</v>
          </cell>
          <cell r="BG113" t="str">
            <v>×</v>
          </cell>
          <cell r="BH113" t="str">
            <v/>
          </cell>
          <cell r="BI113">
            <v>0</v>
          </cell>
          <cell r="BJ113" t="str">
            <v/>
          </cell>
          <cell r="BL113" t="str">
            <v/>
          </cell>
          <cell r="BM113" t="str">
            <v>○</v>
          </cell>
          <cell r="BN113" t="b">
            <v>1</v>
          </cell>
          <cell r="BO113" t="b">
            <v>1</v>
          </cell>
        </row>
        <row r="114">
          <cell r="W114" t="str">
            <v>－</v>
          </cell>
          <cell r="BC114" t="str">
            <v>予定価格</v>
          </cell>
          <cell r="BD114" t="str">
            <v>×</v>
          </cell>
          <cell r="BE114" t="str">
            <v>×</v>
          </cell>
          <cell r="BF114" t="str">
            <v>×</v>
          </cell>
          <cell r="BG114" t="str">
            <v>×</v>
          </cell>
          <cell r="BH114" t="str">
            <v/>
          </cell>
          <cell r="BI114">
            <v>0</v>
          </cell>
          <cell r="BJ114" t="str">
            <v/>
          </cell>
          <cell r="BL114" t="str">
            <v/>
          </cell>
          <cell r="BM114" t="str">
            <v>○</v>
          </cell>
          <cell r="BN114" t="b">
            <v>1</v>
          </cell>
          <cell r="BO114" t="b">
            <v>1</v>
          </cell>
        </row>
        <row r="115">
          <cell r="W115" t="str">
            <v>－</v>
          </cell>
          <cell r="BC115" t="str">
            <v>予定価格</v>
          </cell>
          <cell r="BD115" t="str">
            <v>×</v>
          </cell>
          <cell r="BE115" t="str">
            <v>×</v>
          </cell>
          <cell r="BF115" t="str">
            <v>×</v>
          </cell>
          <cell r="BG115" t="str">
            <v>×</v>
          </cell>
          <cell r="BH115" t="str">
            <v/>
          </cell>
          <cell r="BI115">
            <v>0</v>
          </cell>
          <cell r="BJ115" t="str">
            <v/>
          </cell>
          <cell r="BL115" t="str">
            <v/>
          </cell>
          <cell r="BM115" t="str">
            <v>○</v>
          </cell>
          <cell r="BN115" t="b">
            <v>1</v>
          </cell>
          <cell r="BO115" t="b">
            <v>1</v>
          </cell>
        </row>
        <row r="116">
          <cell r="W116" t="str">
            <v>－</v>
          </cell>
          <cell r="BC116" t="str">
            <v>予定価格</v>
          </cell>
          <cell r="BD116" t="str">
            <v>×</v>
          </cell>
          <cell r="BE116" t="str">
            <v>×</v>
          </cell>
          <cell r="BF116" t="str">
            <v>×</v>
          </cell>
          <cell r="BG116" t="str">
            <v>×</v>
          </cell>
          <cell r="BH116" t="str">
            <v/>
          </cell>
          <cell r="BI116">
            <v>0</v>
          </cell>
          <cell r="BJ116" t="str">
            <v/>
          </cell>
          <cell r="BL116" t="str">
            <v/>
          </cell>
          <cell r="BM116" t="str">
            <v>○</v>
          </cell>
          <cell r="BN116" t="b">
            <v>1</v>
          </cell>
          <cell r="BO116" t="b">
            <v>1</v>
          </cell>
        </row>
        <row r="117">
          <cell r="W117" t="str">
            <v>－</v>
          </cell>
          <cell r="BC117" t="str">
            <v>予定価格</v>
          </cell>
          <cell r="BD117" t="str">
            <v>×</v>
          </cell>
          <cell r="BE117" t="str">
            <v>×</v>
          </cell>
          <cell r="BF117" t="str">
            <v>×</v>
          </cell>
          <cell r="BG117" t="str">
            <v>×</v>
          </cell>
          <cell r="BH117" t="str">
            <v/>
          </cell>
          <cell r="BI117">
            <v>0</v>
          </cell>
          <cell r="BJ117" t="str">
            <v/>
          </cell>
          <cell r="BL117" t="str">
            <v/>
          </cell>
          <cell r="BM117" t="str">
            <v>○</v>
          </cell>
          <cell r="BN117" t="b">
            <v>1</v>
          </cell>
          <cell r="BO117" t="b">
            <v>1</v>
          </cell>
        </row>
        <row r="118">
          <cell r="W118" t="str">
            <v>－</v>
          </cell>
          <cell r="BC118" t="str">
            <v>予定価格</v>
          </cell>
          <cell r="BD118" t="str">
            <v>×</v>
          </cell>
          <cell r="BE118" t="str">
            <v>×</v>
          </cell>
          <cell r="BF118" t="str">
            <v>×</v>
          </cell>
          <cell r="BG118" t="str">
            <v>×</v>
          </cell>
          <cell r="BH118" t="str">
            <v/>
          </cell>
          <cell r="BI118">
            <v>0</v>
          </cell>
          <cell r="BJ118" t="str">
            <v/>
          </cell>
          <cell r="BL118" t="str">
            <v/>
          </cell>
          <cell r="BM118" t="str">
            <v>○</v>
          </cell>
          <cell r="BN118" t="b">
            <v>1</v>
          </cell>
          <cell r="BO118" t="b">
            <v>1</v>
          </cell>
        </row>
        <row r="119">
          <cell r="W119" t="str">
            <v>－</v>
          </cell>
          <cell r="BC119" t="str">
            <v>予定価格</v>
          </cell>
          <cell r="BD119" t="str">
            <v>×</v>
          </cell>
          <cell r="BE119" t="str">
            <v>×</v>
          </cell>
          <cell r="BF119" t="str">
            <v>×</v>
          </cell>
          <cell r="BG119" t="str">
            <v>×</v>
          </cell>
          <cell r="BH119" t="str">
            <v/>
          </cell>
          <cell r="BI119">
            <v>0</v>
          </cell>
          <cell r="BJ119" t="str">
            <v/>
          </cell>
          <cell r="BL119" t="str">
            <v/>
          </cell>
          <cell r="BM119" t="str">
            <v>○</v>
          </cell>
          <cell r="BN119" t="b">
            <v>1</v>
          </cell>
          <cell r="BO119" t="b">
            <v>1</v>
          </cell>
        </row>
        <row r="120">
          <cell r="W120" t="str">
            <v>－</v>
          </cell>
          <cell r="BC120" t="str">
            <v>予定価格</v>
          </cell>
          <cell r="BD120" t="str">
            <v>×</v>
          </cell>
          <cell r="BE120" t="str">
            <v>×</v>
          </cell>
          <cell r="BF120" t="str">
            <v>×</v>
          </cell>
          <cell r="BG120" t="str">
            <v>×</v>
          </cell>
          <cell r="BH120" t="str">
            <v/>
          </cell>
          <cell r="BI120">
            <v>0</v>
          </cell>
          <cell r="BJ120" t="str">
            <v/>
          </cell>
          <cell r="BL120" t="str">
            <v/>
          </cell>
          <cell r="BM120" t="str">
            <v>○</v>
          </cell>
          <cell r="BN120" t="b">
            <v>1</v>
          </cell>
          <cell r="BO120" t="b">
            <v>1</v>
          </cell>
        </row>
        <row r="121">
          <cell r="W121" t="str">
            <v>－</v>
          </cell>
          <cell r="BC121" t="str">
            <v>予定価格</v>
          </cell>
          <cell r="BD121" t="str">
            <v>×</v>
          </cell>
          <cell r="BE121" t="str">
            <v>×</v>
          </cell>
          <cell r="BF121" t="str">
            <v>×</v>
          </cell>
          <cell r="BG121" t="str">
            <v>×</v>
          </cell>
          <cell r="BH121" t="str">
            <v/>
          </cell>
          <cell r="BI121">
            <v>0</v>
          </cell>
          <cell r="BJ121" t="str">
            <v/>
          </cell>
          <cell r="BL121" t="str">
            <v/>
          </cell>
          <cell r="BM121" t="str">
            <v>○</v>
          </cell>
          <cell r="BN121" t="b">
            <v>1</v>
          </cell>
          <cell r="BO121" t="b">
            <v>1</v>
          </cell>
        </row>
        <row r="122">
          <cell r="W122" t="str">
            <v>－</v>
          </cell>
          <cell r="BC122" t="str">
            <v>予定価格</v>
          </cell>
          <cell r="BD122" t="str">
            <v>×</v>
          </cell>
          <cell r="BE122" t="str">
            <v>×</v>
          </cell>
          <cell r="BF122" t="str">
            <v>×</v>
          </cell>
          <cell r="BG122" t="str">
            <v>×</v>
          </cell>
          <cell r="BH122" t="str">
            <v/>
          </cell>
          <cell r="BI122">
            <v>0</v>
          </cell>
          <cell r="BJ122" t="str">
            <v/>
          </cell>
          <cell r="BL122" t="str">
            <v/>
          </cell>
          <cell r="BM122" t="str">
            <v>○</v>
          </cell>
          <cell r="BN122" t="b">
            <v>1</v>
          </cell>
          <cell r="BO122" t="b">
            <v>1</v>
          </cell>
        </row>
        <row r="123">
          <cell r="W123" t="str">
            <v>－</v>
          </cell>
          <cell r="BC123" t="str">
            <v>予定価格</v>
          </cell>
          <cell r="BD123" t="str">
            <v>×</v>
          </cell>
          <cell r="BE123" t="str">
            <v>×</v>
          </cell>
          <cell r="BF123" t="str">
            <v>×</v>
          </cell>
          <cell r="BG123" t="str">
            <v>×</v>
          </cell>
          <cell r="BH123" t="str">
            <v/>
          </cell>
          <cell r="BI123">
            <v>0</v>
          </cell>
          <cell r="BJ123" t="str">
            <v/>
          </cell>
          <cell r="BL123" t="str">
            <v/>
          </cell>
          <cell r="BM123" t="str">
            <v>○</v>
          </cell>
          <cell r="BN123" t="b">
            <v>1</v>
          </cell>
          <cell r="BO123" t="b">
            <v>1</v>
          </cell>
        </row>
        <row r="124">
          <cell r="W124" t="str">
            <v>－</v>
          </cell>
          <cell r="BC124" t="str">
            <v>予定価格</v>
          </cell>
          <cell r="BD124" t="str">
            <v>×</v>
          </cell>
          <cell r="BE124" t="str">
            <v>×</v>
          </cell>
          <cell r="BF124" t="str">
            <v>×</v>
          </cell>
          <cell r="BG124" t="str">
            <v>×</v>
          </cell>
          <cell r="BH124" t="str">
            <v/>
          </cell>
          <cell r="BI124">
            <v>0</v>
          </cell>
          <cell r="BJ124" t="str">
            <v/>
          </cell>
          <cell r="BL124" t="str">
            <v/>
          </cell>
          <cell r="BM124" t="str">
            <v>○</v>
          </cell>
          <cell r="BN124" t="b">
            <v>1</v>
          </cell>
          <cell r="BO124" t="b">
            <v>1</v>
          </cell>
        </row>
        <row r="125">
          <cell r="W125" t="str">
            <v>－</v>
          </cell>
          <cell r="BC125" t="str">
            <v>予定価格</v>
          </cell>
          <cell r="BD125" t="str">
            <v>×</v>
          </cell>
          <cell r="BE125" t="str">
            <v>×</v>
          </cell>
          <cell r="BF125" t="str">
            <v>×</v>
          </cell>
          <cell r="BG125" t="str">
            <v>×</v>
          </cell>
          <cell r="BH125" t="str">
            <v/>
          </cell>
          <cell r="BI125">
            <v>0</v>
          </cell>
          <cell r="BJ125" t="str">
            <v/>
          </cell>
          <cell r="BL125" t="str">
            <v/>
          </cell>
          <cell r="BM125" t="str">
            <v>○</v>
          </cell>
          <cell r="BN125" t="b">
            <v>1</v>
          </cell>
          <cell r="BO125" t="b">
            <v>1</v>
          </cell>
        </row>
        <row r="126">
          <cell r="W126" t="str">
            <v>－</v>
          </cell>
          <cell r="BC126" t="str">
            <v>予定価格</v>
          </cell>
          <cell r="BD126" t="str">
            <v>×</v>
          </cell>
          <cell r="BE126" t="str">
            <v>×</v>
          </cell>
          <cell r="BF126" t="str">
            <v>×</v>
          </cell>
          <cell r="BG126" t="str">
            <v>×</v>
          </cell>
          <cell r="BH126" t="str">
            <v/>
          </cell>
          <cell r="BI126">
            <v>0</v>
          </cell>
          <cell r="BJ126" t="str">
            <v/>
          </cell>
          <cell r="BL126" t="str">
            <v/>
          </cell>
          <cell r="BM126" t="str">
            <v>○</v>
          </cell>
          <cell r="BN126" t="b">
            <v>1</v>
          </cell>
          <cell r="BO126" t="b">
            <v>1</v>
          </cell>
        </row>
        <row r="127">
          <cell r="W127" t="str">
            <v>－</v>
          </cell>
          <cell r="BC127" t="str">
            <v>予定価格</v>
          </cell>
          <cell r="BD127" t="str">
            <v>×</v>
          </cell>
          <cell r="BE127" t="str">
            <v>×</v>
          </cell>
          <cell r="BF127" t="str">
            <v>×</v>
          </cell>
          <cell r="BG127" t="str">
            <v>×</v>
          </cell>
          <cell r="BH127" t="str">
            <v/>
          </cell>
          <cell r="BI127">
            <v>0</v>
          </cell>
          <cell r="BJ127" t="str">
            <v/>
          </cell>
          <cell r="BL127" t="str">
            <v/>
          </cell>
          <cell r="BM127" t="str">
            <v>○</v>
          </cell>
          <cell r="BN127" t="b">
            <v>1</v>
          </cell>
          <cell r="BO127" t="b">
            <v>1</v>
          </cell>
        </row>
        <row r="128">
          <cell r="W128" t="str">
            <v>－</v>
          </cell>
          <cell r="BC128" t="str">
            <v>予定価格</v>
          </cell>
          <cell r="BD128" t="str">
            <v>×</v>
          </cell>
          <cell r="BE128" t="str">
            <v>×</v>
          </cell>
          <cell r="BF128" t="str">
            <v>×</v>
          </cell>
          <cell r="BG128" t="str">
            <v>×</v>
          </cell>
          <cell r="BH128" t="str">
            <v/>
          </cell>
          <cell r="BI128">
            <v>0</v>
          </cell>
          <cell r="BJ128" t="str">
            <v/>
          </cell>
          <cell r="BL128" t="str">
            <v/>
          </cell>
          <cell r="BM128" t="str">
            <v>○</v>
          </cell>
          <cell r="BN128" t="b">
            <v>1</v>
          </cell>
          <cell r="BO128" t="b">
            <v>1</v>
          </cell>
        </row>
        <row r="129">
          <cell r="W129" t="str">
            <v>－</v>
          </cell>
          <cell r="BC129" t="str">
            <v>予定価格</v>
          </cell>
          <cell r="BD129" t="str">
            <v>×</v>
          </cell>
          <cell r="BE129" t="str">
            <v>×</v>
          </cell>
          <cell r="BF129" t="str">
            <v>×</v>
          </cell>
          <cell r="BG129" t="str">
            <v>×</v>
          </cell>
          <cell r="BH129" t="str">
            <v/>
          </cell>
          <cell r="BI129">
            <v>0</v>
          </cell>
          <cell r="BJ129" t="str">
            <v/>
          </cell>
          <cell r="BL129" t="str">
            <v/>
          </cell>
          <cell r="BM129" t="str">
            <v>○</v>
          </cell>
          <cell r="BN129" t="b">
            <v>1</v>
          </cell>
          <cell r="BO129" t="b">
            <v>1</v>
          </cell>
        </row>
        <row r="130">
          <cell r="W130" t="str">
            <v>－</v>
          </cell>
          <cell r="BC130" t="str">
            <v>予定価格</v>
          </cell>
          <cell r="BD130" t="str">
            <v>×</v>
          </cell>
          <cell r="BE130" t="str">
            <v>×</v>
          </cell>
          <cell r="BF130" t="str">
            <v>×</v>
          </cell>
          <cell r="BG130" t="str">
            <v>×</v>
          </cell>
          <cell r="BH130" t="str">
            <v/>
          </cell>
          <cell r="BI130">
            <v>0</v>
          </cell>
          <cell r="BJ130" t="str">
            <v/>
          </cell>
          <cell r="BL130" t="str">
            <v/>
          </cell>
          <cell r="BM130" t="str">
            <v>○</v>
          </cell>
          <cell r="BN130" t="b">
            <v>1</v>
          </cell>
          <cell r="BO130" t="b">
            <v>1</v>
          </cell>
        </row>
        <row r="131">
          <cell r="W131" t="str">
            <v>－</v>
          </cell>
          <cell r="BC131" t="str">
            <v>予定価格</v>
          </cell>
          <cell r="BD131" t="str">
            <v>×</v>
          </cell>
          <cell r="BE131" t="str">
            <v>×</v>
          </cell>
          <cell r="BF131" t="str">
            <v>×</v>
          </cell>
          <cell r="BG131" t="str">
            <v>×</v>
          </cell>
          <cell r="BH131" t="str">
            <v/>
          </cell>
          <cell r="BI131">
            <v>0</v>
          </cell>
          <cell r="BJ131" t="str">
            <v/>
          </cell>
          <cell r="BL131" t="str">
            <v/>
          </cell>
          <cell r="BM131" t="str">
            <v>○</v>
          </cell>
          <cell r="BN131" t="b">
            <v>1</v>
          </cell>
          <cell r="BO131" t="b">
            <v>1</v>
          </cell>
        </row>
        <row r="132">
          <cell r="W132" t="str">
            <v>－</v>
          </cell>
          <cell r="BC132" t="str">
            <v>予定価格</v>
          </cell>
          <cell r="BD132" t="str">
            <v>×</v>
          </cell>
          <cell r="BE132" t="str">
            <v>×</v>
          </cell>
          <cell r="BF132" t="str">
            <v>×</v>
          </cell>
          <cell r="BG132" t="str">
            <v>×</v>
          </cell>
          <cell r="BH132" t="str">
            <v/>
          </cell>
          <cell r="BI132">
            <v>0</v>
          </cell>
          <cell r="BJ132" t="str">
            <v/>
          </cell>
          <cell r="BL132" t="str">
            <v/>
          </cell>
          <cell r="BM132" t="str">
            <v>○</v>
          </cell>
          <cell r="BN132" t="b">
            <v>1</v>
          </cell>
          <cell r="BO132" t="b">
            <v>1</v>
          </cell>
        </row>
        <row r="133">
          <cell r="W133" t="str">
            <v>－</v>
          </cell>
          <cell r="BC133" t="str">
            <v>予定価格</v>
          </cell>
          <cell r="BD133" t="str">
            <v>×</v>
          </cell>
          <cell r="BE133" t="str">
            <v>×</v>
          </cell>
          <cell r="BF133" t="str">
            <v>×</v>
          </cell>
          <cell r="BG133" t="str">
            <v>×</v>
          </cell>
          <cell r="BH133" t="str">
            <v/>
          </cell>
          <cell r="BI133">
            <v>0</v>
          </cell>
          <cell r="BJ133" t="str">
            <v/>
          </cell>
          <cell r="BL133" t="str">
            <v/>
          </cell>
          <cell r="BM133" t="str">
            <v>○</v>
          </cell>
          <cell r="BN133" t="b">
            <v>1</v>
          </cell>
          <cell r="BO133" t="b">
            <v>1</v>
          </cell>
        </row>
        <row r="134">
          <cell r="W134" t="str">
            <v>－</v>
          </cell>
          <cell r="BC134" t="str">
            <v>予定価格</v>
          </cell>
          <cell r="BD134" t="str">
            <v>×</v>
          </cell>
          <cell r="BE134" t="str">
            <v>×</v>
          </cell>
          <cell r="BF134" t="str">
            <v>×</v>
          </cell>
          <cell r="BG134" t="str">
            <v>×</v>
          </cell>
          <cell r="BH134" t="str">
            <v/>
          </cell>
          <cell r="BI134">
            <v>0</v>
          </cell>
          <cell r="BJ134" t="str">
            <v/>
          </cell>
          <cell r="BL134" t="str">
            <v/>
          </cell>
          <cell r="BM134" t="str">
            <v>○</v>
          </cell>
          <cell r="BN134" t="b">
            <v>1</v>
          </cell>
          <cell r="BO134" t="b">
            <v>1</v>
          </cell>
        </row>
        <row r="135">
          <cell r="W135" t="str">
            <v>－</v>
          </cell>
          <cell r="BC135" t="str">
            <v>予定価格</v>
          </cell>
          <cell r="BD135" t="str">
            <v>×</v>
          </cell>
          <cell r="BE135" t="str">
            <v>×</v>
          </cell>
          <cell r="BF135" t="str">
            <v>×</v>
          </cell>
          <cell r="BG135" t="str">
            <v>×</v>
          </cell>
          <cell r="BH135" t="str">
            <v/>
          </cell>
          <cell r="BI135">
            <v>0</v>
          </cell>
          <cell r="BJ135" t="str">
            <v/>
          </cell>
          <cell r="BL135" t="str">
            <v/>
          </cell>
          <cell r="BM135" t="str">
            <v>○</v>
          </cell>
          <cell r="BN135" t="b">
            <v>1</v>
          </cell>
          <cell r="BO135" t="b">
            <v>1</v>
          </cell>
        </row>
        <row r="136">
          <cell r="W136" t="str">
            <v>－</v>
          </cell>
          <cell r="BC136" t="str">
            <v>予定価格</v>
          </cell>
          <cell r="BD136" t="str">
            <v>×</v>
          </cell>
          <cell r="BE136" t="str">
            <v>×</v>
          </cell>
          <cell r="BF136" t="str">
            <v>×</v>
          </cell>
          <cell r="BG136" t="str">
            <v>×</v>
          </cell>
          <cell r="BH136" t="str">
            <v/>
          </cell>
          <cell r="BI136">
            <v>0</v>
          </cell>
          <cell r="BJ136" t="str">
            <v/>
          </cell>
          <cell r="BL136" t="str">
            <v/>
          </cell>
          <cell r="BM136" t="str">
            <v>○</v>
          </cell>
          <cell r="BN136" t="b">
            <v>1</v>
          </cell>
          <cell r="BO136" t="b">
            <v>1</v>
          </cell>
        </row>
        <row r="137">
          <cell r="W137" t="str">
            <v>－</v>
          </cell>
          <cell r="BC137" t="str">
            <v>予定価格</v>
          </cell>
          <cell r="BD137" t="str">
            <v>×</v>
          </cell>
          <cell r="BE137" t="str">
            <v>×</v>
          </cell>
          <cell r="BF137" t="str">
            <v>×</v>
          </cell>
          <cell r="BG137" t="str">
            <v>×</v>
          </cell>
          <cell r="BH137" t="str">
            <v/>
          </cell>
          <cell r="BI137">
            <v>0</v>
          </cell>
          <cell r="BJ137" t="str">
            <v/>
          </cell>
          <cell r="BL137" t="str">
            <v/>
          </cell>
          <cell r="BM137" t="str">
            <v>○</v>
          </cell>
          <cell r="BN137" t="b">
            <v>1</v>
          </cell>
          <cell r="BO137" t="b">
            <v>1</v>
          </cell>
        </row>
        <row r="138">
          <cell r="W138" t="str">
            <v>－</v>
          </cell>
          <cell r="BC138" t="str">
            <v>予定価格</v>
          </cell>
          <cell r="BD138" t="str">
            <v>×</v>
          </cell>
          <cell r="BE138" t="str">
            <v>×</v>
          </cell>
          <cell r="BF138" t="str">
            <v>×</v>
          </cell>
          <cell r="BG138" t="str">
            <v>×</v>
          </cell>
          <cell r="BH138" t="str">
            <v/>
          </cell>
          <cell r="BI138">
            <v>0</v>
          </cell>
          <cell r="BJ138" t="str">
            <v/>
          </cell>
          <cell r="BL138" t="str">
            <v/>
          </cell>
          <cell r="BM138" t="str">
            <v>○</v>
          </cell>
          <cell r="BN138" t="b">
            <v>1</v>
          </cell>
          <cell r="BO138" t="b">
            <v>1</v>
          </cell>
        </row>
        <row r="139">
          <cell r="W139" t="str">
            <v>－</v>
          </cell>
          <cell r="BC139" t="str">
            <v>予定価格</v>
          </cell>
          <cell r="BD139" t="str">
            <v>×</v>
          </cell>
          <cell r="BE139" t="str">
            <v>×</v>
          </cell>
          <cell r="BF139" t="str">
            <v>×</v>
          </cell>
          <cell r="BG139" t="str">
            <v>×</v>
          </cell>
          <cell r="BH139" t="str">
            <v/>
          </cell>
          <cell r="BI139">
            <v>0</v>
          </cell>
          <cell r="BJ139" t="str">
            <v/>
          </cell>
          <cell r="BL139" t="str">
            <v/>
          </cell>
          <cell r="BM139" t="str">
            <v>○</v>
          </cell>
          <cell r="BN139" t="b">
            <v>1</v>
          </cell>
          <cell r="BO139" t="b">
            <v>1</v>
          </cell>
        </row>
        <row r="140">
          <cell r="W140" t="str">
            <v>－</v>
          </cell>
          <cell r="BC140" t="str">
            <v>予定価格</v>
          </cell>
          <cell r="BD140" t="str">
            <v>×</v>
          </cell>
          <cell r="BE140" t="str">
            <v>×</v>
          </cell>
          <cell r="BF140" t="str">
            <v>×</v>
          </cell>
          <cell r="BG140" t="str">
            <v>×</v>
          </cell>
          <cell r="BH140" t="str">
            <v/>
          </cell>
          <cell r="BI140">
            <v>0</v>
          </cell>
          <cell r="BJ140" t="str">
            <v/>
          </cell>
          <cell r="BL140" t="str">
            <v/>
          </cell>
          <cell r="BM140" t="str">
            <v>○</v>
          </cell>
          <cell r="BN140" t="b">
            <v>1</v>
          </cell>
          <cell r="BO140" t="b">
            <v>1</v>
          </cell>
        </row>
        <row r="141">
          <cell r="W141" t="str">
            <v>－</v>
          </cell>
          <cell r="BC141" t="str">
            <v>予定価格</v>
          </cell>
          <cell r="BD141" t="str">
            <v>×</v>
          </cell>
          <cell r="BE141" t="str">
            <v>×</v>
          </cell>
          <cell r="BF141" t="str">
            <v>×</v>
          </cell>
          <cell r="BG141" t="str">
            <v>×</v>
          </cell>
          <cell r="BH141" t="str">
            <v/>
          </cell>
          <cell r="BI141">
            <v>0</v>
          </cell>
          <cell r="BJ141" t="str">
            <v/>
          </cell>
          <cell r="BL141" t="str">
            <v/>
          </cell>
          <cell r="BM141" t="str">
            <v>○</v>
          </cell>
          <cell r="BN141" t="b">
            <v>1</v>
          </cell>
          <cell r="BO141" t="b">
            <v>1</v>
          </cell>
        </row>
        <row r="142">
          <cell r="W142" t="str">
            <v>－</v>
          </cell>
          <cell r="BC142" t="str">
            <v>予定価格</v>
          </cell>
          <cell r="BD142" t="str">
            <v>×</v>
          </cell>
          <cell r="BE142" t="str">
            <v>×</v>
          </cell>
          <cell r="BF142" t="str">
            <v>×</v>
          </cell>
          <cell r="BG142" t="str">
            <v>×</v>
          </cell>
          <cell r="BH142" t="str">
            <v/>
          </cell>
          <cell r="BI142">
            <v>0</v>
          </cell>
          <cell r="BJ142" t="str">
            <v/>
          </cell>
          <cell r="BL142" t="str">
            <v/>
          </cell>
          <cell r="BM142" t="str">
            <v>○</v>
          </cell>
          <cell r="BN142" t="b">
            <v>1</v>
          </cell>
          <cell r="BO142" t="b">
            <v>1</v>
          </cell>
        </row>
        <row r="143">
          <cell r="W143" t="str">
            <v>－</v>
          </cell>
          <cell r="BC143" t="str">
            <v>予定価格</v>
          </cell>
          <cell r="BD143" t="str">
            <v>×</v>
          </cell>
          <cell r="BE143" t="str">
            <v>×</v>
          </cell>
          <cell r="BF143" t="str">
            <v>×</v>
          </cell>
          <cell r="BG143" t="str">
            <v>×</v>
          </cell>
          <cell r="BH143" t="str">
            <v/>
          </cell>
          <cell r="BI143">
            <v>0</v>
          </cell>
          <cell r="BJ143" t="str">
            <v/>
          </cell>
          <cell r="BL143" t="str">
            <v/>
          </cell>
          <cell r="BM143" t="str">
            <v>○</v>
          </cell>
          <cell r="BN143" t="b">
            <v>1</v>
          </cell>
          <cell r="BO143" t="b">
            <v>1</v>
          </cell>
        </row>
        <row r="144">
          <cell r="W144" t="str">
            <v>－</v>
          </cell>
          <cell r="BC144" t="str">
            <v>予定価格</v>
          </cell>
          <cell r="BD144" t="str">
            <v>×</v>
          </cell>
          <cell r="BE144" t="str">
            <v>×</v>
          </cell>
          <cell r="BF144" t="str">
            <v>×</v>
          </cell>
          <cell r="BG144" t="str">
            <v>×</v>
          </cell>
          <cell r="BH144" t="str">
            <v/>
          </cell>
          <cell r="BI144">
            <v>0</v>
          </cell>
          <cell r="BJ144" t="str">
            <v/>
          </cell>
          <cell r="BL144" t="str">
            <v/>
          </cell>
          <cell r="BM144" t="str">
            <v>○</v>
          </cell>
          <cell r="BN144" t="b">
            <v>1</v>
          </cell>
          <cell r="BO144" t="b">
            <v>1</v>
          </cell>
        </row>
        <row r="145">
          <cell r="W145" t="str">
            <v>－</v>
          </cell>
          <cell r="BC145" t="str">
            <v>予定価格</v>
          </cell>
          <cell r="BD145" t="str">
            <v>×</v>
          </cell>
          <cell r="BE145" t="str">
            <v>×</v>
          </cell>
          <cell r="BF145" t="str">
            <v>×</v>
          </cell>
          <cell r="BG145" t="str">
            <v>×</v>
          </cell>
          <cell r="BH145" t="str">
            <v/>
          </cell>
          <cell r="BI145">
            <v>0</v>
          </cell>
          <cell r="BJ145" t="str">
            <v/>
          </cell>
          <cell r="BL145" t="str">
            <v/>
          </cell>
          <cell r="BM145" t="str">
            <v>○</v>
          </cell>
          <cell r="BN145" t="b">
            <v>1</v>
          </cell>
          <cell r="BO145" t="b">
            <v>1</v>
          </cell>
        </row>
        <row r="146">
          <cell r="W146" t="str">
            <v>－</v>
          </cell>
          <cell r="BC146" t="str">
            <v>予定価格</v>
          </cell>
          <cell r="BD146" t="str">
            <v>×</v>
          </cell>
          <cell r="BE146" t="str">
            <v>×</v>
          </cell>
          <cell r="BF146" t="str">
            <v>×</v>
          </cell>
          <cell r="BG146" t="str">
            <v>×</v>
          </cell>
          <cell r="BH146" t="str">
            <v/>
          </cell>
          <cell r="BI146">
            <v>0</v>
          </cell>
          <cell r="BJ146" t="str">
            <v/>
          </cell>
          <cell r="BL146" t="str">
            <v/>
          </cell>
          <cell r="BM146" t="str">
            <v>○</v>
          </cell>
          <cell r="BN146" t="b">
            <v>1</v>
          </cell>
          <cell r="BO146" t="b">
            <v>1</v>
          </cell>
        </row>
        <row r="147">
          <cell r="W147" t="str">
            <v>－</v>
          </cell>
          <cell r="BC147" t="str">
            <v>予定価格</v>
          </cell>
          <cell r="BD147" t="str">
            <v>×</v>
          </cell>
          <cell r="BE147" t="str">
            <v>×</v>
          </cell>
          <cell r="BF147" t="str">
            <v>×</v>
          </cell>
          <cell r="BG147" t="str">
            <v>×</v>
          </cell>
          <cell r="BH147" t="str">
            <v/>
          </cell>
          <cell r="BI147">
            <v>0</v>
          </cell>
          <cell r="BJ147" t="str">
            <v/>
          </cell>
          <cell r="BL147" t="str">
            <v/>
          </cell>
          <cell r="BM147" t="str">
            <v>○</v>
          </cell>
          <cell r="BN147" t="b">
            <v>1</v>
          </cell>
          <cell r="BO147" t="b">
            <v>1</v>
          </cell>
        </row>
        <row r="148">
          <cell r="W148" t="str">
            <v>－</v>
          </cell>
          <cell r="BC148" t="str">
            <v>予定価格</v>
          </cell>
          <cell r="BD148" t="str">
            <v>×</v>
          </cell>
          <cell r="BE148" t="str">
            <v>×</v>
          </cell>
          <cell r="BF148" t="str">
            <v>×</v>
          </cell>
          <cell r="BG148" t="str">
            <v>×</v>
          </cell>
          <cell r="BH148" t="str">
            <v/>
          </cell>
          <cell r="BI148">
            <v>0</v>
          </cell>
          <cell r="BJ148" t="str">
            <v/>
          </cell>
          <cell r="BL148" t="str">
            <v/>
          </cell>
          <cell r="BM148" t="str">
            <v>○</v>
          </cell>
          <cell r="BN148" t="b">
            <v>1</v>
          </cell>
          <cell r="BO148" t="b">
            <v>1</v>
          </cell>
        </row>
        <row r="149">
          <cell r="W149" t="str">
            <v>－</v>
          </cell>
          <cell r="BC149" t="str">
            <v>予定価格</v>
          </cell>
          <cell r="BD149" t="str">
            <v>×</v>
          </cell>
          <cell r="BE149" t="str">
            <v>×</v>
          </cell>
          <cell r="BF149" t="str">
            <v>×</v>
          </cell>
          <cell r="BG149" t="str">
            <v>×</v>
          </cell>
          <cell r="BH149" t="str">
            <v/>
          </cell>
          <cell r="BI149">
            <v>0</v>
          </cell>
          <cell r="BJ149" t="str">
            <v/>
          </cell>
          <cell r="BL149" t="str">
            <v/>
          </cell>
          <cell r="BM149" t="str">
            <v>○</v>
          </cell>
          <cell r="BN149" t="b">
            <v>1</v>
          </cell>
          <cell r="BO149" t="b">
            <v>1</v>
          </cell>
        </row>
        <row r="150">
          <cell r="W150" t="str">
            <v>－</v>
          </cell>
          <cell r="BC150" t="str">
            <v>予定価格</v>
          </cell>
          <cell r="BD150" t="str">
            <v>×</v>
          </cell>
          <cell r="BE150" t="str">
            <v>×</v>
          </cell>
          <cell r="BF150" t="str">
            <v>×</v>
          </cell>
          <cell r="BG150" t="str">
            <v>×</v>
          </cell>
          <cell r="BH150" t="str">
            <v/>
          </cell>
          <cell r="BI150">
            <v>0</v>
          </cell>
          <cell r="BJ150" t="str">
            <v/>
          </cell>
          <cell r="BL150" t="str">
            <v/>
          </cell>
          <cell r="BM150" t="str">
            <v>○</v>
          </cell>
          <cell r="BN150" t="b">
            <v>1</v>
          </cell>
          <cell r="BO150" t="b">
            <v>1</v>
          </cell>
        </row>
        <row r="151">
          <cell r="W151" t="str">
            <v>－</v>
          </cell>
          <cell r="BC151" t="str">
            <v>予定価格</v>
          </cell>
          <cell r="BD151" t="str">
            <v>×</v>
          </cell>
          <cell r="BE151" t="str">
            <v>×</v>
          </cell>
          <cell r="BF151" t="str">
            <v>×</v>
          </cell>
          <cell r="BG151" t="str">
            <v>×</v>
          </cell>
          <cell r="BH151" t="str">
            <v/>
          </cell>
          <cell r="BI151">
            <v>0</v>
          </cell>
          <cell r="BJ151" t="str">
            <v/>
          </cell>
          <cell r="BL151" t="str">
            <v/>
          </cell>
          <cell r="BM151" t="str">
            <v>○</v>
          </cell>
          <cell r="BN151" t="b">
            <v>1</v>
          </cell>
          <cell r="BO151" t="b">
            <v>1</v>
          </cell>
        </row>
        <row r="152">
          <cell r="W152" t="str">
            <v>－</v>
          </cell>
          <cell r="BC152" t="str">
            <v>予定価格</v>
          </cell>
          <cell r="BD152" t="str">
            <v>×</v>
          </cell>
          <cell r="BE152" t="str">
            <v>×</v>
          </cell>
          <cell r="BF152" t="str">
            <v>×</v>
          </cell>
          <cell r="BG152" t="str">
            <v>×</v>
          </cell>
          <cell r="BH152" t="str">
            <v/>
          </cell>
          <cell r="BI152">
            <v>0</v>
          </cell>
          <cell r="BJ152" t="str">
            <v/>
          </cell>
          <cell r="BL152" t="str">
            <v/>
          </cell>
          <cell r="BM152" t="str">
            <v>○</v>
          </cell>
          <cell r="BN152" t="b">
            <v>1</v>
          </cell>
          <cell r="BO152" t="b">
            <v>1</v>
          </cell>
        </row>
        <row r="153">
          <cell r="W153" t="str">
            <v>－</v>
          </cell>
          <cell r="BC153" t="str">
            <v>予定価格</v>
          </cell>
          <cell r="BD153" t="str">
            <v>×</v>
          </cell>
          <cell r="BE153" t="str">
            <v>×</v>
          </cell>
          <cell r="BF153" t="str">
            <v>×</v>
          </cell>
          <cell r="BG153" t="str">
            <v>×</v>
          </cell>
          <cell r="BH153" t="str">
            <v/>
          </cell>
          <cell r="BI153">
            <v>0</v>
          </cell>
          <cell r="BJ153" t="str">
            <v/>
          </cell>
          <cell r="BL153" t="str">
            <v/>
          </cell>
          <cell r="BM153" t="str">
            <v>○</v>
          </cell>
          <cell r="BN153" t="b">
            <v>1</v>
          </cell>
          <cell r="BO153" t="b">
            <v>1</v>
          </cell>
        </row>
        <row r="154">
          <cell r="W154" t="str">
            <v>－</v>
          </cell>
          <cell r="BC154" t="str">
            <v>予定価格</v>
          </cell>
          <cell r="BD154" t="str">
            <v>×</v>
          </cell>
          <cell r="BE154" t="str">
            <v>×</v>
          </cell>
          <cell r="BF154" t="str">
            <v>×</v>
          </cell>
          <cell r="BG154" t="str">
            <v>×</v>
          </cell>
          <cell r="BH154" t="str">
            <v/>
          </cell>
          <cell r="BI154">
            <v>0</v>
          </cell>
          <cell r="BJ154" t="str">
            <v/>
          </cell>
          <cell r="BL154" t="str">
            <v/>
          </cell>
          <cell r="BM154" t="str">
            <v>○</v>
          </cell>
          <cell r="BN154" t="b">
            <v>1</v>
          </cell>
          <cell r="BO154" t="b">
            <v>1</v>
          </cell>
        </row>
        <row r="155">
          <cell r="W155" t="str">
            <v>－</v>
          </cell>
          <cell r="BC155" t="str">
            <v>予定価格</v>
          </cell>
          <cell r="BD155" t="str">
            <v>×</v>
          </cell>
          <cell r="BE155" t="str">
            <v>×</v>
          </cell>
          <cell r="BF155" t="str">
            <v>×</v>
          </cell>
          <cell r="BG155" t="str">
            <v>×</v>
          </cell>
          <cell r="BH155" t="str">
            <v/>
          </cell>
          <cell r="BI155">
            <v>0</v>
          </cell>
          <cell r="BJ155" t="str">
            <v/>
          </cell>
          <cell r="BL155" t="str">
            <v/>
          </cell>
          <cell r="BM155" t="str">
            <v>○</v>
          </cell>
          <cell r="BN155" t="b">
            <v>1</v>
          </cell>
          <cell r="BO155" t="b">
            <v>1</v>
          </cell>
        </row>
        <row r="156">
          <cell r="W156" t="str">
            <v>－</v>
          </cell>
          <cell r="BC156" t="str">
            <v>予定価格</v>
          </cell>
          <cell r="BD156" t="str">
            <v>×</v>
          </cell>
          <cell r="BE156" t="str">
            <v>×</v>
          </cell>
          <cell r="BF156" t="str">
            <v>×</v>
          </cell>
          <cell r="BG156" t="str">
            <v>×</v>
          </cell>
          <cell r="BH156" t="str">
            <v/>
          </cell>
          <cell r="BI156">
            <v>0</v>
          </cell>
          <cell r="BJ156" t="str">
            <v/>
          </cell>
          <cell r="BL156" t="str">
            <v/>
          </cell>
          <cell r="BM156" t="str">
            <v>○</v>
          </cell>
          <cell r="BN156" t="b">
            <v>1</v>
          </cell>
          <cell r="BO156" t="b">
            <v>1</v>
          </cell>
        </row>
        <row r="157">
          <cell r="W157" t="str">
            <v>－</v>
          </cell>
          <cell r="BC157" t="str">
            <v>予定価格</v>
          </cell>
          <cell r="BD157" t="str">
            <v>×</v>
          </cell>
          <cell r="BE157" t="str">
            <v>×</v>
          </cell>
          <cell r="BF157" t="str">
            <v>×</v>
          </cell>
          <cell r="BG157" t="str">
            <v>×</v>
          </cell>
          <cell r="BH157" t="str">
            <v/>
          </cell>
          <cell r="BI157">
            <v>0</v>
          </cell>
          <cell r="BJ157" t="str">
            <v/>
          </cell>
          <cell r="BL157" t="str">
            <v/>
          </cell>
          <cell r="BM157" t="str">
            <v>○</v>
          </cell>
          <cell r="BN157" t="b">
            <v>1</v>
          </cell>
          <cell r="BO157" t="b">
            <v>1</v>
          </cell>
        </row>
        <row r="158">
          <cell r="W158" t="str">
            <v>－</v>
          </cell>
          <cell r="BC158" t="str">
            <v>予定価格</v>
          </cell>
          <cell r="BD158" t="str">
            <v>×</v>
          </cell>
          <cell r="BE158" t="str">
            <v>×</v>
          </cell>
          <cell r="BF158" t="str">
            <v>×</v>
          </cell>
          <cell r="BG158" t="str">
            <v>×</v>
          </cell>
          <cell r="BH158" t="str">
            <v/>
          </cell>
          <cell r="BI158">
            <v>0</v>
          </cell>
          <cell r="BJ158" t="str">
            <v/>
          </cell>
          <cell r="BL158" t="str">
            <v/>
          </cell>
          <cell r="BM158" t="str">
            <v>○</v>
          </cell>
          <cell r="BN158" t="b">
            <v>1</v>
          </cell>
          <cell r="BO158" t="b">
            <v>1</v>
          </cell>
        </row>
        <row r="159">
          <cell r="W159" t="str">
            <v>－</v>
          </cell>
          <cell r="BC159" t="str">
            <v>予定価格</v>
          </cell>
          <cell r="BD159" t="str">
            <v>×</v>
          </cell>
          <cell r="BE159" t="str">
            <v>×</v>
          </cell>
          <cell r="BF159" t="str">
            <v>×</v>
          </cell>
          <cell r="BG159" t="str">
            <v>×</v>
          </cell>
          <cell r="BH159" t="str">
            <v/>
          </cell>
          <cell r="BI159">
            <v>0</v>
          </cell>
          <cell r="BJ159" t="str">
            <v/>
          </cell>
          <cell r="BL159" t="str">
            <v/>
          </cell>
          <cell r="BM159" t="str">
            <v>○</v>
          </cell>
          <cell r="BN159" t="b">
            <v>1</v>
          </cell>
          <cell r="BO159" t="b">
            <v>1</v>
          </cell>
        </row>
        <row r="160">
          <cell r="W160" t="str">
            <v>－</v>
          </cell>
          <cell r="BC160" t="str">
            <v>予定価格</v>
          </cell>
          <cell r="BD160" t="str">
            <v>×</v>
          </cell>
          <cell r="BE160" t="str">
            <v>×</v>
          </cell>
          <cell r="BF160" t="str">
            <v>×</v>
          </cell>
          <cell r="BG160" t="str">
            <v>×</v>
          </cell>
          <cell r="BH160" t="str">
            <v/>
          </cell>
          <cell r="BI160">
            <v>0</v>
          </cell>
          <cell r="BJ160" t="str">
            <v/>
          </cell>
          <cell r="BL160" t="str">
            <v/>
          </cell>
          <cell r="BM160" t="str">
            <v>○</v>
          </cell>
          <cell r="BN160" t="b">
            <v>1</v>
          </cell>
          <cell r="BO160" t="b">
            <v>1</v>
          </cell>
        </row>
        <row r="161">
          <cell r="W161" t="str">
            <v>－</v>
          </cell>
          <cell r="BC161" t="str">
            <v>予定価格</v>
          </cell>
          <cell r="BD161" t="str">
            <v>×</v>
          </cell>
          <cell r="BE161" t="str">
            <v>×</v>
          </cell>
          <cell r="BF161" t="str">
            <v>×</v>
          </cell>
          <cell r="BG161" t="str">
            <v>×</v>
          </cell>
          <cell r="BH161" t="str">
            <v/>
          </cell>
          <cell r="BI161">
            <v>0</v>
          </cell>
          <cell r="BJ161" t="str">
            <v/>
          </cell>
          <cell r="BL161" t="str">
            <v/>
          </cell>
          <cell r="BM161" t="str">
            <v>○</v>
          </cell>
          <cell r="BN161" t="b">
            <v>1</v>
          </cell>
          <cell r="BO161" t="b">
            <v>1</v>
          </cell>
        </row>
        <row r="162">
          <cell r="W162" t="str">
            <v>－</v>
          </cell>
          <cell r="BC162" t="str">
            <v>予定価格</v>
          </cell>
          <cell r="BD162" t="str">
            <v>×</v>
          </cell>
          <cell r="BE162" t="str">
            <v>×</v>
          </cell>
          <cell r="BF162" t="str">
            <v>×</v>
          </cell>
          <cell r="BG162" t="str">
            <v>×</v>
          </cell>
          <cell r="BH162" t="str">
            <v/>
          </cell>
          <cell r="BI162">
            <v>0</v>
          </cell>
          <cell r="BJ162" t="str">
            <v/>
          </cell>
          <cell r="BL162" t="str">
            <v/>
          </cell>
          <cell r="BM162" t="str">
            <v>○</v>
          </cell>
          <cell r="BN162" t="b">
            <v>1</v>
          </cell>
          <cell r="BO162" t="b">
            <v>1</v>
          </cell>
        </row>
        <row r="163">
          <cell r="W163" t="str">
            <v>－</v>
          </cell>
          <cell r="BC163" t="str">
            <v>予定価格</v>
          </cell>
          <cell r="BD163" t="str">
            <v>×</v>
          </cell>
          <cell r="BE163" t="str">
            <v>×</v>
          </cell>
          <cell r="BF163" t="str">
            <v>×</v>
          </cell>
          <cell r="BG163" t="str">
            <v>×</v>
          </cell>
          <cell r="BH163" t="str">
            <v/>
          </cell>
          <cell r="BI163">
            <v>0</v>
          </cell>
          <cell r="BJ163" t="str">
            <v/>
          </cell>
          <cell r="BL163" t="str">
            <v/>
          </cell>
          <cell r="BM163" t="str">
            <v>○</v>
          </cell>
          <cell r="BN163" t="b">
            <v>1</v>
          </cell>
          <cell r="BO163" t="b">
            <v>1</v>
          </cell>
        </row>
        <row r="164">
          <cell r="W164" t="str">
            <v>－</v>
          </cell>
          <cell r="BC164" t="str">
            <v>予定価格</v>
          </cell>
          <cell r="BD164" t="str">
            <v>×</v>
          </cell>
          <cell r="BE164" t="str">
            <v>×</v>
          </cell>
          <cell r="BF164" t="str">
            <v>×</v>
          </cell>
          <cell r="BG164" t="str">
            <v>×</v>
          </cell>
          <cell r="BH164" t="str">
            <v/>
          </cell>
          <cell r="BI164">
            <v>0</v>
          </cell>
          <cell r="BJ164" t="str">
            <v/>
          </cell>
          <cell r="BL164" t="str">
            <v/>
          </cell>
          <cell r="BM164" t="str">
            <v>○</v>
          </cell>
          <cell r="BN164" t="b">
            <v>1</v>
          </cell>
          <cell r="BO164" t="b">
            <v>1</v>
          </cell>
        </row>
        <row r="165">
          <cell r="W165" t="str">
            <v>－</v>
          </cell>
          <cell r="BC165" t="str">
            <v>予定価格</v>
          </cell>
          <cell r="BD165" t="str">
            <v>×</v>
          </cell>
          <cell r="BE165" t="str">
            <v>×</v>
          </cell>
          <cell r="BF165" t="str">
            <v>×</v>
          </cell>
          <cell r="BG165" t="str">
            <v>×</v>
          </cell>
          <cell r="BH165" t="str">
            <v/>
          </cell>
          <cell r="BI165">
            <v>0</v>
          </cell>
          <cell r="BJ165" t="str">
            <v/>
          </cell>
          <cell r="BL165" t="str">
            <v/>
          </cell>
          <cell r="BM165" t="str">
            <v>○</v>
          </cell>
          <cell r="BN165" t="b">
            <v>1</v>
          </cell>
          <cell r="BO165" t="b">
            <v>1</v>
          </cell>
        </row>
        <row r="166">
          <cell r="W166" t="str">
            <v>－</v>
          </cell>
          <cell r="BC166" t="str">
            <v>予定価格</v>
          </cell>
          <cell r="BD166" t="str">
            <v>×</v>
          </cell>
          <cell r="BE166" t="str">
            <v>×</v>
          </cell>
          <cell r="BF166" t="str">
            <v>×</v>
          </cell>
          <cell r="BG166" t="str">
            <v>×</v>
          </cell>
          <cell r="BH166" t="str">
            <v/>
          </cell>
          <cell r="BI166">
            <v>0</v>
          </cell>
          <cell r="BJ166" t="str">
            <v/>
          </cell>
          <cell r="BL166" t="str">
            <v/>
          </cell>
          <cell r="BM166" t="str">
            <v>○</v>
          </cell>
          <cell r="BN166" t="b">
            <v>1</v>
          </cell>
          <cell r="BO166" t="b">
            <v>1</v>
          </cell>
        </row>
        <row r="167">
          <cell r="W167" t="str">
            <v>－</v>
          </cell>
          <cell r="BC167" t="str">
            <v>予定価格</v>
          </cell>
          <cell r="BD167" t="str">
            <v>×</v>
          </cell>
          <cell r="BE167" t="str">
            <v>×</v>
          </cell>
          <cell r="BF167" t="str">
            <v>×</v>
          </cell>
          <cell r="BG167" t="str">
            <v>×</v>
          </cell>
          <cell r="BH167" t="str">
            <v/>
          </cell>
          <cell r="BI167">
            <v>0</v>
          </cell>
          <cell r="BJ167" t="str">
            <v/>
          </cell>
          <cell r="BL167" t="str">
            <v/>
          </cell>
          <cell r="BM167" t="str">
            <v>○</v>
          </cell>
          <cell r="BN167" t="b">
            <v>1</v>
          </cell>
          <cell r="BO167" t="b">
            <v>1</v>
          </cell>
        </row>
        <row r="168">
          <cell r="W168" t="str">
            <v>－</v>
          </cell>
          <cell r="BC168" t="str">
            <v>予定価格</v>
          </cell>
          <cell r="BD168" t="str">
            <v>×</v>
          </cell>
          <cell r="BE168" t="str">
            <v>×</v>
          </cell>
          <cell r="BF168" t="str">
            <v>×</v>
          </cell>
          <cell r="BG168" t="str">
            <v>×</v>
          </cell>
          <cell r="BH168" t="str">
            <v/>
          </cell>
          <cell r="BI168">
            <v>0</v>
          </cell>
          <cell r="BJ168" t="str">
            <v/>
          </cell>
          <cell r="BL168" t="str">
            <v/>
          </cell>
          <cell r="BM168" t="str">
            <v>○</v>
          </cell>
          <cell r="BN168" t="b">
            <v>1</v>
          </cell>
          <cell r="BO168" t="b">
            <v>1</v>
          </cell>
        </row>
        <row r="169">
          <cell r="W169" t="str">
            <v>－</v>
          </cell>
          <cell r="BC169" t="str">
            <v>予定価格</v>
          </cell>
          <cell r="BD169" t="str">
            <v>×</v>
          </cell>
          <cell r="BE169" t="str">
            <v>×</v>
          </cell>
          <cell r="BF169" t="str">
            <v>×</v>
          </cell>
          <cell r="BG169" t="str">
            <v>×</v>
          </cell>
          <cell r="BH169" t="str">
            <v/>
          </cell>
          <cell r="BI169">
            <v>0</v>
          </cell>
          <cell r="BJ169" t="str">
            <v/>
          </cell>
          <cell r="BL169" t="str">
            <v/>
          </cell>
          <cell r="BM169" t="str">
            <v>○</v>
          </cell>
          <cell r="BN169" t="b">
            <v>1</v>
          </cell>
          <cell r="BO169" t="b">
            <v>1</v>
          </cell>
        </row>
        <row r="170">
          <cell r="W170" t="str">
            <v>－</v>
          </cell>
          <cell r="BC170" t="str">
            <v>予定価格</v>
          </cell>
          <cell r="BD170" t="str">
            <v>×</v>
          </cell>
          <cell r="BE170" t="str">
            <v>×</v>
          </cell>
          <cell r="BF170" t="str">
            <v>×</v>
          </cell>
          <cell r="BG170" t="str">
            <v>×</v>
          </cell>
          <cell r="BH170" t="str">
            <v/>
          </cell>
          <cell r="BI170">
            <v>0</v>
          </cell>
          <cell r="BJ170" t="str">
            <v/>
          </cell>
          <cell r="BL170" t="str">
            <v/>
          </cell>
          <cell r="BM170" t="str">
            <v>○</v>
          </cell>
          <cell r="BN170" t="b">
            <v>1</v>
          </cell>
          <cell r="BO170" t="b">
            <v>1</v>
          </cell>
        </row>
        <row r="171">
          <cell r="W171" t="str">
            <v>－</v>
          </cell>
          <cell r="BC171" t="str">
            <v>予定価格</v>
          </cell>
          <cell r="BD171" t="str">
            <v>×</v>
          </cell>
          <cell r="BE171" t="str">
            <v>×</v>
          </cell>
          <cell r="BF171" t="str">
            <v>×</v>
          </cell>
          <cell r="BG171" t="str">
            <v>×</v>
          </cell>
          <cell r="BH171" t="str">
            <v/>
          </cell>
          <cell r="BI171">
            <v>0</v>
          </cell>
          <cell r="BJ171" t="str">
            <v/>
          </cell>
          <cell r="BL171" t="str">
            <v/>
          </cell>
          <cell r="BM171" t="str">
            <v>○</v>
          </cell>
          <cell r="BN171" t="b">
            <v>1</v>
          </cell>
          <cell r="BO171" t="b">
            <v>1</v>
          </cell>
        </row>
        <row r="172">
          <cell r="W172" t="str">
            <v>－</v>
          </cell>
          <cell r="BC172" t="str">
            <v>予定価格</v>
          </cell>
          <cell r="BD172" t="str">
            <v>×</v>
          </cell>
          <cell r="BE172" t="str">
            <v>×</v>
          </cell>
          <cell r="BF172" t="str">
            <v>×</v>
          </cell>
          <cell r="BG172" t="str">
            <v>×</v>
          </cell>
          <cell r="BH172" t="str">
            <v/>
          </cell>
          <cell r="BI172">
            <v>0</v>
          </cell>
          <cell r="BJ172" t="str">
            <v/>
          </cell>
          <cell r="BL172" t="str">
            <v/>
          </cell>
          <cell r="BM172" t="str">
            <v>○</v>
          </cell>
          <cell r="BN172" t="b">
            <v>1</v>
          </cell>
          <cell r="BO172" t="b">
            <v>1</v>
          </cell>
        </row>
        <row r="173">
          <cell r="W173" t="str">
            <v>－</v>
          </cell>
          <cell r="BC173" t="str">
            <v>予定価格</v>
          </cell>
          <cell r="BD173" t="str">
            <v>×</v>
          </cell>
          <cell r="BE173" t="str">
            <v>×</v>
          </cell>
          <cell r="BF173" t="str">
            <v>×</v>
          </cell>
          <cell r="BG173" t="str">
            <v>×</v>
          </cell>
          <cell r="BH173" t="str">
            <v/>
          </cell>
          <cell r="BI173">
            <v>0</v>
          </cell>
          <cell r="BJ173" t="str">
            <v/>
          </cell>
          <cell r="BL173" t="str">
            <v/>
          </cell>
          <cell r="BM173" t="str">
            <v>○</v>
          </cell>
          <cell r="BN173" t="b">
            <v>1</v>
          </cell>
          <cell r="BO173" t="b">
            <v>1</v>
          </cell>
        </row>
        <row r="174">
          <cell r="W174" t="str">
            <v>－</v>
          </cell>
          <cell r="BC174" t="str">
            <v>予定価格</v>
          </cell>
          <cell r="BD174" t="str">
            <v>×</v>
          </cell>
          <cell r="BE174" t="str">
            <v>×</v>
          </cell>
          <cell r="BF174" t="str">
            <v>×</v>
          </cell>
          <cell r="BG174" t="str">
            <v>×</v>
          </cell>
          <cell r="BH174" t="str">
            <v/>
          </cell>
          <cell r="BI174">
            <v>0</v>
          </cell>
          <cell r="BJ174" t="str">
            <v/>
          </cell>
          <cell r="BL174" t="str">
            <v/>
          </cell>
          <cell r="BM174" t="str">
            <v>○</v>
          </cell>
          <cell r="BN174" t="b">
            <v>1</v>
          </cell>
          <cell r="BO174" t="b">
            <v>1</v>
          </cell>
        </row>
        <row r="175">
          <cell r="W175" t="str">
            <v>－</v>
          </cell>
          <cell r="BC175" t="str">
            <v>予定価格</v>
          </cell>
          <cell r="BD175" t="str">
            <v>×</v>
          </cell>
          <cell r="BE175" t="str">
            <v>×</v>
          </cell>
          <cell r="BF175" t="str">
            <v>×</v>
          </cell>
          <cell r="BG175" t="str">
            <v>×</v>
          </cell>
          <cell r="BH175" t="str">
            <v/>
          </cell>
          <cell r="BI175">
            <v>0</v>
          </cell>
          <cell r="BJ175" t="str">
            <v/>
          </cell>
          <cell r="BL175" t="str">
            <v/>
          </cell>
          <cell r="BM175" t="str">
            <v>○</v>
          </cell>
          <cell r="BN175" t="b">
            <v>1</v>
          </cell>
          <cell r="BO175" t="b">
            <v>1</v>
          </cell>
        </row>
        <row r="176">
          <cell r="W176" t="str">
            <v>－</v>
          </cell>
          <cell r="BC176" t="str">
            <v>予定価格</v>
          </cell>
          <cell r="BD176" t="str">
            <v>×</v>
          </cell>
          <cell r="BE176" t="str">
            <v>×</v>
          </cell>
          <cell r="BF176" t="str">
            <v>×</v>
          </cell>
          <cell r="BG176" t="str">
            <v>×</v>
          </cell>
          <cell r="BH176" t="str">
            <v/>
          </cell>
          <cell r="BI176">
            <v>0</v>
          </cell>
          <cell r="BJ176" t="str">
            <v/>
          </cell>
          <cell r="BL176" t="str">
            <v/>
          </cell>
          <cell r="BM176" t="str">
            <v>○</v>
          </cell>
          <cell r="BN176" t="b">
            <v>1</v>
          </cell>
          <cell r="BO176" t="b">
            <v>1</v>
          </cell>
        </row>
        <row r="177">
          <cell r="W177" t="str">
            <v>－</v>
          </cell>
          <cell r="BC177" t="str">
            <v>予定価格</v>
          </cell>
          <cell r="BD177" t="str">
            <v>×</v>
          </cell>
          <cell r="BE177" t="str">
            <v>×</v>
          </cell>
          <cell r="BF177" t="str">
            <v>×</v>
          </cell>
          <cell r="BG177" t="str">
            <v>×</v>
          </cell>
          <cell r="BH177" t="str">
            <v/>
          </cell>
          <cell r="BI177">
            <v>0</v>
          </cell>
          <cell r="BJ177" t="str">
            <v/>
          </cell>
          <cell r="BL177" t="str">
            <v/>
          </cell>
          <cell r="BM177" t="str">
            <v>○</v>
          </cell>
          <cell r="BN177" t="b">
            <v>1</v>
          </cell>
          <cell r="BO177" t="b">
            <v>1</v>
          </cell>
        </row>
        <row r="178">
          <cell r="W178" t="str">
            <v>－</v>
          </cell>
          <cell r="BC178" t="str">
            <v>予定価格</v>
          </cell>
          <cell r="BD178" t="str">
            <v>×</v>
          </cell>
          <cell r="BE178" t="str">
            <v>×</v>
          </cell>
          <cell r="BF178" t="str">
            <v>×</v>
          </cell>
          <cell r="BG178" t="str">
            <v>×</v>
          </cell>
          <cell r="BH178" t="str">
            <v/>
          </cell>
          <cell r="BI178">
            <v>0</v>
          </cell>
          <cell r="BJ178" t="str">
            <v/>
          </cell>
          <cell r="BL178" t="str">
            <v/>
          </cell>
          <cell r="BM178" t="str">
            <v>○</v>
          </cell>
          <cell r="BN178" t="b">
            <v>1</v>
          </cell>
          <cell r="BO178" t="b">
            <v>1</v>
          </cell>
        </row>
        <row r="179">
          <cell r="W179" t="str">
            <v>－</v>
          </cell>
          <cell r="BC179" t="str">
            <v>予定価格</v>
          </cell>
          <cell r="BD179" t="str">
            <v>×</v>
          </cell>
          <cell r="BE179" t="str">
            <v>×</v>
          </cell>
          <cell r="BF179" t="str">
            <v>×</v>
          </cell>
          <cell r="BG179" t="str">
            <v>×</v>
          </cell>
          <cell r="BH179" t="str">
            <v/>
          </cell>
          <cell r="BI179">
            <v>0</v>
          </cell>
          <cell r="BJ179" t="str">
            <v/>
          </cell>
          <cell r="BL179" t="str">
            <v/>
          </cell>
          <cell r="BM179" t="str">
            <v>○</v>
          </cell>
          <cell r="BN179" t="b">
            <v>1</v>
          </cell>
          <cell r="BO179" t="b">
            <v>1</v>
          </cell>
        </row>
        <row r="180">
          <cell r="W180" t="str">
            <v>－</v>
          </cell>
          <cell r="BC180" t="str">
            <v>予定価格</v>
          </cell>
          <cell r="BD180" t="str">
            <v>×</v>
          </cell>
          <cell r="BE180" t="str">
            <v>×</v>
          </cell>
          <cell r="BF180" t="str">
            <v>×</v>
          </cell>
          <cell r="BG180" t="str">
            <v>×</v>
          </cell>
          <cell r="BH180" t="str">
            <v/>
          </cell>
          <cell r="BI180">
            <v>0</v>
          </cell>
          <cell r="BJ180" t="str">
            <v/>
          </cell>
          <cell r="BL180" t="str">
            <v/>
          </cell>
          <cell r="BM180" t="str">
            <v>○</v>
          </cell>
          <cell r="BN180" t="b">
            <v>1</v>
          </cell>
          <cell r="BO180" t="b">
            <v>1</v>
          </cell>
        </row>
        <row r="181">
          <cell r="W181" t="str">
            <v>－</v>
          </cell>
          <cell r="BC181" t="str">
            <v>予定価格</v>
          </cell>
          <cell r="BD181" t="str">
            <v>×</v>
          </cell>
          <cell r="BE181" t="str">
            <v>×</v>
          </cell>
          <cell r="BF181" t="str">
            <v>×</v>
          </cell>
          <cell r="BG181" t="str">
            <v>×</v>
          </cell>
          <cell r="BH181" t="str">
            <v/>
          </cell>
          <cell r="BI181">
            <v>0</v>
          </cell>
          <cell r="BJ181" t="str">
            <v/>
          </cell>
          <cell r="BL181" t="str">
            <v/>
          </cell>
          <cell r="BM181" t="str">
            <v>○</v>
          </cell>
          <cell r="BN181" t="b">
            <v>1</v>
          </cell>
          <cell r="BO181" t="b">
            <v>1</v>
          </cell>
        </row>
        <row r="182">
          <cell r="W182" t="str">
            <v>－</v>
          </cell>
          <cell r="BC182" t="str">
            <v>予定価格</v>
          </cell>
          <cell r="BD182" t="str">
            <v>×</v>
          </cell>
          <cell r="BE182" t="str">
            <v>×</v>
          </cell>
          <cell r="BF182" t="str">
            <v>×</v>
          </cell>
          <cell r="BG182" t="str">
            <v>×</v>
          </cell>
          <cell r="BH182" t="str">
            <v/>
          </cell>
          <cell r="BI182">
            <v>0</v>
          </cell>
          <cell r="BJ182" t="str">
            <v/>
          </cell>
          <cell r="BL182" t="str">
            <v/>
          </cell>
          <cell r="BM182" t="str">
            <v>○</v>
          </cell>
          <cell r="BN182" t="b">
            <v>1</v>
          </cell>
          <cell r="BO182" t="b">
            <v>1</v>
          </cell>
        </row>
        <row r="183">
          <cell r="W183" t="str">
            <v>－</v>
          </cell>
          <cell r="BC183" t="str">
            <v>予定価格</v>
          </cell>
          <cell r="BD183" t="str">
            <v>×</v>
          </cell>
          <cell r="BE183" t="str">
            <v>×</v>
          </cell>
          <cell r="BF183" t="str">
            <v>×</v>
          </cell>
          <cell r="BG183" t="str">
            <v>×</v>
          </cell>
          <cell r="BH183" t="str">
            <v/>
          </cell>
          <cell r="BI183">
            <v>0</v>
          </cell>
          <cell r="BJ183" t="str">
            <v/>
          </cell>
          <cell r="BL183" t="str">
            <v/>
          </cell>
          <cell r="BM183" t="str">
            <v>○</v>
          </cell>
          <cell r="BN183" t="b">
            <v>1</v>
          </cell>
          <cell r="BO183" t="b">
            <v>1</v>
          </cell>
        </row>
        <row r="184">
          <cell r="W184" t="str">
            <v>－</v>
          </cell>
          <cell r="BC184" t="str">
            <v>予定価格</v>
          </cell>
          <cell r="BD184" t="str">
            <v>×</v>
          </cell>
          <cell r="BE184" t="str">
            <v>×</v>
          </cell>
          <cell r="BF184" t="str">
            <v>×</v>
          </cell>
          <cell r="BG184" t="str">
            <v>×</v>
          </cell>
          <cell r="BH184" t="str">
            <v/>
          </cell>
          <cell r="BI184">
            <v>0</v>
          </cell>
          <cell r="BJ184" t="str">
            <v/>
          </cell>
          <cell r="BL184" t="str">
            <v/>
          </cell>
          <cell r="BM184" t="str">
            <v>○</v>
          </cell>
          <cell r="BN184" t="b">
            <v>1</v>
          </cell>
          <cell r="BO184" t="b">
            <v>1</v>
          </cell>
        </row>
        <row r="185">
          <cell r="W185" t="str">
            <v>－</v>
          </cell>
          <cell r="BC185" t="str">
            <v>予定価格</v>
          </cell>
          <cell r="BD185" t="str">
            <v>×</v>
          </cell>
          <cell r="BE185" t="str">
            <v>×</v>
          </cell>
          <cell r="BF185" t="str">
            <v>×</v>
          </cell>
          <cell r="BG185" t="str">
            <v>×</v>
          </cell>
          <cell r="BH185" t="str">
            <v/>
          </cell>
          <cell r="BI185">
            <v>0</v>
          </cell>
          <cell r="BJ185" t="str">
            <v/>
          </cell>
          <cell r="BL185" t="str">
            <v/>
          </cell>
          <cell r="BM185" t="str">
            <v>○</v>
          </cell>
          <cell r="BN185" t="b">
            <v>1</v>
          </cell>
          <cell r="BO185" t="b">
            <v>1</v>
          </cell>
        </row>
        <row r="186">
          <cell r="W186" t="str">
            <v>－</v>
          </cell>
          <cell r="BC186" t="str">
            <v>予定価格</v>
          </cell>
          <cell r="BD186" t="str">
            <v>×</v>
          </cell>
          <cell r="BE186" t="str">
            <v>×</v>
          </cell>
          <cell r="BF186" t="str">
            <v>×</v>
          </cell>
          <cell r="BG186" t="str">
            <v>×</v>
          </cell>
          <cell r="BH186" t="str">
            <v/>
          </cell>
          <cell r="BI186">
            <v>0</v>
          </cell>
          <cell r="BJ186" t="str">
            <v/>
          </cell>
          <cell r="BL186" t="str">
            <v/>
          </cell>
          <cell r="BM186" t="str">
            <v>○</v>
          </cell>
          <cell r="BN186" t="b">
            <v>1</v>
          </cell>
          <cell r="BO186" t="b">
            <v>1</v>
          </cell>
        </row>
        <row r="187">
          <cell r="W187" t="str">
            <v>－</v>
          </cell>
          <cell r="BC187" t="str">
            <v>予定価格</v>
          </cell>
          <cell r="BD187" t="str">
            <v>×</v>
          </cell>
          <cell r="BE187" t="str">
            <v>×</v>
          </cell>
          <cell r="BF187" t="str">
            <v>×</v>
          </cell>
          <cell r="BG187" t="str">
            <v>×</v>
          </cell>
          <cell r="BH187" t="str">
            <v/>
          </cell>
          <cell r="BI187">
            <v>0</v>
          </cell>
          <cell r="BJ187" t="str">
            <v/>
          </cell>
          <cell r="BL187" t="str">
            <v/>
          </cell>
          <cell r="BM187" t="str">
            <v>○</v>
          </cell>
          <cell r="BN187" t="b">
            <v>1</v>
          </cell>
          <cell r="BO187" t="b">
            <v>1</v>
          </cell>
        </row>
        <row r="188">
          <cell r="W188" t="str">
            <v>－</v>
          </cell>
          <cell r="BC188" t="str">
            <v>予定価格</v>
          </cell>
          <cell r="BD188" t="str">
            <v>×</v>
          </cell>
          <cell r="BE188" t="str">
            <v>×</v>
          </cell>
          <cell r="BF188" t="str">
            <v>×</v>
          </cell>
          <cell r="BG188" t="str">
            <v>×</v>
          </cell>
          <cell r="BH188" t="str">
            <v/>
          </cell>
          <cell r="BI188">
            <v>0</v>
          </cell>
          <cell r="BJ188" t="str">
            <v/>
          </cell>
          <cell r="BL188" t="str">
            <v/>
          </cell>
          <cell r="BM188" t="str">
            <v>○</v>
          </cell>
          <cell r="BN188" t="b">
            <v>1</v>
          </cell>
          <cell r="BO188" t="b">
            <v>1</v>
          </cell>
        </row>
        <row r="189">
          <cell r="W189" t="str">
            <v>－</v>
          </cell>
          <cell r="BC189" t="str">
            <v>予定価格</v>
          </cell>
          <cell r="BD189" t="str">
            <v>×</v>
          </cell>
          <cell r="BE189" t="str">
            <v>×</v>
          </cell>
          <cell r="BF189" t="str">
            <v>×</v>
          </cell>
          <cell r="BG189" t="str">
            <v>×</v>
          </cell>
          <cell r="BH189" t="str">
            <v/>
          </cell>
          <cell r="BI189">
            <v>0</v>
          </cell>
          <cell r="BJ189" t="str">
            <v/>
          </cell>
          <cell r="BL189" t="str">
            <v/>
          </cell>
          <cell r="BM189" t="str">
            <v>○</v>
          </cell>
          <cell r="BN189" t="b">
            <v>1</v>
          </cell>
          <cell r="BO189" t="b">
            <v>1</v>
          </cell>
        </row>
        <row r="190">
          <cell r="W190" t="str">
            <v>－</v>
          </cell>
          <cell r="BC190" t="str">
            <v>予定価格</v>
          </cell>
          <cell r="BD190" t="str">
            <v>×</v>
          </cell>
          <cell r="BE190" t="str">
            <v>×</v>
          </cell>
          <cell r="BF190" t="str">
            <v>×</v>
          </cell>
          <cell r="BG190" t="str">
            <v>×</v>
          </cell>
          <cell r="BH190" t="str">
            <v/>
          </cell>
          <cell r="BI190">
            <v>0</v>
          </cell>
          <cell r="BJ190" t="str">
            <v/>
          </cell>
          <cell r="BL190" t="str">
            <v/>
          </cell>
          <cell r="BM190" t="str">
            <v>○</v>
          </cell>
          <cell r="BN190" t="b">
            <v>1</v>
          </cell>
          <cell r="BO190" t="b">
            <v>1</v>
          </cell>
        </row>
        <row r="191">
          <cell r="W191" t="str">
            <v>－</v>
          </cell>
          <cell r="BC191" t="str">
            <v>予定価格</v>
          </cell>
          <cell r="BD191" t="str">
            <v>×</v>
          </cell>
          <cell r="BE191" t="str">
            <v>×</v>
          </cell>
          <cell r="BF191" t="str">
            <v>×</v>
          </cell>
          <cell r="BG191" t="str">
            <v>×</v>
          </cell>
          <cell r="BH191" t="str">
            <v/>
          </cell>
          <cell r="BI191">
            <v>0</v>
          </cell>
          <cell r="BJ191" t="str">
            <v/>
          </cell>
          <cell r="BL191" t="str">
            <v/>
          </cell>
          <cell r="BM191" t="str">
            <v>○</v>
          </cell>
          <cell r="BN191" t="b">
            <v>1</v>
          </cell>
          <cell r="BO191" t="b">
            <v>1</v>
          </cell>
        </row>
        <row r="192">
          <cell r="W192" t="str">
            <v>－</v>
          </cell>
          <cell r="BC192" t="str">
            <v>予定価格</v>
          </cell>
          <cell r="BD192" t="str">
            <v>×</v>
          </cell>
          <cell r="BE192" t="str">
            <v>×</v>
          </cell>
          <cell r="BF192" t="str">
            <v>×</v>
          </cell>
          <cell r="BG192" t="str">
            <v>×</v>
          </cell>
          <cell r="BH192" t="str">
            <v/>
          </cell>
          <cell r="BI192">
            <v>0</v>
          </cell>
          <cell r="BJ192" t="str">
            <v/>
          </cell>
          <cell r="BL192" t="str">
            <v/>
          </cell>
          <cell r="BM192" t="str">
            <v>○</v>
          </cell>
          <cell r="BN192" t="b">
            <v>1</v>
          </cell>
          <cell r="BO192" t="b">
            <v>1</v>
          </cell>
        </row>
        <row r="193">
          <cell r="W193" t="str">
            <v>－</v>
          </cell>
          <cell r="BC193" t="str">
            <v>予定価格</v>
          </cell>
          <cell r="BD193" t="str">
            <v>×</v>
          </cell>
          <cell r="BE193" t="str">
            <v>×</v>
          </cell>
          <cell r="BF193" t="str">
            <v>×</v>
          </cell>
          <cell r="BG193" t="str">
            <v>×</v>
          </cell>
          <cell r="BH193" t="str">
            <v/>
          </cell>
          <cell r="BI193">
            <v>0</v>
          </cell>
          <cell r="BJ193" t="str">
            <v/>
          </cell>
          <cell r="BL193" t="str">
            <v/>
          </cell>
          <cell r="BM193" t="str">
            <v>○</v>
          </cell>
          <cell r="BN193" t="b">
            <v>1</v>
          </cell>
          <cell r="BO193" t="b">
            <v>1</v>
          </cell>
        </row>
        <row r="194">
          <cell r="W194" t="str">
            <v>－</v>
          </cell>
          <cell r="BC194" t="str">
            <v>予定価格</v>
          </cell>
          <cell r="BD194" t="str">
            <v>×</v>
          </cell>
          <cell r="BE194" t="str">
            <v>×</v>
          </cell>
          <cell r="BF194" t="str">
            <v>×</v>
          </cell>
          <cell r="BG194" t="str">
            <v>×</v>
          </cell>
          <cell r="BH194" t="str">
            <v/>
          </cell>
          <cell r="BI194">
            <v>0</v>
          </cell>
          <cell r="BJ194" t="str">
            <v/>
          </cell>
          <cell r="BL194" t="str">
            <v/>
          </cell>
          <cell r="BM194" t="str">
            <v>○</v>
          </cell>
          <cell r="BN194" t="b">
            <v>1</v>
          </cell>
          <cell r="BO194" t="b">
            <v>1</v>
          </cell>
        </row>
        <row r="195">
          <cell r="W195" t="str">
            <v>－</v>
          </cell>
          <cell r="BC195" t="str">
            <v>予定価格</v>
          </cell>
          <cell r="BD195" t="str">
            <v>×</v>
          </cell>
          <cell r="BE195" t="str">
            <v>×</v>
          </cell>
          <cell r="BF195" t="str">
            <v>×</v>
          </cell>
          <cell r="BG195" t="str">
            <v>×</v>
          </cell>
          <cell r="BH195" t="str">
            <v/>
          </cell>
          <cell r="BI195">
            <v>0</v>
          </cell>
          <cell r="BJ195" t="str">
            <v/>
          </cell>
          <cell r="BL195" t="str">
            <v/>
          </cell>
          <cell r="BM195" t="str">
            <v>○</v>
          </cell>
          <cell r="BN195" t="b">
            <v>1</v>
          </cell>
          <cell r="BO195" t="b">
            <v>1</v>
          </cell>
        </row>
        <row r="196">
          <cell r="W196" t="str">
            <v>－</v>
          </cell>
          <cell r="BC196" t="str">
            <v>予定価格</v>
          </cell>
          <cell r="BD196" t="str">
            <v>×</v>
          </cell>
          <cell r="BE196" t="str">
            <v>×</v>
          </cell>
          <cell r="BF196" t="str">
            <v>×</v>
          </cell>
          <cell r="BG196" t="str">
            <v>×</v>
          </cell>
          <cell r="BH196" t="str">
            <v/>
          </cell>
          <cell r="BI196">
            <v>0</v>
          </cell>
          <cell r="BJ196" t="str">
            <v/>
          </cell>
          <cell r="BL196" t="str">
            <v/>
          </cell>
          <cell r="BM196" t="str">
            <v>○</v>
          </cell>
          <cell r="BN196" t="b">
            <v>1</v>
          </cell>
          <cell r="BO196" t="b">
            <v>1</v>
          </cell>
        </row>
        <row r="197">
          <cell r="W197" t="str">
            <v>－</v>
          </cell>
          <cell r="BC197" t="str">
            <v>予定価格</v>
          </cell>
          <cell r="BD197" t="str">
            <v>×</v>
          </cell>
          <cell r="BE197" t="str">
            <v>×</v>
          </cell>
          <cell r="BF197" t="str">
            <v>×</v>
          </cell>
          <cell r="BG197" t="str">
            <v>×</v>
          </cell>
          <cell r="BH197" t="str">
            <v/>
          </cell>
          <cell r="BI197">
            <v>0</v>
          </cell>
          <cell r="BJ197" t="str">
            <v/>
          </cell>
          <cell r="BL197" t="str">
            <v/>
          </cell>
          <cell r="BM197" t="str">
            <v>○</v>
          </cell>
          <cell r="BN197" t="b">
            <v>1</v>
          </cell>
          <cell r="BO197" t="b">
            <v>1</v>
          </cell>
        </row>
        <row r="198">
          <cell r="W198" t="str">
            <v>－</v>
          </cell>
          <cell r="BC198" t="str">
            <v>予定価格</v>
          </cell>
          <cell r="BD198" t="str">
            <v>×</v>
          </cell>
          <cell r="BE198" t="str">
            <v>×</v>
          </cell>
          <cell r="BF198" t="str">
            <v>×</v>
          </cell>
          <cell r="BG198" t="str">
            <v>×</v>
          </cell>
          <cell r="BH198" t="str">
            <v/>
          </cell>
          <cell r="BI198">
            <v>0</v>
          </cell>
          <cell r="BJ198" t="str">
            <v/>
          </cell>
          <cell r="BL198" t="str">
            <v/>
          </cell>
          <cell r="BM198" t="str">
            <v>○</v>
          </cell>
          <cell r="BN198" t="b">
            <v>1</v>
          </cell>
          <cell r="BO198" t="b">
            <v>1</v>
          </cell>
        </row>
        <row r="199">
          <cell r="W199" t="str">
            <v>－</v>
          </cell>
          <cell r="BC199" t="str">
            <v>予定価格</v>
          </cell>
          <cell r="BD199" t="str">
            <v>×</v>
          </cell>
          <cell r="BE199" t="str">
            <v>×</v>
          </cell>
          <cell r="BF199" t="str">
            <v>×</v>
          </cell>
          <cell r="BG199" t="str">
            <v>×</v>
          </cell>
          <cell r="BH199" t="str">
            <v/>
          </cell>
          <cell r="BI199">
            <v>0</v>
          </cell>
          <cell r="BJ199" t="str">
            <v/>
          </cell>
          <cell r="BL199" t="str">
            <v/>
          </cell>
          <cell r="BM199" t="str">
            <v>○</v>
          </cell>
          <cell r="BN199" t="b">
            <v>1</v>
          </cell>
          <cell r="BO199" t="b">
            <v>1</v>
          </cell>
        </row>
        <row r="200">
          <cell r="W200" t="str">
            <v>－</v>
          </cell>
          <cell r="BC200" t="str">
            <v>予定価格</v>
          </cell>
          <cell r="BD200" t="str">
            <v>×</v>
          </cell>
          <cell r="BE200" t="str">
            <v>×</v>
          </cell>
          <cell r="BF200" t="str">
            <v>×</v>
          </cell>
          <cell r="BG200" t="str">
            <v>×</v>
          </cell>
          <cell r="BH200" t="str">
            <v/>
          </cell>
          <cell r="BI200">
            <v>0</v>
          </cell>
          <cell r="BJ200" t="str">
            <v/>
          </cell>
          <cell r="BL200" t="str">
            <v/>
          </cell>
          <cell r="BM200" t="str">
            <v>○</v>
          </cell>
          <cell r="BN200" t="b">
            <v>1</v>
          </cell>
          <cell r="BO200" t="b">
            <v>1</v>
          </cell>
        </row>
        <row r="201">
          <cell r="W201" t="str">
            <v>－</v>
          </cell>
          <cell r="BC201" t="str">
            <v>予定価格</v>
          </cell>
          <cell r="BD201" t="str">
            <v>×</v>
          </cell>
          <cell r="BE201" t="str">
            <v>×</v>
          </cell>
          <cell r="BF201" t="str">
            <v>×</v>
          </cell>
          <cell r="BG201" t="str">
            <v>×</v>
          </cell>
          <cell r="BH201" t="str">
            <v/>
          </cell>
          <cell r="BI201">
            <v>0</v>
          </cell>
          <cell r="BJ201" t="str">
            <v/>
          </cell>
          <cell r="BL201" t="str">
            <v/>
          </cell>
          <cell r="BM201" t="str">
            <v>○</v>
          </cell>
          <cell r="BN201" t="b">
            <v>1</v>
          </cell>
          <cell r="BO201" t="b">
            <v>1</v>
          </cell>
        </row>
        <row r="202">
          <cell r="W202" t="str">
            <v>－</v>
          </cell>
          <cell r="BC202" t="str">
            <v>予定価格</v>
          </cell>
          <cell r="BD202" t="str">
            <v>×</v>
          </cell>
          <cell r="BE202" t="str">
            <v>×</v>
          </cell>
          <cell r="BF202" t="str">
            <v>×</v>
          </cell>
          <cell r="BG202" t="str">
            <v>×</v>
          </cell>
          <cell r="BH202" t="str">
            <v/>
          </cell>
          <cell r="BI202">
            <v>0</v>
          </cell>
          <cell r="BJ202" t="str">
            <v/>
          </cell>
          <cell r="BL202" t="str">
            <v/>
          </cell>
          <cell r="BM202" t="str">
            <v>○</v>
          </cell>
          <cell r="BN202" t="b">
            <v>1</v>
          </cell>
          <cell r="BO202" t="b">
            <v>1</v>
          </cell>
        </row>
        <row r="203">
          <cell r="W203" t="str">
            <v>－</v>
          </cell>
          <cell r="BC203" t="str">
            <v>予定価格</v>
          </cell>
          <cell r="BD203" t="str">
            <v>×</v>
          </cell>
          <cell r="BE203" t="str">
            <v>×</v>
          </cell>
          <cell r="BF203" t="str">
            <v>×</v>
          </cell>
          <cell r="BG203" t="str">
            <v>×</v>
          </cell>
          <cell r="BH203" t="str">
            <v/>
          </cell>
          <cell r="BI203">
            <v>0</v>
          </cell>
          <cell r="BJ203" t="str">
            <v/>
          </cell>
          <cell r="BL203" t="str">
            <v/>
          </cell>
          <cell r="BM203" t="str">
            <v>○</v>
          </cell>
          <cell r="BN203" t="b">
            <v>1</v>
          </cell>
          <cell r="BO203" t="b">
            <v>1</v>
          </cell>
        </row>
        <row r="204">
          <cell r="W204" t="str">
            <v>－</v>
          </cell>
          <cell r="BC204" t="str">
            <v>予定価格</v>
          </cell>
          <cell r="BD204" t="str">
            <v>×</v>
          </cell>
          <cell r="BE204" t="str">
            <v>×</v>
          </cell>
          <cell r="BF204" t="str">
            <v>×</v>
          </cell>
          <cell r="BG204" t="str">
            <v>×</v>
          </cell>
          <cell r="BH204" t="str">
            <v/>
          </cell>
          <cell r="BI204">
            <v>0</v>
          </cell>
          <cell r="BJ204" t="str">
            <v/>
          </cell>
          <cell r="BL204" t="str">
            <v/>
          </cell>
          <cell r="BM204" t="str">
            <v>○</v>
          </cell>
          <cell r="BN204" t="b">
            <v>1</v>
          </cell>
          <cell r="BO204" t="b">
            <v>1</v>
          </cell>
        </row>
        <row r="205">
          <cell r="W205" t="str">
            <v>－</v>
          </cell>
          <cell r="BC205" t="str">
            <v>予定価格</v>
          </cell>
          <cell r="BD205" t="str">
            <v>×</v>
          </cell>
          <cell r="BE205" t="str">
            <v>×</v>
          </cell>
          <cell r="BF205" t="str">
            <v>×</v>
          </cell>
          <cell r="BG205" t="str">
            <v>×</v>
          </cell>
          <cell r="BH205" t="str">
            <v/>
          </cell>
          <cell r="BI205">
            <v>0</v>
          </cell>
          <cell r="BJ205" t="str">
            <v/>
          </cell>
          <cell r="BL205" t="str">
            <v/>
          </cell>
          <cell r="BM205" t="str">
            <v>○</v>
          </cell>
          <cell r="BN205" t="b">
            <v>1</v>
          </cell>
          <cell r="BO205" t="b">
            <v>1</v>
          </cell>
        </row>
        <row r="206">
          <cell r="W206" t="str">
            <v>－</v>
          </cell>
          <cell r="BC206" t="str">
            <v>予定価格</v>
          </cell>
          <cell r="BD206" t="str">
            <v>×</v>
          </cell>
          <cell r="BE206" t="str">
            <v>×</v>
          </cell>
          <cell r="BF206" t="str">
            <v>×</v>
          </cell>
          <cell r="BG206" t="str">
            <v>×</v>
          </cell>
          <cell r="BH206" t="str">
            <v/>
          </cell>
          <cell r="BI206">
            <v>0</v>
          </cell>
          <cell r="BJ206" t="str">
            <v/>
          </cell>
          <cell r="BL206" t="str">
            <v/>
          </cell>
          <cell r="BM206" t="str">
            <v>○</v>
          </cell>
          <cell r="BN206" t="b">
            <v>1</v>
          </cell>
          <cell r="BO206" t="b">
            <v>1</v>
          </cell>
        </row>
        <row r="207">
          <cell r="W207" t="str">
            <v>－</v>
          </cell>
          <cell r="BC207" t="str">
            <v>予定価格</v>
          </cell>
          <cell r="BD207" t="str">
            <v>×</v>
          </cell>
          <cell r="BE207" t="str">
            <v>×</v>
          </cell>
          <cell r="BF207" t="str">
            <v>×</v>
          </cell>
          <cell r="BG207" t="str">
            <v>×</v>
          </cell>
          <cell r="BH207" t="str">
            <v/>
          </cell>
          <cell r="BI207">
            <v>0</v>
          </cell>
          <cell r="BJ207" t="str">
            <v/>
          </cell>
          <cell r="BL207" t="str">
            <v/>
          </cell>
          <cell r="BM207" t="str">
            <v>○</v>
          </cell>
          <cell r="BN207" t="b">
            <v>1</v>
          </cell>
          <cell r="BO207" t="b">
            <v>1</v>
          </cell>
        </row>
        <row r="208">
          <cell r="W208" t="str">
            <v>－</v>
          </cell>
          <cell r="BC208" t="str">
            <v>予定価格</v>
          </cell>
          <cell r="BD208" t="str">
            <v>×</v>
          </cell>
          <cell r="BE208" t="str">
            <v>×</v>
          </cell>
          <cell r="BF208" t="str">
            <v>×</v>
          </cell>
          <cell r="BG208" t="str">
            <v>×</v>
          </cell>
          <cell r="BH208" t="str">
            <v/>
          </cell>
          <cell r="BI208">
            <v>0</v>
          </cell>
          <cell r="BJ208" t="str">
            <v/>
          </cell>
          <cell r="BL208" t="str">
            <v/>
          </cell>
          <cell r="BM208" t="str">
            <v>○</v>
          </cell>
          <cell r="BN208" t="b">
            <v>1</v>
          </cell>
          <cell r="BO208" t="b">
            <v>1</v>
          </cell>
        </row>
        <row r="209">
          <cell r="W209" t="str">
            <v>－</v>
          </cell>
          <cell r="BC209" t="str">
            <v>予定価格</v>
          </cell>
          <cell r="BD209" t="str">
            <v>×</v>
          </cell>
          <cell r="BE209" t="str">
            <v>×</v>
          </cell>
          <cell r="BF209" t="str">
            <v>×</v>
          </cell>
          <cell r="BG209" t="str">
            <v>×</v>
          </cell>
          <cell r="BH209" t="str">
            <v/>
          </cell>
          <cell r="BI209">
            <v>0</v>
          </cell>
          <cell r="BJ209" t="str">
            <v/>
          </cell>
          <cell r="BL209" t="str">
            <v/>
          </cell>
          <cell r="BM209" t="str">
            <v>○</v>
          </cell>
          <cell r="BN209" t="b">
            <v>1</v>
          </cell>
          <cell r="BO209" t="b">
            <v>1</v>
          </cell>
        </row>
        <row r="210">
          <cell r="W210" t="str">
            <v>－</v>
          </cell>
          <cell r="BC210" t="str">
            <v>予定価格</v>
          </cell>
          <cell r="BD210" t="str">
            <v>×</v>
          </cell>
          <cell r="BE210" t="str">
            <v>×</v>
          </cell>
          <cell r="BF210" t="str">
            <v>×</v>
          </cell>
          <cell r="BG210" t="str">
            <v>×</v>
          </cell>
          <cell r="BH210" t="str">
            <v/>
          </cell>
          <cell r="BI210">
            <v>0</v>
          </cell>
          <cell r="BJ210" t="str">
            <v/>
          </cell>
          <cell r="BL210" t="str">
            <v/>
          </cell>
          <cell r="BM210" t="str">
            <v>○</v>
          </cell>
          <cell r="BN210" t="b">
            <v>1</v>
          </cell>
          <cell r="BO210" t="b">
            <v>1</v>
          </cell>
        </row>
        <row r="211">
          <cell r="W211" t="str">
            <v>－</v>
          </cell>
          <cell r="BC211" t="str">
            <v>予定価格</v>
          </cell>
          <cell r="BD211" t="str">
            <v>×</v>
          </cell>
          <cell r="BE211" t="str">
            <v>×</v>
          </cell>
          <cell r="BF211" t="str">
            <v>×</v>
          </cell>
          <cell r="BG211" t="str">
            <v>×</v>
          </cell>
          <cell r="BH211" t="str">
            <v/>
          </cell>
          <cell r="BI211">
            <v>0</v>
          </cell>
          <cell r="BJ211" t="str">
            <v/>
          </cell>
          <cell r="BL211" t="str">
            <v/>
          </cell>
          <cell r="BM211" t="str">
            <v>○</v>
          </cell>
          <cell r="BN211" t="b">
            <v>1</v>
          </cell>
          <cell r="BO211" t="b">
            <v>1</v>
          </cell>
        </row>
        <row r="212">
          <cell r="W212" t="str">
            <v>－</v>
          </cell>
          <cell r="BC212" t="str">
            <v>予定価格</v>
          </cell>
          <cell r="BD212" t="str">
            <v>×</v>
          </cell>
          <cell r="BE212" t="str">
            <v>×</v>
          </cell>
          <cell r="BF212" t="str">
            <v>×</v>
          </cell>
          <cell r="BG212" t="str">
            <v>×</v>
          </cell>
          <cell r="BH212" t="str">
            <v/>
          </cell>
          <cell r="BI212">
            <v>0</v>
          </cell>
          <cell r="BJ212" t="str">
            <v/>
          </cell>
          <cell r="BL212" t="str">
            <v/>
          </cell>
          <cell r="BM212" t="str">
            <v>○</v>
          </cell>
          <cell r="BN212" t="b">
            <v>1</v>
          </cell>
          <cell r="BO212" t="b">
            <v>1</v>
          </cell>
        </row>
        <row r="213">
          <cell r="W213" t="str">
            <v>－</v>
          </cell>
          <cell r="BC213" t="str">
            <v>予定価格</v>
          </cell>
          <cell r="BD213" t="str">
            <v>×</v>
          </cell>
          <cell r="BE213" t="str">
            <v>×</v>
          </cell>
          <cell r="BF213" t="str">
            <v>×</v>
          </cell>
          <cell r="BG213" t="str">
            <v>×</v>
          </cell>
          <cell r="BH213" t="str">
            <v/>
          </cell>
          <cell r="BI213">
            <v>0</v>
          </cell>
          <cell r="BJ213" t="str">
            <v/>
          </cell>
          <cell r="BL213" t="str">
            <v/>
          </cell>
          <cell r="BM213" t="str">
            <v>○</v>
          </cell>
          <cell r="BN213" t="b">
            <v>1</v>
          </cell>
          <cell r="BO213" t="b">
            <v>1</v>
          </cell>
        </row>
        <row r="214">
          <cell r="W214" t="str">
            <v>－</v>
          </cell>
          <cell r="BC214" t="str">
            <v>予定価格</v>
          </cell>
          <cell r="BD214" t="str">
            <v>×</v>
          </cell>
          <cell r="BE214" t="str">
            <v>×</v>
          </cell>
          <cell r="BF214" t="str">
            <v>×</v>
          </cell>
          <cell r="BG214" t="str">
            <v>×</v>
          </cell>
          <cell r="BH214" t="str">
            <v/>
          </cell>
          <cell r="BI214">
            <v>0</v>
          </cell>
          <cell r="BJ214" t="str">
            <v/>
          </cell>
          <cell r="BL214" t="str">
            <v/>
          </cell>
          <cell r="BM214" t="str">
            <v>○</v>
          </cell>
          <cell r="BN214" t="b">
            <v>1</v>
          </cell>
          <cell r="BO214" t="b">
            <v>1</v>
          </cell>
        </row>
        <row r="215">
          <cell r="W215" t="str">
            <v>－</v>
          </cell>
          <cell r="BC215" t="str">
            <v>予定価格</v>
          </cell>
          <cell r="BD215" t="str">
            <v>×</v>
          </cell>
          <cell r="BE215" t="str">
            <v>×</v>
          </cell>
          <cell r="BF215" t="str">
            <v>×</v>
          </cell>
          <cell r="BG215" t="str">
            <v>×</v>
          </cell>
          <cell r="BH215" t="str">
            <v/>
          </cell>
          <cell r="BI215">
            <v>0</v>
          </cell>
          <cell r="BJ215" t="str">
            <v/>
          </cell>
          <cell r="BL215" t="str">
            <v/>
          </cell>
          <cell r="BM215" t="str">
            <v>○</v>
          </cell>
          <cell r="BN215" t="b">
            <v>1</v>
          </cell>
          <cell r="BO215" t="b">
            <v>1</v>
          </cell>
        </row>
        <row r="216">
          <cell r="W216" t="str">
            <v>－</v>
          </cell>
          <cell r="BC216" t="str">
            <v>予定価格</v>
          </cell>
          <cell r="BD216" t="str">
            <v>×</v>
          </cell>
          <cell r="BE216" t="str">
            <v>×</v>
          </cell>
          <cell r="BF216" t="str">
            <v>×</v>
          </cell>
          <cell r="BG216" t="str">
            <v>×</v>
          </cell>
          <cell r="BH216" t="str">
            <v/>
          </cell>
          <cell r="BI216">
            <v>0</v>
          </cell>
          <cell r="BJ216" t="str">
            <v/>
          </cell>
          <cell r="BL216" t="str">
            <v/>
          </cell>
          <cell r="BM216" t="str">
            <v>○</v>
          </cell>
          <cell r="BN216" t="b">
            <v>1</v>
          </cell>
          <cell r="BO216" t="b">
            <v>1</v>
          </cell>
        </row>
        <row r="217">
          <cell r="W217" t="str">
            <v>－</v>
          </cell>
          <cell r="BC217" t="str">
            <v>予定価格</v>
          </cell>
          <cell r="BD217" t="str">
            <v>×</v>
          </cell>
          <cell r="BE217" t="str">
            <v>×</v>
          </cell>
          <cell r="BF217" t="str">
            <v>×</v>
          </cell>
          <cell r="BG217" t="str">
            <v>×</v>
          </cell>
          <cell r="BH217" t="str">
            <v/>
          </cell>
          <cell r="BI217">
            <v>0</v>
          </cell>
          <cell r="BJ217" t="str">
            <v/>
          </cell>
          <cell r="BL217" t="str">
            <v/>
          </cell>
          <cell r="BM217" t="str">
            <v>○</v>
          </cell>
          <cell r="BN217" t="b">
            <v>1</v>
          </cell>
          <cell r="BO217" t="b">
            <v>1</v>
          </cell>
        </row>
        <row r="218">
          <cell r="W218" t="str">
            <v>－</v>
          </cell>
          <cell r="BC218" t="str">
            <v>予定価格</v>
          </cell>
          <cell r="BD218" t="str">
            <v>×</v>
          </cell>
          <cell r="BE218" t="str">
            <v>×</v>
          </cell>
          <cell r="BF218" t="str">
            <v>×</v>
          </cell>
          <cell r="BG218" t="str">
            <v>×</v>
          </cell>
          <cell r="BH218" t="str">
            <v/>
          </cell>
          <cell r="BI218">
            <v>0</v>
          </cell>
          <cell r="BJ218" t="str">
            <v/>
          </cell>
          <cell r="BL218" t="str">
            <v/>
          </cell>
          <cell r="BM218" t="str">
            <v>○</v>
          </cell>
          <cell r="BN218" t="b">
            <v>1</v>
          </cell>
          <cell r="BO218" t="b">
            <v>1</v>
          </cell>
        </row>
        <row r="219">
          <cell r="W219" t="str">
            <v>－</v>
          </cell>
          <cell r="BC219" t="str">
            <v>予定価格</v>
          </cell>
          <cell r="BD219" t="str">
            <v>×</v>
          </cell>
          <cell r="BE219" t="str">
            <v>×</v>
          </cell>
          <cell r="BF219" t="str">
            <v>×</v>
          </cell>
          <cell r="BG219" t="str">
            <v>×</v>
          </cell>
          <cell r="BH219" t="str">
            <v/>
          </cell>
          <cell r="BI219">
            <v>0</v>
          </cell>
          <cell r="BJ219" t="str">
            <v/>
          </cell>
          <cell r="BL219" t="str">
            <v/>
          </cell>
          <cell r="BM219" t="str">
            <v>○</v>
          </cell>
          <cell r="BN219" t="b">
            <v>1</v>
          </cell>
          <cell r="BO219" t="b">
            <v>1</v>
          </cell>
        </row>
        <row r="220">
          <cell r="W220" t="str">
            <v>－</v>
          </cell>
          <cell r="BC220" t="str">
            <v>予定価格</v>
          </cell>
          <cell r="BD220" t="str">
            <v>×</v>
          </cell>
          <cell r="BE220" t="str">
            <v>×</v>
          </cell>
          <cell r="BF220" t="str">
            <v>×</v>
          </cell>
          <cell r="BG220" t="str">
            <v>×</v>
          </cell>
          <cell r="BH220" t="str">
            <v/>
          </cell>
          <cell r="BI220">
            <v>0</v>
          </cell>
          <cell r="BJ220" t="str">
            <v/>
          </cell>
          <cell r="BL220" t="str">
            <v/>
          </cell>
          <cell r="BM220" t="str">
            <v>○</v>
          </cell>
          <cell r="BN220" t="b">
            <v>1</v>
          </cell>
          <cell r="BO220" t="b">
            <v>1</v>
          </cell>
        </row>
        <row r="221">
          <cell r="W221" t="str">
            <v>－</v>
          </cell>
          <cell r="BC221" t="str">
            <v>予定価格</v>
          </cell>
          <cell r="BD221" t="str">
            <v>×</v>
          </cell>
          <cell r="BE221" t="str">
            <v>×</v>
          </cell>
          <cell r="BF221" t="str">
            <v>×</v>
          </cell>
          <cell r="BG221" t="str">
            <v>×</v>
          </cell>
          <cell r="BH221" t="str">
            <v/>
          </cell>
          <cell r="BI221">
            <v>0</v>
          </cell>
          <cell r="BJ221" t="str">
            <v/>
          </cell>
          <cell r="BL221" t="str">
            <v/>
          </cell>
          <cell r="BM221" t="str">
            <v>○</v>
          </cell>
          <cell r="BN221" t="b">
            <v>1</v>
          </cell>
          <cell r="BO221" t="b">
            <v>1</v>
          </cell>
        </row>
        <row r="222">
          <cell r="W222" t="str">
            <v>－</v>
          </cell>
          <cell r="BC222" t="str">
            <v>予定価格</v>
          </cell>
          <cell r="BD222" t="str">
            <v>×</v>
          </cell>
          <cell r="BE222" t="str">
            <v>×</v>
          </cell>
          <cell r="BF222" t="str">
            <v>×</v>
          </cell>
          <cell r="BG222" t="str">
            <v>×</v>
          </cell>
          <cell r="BH222" t="str">
            <v/>
          </cell>
          <cell r="BI222">
            <v>0</v>
          </cell>
          <cell r="BJ222" t="str">
            <v/>
          </cell>
          <cell r="BL222" t="str">
            <v/>
          </cell>
          <cell r="BM222" t="str">
            <v>○</v>
          </cell>
          <cell r="BN222" t="b">
            <v>1</v>
          </cell>
          <cell r="BO222" t="b">
            <v>1</v>
          </cell>
        </row>
        <row r="223">
          <cell r="W223" t="str">
            <v>－</v>
          </cell>
          <cell r="BC223" t="str">
            <v>予定価格</v>
          </cell>
          <cell r="BD223" t="str">
            <v>×</v>
          </cell>
          <cell r="BE223" t="str">
            <v>×</v>
          </cell>
          <cell r="BF223" t="str">
            <v>×</v>
          </cell>
          <cell r="BG223" t="str">
            <v>×</v>
          </cell>
          <cell r="BH223" t="str">
            <v/>
          </cell>
          <cell r="BI223">
            <v>0</v>
          </cell>
          <cell r="BJ223" t="str">
            <v/>
          </cell>
          <cell r="BL223" t="str">
            <v/>
          </cell>
          <cell r="BM223" t="str">
            <v>○</v>
          </cell>
          <cell r="BN223" t="b">
            <v>1</v>
          </cell>
          <cell r="BO223" t="b">
            <v>1</v>
          </cell>
        </row>
        <row r="224">
          <cell r="W224" t="str">
            <v>－</v>
          </cell>
          <cell r="BC224" t="str">
            <v>予定価格</v>
          </cell>
          <cell r="BD224" t="str">
            <v>×</v>
          </cell>
          <cell r="BE224" t="str">
            <v>×</v>
          </cell>
          <cell r="BF224" t="str">
            <v>×</v>
          </cell>
          <cell r="BG224" t="str">
            <v>×</v>
          </cell>
          <cell r="BH224" t="str">
            <v/>
          </cell>
          <cell r="BI224">
            <v>0</v>
          </cell>
          <cell r="BJ224" t="str">
            <v/>
          </cell>
          <cell r="BL224" t="str">
            <v/>
          </cell>
          <cell r="BM224" t="str">
            <v>○</v>
          </cell>
          <cell r="BN224" t="b">
            <v>1</v>
          </cell>
          <cell r="BO224" t="b">
            <v>1</v>
          </cell>
        </row>
        <row r="225">
          <cell r="W225" t="str">
            <v>－</v>
          </cell>
          <cell r="BC225" t="str">
            <v>予定価格</v>
          </cell>
          <cell r="BD225" t="str">
            <v>×</v>
          </cell>
          <cell r="BE225" t="str">
            <v>×</v>
          </cell>
          <cell r="BF225" t="str">
            <v>×</v>
          </cell>
          <cell r="BG225" t="str">
            <v>×</v>
          </cell>
          <cell r="BH225" t="str">
            <v/>
          </cell>
          <cell r="BI225">
            <v>0</v>
          </cell>
          <cell r="BJ225" t="str">
            <v/>
          </cell>
          <cell r="BL225" t="str">
            <v/>
          </cell>
          <cell r="BM225" t="str">
            <v>○</v>
          </cell>
          <cell r="BN225" t="b">
            <v>1</v>
          </cell>
          <cell r="BO225" t="b">
            <v>1</v>
          </cell>
        </row>
        <row r="226">
          <cell r="W226" t="str">
            <v>－</v>
          </cell>
          <cell r="BC226" t="str">
            <v>予定価格</v>
          </cell>
          <cell r="BD226" t="str">
            <v>×</v>
          </cell>
          <cell r="BE226" t="str">
            <v>×</v>
          </cell>
          <cell r="BF226" t="str">
            <v>×</v>
          </cell>
          <cell r="BG226" t="str">
            <v>×</v>
          </cell>
          <cell r="BH226" t="str">
            <v/>
          </cell>
          <cell r="BI226">
            <v>0</v>
          </cell>
          <cell r="BJ226" t="str">
            <v/>
          </cell>
          <cell r="BL226" t="str">
            <v/>
          </cell>
          <cell r="BM226" t="str">
            <v>○</v>
          </cell>
          <cell r="BN226" t="b">
            <v>1</v>
          </cell>
          <cell r="BO226" t="b">
            <v>1</v>
          </cell>
        </row>
        <row r="227">
          <cell r="W227" t="str">
            <v>－</v>
          </cell>
          <cell r="BC227" t="str">
            <v>予定価格</v>
          </cell>
          <cell r="BD227" t="str">
            <v>×</v>
          </cell>
          <cell r="BE227" t="str">
            <v>×</v>
          </cell>
          <cell r="BF227" t="str">
            <v>×</v>
          </cell>
          <cell r="BG227" t="str">
            <v>×</v>
          </cell>
          <cell r="BH227" t="str">
            <v/>
          </cell>
          <cell r="BI227">
            <v>0</v>
          </cell>
          <cell r="BJ227" t="str">
            <v/>
          </cell>
          <cell r="BL227" t="str">
            <v/>
          </cell>
          <cell r="BM227" t="str">
            <v>○</v>
          </cell>
          <cell r="BN227" t="b">
            <v>1</v>
          </cell>
          <cell r="BO227" t="b">
            <v>1</v>
          </cell>
        </row>
        <row r="228">
          <cell r="W228" t="str">
            <v>－</v>
          </cell>
          <cell r="BC228" t="str">
            <v>予定価格</v>
          </cell>
          <cell r="BD228" t="str">
            <v>×</v>
          </cell>
          <cell r="BE228" t="str">
            <v>×</v>
          </cell>
          <cell r="BF228" t="str">
            <v>×</v>
          </cell>
          <cell r="BG228" t="str">
            <v>×</v>
          </cell>
          <cell r="BH228" t="str">
            <v/>
          </cell>
          <cell r="BI228">
            <v>0</v>
          </cell>
          <cell r="BJ228" t="str">
            <v/>
          </cell>
          <cell r="BL228" t="str">
            <v/>
          </cell>
          <cell r="BM228" t="str">
            <v>○</v>
          </cell>
          <cell r="BN228" t="b">
            <v>1</v>
          </cell>
          <cell r="BO228" t="b">
            <v>1</v>
          </cell>
        </row>
        <row r="229">
          <cell r="W229" t="str">
            <v>－</v>
          </cell>
          <cell r="BC229" t="str">
            <v>予定価格</v>
          </cell>
          <cell r="BD229" t="str">
            <v>×</v>
          </cell>
          <cell r="BE229" t="str">
            <v>×</v>
          </cell>
          <cell r="BF229" t="str">
            <v>×</v>
          </cell>
          <cell r="BG229" t="str">
            <v>×</v>
          </cell>
          <cell r="BH229" t="str">
            <v/>
          </cell>
          <cell r="BI229">
            <v>0</v>
          </cell>
          <cell r="BJ229" t="str">
            <v/>
          </cell>
          <cell r="BL229" t="str">
            <v/>
          </cell>
          <cell r="BM229" t="str">
            <v>○</v>
          </cell>
          <cell r="BN229" t="b">
            <v>1</v>
          </cell>
          <cell r="BO229" t="b">
            <v>1</v>
          </cell>
        </row>
        <row r="230">
          <cell r="W230" t="str">
            <v>－</v>
          </cell>
          <cell r="BC230" t="str">
            <v>予定価格</v>
          </cell>
          <cell r="BD230" t="str">
            <v>×</v>
          </cell>
          <cell r="BE230" t="str">
            <v>×</v>
          </cell>
          <cell r="BF230" t="str">
            <v>×</v>
          </cell>
          <cell r="BG230" t="str">
            <v>×</v>
          </cell>
          <cell r="BH230" t="str">
            <v/>
          </cell>
          <cell r="BI230">
            <v>0</v>
          </cell>
          <cell r="BJ230" t="str">
            <v/>
          </cell>
          <cell r="BL230" t="str">
            <v/>
          </cell>
          <cell r="BM230" t="str">
            <v>○</v>
          </cell>
          <cell r="BN230" t="b">
            <v>1</v>
          </cell>
          <cell r="BO230" t="b">
            <v>1</v>
          </cell>
        </row>
        <row r="231">
          <cell r="W231" t="str">
            <v>－</v>
          </cell>
          <cell r="BC231" t="str">
            <v>予定価格</v>
          </cell>
          <cell r="BD231" t="str">
            <v>×</v>
          </cell>
          <cell r="BE231" t="str">
            <v>×</v>
          </cell>
          <cell r="BF231" t="str">
            <v>×</v>
          </cell>
          <cell r="BG231" t="str">
            <v>×</v>
          </cell>
          <cell r="BH231" t="str">
            <v/>
          </cell>
          <cell r="BI231">
            <v>0</v>
          </cell>
          <cell r="BJ231" t="str">
            <v/>
          </cell>
          <cell r="BL231" t="str">
            <v/>
          </cell>
          <cell r="BM231" t="str">
            <v>○</v>
          </cell>
          <cell r="BN231" t="b">
            <v>1</v>
          </cell>
          <cell r="BO231" t="b">
            <v>1</v>
          </cell>
        </row>
        <row r="232">
          <cell r="W232" t="str">
            <v>－</v>
          </cell>
          <cell r="BC232" t="str">
            <v>予定価格</v>
          </cell>
          <cell r="BD232" t="str">
            <v>×</v>
          </cell>
          <cell r="BE232" t="str">
            <v>×</v>
          </cell>
          <cell r="BF232" t="str">
            <v>×</v>
          </cell>
          <cell r="BG232" t="str">
            <v>×</v>
          </cell>
          <cell r="BH232" t="str">
            <v/>
          </cell>
          <cell r="BI232">
            <v>0</v>
          </cell>
          <cell r="BJ232" t="str">
            <v/>
          </cell>
          <cell r="BL232" t="str">
            <v/>
          </cell>
          <cell r="BM232" t="str">
            <v>○</v>
          </cell>
          <cell r="BN232" t="b">
            <v>1</v>
          </cell>
          <cell r="BO232" t="b">
            <v>1</v>
          </cell>
        </row>
        <row r="233">
          <cell r="W233" t="str">
            <v>－</v>
          </cell>
          <cell r="BC233" t="str">
            <v>予定価格</v>
          </cell>
          <cell r="BD233" t="str">
            <v>×</v>
          </cell>
          <cell r="BE233" t="str">
            <v>×</v>
          </cell>
          <cell r="BF233" t="str">
            <v>×</v>
          </cell>
          <cell r="BG233" t="str">
            <v>×</v>
          </cell>
          <cell r="BH233" t="str">
            <v/>
          </cell>
          <cell r="BI233">
            <v>0</v>
          </cell>
          <cell r="BJ233" t="str">
            <v/>
          </cell>
          <cell r="BL233" t="str">
            <v/>
          </cell>
          <cell r="BM233" t="str">
            <v>○</v>
          </cell>
          <cell r="BN233" t="b">
            <v>1</v>
          </cell>
          <cell r="BO233" t="b">
            <v>1</v>
          </cell>
        </row>
        <row r="234">
          <cell r="W234" t="str">
            <v>－</v>
          </cell>
          <cell r="BC234" t="str">
            <v>予定価格</v>
          </cell>
          <cell r="BD234" t="str">
            <v>×</v>
          </cell>
          <cell r="BE234" t="str">
            <v>×</v>
          </cell>
          <cell r="BF234" t="str">
            <v>×</v>
          </cell>
          <cell r="BG234" t="str">
            <v>×</v>
          </cell>
          <cell r="BH234" t="str">
            <v/>
          </cell>
          <cell r="BI234">
            <v>0</v>
          </cell>
          <cell r="BJ234" t="str">
            <v/>
          </cell>
          <cell r="BL234" t="str">
            <v/>
          </cell>
          <cell r="BM234" t="str">
            <v>○</v>
          </cell>
          <cell r="BN234" t="b">
            <v>1</v>
          </cell>
          <cell r="BO234" t="b">
            <v>1</v>
          </cell>
        </row>
        <row r="235">
          <cell r="W235" t="str">
            <v>－</v>
          </cell>
          <cell r="BC235" t="str">
            <v>予定価格</v>
          </cell>
          <cell r="BD235" t="str">
            <v>×</v>
          </cell>
          <cell r="BE235" t="str">
            <v>×</v>
          </cell>
          <cell r="BF235" t="str">
            <v>×</v>
          </cell>
          <cell r="BG235" t="str">
            <v>×</v>
          </cell>
          <cell r="BH235" t="str">
            <v/>
          </cell>
          <cell r="BI235">
            <v>0</v>
          </cell>
          <cell r="BJ235" t="str">
            <v/>
          </cell>
          <cell r="BL235" t="str">
            <v/>
          </cell>
          <cell r="BM235" t="str">
            <v>○</v>
          </cell>
          <cell r="BN235" t="b">
            <v>1</v>
          </cell>
          <cell r="BO235" t="b">
            <v>1</v>
          </cell>
        </row>
        <row r="236">
          <cell r="W236" t="str">
            <v>－</v>
          </cell>
          <cell r="BC236" t="str">
            <v>予定価格</v>
          </cell>
          <cell r="BD236" t="str">
            <v>×</v>
          </cell>
          <cell r="BE236" t="str">
            <v>×</v>
          </cell>
          <cell r="BF236" t="str">
            <v>×</v>
          </cell>
          <cell r="BG236" t="str">
            <v>×</v>
          </cell>
          <cell r="BH236" t="str">
            <v/>
          </cell>
          <cell r="BI236">
            <v>0</v>
          </cell>
          <cell r="BJ236" t="str">
            <v/>
          </cell>
          <cell r="BL236" t="str">
            <v/>
          </cell>
          <cell r="BM236" t="str">
            <v>○</v>
          </cell>
          <cell r="BN236" t="b">
            <v>1</v>
          </cell>
          <cell r="BO236" t="b">
            <v>1</v>
          </cell>
        </row>
        <row r="237">
          <cell r="W237" t="str">
            <v>－</v>
          </cell>
          <cell r="BC237" t="str">
            <v>予定価格</v>
          </cell>
          <cell r="BD237" t="str">
            <v>×</v>
          </cell>
          <cell r="BE237" t="str">
            <v>×</v>
          </cell>
          <cell r="BF237" t="str">
            <v>×</v>
          </cell>
          <cell r="BG237" t="str">
            <v>×</v>
          </cell>
          <cell r="BH237" t="str">
            <v/>
          </cell>
          <cell r="BI237">
            <v>0</v>
          </cell>
          <cell r="BJ237" t="str">
            <v/>
          </cell>
          <cell r="BL237" t="str">
            <v/>
          </cell>
          <cell r="BM237" t="str">
            <v>○</v>
          </cell>
          <cell r="BN237" t="b">
            <v>1</v>
          </cell>
          <cell r="BO237" t="b">
            <v>1</v>
          </cell>
        </row>
        <row r="238">
          <cell r="W238" t="str">
            <v>－</v>
          </cell>
          <cell r="BC238" t="str">
            <v>予定価格</v>
          </cell>
          <cell r="BD238" t="str">
            <v>×</v>
          </cell>
          <cell r="BE238" t="str">
            <v>×</v>
          </cell>
          <cell r="BF238" t="str">
            <v>×</v>
          </cell>
          <cell r="BG238" t="str">
            <v>×</v>
          </cell>
          <cell r="BH238" t="str">
            <v/>
          </cell>
          <cell r="BI238">
            <v>0</v>
          </cell>
          <cell r="BJ238" t="str">
            <v/>
          </cell>
          <cell r="BL238" t="str">
            <v/>
          </cell>
          <cell r="BM238" t="str">
            <v>○</v>
          </cell>
          <cell r="BN238" t="b">
            <v>1</v>
          </cell>
          <cell r="BO238" t="b">
            <v>1</v>
          </cell>
        </row>
        <row r="239">
          <cell r="W239" t="str">
            <v>－</v>
          </cell>
          <cell r="BC239" t="str">
            <v>予定価格</v>
          </cell>
          <cell r="BD239" t="str">
            <v>×</v>
          </cell>
          <cell r="BE239" t="str">
            <v>×</v>
          </cell>
          <cell r="BF239" t="str">
            <v>×</v>
          </cell>
          <cell r="BG239" t="str">
            <v>×</v>
          </cell>
          <cell r="BH239" t="str">
            <v/>
          </cell>
          <cell r="BI239">
            <v>0</v>
          </cell>
          <cell r="BJ239" t="str">
            <v/>
          </cell>
          <cell r="BL239" t="str">
            <v/>
          </cell>
          <cell r="BM239" t="str">
            <v>○</v>
          </cell>
          <cell r="BN239" t="b">
            <v>1</v>
          </cell>
          <cell r="BO239" t="b">
            <v>1</v>
          </cell>
        </row>
        <row r="240">
          <cell r="W240" t="str">
            <v>－</v>
          </cell>
          <cell r="BC240" t="str">
            <v>予定価格</v>
          </cell>
          <cell r="BD240" t="str">
            <v>×</v>
          </cell>
          <cell r="BE240" t="str">
            <v>×</v>
          </cell>
          <cell r="BF240" t="str">
            <v>×</v>
          </cell>
          <cell r="BG240" t="str">
            <v>×</v>
          </cell>
          <cell r="BH240" t="str">
            <v/>
          </cell>
          <cell r="BI240">
            <v>0</v>
          </cell>
          <cell r="BJ240" t="str">
            <v/>
          </cell>
          <cell r="BL240" t="str">
            <v/>
          </cell>
          <cell r="BM240" t="str">
            <v>○</v>
          </cell>
          <cell r="BN240" t="b">
            <v>1</v>
          </cell>
          <cell r="BO240" t="b">
            <v>1</v>
          </cell>
        </row>
        <row r="241">
          <cell r="W241" t="str">
            <v>－</v>
          </cell>
          <cell r="BC241" t="str">
            <v>予定価格</v>
          </cell>
          <cell r="BD241" t="str">
            <v>×</v>
          </cell>
          <cell r="BE241" t="str">
            <v>×</v>
          </cell>
          <cell r="BF241" t="str">
            <v>×</v>
          </cell>
          <cell r="BG241" t="str">
            <v>×</v>
          </cell>
          <cell r="BH241" t="str">
            <v/>
          </cell>
          <cell r="BI241">
            <v>0</v>
          </cell>
          <cell r="BJ241" t="str">
            <v/>
          </cell>
          <cell r="BL241" t="str">
            <v/>
          </cell>
          <cell r="BM241" t="str">
            <v>○</v>
          </cell>
          <cell r="BN241" t="b">
            <v>1</v>
          </cell>
          <cell r="BO241" t="b">
            <v>1</v>
          </cell>
        </row>
        <row r="242">
          <cell r="W242" t="str">
            <v>－</v>
          </cell>
          <cell r="BC242" t="str">
            <v>予定価格</v>
          </cell>
          <cell r="BD242" t="str">
            <v>×</v>
          </cell>
          <cell r="BE242" t="str">
            <v>×</v>
          </cell>
          <cell r="BF242" t="str">
            <v>×</v>
          </cell>
          <cell r="BG242" t="str">
            <v>×</v>
          </cell>
          <cell r="BH242" t="str">
            <v/>
          </cell>
          <cell r="BI242">
            <v>0</v>
          </cell>
          <cell r="BJ242" t="str">
            <v/>
          </cell>
          <cell r="BL242" t="str">
            <v/>
          </cell>
          <cell r="BM242" t="str">
            <v>○</v>
          </cell>
          <cell r="BN242" t="b">
            <v>1</v>
          </cell>
          <cell r="BO242" t="b">
            <v>1</v>
          </cell>
        </row>
        <row r="243">
          <cell r="W243" t="str">
            <v>－</v>
          </cell>
          <cell r="BC243" t="str">
            <v>予定価格</v>
          </cell>
          <cell r="BD243" t="str">
            <v>×</v>
          </cell>
          <cell r="BE243" t="str">
            <v>×</v>
          </cell>
          <cell r="BF243" t="str">
            <v>×</v>
          </cell>
          <cell r="BG243" t="str">
            <v>×</v>
          </cell>
          <cell r="BH243" t="str">
            <v/>
          </cell>
          <cell r="BI243">
            <v>0</v>
          </cell>
          <cell r="BJ243" t="str">
            <v/>
          </cell>
          <cell r="BL243" t="str">
            <v/>
          </cell>
          <cell r="BM243" t="str">
            <v>○</v>
          </cell>
          <cell r="BN243" t="b">
            <v>1</v>
          </cell>
          <cell r="BO243" t="b">
            <v>1</v>
          </cell>
        </row>
        <row r="244">
          <cell r="W244" t="str">
            <v>－</v>
          </cell>
          <cell r="BC244" t="str">
            <v>予定価格</v>
          </cell>
          <cell r="BD244" t="str">
            <v>×</v>
          </cell>
          <cell r="BE244" t="str">
            <v>×</v>
          </cell>
          <cell r="BF244" t="str">
            <v>×</v>
          </cell>
          <cell r="BG244" t="str">
            <v>×</v>
          </cell>
          <cell r="BH244" t="str">
            <v/>
          </cell>
          <cell r="BI244">
            <v>0</v>
          </cell>
          <cell r="BJ244" t="str">
            <v/>
          </cell>
          <cell r="BL244" t="str">
            <v/>
          </cell>
          <cell r="BM244" t="str">
            <v>○</v>
          </cell>
          <cell r="BN244" t="b">
            <v>1</v>
          </cell>
          <cell r="BO244" t="b">
            <v>1</v>
          </cell>
        </row>
        <row r="245">
          <cell r="W245" t="str">
            <v>－</v>
          </cell>
          <cell r="BC245" t="str">
            <v>予定価格</v>
          </cell>
          <cell r="BD245" t="str">
            <v>×</v>
          </cell>
          <cell r="BE245" t="str">
            <v>×</v>
          </cell>
          <cell r="BF245" t="str">
            <v>×</v>
          </cell>
          <cell r="BG245" t="str">
            <v>×</v>
          </cell>
          <cell r="BH245" t="str">
            <v/>
          </cell>
          <cell r="BI245">
            <v>0</v>
          </cell>
          <cell r="BJ245" t="str">
            <v/>
          </cell>
          <cell r="BL245" t="str">
            <v/>
          </cell>
          <cell r="BM245" t="str">
            <v>○</v>
          </cell>
          <cell r="BN245" t="b">
            <v>1</v>
          </cell>
          <cell r="BO245" t="b">
            <v>1</v>
          </cell>
        </row>
        <row r="246">
          <cell r="W246" t="str">
            <v>－</v>
          </cell>
          <cell r="BC246" t="str">
            <v>予定価格</v>
          </cell>
          <cell r="BD246" t="str">
            <v>×</v>
          </cell>
          <cell r="BE246" t="str">
            <v>×</v>
          </cell>
          <cell r="BF246" t="str">
            <v>×</v>
          </cell>
          <cell r="BG246" t="str">
            <v>×</v>
          </cell>
          <cell r="BH246" t="str">
            <v/>
          </cell>
          <cell r="BI246">
            <v>0</v>
          </cell>
          <cell r="BJ246" t="str">
            <v/>
          </cell>
          <cell r="BL246" t="str">
            <v/>
          </cell>
          <cell r="BM246" t="str">
            <v>○</v>
          </cell>
          <cell r="BN246" t="b">
            <v>1</v>
          </cell>
          <cell r="BO246" t="b">
            <v>1</v>
          </cell>
        </row>
        <row r="247">
          <cell r="W247" t="str">
            <v>－</v>
          </cell>
          <cell r="BC247" t="str">
            <v>予定価格</v>
          </cell>
          <cell r="BD247" t="str">
            <v>×</v>
          </cell>
          <cell r="BE247" t="str">
            <v>×</v>
          </cell>
          <cell r="BF247" t="str">
            <v>×</v>
          </cell>
          <cell r="BG247" t="str">
            <v>×</v>
          </cell>
          <cell r="BH247" t="str">
            <v/>
          </cell>
          <cell r="BI247">
            <v>0</v>
          </cell>
          <cell r="BJ247" t="str">
            <v/>
          </cell>
          <cell r="BL247" t="str">
            <v/>
          </cell>
          <cell r="BM247" t="str">
            <v>○</v>
          </cell>
          <cell r="BN247" t="b">
            <v>1</v>
          </cell>
          <cell r="BO247" t="b">
            <v>1</v>
          </cell>
        </row>
        <row r="248">
          <cell r="W248" t="str">
            <v>－</v>
          </cell>
          <cell r="BC248" t="str">
            <v>予定価格</v>
          </cell>
          <cell r="BD248" t="str">
            <v>×</v>
          </cell>
          <cell r="BE248" t="str">
            <v>×</v>
          </cell>
          <cell r="BF248" t="str">
            <v>×</v>
          </cell>
          <cell r="BG248" t="str">
            <v>×</v>
          </cell>
          <cell r="BH248" t="str">
            <v/>
          </cell>
          <cell r="BI248">
            <v>0</v>
          </cell>
          <cell r="BJ248" t="str">
            <v/>
          </cell>
          <cell r="BL248" t="str">
            <v/>
          </cell>
          <cell r="BM248" t="str">
            <v>○</v>
          </cell>
          <cell r="BN248" t="b">
            <v>1</v>
          </cell>
          <cell r="BO248" t="b">
            <v>1</v>
          </cell>
        </row>
        <row r="249">
          <cell r="W249" t="str">
            <v>－</v>
          </cell>
          <cell r="BC249" t="str">
            <v>予定価格</v>
          </cell>
          <cell r="BD249" t="str">
            <v>×</v>
          </cell>
          <cell r="BE249" t="str">
            <v>×</v>
          </cell>
          <cell r="BF249" t="str">
            <v>×</v>
          </cell>
          <cell r="BG249" t="str">
            <v>×</v>
          </cell>
          <cell r="BH249" t="str">
            <v/>
          </cell>
          <cell r="BI249">
            <v>0</v>
          </cell>
          <cell r="BJ249" t="str">
            <v/>
          </cell>
          <cell r="BL249" t="str">
            <v/>
          </cell>
          <cell r="BM249" t="str">
            <v>○</v>
          </cell>
          <cell r="BN249" t="b">
            <v>1</v>
          </cell>
          <cell r="BO249" t="b">
            <v>1</v>
          </cell>
        </row>
        <row r="250">
          <cell r="W250" t="str">
            <v>－</v>
          </cell>
          <cell r="BC250" t="str">
            <v>予定価格</v>
          </cell>
          <cell r="BD250" t="str">
            <v>×</v>
          </cell>
          <cell r="BE250" t="str">
            <v>×</v>
          </cell>
          <cell r="BF250" t="str">
            <v>×</v>
          </cell>
          <cell r="BG250" t="str">
            <v>×</v>
          </cell>
          <cell r="BH250" t="str">
            <v/>
          </cell>
          <cell r="BI250">
            <v>0</v>
          </cell>
          <cell r="BJ250" t="str">
            <v/>
          </cell>
          <cell r="BL250" t="str">
            <v/>
          </cell>
          <cell r="BM250" t="str">
            <v>○</v>
          </cell>
          <cell r="BN250" t="b">
            <v>1</v>
          </cell>
          <cell r="BO250" t="b">
            <v>1</v>
          </cell>
        </row>
        <row r="251">
          <cell r="W251" t="str">
            <v>－</v>
          </cell>
          <cell r="BC251" t="str">
            <v>予定価格</v>
          </cell>
          <cell r="BD251" t="str">
            <v>×</v>
          </cell>
          <cell r="BE251" t="str">
            <v>×</v>
          </cell>
          <cell r="BF251" t="str">
            <v>×</v>
          </cell>
          <cell r="BG251" t="str">
            <v>×</v>
          </cell>
          <cell r="BH251" t="str">
            <v/>
          </cell>
          <cell r="BI251">
            <v>0</v>
          </cell>
          <cell r="BJ251" t="str">
            <v/>
          </cell>
          <cell r="BL251" t="str">
            <v/>
          </cell>
          <cell r="BM251" t="str">
            <v>○</v>
          </cell>
          <cell r="BN251" t="b">
            <v>1</v>
          </cell>
          <cell r="BO251" t="b">
            <v>1</v>
          </cell>
        </row>
        <row r="252">
          <cell r="W252" t="str">
            <v>－</v>
          </cell>
          <cell r="BC252" t="str">
            <v>予定価格</v>
          </cell>
          <cell r="BD252" t="str">
            <v>×</v>
          </cell>
          <cell r="BE252" t="str">
            <v>×</v>
          </cell>
          <cell r="BF252" t="str">
            <v>×</v>
          </cell>
          <cell r="BG252" t="str">
            <v>×</v>
          </cell>
          <cell r="BH252" t="str">
            <v/>
          </cell>
          <cell r="BI252">
            <v>0</v>
          </cell>
          <cell r="BJ252" t="str">
            <v/>
          </cell>
          <cell r="BL252" t="str">
            <v/>
          </cell>
          <cell r="BM252" t="str">
            <v>○</v>
          </cell>
          <cell r="BN252" t="b">
            <v>1</v>
          </cell>
          <cell r="BO252" t="b">
            <v>1</v>
          </cell>
        </row>
        <row r="253">
          <cell r="W253" t="str">
            <v>－</v>
          </cell>
          <cell r="BC253" t="str">
            <v>予定価格</v>
          </cell>
          <cell r="BD253" t="str">
            <v>×</v>
          </cell>
          <cell r="BE253" t="str">
            <v>×</v>
          </cell>
          <cell r="BF253" t="str">
            <v>×</v>
          </cell>
          <cell r="BG253" t="str">
            <v>×</v>
          </cell>
          <cell r="BH253" t="str">
            <v/>
          </cell>
          <cell r="BI253">
            <v>0</v>
          </cell>
          <cell r="BJ253" t="str">
            <v/>
          </cell>
          <cell r="BL253" t="str">
            <v/>
          </cell>
          <cell r="BM253" t="str">
            <v>○</v>
          </cell>
          <cell r="BN253" t="b">
            <v>1</v>
          </cell>
          <cell r="BO253" t="b">
            <v>1</v>
          </cell>
        </row>
        <row r="254">
          <cell r="W254" t="str">
            <v>－</v>
          </cell>
          <cell r="BC254" t="str">
            <v>予定価格</v>
          </cell>
          <cell r="BD254" t="str">
            <v>×</v>
          </cell>
          <cell r="BE254" t="str">
            <v>×</v>
          </cell>
          <cell r="BF254" t="str">
            <v>×</v>
          </cell>
          <cell r="BG254" t="str">
            <v>×</v>
          </cell>
          <cell r="BH254" t="str">
            <v/>
          </cell>
          <cell r="BI254">
            <v>0</v>
          </cell>
          <cell r="BJ254" t="str">
            <v/>
          </cell>
          <cell r="BL254" t="str">
            <v/>
          </cell>
          <cell r="BM254" t="str">
            <v>○</v>
          </cell>
          <cell r="BN254" t="b">
            <v>1</v>
          </cell>
          <cell r="BO254" t="b">
            <v>1</v>
          </cell>
        </row>
        <row r="255">
          <cell r="W255" t="str">
            <v>－</v>
          </cell>
          <cell r="BC255" t="str">
            <v>予定価格</v>
          </cell>
          <cell r="BD255" t="str">
            <v>×</v>
          </cell>
          <cell r="BE255" t="str">
            <v>×</v>
          </cell>
          <cell r="BF255" t="str">
            <v>×</v>
          </cell>
          <cell r="BG255" t="str">
            <v>×</v>
          </cell>
          <cell r="BH255" t="str">
            <v/>
          </cell>
          <cell r="BI255">
            <v>0</v>
          </cell>
          <cell r="BJ255" t="str">
            <v/>
          </cell>
          <cell r="BL255" t="str">
            <v/>
          </cell>
          <cell r="BM255" t="str">
            <v>○</v>
          </cell>
          <cell r="BN255" t="b">
            <v>1</v>
          </cell>
          <cell r="BO255" t="b">
            <v>1</v>
          </cell>
        </row>
        <row r="256">
          <cell r="W256" t="str">
            <v>－</v>
          </cell>
          <cell r="BC256" t="str">
            <v>予定価格</v>
          </cell>
          <cell r="BD256" t="str">
            <v>×</v>
          </cell>
          <cell r="BE256" t="str">
            <v>×</v>
          </cell>
          <cell r="BF256" t="str">
            <v>×</v>
          </cell>
          <cell r="BG256" t="str">
            <v>×</v>
          </cell>
          <cell r="BH256" t="str">
            <v/>
          </cell>
          <cell r="BI256">
            <v>0</v>
          </cell>
          <cell r="BJ256" t="str">
            <v/>
          </cell>
          <cell r="BL256" t="str">
            <v/>
          </cell>
          <cell r="BM256" t="str">
            <v>○</v>
          </cell>
          <cell r="BN256" t="b">
            <v>1</v>
          </cell>
          <cell r="BO256" t="b">
            <v>1</v>
          </cell>
        </row>
        <row r="257">
          <cell r="W257" t="str">
            <v>－</v>
          </cell>
          <cell r="BC257" t="str">
            <v>予定価格</v>
          </cell>
          <cell r="BD257" t="str">
            <v>×</v>
          </cell>
          <cell r="BE257" t="str">
            <v>×</v>
          </cell>
          <cell r="BF257" t="str">
            <v>×</v>
          </cell>
          <cell r="BG257" t="str">
            <v>×</v>
          </cell>
          <cell r="BH257" t="str">
            <v/>
          </cell>
          <cell r="BI257">
            <v>0</v>
          </cell>
          <cell r="BJ257" t="str">
            <v/>
          </cell>
          <cell r="BL257" t="str">
            <v/>
          </cell>
          <cell r="BM257" t="str">
            <v>○</v>
          </cell>
          <cell r="BN257" t="b">
            <v>1</v>
          </cell>
          <cell r="BO257" t="b">
            <v>1</v>
          </cell>
        </row>
        <row r="258">
          <cell r="W258" t="str">
            <v>－</v>
          </cell>
          <cell r="BC258" t="str">
            <v>予定価格</v>
          </cell>
          <cell r="BD258" t="str">
            <v>×</v>
          </cell>
          <cell r="BE258" t="str">
            <v>×</v>
          </cell>
          <cell r="BF258" t="str">
            <v>×</v>
          </cell>
          <cell r="BG258" t="str">
            <v>×</v>
          </cell>
          <cell r="BH258" t="str">
            <v/>
          </cell>
          <cell r="BI258">
            <v>0</v>
          </cell>
          <cell r="BJ258" t="str">
            <v/>
          </cell>
          <cell r="BL258" t="str">
            <v/>
          </cell>
          <cell r="BM258" t="str">
            <v>○</v>
          </cell>
          <cell r="BN258" t="b">
            <v>1</v>
          </cell>
          <cell r="BO258" t="b">
            <v>1</v>
          </cell>
        </row>
        <row r="259">
          <cell r="W259" t="str">
            <v>－</v>
          </cell>
          <cell r="BC259" t="str">
            <v>予定価格</v>
          </cell>
          <cell r="BD259" t="str">
            <v>×</v>
          </cell>
          <cell r="BE259" t="str">
            <v>×</v>
          </cell>
          <cell r="BF259" t="str">
            <v>×</v>
          </cell>
          <cell r="BG259" t="str">
            <v>×</v>
          </cell>
          <cell r="BH259" t="str">
            <v/>
          </cell>
          <cell r="BI259">
            <v>0</v>
          </cell>
          <cell r="BJ259" t="str">
            <v/>
          </cell>
          <cell r="BL259" t="str">
            <v/>
          </cell>
          <cell r="BM259" t="str">
            <v>○</v>
          </cell>
          <cell r="BN259" t="b">
            <v>1</v>
          </cell>
          <cell r="BO259" t="b">
            <v>1</v>
          </cell>
        </row>
        <row r="260">
          <cell r="W260" t="str">
            <v>－</v>
          </cell>
          <cell r="BC260" t="str">
            <v>予定価格</v>
          </cell>
          <cell r="BD260" t="str">
            <v>×</v>
          </cell>
          <cell r="BE260" t="str">
            <v>×</v>
          </cell>
          <cell r="BF260" t="str">
            <v>×</v>
          </cell>
          <cell r="BG260" t="str">
            <v>×</v>
          </cell>
          <cell r="BH260" t="str">
            <v/>
          </cell>
          <cell r="BI260">
            <v>0</v>
          </cell>
          <cell r="BJ260" t="str">
            <v/>
          </cell>
          <cell r="BL260" t="str">
            <v/>
          </cell>
          <cell r="BM260" t="str">
            <v>○</v>
          </cell>
          <cell r="BN260" t="b">
            <v>1</v>
          </cell>
          <cell r="BO260" t="b">
            <v>1</v>
          </cell>
        </row>
        <row r="261">
          <cell r="W261" t="str">
            <v>－</v>
          </cell>
          <cell r="BC261" t="str">
            <v>予定価格</v>
          </cell>
          <cell r="BD261" t="str">
            <v>×</v>
          </cell>
          <cell r="BE261" t="str">
            <v>×</v>
          </cell>
          <cell r="BF261" t="str">
            <v>×</v>
          </cell>
          <cell r="BG261" t="str">
            <v>×</v>
          </cell>
          <cell r="BH261" t="str">
            <v/>
          </cell>
          <cell r="BI261">
            <v>0</v>
          </cell>
          <cell r="BJ261" t="str">
            <v/>
          </cell>
          <cell r="BL261" t="str">
            <v/>
          </cell>
          <cell r="BM261" t="str">
            <v>○</v>
          </cell>
          <cell r="BN261" t="b">
            <v>1</v>
          </cell>
          <cell r="BO261" t="b">
            <v>1</v>
          </cell>
        </row>
        <row r="262">
          <cell r="W262" t="str">
            <v>－</v>
          </cell>
          <cell r="BC262" t="str">
            <v>予定価格</v>
          </cell>
          <cell r="BD262" t="str">
            <v>×</v>
          </cell>
          <cell r="BE262" t="str">
            <v>×</v>
          </cell>
          <cell r="BF262" t="str">
            <v>×</v>
          </cell>
          <cell r="BG262" t="str">
            <v>×</v>
          </cell>
          <cell r="BH262" t="str">
            <v/>
          </cell>
          <cell r="BI262">
            <v>0</v>
          </cell>
          <cell r="BJ262" t="str">
            <v/>
          </cell>
          <cell r="BL262" t="str">
            <v/>
          </cell>
          <cell r="BM262" t="str">
            <v>○</v>
          </cell>
          <cell r="BN262" t="b">
            <v>1</v>
          </cell>
          <cell r="BO262" t="b">
            <v>1</v>
          </cell>
        </row>
        <row r="263">
          <cell r="W263" t="str">
            <v>－</v>
          </cell>
          <cell r="BC263" t="str">
            <v>予定価格</v>
          </cell>
          <cell r="BD263" t="str">
            <v>×</v>
          </cell>
          <cell r="BE263" t="str">
            <v>×</v>
          </cell>
          <cell r="BF263" t="str">
            <v>×</v>
          </cell>
          <cell r="BG263" t="str">
            <v>×</v>
          </cell>
          <cell r="BH263" t="str">
            <v/>
          </cell>
          <cell r="BI263">
            <v>0</v>
          </cell>
          <cell r="BJ263" t="str">
            <v/>
          </cell>
          <cell r="BL263" t="str">
            <v/>
          </cell>
          <cell r="BM263" t="str">
            <v>○</v>
          </cell>
          <cell r="BN263" t="b">
            <v>1</v>
          </cell>
          <cell r="BO263" t="b">
            <v>1</v>
          </cell>
        </row>
        <row r="264">
          <cell r="W264" t="str">
            <v>－</v>
          </cell>
          <cell r="BC264" t="str">
            <v>予定価格</v>
          </cell>
          <cell r="BD264" t="str">
            <v>×</v>
          </cell>
          <cell r="BE264" t="str">
            <v>×</v>
          </cell>
          <cell r="BF264" t="str">
            <v>×</v>
          </cell>
          <cell r="BG264" t="str">
            <v>×</v>
          </cell>
          <cell r="BH264" t="str">
            <v/>
          </cell>
          <cell r="BI264">
            <v>0</v>
          </cell>
          <cell r="BJ264" t="str">
            <v/>
          </cell>
          <cell r="BL264" t="str">
            <v/>
          </cell>
          <cell r="BM264" t="str">
            <v>○</v>
          </cell>
          <cell r="BN264" t="b">
            <v>1</v>
          </cell>
          <cell r="BO264" t="b">
            <v>1</v>
          </cell>
        </row>
        <row r="265">
          <cell r="W265" t="str">
            <v>－</v>
          </cell>
          <cell r="BC265" t="str">
            <v>予定価格</v>
          </cell>
          <cell r="BD265" t="str">
            <v>×</v>
          </cell>
          <cell r="BE265" t="str">
            <v>×</v>
          </cell>
          <cell r="BF265" t="str">
            <v>×</v>
          </cell>
          <cell r="BG265" t="str">
            <v>×</v>
          </cell>
          <cell r="BH265" t="str">
            <v/>
          </cell>
          <cell r="BI265">
            <v>0</v>
          </cell>
          <cell r="BJ265" t="str">
            <v/>
          </cell>
          <cell r="BL265" t="str">
            <v/>
          </cell>
          <cell r="BM265" t="str">
            <v>○</v>
          </cell>
          <cell r="BN265" t="b">
            <v>1</v>
          </cell>
          <cell r="BO265" t="b">
            <v>1</v>
          </cell>
        </row>
        <row r="266">
          <cell r="W266" t="str">
            <v>－</v>
          </cell>
          <cell r="BC266" t="str">
            <v>予定価格</v>
          </cell>
          <cell r="BD266" t="str">
            <v>×</v>
          </cell>
          <cell r="BE266" t="str">
            <v>×</v>
          </cell>
          <cell r="BF266" t="str">
            <v>×</v>
          </cell>
          <cell r="BG266" t="str">
            <v>×</v>
          </cell>
          <cell r="BH266" t="str">
            <v/>
          </cell>
          <cell r="BI266">
            <v>0</v>
          </cell>
          <cell r="BJ266" t="str">
            <v/>
          </cell>
          <cell r="BL266" t="str">
            <v/>
          </cell>
          <cell r="BM266" t="str">
            <v>○</v>
          </cell>
          <cell r="BN266" t="b">
            <v>1</v>
          </cell>
          <cell r="BO266" t="b">
            <v>1</v>
          </cell>
        </row>
        <row r="267">
          <cell r="W267" t="str">
            <v>－</v>
          </cell>
          <cell r="BC267" t="str">
            <v>予定価格</v>
          </cell>
          <cell r="BD267" t="str">
            <v>×</v>
          </cell>
          <cell r="BE267" t="str">
            <v>×</v>
          </cell>
          <cell r="BF267" t="str">
            <v>×</v>
          </cell>
          <cell r="BG267" t="str">
            <v>×</v>
          </cell>
          <cell r="BH267" t="str">
            <v/>
          </cell>
          <cell r="BI267">
            <v>0</v>
          </cell>
          <cell r="BJ267" t="str">
            <v/>
          </cell>
          <cell r="BL267" t="str">
            <v/>
          </cell>
          <cell r="BM267" t="str">
            <v>○</v>
          </cell>
          <cell r="BN267" t="b">
            <v>1</v>
          </cell>
          <cell r="BO267" t="b">
            <v>1</v>
          </cell>
        </row>
        <row r="268">
          <cell r="W268" t="str">
            <v>－</v>
          </cell>
          <cell r="BC268" t="str">
            <v>予定価格</v>
          </cell>
          <cell r="BD268" t="str">
            <v>×</v>
          </cell>
          <cell r="BE268" t="str">
            <v>×</v>
          </cell>
          <cell r="BF268" t="str">
            <v>×</v>
          </cell>
          <cell r="BG268" t="str">
            <v>×</v>
          </cell>
          <cell r="BH268" t="str">
            <v/>
          </cell>
          <cell r="BI268">
            <v>0</v>
          </cell>
          <cell r="BJ268" t="str">
            <v/>
          </cell>
          <cell r="BL268" t="str">
            <v/>
          </cell>
          <cell r="BM268" t="str">
            <v>○</v>
          </cell>
          <cell r="BN268" t="b">
            <v>1</v>
          </cell>
          <cell r="BO268" t="b">
            <v>1</v>
          </cell>
        </row>
        <row r="269">
          <cell r="W269" t="str">
            <v>－</v>
          </cell>
          <cell r="BC269" t="str">
            <v>予定価格</v>
          </cell>
          <cell r="BD269" t="str">
            <v>×</v>
          </cell>
          <cell r="BE269" t="str">
            <v>×</v>
          </cell>
          <cell r="BF269" t="str">
            <v>×</v>
          </cell>
          <cell r="BG269" t="str">
            <v>×</v>
          </cell>
          <cell r="BH269" t="str">
            <v/>
          </cell>
          <cell r="BI269">
            <v>0</v>
          </cell>
          <cell r="BJ269" t="str">
            <v/>
          </cell>
          <cell r="BL269" t="str">
            <v/>
          </cell>
          <cell r="BM269" t="str">
            <v>○</v>
          </cell>
          <cell r="BN269" t="b">
            <v>1</v>
          </cell>
          <cell r="BO269" t="b">
            <v>1</v>
          </cell>
        </row>
        <row r="270">
          <cell r="W270" t="str">
            <v>－</v>
          </cell>
          <cell r="BC270" t="str">
            <v>予定価格</v>
          </cell>
          <cell r="BD270" t="str">
            <v>×</v>
          </cell>
          <cell r="BE270" t="str">
            <v>×</v>
          </cell>
          <cell r="BF270" t="str">
            <v>×</v>
          </cell>
          <cell r="BG270" t="str">
            <v>×</v>
          </cell>
          <cell r="BH270" t="str">
            <v/>
          </cell>
          <cell r="BI270">
            <v>0</v>
          </cell>
          <cell r="BJ270" t="str">
            <v/>
          </cell>
          <cell r="BL270" t="str">
            <v/>
          </cell>
          <cell r="BM270" t="str">
            <v>○</v>
          </cell>
          <cell r="BN270" t="b">
            <v>1</v>
          </cell>
          <cell r="BO270" t="b">
            <v>1</v>
          </cell>
        </row>
        <row r="271">
          <cell r="W271" t="str">
            <v>－</v>
          </cell>
          <cell r="BC271" t="str">
            <v>予定価格</v>
          </cell>
          <cell r="BD271" t="str">
            <v>×</v>
          </cell>
          <cell r="BE271" t="str">
            <v>×</v>
          </cell>
          <cell r="BF271" t="str">
            <v>×</v>
          </cell>
          <cell r="BG271" t="str">
            <v>×</v>
          </cell>
          <cell r="BH271" t="str">
            <v/>
          </cell>
          <cell r="BI271">
            <v>0</v>
          </cell>
          <cell r="BJ271" t="str">
            <v/>
          </cell>
          <cell r="BL271" t="str">
            <v/>
          </cell>
          <cell r="BM271" t="str">
            <v>○</v>
          </cell>
          <cell r="BN271" t="b">
            <v>1</v>
          </cell>
          <cell r="BO271" t="b">
            <v>1</v>
          </cell>
        </row>
        <row r="272">
          <cell r="W272" t="str">
            <v>－</v>
          </cell>
          <cell r="BC272" t="str">
            <v>予定価格</v>
          </cell>
          <cell r="BD272" t="str">
            <v>×</v>
          </cell>
          <cell r="BE272" t="str">
            <v>×</v>
          </cell>
          <cell r="BF272" t="str">
            <v>×</v>
          </cell>
          <cell r="BG272" t="str">
            <v>×</v>
          </cell>
          <cell r="BH272" t="str">
            <v/>
          </cell>
          <cell r="BI272">
            <v>0</v>
          </cell>
          <cell r="BJ272" t="str">
            <v/>
          </cell>
          <cell r="BL272" t="str">
            <v/>
          </cell>
          <cell r="BM272" t="str">
            <v>○</v>
          </cell>
          <cell r="BN272" t="b">
            <v>1</v>
          </cell>
          <cell r="BO272" t="b">
            <v>1</v>
          </cell>
        </row>
        <row r="273">
          <cell r="W273" t="str">
            <v>－</v>
          </cell>
          <cell r="BC273" t="str">
            <v>予定価格</v>
          </cell>
          <cell r="BD273" t="str">
            <v>×</v>
          </cell>
          <cell r="BE273" t="str">
            <v>×</v>
          </cell>
          <cell r="BF273" t="str">
            <v>×</v>
          </cell>
          <cell r="BG273" t="str">
            <v>×</v>
          </cell>
          <cell r="BH273" t="str">
            <v/>
          </cell>
          <cell r="BI273">
            <v>0</v>
          </cell>
          <cell r="BJ273" t="str">
            <v/>
          </cell>
          <cell r="BL273" t="str">
            <v/>
          </cell>
          <cell r="BM273" t="str">
            <v>○</v>
          </cell>
          <cell r="BN273" t="b">
            <v>1</v>
          </cell>
          <cell r="BO273" t="b">
            <v>1</v>
          </cell>
        </row>
        <row r="274">
          <cell r="W274" t="str">
            <v>－</v>
          </cell>
          <cell r="BC274" t="str">
            <v>予定価格</v>
          </cell>
          <cell r="BD274" t="str">
            <v>×</v>
          </cell>
          <cell r="BE274" t="str">
            <v>×</v>
          </cell>
          <cell r="BF274" t="str">
            <v>×</v>
          </cell>
          <cell r="BG274" t="str">
            <v>×</v>
          </cell>
          <cell r="BH274" t="str">
            <v/>
          </cell>
          <cell r="BI274">
            <v>0</v>
          </cell>
          <cell r="BJ274" t="str">
            <v/>
          </cell>
          <cell r="BL274" t="str">
            <v/>
          </cell>
          <cell r="BM274" t="str">
            <v>○</v>
          </cell>
          <cell r="BN274" t="b">
            <v>1</v>
          </cell>
          <cell r="BO274" t="b">
            <v>1</v>
          </cell>
        </row>
        <row r="275">
          <cell r="W275" t="str">
            <v>－</v>
          </cell>
          <cell r="BC275" t="str">
            <v>予定価格</v>
          </cell>
          <cell r="BD275" t="str">
            <v>×</v>
          </cell>
          <cell r="BE275" t="str">
            <v>×</v>
          </cell>
          <cell r="BF275" t="str">
            <v>×</v>
          </cell>
          <cell r="BG275" t="str">
            <v>×</v>
          </cell>
          <cell r="BH275" t="str">
            <v/>
          </cell>
          <cell r="BI275">
            <v>0</v>
          </cell>
          <cell r="BJ275" t="str">
            <v/>
          </cell>
          <cell r="BL275" t="str">
            <v/>
          </cell>
          <cell r="BM275" t="str">
            <v>○</v>
          </cell>
          <cell r="BN275" t="b">
            <v>1</v>
          </cell>
          <cell r="BO275" t="b">
            <v>1</v>
          </cell>
        </row>
        <row r="276">
          <cell r="W276" t="str">
            <v>－</v>
          </cell>
          <cell r="BC276" t="str">
            <v>予定価格</v>
          </cell>
          <cell r="BD276" t="str">
            <v>×</v>
          </cell>
          <cell r="BE276" t="str">
            <v>×</v>
          </cell>
          <cell r="BF276" t="str">
            <v>×</v>
          </cell>
          <cell r="BG276" t="str">
            <v>×</v>
          </cell>
          <cell r="BH276" t="str">
            <v/>
          </cell>
          <cell r="BI276">
            <v>0</v>
          </cell>
          <cell r="BJ276" t="str">
            <v/>
          </cell>
          <cell r="BL276" t="str">
            <v/>
          </cell>
          <cell r="BM276" t="str">
            <v>○</v>
          </cell>
          <cell r="BN276" t="b">
            <v>1</v>
          </cell>
          <cell r="BO276" t="b">
            <v>1</v>
          </cell>
        </row>
        <row r="277">
          <cell r="W277" t="str">
            <v>－</v>
          </cell>
          <cell r="BC277" t="str">
            <v>予定価格</v>
          </cell>
          <cell r="BD277" t="str">
            <v>×</v>
          </cell>
          <cell r="BE277" t="str">
            <v>×</v>
          </cell>
          <cell r="BF277" t="str">
            <v>×</v>
          </cell>
          <cell r="BG277" t="str">
            <v>×</v>
          </cell>
          <cell r="BH277" t="str">
            <v/>
          </cell>
          <cell r="BI277">
            <v>0</v>
          </cell>
          <cell r="BJ277" t="str">
            <v/>
          </cell>
          <cell r="BL277" t="str">
            <v/>
          </cell>
          <cell r="BM277" t="str">
            <v>○</v>
          </cell>
          <cell r="BN277" t="b">
            <v>1</v>
          </cell>
          <cell r="BO277" t="b">
            <v>1</v>
          </cell>
        </row>
        <row r="278">
          <cell r="W278" t="str">
            <v>－</v>
          </cell>
          <cell r="BC278" t="str">
            <v>予定価格</v>
          </cell>
          <cell r="BD278" t="str">
            <v>×</v>
          </cell>
          <cell r="BE278" t="str">
            <v>×</v>
          </cell>
          <cell r="BF278" t="str">
            <v>×</v>
          </cell>
          <cell r="BG278" t="str">
            <v>×</v>
          </cell>
          <cell r="BH278" t="str">
            <v/>
          </cell>
          <cell r="BI278">
            <v>0</v>
          </cell>
          <cell r="BJ278" t="str">
            <v/>
          </cell>
          <cell r="BL278" t="str">
            <v/>
          </cell>
          <cell r="BM278" t="str">
            <v>○</v>
          </cell>
          <cell r="BN278" t="b">
            <v>1</v>
          </cell>
          <cell r="BO278" t="b">
            <v>1</v>
          </cell>
        </row>
        <row r="279">
          <cell r="W279" t="str">
            <v>－</v>
          </cell>
          <cell r="BC279" t="str">
            <v>予定価格</v>
          </cell>
          <cell r="BD279" t="str">
            <v>×</v>
          </cell>
          <cell r="BE279" t="str">
            <v>×</v>
          </cell>
          <cell r="BF279" t="str">
            <v>×</v>
          </cell>
          <cell r="BG279" t="str">
            <v>×</v>
          </cell>
          <cell r="BH279" t="str">
            <v/>
          </cell>
          <cell r="BI279">
            <v>0</v>
          </cell>
          <cell r="BJ279" t="str">
            <v/>
          </cell>
          <cell r="BL279" t="str">
            <v/>
          </cell>
          <cell r="BM279" t="str">
            <v>○</v>
          </cell>
          <cell r="BN279" t="b">
            <v>1</v>
          </cell>
          <cell r="BO279" t="b">
            <v>1</v>
          </cell>
        </row>
        <row r="280">
          <cell r="W280" t="str">
            <v>－</v>
          </cell>
          <cell r="BC280" t="str">
            <v>予定価格</v>
          </cell>
          <cell r="BD280" t="str">
            <v>×</v>
          </cell>
          <cell r="BE280" t="str">
            <v>×</v>
          </cell>
          <cell r="BF280" t="str">
            <v>×</v>
          </cell>
          <cell r="BG280" t="str">
            <v>×</v>
          </cell>
          <cell r="BH280" t="str">
            <v/>
          </cell>
          <cell r="BI280">
            <v>0</v>
          </cell>
          <cell r="BJ280" t="str">
            <v/>
          </cell>
          <cell r="BL280" t="str">
            <v/>
          </cell>
          <cell r="BM280" t="str">
            <v>○</v>
          </cell>
          <cell r="BN280" t="b">
            <v>1</v>
          </cell>
          <cell r="BO280" t="b">
            <v>1</v>
          </cell>
        </row>
        <row r="281">
          <cell r="W281" t="str">
            <v>－</v>
          </cell>
          <cell r="BC281" t="str">
            <v>予定価格</v>
          </cell>
          <cell r="BD281" t="str">
            <v>×</v>
          </cell>
          <cell r="BE281" t="str">
            <v>×</v>
          </cell>
          <cell r="BF281" t="str">
            <v>×</v>
          </cell>
          <cell r="BG281" t="str">
            <v>×</v>
          </cell>
          <cell r="BH281" t="str">
            <v/>
          </cell>
          <cell r="BI281">
            <v>0</v>
          </cell>
          <cell r="BJ281" t="str">
            <v/>
          </cell>
          <cell r="BL281" t="str">
            <v/>
          </cell>
          <cell r="BM281" t="str">
            <v>○</v>
          </cell>
          <cell r="BN281" t="b">
            <v>1</v>
          </cell>
          <cell r="BO281" t="b">
            <v>1</v>
          </cell>
        </row>
        <row r="282">
          <cell r="W282" t="str">
            <v>－</v>
          </cell>
          <cell r="BC282" t="str">
            <v>予定価格</v>
          </cell>
          <cell r="BD282" t="str">
            <v>×</v>
          </cell>
          <cell r="BE282" t="str">
            <v>×</v>
          </cell>
          <cell r="BF282" t="str">
            <v>×</v>
          </cell>
          <cell r="BG282" t="str">
            <v>×</v>
          </cell>
          <cell r="BH282" t="str">
            <v/>
          </cell>
          <cell r="BI282">
            <v>0</v>
          </cell>
          <cell r="BJ282" t="str">
            <v/>
          </cell>
          <cell r="BL282" t="str">
            <v/>
          </cell>
          <cell r="BM282" t="str">
            <v>○</v>
          </cell>
          <cell r="BN282" t="b">
            <v>1</v>
          </cell>
          <cell r="BO282" t="b">
            <v>1</v>
          </cell>
        </row>
        <row r="283">
          <cell r="W283" t="str">
            <v>－</v>
          </cell>
          <cell r="BC283" t="str">
            <v>予定価格</v>
          </cell>
          <cell r="BD283" t="str">
            <v>×</v>
          </cell>
          <cell r="BE283" t="str">
            <v>×</v>
          </cell>
          <cell r="BF283" t="str">
            <v>×</v>
          </cell>
          <cell r="BG283" t="str">
            <v>×</v>
          </cell>
          <cell r="BH283" t="str">
            <v/>
          </cell>
          <cell r="BI283">
            <v>0</v>
          </cell>
          <cell r="BJ283" t="str">
            <v/>
          </cell>
          <cell r="BL283" t="str">
            <v/>
          </cell>
          <cell r="BM283" t="str">
            <v>○</v>
          </cell>
          <cell r="BN283" t="b">
            <v>1</v>
          </cell>
          <cell r="BO283" t="b">
            <v>1</v>
          </cell>
        </row>
        <row r="284">
          <cell r="W284" t="str">
            <v>－</v>
          </cell>
          <cell r="BC284" t="str">
            <v>予定価格</v>
          </cell>
          <cell r="BD284" t="str">
            <v>×</v>
          </cell>
          <cell r="BE284" t="str">
            <v>×</v>
          </cell>
          <cell r="BF284" t="str">
            <v>×</v>
          </cell>
          <cell r="BG284" t="str">
            <v>×</v>
          </cell>
          <cell r="BH284" t="str">
            <v/>
          </cell>
          <cell r="BI284">
            <v>0</v>
          </cell>
          <cell r="BJ284" t="str">
            <v/>
          </cell>
          <cell r="BL284" t="str">
            <v/>
          </cell>
          <cell r="BM284" t="str">
            <v>○</v>
          </cell>
          <cell r="BN284" t="b">
            <v>1</v>
          </cell>
          <cell r="BO284" t="b">
            <v>1</v>
          </cell>
        </row>
        <row r="285">
          <cell r="W285" t="str">
            <v>－</v>
          </cell>
          <cell r="BC285" t="str">
            <v>予定価格</v>
          </cell>
          <cell r="BD285" t="str">
            <v>×</v>
          </cell>
          <cell r="BE285" t="str">
            <v>×</v>
          </cell>
          <cell r="BF285" t="str">
            <v>×</v>
          </cell>
          <cell r="BG285" t="str">
            <v>×</v>
          </cell>
          <cell r="BH285" t="str">
            <v/>
          </cell>
          <cell r="BI285">
            <v>0</v>
          </cell>
          <cell r="BJ285" t="str">
            <v/>
          </cell>
          <cell r="BL285" t="str">
            <v/>
          </cell>
          <cell r="BM285" t="str">
            <v>○</v>
          </cell>
          <cell r="BN285" t="b">
            <v>1</v>
          </cell>
          <cell r="BO285" t="b">
            <v>1</v>
          </cell>
        </row>
        <row r="286">
          <cell r="W286" t="str">
            <v>－</v>
          </cell>
          <cell r="BC286" t="str">
            <v>予定価格</v>
          </cell>
          <cell r="BD286" t="str">
            <v>×</v>
          </cell>
          <cell r="BE286" t="str">
            <v>×</v>
          </cell>
          <cell r="BF286" t="str">
            <v>×</v>
          </cell>
          <cell r="BG286" t="str">
            <v>×</v>
          </cell>
          <cell r="BH286" t="str">
            <v/>
          </cell>
          <cell r="BI286">
            <v>0</v>
          </cell>
          <cell r="BJ286" t="str">
            <v/>
          </cell>
          <cell r="BL286" t="str">
            <v/>
          </cell>
          <cell r="BM286" t="str">
            <v>○</v>
          </cell>
          <cell r="BN286" t="b">
            <v>1</v>
          </cell>
          <cell r="BO286" t="b">
            <v>1</v>
          </cell>
        </row>
        <row r="287">
          <cell r="W287" t="str">
            <v>－</v>
          </cell>
          <cell r="BC287" t="str">
            <v>予定価格</v>
          </cell>
          <cell r="BD287" t="str">
            <v>×</v>
          </cell>
          <cell r="BE287" t="str">
            <v>×</v>
          </cell>
          <cell r="BF287" t="str">
            <v>×</v>
          </cell>
          <cell r="BG287" t="str">
            <v>×</v>
          </cell>
          <cell r="BH287" t="str">
            <v/>
          </cell>
          <cell r="BI287">
            <v>0</v>
          </cell>
          <cell r="BJ287" t="str">
            <v/>
          </cell>
          <cell r="BL287" t="str">
            <v/>
          </cell>
          <cell r="BM287" t="str">
            <v>○</v>
          </cell>
          <cell r="BN287" t="b">
            <v>1</v>
          </cell>
          <cell r="BO287" t="b">
            <v>1</v>
          </cell>
        </row>
        <row r="288">
          <cell r="W288" t="str">
            <v>－</v>
          </cell>
          <cell r="BC288" t="str">
            <v>予定価格</v>
          </cell>
          <cell r="BD288" t="str">
            <v>×</v>
          </cell>
          <cell r="BE288" t="str">
            <v>×</v>
          </cell>
          <cell r="BF288" t="str">
            <v>×</v>
          </cell>
          <cell r="BG288" t="str">
            <v>×</v>
          </cell>
          <cell r="BH288" t="str">
            <v/>
          </cell>
          <cell r="BI288">
            <v>0</v>
          </cell>
          <cell r="BJ288" t="str">
            <v/>
          </cell>
          <cell r="BL288" t="str">
            <v/>
          </cell>
          <cell r="BM288" t="str">
            <v>○</v>
          </cell>
          <cell r="BN288" t="b">
            <v>1</v>
          </cell>
          <cell r="BO288" t="b">
            <v>1</v>
          </cell>
        </row>
        <row r="289">
          <cell r="W289" t="str">
            <v>－</v>
          </cell>
          <cell r="BC289" t="str">
            <v>予定価格</v>
          </cell>
          <cell r="BD289" t="str">
            <v>×</v>
          </cell>
          <cell r="BE289" t="str">
            <v>×</v>
          </cell>
          <cell r="BF289" t="str">
            <v>×</v>
          </cell>
          <cell r="BG289" t="str">
            <v>×</v>
          </cell>
          <cell r="BH289" t="str">
            <v/>
          </cell>
          <cell r="BI289">
            <v>0</v>
          </cell>
          <cell r="BJ289" t="str">
            <v/>
          </cell>
          <cell r="BL289" t="str">
            <v/>
          </cell>
          <cell r="BM289" t="str">
            <v>○</v>
          </cell>
          <cell r="BN289" t="b">
            <v>1</v>
          </cell>
          <cell r="BO289" t="b">
            <v>1</v>
          </cell>
        </row>
        <row r="290">
          <cell r="W290" t="str">
            <v>－</v>
          </cell>
          <cell r="BC290" t="str">
            <v>予定価格</v>
          </cell>
          <cell r="BD290" t="str">
            <v>×</v>
          </cell>
          <cell r="BE290" t="str">
            <v>×</v>
          </cell>
          <cell r="BF290" t="str">
            <v>×</v>
          </cell>
          <cell r="BG290" t="str">
            <v>×</v>
          </cell>
          <cell r="BH290" t="str">
            <v/>
          </cell>
          <cell r="BI290">
            <v>0</v>
          </cell>
          <cell r="BJ290" t="str">
            <v/>
          </cell>
          <cell r="BL290" t="str">
            <v/>
          </cell>
          <cell r="BM290" t="str">
            <v>○</v>
          </cell>
          <cell r="BN290" t="b">
            <v>1</v>
          </cell>
          <cell r="BO290" t="b">
            <v>1</v>
          </cell>
        </row>
        <row r="291">
          <cell r="W291" t="str">
            <v>－</v>
          </cell>
          <cell r="BC291" t="str">
            <v>予定価格</v>
          </cell>
          <cell r="BD291" t="str">
            <v>×</v>
          </cell>
          <cell r="BE291" t="str">
            <v>×</v>
          </cell>
          <cell r="BF291" t="str">
            <v>×</v>
          </cell>
          <cell r="BG291" t="str">
            <v>×</v>
          </cell>
          <cell r="BH291" t="str">
            <v/>
          </cell>
          <cell r="BI291">
            <v>0</v>
          </cell>
          <cell r="BJ291" t="str">
            <v/>
          </cell>
          <cell r="BL291" t="str">
            <v/>
          </cell>
          <cell r="BM291" t="str">
            <v>○</v>
          </cell>
          <cell r="BN291" t="b">
            <v>1</v>
          </cell>
          <cell r="BO291" t="b">
            <v>1</v>
          </cell>
        </row>
        <row r="292">
          <cell r="W292" t="str">
            <v>－</v>
          </cell>
          <cell r="BC292" t="str">
            <v>予定価格</v>
          </cell>
          <cell r="BD292" t="str">
            <v>×</v>
          </cell>
          <cell r="BE292" t="str">
            <v>×</v>
          </cell>
          <cell r="BF292" t="str">
            <v>×</v>
          </cell>
          <cell r="BG292" t="str">
            <v>×</v>
          </cell>
          <cell r="BH292" t="str">
            <v/>
          </cell>
          <cell r="BI292">
            <v>0</v>
          </cell>
          <cell r="BJ292" t="str">
            <v/>
          </cell>
          <cell r="BL292" t="str">
            <v/>
          </cell>
          <cell r="BM292" t="str">
            <v>○</v>
          </cell>
          <cell r="BN292" t="b">
            <v>1</v>
          </cell>
          <cell r="BO292" t="b">
            <v>1</v>
          </cell>
        </row>
        <row r="293">
          <cell r="W293" t="str">
            <v>－</v>
          </cell>
          <cell r="BC293" t="str">
            <v>予定価格</v>
          </cell>
          <cell r="BD293" t="str">
            <v>×</v>
          </cell>
          <cell r="BE293" t="str">
            <v>×</v>
          </cell>
          <cell r="BF293" t="str">
            <v>×</v>
          </cell>
          <cell r="BG293" t="str">
            <v>×</v>
          </cell>
          <cell r="BH293" t="str">
            <v/>
          </cell>
          <cell r="BI293">
            <v>0</v>
          </cell>
          <cell r="BJ293" t="str">
            <v/>
          </cell>
          <cell r="BL293" t="str">
            <v/>
          </cell>
          <cell r="BM293" t="str">
            <v>○</v>
          </cell>
          <cell r="BN293" t="b">
            <v>1</v>
          </cell>
          <cell r="BO293" t="b">
            <v>1</v>
          </cell>
        </row>
        <row r="294">
          <cell r="W294" t="str">
            <v>－</v>
          </cell>
          <cell r="BC294" t="str">
            <v>予定価格</v>
          </cell>
          <cell r="BD294" t="str">
            <v>×</v>
          </cell>
          <cell r="BE294" t="str">
            <v>×</v>
          </cell>
          <cell r="BF294" t="str">
            <v>×</v>
          </cell>
          <cell r="BG294" t="str">
            <v>×</v>
          </cell>
          <cell r="BH294" t="str">
            <v/>
          </cell>
          <cell r="BI294">
            <v>0</v>
          </cell>
          <cell r="BJ294" t="str">
            <v/>
          </cell>
          <cell r="BL294" t="str">
            <v/>
          </cell>
          <cell r="BM294" t="str">
            <v>○</v>
          </cell>
          <cell r="BN294" t="b">
            <v>1</v>
          </cell>
          <cell r="BO294" t="b">
            <v>1</v>
          </cell>
        </row>
        <row r="295">
          <cell r="W295" t="str">
            <v>－</v>
          </cell>
          <cell r="BC295" t="str">
            <v>予定価格</v>
          </cell>
          <cell r="BD295" t="str">
            <v>×</v>
          </cell>
          <cell r="BE295" t="str">
            <v>×</v>
          </cell>
          <cell r="BF295" t="str">
            <v>×</v>
          </cell>
          <cell r="BG295" t="str">
            <v>×</v>
          </cell>
          <cell r="BH295" t="str">
            <v/>
          </cell>
          <cell r="BI295">
            <v>0</v>
          </cell>
          <cell r="BJ295" t="str">
            <v/>
          </cell>
          <cell r="BL295" t="str">
            <v/>
          </cell>
          <cell r="BM295" t="str">
            <v>○</v>
          </cell>
          <cell r="BN295" t="b">
            <v>1</v>
          </cell>
          <cell r="BO295" t="b">
            <v>1</v>
          </cell>
        </row>
        <row r="296">
          <cell r="W296" t="str">
            <v>－</v>
          </cell>
          <cell r="BC296" t="str">
            <v>予定価格</v>
          </cell>
          <cell r="BD296" t="str">
            <v>×</v>
          </cell>
          <cell r="BE296" t="str">
            <v>×</v>
          </cell>
          <cell r="BF296" t="str">
            <v>×</v>
          </cell>
          <cell r="BG296" t="str">
            <v>×</v>
          </cell>
          <cell r="BH296" t="str">
            <v/>
          </cell>
          <cell r="BI296">
            <v>0</v>
          </cell>
          <cell r="BJ296" t="str">
            <v/>
          </cell>
          <cell r="BL296" t="str">
            <v/>
          </cell>
          <cell r="BM296" t="str">
            <v>○</v>
          </cell>
          <cell r="BN296" t="b">
            <v>1</v>
          </cell>
          <cell r="BO296" t="b">
            <v>1</v>
          </cell>
        </row>
        <row r="297">
          <cell r="W297" t="str">
            <v>－</v>
          </cell>
          <cell r="BC297" t="str">
            <v>予定価格</v>
          </cell>
          <cell r="BD297" t="str">
            <v>×</v>
          </cell>
          <cell r="BE297" t="str">
            <v>×</v>
          </cell>
          <cell r="BF297" t="str">
            <v>×</v>
          </cell>
          <cell r="BG297" t="str">
            <v>×</v>
          </cell>
          <cell r="BH297" t="str">
            <v/>
          </cell>
          <cell r="BI297">
            <v>0</v>
          </cell>
          <cell r="BJ297" t="str">
            <v/>
          </cell>
          <cell r="BL297" t="str">
            <v/>
          </cell>
          <cell r="BM297" t="str">
            <v>○</v>
          </cell>
          <cell r="BN297" t="b">
            <v>1</v>
          </cell>
          <cell r="BO297" t="b">
            <v>1</v>
          </cell>
        </row>
        <row r="298">
          <cell r="W298" t="str">
            <v>－</v>
          </cell>
          <cell r="BC298" t="str">
            <v>予定価格</v>
          </cell>
          <cell r="BD298" t="str">
            <v>×</v>
          </cell>
          <cell r="BE298" t="str">
            <v>×</v>
          </cell>
          <cell r="BF298" t="str">
            <v>×</v>
          </cell>
          <cell r="BG298" t="str">
            <v>×</v>
          </cell>
          <cell r="BH298" t="str">
            <v/>
          </cell>
          <cell r="BI298">
            <v>0</v>
          </cell>
          <cell r="BJ298" t="str">
            <v/>
          </cell>
          <cell r="BL298" t="str">
            <v/>
          </cell>
          <cell r="BM298" t="str">
            <v>○</v>
          </cell>
          <cell r="BN298" t="b">
            <v>1</v>
          </cell>
          <cell r="BO298" t="b">
            <v>1</v>
          </cell>
        </row>
        <row r="299">
          <cell r="W299" t="str">
            <v>－</v>
          </cell>
          <cell r="BC299" t="str">
            <v>予定価格</v>
          </cell>
          <cell r="BD299" t="str">
            <v>×</v>
          </cell>
          <cell r="BE299" t="str">
            <v>×</v>
          </cell>
          <cell r="BF299" t="str">
            <v>×</v>
          </cell>
          <cell r="BG299" t="str">
            <v>×</v>
          </cell>
          <cell r="BH299" t="str">
            <v/>
          </cell>
          <cell r="BI299">
            <v>0</v>
          </cell>
          <cell r="BJ299" t="str">
            <v/>
          </cell>
          <cell r="BL299" t="str">
            <v/>
          </cell>
          <cell r="BM299" t="str">
            <v>○</v>
          </cell>
          <cell r="BN299" t="b">
            <v>1</v>
          </cell>
          <cell r="BO299" t="b">
            <v>1</v>
          </cell>
        </row>
        <row r="300">
          <cell r="W300" t="str">
            <v>－</v>
          </cell>
          <cell r="BC300" t="str">
            <v>予定価格</v>
          </cell>
          <cell r="BD300" t="str">
            <v>×</v>
          </cell>
          <cell r="BE300" t="str">
            <v>×</v>
          </cell>
          <cell r="BF300" t="str">
            <v>×</v>
          </cell>
          <cell r="BG300" t="str">
            <v>×</v>
          </cell>
          <cell r="BH300" t="str">
            <v/>
          </cell>
          <cell r="BI300">
            <v>0</v>
          </cell>
          <cell r="BJ300" t="str">
            <v/>
          </cell>
          <cell r="BL300" t="str">
            <v/>
          </cell>
          <cell r="BM300" t="str">
            <v>○</v>
          </cell>
          <cell r="BN300" t="b">
            <v>1</v>
          </cell>
          <cell r="BO300" t="b">
            <v>1</v>
          </cell>
        </row>
        <row r="301">
          <cell r="W301" t="str">
            <v>－</v>
          </cell>
          <cell r="BC301" t="str">
            <v>予定価格</v>
          </cell>
          <cell r="BD301" t="str">
            <v>×</v>
          </cell>
          <cell r="BE301" t="str">
            <v>×</v>
          </cell>
          <cell r="BF301" t="str">
            <v>×</v>
          </cell>
          <cell r="BG301" t="str">
            <v>×</v>
          </cell>
          <cell r="BH301" t="str">
            <v/>
          </cell>
          <cell r="BI301">
            <v>0</v>
          </cell>
          <cell r="BJ301" t="str">
            <v/>
          </cell>
          <cell r="BL301" t="str">
            <v/>
          </cell>
          <cell r="BM301" t="str">
            <v>○</v>
          </cell>
          <cell r="BN301" t="b">
            <v>1</v>
          </cell>
          <cell r="BO301" t="b">
            <v>1</v>
          </cell>
        </row>
        <row r="302">
          <cell r="W302" t="str">
            <v>－</v>
          </cell>
          <cell r="BC302" t="str">
            <v>予定価格</v>
          </cell>
          <cell r="BD302" t="str">
            <v>×</v>
          </cell>
          <cell r="BE302" t="str">
            <v>×</v>
          </cell>
          <cell r="BF302" t="str">
            <v>×</v>
          </cell>
          <cell r="BG302" t="str">
            <v>×</v>
          </cell>
          <cell r="BH302" t="str">
            <v/>
          </cell>
          <cell r="BI302">
            <v>0</v>
          </cell>
          <cell r="BJ302" t="str">
            <v/>
          </cell>
          <cell r="BL302" t="str">
            <v/>
          </cell>
          <cell r="BM302" t="str">
            <v>○</v>
          </cell>
          <cell r="BN302" t="b">
            <v>1</v>
          </cell>
          <cell r="BO302" t="b">
            <v>1</v>
          </cell>
        </row>
        <row r="303">
          <cell r="W303" t="str">
            <v>－</v>
          </cell>
          <cell r="BC303" t="str">
            <v>予定価格</v>
          </cell>
          <cell r="BD303" t="str">
            <v>×</v>
          </cell>
          <cell r="BE303" t="str">
            <v>×</v>
          </cell>
          <cell r="BF303" t="str">
            <v>×</v>
          </cell>
          <cell r="BG303" t="str">
            <v>×</v>
          </cell>
          <cell r="BH303" t="str">
            <v/>
          </cell>
          <cell r="BI303">
            <v>0</v>
          </cell>
          <cell r="BJ303" t="str">
            <v/>
          </cell>
          <cell r="BL303" t="str">
            <v/>
          </cell>
          <cell r="BM303" t="str">
            <v>○</v>
          </cell>
          <cell r="BN303" t="b">
            <v>1</v>
          </cell>
          <cell r="BO303" t="b">
            <v>1</v>
          </cell>
        </row>
        <row r="304">
          <cell r="W304" t="str">
            <v>－</v>
          </cell>
          <cell r="BC304" t="str">
            <v>予定価格</v>
          </cell>
          <cell r="BD304" t="str">
            <v>×</v>
          </cell>
          <cell r="BE304" t="str">
            <v>×</v>
          </cell>
          <cell r="BF304" t="str">
            <v>×</v>
          </cell>
          <cell r="BG304" t="str">
            <v>×</v>
          </cell>
          <cell r="BH304" t="str">
            <v/>
          </cell>
          <cell r="BI304">
            <v>0</v>
          </cell>
          <cell r="BJ304" t="str">
            <v/>
          </cell>
          <cell r="BL304" t="str">
            <v/>
          </cell>
          <cell r="BM304" t="str">
            <v>○</v>
          </cell>
          <cell r="BN304" t="b">
            <v>1</v>
          </cell>
          <cell r="BO304" t="b">
            <v>1</v>
          </cell>
        </row>
        <row r="305">
          <cell r="W305" t="str">
            <v>－</v>
          </cell>
          <cell r="BC305" t="str">
            <v>予定価格</v>
          </cell>
          <cell r="BD305" t="str">
            <v>×</v>
          </cell>
          <cell r="BE305" t="str">
            <v>×</v>
          </cell>
          <cell r="BF305" t="str">
            <v>×</v>
          </cell>
          <cell r="BG305" t="str">
            <v>×</v>
          </cell>
          <cell r="BH305" t="str">
            <v/>
          </cell>
          <cell r="BI305">
            <v>0</v>
          </cell>
          <cell r="BJ305" t="str">
            <v/>
          </cell>
          <cell r="BL305" t="str">
            <v/>
          </cell>
          <cell r="BM305" t="str">
            <v>○</v>
          </cell>
          <cell r="BN305" t="b">
            <v>1</v>
          </cell>
          <cell r="BO305" t="b">
            <v>1</v>
          </cell>
        </row>
        <row r="306">
          <cell r="W306" t="str">
            <v>－</v>
          </cell>
          <cell r="BC306" t="str">
            <v>予定価格</v>
          </cell>
          <cell r="BD306" t="str">
            <v>×</v>
          </cell>
          <cell r="BE306" t="str">
            <v>×</v>
          </cell>
          <cell r="BF306" t="str">
            <v>×</v>
          </cell>
          <cell r="BG306" t="str">
            <v>×</v>
          </cell>
          <cell r="BH306" t="str">
            <v/>
          </cell>
          <cell r="BI306">
            <v>0</v>
          </cell>
          <cell r="BJ306" t="str">
            <v/>
          </cell>
          <cell r="BL306" t="str">
            <v/>
          </cell>
          <cell r="BM306" t="str">
            <v>○</v>
          </cell>
          <cell r="BN306" t="b">
            <v>1</v>
          </cell>
          <cell r="BO306" t="b">
            <v>1</v>
          </cell>
        </row>
        <row r="307">
          <cell r="W307" t="str">
            <v>－</v>
          </cell>
          <cell r="BC307" t="str">
            <v>予定価格</v>
          </cell>
          <cell r="BD307" t="str">
            <v>×</v>
          </cell>
          <cell r="BE307" t="str">
            <v>×</v>
          </cell>
          <cell r="BF307" t="str">
            <v>×</v>
          </cell>
          <cell r="BG307" t="str">
            <v>×</v>
          </cell>
          <cell r="BH307" t="str">
            <v/>
          </cell>
          <cell r="BI307">
            <v>0</v>
          </cell>
          <cell r="BJ307" t="str">
            <v/>
          </cell>
          <cell r="BL307" t="str">
            <v/>
          </cell>
          <cell r="BM307" t="str">
            <v>○</v>
          </cell>
          <cell r="BN307" t="b">
            <v>1</v>
          </cell>
          <cell r="BO307" t="b">
            <v>1</v>
          </cell>
        </row>
        <row r="308">
          <cell r="W308" t="str">
            <v>－</v>
          </cell>
          <cell r="BC308" t="str">
            <v>予定価格</v>
          </cell>
          <cell r="BD308" t="str">
            <v>×</v>
          </cell>
          <cell r="BE308" t="str">
            <v>×</v>
          </cell>
          <cell r="BF308" t="str">
            <v>×</v>
          </cell>
          <cell r="BG308" t="str">
            <v>×</v>
          </cell>
          <cell r="BH308" t="str">
            <v/>
          </cell>
          <cell r="BI308">
            <v>0</v>
          </cell>
          <cell r="BJ308" t="str">
            <v/>
          </cell>
          <cell r="BL308" t="str">
            <v/>
          </cell>
          <cell r="BM308" t="str">
            <v>○</v>
          </cell>
          <cell r="BN308" t="b">
            <v>1</v>
          </cell>
          <cell r="BO308" t="b">
            <v>1</v>
          </cell>
        </row>
        <row r="309">
          <cell r="W309" t="str">
            <v>－</v>
          </cell>
          <cell r="BC309" t="str">
            <v>予定価格</v>
          </cell>
          <cell r="BD309" t="str">
            <v>×</v>
          </cell>
          <cell r="BE309" t="str">
            <v>×</v>
          </cell>
          <cell r="BF309" t="str">
            <v>×</v>
          </cell>
          <cell r="BG309" t="str">
            <v>×</v>
          </cell>
          <cell r="BH309" t="str">
            <v/>
          </cell>
          <cell r="BI309">
            <v>0</v>
          </cell>
          <cell r="BJ309" t="str">
            <v/>
          </cell>
          <cell r="BL309" t="str">
            <v/>
          </cell>
          <cell r="BM309" t="str">
            <v>○</v>
          </cell>
          <cell r="BN309" t="b">
            <v>1</v>
          </cell>
          <cell r="BO309" t="b">
            <v>1</v>
          </cell>
        </row>
        <row r="310">
          <cell r="W310" t="str">
            <v>－</v>
          </cell>
          <cell r="BC310" t="str">
            <v>予定価格</v>
          </cell>
          <cell r="BD310" t="str">
            <v>×</v>
          </cell>
          <cell r="BE310" t="str">
            <v>×</v>
          </cell>
          <cell r="BF310" t="str">
            <v>×</v>
          </cell>
          <cell r="BG310" t="str">
            <v>×</v>
          </cell>
          <cell r="BH310" t="str">
            <v/>
          </cell>
          <cell r="BI310">
            <v>0</v>
          </cell>
          <cell r="BJ310" t="str">
            <v/>
          </cell>
          <cell r="BL310" t="str">
            <v/>
          </cell>
          <cell r="BM310" t="str">
            <v>○</v>
          </cell>
          <cell r="BN310" t="b">
            <v>1</v>
          </cell>
          <cell r="BO310" t="b">
            <v>1</v>
          </cell>
        </row>
        <row r="311">
          <cell r="W311" t="str">
            <v>－</v>
          </cell>
          <cell r="BC311" t="str">
            <v>予定価格</v>
          </cell>
          <cell r="BD311" t="str">
            <v>×</v>
          </cell>
          <cell r="BE311" t="str">
            <v>×</v>
          </cell>
          <cell r="BF311" t="str">
            <v>×</v>
          </cell>
          <cell r="BG311" t="str">
            <v>×</v>
          </cell>
          <cell r="BH311" t="str">
            <v/>
          </cell>
          <cell r="BI311">
            <v>0</v>
          </cell>
          <cell r="BJ311" t="str">
            <v/>
          </cell>
          <cell r="BL311" t="str">
            <v/>
          </cell>
          <cell r="BM311" t="str">
            <v>○</v>
          </cell>
          <cell r="BN311" t="b">
            <v>1</v>
          </cell>
          <cell r="BO311" t="b">
            <v>1</v>
          </cell>
        </row>
        <row r="312">
          <cell r="W312" t="str">
            <v>－</v>
          </cell>
          <cell r="BC312" t="str">
            <v>予定価格</v>
          </cell>
          <cell r="BD312" t="str">
            <v>×</v>
          </cell>
          <cell r="BE312" t="str">
            <v>×</v>
          </cell>
          <cell r="BF312" t="str">
            <v>×</v>
          </cell>
          <cell r="BG312" t="str">
            <v>×</v>
          </cell>
          <cell r="BH312" t="str">
            <v/>
          </cell>
          <cell r="BI312">
            <v>0</v>
          </cell>
          <cell r="BJ312" t="str">
            <v/>
          </cell>
          <cell r="BL312" t="str">
            <v/>
          </cell>
          <cell r="BM312" t="str">
            <v>○</v>
          </cell>
          <cell r="BN312" t="b">
            <v>1</v>
          </cell>
          <cell r="BO312" t="b">
            <v>1</v>
          </cell>
        </row>
        <row r="313">
          <cell r="W313" t="str">
            <v>－</v>
          </cell>
          <cell r="BC313" t="str">
            <v>予定価格</v>
          </cell>
          <cell r="BD313" t="str">
            <v>×</v>
          </cell>
          <cell r="BE313" t="str">
            <v>×</v>
          </cell>
          <cell r="BF313" t="str">
            <v>×</v>
          </cell>
          <cell r="BG313" t="str">
            <v>×</v>
          </cell>
          <cell r="BH313" t="str">
            <v/>
          </cell>
          <cell r="BI313">
            <v>0</v>
          </cell>
          <cell r="BJ313" t="str">
            <v/>
          </cell>
          <cell r="BL313" t="str">
            <v/>
          </cell>
          <cell r="BM313" t="str">
            <v>○</v>
          </cell>
          <cell r="BN313" t="b">
            <v>1</v>
          </cell>
          <cell r="BO313" t="b">
            <v>1</v>
          </cell>
        </row>
        <row r="314">
          <cell r="W314" t="str">
            <v>－</v>
          </cell>
          <cell r="BC314" t="str">
            <v>予定価格</v>
          </cell>
          <cell r="BD314" t="str">
            <v>×</v>
          </cell>
          <cell r="BE314" t="str">
            <v>×</v>
          </cell>
          <cell r="BF314" t="str">
            <v>×</v>
          </cell>
          <cell r="BG314" t="str">
            <v>×</v>
          </cell>
          <cell r="BH314" t="str">
            <v/>
          </cell>
          <cell r="BI314">
            <v>0</v>
          </cell>
          <cell r="BJ314" t="str">
            <v/>
          </cell>
          <cell r="BL314" t="str">
            <v/>
          </cell>
          <cell r="BM314" t="str">
            <v>○</v>
          </cell>
          <cell r="BN314" t="b">
            <v>1</v>
          </cell>
          <cell r="BO314" t="b">
            <v>1</v>
          </cell>
        </row>
        <row r="315">
          <cell r="W315" t="str">
            <v>－</v>
          </cell>
          <cell r="BC315" t="str">
            <v>予定価格</v>
          </cell>
          <cell r="BD315" t="str">
            <v>×</v>
          </cell>
          <cell r="BE315" t="str">
            <v>×</v>
          </cell>
          <cell r="BF315" t="str">
            <v>×</v>
          </cell>
          <cell r="BG315" t="str">
            <v>×</v>
          </cell>
          <cell r="BH315" t="str">
            <v/>
          </cell>
          <cell r="BI315">
            <v>0</v>
          </cell>
          <cell r="BJ315" t="str">
            <v/>
          </cell>
          <cell r="BL315" t="str">
            <v/>
          </cell>
          <cell r="BM315" t="str">
            <v>○</v>
          </cell>
          <cell r="BN315" t="b">
            <v>1</v>
          </cell>
          <cell r="BO315" t="b">
            <v>1</v>
          </cell>
        </row>
        <row r="316">
          <cell r="W316" t="str">
            <v>－</v>
          </cell>
          <cell r="BC316" t="str">
            <v>予定価格</v>
          </cell>
          <cell r="BD316" t="str">
            <v>×</v>
          </cell>
          <cell r="BE316" t="str">
            <v>×</v>
          </cell>
          <cell r="BF316" t="str">
            <v>×</v>
          </cell>
          <cell r="BG316" t="str">
            <v>×</v>
          </cell>
          <cell r="BH316" t="str">
            <v/>
          </cell>
          <cell r="BI316">
            <v>0</v>
          </cell>
          <cell r="BJ316" t="str">
            <v/>
          </cell>
          <cell r="BL316" t="str">
            <v/>
          </cell>
          <cell r="BM316" t="str">
            <v>○</v>
          </cell>
          <cell r="BN316" t="b">
            <v>1</v>
          </cell>
          <cell r="BO316" t="b">
            <v>1</v>
          </cell>
        </row>
        <row r="317">
          <cell r="W317" t="str">
            <v>－</v>
          </cell>
          <cell r="BC317" t="str">
            <v>予定価格</v>
          </cell>
          <cell r="BD317" t="str">
            <v>×</v>
          </cell>
          <cell r="BE317" t="str">
            <v>×</v>
          </cell>
          <cell r="BF317" t="str">
            <v>×</v>
          </cell>
          <cell r="BG317" t="str">
            <v>×</v>
          </cell>
          <cell r="BH317" t="str">
            <v/>
          </cell>
          <cell r="BI317">
            <v>0</v>
          </cell>
          <cell r="BJ317" t="str">
            <v/>
          </cell>
          <cell r="BL317" t="str">
            <v/>
          </cell>
          <cell r="BM317" t="str">
            <v>○</v>
          </cell>
          <cell r="BN317" t="b">
            <v>1</v>
          </cell>
          <cell r="BO317" t="b">
            <v>1</v>
          </cell>
        </row>
        <row r="318">
          <cell r="W318" t="str">
            <v>－</v>
          </cell>
          <cell r="BC318" t="str">
            <v>予定価格</v>
          </cell>
          <cell r="BD318" t="str">
            <v>×</v>
          </cell>
          <cell r="BE318" t="str">
            <v>×</v>
          </cell>
          <cell r="BF318" t="str">
            <v>×</v>
          </cell>
          <cell r="BG318" t="str">
            <v>×</v>
          </cell>
          <cell r="BH318" t="str">
            <v/>
          </cell>
          <cell r="BI318">
            <v>0</v>
          </cell>
          <cell r="BJ318" t="str">
            <v/>
          </cell>
          <cell r="BL318" t="str">
            <v/>
          </cell>
          <cell r="BM318" t="str">
            <v>○</v>
          </cell>
          <cell r="BN318" t="b">
            <v>1</v>
          </cell>
          <cell r="BO318" t="b">
            <v>1</v>
          </cell>
        </row>
        <row r="319">
          <cell r="W319" t="str">
            <v>－</v>
          </cell>
          <cell r="BC319" t="str">
            <v>予定価格</v>
          </cell>
          <cell r="BD319" t="str">
            <v>×</v>
          </cell>
          <cell r="BE319" t="str">
            <v>×</v>
          </cell>
          <cell r="BF319" t="str">
            <v>×</v>
          </cell>
          <cell r="BG319" t="str">
            <v>×</v>
          </cell>
          <cell r="BH319" t="str">
            <v/>
          </cell>
          <cell r="BI319">
            <v>0</v>
          </cell>
          <cell r="BJ319" t="str">
            <v/>
          </cell>
          <cell r="BL319" t="str">
            <v/>
          </cell>
          <cell r="BM319" t="str">
            <v>○</v>
          </cell>
          <cell r="BN319" t="b">
            <v>1</v>
          </cell>
          <cell r="BO319" t="b">
            <v>1</v>
          </cell>
        </row>
        <row r="320">
          <cell r="W320" t="str">
            <v>－</v>
          </cell>
          <cell r="BC320" t="str">
            <v>予定価格</v>
          </cell>
          <cell r="BD320" t="str">
            <v>×</v>
          </cell>
          <cell r="BE320" t="str">
            <v>×</v>
          </cell>
          <cell r="BF320" t="str">
            <v>×</v>
          </cell>
          <cell r="BG320" t="str">
            <v>×</v>
          </cell>
          <cell r="BH320" t="str">
            <v/>
          </cell>
          <cell r="BI320">
            <v>0</v>
          </cell>
          <cell r="BJ320" t="str">
            <v/>
          </cell>
          <cell r="BL320" t="str">
            <v/>
          </cell>
          <cell r="BM320" t="str">
            <v>○</v>
          </cell>
          <cell r="BN320" t="b">
            <v>1</v>
          </cell>
          <cell r="BO320" t="b">
            <v>1</v>
          </cell>
        </row>
        <row r="321">
          <cell r="W321" t="str">
            <v>－</v>
          </cell>
          <cell r="BC321" t="str">
            <v>予定価格</v>
          </cell>
          <cell r="BD321" t="str">
            <v>×</v>
          </cell>
          <cell r="BE321" t="str">
            <v>×</v>
          </cell>
          <cell r="BF321" t="str">
            <v>×</v>
          </cell>
          <cell r="BG321" t="str">
            <v>×</v>
          </cell>
          <cell r="BH321" t="str">
            <v/>
          </cell>
          <cell r="BI321">
            <v>0</v>
          </cell>
          <cell r="BJ321" t="str">
            <v/>
          </cell>
          <cell r="BL321" t="str">
            <v/>
          </cell>
          <cell r="BM321" t="str">
            <v>○</v>
          </cell>
          <cell r="BN321" t="b">
            <v>1</v>
          </cell>
          <cell r="BO321" t="b">
            <v>1</v>
          </cell>
        </row>
        <row r="322">
          <cell r="W322" t="str">
            <v>－</v>
          </cell>
          <cell r="BC322" t="str">
            <v>予定価格</v>
          </cell>
          <cell r="BD322" t="str">
            <v>×</v>
          </cell>
          <cell r="BE322" t="str">
            <v>×</v>
          </cell>
          <cell r="BF322" t="str">
            <v>×</v>
          </cell>
          <cell r="BG322" t="str">
            <v>×</v>
          </cell>
          <cell r="BH322" t="str">
            <v/>
          </cell>
          <cell r="BI322">
            <v>0</v>
          </cell>
          <cell r="BJ322" t="str">
            <v/>
          </cell>
          <cell r="BL322" t="str">
            <v/>
          </cell>
          <cell r="BM322" t="str">
            <v>○</v>
          </cell>
          <cell r="BN322" t="b">
            <v>1</v>
          </cell>
          <cell r="BO322" t="b">
            <v>1</v>
          </cell>
        </row>
        <row r="323">
          <cell r="W323" t="str">
            <v>－</v>
          </cell>
          <cell r="BC323" t="str">
            <v>予定価格</v>
          </cell>
          <cell r="BD323" t="str">
            <v>×</v>
          </cell>
          <cell r="BE323" t="str">
            <v>×</v>
          </cell>
          <cell r="BF323" t="str">
            <v>×</v>
          </cell>
          <cell r="BG323" t="str">
            <v>×</v>
          </cell>
          <cell r="BH323" t="str">
            <v/>
          </cell>
          <cell r="BI323">
            <v>0</v>
          </cell>
          <cell r="BJ323" t="str">
            <v/>
          </cell>
          <cell r="BL323" t="str">
            <v/>
          </cell>
          <cell r="BM323" t="str">
            <v>○</v>
          </cell>
          <cell r="BN323" t="b">
            <v>1</v>
          </cell>
          <cell r="BO323" t="b">
            <v>1</v>
          </cell>
        </row>
        <row r="324">
          <cell r="W324" t="str">
            <v>－</v>
          </cell>
          <cell r="BC324" t="str">
            <v>予定価格</v>
          </cell>
          <cell r="BD324" t="str">
            <v>×</v>
          </cell>
          <cell r="BE324" t="str">
            <v>×</v>
          </cell>
          <cell r="BF324" t="str">
            <v>×</v>
          </cell>
          <cell r="BG324" t="str">
            <v>×</v>
          </cell>
          <cell r="BH324" t="str">
            <v/>
          </cell>
          <cell r="BI324">
            <v>0</v>
          </cell>
          <cell r="BJ324" t="str">
            <v/>
          </cell>
          <cell r="BL324" t="str">
            <v/>
          </cell>
          <cell r="BM324" t="str">
            <v>○</v>
          </cell>
          <cell r="BN324" t="b">
            <v>1</v>
          </cell>
          <cell r="BO324" t="b">
            <v>1</v>
          </cell>
        </row>
        <row r="325">
          <cell r="W325" t="str">
            <v>－</v>
          </cell>
          <cell r="BC325" t="str">
            <v>予定価格</v>
          </cell>
          <cell r="BD325" t="str">
            <v>×</v>
          </cell>
          <cell r="BE325" t="str">
            <v>×</v>
          </cell>
          <cell r="BF325" t="str">
            <v>×</v>
          </cell>
          <cell r="BG325" t="str">
            <v>×</v>
          </cell>
          <cell r="BH325" t="str">
            <v/>
          </cell>
          <cell r="BI325">
            <v>0</v>
          </cell>
          <cell r="BJ325" t="str">
            <v/>
          </cell>
          <cell r="BL325" t="str">
            <v/>
          </cell>
          <cell r="BM325" t="str">
            <v>○</v>
          </cell>
          <cell r="BN325" t="b">
            <v>1</v>
          </cell>
          <cell r="BO325" t="b">
            <v>1</v>
          </cell>
        </row>
        <row r="326">
          <cell r="W326" t="str">
            <v>－</v>
          </cell>
          <cell r="BC326" t="str">
            <v>予定価格</v>
          </cell>
          <cell r="BD326" t="str">
            <v>×</v>
          </cell>
          <cell r="BE326" t="str">
            <v>×</v>
          </cell>
          <cell r="BF326" t="str">
            <v>×</v>
          </cell>
          <cell r="BG326" t="str">
            <v>×</v>
          </cell>
          <cell r="BH326" t="str">
            <v/>
          </cell>
          <cell r="BI326">
            <v>0</v>
          </cell>
          <cell r="BJ326" t="str">
            <v/>
          </cell>
          <cell r="BL326" t="str">
            <v/>
          </cell>
          <cell r="BM326" t="str">
            <v>○</v>
          </cell>
          <cell r="BN326" t="b">
            <v>1</v>
          </cell>
          <cell r="BO326" t="b">
            <v>1</v>
          </cell>
        </row>
        <row r="327">
          <cell r="W327" t="str">
            <v>－</v>
          </cell>
          <cell r="BC327" t="str">
            <v>予定価格</v>
          </cell>
          <cell r="BD327" t="str">
            <v>×</v>
          </cell>
          <cell r="BE327" t="str">
            <v>×</v>
          </cell>
          <cell r="BF327" t="str">
            <v>×</v>
          </cell>
          <cell r="BG327" t="str">
            <v>×</v>
          </cell>
          <cell r="BH327" t="str">
            <v/>
          </cell>
          <cell r="BI327">
            <v>0</v>
          </cell>
          <cell r="BJ327" t="str">
            <v/>
          </cell>
          <cell r="BL327" t="str">
            <v/>
          </cell>
          <cell r="BM327" t="str">
            <v>○</v>
          </cell>
          <cell r="BN327" t="b">
            <v>1</v>
          </cell>
          <cell r="BO327" t="b">
            <v>1</v>
          </cell>
        </row>
        <row r="328">
          <cell r="W328" t="str">
            <v>－</v>
          </cell>
          <cell r="BC328" t="str">
            <v>予定価格</v>
          </cell>
          <cell r="BD328" t="str">
            <v>×</v>
          </cell>
          <cell r="BE328" t="str">
            <v>×</v>
          </cell>
          <cell r="BF328" t="str">
            <v>×</v>
          </cell>
          <cell r="BG328" t="str">
            <v>×</v>
          </cell>
          <cell r="BH328" t="str">
            <v/>
          </cell>
          <cell r="BI328">
            <v>0</v>
          </cell>
          <cell r="BJ328" t="str">
            <v/>
          </cell>
          <cell r="BL328" t="str">
            <v/>
          </cell>
          <cell r="BM328" t="str">
            <v>○</v>
          </cell>
          <cell r="BN328" t="b">
            <v>1</v>
          </cell>
          <cell r="BO328" t="b">
            <v>1</v>
          </cell>
        </row>
        <row r="329">
          <cell r="W329" t="str">
            <v>－</v>
          </cell>
          <cell r="BC329" t="str">
            <v>予定価格</v>
          </cell>
          <cell r="BD329" t="str">
            <v>×</v>
          </cell>
          <cell r="BE329" t="str">
            <v>×</v>
          </cell>
          <cell r="BF329" t="str">
            <v>×</v>
          </cell>
          <cell r="BG329" t="str">
            <v>×</v>
          </cell>
          <cell r="BH329" t="str">
            <v/>
          </cell>
          <cell r="BI329">
            <v>0</v>
          </cell>
          <cell r="BJ329" t="str">
            <v/>
          </cell>
          <cell r="BL329" t="str">
            <v/>
          </cell>
          <cell r="BM329" t="str">
            <v>○</v>
          </cell>
          <cell r="BN329" t="b">
            <v>1</v>
          </cell>
          <cell r="BO329" t="b">
            <v>1</v>
          </cell>
        </row>
        <row r="330">
          <cell r="W330" t="str">
            <v>－</v>
          </cell>
          <cell r="BC330" t="str">
            <v>予定価格</v>
          </cell>
          <cell r="BD330" t="str">
            <v>×</v>
          </cell>
          <cell r="BE330" t="str">
            <v>×</v>
          </cell>
          <cell r="BF330" t="str">
            <v>×</v>
          </cell>
          <cell r="BG330" t="str">
            <v>×</v>
          </cell>
          <cell r="BH330" t="str">
            <v/>
          </cell>
          <cell r="BI330">
            <v>0</v>
          </cell>
          <cell r="BJ330" t="str">
            <v/>
          </cell>
          <cell r="BL330" t="str">
            <v/>
          </cell>
          <cell r="BM330" t="str">
            <v>○</v>
          </cell>
          <cell r="BN330" t="b">
            <v>1</v>
          </cell>
          <cell r="BO330" t="b">
            <v>1</v>
          </cell>
        </row>
        <row r="331">
          <cell r="W331" t="str">
            <v>－</v>
          </cell>
          <cell r="BC331" t="str">
            <v>予定価格</v>
          </cell>
          <cell r="BD331" t="str">
            <v>×</v>
          </cell>
          <cell r="BE331" t="str">
            <v>×</v>
          </cell>
          <cell r="BF331" t="str">
            <v>×</v>
          </cell>
          <cell r="BG331" t="str">
            <v>×</v>
          </cell>
          <cell r="BH331" t="str">
            <v/>
          </cell>
          <cell r="BI331">
            <v>0</v>
          </cell>
          <cell r="BJ331" t="str">
            <v/>
          </cell>
          <cell r="BL331" t="str">
            <v/>
          </cell>
          <cell r="BM331" t="str">
            <v>○</v>
          </cell>
          <cell r="BN331" t="b">
            <v>1</v>
          </cell>
          <cell r="BO331" t="b">
            <v>1</v>
          </cell>
        </row>
        <row r="332">
          <cell r="W332" t="str">
            <v>－</v>
          </cell>
          <cell r="BC332" t="str">
            <v>予定価格</v>
          </cell>
          <cell r="BD332" t="str">
            <v>×</v>
          </cell>
          <cell r="BE332" t="str">
            <v>×</v>
          </cell>
          <cell r="BF332" t="str">
            <v>×</v>
          </cell>
          <cell r="BG332" t="str">
            <v>×</v>
          </cell>
          <cell r="BH332" t="str">
            <v/>
          </cell>
          <cell r="BI332">
            <v>0</v>
          </cell>
          <cell r="BJ332" t="str">
            <v/>
          </cell>
          <cell r="BL332" t="str">
            <v/>
          </cell>
          <cell r="BM332" t="str">
            <v>○</v>
          </cell>
          <cell r="BN332" t="b">
            <v>1</v>
          </cell>
          <cell r="BO332" t="b">
            <v>1</v>
          </cell>
        </row>
        <row r="333">
          <cell r="W333" t="str">
            <v>－</v>
          </cell>
          <cell r="BC333" t="str">
            <v>予定価格</v>
          </cell>
          <cell r="BD333" t="str">
            <v>×</v>
          </cell>
          <cell r="BE333" t="str">
            <v>×</v>
          </cell>
          <cell r="BF333" t="str">
            <v>×</v>
          </cell>
          <cell r="BG333" t="str">
            <v>×</v>
          </cell>
          <cell r="BH333" t="str">
            <v/>
          </cell>
          <cell r="BI333">
            <v>0</v>
          </cell>
          <cell r="BJ333" t="str">
            <v/>
          </cell>
          <cell r="BL333" t="str">
            <v/>
          </cell>
          <cell r="BM333" t="str">
            <v>○</v>
          </cell>
          <cell r="BN333" t="b">
            <v>1</v>
          </cell>
          <cell r="BO333" t="b">
            <v>1</v>
          </cell>
        </row>
        <row r="334">
          <cell r="W334" t="str">
            <v>－</v>
          </cell>
          <cell r="BC334" t="str">
            <v>予定価格</v>
          </cell>
          <cell r="BD334" t="str">
            <v>×</v>
          </cell>
          <cell r="BE334" t="str">
            <v>×</v>
          </cell>
          <cell r="BF334" t="str">
            <v>×</v>
          </cell>
          <cell r="BG334" t="str">
            <v>×</v>
          </cell>
          <cell r="BH334" t="str">
            <v/>
          </cell>
          <cell r="BI334">
            <v>0</v>
          </cell>
          <cell r="BJ334" t="str">
            <v/>
          </cell>
          <cell r="BL334" t="str">
            <v/>
          </cell>
          <cell r="BM334" t="str">
            <v>○</v>
          </cell>
          <cell r="BN334" t="b">
            <v>1</v>
          </cell>
          <cell r="BO334" t="b">
            <v>1</v>
          </cell>
        </row>
        <row r="335">
          <cell r="W335" t="str">
            <v>－</v>
          </cell>
          <cell r="BC335" t="str">
            <v>予定価格</v>
          </cell>
          <cell r="BD335" t="str">
            <v>×</v>
          </cell>
          <cell r="BE335" t="str">
            <v>×</v>
          </cell>
          <cell r="BF335" t="str">
            <v>×</v>
          </cell>
          <cell r="BG335" t="str">
            <v>×</v>
          </cell>
          <cell r="BH335" t="str">
            <v/>
          </cell>
          <cell r="BI335">
            <v>0</v>
          </cell>
          <cell r="BJ335" t="str">
            <v/>
          </cell>
          <cell r="BL335" t="str">
            <v/>
          </cell>
          <cell r="BM335" t="str">
            <v>○</v>
          </cell>
          <cell r="BN335" t="b">
            <v>1</v>
          </cell>
          <cell r="BO335" t="b">
            <v>1</v>
          </cell>
        </row>
        <row r="336">
          <cell r="W336" t="str">
            <v>－</v>
          </cell>
          <cell r="BC336" t="str">
            <v>予定価格</v>
          </cell>
          <cell r="BD336" t="str">
            <v>×</v>
          </cell>
          <cell r="BE336" t="str">
            <v>×</v>
          </cell>
          <cell r="BF336" t="str">
            <v>×</v>
          </cell>
          <cell r="BG336" t="str">
            <v>×</v>
          </cell>
          <cell r="BH336" t="str">
            <v/>
          </cell>
          <cell r="BI336">
            <v>0</v>
          </cell>
          <cell r="BJ336" t="str">
            <v/>
          </cell>
          <cell r="BL336" t="str">
            <v/>
          </cell>
          <cell r="BM336" t="str">
            <v>○</v>
          </cell>
          <cell r="BN336" t="b">
            <v>1</v>
          </cell>
          <cell r="BO336" t="b">
            <v>1</v>
          </cell>
        </row>
        <row r="337">
          <cell r="W337" t="str">
            <v>－</v>
          </cell>
          <cell r="BC337" t="str">
            <v>予定価格</v>
          </cell>
          <cell r="BD337" t="str">
            <v>×</v>
          </cell>
          <cell r="BE337" t="str">
            <v>×</v>
          </cell>
          <cell r="BF337" t="str">
            <v>×</v>
          </cell>
          <cell r="BG337" t="str">
            <v>×</v>
          </cell>
          <cell r="BH337" t="str">
            <v/>
          </cell>
          <cell r="BI337">
            <v>0</v>
          </cell>
          <cell r="BJ337" t="str">
            <v/>
          </cell>
          <cell r="BL337" t="str">
            <v/>
          </cell>
          <cell r="BM337" t="str">
            <v>○</v>
          </cell>
          <cell r="BN337" t="b">
            <v>1</v>
          </cell>
          <cell r="BO337" t="b">
            <v>1</v>
          </cell>
        </row>
        <row r="338">
          <cell r="W338" t="str">
            <v>－</v>
          </cell>
          <cell r="BC338" t="str">
            <v>予定価格</v>
          </cell>
          <cell r="BD338" t="str">
            <v>×</v>
          </cell>
          <cell r="BE338" t="str">
            <v>×</v>
          </cell>
          <cell r="BF338" t="str">
            <v>×</v>
          </cell>
          <cell r="BG338" t="str">
            <v>×</v>
          </cell>
          <cell r="BH338" t="str">
            <v/>
          </cell>
          <cell r="BI338">
            <v>0</v>
          </cell>
          <cell r="BJ338" t="str">
            <v/>
          </cell>
          <cell r="BL338" t="str">
            <v/>
          </cell>
          <cell r="BM338" t="str">
            <v>○</v>
          </cell>
          <cell r="BN338" t="b">
            <v>1</v>
          </cell>
          <cell r="BO338" t="b">
            <v>1</v>
          </cell>
        </row>
        <row r="339">
          <cell r="W339" t="str">
            <v>－</v>
          </cell>
          <cell r="BC339" t="str">
            <v>予定価格</v>
          </cell>
          <cell r="BD339" t="str">
            <v>×</v>
          </cell>
          <cell r="BE339" t="str">
            <v>×</v>
          </cell>
          <cell r="BF339" t="str">
            <v>×</v>
          </cell>
          <cell r="BG339" t="str">
            <v>×</v>
          </cell>
          <cell r="BH339" t="str">
            <v/>
          </cell>
          <cell r="BI339">
            <v>0</v>
          </cell>
          <cell r="BJ339" t="str">
            <v/>
          </cell>
          <cell r="BL339" t="str">
            <v/>
          </cell>
          <cell r="BM339" t="str">
            <v>○</v>
          </cell>
          <cell r="BN339" t="b">
            <v>1</v>
          </cell>
          <cell r="BO339" t="b">
            <v>1</v>
          </cell>
        </row>
        <row r="340">
          <cell r="W340" t="str">
            <v>－</v>
          </cell>
          <cell r="BC340" t="str">
            <v>予定価格</v>
          </cell>
          <cell r="BD340" t="str">
            <v>×</v>
          </cell>
          <cell r="BE340" t="str">
            <v>×</v>
          </cell>
          <cell r="BF340" t="str">
            <v>×</v>
          </cell>
          <cell r="BG340" t="str">
            <v>×</v>
          </cell>
          <cell r="BH340" t="str">
            <v/>
          </cell>
          <cell r="BI340">
            <v>0</v>
          </cell>
          <cell r="BJ340" t="str">
            <v/>
          </cell>
          <cell r="BL340" t="str">
            <v/>
          </cell>
          <cell r="BM340" t="str">
            <v>○</v>
          </cell>
          <cell r="BN340" t="b">
            <v>1</v>
          </cell>
          <cell r="BO340" t="b">
            <v>1</v>
          </cell>
        </row>
        <row r="341">
          <cell r="W341" t="str">
            <v>－</v>
          </cell>
          <cell r="BC341" t="str">
            <v>予定価格</v>
          </cell>
          <cell r="BD341" t="str">
            <v>×</v>
          </cell>
          <cell r="BE341" t="str">
            <v>×</v>
          </cell>
          <cell r="BF341" t="str">
            <v>×</v>
          </cell>
          <cell r="BG341" t="str">
            <v>×</v>
          </cell>
          <cell r="BH341" t="str">
            <v/>
          </cell>
          <cell r="BI341">
            <v>0</v>
          </cell>
          <cell r="BJ341" t="str">
            <v/>
          </cell>
          <cell r="BL341" t="str">
            <v/>
          </cell>
          <cell r="BM341" t="str">
            <v>○</v>
          </cell>
          <cell r="BN341" t="b">
            <v>1</v>
          </cell>
          <cell r="BO341" t="b">
            <v>1</v>
          </cell>
        </row>
        <row r="342">
          <cell r="W342" t="str">
            <v>－</v>
          </cell>
          <cell r="BC342" t="str">
            <v>予定価格</v>
          </cell>
          <cell r="BD342" t="str">
            <v>×</v>
          </cell>
          <cell r="BE342" t="str">
            <v>×</v>
          </cell>
          <cell r="BF342" t="str">
            <v>×</v>
          </cell>
          <cell r="BG342" t="str">
            <v>×</v>
          </cell>
          <cell r="BH342" t="str">
            <v/>
          </cell>
          <cell r="BI342">
            <v>0</v>
          </cell>
          <cell r="BJ342" t="str">
            <v/>
          </cell>
          <cell r="BL342" t="str">
            <v/>
          </cell>
          <cell r="BM342" t="str">
            <v>○</v>
          </cell>
          <cell r="BN342" t="b">
            <v>1</v>
          </cell>
          <cell r="BO342" t="b">
            <v>1</v>
          </cell>
        </row>
        <row r="343">
          <cell r="W343" t="str">
            <v>－</v>
          </cell>
          <cell r="BC343" t="str">
            <v>予定価格</v>
          </cell>
          <cell r="BD343" t="str">
            <v>×</v>
          </cell>
          <cell r="BE343" t="str">
            <v>×</v>
          </cell>
          <cell r="BF343" t="str">
            <v>×</v>
          </cell>
          <cell r="BG343" t="str">
            <v>×</v>
          </cell>
          <cell r="BH343" t="str">
            <v/>
          </cell>
          <cell r="BI343">
            <v>0</v>
          </cell>
          <cell r="BJ343" t="str">
            <v/>
          </cell>
          <cell r="BL343" t="str">
            <v/>
          </cell>
          <cell r="BM343" t="str">
            <v>○</v>
          </cell>
          <cell r="BN343" t="b">
            <v>1</v>
          </cell>
          <cell r="BO343" t="b">
            <v>1</v>
          </cell>
        </row>
        <row r="344">
          <cell r="W344" t="str">
            <v>－</v>
          </cell>
          <cell r="BC344" t="str">
            <v>予定価格</v>
          </cell>
          <cell r="BD344" t="str">
            <v>×</v>
          </cell>
          <cell r="BE344" t="str">
            <v>×</v>
          </cell>
          <cell r="BF344" t="str">
            <v>×</v>
          </cell>
          <cell r="BG344" t="str">
            <v>×</v>
          </cell>
          <cell r="BH344" t="str">
            <v/>
          </cell>
          <cell r="BI344">
            <v>0</v>
          </cell>
          <cell r="BJ344" t="str">
            <v/>
          </cell>
          <cell r="BL344" t="str">
            <v/>
          </cell>
          <cell r="BM344" t="str">
            <v>○</v>
          </cell>
          <cell r="BN344" t="b">
            <v>1</v>
          </cell>
          <cell r="BO344" t="b">
            <v>1</v>
          </cell>
        </row>
        <row r="345">
          <cell r="W345" t="str">
            <v>－</v>
          </cell>
          <cell r="BC345" t="str">
            <v>予定価格</v>
          </cell>
          <cell r="BD345" t="str">
            <v>×</v>
          </cell>
          <cell r="BE345" t="str">
            <v>×</v>
          </cell>
          <cell r="BF345" t="str">
            <v>×</v>
          </cell>
          <cell r="BG345" t="str">
            <v>×</v>
          </cell>
          <cell r="BH345" t="str">
            <v/>
          </cell>
          <cell r="BI345">
            <v>0</v>
          </cell>
          <cell r="BJ345" t="str">
            <v/>
          </cell>
          <cell r="BL345" t="str">
            <v/>
          </cell>
          <cell r="BM345" t="str">
            <v>○</v>
          </cell>
          <cell r="BN345" t="b">
            <v>1</v>
          </cell>
          <cell r="BO345" t="b">
            <v>1</v>
          </cell>
        </row>
        <row r="346">
          <cell r="W346" t="str">
            <v>－</v>
          </cell>
          <cell r="BC346" t="str">
            <v>予定価格</v>
          </cell>
          <cell r="BD346" t="str">
            <v>×</v>
          </cell>
          <cell r="BE346" t="str">
            <v>×</v>
          </cell>
          <cell r="BF346" t="str">
            <v>×</v>
          </cell>
          <cell r="BG346" t="str">
            <v>×</v>
          </cell>
          <cell r="BH346" t="str">
            <v/>
          </cell>
          <cell r="BI346">
            <v>0</v>
          </cell>
          <cell r="BJ346" t="str">
            <v/>
          </cell>
          <cell r="BL346" t="str">
            <v/>
          </cell>
          <cell r="BM346" t="str">
            <v>○</v>
          </cell>
          <cell r="BN346" t="b">
            <v>1</v>
          </cell>
          <cell r="BO346" t="b">
            <v>1</v>
          </cell>
        </row>
        <row r="347">
          <cell r="W347" t="str">
            <v>－</v>
          </cell>
          <cell r="BC347" t="str">
            <v>予定価格</v>
          </cell>
          <cell r="BD347" t="str">
            <v>×</v>
          </cell>
          <cell r="BE347" t="str">
            <v>×</v>
          </cell>
          <cell r="BF347" t="str">
            <v>×</v>
          </cell>
          <cell r="BG347" t="str">
            <v>×</v>
          </cell>
          <cell r="BH347" t="str">
            <v/>
          </cell>
          <cell r="BI347">
            <v>0</v>
          </cell>
          <cell r="BJ347" t="str">
            <v/>
          </cell>
          <cell r="BL347" t="str">
            <v/>
          </cell>
          <cell r="BM347" t="str">
            <v>○</v>
          </cell>
          <cell r="BN347" t="b">
            <v>1</v>
          </cell>
          <cell r="BO347" t="b">
            <v>1</v>
          </cell>
        </row>
        <row r="348">
          <cell r="W348" t="str">
            <v>－</v>
          </cell>
          <cell r="BC348" t="str">
            <v>予定価格</v>
          </cell>
          <cell r="BD348" t="str">
            <v>×</v>
          </cell>
          <cell r="BE348" t="str">
            <v>×</v>
          </cell>
          <cell r="BF348" t="str">
            <v>×</v>
          </cell>
          <cell r="BG348" t="str">
            <v>×</v>
          </cell>
          <cell r="BH348" t="str">
            <v/>
          </cell>
          <cell r="BI348">
            <v>0</v>
          </cell>
          <cell r="BJ348" t="str">
            <v/>
          </cell>
          <cell r="BL348" t="str">
            <v/>
          </cell>
          <cell r="BM348" t="str">
            <v>○</v>
          </cell>
          <cell r="BN348" t="b">
            <v>1</v>
          </cell>
          <cell r="BO348" t="b">
            <v>1</v>
          </cell>
        </row>
        <row r="349">
          <cell r="W349" t="str">
            <v>－</v>
          </cell>
          <cell r="BC349" t="str">
            <v>予定価格</v>
          </cell>
          <cell r="BD349" t="str">
            <v>×</v>
          </cell>
          <cell r="BE349" t="str">
            <v>×</v>
          </cell>
          <cell r="BF349" t="str">
            <v>×</v>
          </cell>
          <cell r="BG349" t="str">
            <v>×</v>
          </cell>
          <cell r="BH349" t="str">
            <v/>
          </cell>
          <cell r="BI349">
            <v>0</v>
          </cell>
          <cell r="BJ349" t="str">
            <v/>
          </cell>
          <cell r="BL349" t="str">
            <v/>
          </cell>
          <cell r="BM349" t="str">
            <v>○</v>
          </cell>
          <cell r="BN349" t="b">
            <v>1</v>
          </cell>
          <cell r="BO349" t="b">
            <v>1</v>
          </cell>
        </row>
        <row r="350">
          <cell r="W350" t="str">
            <v>－</v>
          </cell>
          <cell r="BC350" t="str">
            <v>予定価格</v>
          </cell>
          <cell r="BD350" t="str">
            <v>×</v>
          </cell>
          <cell r="BE350" t="str">
            <v>×</v>
          </cell>
          <cell r="BF350" t="str">
            <v>×</v>
          </cell>
          <cell r="BG350" t="str">
            <v>×</v>
          </cell>
          <cell r="BH350" t="str">
            <v/>
          </cell>
          <cell r="BI350">
            <v>0</v>
          </cell>
          <cell r="BJ350" t="str">
            <v/>
          </cell>
          <cell r="BL350" t="str">
            <v/>
          </cell>
          <cell r="BM350" t="str">
            <v>○</v>
          </cell>
          <cell r="BN350" t="b">
            <v>1</v>
          </cell>
          <cell r="BO350" t="b">
            <v>1</v>
          </cell>
        </row>
        <row r="351">
          <cell r="W351" t="str">
            <v>－</v>
          </cell>
          <cell r="BC351" t="str">
            <v>予定価格</v>
          </cell>
          <cell r="BD351" t="str">
            <v>×</v>
          </cell>
          <cell r="BE351" t="str">
            <v>×</v>
          </cell>
          <cell r="BF351" t="str">
            <v>×</v>
          </cell>
          <cell r="BG351" t="str">
            <v>×</v>
          </cell>
          <cell r="BH351" t="str">
            <v/>
          </cell>
          <cell r="BI351">
            <v>0</v>
          </cell>
          <cell r="BJ351" t="str">
            <v/>
          </cell>
          <cell r="BL351" t="str">
            <v/>
          </cell>
          <cell r="BM351" t="str">
            <v>○</v>
          </cell>
          <cell r="BN351" t="b">
            <v>1</v>
          </cell>
          <cell r="BO351" t="b">
            <v>1</v>
          </cell>
        </row>
        <row r="352">
          <cell r="W352" t="str">
            <v>－</v>
          </cell>
          <cell r="BC352" t="str">
            <v>予定価格</v>
          </cell>
          <cell r="BD352" t="str">
            <v>×</v>
          </cell>
          <cell r="BE352" t="str">
            <v>×</v>
          </cell>
          <cell r="BF352" t="str">
            <v>×</v>
          </cell>
          <cell r="BG352" t="str">
            <v>×</v>
          </cell>
          <cell r="BH352" t="str">
            <v/>
          </cell>
          <cell r="BI352">
            <v>0</v>
          </cell>
          <cell r="BJ352" t="str">
            <v/>
          </cell>
          <cell r="BL352" t="str">
            <v/>
          </cell>
          <cell r="BM352" t="str">
            <v>○</v>
          </cell>
          <cell r="BN352" t="b">
            <v>1</v>
          </cell>
          <cell r="BO352" t="b">
            <v>1</v>
          </cell>
        </row>
        <row r="353">
          <cell r="W353" t="str">
            <v>－</v>
          </cell>
          <cell r="BC353" t="str">
            <v>予定価格</v>
          </cell>
          <cell r="BD353" t="str">
            <v>×</v>
          </cell>
          <cell r="BE353" t="str">
            <v>×</v>
          </cell>
          <cell r="BF353" t="str">
            <v>×</v>
          </cell>
          <cell r="BG353" t="str">
            <v>×</v>
          </cell>
          <cell r="BH353" t="str">
            <v/>
          </cell>
          <cell r="BI353">
            <v>0</v>
          </cell>
          <cell r="BJ353" t="str">
            <v/>
          </cell>
          <cell r="BL353" t="str">
            <v/>
          </cell>
          <cell r="BM353" t="str">
            <v>○</v>
          </cell>
          <cell r="BN353" t="b">
            <v>1</v>
          </cell>
          <cell r="BO353" t="b">
            <v>1</v>
          </cell>
        </row>
        <row r="354">
          <cell r="W354" t="str">
            <v>－</v>
          </cell>
          <cell r="BC354" t="str">
            <v>予定価格</v>
          </cell>
          <cell r="BD354" t="str">
            <v>×</v>
          </cell>
          <cell r="BE354" t="str">
            <v>×</v>
          </cell>
          <cell r="BF354" t="str">
            <v>×</v>
          </cell>
          <cell r="BG354" t="str">
            <v>×</v>
          </cell>
          <cell r="BH354" t="str">
            <v/>
          </cell>
          <cell r="BI354">
            <v>0</v>
          </cell>
          <cell r="BJ354" t="str">
            <v/>
          </cell>
          <cell r="BL354" t="str">
            <v/>
          </cell>
          <cell r="BM354" t="str">
            <v>○</v>
          </cell>
          <cell r="BN354" t="b">
            <v>1</v>
          </cell>
          <cell r="BO354" t="b">
            <v>1</v>
          </cell>
        </row>
        <row r="355">
          <cell r="W355" t="str">
            <v>－</v>
          </cell>
          <cell r="BC355" t="str">
            <v>予定価格</v>
          </cell>
          <cell r="BD355" t="str">
            <v>×</v>
          </cell>
          <cell r="BE355" t="str">
            <v>×</v>
          </cell>
          <cell r="BF355" t="str">
            <v>×</v>
          </cell>
          <cell r="BG355" t="str">
            <v>×</v>
          </cell>
          <cell r="BH355" t="str">
            <v/>
          </cell>
          <cell r="BI355">
            <v>0</v>
          </cell>
          <cell r="BJ355" t="str">
            <v/>
          </cell>
          <cell r="BL355" t="str">
            <v/>
          </cell>
          <cell r="BM355" t="str">
            <v>○</v>
          </cell>
          <cell r="BN355" t="b">
            <v>1</v>
          </cell>
          <cell r="BO355" t="b">
            <v>1</v>
          </cell>
        </row>
        <row r="356">
          <cell r="W356" t="str">
            <v>－</v>
          </cell>
          <cell r="BC356" t="str">
            <v>予定価格</v>
          </cell>
          <cell r="BD356" t="str">
            <v>×</v>
          </cell>
          <cell r="BE356" t="str">
            <v>×</v>
          </cell>
          <cell r="BF356" t="str">
            <v>×</v>
          </cell>
          <cell r="BG356" t="str">
            <v>×</v>
          </cell>
          <cell r="BH356" t="str">
            <v/>
          </cell>
          <cell r="BI356">
            <v>0</v>
          </cell>
          <cell r="BJ356" t="str">
            <v/>
          </cell>
          <cell r="BL356" t="str">
            <v/>
          </cell>
          <cell r="BM356" t="str">
            <v>○</v>
          </cell>
          <cell r="BN356" t="b">
            <v>1</v>
          </cell>
          <cell r="BO356" t="b">
            <v>1</v>
          </cell>
        </row>
        <row r="357">
          <cell r="W357" t="str">
            <v>－</v>
          </cell>
          <cell r="BC357" t="str">
            <v>予定価格</v>
          </cell>
          <cell r="BD357" t="str">
            <v>×</v>
          </cell>
          <cell r="BE357" t="str">
            <v>×</v>
          </cell>
          <cell r="BF357" t="str">
            <v>×</v>
          </cell>
          <cell r="BG357" t="str">
            <v>×</v>
          </cell>
          <cell r="BH357" t="str">
            <v/>
          </cell>
          <cell r="BI357">
            <v>0</v>
          </cell>
          <cell r="BJ357" t="str">
            <v/>
          </cell>
          <cell r="BL357" t="str">
            <v/>
          </cell>
          <cell r="BM357" t="str">
            <v>○</v>
          </cell>
          <cell r="BN357" t="b">
            <v>1</v>
          </cell>
          <cell r="BO357" t="b">
            <v>1</v>
          </cell>
        </row>
        <row r="358">
          <cell r="W358" t="str">
            <v>－</v>
          </cell>
          <cell r="BC358" t="str">
            <v>予定価格</v>
          </cell>
          <cell r="BD358" t="str">
            <v>×</v>
          </cell>
          <cell r="BE358" t="str">
            <v>×</v>
          </cell>
          <cell r="BF358" t="str">
            <v>×</v>
          </cell>
          <cell r="BG358" t="str">
            <v>×</v>
          </cell>
          <cell r="BH358" t="str">
            <v/>
          </cell>
          <cell r="BI358">
            <v>0</v>
          </cell>
          <cell r="BJ358" t="str">
            <v/>
          </cell>
          <cell r="BL358" t="str">
            <v/>
          </cell>
          <cell r="BM358" t="str">
            <v>○</v>
          </cell>
          <cell r="BN358" t="b">
            <v>1</v>
          </cell>
          <cell r="BO358" t="b">
            <v>1</v>
          </cell>
        </row>
        <row r="359">
          <cell r="W359" t="str">
            <v>－</v>
          </cell>
          <cell r="BC359" t="str">
            <v>予定価格</v>
          </cell>
          <cell r="BD359" t="str">
            <v>×</v>
          </cell>
          <cell r="BE359" t="str">
            <v>×</v>
          </cell>
          <cell r="BF359" t="str">
            <v>×</v>
          </cell>
          <cell r="BG359" t="str">
            <v>×</v>
          </cell>
          <cell r="BH359" t="str">
            <v/>
          </cell>
          <cell r="BI359">
            <v>0</v>
          </cell>
          <cell r="BJ359" t="str">
            <v/>
          </cell>
          <cell r="BL359" t="str">
            <v/>
          </cell>
          <cell r="BM359" t="str">
            <v>○</v>
          </cell>
          <cell r="BN359" t="b">
            <v>1</v>
          </cell>
          <cell r="BO359" t="b">
            <v>1</v>
          </cell>
        </row>
        <row r="360">
          <cell r="W360" t="str">
            <v>－</v>
          </cell>
          <cell r="BC360" t="str">
            <v>予定価格</v>
          </cell>
          <cell r="BD360" t="str">
            <v>×</v>
          </cell>
          <cell r="BE360" t="str">
            <v>×</v>
          </cell>
          <cell r="BF360" t="str">
            <v>×</v>
          </cell>
          <cell r="BG360" t="str">
            <v>×</v>
          </cell>
          <cell r="BH360" t="str">
            <v/>
          </cell>
          <cell r="BI360">
            <v>0</v>
          </cell>
          <cell r="BJ360" t="str">
            <v/>
          </cell>
          <cell r="BL360" t="str">
            <v/>
          </cell>
          <cell r="BM360" t="str">
            <v>○</v>
          </cell>
          <cell r="BN360" t="b">
            <v>1</v>
          </cell>
          <cell r="BO360" t="b">
            <v>1</v>
          </cell>
        </row>
        <row r="361">
          <cell r="W361" t="str">
            <v>－</v>
          </cell>
          <cell r="BC361" t="str">
            <v>予定価格</v>
          </cell>
          <cell r="BD361" t="str">
            <v>×</v>
          </cell>
          <cell r="BE361" t="str">
            <v>×</v>
          </cell>
          <cell r="BF361" t="str">
            <v>×</v>
          </cell>
          <cell r="BG361" t="str">
            <v>×</v>
          </cell>
          <cell r="BH361" t="str">
            <v/>
          </cell>
          <cell r="BI361">
            <v>0</v>
          </cell>
          <cell r="BJ361" t="str">
            <v/>
          </cell>
          <cell r="BL361" t="str">
            <v/>
          </cell>
          <cell r="BM361" t="str">
            <v>○</v>
          </cell>
          <cell r="BN361" t="b">
            <v>1</v>
          </cell>
          <cell r="BO361" t="b">
            <v>1</v>
          </cell>
        </row>
        <row r="362">
          <cell r="W362" t="str">
            <v>－</v>
          </cell>
          <cell r="BC362" t="str">
            <v>予定価格</v>
          </cell>
          <cell r="BD362" t="str">
            <v>×</v>
          </cell>
          <cell r="BE362" t="str">
            <v>×</v>
          </cell>
          <cell r="BF362" t="str">
            <v>×</v>
          </cell>
          <cell r="BG362" t="str">
            <v>×</v>
          </cell>
          <cell r="BH362" t="str">
            <v/>
          </cell>
          <cell r="BI362">
            <v>0</v>
          </cell>
          <cell r="BJ362" t="str">
            <v/>
          </cell>
          <cell r="BL362" t="str">
            <v/>
          </cell>
          <cell r="BM362" t="str">
            <v>○</v>
          </cell>
          <cell r="BN362" t="b">
            <v>1</v>
          </cell>
          <cell r="BO362" t="b">
            <v>1</v>
          </cell>
        </row>
        <row r="363">
          <cell r="W363" t="str">
            <v>－</v>
          </cell>
          <cell r="BC363" t="str">
            <v>予定価格</v>
          </cell>
          <cell r="BD363" t="str">
            <v>×</v>
          </cell>
          <cell r="BE363" t="str">
            <v>×</v>
          </cell>
          <cell r="BF363" t="str">
            <v>×</v>
          </cell>
          <cell r="BG363" t="str">
            <v>×</v>
          </cell>
          <cell r="BH363" t="str">
            <v/>
          </cell>
          <cell r="BI363">
            <v>0</v>
          </cell>
          <cell r="BJ363" t="str">
            <v/>
          </cell>
          <cell r="BL363" t="str">
            <v/>
          </cell>
          <cell r="BM363" t="str">
            <v>○</v>
          </cell>
          <cell r="BN363" t="b">
            <v>1</v>
          </cell>
          <cell r="BO363" t="b">
            <v>1</v>
          </cell>
        </row>
        <row r="364">
          <cell r="W364" t="str">
            <v>－</v>
          </cell>
          <cell r="BC364" t="str">
            <v>予定価格</v>
          </cell>
          <cell r="BD364" t="str">
            <v>×</v>
          </cell>
          <cell r="BE364" t="str">
            <v>×</v>
          </cell>
          <cell r="BF364" t="str">
            <v>×</v>
          </cell>
          <cell r="BG364" t="str">
            <v>×</v>
          </cell>
          <cell r="BH364" t="str">
            <v/>
          </cell>
          <cell r="BI364">
            <v>0</v>
          </cell>
          <cell r="BJ364" t="str">
            <v/>
          </cell>
          <cell r="BL364" t="str">
            <v/>
          </cell>
          <cell r="BM364" t="str">
            <v>○</v>
          </cell>
          <cell r="BN364" t="b">
            <v>1</v>
          </cell>
          <cell r="BO364" t="b">
            <v>1</v>
          </cell>
        </row>
        <row r="365">
          <cell r="W365" t="str">
            <v>－</v>
          </cell>
          <cell r="BC365" t="str">
            <v>予定価格</v>
          </cell>
          <cell r="BD365" t="str">
            <v>×</v>
          </cell>
          <cell r="BE365" t="str">
            <v>×</v>
          </cell>
          <cell r="BF365" t="str">
            <v>×</v>
          </cell>
          <cell r="BG365" t="str">
            <v>×</v>
          </cell>
          <cell r="BH365" t="str">
            <v/>
          </cell>
          <cell r="BI365">
            <v>0</v>
          </cell>
          <cell r="BJ365" t="str">
            <v/>
          </cell>
          <cell r="BL365" t="str">
            <v/>
          </cell>
          <cell r="BM365" t="str">
            <v>○</v>
          </cell>
          <cell r="BN365" t="b">
            <v>1</v>
          </cell>
          <cell r="BO365" t="b">
            <v>1</v>
          </cell>
        </row>
        <row r="366">
          <cell r="W366" t="str">
            <v>－</v>
          </cell>
          <cell r="BC366" t="str">
            <v>予定価格</v>
          </cell>
          <cell r="BD366" t="str">
            <v>×</v>
          </cell>
          <cell r="BE366" t="str">
            <v>×</v>
          </cell>
          <cell r="BF366" t="str">
            <v>×</v>
          </cell>
          <cell r="BG366" t="str">
            <v>×</v>
          </cell>
          <cell r="BH366" t="str">
            <v/>
          </cell>
          <cell r="BI366">
            <v>0</v>
          </cell>
          <cell r="BJ366" t="str">
            <v/>
          </cell>
          <cell r="BL366" t="str">
            <v/>
          </cell>
          <cell r="BM366" t="str">
            <v>○</v>
          </cell>
          <cell r="BN366" t="b">
            <v>1</v>
          </cell>
          <cell r="BO366" t="b">
            <v>1</v>
          </cell>
        </row>
        <row r="367">
          <cell r="W367" t="str">
            <v>－</v>
          </cell>
          <cell r="BC367" t="str">
            <v>予定価格</v>
          </cell>
          <cell r="BD367" t="str">
            <v>×</v>
          </cell>
          <cell r="BE367" t="str">
            <v>×</v>
          </cell>
          <cell r="BF367" t="str">
            <v>×</v>
          </cell>
          <cell r="BG367" t="str">
            <v>×</v>
          </cell>
          <cell r="BH367" t="str">
            <v/>
          </cell>
          <cell r="BI367">
            <v>0</v>
          </cell>
          <cell r="BJ367" t="str">
            <v/>
          </cell>
          <cell r="BL367" t="str">
            <v/>
          </cell>
          <cell r="BM367" t="str">
            <v>○</v>
          </cell>
          <cell r="BN367" t="b">
            <v>1</v>
          </cell>
          <cell r="BO367" t="b">
            <v>1</v>
          </cell>
        </row>
        <row r="368">
          <cell r="W368" t="str">
            <v>－</v>
          </cell>
          <cell r="BC368" t="str">
            <v>予定価格</v>
          </cell>
          <cell r="BD368" t="str">
            <v>×</v>
          </cell>
          <cell r="BE368" t="str">
            <v>×</v>
          </cell>
          <cell r="BF368" t="str">
            <v>×</v>
          </cell>
          <cell r="BG368" t="str">
            <v>×</v>
          </cell>
          <cell r="BH368" t="str">
            <v/>
          </cell>
          <cell r="BI368">
            <v>0</v>
          </cell>
          <cell r="BJ368" t="str">
            <v/>
          </cell>
          <cell r="BL368" t="str">
            <v/>
          </cell>
          <cell r="BM368" t="str">
            <v>○</v>
          </cell>
          <cell r="BN368" t="b">
            <v>1</v>
          </cell>
          <cell r="BO368" t="b">
            <v>1</v>
          </cell>
        </row>
        <row r="369">
          <cell r="W369" t="str">
            <v>－</v>
          </cell>
          <cell r="BC369" t="str">
            <v>予定価格</v>
          </cell>
          <cell r="BD369" t="str">
            <v>×</v>
          </cell>
          <cell r="BE369" t="str">
            <v>×</v>
          </cell>
          <cell r="BF369" t="str">
            <v>×</v>
          </cell>
          <cell r="BG369" t="str">
            <v>×</v>
          </cell>
          <cell r="BH369" t="str">
            <v/>
          </cell>
          <cell r="BI369">
            <v>0</v>
          </cell>
          <cell r="BJ369" t="str">
            <v/>
          </cell>
          <cell r="BL369" t="str">
            <v/>
          </cell>
          <cell r="BM369" t="str">
            <v>○</v>
          </cell>
          <cell r="BN369" t="b">
            <v>1</v>
          </cell>
          <cell r="BO369" t="b">
            <v>1</v>
          </cell>
        </row>
        <row r="370">
          <cell r="W370" t="str">
            <v>－</v>
          </cell>
          <cell r="BC370" t="str">
            <v>予定価格</v>
          </cell>
          <cell r="BD370" t="str">
            <v>×</v>
          </cell>
          <cell r="BE370" t="str">
            <v>×</v>
          </cell>
          <cell r="BF370" t="str">
            <v>×</v>
          </cell>
          <cell r="BG370" t="str">
            <v>×</v>
          </cell>
          <cell r="BH370" t="str">
            <v/>
          </cell>
          <cell r="BI370">
            <v>0</v>
          </cell>
          <cell r="BJ370" t="str">
            <v/>
          </cell>
          <cell r="BL370" t="str">
            <v/>
          </cell>
          <cell r="BM370" t="str">
            <v>○</v>
          </cell>
          <cell r="BN370" t="b">
            <v>1</v>
          </cell>
          <cell r="BO370" t="b">
            <v>1</v>
          </cell>
        </row>
        <row r="371">
          <cell r="W371" t="str">
            <v>－</v>
          </cell>
          <cell r="BC371" t="str">
            <v>予定価格</v>
          </cell>
          <cell r="BD371" t="str">
            <v>×</v>
          </cell>
          <cell r="BE371" t="str">
            <v>×</v>
          </cell>
          <cell r="BF371" t="str">
            <v>×</v>
          </cell>
          <cell r="BG371" t="str">
            <v>×</v>
          </cell>
          <cell r="BH371" t="str">
            <v/>
          </cell>
          <cell r="BI371">
            <v>0</v>
          </cell>
          <cell r="BJ371" t="str">
            <v/>
          </cell>
          <cell r="BL371" t="str">
            <v/>
          </cell>
          <cell r="BM371" t="str">
            <v>○</v>
          </cell>
          <cell r="BN371" t="b">
            <v>1</v>
          </cell>
          <cell r="BO371" t="b">
            <v>1</v>
          </cell>
        </row>
        <row r="372">
          <cell r="W372" t="str">
            <v>－</v>
          </cell>
          <cell r="BC372" t="str">
            <v>予定価格</v>
          </cell>
          <cell r="BD372" t="str">
            <v>×</v>
          </cell>
          <cell r="BE372" t="str">
            <v>×</v>
          </cell>
          <cell r="BF372" t="str">
            <v>×</v>
          </cell>
          <cell r="BG372" t="str">
            <v>×</v>
          </cell>
          <cell r="BH372" t="str">
            <v/>
          </cell>
          <cell r="BI372">
            <v>0</v>
          </cell>
          <cell r="BJ372" t="str">
            <v/>
          </cell>
          <cell r="BL372" t="str">
            <v/>
          </cell>
          <cell r="BM372" t="str">
            <v>○</v>
          </cell>
          <cell r="BN372" t="b">
            <v>1</v>
          </cell>
          <cell r="BO372" t="b">
            <v>1</v>
          </cell>
        </row>
        <row r="373">
          <cell r="W373" t="str">
            <v>－</v>
          </cell>
          <cell r="BC373" t="str">
            <v>予定価格</v>
          </cell>
          <cell r="BD373" t="str">
            <v>×</v>
          </cell>
          <cell r="BE373" t="str">
            <v>×</v>
          </cell>
          <cell r="BF373" t="str">
            <v>×</v>
          </cell>
          <cell r="BG373" t="str">
            <v>×</v>
          </cell>
          <cell r="BH373" t="str">
            <v/>
          </cell>
          <cell r="BI373">
            <v>0</v>
          </cell>
          <cell r="BJ373" t="str">
            <v/>
          </cell>
          <cell r="BL373" t="str">
            <v/>
          </cell>
          <cell r="BM373" t="str">
            <v>○</v>
          </cell>
          <cell r="BN373" t="b">
            <v>1</v>
          </cell>
          <cell r="BO373" t="b">
            <v>1</v>
          </cell>
        </row>
        <row r="374">
          <cell r="W374" t="str">
            <v>－</v>
          </cell>
          <cell r="BC374" t="str">
            <v>予定価格</v>
          </cell>
          <cell r="BD374" t="str">
            <v>×</v>
          </cell>
          <cell r="BE374" t="str">
            <v>×</v>
          </cell>
          <cell r="BF374" t="str">
            <v>×</v>
          </cell>
          <cell r="BG374" t="str">
            <v>×</v>
          </cell>
          <cell r="BH374" t="str">
            <v/>
          </cell>
          <cell r="BI374">
            <v>0</v>
          </cell>
          <cell r="BJ374" t="str">
            <v/>
          </cell>
          <cell r="BL374" t="str">
            <v/>
          </cell>
          <cell r="BM374" t="str">
            <v>○</v>
          </cell>
          <cell r="BN374" t="b">
            <v>1</v>
          </cell>
          <cell r="BO374" t="b">
            <v>1</v>
          </cell>
        </row>
        <row r="375">
          <cell r="W375" t="str">
            <v>－</v>
          </cell>
          <cell r="BC375" t="str">
            <v>予定価格</v>
          </cell>
          <cell r="BD375" t="str">
            <v>×</v>
          </cell>
          <cell r="BE375" t="str">
            <v>×</v>
          </cell>
          <cell r="BF375" t="str">
            <v>×</v>
          </cell>
          <cell r="BG375" t="str">
            <v>×</v>
          </cell>
          <cell r="BH375" t="str">
            <v/>
          </cell>
          <cell r="BI375">
            <v>0</v>
          </cell>
          <cell r="BJ375" t="str">
            <v/>
          </cell>
          <cell r="BL375" t="str">
            <v/>
          </cell>
          <cell r="BM375" t="str">
            <v>○</v>
          </cell>
          <cell r="BN375" t="b">
            <v>1</v>
          </cell>
          <cell r="BO375" t="b">
            <v>1</v>
          </cell>
        </row>
        <row r="376">
          <cell r="W376" t="str">
            <v>－</v>
          </cell>
          <cell r="BC376" t="str">
            <v>予定価格</v>
          </cell>
          <cell r="BD376" t="str">
            <v>×</v>
          </cell>
          <cell r="BE376" t="str">
            <v>×</v>
          </cell>
          <cell r="BF376" t="str">
            <v>×</v>
          </cell>
          <cell r="BG376" t="str">
            <v>×</v>
          </cell>
          <cell r="BH376" t="str">
            <v/>
          </cell>
          <cell r="BI376">
            <v>0</v>
          </cell>
          <cell r="BJ376" t="str">
            <v/>
          </cell>
          <cell r="BL376" t="str">
            <v/>
          </cell>
          <cell r="BM376" t="str">
            <v>○</v>
          </cell>
          <cell r="BN376" t="b">
            <v>1</v>
          </cell>
          <cell r="BO376" t="b">
            <v>1</v>
          </cell>
        </row>
        <row r="377">
          <cell r="W377" t="str">
            <v>－</v>
          </cell>
          <cell r="BC377" t="str">
            <v>予定価格</v>
          </cell>
          <cell r="BD377" t="str">
            <v>×</v>
          </cell>
          <cell r="BE377" t="str">
            <v>×</v>
          </cell>
          <cell r="BF377" t="str">
            <v>×</v>
          </cell>
          <cell r="BG377" t="str">
            <v>×</v>
          </cell>
          <cell r="BH377" t="str">
            <v/>
          </cell>
          <cell r="BI377">
            <v>0</v>
          </cell>
          <cell r="BJ377" t="str">
            <v/>
          </cell>
          <cell r="BL377" t="str">
            <v/>
          </cell>
          <cell r="BM377" t="str">
            <v>○</v>
          </cell>
          <cell r="BN377" t="b">
            <v>1</v>
          </cell>
          <cell r="BO377" t="b">
            <v>1</v>
          </cell>
        </row>
        <row r="378">
          <cell r="W378" t="str">
            <v>－</v>
          </cell>
          <cell r="BC378" t="str">
            <v>予定価格</v>
          </cell>
          <cell r="BD378" t="str">
            <v>×</v>
          </cell>
          <cell r="BE378" t="str">
            <v>×</v>
          </cell>
          <cell r="BF378" t="str">
            <v>×</v>
          </cell>
          <cell r="BG378" t="str">
            <v>×</v>
          </cell>
          <cell r="BH378" t="str">
            <v/>
          </cell>
          <cell r="BI378">
            <v>0</v>
          </cell>
          <cell r="BJ378" t="str">
            <v/>
          </cell>
          <cell r="BL378" t="str">
            <v/>
          </cell>
          <cell r="BM378" t="str">
            <v>○</v>
          </cell>
          <cell r="BN378" t="b">
            <v>1</v>
          </cell>
          <cell r="BO378" t="b">
            <v>1</v>
          </cell>
        </row>
        <row r="379">
          <cell r="W379" t="str">
            <v>－</v>
          </cell>
          <cell r="BC379" t="str">
            <v>予定価格</v>
          </cell>
          <cell r="BD379" t="str">
            <v>×</v>
          </cell>
          <cell r="BE379" t="str">
            <v>×</v>
          </cell>
          <cell r="BF379" t="str">
            <v>×</v>
          </cell>
          <cell r="BG379" t="str">
            <v>×</v>
          </cell>
          <cell r="BH379" t="str">
            <v/>
          </cell>
          <cell r="BI379">
            <v>0</v>
          </cell>
          <cell r="BJ379" t="str">
            <v/>
          </cell>
          <cell r="BL379" t="str">
            <v/>
          </cell>
          <cell r="BM379" t="str">
            <v>○</v>
          </cell>
          <cell r="BN379" t="b">
            <v>1</v>
          </cell>
          <cell r="BO379" t="b">
            <v>1</v>
          </cell>
        </row>
        <row r="380">
          <cell r="W380" t="str">
            <v>－</v>
          </cell>
          <cell r="BC380" t="str">
            <v>予定価格</v>
          </cell>
          <cell r="BD380" t="str">
            <v>×</v>
          </cell>
          <cell r="BE380" t="str">
            <v>×</v>
          </cell>
          <cell r="BF380" t="str">
            <v>×</v>
          </cell>
          <cell r="BG380" t="str">
            <v>×</v>
          </cell>
          <cell r="BH380" t="str">
            <v/>
          </cell>
          <cell r="BI380">
            <v>0</v>
          </cell>
          <cell r="BJ380" t="str">
            <v/>
          </cell>
          <cell r="BL380" t="str">
            <v/>
          </cell>
          <cell r="BM380" t="str">
            <v>○</v>
          </cell>
          <cell r="BN380" t="b">
            <v>1</v>
          </cell>
          <cell r="BO380" t="b">
            <v>1</v>
          </cell>
        </row>
        <row r="381">
          <cell r="W381" t="str">
            <v>－</v>
          </cell>
          <cell r="BC381" t="str">
            <v>予定価格</v>
          </cell>
          <cell r="BD381" t="str">
            <v>×</v>
          </cell>
          <cell r="BE381" t="str">
            <v>×</v>
          </cell>
          <cell r="BF381" t="str">
            <v>×</v>
          </cell>
          <cell r="BG381" t="str">
            <v>×</v>
          </cell>
          <cell r="BH381" t="str">
            <v/>
          </cell>
          <cell r="BI381">
            <v>0</v>
          </cell>
          <cell r="BJ381" t="str">
            <v/>
          </cell>
          <cell r="BL381" t="str">
            <v/>
          </cell>
          <cell r="BM381" t="str">
            <v>○</v>
          </cell>
          <cell r="BN381" t="b">
            <v>1</v>
          </cell>
          <cell r="BO381" t="b">
            <v>1</v>
          </cell>
        </row>
        <row r="382">
          <cell r="W382" t="str">
            <v>－</v>
          </cell>
          <cell r="BC382" t="str">
            <v>予定価格</v>
          </cell>
          <cell r="BD382" t="str">
            <v>×</v>
          </cell>
          <cell r="BE382" t="str">
            <v>×</v>
          </cell>
          <cell r="BF382" t="str">
            <v>×</v>
          </cell>
          <cell r="BG382" t="str">
            <v>×</v>
          </cell>
          <cell r="BH382" t="str">
            <v/>
          </cell>
          <cell r="BI382">
            <v>0</v>
          </cell>
          <cell r="BJ382" t="str">
            <v/>
          </cell>
          <cell r="BL382" t="str">
            <v/>
          </cell>
          <cell r="BM382" t="str">
            <v>○</v>
          </cell>
          <cell r="BN382" t="b">
            <v>1</v>
          </cell>
          <cell r="BO382" t="b">
            <v>1</v>
          </cell>
        </row>
        <row r="383">
          <cell r="W383" t="str">
            <v>－</v>
          </cell>
          <cell r="BC383" t="str">
            <v>予定価格</v>
          </cell>
          <cell r="BD383" t="str">
            <v>×</v>
          </cell>
          <cell r="BE383" t="str">
            <v>×</v>
          </cell>
          <cell r="BF383" t="str">
            <v>×</v>
          </cell>
          <cell r="BG383" t="str">
            <v>×</v>
          </cell>
          <cell r="BH383" t="str">
            <v/>
          </cell>
          <cell r="BI383">
            <v>0</v>
          </cell>
          <cell r="BJ383" t="str">
            <v/>
          </cell>
          <cell r="BL383" t="str">
            <v/>
          </cell>
          <cell r="BM383" t="str">
            <v>○</v>
          </cell>
          <cell r="BN383" t="b">
            <v>1</v>
          </cell>
          <cell r="BO383" t="b">
            <v>1</v>
          </cell>
        </row>
        <row r="384">
          <cell r="W384" t="str">
            <v>－</v>
          </cell>
          <cell r="BC384" t="str">
            <v>予定価格</v>
          </cell>
          <cell r="BD384" t="str">
            <v>×</v>
          </cell>
          <cell r="BE384" t="str">
            <v>×</v>
          </cell>
          <cell r="BF384" t="str">
            <v>×</v>
          </cell>
          <cell r="BG384" t="str">
            <v>×</v>
          </cell>
          <cell r="BH384" t="str">
            <v/>
          </cell>
          <cell r="BI384">
            <v>0</v>
          </cell>
          <cell r="BJ384" t="str">
            <v/>
          </cell>
          <cell r="BL384" t="str">
            <v/>
          </cell>
          <cell r="BM384" t="str">
            <v>○</v>
          </cell>
          <cell r="BN384" t="b">
            <v>1</v>
          </cell>
          <cell r="BO384" t="b">
            <v>1</v>
          </cell>
        </row>
        <row r="385">
          <cell r="W385" t="str">
            <v>－</v>
          </cell>
          <cell r="BC385" t="str">
            <v>予定価格</v>
          </cell>
          <cell r="BD385" t="str">
            <v>×</v>
          </cell>
          <cell r="BE385" t="str">
            <v>×</v>
          </cell>
          <cell r="BF385" t="str">
            <v>×</v>
          </cell>
          <cell r="BG385" t="str">
            <v>×</v>
          </cell>
          <cell r="BH385" t="str">
            <v/>
          </cell>
          <cell r="BI385">
            <v>0</v>
          </cell>
          <cell r="BJ385" t="str">
            <v/>
          </cell>
          <cell r="BL385" t="str">
            <v/>
          </cell>
          <cell r="BM385" t="str">
            <v>○</v>
          </cell>
          <cell r="BN385" t="b">
            <v>1</v>
          </cell>
          <cell r="BO385" t="b">
            <v>1</v>
          </cell>
        </row>
        <row r="386">
          <cell r="W386" t="str">
            <v>－</v>
          </cell>
          <cell r="BC386" t="str">
            <v>予定価格</v>
          </cell>
          <cell r="BD386" t="str">
            <v>×</v>
          </cell>
          <cell r="BE386" t="str">
            <v>×</v>
          </cell>
          <cell r="BF386" t="str">
            <v>×</v>
          </cell>
          <cell r="BG386" t="str">
            <v>×</v>
          </cell>
          <cell r="BH386" t="str">
            <v/>
          </cell>
          <cell r="BI386">
            <v>0</v>
          </cell>
          <cell r="BJ386" t="str">
            <v/>
          </cell>
          <cell r="BL386" t="str">
            <v/>
          </cell>
          <cell r="BM386" t="str">
            <v>○</v>
          </cell>
          <cell r="BN386" t="b">
            <v>1</v>
          </cell>
          <cell r="BO386" t="b">
            <v>1</v>
          </cell>
        </row>
        <row r="387">
          <cell r="W387" t="str">
            <v>－</v>
          </cell>
          <cell r="BC387" t="str">
            <v>予定価格</v>
          </cell>
          <cell r="BD387" t="str">
            <v>×</v>
          </cell>
          <cell r="BE387" t="str">
            <v>×</v>
          </cell>
          <cell r="BF387" t="str">
            <v>×</v>
          </cell>
          <cell r="BG387" t="str">
            <v>×</v>
          </cell>
          <cell r="BH387" t="str">
            <v/>
          </cell>
          <cell r="BI387">
            <v>0</v>
          </cell>
          <cell r="BJ387" t="str">
            <v/>
          </cell>
          <cell r="BL387" t="str">
            <v/>
          </cell>
          <cell r="BM387" t="str">
            <v>○</v>
          </cell>
          <cell r="BN387" t="b">
            <v>1</v>
          </cell>
          <cell r="BO387" t="b">
            <v>1</v>
          </cell>
        </row>
        <row r="388">
          <cell r="W388" t="str">
            <v>－</v>
          </cell>
          <cell r="BC388" t="str">
            <v>予定価格</v>
          </cell>
          <cell r="BD388" t="str">
            <v>×</v>
          </cell>
          <cell r="BE388" t="str">
            <v>×</v>
          </cell>
          <cell r="BF388" t="str">
            <v>×</v>
          </cell>
          <cell r="BG388" t="str">
            <v>×</v>
          </cell>
          <cell r="BH388" t="str">
            <v/>
          </cell>
          <cell r="BI388">
            <v>0</v>
          </cell>
          <cell r="BJ388" t="str">
            <v/>
          </cell>
          <cell r="BL388" t="str">
            <v/>
          </cell>
          <cell r="BM388" t="str">
            <v>○</v>
          </cell>
          <cell r="BN388" t="b">
            <v>1</v>
          </cell>
          <cell r="BO388" t="b">
            <v>1</v>
          </cell>
        </row>
        <row r="389">
          <cell r="W389" t="str">
            <v>－</v>
          </cell>
          <cell r="BC389" t="str">
            <v>予定価格</v>
          </cell>
          <cell r="BD389" t="str">
            <v>×</v>
          </cell>
          <cell r="BE389" t="str">
            <v>×</v>
          </cell>
          <cell r="BF389" t="str">
            <v>×</v>
          </cell>
          <cell r="BG389" t="str">
            <v>×</v>
          </cell>
          <cell r="BH389" t="str">
            <v/>
          </cell>
          <cell r="BI389">
            <v>0</v>
          </cell>
          <cell r="BJ389" t="str">
            <v/>
          </cell>
          <cell r="BL389" t="str">
            <v/>
          </cell>
          <cell r="BM389" t="str">
            <v>○</v>
          </cell>
          <cell r="BN389" t="b">
            <v>1</v>
          </cell>
          <cell r="BO389" t="b">
            <v>1</v>
          </cell>
        </row>
        <row r="390">
          <cell r="W390" t="str">
            <v>－</v>
          </cell>
          <cell r="BC390" t="str">
            <v>予定価格</v>
          </cell>
          <cell r="BD390" t="str">
            <v>×</v>
          </cell>
          <cell r="BE390" t="str">
            <v>×</v>
          </cell>
          <cell r="BF390" t="str">
            <v>×</v>
          </cell>
          <cell r="BG390" t="str">
            <v>×</v>
          </cell>
          <cell r="BH390" t="str">
            <v/>
          </cell>
          <cell r="BI390">
            <v>0</v>
          </cell>
          <cell r="BJ390" t="str">
            <v/>
          </cell>
          <cell r="BL390" t="str">
            <v/>
          </cell>
          <cell r="BM390" t="str">
            <v>○</v>
          </cell>
          <cell r="BN390" t="b">
            <v>1</v>
          </cell>
          <cell r="BO390" t="b">
            <v>1</v>
          </cell>
        </row>
        <row r="391">
          <cell r="W391" t="str">
            <v>－</v>
          </cell>
          <cell r="BC391" t="str">
            <v>予定価格</v>
          </cell>
          <cell r="BD391" t="str">
            <v>×</v>
          </cell>
          <cell r="BE391" t="str">
            <v>×</v>
          </cell>
          <cell r="BF391" t="str">
            <v>×</v>
          </cell>
          <cell r="BG391" t="str">
            <v>×</v>
          </cell>
          <cell r="BH391" t="str">
            <v/>
          </cell>
          <cell r="BI391">
            <v>0</v>
          </cell>
          <cell r="BJ391" t="str">
            <v/>
          </cell>
          <cell r="BL391" t="str">
            <v/>
          </cell>
          <cell r="BM391" t="str">
            <v>○</v>
          </cell>
          <cell r="BN391" t="b">
            <v>1</v>
          </cell>
          <cell r="BO391" t="b">
            <v>1</v>
          </cell>
        </row>
        <row r="392">
          <cell r="W392" t="str">
            <v>－</v>
          </cell>
          <cell r="BC392" t="str">
            <v>予定価格</v>
          </cell>
          <cell r="BD392" t="str">
            <v>×</v>
          </cell>
          <cell r="BE392" t="str">
            <v>×</v>
          </cell>
          <cell r="BF392" t="str">
            <v>×</v>
          </cell>
          <cell r="BG392" t="str">
            <v>×</v>
          </cell>
          <cell r="BH392" t="str">
            <v/>
          </cell>
          <cell r="BI392">
            <v>0</v>
          </cell>
          <cell r="BJ392" t="str">
            <v/>
          </cell>
          <cell r="BL392" t="str">
            <v/>
          </cell>
          <cell r="BM392" t="str">
            <v>○</v>
          </cell>
          <cell r="BN392" t="b">
            <v>1</v>
          </cell>
          <cell r="BO392" t="b">
            <v>1</v>
          </cell>
        </row>
        <row r="393">
          <cell r="W393" t="str">
            <v>－</v>
          </cell>
          <cell r="BC393" t="str">
            <v>予定価格</v>
          </cell>
          <cell r="BD393" t="str">
            <v>×</v>
          </cell>
          <cell r="BE393" t="str">
            <v>×</v>
          </cell>
          <cell r="BF393" t="str">
            <v>×</v>
          </cell>
          <cell r="BG393" t="str">
            <v>×</v>
          </cell>
          <cell r="BH393" t="str">
            <v/>
          </cell>
          <cell r="BI393">
            <v>0</v>
          </cell>
          <cell r="BJ393" t="str">
            <v/>
          </cell>
          <cell r="BL393" t="str">
            <v/>
          </cell>
          <cell r="BM393" t="str">
            <v>○</v>
          </cell>
          <cell r="BN393" t="b">
            <v>1</v>
          </cell>
          <cell r="BO393" t="b">
            <v>1</v>
          </cell>
        </row>
        <row r="394">
          <cell r="W394" t="str">
            <v>－</v>
          </cell>
          <cell r="BC394" t="str">
            <v>予定価格</v>
          </cell>
          <cell r="BD394" t="str">
            <v>×</v>
          </cell>
          <cell r="BE394" t="str">
            <v>×</v>
          </cell>
          <cell r="BF394" t="str">
            <v>×</v>
          </cell>
          <cell r="BG394" t="str">
            <v>×</v>
          </cell>
          <cell r="BH394" t="str">
            <v/>
          </cell>
          <cell r="BI394">
            <v>0</v>
          </cell>
          <cell r="BJ394" t="str">
            <v/>
          </cell>
          <cell r="BL394" t="str">
            <v/>
          </cell>
          <cell r="BM394" t="str">
            <v>○</v>
          </cell>
          <cell r="BN394" t="b">
            <v>1</v>
          </cell>
          <cell r="BO394" t="b">
            <v>1</v>
          </cell>
        </row>
        <row r="395">
          <cell r="W395" t="str">
            <v>－</v>
          </cell>
          <cell r="BC395" t="str">
            <v>予定価格</v>
          </cell>
          <cell r="BD395" t="str">
            <v>×</v>
          </cell>
          <cell r="BE395" t="str">
            <v>×</v>
          </cell>
          <cell r="BF395" t="str">
            <v>×</v>
          </cell>
          <cell r="BG395" t="str">
            <v>×</v>
          </cell>
          <cell r="BH395" t="str">
            <v/>
          </cell>
          <cell r="BI395">
            <v>0</v>
          </cell>
          <cell r="BJ395" t="str">
            <v/>
          </cell>
          <cell r="BL395" t="str">
            <v/>
          </cell>
          <cell r="BM395" t="str">
            <v>○</v>
          </cell>
          <cell r="BN395" t="b">
            <v>1</v>
          </cell>
          <cell r="BO395" t="b">
            <v>1</v>
          </cell>
        </row>
        <row r="396">
          <cell r="W396" t="str">
            <v>－</v>
          </cell>
          <cell r="BC396" t="str">
            <v>予定価格</v>
          </cell>
          <cell r="BD396" t="str">
            <v>×</v>
          </cell>
          <cell r="BE396" t="str">
            <v>×</v>
          </cell>
          <cell r="BF396" t="str">
            <v>×</v>
          </cell>
          <cell r="BG396" t="str">
            <v>×</v>
          </cell>
          <cell r="BH396" t="str">
            <v/>
          </cell>
          <cell r="BI396">
            <v>0</v>
          </cell>
          <cell r="BJ396" t="str">
            <v/>
          </cell>
          <cell r="BL396" t="str">
            <v/>
          </cell>
          <cell r="BM396" t="str">
            <v>○</v>
          </cell>
          <cell r="BN396" t="b">
            <v>1</v>
          </cell>
          <cell r="BO396" t="b">
            <v>1</v>
          </cell>
        </row>
        <row r="397">
          <cell r="W397" t="str">
            <v>－</v>
          </cell>
          <cell r="BC397" t="str">
            <v>予定価格</v>
          </cell>
          <cell r="BD397" t="str">
            <v>×</v>
          </cell>
          <cell r="BE397" t="str">
            <v>×</v>
          </cell>
          <cell r="BF397" t="str">
            <v>×</v>
          </cell>
          <cell r="BG397" t="str">
            <v>×</v>
          </cell>
          <cell r="BH397" t="str">
            <v/>
          </cell>
          <cell r="BI397">
            <v>0</v>
          </cell>
          <cell r="BJ397" t="str">
            <v/>
          </cell>
          <cell r="BL397" t="str">
            <v/>
          </cell>
          <cell r="BM397" t="str">
            <v>○</v>
          </cell>
          <cell r="BN397" t="b">
            <v>1</v>
          </cell>
          <cell r="BO397" t="b">
            <v>1</v>
          </cell>
        </row>
        <row r="398">
          <cell r="W398" t="str">
            <v>－</v>
          </cell>
          <cell r="BC398" t="str">
            <v>予定価格</v>
          </cell>
          <cell r="BD398" t="str">
            <v>×</v>
          </cell>
          <cell r="BE398" t="str">
            <v>×</v>
          </cell>
          <cell r="BF398" t="str">
            <v>×</v>
          </cell>
          <cell r="BG398" t="str">
            <v>×</v>
          </cell>
          <cell r="BH398" t="str">
            <v/>
          </cell>
          <cell r="BI398">
            <v>0</v>
          </cell>
          <cell r="BJ398" t="str">
            <v/>
          </cell>
          <cell r="BL398" t="str">
            <v/>
          </cell>
          <cell r="BM398" t="str">
            <v>○</v>
          </cell>
          <cell r="BN398" t="b">
            <v>1</v>
          </cell>
          <cell r="BO398" t="b">
            <v>1</v>
          </cell>
        </row>
        <row r="399">
          <cell r="W399" t="str">
            <v>－</v>
          </cell>
          <cell r="BC399" t="str">
            <v>予定価格</v>
          </cell>
          <cell r="BD399" t="str">
            <v>×</v>
          </cell>
          <cell r="BE399" t="str">
            <v>×</v>
          </cell>
          <cell r="BF399" t="str">
            <v>×</v>
          </cell>
          <cell r="BG399" t="str">
            <v>×</v>
          </cell>
          <cell r="BH399" t="str">
            <v/>
          </cell>
          <cell r="BI399">
            <v>0</v>
          </cell>
          <cell r="BJ399" t="str">
            <v/>
          </cell>
          <cell r="BL399" t="str">
            <v/>
          </cell>
          <cell r="BM399" t="str">
            <v>○</v>
          </cell>
          <cell r="BN399" t="b">
            <v>1</v>
          </cell>
          <cell r="BO399" t="b">
            <v>1</v>
          </cell>
        </row>
        <row r="400">
          <cell r="W400" t="str">
            <v>－</v>
          </cell>
          <cell r="BC400" t="str">
            <v>予定価格</v>
          </cell>
          <cell r="BD400" t="str">
            <v>×</v>
          </cell>
          <cell r="BE400" t="str">
            <v>×</v>
          </cell>
          <cell r="BF400" t="str">
            <v>×</v>
          </cell>
          <cell r="BG400" t="str">
            <v>×</v>
          </cell>
          <cell r="BH400" t="str">
            <v/>
          </cell>
          <cell r="BI400">
            <v>0</v>
          </cell>
          <cell r="BJ400" t="str">
            <v/>
          </cell>
          <cell r="BL400" t="str">
            <v/>
          </cell>
          <cell r="BM400" t="str">
            <v>○</v>
          </cell>
          <cell r="BN400" t="b">
            <v>1</v>
          </cell>
          <cell r="BO400" t="b">
            <v>1</v>
          </cell>
        </row>
        <row r="401">
          <cell r="W401" t="str">
            <v>－</v>
          </cell>
          <cell r="BC401" t="str">
            <v>予定価格</v>
          </cell>
          <cell r="BD401" t="str">
            <v>×</v>
          </cell>
          <cell r="BE401" t="str">
            <v>×</v>
          </cell>
          <cell r="BF401" t="str">
            <v>×</v>
          </cell>
          <cell r="BG401" t="str">
            <v>×</v>
          </cell>
          <cell r="BH401" t="str">
            <v/>
          </cell>
          <cell r="BI401">
            <v>0</v>
          </cell>
          <cell r="BJ401" t="str">
            <v/>
          </cell>
          <cell r="BL401" t="str">
            <v/>
          </cell>
          <cell r="BM401" t="str">
            <v>○</v>
          </cell>
          <cell r="BN401" t="b">
            <v>1</v>
          </cell>
          <cell r="BO401" t="b">
            <v>1</v>
          </cell>
        </row>
        <row r="402">
          <cell r="W402" t="str">
            <v>－</v>
          </cell>
          <cell r="BC402" t="str">
            <v>予定価格</v>
          </cell>
          <cell r="BD402" t="str">
            <v>×</v>
          </cell>
          <cell r="BE402" t="str">
            <v>×</v>
          </cell>
          <cell r="BF402" t="str">
            <v>×</v>
          </cell>
          <cell r="BG402" t="str">
            <v>×</v>
          </cell>
          <cell r="BH402" t="str">
            <v/>
          </cell>
          <cell r="BI402">
            <v>0</v>
          </cell>
          <cell r="BJ402" t="str">
            <v/>
          </cell>
          <cell r="BL402" t="str">
            <v/>
          </cell>
          <cell r="BM402" t="str">
            <v>○</v>
          </cell>
          <cell r="BN402" t="b">
            <v>1</v>
          </cell>
          <cell r="BO402" t="b">
            <v>1</v>
          </cell>
        </row>
        <row r="403">
          <cell r="W403" t="str">
            <v>－</v>
          </cell>
          <cell r="BC403" t="str">
            <v>予定価格</v>
          </cell>
          <cell r="BD403" t="str">
            <v>×</v>
          </cell>
          <cell r="BE403" t="str">
            <v>×</v>
          </cell>
          <cell r="BF403" t="str">
            <v>×</v>
          </cell>
          <cell r="BG403" t="str">
            <v>×</v>
          </cell>
          <cell r="BH403" t="str">
            <v/>
          </cell>
          <cell r="BI403">
            <v>0</v>
          </cell>
          <cell r="BJ403" t="str">
            <v/>
          </cell>
          <cell r="BL403" t="str">
            <v/>
          </cell>
          <cell r="BM403" t="str">
            <v>○</v>
          </cell>
          <cell r="BN403" t="b">
            <v>1</v>
          </cell>
          <cell r="BO403" t="b">
            <v>1</v>
          </cell>
        </row>
        <row r="404">
          <cell r="W404" t="str">
            <v>－</v>
          </cell>
          <cell r="BC404" t="str">
            <v>予定価格</v>
          </cell>
          <cell r="BD404" t="str">
            <v>×</v>
          </cell>
          <cell r="BE404" t="str">
            <v>×</v>
          </cell>
          <cell r="BF404" t="str">
            <v>×</v>
          </cell>
          <cell r="BG404" t="str">
            <v>×</v>
          </cell>
          <cell r="BH404" t="str">
            <v/>
          </cell>
          <cell r="BI404">
            <v>0</v>
          </cell>
          <cell r="BJ404" t="str">
            <v/>
          </cell>
          <cell r="BL404" t="str">
            <v/>
          </cell>
          <cell r="BM404" t="str">
            <v>○</v>
          </cell>
          <cell r="BN404" t="b">
            <v>1</v>
          </cell>
          <cell r="BO404" t="b">
            <v>1</v>
          </cell>
        </row>
        <row r="405">
          <cell r="W405" t="str">
            <v>－</v>
          </cell>
          <cell r="BC405" t="str">
            <v>予定価格</v>
          </cell>
          <cell r="BD405" t="str">
            <v>×</v>
          </cell>
          <cell r="BE405" t="str">
            <v>×</v>
          </cell>
          <cell r="BF405" t="str">
            <v>×</v>
          </cell>
          <cell r="BG405" t="str">
            <v>×</v>
          </cell>
          <cell r="BH405" t="str">
            <v/>
          </cell>
          <cell r="BI405">
            <v>0</v>
          </cell>
          <cell r="BJ405" t="str">
            <v/>
          </cell>
          <cell r="BL405" t="str">
            <v/>
          </cell>
          <cell r="BM405" t="str">
            <v>○</v>
          </cell>
          <cell r="BN405" t="b">
            <v>1</v>
          </cell>
          <cell r="BO405" t="b">
            <v>1</v>
          </cell>
        </row>
        <row r="406">
          <cell r="W406" t="str">
            <v>－</v>
          </cell>
          <cell r="BC406" t="str">
            <v>予定価格</v>
          </cell>
          <cell r="BD406" t="str">
            <v>×</v>
          </cell>
          <cell r="BE406" t="str">
            <v>×</v>
          </cell>
          <cell r="BF406" t="str">
            <v>×</v>
          </cell>
          <cell r="BG406" t="str">
            <v>×</v>
          </cell>
          <cell r="BH406" t="str">
            <v/>
          </cell>
          <cell r="BI406">
            <v>0</v>
          </cell>
          <cell r="BJ406" t="str">
            <v/>
          </cell>
          <cell r="BL406" t="str">
            <v/>
          </cell>
          <cell r="BM406" t="str">
            <v>○</v>
          </cell>
          <cell r="BN406" t="b">
            <v>1</v>
          </cell>
          <cell r="BO406" t="b">
            <v>1</v>
          </cell>
        </row>
        <row r="407">
          <cell r="W407" t="str">
            <v>－</v>
          </cell>
          <cell r="BC407" t="str">
            <v>予定価格</v>
          </cell>
          <cell r="BD407" t="str">
            <v>×</v>
          </cell>
          <cell r="BE407" t="str">
            <v>×</v>
          </cell>
          <cell r="BF407" t="str">
            <v>×</v>
          </cell>
          <cell r="BG407" t="str">
            <v>×</v>
          </cell>
          <cell r="BH407" t="str">
            <v/>
          </cell>
          <cell r="BI407">
            <v>0</v>
          </cell>
          <cell r="BJ407" t="str">
            <v/>
          </cell>
          <cell r="BL407" t="str">
            <v/>
          </cell>
          <cell r="BM407" t="str">
            <v>○</v>
          </cell>
          <cell r="BN407" t="b">
            <v>1</v>
          </cell>
          <cell r="BO407" t="b">
            <v>1</v>
          </cell>
        </row>
        <row r="408">
          <cell r="W408" t="str">
            <v>－</v>
          </cell>
          <cell r="BC408" t="str">
            <v>予定価格</v>
          </cell>
          <cell r="BD408" t="str">
            <v>×</v>
          </cell>
          <cell r="BE408" t="str">
            <v>×</v>
          </cell>
          <cell r="BF408" t="str">
            <v>×</v>
          </cell>
          <cell r="BG408" t="str">
            <v>×</v>
          </cell>
          <cell r="BH408" t="str">
            <v/>
          </cell>
          <cell r="BI408">
            <v>0</v>
          </cell>
          <cell r="BJ408" t="str">
            <v/>
          </cell>
          <cell r="BL408" t="str">
            <v/>
          </cell>
          <cell r="BM408" t="str">
            <v>○</v>
          </cell>
          <cell r="BN408" t="b">
            <v>1</v>
          </cell>
          <cell r="BO408" t="b">
            <v>1</v>
          </cell>
        </row>
        <row r="409">
          <cell r="W409" t="str">
            <v>－</v>
          </cell>
          <cell r="BC409" t="str">
            <v>予定価格</v>
          </cell>
          <cell r="BD409" t="str">
            <v>×</v>
          </cell>
          <cell r="BE409" t="str">
            <v>×</v>
          </cell>
          <cell r="BF409" t="str">
            <v>×</v>
          </cell>
          <cell r="BG409" t="str">
            <v>×</v>
          </cell>
          <cell r="BH409" t="str">
            <v/>
          </cell>
          <cell r="BI409">
            <v>0</v>
          </cell>
          <cell r="BJ409" t="str">
            <v/>
          </cell>
          <cell r="BL409" t="str">
            <v/>
          </cell>
          <cell r="BM409" t="str">
            <v>○</v>
          </cell>
          <cell r="BN409" t="b">
            <v>1</v>
          </cell>
          <cell r="BO409" t="b">
            <v>1</v>
          </cell>
        </row>
        <row r="410">
          <cell r="W410" t="str">
            <v>－</v>
          </cell>
          <cell r="BC410" t="str">
            <v>予定価格</v>
          </cell>
          <cell r="BD410" t="str">
            <v>×</v>
          </cell>
          <cell r="BE410" t="str">
            <v>×</v>
          </cell>
          <cell r="BF410" t="str">
            <v>×</v>
          </cell>
          <cell r="BG410" t="str">
            <v>×</v>
          </cell>
          <cell r="BH410" t="str">
            <v/>
          </cell>
          <cell r="BI410">
            <v>0</v>
          </cell>
          <cell r="BJ410" t="str">
            <v/>
          </cell>
          <cell r="BL410" t="str">
            <v/>
          </cell>
          <cell r="BM410" t="str">
            <v>○</v>
          </cell>
          <cell r="BN410" t="b">
            <v>1</v>
          </cell>
          <cell r="BO410" t="b">
            <v>1</v>
          </cell>
        </row>
        <row r="411">
          <cell r="W411" t="str">
            <v>－</v>
          </cell>
          <cell r="BC411" t="str">
            <v>予定価格</v>
          </cell>
          <cell r="BD411" t="str">
            <v>×</v>
          </cell>
          <cell r="BE411" t="str">
            <v>×</v>
          </cell>
          <cell r="BF411" t="str">
            <v>×</v>
          </cell>
          <cell r="BG411" t="str">
            <v>×</v>
          </cell>
          <cell r="BH411" t="str">
            <v/>
          </cell>
          <cell r="BI411">
            <v>0</v>
          </cell>
          <cell r="BJ411" t="str">
            <v/>
          </cell>
          <cell r="BL411" t="str">
            <v/>
          </cell>
          <cell r="BM411" t="str">
            <v>○</v>
          </cell>
          <cell r="BN411" t="b">
            <v>1</v>
          </cell>
          <cell r="BO411" t="b">
            <v>1</v>
          </cell>
        </row>
        <row r="412">
          <cell r="W412" t="str">
            <v>－</v>
          </cell>
          <cell r="BC412" t="str">
            <v>予定価格</v>
          </cell>
          <cell r="BD412" t="str">
            <v>×</v>
          </cell>
          <cell r="BE412" t="str">
            <v>×</v>
          </cell>
          <cell r="BF412" t="str">
            <v>×</v>
          </cell>
          <cell r="BG412" t="str">
            <v>×</v>
          </cell>
          <cell r="BH412" t="str">
            <v/>
          </cell>
          <cell r="BI412">
            <v>0</v>
          </cell>
          <cell r="BJ412" t="str">
            <v/>
          </cell>
          <cell r="BL412" t="str">
            <v/>
          </cell>
          <cell r="BM412" t="str">
            <v>○</v>
          </cell>
          <cell r="BN412" t="b">
            <v>1</v>
          </cell>
          <cell r="BO412" t="b">
            <v>1</v>
          </cell>
        </row>
        <row r="413">
          <cell r="W413" t="str">
            <v>－</v>
          </cell>
          <cell r="BC413" t="str">
            <v>予定価格</v>
          </cell>
          <cell r="BD413" t="str">
            <v>×</v>
          </cell>
          <cell r="BE413" t="str">
            <v>×</v>
          </cell>
          <cell r="BF413" t="str">
            <v>×</v>
          </cell>
          <cell r="BG413" t="str">
            <v>×</v>
          </cell>
          <cell r="BH413" t="str">
            <v/>
          </cell>
          <cell r="BI413">
            <v>0</v>
          </cell>
          <cell r="BJ413" t="str">
            <v/>
          </cell>
          <cell r="BL413" t="str">
            <v/>
          </cell>
          <cell r="BM413" t="str">
            <v>○</v>
          </cell>
          <cell r="BN413" t="b">
            <v>1</v>
          </cell>
          <cell r="BO413" t="b">
            <v>1</v>
          </cell>
        </row>
        <row r="414">
          <cell r="W414" t="str">
            <v>－</v>
          </cell>
          <cell r="BC414" t="str">
            <v>予定価格</v>
          </cell>
          <cell r="BD414" t="str">
            <v>×</v>
          </cell>
          <cell r="BE414" t="str">
            <v>×</v>
          </cell>
          <cell r="BF414" t="str">
            <v>×</v>
          </cell>
          <cell r="BG414" t="str">
            <v>×</v>
          </cell>
          <cell r="BH414" t="str">
            <v/>
          </cell>
          <cell r="BI414">
            <v>0</v>
          </cell>
          <cell r="BJ414" t="str">
            <v/>
          </cell>
          <cell r="BL414" t="str">
            <v/>
          </cell>
          <cell r="BM414" t="str">
            <v>○</v>
          </cell>
          <cell r="BN414" t="b">
            <v>1</v>
          </cell>
          <cell r="BO414" t="b">
            <v>1</v>
          </cell>
        </row>
        <row r="415">
          <cell r="W415" t="str">
            <v>－</v>
          </cell>
          <cell r="BC415" t="str">
            <v>予定価格</v>
          </cell>
          <cell r="BD415" t="str">
            <v>×</v>
          </cell>
          <cell r="BE415" t="str">
            <v>×</v>
          </cell>
          <cell r="BF415" t="str">
            <v>×</v>
          </cell>
          <cell r="BG415" t="str">
            <v>×</v>
          </cell>
          <cell r="BH415" t="str">
            <v/>
          </cell>
          <cell r="BI415">
            <v>0</v>
          </cell>
          <cell r="BJ415" t="str">
            <v/>
          </cell>
          <cell r="BL415" t="str">
            <v/>
          </cell>
          <cell r="BM415" t="str">
            <v>○</v>
          </cell>
          <cell r="BN415" t="b">
            <v>1</v>
          </cell>
          <cell r="BO415" t="b">
            <v>1</v>
          </cell>
        </row>
        <row r="416">
          <cell r="W416" t="str">
            <v>－</v>
          </cell>
          <cell r="BC416" t="str">
            <v>予定価格</v>
          </cell>
          <cell r="BD416" t="str">
            <v>×</v>
          </cell>
          <cell r="BE416" t="str">
            <v>×</v>
          </cell>
          <cell r="BF416" t="str">
            <v>×</v>
          </cell>
          <cell r="BG416" t="str">
            <v>×</v>
          </cell>
          <cell r="BH416" t="str">
            <v/>
          </cell>
          <cell r="BI416">
            <v>0</v>
          </cell>
          <cell r="BJ416" t="str">
            <v/>
          </cell>
          <cell r="BL416" t="str">
            <v/>
          </cell>
          <cell r="BM416" t="str">
            <v>○</v>
          </cell>
          <cell r="BN416" t="b">
            <v>1</v>
          </cell>
          <cell r="BO416" t="b">
            <v>1</v>
          </cell>
        </row>
        <row r="417">
          <cell r="W417" t="str">
            <v>－</v>
          </cell>
          <cell r="BC417" t="str">
            <v>予定価格</v>
          </cell>
          <cell r="BD417" t="str">
            <v>×</v>
          </cell>
          <cell r="BE417" t="str">
            <v>×</v>
          </cell>
          <cell r="BF417" t="str">
            <v>×</v>
          </cell>
          <cell r="BG417" t="str">
            <v>×</v>
          </cell>
          <cell r="BH417" t="str">
            <v/>
          </cell>
          <cell r="BI417">
            <v>0</v>
          </cell>
          <cell r="BJ417" t="str">
            <v/>
          </cell>
          <cell r="BL417" t="str">
            <v/>
          </cell>
          <cell r="BM417" t="str">
            <v>○</v>
          </cell>
          <cell r="BN417" t="b">
            <v>1</v>
          </cell>
          <cell r="BO417" t="b">
            <v>1</v>
          </cell>
        </row>
        <row r="418">
          <cell r="W418" t="str">
            <v>－</v>
          </cell>
          <cell r="BC418" t="str">
            <v>予定価格</v>
          </cell>
          <cell r="BD418" t="str">
            <v>×</v>
          </cell>
          <cell r="BE418" t="str">
            <v>×</v>
          </cell>
          <cell r="BF418" t="str">
            <v>×</v>
          </cell>
          <cell r="BG418" t="str">
            <v>×</v>
          </cell>
          <cell r="BH418" t="str">
            <v/>
          </cell>
          <cell r="BI418">
            <v>0</v>
          </cell>
          <cell r="BJ418" t="str">
            <v/>
          </cell>
          <cell r="BL418" t="str">
            <v/>
          </cell>
          <cell r="BM418" t="str">
            <v>○</v>
          </cell>
          <cell r="BN418" t="b">
            <v>1</v>
          </cell>
          <cell r="BO418" t="b">
            <v>1</v>
          </cell>
        </row>
        <row r="419">
          <cell r="W419" t="str">
            <v>－</v>
          </cell>
          <cell r="BC419" t="str">
            <v>予定価格</v>
          </cell>
          <cell r="BD419" t="str">
            <v>×</v>
          </cell>
          <cell r="BE419" t="str">
            <v>×</v>
          </cell>
          <cell r="BF419" t="str">
            <v>×</v>
          </cell>
          <cell r="BG419" t="str">
            <v>×</v>
          </cell>
          <cell r="BH419" t="str">
            <v/>
          </cell>
          <cell r="BI419">
            <v>0</v>
          </cell>
          <cell r="BJ419" t="str">
            <v/>
          </cell>
          <cell r="BL419" t="str">
            <v/>
          </cell>
          <cell r="BM419" t="str">
            <v>○</v>
          </cell>
          <cell r="BN419" t="b">
            <v>1</v>
          </cell>
          <cell r="BO419" t="b">
            <v>1</v>
          </cell>
        </row>
        <row r="420">
          <cell r="W420" t="str">
            <v>－</v>
          </cell>
          <cell r="BC420" t="str">
            <v>予定価格</v>
          </cell>
          <cell r="BD420" t="str">
            <v>×</v>
          </cell>
          <cell r="BE420" t="str">
            <v>×</v>
          </cell>
          <cell r="BF420" t="str">
            <v>×</v>
          </cell>
          <cell r="BG420" t="str">
            <v>×</v>
          </cell>
          <cell r="BH420" t="str">
            <v/>
          </cell>
          <cell r="BI420">
            <v>0</v>
          </cell>
          <cell r="BJ420" t="str">
            <v/>
          </cell>
          <cell r="BL420" t="str">
            <v/>
          </cell>
          <cell r="BM420" t="str">
            <v>○</v>
          </cell>
          <cell r="BN420" t="b">
            <v>1</v>
          </cell>
          <cell r="BO420" t="b">
            <v>1</v>
          </cell>
        </row>
        <row r="421">
          <cell r="W421" t="str">
            <v>－</v>
          </cell>
          <cell r="BC421" t="str">
            <v>予定価格</v>
          </cell>
          <cell r="BD421" t="str">
            <v>×</v>
          </cell>
          <cell r="BE421" t="str">
            <v>×</v>
          </cell>
          <cell r="BF421" t="str">
            <v>×</v>
          </cell>
          <cell r="BG421" t="str">
            <v>×</v>
          </cell>
          <cell r="BH421" t="str">
            <v/>
          </cell>
          <cell r="BI421">
            <v>0</v>
          </cell>
          <cell r="BJ421" t="str">
            <v/>
          </cell>
          <cell r="BL421" t="str">
            <v/>
          </cell>
          <cell r="BM421" t="str">
            <v>○</v>
          </cell>
          <cell r="BN421" t="b">
            <v>1</v>
          </cell>
          <cell r="BO421" t="b">
            <v>1</v>
          </cell>
        </row>
        <row r="422">
          <cell r="W422" t="str">
            <v>－</v>
          </cell>
          <cell r="BC422" t="str">
            <v>予定価格</v>
          </cell>
          <cell r="BD422" t="str">
            <v>×</v>
          </cell>
          <cell r="BE422" t="str">
            <v>×</v>
          </cell>
          <cell r="BF422" t="str">
            <v>×</v>
          </cell>
          <cell r="BG422" t="str">
            <v>×</v>
          </cell>
          <cell r="BH422" t="str">
            <v/>
          </cell>
          <cell r="BI422">
            <v>0</v>
          </cell>
          <cell r="BJ422" t="str">
            <v/>
          </cell>
          <cell r="BL422" t="str">
            <v/>
          </cell>
          <cell r="BM422" t="str">
            <v>○</v>
          </cell>
          <cell r="BN422" t="b">
            <v>1</v>
          </cell>
          <cell r="BO422" t="b">
            <v>1</v>
          </cell>
        </row>
        <row r="423">
          <cell r="W423" t="str">
            <v>－</v>
          </cell>
          <cell r="BC423" t="str">
            <v>予定価格</v>
          </cell>
          <cell r="BD423" t="str">
            <v>×</v>
          </cell>
          <cell r="BE423" t="str">
            <v>×</v>
          </cell>
          <cell r="BF423" t="str">
            <v>×</v>
          </cell>
          <cell r="BG423" t="str">
            <v>×</v>
          </cell>
          <cell r="BH423" t="str">
            <v/>
          </cell>
          <cell r="BI423">
            <v>0</v>
          </cell>
          <cell r="BJ423" t="str">
            <v/>
          </cell>
          <cell r="BL423" t="str">
            <v/>
          </cell>
          <cell r="BM423" t="str">
            <v>○</v>
          </cell>
          <cell r="BN423" t="b">
            <v>1</v>
          </cell>
          <cell r="BO423" t="b">
            <v>1</v>
          </cell>
        </row>
        <row r="424">
          <cell r="W424" t="str">
            <v>－</v>
          </cell>
          <cell r="BC424" t="str">
            <v>予定価格</v>
          </cell>
          <cell r="BD424" t="str">
            <v>×</v>
          </cell>
          <cell r="BE424" t="str">
            <v>×</v>
          </cell>
          <cell r="BF424" t="str">
            <v>×</v>
          </cell>
          <cell r="BG424" t="str">
            <v>×</v>
          </cell>
          <cell r="BH424" t="str">
            <v/>
          </cell>
          <cell r="BI424">
            <v>0</v>
          </cell>
          <cell r="BJ424" t="str">
            <v/>
          </cell>
          <cell r="BL424" t="str">
            <v/>
          </cell>
          <cell r="BM424" t="str">
            <v>○</v>
          </cell>
          <cell r="BN424" t="b">
            <v>1</v>
          </cell>
          <cell r="BO424" t="b">
            <v>1</v>
          </cell>
        </row>
        <row r="425">
          <cell r="W425" t="str">
            <v>－</v>
          </cell>
          <cell r="BC425" t="str">
            <v>予定価格</v>
          </cell>
          <cell r="BD425" t="str">
            <v>×</v>
          </cell>
          <cell r="BE425" t="str">
            <v>×</v>
          </cell>
          <cell r="BF425" t="str">
            <v>×</v>
          </cell>
          <cell r="BG425" t="str">
            <v>×</v>
          </cell>
          <cell r="BH425" t="str">
            <v/>
          </cell>
          <cell r="BI425">
            <v>0</v>
          </cell>
          <cell r="BJ425" t="str">
            <v/>
          </cell>
          <cell r="BL425" t="str">
            <v/>
          </cell>
          <cell r="BM425" t="str">
            <v>○</v>
          </cell>
          <cell r="BN425" t="b">
            <v>1</v>
          </cell>
          <cell r="BO425" t="b">
            <v>1</v>
          </cell>
        </row>
        <row r="426">
          <cell r="W426" t="str">
            <v>－</v>
          </cell>
          <cell r="BC426" t="str">
            <v>予定価格</v>
          </cell>
          <cell r="BD426" t="str">
            <v>×</v>
          </cell>
          <cell r="BE426" t="str">
            <v>×</v>
          </cell>
          <cell r="BF426" t="str">
            <v>×</v>
          </cell>
          <cell r="BG426" t="str">
            <v>×</v>
          </cell>
          <cell r="BH426" t="str">
            <v/>
          </cell>
          <cell r="BI426">
            <v>0</v>
          </cell>
          <cell r="BJ426" t="str">
            <v/>
          </cell>
          <cell r="BL426" t="str">
            <v/>
          </cell>
          <cell r="BM426" t="str">
            <v>○</v>
          </cell>
          <cell r="BN426" t="b">
            <v>1</v>
          </cell>
          <cell r="BO426" t="b">
            <v>1</v>
          </cell>
        </row>
        <row r="427">
          <cell r="W427" t="str">
            <v>－</v>
          </cell>
          <cell r="BC427" t="str">
            <v>予定価格</v>
          </cell>
          <cell r="BD427" t="str">
            <v>×</v>
          </cell>
          <cell r="BE427" t="str">
            <v>×</v>
          </cell>
          <cell r="BF427" t="str">
            <v>×</v>
          </cell>
          <cell r="BG427" t="str">
            <v>×</v>
          </cell>
          <cell r="BH427" t="str">
            <v/>
          </cell>
          <cell r="BI427">
            <v>0</v>
          </cell>
          <cell r="BJ427" t="str">
            <v/>
          </cell>
          <cell r="BL427" t="str">
            <v/>
          </cell>
          <cell r="BM427" t="str">
            <v>○</v>
          </cell>
          <cell r="BN427" t="b">
            <v>1</v>
          </cell>
          <cell r="BO427" t="b">
            <v>1</v>
          </cell>
        </row>
        <row r="428">
          <cell r="W428" t="str">
            <v>－</v>
          </cell>
          <cell r="BC428" t="str">
            <v>予定価格</v>
          </cell>
          <cell r="BD428" t="str">
            <v>×</v>
          </cell>
          <cell r="BE428" t="str">
            <v>×</v>
          </cell>
          <cell r="BF428" t="str">
            <v>×</v>
          </cell>
          <cell r="BG428" t="str">
            <v>×</v>
          </cell>
          <cell r="BH428" t="str">
            <v/>
          </cell>
          <cell r="BI428">
            <v>0</v>
          </cell>
          <cell r="BJ428" t="str">
            <v/>
          </cell>
          <cell r="BL428" t="str">
            <v/>
          </cell>
          <cell r="BM428" t="str">
            <v>○</v>
          </cell>
          <cell r="BN428" t="b">
            <v>1</v>
          </cell>
          <cell r="BO428" t="b">
            <v>1</v>
          </cell>
        </row>
        <row r="429">
          <cell r="W429" t="str">
            <v>－</v>
          </cell>
          <cell r="BC429" t="str">
            <v>予定価格</v>
          </cell>
          <cell r="BD429" t="str">
            <v>×</v>
          </cell>
          <cell r="BE429" t="str">
            <v>×</v>
          </cell>
          <cell r="BF429" t="str">
            <v>×</v>
          </cell>
          <cell r="BG429" t="str">
            <v>×</v>
          </cell>
          <cell r="BH429" t="str">
            <v/>
          </cell>
          <cell r="BI429">
            <v>0</v>
          </cell>
          <cell r="BJ429" t="str">
            <v/>
          </cell>
          <cell r="BL429" t="str">
            <v/>
          </cell>
          <cell r="BM429" t="str">
            <v>○</v>
          </cell>
          <cell r="BN429" t="b">
            <v>1</v>
          </cell>
          <cell r="BO429" t="b">
            <v>1</v>
          </cell>
        </row>
        <row r="430">
          <cell r="W430" t="str">
            <v>－</v>
          </cell>
          <cell r="BC430" t="str">
            <v>予定価格</v>
          </cell>
          <cell r="BD430" t="str">
            <v>×</v>
          </cell>
          <cell r="BE430" t="str">
            <v>×</v>
          </cell>
          <cell r="BF430" t="str">
            <v>×</v>
          </cell>
          <cell r="BG430" t="str">
            <v>×</v>
          </cell>
          <cell r="BH430" t="str">
            <v/>
          </cell>
          <cell r="BI430">
            <v>0</v>
          </cell>
          <cell r="BJ430" t="str">
            <v/>
          </cell>
          <cell r="BL430" t="str">
            <v/>
          </cell>
          <cell r="BM430" t="str">
            <v>○</v>
          </cell>
          <cell r="BN430" t="b">
            <v>1</v>
          </cell>
          <cell r="BO430" t="b">
            <v>1</v>
          </cell>
        </row>
        <row r="431">
          <cell r="W431" t="str">
            <v>－</v>
          </cell>
          <cell r="BC431" t="str">
            <v>予定価格</v>
          </cell>
          <cell r="BD431" t="str">
            <v>×</v>
          </cell>
          <cell r="BE431" t="str">
            <v>×</v>
          </cell>
          <cell r="BF431" t="str">
            <v>×</v>
          </cell>
          <cell r="BG431" t="str">
            <v>×</v>
          </cell>
          <cell r="BH431" t="str">
            <v/>
          </cell>
          <cell r="BI431">
            <v>0</v>
          </cell>
          <cell r="BJ431" t="str">
            <v/>
          </cell>
          <cell r="BL431" t="str">
            <v/>
          </cell>
          <cell r="BM431" t="str">
            <v>○</v>
          </cell>
          <cell r="BN431" t="b">
            <v>1</v>
          </cell>
          <cell r="BO431" t="b">
            <v>1</v>
          </cell>
        </row>
        <row r="432">
          <cell r="W432" t="str">
            <v>－</v>
          </cell>
          <cell r="BC432" t="str">
            <v>予定価格</v>
          </cell>
          <cell r="BD432" t="str">
            <v>×</v>
          </cell>
          <cell r="BE432" t="str">
            <v>×</v>
          </cell>
          <cell r="BF432" t="str">
            <v>×</v>
          </cell>
          <cell r="BG432" t="str">
            <v>×</v>
          </cell>
          <cell r="BH432" t="str">
            <v/>
          </cell>
          <cell r="BI432">
            <v>0</v>
          </cell>
          <cell r="BJ432" t="str">
            <v/>
          </cell>
          <cell r="BL432" t="str">
            <v/>
          </cell>
          <cell r="BM432" t="str">
            <v>○</v>
          </cell>
          <cell r="BN432" t="b">
            <v>1</v>
          </cell>
          <cell r="BO432" t="b">
            <v>1</v>
          </cell>
        </row>
        <row r="433">
          <cell r="W433" t="str">
            <v>－</v>
          </cell>
          <cell r="BC433" t="str">
            <v>予定価格</v>
          </cell>
          <cell r="BD433" t="str">
            <v>×</v>
          </cell>
          <cell r="BE433" t="str">
            <v>×</v>
          </cell>
          <cell r="BF433" t="str">
            <v>×</v>
          </cell>
          <cell r="BG433" t="str">
            <v>×</v>
          </cell>
          <cell r="BH433" t="str">
            <v/>
          </cell>
          <cell r="BI433">
            <v>0</v>
          </cell>
          <cell r="BJ433" t="str">
            <v/>
          </cell>
          <cell r="BL433" t="str">
            <v/>
          </cell>
          <cell r="BM433" t="str">
            <v>○</v>
          </cell>
          <cell r="BN433" t="b">
            <v>1</v>
          </cell>
          <cell r="BO433" t="b">
            <v>1</v>
          </cell>
        </row>
        <row r="434">
          <cell r="W434" t="str">
            <v>－</v>
          </cell>
          <cell r="BC434" t="str">
            <v>予定価格</v>
          </cell>
          <cell r="BD434" t="str">
            <v>×</v>
          </cell>
          <cell r="BE434" t="str">
            <v>×</v>
          </cell>
          <cell r="BF434" t="str">
            <v>×</v>
          </cell>
          <cell r="BG434" t="str">
            <v>×</v>
          </cell>
          <cell r="BH434" t="str">
            <v/>
          </cell>
          <cell r="BI434">
            <v>0</v>
          </cell>
          <cell r="BJ434" t="str">
            <v/>
          </cell>
          <cell r="BL434" t="str">
            <v/>
          </cell>
          <cell r="BM434" t="str">
            <v>○</v>
          </cell>
          <cell r="BN434" t="b">
            <v>1</v>
          </cell>
          <cell r="BO434" t="b">
            <v>1</v>
          </cell>
        </row>
        <row r="435">
          <cell r="W435" t="str">
            <v>－</v>
          </cell>
          <cell r="BC435" t="str">
            <v>予定価格</v>
          </cell>
          <cell r="BD435" t="str">
            <v>×</v>
          </cell>
          <cell r="BE435" t="str">
            <v>×</v>
          </cell>
          <cell r="BF435" t="str">
            <v>×</v>
          </cell>
          <cell r="BG435" t="str">
            <v>×</v>
          </cell>
          <cell r="BH435" t="str">
            <v/>
          </cell>
          <cell r="BI435">
            <v>0</v>
          </cell>
          <cell r="BJ435" t="str">
            <v/>
          </cell>
          <cell r="BL435" t="str">
            <v/>
          </cell>
          <cell r="BM435" t="str">
            <v>○</v>
          </cell>
          <cell r="BN435" t="b">
            <v>1</v>
          </cell>
          <cell r="BO435" t="b">
            <v>1</v>
          </cell>
        </row>
        <row r="436">
          <cell r="W436" t="str">
            <v>－</v>
          </cell>
          <cell r="BC436" t="str">
            <v>予定価格</v>
          </cell>
          <cell r="BD436" t="str">
            <v>×</v>
          </cell>
          <cell r="BE436" t="str">
            <v>×</v>
          </cell>
          <cell r="BF436" t="str">
            <v>×</v>
          </cell>
          <cell r="BG436" t="str">
            <v>×</v>
          </cell>
          <cell r="BH436" t="str">
            <v/>
          </cell>
          <cell r="BI436">
            <v>0</v>
          </cell>
          <cell r="BJ436" t="str">
            <v/>
          </cell>
          <cell r="BL436" t="str">
            <v/>
          </cell>
          <cell r="BM436" t="str">
            <v>○</v>
          </cell>
          <cell r="BN436" t="b">
            <v>1</v>
          </cell>
          <cell r="BO436" t="b">
            <v>1</v>
          </cell>
        </row>
        <row r="437">
          <cell r="W437" t="str">
            <v>－</v>
          </cell>
          <cell r="BC437" t="str">
            <v>予定価格</v>
          </cell>
          <cell r="BD437" t="str">
            <v>×</v>
          </cell>
          <cell r="BE437" t="str">
            <v>×</v>
          </cell>
          <cell r="BF437" t="str">
            <v>×</v>
          </cell>
          <cell r="BG437" t="str">
            <v>×</v>
          </cell>
          <cell r="BH437" t="str">
            <v/>
          </cell>
          <cell r="BI437">
            <v>0</v>
          </cell>
          <cell r="BJ437" t="str">
            <v/>
          </cell>
          <cell r="BL437" t="str">
            <v/>
          </cell>
          <cell r="BM437" t="str">
            <v>○</v>
          </cell>
          <cell r="BN437" t="b">
            <v>1</v>
          </cell>
          <cell r="BO437" t="b">
            <v>1</v>
          </cell>
        </row>
        <row r="438">
          <cell r="W438" t="str">
            <v>－</v>
          </cell>
          <cell r="BC438" t="str">
            <v>予定価格</v>
          </cell>
          <cell r="BD438" t="str">
            <v>×</v>
          </cell>
          <cell r="BE438" t="str">
            <v>×</v>
          </cell>
          <cell r="BF438" t="str">
            <v>×</v>
          </cell>
          <cell r="BG438" t="str">
            <v>×</v>
          </cell>
          <cell r="BH438" t="str">
            <v/>
          </cell>
          <cell r="BI438">
            <v>0</v>
          </cell>
          <cell r="BJ438" t="str">
            <v/>
          </cell>
          <cell r="BL438" t="str">
            <v/>
          </cell>
          <cell r="BM438" t="str">
            <v>○</v>
          </cell>
          <cell r="BN438" t="b">
            <v>1</v>
          </cell>
          <cell r="BO438" t="b">
            <v>1</v>
          </cell>
        </row>
        <row r="439">
          <cell r="W439" t="str">
            <v>－</v>
          </cell>
          <cell r="BC439" t="str">
            <v>予定価格</v>
          </cell>
          <cell r="BD439" t="str">
            <v>×</v>
          </cell>
          <cell r="BE439" t="str">
            <v>×</v>
          </cell>
          <cell r="BF439" t="str">
            <v>×</v>
          </cell>
          <cell r="BG439" t="str">
            <v>×</v>
          </cell>
          <cell r="BH439" t="str">
            <v/>
          </cell>
          <cell r="BI439">
            <v>0</v>
          </cell>
          <cell r="BJ439" t="str">
            <v/>
          </cell>
          <cell r="BL439" t="str">
            <v/>
          </cell>
          <cell r="BM439" t="str">
            <v>○</v>
          </cell>
          <cell r="BN439" t="b">
            <v>1</v>
          </cell>
          <cell r="BO439" t="b">
            <v>1</v>
          </cell>
        </row>
        <row r="440">
          <cell r="W440" t="str">
            <v>－</v>
          </cell>
          <cell r="BC440" t="str">
            <v>予定価格</v>
          </cell>
          <cell r="BD440" t="str">
            <v>×</v>
          </cell>
          <cell r="BE440" t="str">
            <v>×</v>
          </cell>
          <cell r="BF440" t="str">
            <v>×</v>
          </cell>
          <cell r="BG440" t="str">
            <v>×</v>
          </cell>
          <cell r="BH440" t="str">
            <v/>
          </cell>
          <cell r="BI440">
            <v>0</v>
          </cell>
          <cell r="BJ440" t="str">
            <v/>
          </cell>
          <cell r="BL440" t="str">
            <v/>
          </cell>
          <cell r="BM440" t="str">
            <v>○</v>
          </cell>
          <cell r="BN440" t="b">
            <v>1</v>
          </cell>
          <cell r="BO440" t="b">
            <v>1</v>
          </cell>
        </row>
        <row r="441">
          <cell r="W441" t="str">
            <v>－</v>
          </cell>
          <cell r="BC441" t="str">
            <v>予定価格</v>
          </cell>
          <cell r="BD441" t="str">
            <v>×</v>
          </cell>
          <cell r="BE441" t="str">
            <v>×</v>
          </cell>
          <cell r="BF441" t="str">
            <v>×</v>
          </cell>
          <cell r="BG441" t="str">
            <v>×</v>
          </cell>
          <cell r="BH441" t="str">
            <v/>
          </cell>
          <cell r="BI441">
            <v>0</v>
          </cell>
          <cell r="BJ441" t="str">
            <v/>
          </cell>
          <cell r="BL441" t="str">
            <v/>
          </cell>
          <cell r="BM441" t="str">
            <v>○</v>
          </cell>
          <cell r="BN441" t="b">
            <v>1</v>
          </cell>
          <cell r="BO441" t="b">
            <v>1</v>
          </cell>
        </row>
        <row r="442">
          <cell r="W442" t="str">
            <v>－</v>
          </cell>
          <cell r="BC442" t="str">
            <v>予定価格</v>
          </cell>
          <cell r="BD442" t="str">
            <v>×</v>
          </cell>
          <cell r="BE442" t="str">
            <v>×</v>
          </cell>
          <cell r="BF442" t="str">
            <v>×</v>
          </cell>
          <cell r="BG442" t="str">
            <v>×</v>
          </cell>
          <cell r="BH442" t="str">
            <v/>
          </cell>
          <cell r="BI442">
            <v>0</v>
          </cell>
          <cell r="BJ442" t="str">
            <v/>
          </cell>
          <cell r="BL442" t="str">
            <v/>
          </cell>
          <cell r="BM442" t="str">
            <v>○</v>
          </cell>
          <cell r="BN442" t="b">
            <v>1</v>
          </cell>
          <cell r="BO442" t="b">
            <v>1</v>
          </cell>
        </row>
        <row r="443">
          <cell r="W443" t="str">
            <v>－</v>
          </cell>
          <cell r="BC443" t="str">
            <v>予定価格</v>
          </cell>
          <cell r="BD443" t="str">
            <v>×</v>
          </cell>
          <cell r="BE443" t="str">
            <v>×</v>
          </cell>
          <cell r="BF443" t="str">
            <v>×</v>
          </cell>
          <cell r="BG443" t="str">
            <v>×</v>
          </cell>
          <cell r="BH443" t="str">
            <v/>
          </cell>
          <cell r="BI443">
            <v>0</v>
          </cell>
          <cell r="BJ443" t="str">
            <v/>
          </cell>
          <cell r="BL443" t="str">
            <v/>
          </cell>
          <cell r="BM443" t="str">
            <v>○</v>
          </cell>
          <cell r="BN443" t="b">
            <v>1</v>
          </cell>
          <cell r="BO443" t="b">
            <v>1</v>
          </cell>
        </row>
        <row r="444">
          <cell r="W444" t="str">
            <v>－</v>
          </cell>
          <cell r="BC444" t="str">
            <v>予定価格</v>
          </cell>
          <cell r="BD444" t="str">
            <v>×</v>
          </cell>
          <cell r="BE444" t="str">
            <v>×</v>
          </cell>
          <cell r="BF444" t="str">
            <v>×</v>
          </cell>
          <cell r="BG444" t="str">
            <v>×</v>
          </cell>
          <cell r="BH444" t="str">
            <v/>
          </cell>
          <cell r="BI444">
            <v>0</v>
          </cell>
          <cell r="BJ444" t="str">
            <v/>
          </cell>
          <cell r="BL444" t="str">
            <v/>
          </cell>
          <cell r="BM444" t="str">
            <v>○</v>
          </cell>
          <cell r="BN444" t="b">
            <v>1</v>
          </cell>
          <cell r="BO444" t="b">
            <v>1</v>
          </cell>
        </row>
        <row r="445">
          <cell r="W445" t="str">
            <v>－</v>
          </cell>
          <cell r="BC445" t="str">
            <v>予定価格</v>
          </cell>
          <cell r="BD445" t="str">
            <v>×</v>
          </cell>
          <cell r="BE445" t="str">
            <v>×</v>
          </cell>
          <cell r="BF445" t="str">
            <v>×</v>
          </cell>
          <cell r="BG445" t="str">
            <v>×</v>
          </cell>
          <cell r="BH445" t="str">
            <v/>
          </cell>
          <cell r="BI445">
            <v>0</v>
          </cell>
          <cell r="BJ445" t="str">
            <v/>
          </cell>
          <cell r="BL445" t="str">
            <v/>
          </cell>
          <cell r="BM445" t="str">
            <v>○</v>
          </cell>
          <cell r="BN445" t="b">
            <v>1</v>
          </cell>
          <cell r="BO445" t="b">
            <v>1</v>
          </cell>
        </row>
        <row r="446">
          <cell r="W446" t="str">
            <v>－</v>
          </cell>
          <cell r="BC446" t="str">
            <v>予定価格</v>
          </cell>
          <cell r="BD446" t="str">
            <v>×</v>
          </cell>
          <cell r="BE446" t="str">
            <v>×</v>
          </cell>
          <cell r="BF446" t="str">
            <v>×</v>
          </cell>
          <cell r="BG446" t="str">
            <v>×</v>
          </cell>
          <cell r="BH446" t="str">
            <v/>
          </cell>
          <cell r="BI446">
            <v>0</v>
          </cell>
          <cell r="BJ446" t="str">
            <v/>
          </cell>
          <cell r="BL446" t="str">
            <v/>
          </cell>
          <cell r="BM446" t="str">
            <v>○</v>
          </cell>
          <cell r="BN446" t="b">
            <v>1</v>
          </cell>
          <cell r="BO446" t="b">
            <v>1</v>
          </cell>
        </row>
        <row r="447">
          <cell r="W447" t="str">
            <v>－</v>
          </cell>
          <cell r="BC447" t="str">
            <v>予定価格</v>
          </cell>
          <cell r="BD447" t="str">
            <v>×</v>
          </cell>
          <cell r="BE447" t="str">
            <v>×</v>
          </cell>
          <cell r="BF447" t="str">
            <v>×</v>
          </cell>
          <cell r="BG447" t="str">
            <v>×</v>
          </cell>
          <cell r="BH447" t="str">
            <v/>
          </cell>
          <cell r="BI447">
            <v>0</v>
          </cell>
          <cell r="BJ447" t="str">
            <v/>
          </cell>
          <cell r="BL447" t="str">
            <v/>
          </cell>
          <cell r="BM447" t="str">
            <v>○</v>
          </cell>
          <cell r="BN447" t="b">
            <v>1</v>
          </cell>
          <cell r="BO447" t="b">
            <v>1</v>
          </cell>
        </row>
        <row r="448">
          <cell r="W448" t="str">
            <v>－</v>
          </cell>
          <cell r="BC448" t="str">
            <v>予定価格</v>
          </cell>
          <cell r="BD448" t="str">
            <v>×</v>
          </cell>
          <cell r="BE448" t="str">
            <v>×</v>
          </cell>
          <cell r="BF448" t="str">
            <v>×</v>
          </cell>
          <cell r="BG448" t="str">
            <v>×</v>
          </cell>
          <cell r="BH448" t="str">
            <v/>
          </cell>
          <cell r="BI448">
            <v>0</v>
          </cell>
          <cell r="BJ448" t="str">
            <v/>
          </cell>
          <cell r="BL448" t="str">
            <v/>
          </cell>
          <cell r="BM448" t="str">
            <v>○</v>
          </cell>
          <cell r="BN448" t="b">
            <v>1</v>
          </cell>
          <cell r="BO448" t="b">
            <v>1</v>
          </cell>
        </row>
        <row r="449">
          <cell r="W449" t="str">
            <v>－</v>
          </cell>
          <cell r="BC449" t="str">
            <v>予定価格</v>
          </cell>
          <cell r="BD449" t="str">
            <v>×</v>
          </cell>
          <cell r="BE449" t="str">
            <v>×</v>
          </cell>
          <cell r="BF449" t="str">
            <v>×</v>
          </cell>
          <cell r="BG449" t="str">
            <v>×</v>
          </cell>
          <cell r="BH449" t="str">
            <v/>
          </cell>
          <cell r="BI449">
            <v>0</v>
          </cell>
          <cell r="BJ449" t="str">
            <v/>
          </cell>
          <cell r="BL449" t="str">
            <v/>
          </cell>
          <cell r="BM449" t="str">
            <v>○</v>
          </cell>
          <cell r="BN449" t="b">
            <v>1</v>
          </cell>
          <cell r="BO449" t="b">
            <v>1</v>
          </cell>
        </row>
        <row r="450">
          <cell r="W450" t="str">
            <v>－</v>
          </cell>
          <cell r="BC450" t="str">
            <v>予定価格</v>
          </cell>
          <cell r="BD450" t="str">
            <v>×</v>
          </cell>
          <cell r="BE450" t="str">
            <v>×</v>
          </cell>
          <cell r="BF450" t="str">
            <v>×</v>
          </cell>
          <cell r="BG450" t="str">
            <v>×</v>
          </cell>
          <cell r="BH450" t="str">
            <v/>
          </cell>
          <cell r="BI450">
            <v>0</v>
          </cell>
          <cell r="BJ450" t="str">
            <v/>
          </cell>
          <cell r="BL450" t="str">
            <v/>
          </cell>
          <cell r="BM450" t="str">
            <v>○</v>
          </cell>
          <cell r="BN450" t="b">
            <v>1</v>
          </cell>
          <cell r="BO450" t="b">
            <v>1</v>
          </cell>
        </row>
        <row r="451">
          <cell r="W451" t="str">
            <v>－</v>
          </cell>
          <cell r="BC451" t="str">
            <v>予定価格</v>
          </cell>
          <cell r="BD451" t="str">
            <v>×</v>
          </cell>
          <cell r="BE451" t="str">
            <v>×</v>
          </cell>
          <cell r="BF451" t="str">
            <v>×</v>
          </cell>
          <cell r="BG451" t="str">
            <v>×</v>
          </cell>
          <cell r="BH451" t="str">
            <v/>
          </cell>
          <cell r="BI451">
            <v>0</v>
          </cell>
          <cell r="BJ451" t="str">
            <v/>
          </cell>
          <cell r="BL451" t="str">
            <v/>
          </cell>
          <cell r="BM451" t="str">
            <v>○</v>
          </cell>
          <cell r="BN451" t="b">
            <v>1</v>
          </cell>
          <cell r="BO451" t="b">
            <v>1</v>
          </cell>
        </row>
        <row r="452">
          <cell r="W452" t="str">
            <v>－</v>
          </cell>
          <cell r="BC452" t="str">
            <v>予定価格</v>
          </cell>
          <cell r="BD452" t="str">
            <v>×</v>
          </cell>
          <cell r="BE452" t="str">
            <v>×</v>
          </cell>
          <cell r="BF452" t="str">
            <v>×</v>
          </cell>
          <cell r="BG452" t="str">
            <v>×</v>
          </cell>
          <cell r="BH452" t="str">
            <v/>
          </cell>
          <cell r="BI452">
            <v>0</v>
          </cell>
          <cell r="BJ452" t="str">
            <v/>
          </cell>
          <cell r="BL452" t="str">
            <v/>
          </cell>
          <cell r="BM452" t="str">
            <v>○</v>
          </cell>
          <cell r="BN452" t="b">
            <v>1</v>
          </cell>
          <cell r="BO452" t="b">
            <v>1</v>
          </cell>
        </row>
        <row r="453">
          <cell r="W453" t="str">
            <v>－</v>
          </cell>
          <cell r="BC453" t="str">
            <v>予定価格</v>
          </cell>
          <cell r="BD453" t="str">
            <v>×</v>
          </cell>
          <cell r="BE453" t="str">
            <v>×</v>
          </cell>
          <cell r="BF453" t="str">
            <v>×</v>
          </cell>
          <cell r="BG453" t="str">
            <v>×</v>
          </cell>
          <cell r="BH453" t="str">
            <v/>
          </cell>
          <cell r="BI453">
            <v>0</v>
          </cell>
          <cell r="BJ453" t="str">
            <v/>
          </cell>
          <cell r="BL453" t="str">
            <v/>
          </cell>
          <cell r="BM453" t="str">
            <v>○</v>
          </cell>
          <cell r="BN453" t="b">
            <v>1</v>
          </cell>
          <cell r="BO453" t="b">
            <v>1</v>
          </cell>
        </row>
        <row r="454">
          <cell r="W454" t="str">
            <v>－</v>
          </cell>
          <cell r="BC454" t="str">
            <v>予定価格</v>
          </cell>
          <cell r="BD454" t="str">
            <v>×</v>
          </cell>
          <cell r="BE454" t="str">
            <v>×</v>
          </cell>
          <cell r="BF454" t="str">
            <v>×</v>
          </cell>
          <cell r="BG454" t="str">
            <v>×</v>
          </cell>
          <cell r="BH454" t="str">
            <v/>
          </cell>
          <cell r="BI454">
            <v>0</v>
          </cell>
          <cell r="BJ454" t="str">
            <v/>
          </cell>
          <cell r="BL454" t="str">
            <v/>
          </cell>
          <cell r="BM454" t="str">
            <v>○</v>
          </cell>
          <cell r="BN454" t="b">
            <v>1</v>
          </cell>
          <cell r="BO454" t="b">
            <v>1</v>
          </cell>
        </row>
        <row r="455">
          <cell r="W455" t="str">
            <v>－</v>
          </cell>
          <cell r="BC455" t="str">
            <v>予定価格</v>
          </cell>
          <cell r="BD455" t="str">
            <v>×</v>
          </cell>
          <cell r="BE455" t="str">
            <v>×</v>
          </cell>
          <cell r="BF455" t="str">
            <v>×</v>
          </cell>
          <cell r="BG455" t="str">
            <v>×</v>
          </cell>
          <cell r="BH455" t="str">
            <v/>
          </cell>
          <cell r="BI455">
            <v>0</v>
          </cell>
          <cell r="BJ455" t="str">
            <v/>
          </cell>
          <cell r="BL455" t="str">
            <v/>
          </cell>
          <cell r="BM455" t="str">
            <v>○</v>
          </cell>
          <cell r="BN455" t="b">
            <v>1</v>
          </cell>
          <cell r="BO455" t="b">
            <v>1</v>
          </cell>
        </row>
        <row r="456">
          <cell r="W456" t="str">
            <v>－</v>
          </cell>
          <cell r="BC456" t="str">
            <v>予定価格</v>
          </cell>
          <cell r="BD456" t="str">
            <v>×</v>
          </cell>
          <cell r="BE456" t="str">
            <v>×</v>
          </cell>
          <cell r="BF456" t="str">
            <v>×</v>
          </cell>
          <cell r="BG456" t="str">
            <v>×</v>
          </cell>
          <cell r="BH456" t="str">
            <v/>
          </cell>
          <cell r="BI456">
            <v>0</v>
          </cell>
          <cell r="BJ456" t="str">
            <v/>
          </cell>
          <cell r="BL456" t="str">
            <v/>
          </cell>
          <cell r="BM456" t="str">
            <v>○</v>
          </cell>
          <cell r="BN456" t="b">
            <v>1</v>
          </cell>
          <cell r="BO456" t="b">
            <v>1</v>
          </cell>
        </row>
        <row r="457">
          <cell r="W457" t="str">
            <v>－</v>
          </cell>
          <cell r="BC457" t="str">
            <v>予定価格</v>
          </cell>
          <cell r="BD457" t="str">
            <v>×</v>
          </cell>
          <cell r="BE457" t="str">
            <v>×</v>
          </cell>
          <cell r="BF457" t="str">
            <v>×</v>
          </cell>
          <cell r="BG457" t="str">
            <v>×</v>
          </cell>
          <cell r="BH457" t="str">
            <v/>
          </cell>
          <cell r="BI457">
            <v>0</v>
          </cell>
          <cell r="BJ457" t="str">
            <v/>
          </cell>
          <cell r="BL457" t="str">
            <v/>
          </cell>
          <cell r="BM457" t="str">
            <v>○</v>
          </cell>
          <cell r="BN457" t="b">
            <v>1</v>
          </cell>
          <cell r="BO457" t="b">
            <v>1</v>
          </cell>
        </row>
        <row r="458">
          <cell r="W458" t="str">
            <v>－</v>
          </cell>
          <cell r="BC458" t="str">
            <v>予定価格</v>
          </cell>
          <cell r="BD458" t="str">
            <v>×</v>
          </cell>
          <cell r="BE458" t="str">
            <v>×</v>
          </cell>
          <cell r="BF458" t="str">
            <v>×</v>
          </cell>
          <cell r="BG458" t="str">
            <v>×</v>
          </cell>
          <cell r="BH458" t="str">
            <v/>
          </cell>
          <cell r="BI458">
            <v>0</v>
          </cell>
          <cell r="BJ458" t="str">
            <v/>
          </cell>
          <cell r="BL458" t="str">
            <v/>
          </cell>
          <cell r="BM458" t="str">
            <v>○</v>
          </cell>
          <cell r="BN458" t="b">
            <v>1</v>
          </cell>
          <cell r="BO458" t="b">
            <v>1</v>
          </cell>
        </row>
        <row r="459">
          <cell r="W459" t="str">
            <v>－</v>
          </cell>
          <cell r="BC459" t="str">
            <v>予定価格</v>
          </cell>
          <cell r="BD459" t="str">
            <v>×</v>
          </cell>
          <cell r="BE459" t="str">
            <v>×</v>
          </cell>
          <cell r="BF459" t="str">
            <v>×</v>
          </cell>
          <cell r="BG459" t="str">
            <v>×</v>
          </cell>
          <cell r="BH459" t="str">
            <v/>
          </cell>
          <cell r="BI459">
            <v>0</v>
          </cell>
          <cell r="BJ459" t="str">
            <v/>
          </cell>
          <cell r="BL459" t="str">
            <v/>
          </cell>
          <cell r="BM459" t="str">
            <v>○</v>
          </cell>
          <cell r="BN459" t="b">
            <v>1</v>
          </cell>
          <cell r="BO459" t="b">
            <v>1</v>
          </cell>
        </row>
        <row r="460">
          <cell r="W460" t="str">
            <v>－</v>
          </cell>
          <cell r="BC460" t="str">
            <v>予定価格</v>
          </cell>
          <cell r="BD460" t="str">
            <v>×</v>
          </cell>
          <cell r="BE460" t="str">
            <v>×</v>
          </cell>
          <cell r="BF460" t="str">
            <v>×</v>
          </cell>
          <cell r="BG460" t="str">
            <v>×</v>
          </cell>
          <cell r="BH460" t="str">
            <v/>
          </cell>
          <cell r="BI460">
            <v>0</v>
          </cell>
          <cell r="BJ460" t="str">
            <v/>
          </cell>
          <cell r="BL460" t="str">
            <v/>
          </cell>
          <cell r="BM460" t="str">
            <v>○</v>
          </cell>
          <cell r="BN460" t="b">
            <v>1</v>
          </cell>
          <cell r="BO460" t="b">
            <v>1</v>
          </cell>
        </row>
        <row r="461">
          <cell r="W461" t="str">
            <v>－</v>
          </cell>
          <cell r="BC461" t="str">
            <v>予定価格</v>
          </cell>
          <cell r="BD461" t="str">
            <v>×</v>
          </cell>
          <cell r="BE461" t="str">
            <v>×</v>
          </cell>
          <cell r="BF461" t="str">
            <v>×</v>
          </cell>
          <cell r="BG461" t="str">
            <v>×</v>
          </cell>
          <cell r="BH461" t="str">
            <v/>
          </cell>
          <cell r="BI461">
            <v>0</v>
          </cell>
          <cell r="BJ461" t="str">
            <v/>
          </cell>
          <cell r="BL461" t="str">
            <v/>
          </cell>
          <cell r="BM461" t="str">
            <v>○</v>
          </cell>
          <cell r="BN461" t="b">
            <v>1</v>
          </cell>
          <cell r="BO461" t="b">
            <v>1</v>
          </cell>
        </row>
        <row r="462">
          <cell r="W462" t="str">
            <v>－</v>
          </cell>
          <cell r="BC462" t="str">
            <v>予定価格</v>
          </cell>
          <cell r="BD462" t="str">
            <v>×</v>
          </cell>
          <cell r="BE462" t="str">
            <v>×</v>
          </cell>
          <cell r="BF462" t="str">
            <v>×</v>
          </cell>
          <cell r="BG462" t="str">
            <v>×</v>
          </cell>
          <cell r="BH462" t="str">
            <v/>
          </cell>
          <cell r="BI462">
            <v>0</v>
          </cell>
          <cell r="BJ462" t="str">
            <v/>
          </cell>
          <cell r="BL462" t="str">
            <v/>
          </cell>
          <cell r="BM462" t="str">
            <v>○</v>
          </cell>
          <cell r="BN462" t="b">
            <v>1</v>
          </cell>
          <cell r="BO462" t="b">
            <v>1</v>
          </cell>
        </row>
        <row r="463">
          <cell r="W463" t="str">
            <v>－</v>
          </cell>
          <cell r="BC463" t="str">
            <v>予定価格</v>
          </cell>
          <cell r="BD463" t="str">
            <v>×</v>
          </cell>
          <cell r="BE463" t="str">
            <v>×</v>
          </cell>
          <cell r="BF463" t="str">
            <v>×</v>
          </cell>
          <cell r="BG463" t="str">
            <v>×</v>
          </cell>
          <cell r="BH463" t="str">
            <v/>
          </cell>
          <cell r="BI463">
            <v>0</v>
          </cell>
          <cell r="BJ463" t="str">
            <v/>
          </cell>
          <cell r="BL463" t="str">
            <v/>
          </cell>
          <cell r="BM463" t="str">
            <v>○</v>
          </cell>
          <cell r="BN463" t="b">
            <v>1</v>
          </cell>
          <cell r="BO463" t="b">
            <v>1</v>
          </cell>
        </row>
        <row r="464">
          <cell r="W464" t="str">
            <v>－</v>
          </cell>
          <cell r="BC464" t="str">
            <v>予定価格</v>
          </cell>
          <cell r="BD464" t="str">
            <v>×</v>
          </cell>
          <cell r="BE464" t="str">
            <v>×</v>
          </cell>
          <cell r="BF464" t="str">
            <v>×</v>
          </cell>
          <cell r="BG464" t="str">
            <v>×</v>
          </cell>
          <cell r="BH464" t="str">
            <v/>
          </cell>
          <cell r="BI464">
            <v>0</v>
          </cell>
          <cell r="BJ464" t="str">
            <v/>
          </cell>
          <cell r="BL464" t="str">
            <v/>
          </cell>
          <cell r="BM464" t="str">
            <v>○</v>
          </cell>
          <cell r="BN464" t="b">
            <v>1</v>
          </cell>
          <cell r="BO464" t="b">
            <v>1</v>
          </cell>
        </row>
        <row r="465">
          <cell r="W465" t="str">
            <v>－</v>
          </cell>
          <cell r="BC465" t="str">
            <v>予定価格</v>
          </cell>
          <cell r="BD465" t="str">
            <v>×</v>
          </cell>
          <cell r="BE465" t="str">
            <v>×</v>
          </cell>
          <cell r="BF465" t="str">
            <v>×</v>
          </cell>
          <cell r="BG465" t="str">
            <v>×</v>
          </cell>
          <cell r="BH465" t="str">
            <v/>
          </cell>
          <cell r="BI465">
            <v>0</v>
          </cell>
          <cell r="BJ465" t="str">
            <v/>
          </cell>
          <cell r="BL465" t="str">
            <v/>
          </cell>
          <cell r="BM465" t="str">
            <v>○</v>
          </cell>
          <cell r="BN465" t="b">
            <v>1</v>
          </cell>
          <cell r="BO465" t="b">
            <v>1</v>
          </cell>
        </row>
        <row r="466">
          <cell r="W466" t="str">
            <v>－</v>
          </cell>
          <cell r="BC466" t="str">
            <v>予定価格</v>
          </cell>
          <cell r="BD466" t="str">
            <v>×</v>
          </cell>
          <cell r="BE466" t="str">
            <v>×</v>
          </cell>
          <cell r="BF466" t="str">
            <v>×</v>
          </cell>
          <cell r="BG466" t="str">
            <v>×</v>
          </cell>
          <cell r="BH466" t="str">
            <v/>
          </cell>
          <cell r="BI466">
            <v>0</v>
          </cell>
          <cell r="BJ466" t="str">
            <v/>
          </cell>
          <cell r="BL466" t="str">
            <v/>
          </cell>
          <cell r="BM466" t="str">
            <v>○</v>
          </cell>
          <cell r="BN466" t="b">
            <v>1</v>
          </cell>
          <cell r="BO466" t="b">
            <v>1</v>
          </cell>
        </row>
        <row r="467">
          <cell r="W467" t="str">
            <v>－</v>
          </cell>
          <cell r="BC467" t="str">
            <v>予定価格</v>
          </cell>
          <cell r="BD467" t="str">
            <v>×</v>
          </cell>
          <cell r="BE467" t="str">
            <v>×</v>
          </cell>
          <cell r="BF467" t="str">
            <v>×</v>
          </cell>
          <cell r="BG467" t="str">
            <v>×</v>
          </cell>
          <cell r="BH467" t="str">
            <v/>
          </cell>
          <cell r="BI467">
            <v>0</v>
          </cell>
          <cell r="BJ467" t="str">
            <v/>
          </cell>
          <cell r="BL467" t="str">
            <v/>
          </cell>
          <cell r="BM467" t="str">
            <v>○</v>
          </cell>
          <cell r="BN467" t="b">
            <v>1</v>
          </cell>
          <cell r="BO467" t="b">
            <v>1</v>
          </cell>
        </row>
        <row r="468">
          <cell r="W468" t="str">
            <v>－</v>
          </cell>
          <cell r="BC468" t="str">
            <v>予定価格</v>
          </cell>
          <cell r="BD468" t="str">
            <v>×</v>
          </cell>
          <cell r="BE468" t="str">
            <v>×</v>
          </cell>
          <cell r="BF468" t="str">
            <v>×</v>
          </cell>
          <cell r="BG468" t="str">
            <v>×</v>
          </cell>
          <cell r="BH468" t="str">
            <v/>
          </cell>
          <cell r="BI468">
            <v>0</v>
          </cell>
          <cell r="BJ468" t="str">
            <v/>
          </cell>
          <cell r="BL468" t="str">
            <v/>
          </cell>
          <cell r="BM468" t="str">
            <v>○</v>
          </cell>
          <cell r="BN468" t="b">
            <v>1</v>
          </cell>
          <cell r="BO468" t="b">
            <v>1</v>
          </cell>
        </row>
        <row r="469">
          <cell r="W469" t="str">
            <v>－</v>
          </cell>
          <cell r="BC469" t="str">
            <v>予定価格</v>
          </cell>
          <cell r="BD469" t="str">
            <v>×</v>
          </cell>
          <cell r="BE469" t="str">
            <v>×</v>
          </cell>
          <cell r="BF469" t="str">
            <v>×</v>
          </cell>
          <cell r="BG469" t="str">
            <v>×</v>
          </cell>
          <cell r="BH469" t="str">
            <v/>
          </cell>
          <cell r="BI469">
            <v>0</v>
          </cell>
          <cell r="BJ469" t="str">
            <v/>
          </cell>
          <cell r="BL469" t="str">
            <v/>
          </cell>
          <cell r="BM469" t="str">
            <v>○</v>
          </cell>
          <cell r="BN469" t="b">
            <v>1</v>
          </cell>
          <cell r="BO469" t="b">
            <v>1</v>
          </cell>
        </row>
        <row r="470">
          <cell r="W470" t="str">
            <v>－</v>
          </cell>
          <cell r="BC470" t="str">
            <v>予定価格</v>
          </cell>
          <cell r="BD470" t="str">
            <v>×</v>
          </cell>
          <cell r="BE470" t="str">
            <v>×</v>
          </cell>
          <cell r="BF470" t="str">
            <v>×</v>
          </cell>
          <cell r="BG470" t="str">
            <v>×</v>
          </cell>
          <cell r="BH470" t="str">
            <v/>
          </cell>
          <cell r="BI470">
            <v>0</v>
          </cell>
          <cell r="BJ470" t="str">
            <v/>
          </cell>
          <cell r="BL470" t="str">
            <v/>
          </cell>
          <cell r="BM470" t="str">
            <v>○</v>
          </cell>
          <cell r="BN470" t="b">
            <v>1</v>
          </cell>
          <cell r="BO470" t="b">
            <v>1</v>
          </cell>
        </row>
        <row r="471">
          <cell r="W471" t="str">
            <v>－</v>
          </cell>
          <cell r="BC471" t="str">
            <v>予定価格</v>
          </cell>
          <cell r="BD471" t="str">
            <v>×</v>
          </cell>
          <cell r="BE471" t="str">
            <v>×</v>
          </cell>
          <cell r="BF471" t="str">
            <v>×</v>
          </cell>
          <cell r="BG471" t="str">
            <v>×</v>
          </cell>
          <cell r="BH471" t="str">
            <v/>
          </cell>
          <cell r="BI471">
            <v>0</v>
          </cell>
          <cell r="BJ471" t="str">
            <v/>
          </cell>
          <cell r="BL471" t="str">
            <v/>
          </cell>
          <cell r="BM471" t="str">
            <v>○</v>
          </cell>
          <cell r="BN471" t="b">
            <v>1</v>
          </cell>
          <cell r="BO471" t="b">
            <v>1</v>
          </cell>
        </row>
        <row r="472">
          <cell r="W472" t="str">
            <v>－</v>
          </cell>
          <cell r="BC472" t="str">
            <v>予定価格</v>
          </cell>
          <cell r="BD472" t="str">
            <v>×</v>
          </cell>
          <cell r="BE472" t="str">
            <v>×</v>
          </cell>
          <cell r="BF472" t="str">
            <v>×</v>
          </cell>
          <cell r="BG472" t="str">
            <v>×</v>
          </cell>
          <cell r="BH472" t="str">
            <v/>
          </cell>
          <cell r="BI472">
            <v>0</v>
          </cell>
          <cell r="BJ472" t="str">
            <v/>
          </cell>
          <cell r="BL472" t="str">
            <v/>
          </cell>
          <cell r="BM472" t="str">
            <v>○</v>
          </cell>
          <cell r="BN472" t="b">
            <v>1</v>
          </cell>
          <cell r="BO472" t="b">
            <v>1</v>
          </cell>
        </row>
        <row r="473">
          <cell r="W473" t="str">
            <v>－</v>
          </cell>
          <cell r="BC473" t="str">
            <v>予定価格</v>
          </cell>
          <cell r="BD473" t="str">
            <v>×</v>
          </cell>
          <cell r="BE473" t="str">
            <v>×</v>
          </cell>
          <cell r="BF473" t="str">
            <v>×</v>
          </cell>
          <cell r="BG473" t="str">
            <v>×</v>
          </cell>
          <cell r="BH473" t="str">
            <v/>
          </cell>
          <cell r="BI473">
            <v>0</v>
          </cell>
          <cell r="BJ473" t="str">
            <v/>
          </cell>
          <cell r="BL473" t="str">
            <v/>
          </cell>
          <cell r="BM473" t="str">
            <v>○</v>
          </cell>
          <cell r="BN473" t="b">
            <v>1</v>
          </cell>
          <cell r="BO473" t="b">
            <v>1</v>
          </cell>
        </row>
        <row r="474">
          <cell r="W474" t="str">
            <v>－</v>
          </cell>
          <cell r="BC474" t="str">
            <v>予定価格</v>
          </cell>
          <cell r="BD474" t="str">
            <v>×</v>
          </cell>
          <cell r="BE474" t="str">
            <v>×</v>
          </cell>
          <cell r="BF474" t="str">
            <v>×</v>
          </cell>
          <cell r="BG474" t="str">
            <v>×</v>
          </cell>
          <cell r="BH474" t="str">
            <v/>
          </cell>
          <cell r="BI474">
            <v>0</v>
          </cell>
          <cell r="BJ474" t="str">
            <v/>
          </cell>
          <cell r="BL474" t="str">
            <v/>
          </cell>
          <cell r="BM474" t="str">
            <v>○</v>
          </cell>
          <cell r="BN474" t="b">
            <v>1</v>
          </cell>
          <cell r="BO474" t="b">
            <v>1</v>
          </cell>
        </row>
        <row r="475">
          <cell r="W475" t="str">
            <v>－</v>
          </cell>
          <cell r="BC475" t="str">
            <v>予定価格</v>
          </cell>
          <cell r="BD475" t="str">
            <v>×</v>
          </cell>
          <cell r="BE475" t="str">
            <v>×</v>
          </cell>
          <cell r="BF475" t="str">
            <v>×</v>
          </cell>
          <cell r="BG475" t="str">
            <v>×</v>
          </cell>
          <cell r="BH475" t="str">
            <v/>
          </cell>
          <cell r="BI475">
            <v>0</v>
          </cell>
          <cell r="BJ475" t="str">
            <v/>
          </cell>
          <cell r="BL475" t="str">
            <v/>
          </cell>
          <cell r="BM475" t="str">
            <v>○</v>
          </cell>
          <cell r="BN475" t="b">
            <v>1</v>
          </cell>
          <cell r="BO475" t="b">
            <v>1</v>
          </cell>
        </row>
        <row r="476">
          <cell r="W476" t="str">
            <v>－</v>
          </cell>
          <cell r="BC476" t="str">
            <v>予定価格</v>
          </cell>
          <cell r="BD476" t="str">
            <v>×</v>
          </cell>
          <cell r="BE476" t="str">
            <v>×</v>
          </cell>
          <cell r="BF476" t="str">
            <v>×</v>
          </cell>
          <cell r="BG476" t="str">
            <v>×</v>
          </cell>
          <cell r="BH476" t="str">
            <v/>
          </cell>
          <cell r="BI476">
            <v>0</v>
          </cell>
          <cell r="BJ476" t="str">
            <v/>
          </cell>
          <cell r="BL476" t="str">
            <v/>
          </cell>
          <cell r="BM476" t="str">
            <v>○</v>
          </cell>
          <cell r="BN476" t="b">
            <v>1</v>
          </cell>
          <cell r="BO476" t="b">
            <v>1</v>
          </cell>
        </row>
        <row r="477">
          <cell r="W477" t="str">
            <v>－</v>
          </cell>
          <cell r="BC477" t="str">
            <v>予定価格</v>
          </cell>
          <cell r="BD477" t="str">
            <v>×</v>
          </cell>
          <cell r="BE477" t="str">
            <v>×</v>
          </cell>
          <cell r="BF477" t="str">
            <v>×</v>
          </cell>
          <cell r="BG477" t="str">
            <v>×</v>
          </cell>
          <cell r="BH477" t="str">
            <v/>
          </cell>
          <cell r="BI477">
            <v>0</v>
          </cell>
          <cell r="BJ477" t="str">
            <v/>
          </cell>
          <cell r="BL477" t="str">
            <v/>
          </cell>
          <cell r="BM477" t="str">
            <v>○</v>
          </cell>
          <cell r="BN477" t="b">
            <v>1</v>
          </cell>
          <cell r="BO477" t="b">
            <v>1</v>
          </cell>
        </row>
        <row r="478">
          <cell r="W478" t="str">
            <v>－</v>
          </cell>
          <cell r="BC478" t="str">
            <v>予定価格</v>
          </cell>
          <cell r="BD478" t="str">
            <v>×</v>
          </cell>
          <cell r="BE478" t="str">
            <v>×</v>
          </cell>
          <cell r="BF478" t="str">
            <v>×</v>
          </cell>
          <cell r="BG478" t="str">
            <v>×</v>
          </cell>
          <cell r="BH478" t="str">
            <v/>
          </cell>
          <cell r="BI478">
            <v>0</v>
          </cell>
          <cell r="BJ478" t="str">
            <v/>
          </cell>
          <cell r="BL478" t="str">
            <v/>
          </cell>
          <cell r="BM478" t="str">
            <v>○</v>
          </cell>
          <cell r="BN478" t="b">
            <v>1</v>
          </cell>
          <cell r="BO478" t="b">
            <v>1</v>
          </cell>
        </row>
        <row r="479">
          <cell r="W479" t="str">
            <v>－</v>
          </cell>
          <cell r="BC479" t="str">
            <v>予定価格</v>
          </cell>
          <cell r="BD479" t="str">
            <v>×</v>
          </cell>
          <cell r="BE479" t="str">
            <v>×</v>
          </cell>
          <cell r="BF479" t="str">
            <v>×</v>
          </cell>
          <cell r="BG479" t="str">
            <v>×</v>
          </cell>
          <cell r="BH479" t="str">
            <v/>
          </cell>
          <cell r="BI479">
            <v>0</v>
          </cell>
          <cell r="BJ479" t="str">
            <v/>
          </cell>
          <cell r="BL479" t="str">
            <v/>
          </cell>
          <cell r="BM479" t="str">
            <v>○</v>
          </cell>
          <cell r="BN479" t="b">
            <v>1</v>
          </cell>
          <cell r="BO479" t="b">
            <v>1</v>
          </cell>
        </row>
        <row r="480">
          <cell r="W480" t="str">
            <v>－</v>
          </cell>
          <cell r="BC480" t="str">
            <v>予定価格</v>
          </cell>
          <cell r="BD480" t="str">
            <v>×</v>
          </cell>
          <cell r="BE480" t="str">
            <v>×</v>
          </cell>
          <cell r="BF480" t="str">
            <v>×</v>
          </cell>
          <cell r="BG480" t="str">
            <v>×</v>
          </cell>
          <cell r="BH480" t="str">
            <v/>
          </cell>
          <cell r="BI480">
            <v>0</v>
          </cell>
          <cell r="BJ480" t="str">
            <v/>
          </cell>
          <cell r="BL480" t="str">
            <v/>
          </cell>
          <cell r="BM480" t="str">
            <v>○</v>
          </cell>
          <cell r="BN480" t="b">
            <v>1</v>
          </cell>
          <cell r="BO480" t="b">
            <v>1</v>
          </cell>
        </row>
        <row r="481">
          <cell r="W481" t="str">
            <v>－</v>
          </cell>
          <cell r="BC481" t="str">
            <v>予定価格</v>
          </cell>
          <cell r="BD481" t="str">
            <v>×</v>
          </cell>
          <cell r="BE481" t="str">
            <v>×</v>
          </cell>
          <cell r="BF481" t="str">
            <v>×</v>
          </cell>
          <cell r="BG481" t="str">
            <v>×</v>
          </cell>
          <cell r="BH481" t="str">
            <v/>
          </cell>
          <cell r="BI481">
            <v>0</v>
          </cell>
          <cell r="BJ481" t="str">
            <v/>
          </cell>
          <cell r="BL481" t="str">
            <v/>
          </cell>
          <cell r="BM481" t="str">
            <v>○</v>
          </cell>
          <cell r="BN481" t="b">
            <v>1</v>
          </cell>
          <cell r="BO481" t="b">
            <v>1</v>
          </cell>
        </row>
        <row r="482">
          <cell r="W482" t="str">
            <v>－</v>
          </cell>
          <cell r="BC482" t="str">
            <v>予定価格</v>
          </cell>
          <cell r="BD482" t="str">
            <v>×</v>
          </cell>
          <cell r="BE482" t="str">
            <v>×</v>
          </cell>
          <cell r="BF482" t="str">
            <v>×</v>
          </cell>
          <cell r="BG482" t="str">
            <v>×</v>
          </cell>
          <cell r="BH482" t="str">
            <v/>
          </cell>
          <cell r="BI482">
            <v>0</v>
          </cell>
          <cell r="BJ482" t="str">
            <v/>
          </cell>
          <cell r="BL482" t="str">
            <v/>
          </cell>
          <cell r="BM482" t="str">
            <v>○</v>
          </cell>
          <cell r="BN482" t="b">
            <v>1</v>
          </cell>
          <cell r="BO482" t="b">
            <v>1</v>
          </cell>
        </row>
        <row r="483">
          <cell r="W483" t="str">
            <v>－</v>
          </cell>
          <cell r="BC483" t="str">
            <v>予定価格</v>
          </cell>
          <cell r="BD483" t="str">
            <v>×</v>
          </cell>
          <cell r="BE483" t="str">
            <v>×</v>
          </cell>
          <cell r="BF483" t="str">
            <v>×</v>
          </cell>
          <cell r="BG483" t="str">
            <v>×</v>
          </cell>
          <cell r="BH483" t="str">
            <v/>
          </cell>
          <cell r="BI483">
            <v>0</v>
          </cell>
          <cell r="BJ483" t="str">
            <v/>
          </cell>
          <cell r="BL483" t="str">
            <v/>
          </cell>
          <cell r="BM483" t="str">
            <v>○</v>
          </cell>
          <cell r="BN483" t="b">
            <v>1</v>
          </cell>
          <cell r="BO483" t="b">
            <v>1</v>
          </cell>
        </row>
        <row r="484">
          <cell r="W484" t="str">
            <v>－</v>
          </cell>
          <cell r="BC484" t="str">
            <v>予定価格</v>
          </cell>
          <cell r="BD484" t="str">
            <v>×</v>
          </cell>
          <cell r="BE484" t="str">
            <v>×</v>
          </cell>
          <cell r="BF484" t="str">
            <v>×</v>
          </cell>
          <cell r="BG484" t="str">
            <v>×</v>
          </cell>
          <cell r="BH484" t="str">
            <v/>
          </cell>
          <cell r="BI484">
            <v>0</v>
          </cell>
          <cell r="BJ484" t="str">
            <v/>
          </cell>
          <cell r="BL484" t="str">
            <v/>
          </cell>
          <cell r="BM484" t="str">
            <v>○</v>
          </cell>
          <cell r="BN484" t="b">
            <v>1</v>
          </cell>
          <cell r="BO484" t="b">
            <v>1</v>
          </cell>
        </row>
        <row r="485">
          <cell r="W485" t="str">
            <v>－</v>
          </cell>
          <cell r="BC485" t="str">
            <v>予定価格</v>
          </cell>
          <cell r="BD485" t="str">
            <v>×</v>
          </cell>
          <cell r="BE485" t="str">
            <v>×</v>
          </cell>
          <cell r="BF485" t="str">
            <v>×</v>
          </cell>
          <cell r="BG485" t="str">
            <v>×</v>
          </cell>
          <cell r="BH485" t="str">
            <v/>
          </cell>
          <cell r="BI485">
            <v>0</v>
          </cell>
          <cell r="BJ485" t="str">
            <v/>
          </cell>
          <cell r="BL485" t="str">
            <v/>
          </cell>
          <cell r="BM485" t="str">
            <v>○</v>
          </cell>
          <cell r="BN485" t="b">
            <v>1</v>
          </cell>
          <cell r="BO485" t="b">
            <v>1</v>
          </cell>
        </row>
        <row r="486">
          <cell r="W486" t="str">
            <v>－</v>
          </cell>
          <cell r="BC486" t="str">
            <v>予定価格</v>
          </cell>
          <cell r="BD486" t="str">
            <v>×</v>
          </cell>
          <cell r="BE486" t="str">
            <v>×</v>
          </cell>
          <cell r="BF486" t="str">
            <v>×</v>
          </cell>
          <cell r="BG486" t="str">
            <v>×</v>
          </cell>
          <cell r="BH486" t="str">
            <v/>
          </cell>
          <cell r="BI486">
            <v>0</v>
          </cell>
          <cell r="BJ486" t="str">
            <v/>
          </cell>
          <cell r="BL486" t="str">
            <v/>
          </cell>
          <cell r="BM486" t="str">
            <v>○</v>
          </cell>
          <cell r="BN486" t="b">
            <v>1</v>
          </cell>
          <cell r="BO486" t="b">
            <v>1</v>
          </cell>
        </row>
        <row r="487">
          <cell r="W487" t="str">
            <v>－</v>
          </cell>
          <cell r="BC487" t="str">
            <v>予定価格</v>
          </cell>
          <cell r="BD487" t="str">
            <v>×</v>
          </cell>
          <cell r="BE487" t="str">
            <v>×</v>
          </cell>
          <cell r="BF487" t="str">
            <v>×</v>
          </cell>
          <cell r="BG487" t="str">
            <v>×</v>
          </cell>
          <cell r="BH487" t="str">
            <v/>
          </cell>
          <cell r="BI487">
            <v>0</v>
          </cell>
          <cell r="BJ487" t="str">
            <v/>
          </cell>
          <cell r="BL487" t="str">
            <v/>
          </cell>
          <cell r="BM487" t="str">
            <v>○</v>
          </cell>
          <cell r="BN487" t="b">
            <v>1</v>
          </cell>
          <cell r="BO487" t="b">
            <v>1</v>
          </cell>
        </row>
        <row r="488">
          <cell r="W488" t="str">
            <v>－</v>
          </cell>
          <cell r="BC488" t="str">
            <v>予定価格</v>
          </cell>
          <cell r="BD488" t="str">
            <v>×</v>
          </cell>
          <cell r="BE488" t="str">
            <v>×</v>
          </cell>
          <cell r="BF488" t="str">
            <v>×</v>
          </cell>
          <cell r="BG488" t="str">
            <v>×</v>
          </cell>
          <cell r="BH488" t="str">
            <v/>
          </cell>
          <cell r="BI488">
            <v>0</v>
          </cell>
          <cell r="BJ488" t="str">
            <v/>
          </cell>
          <cell r="BL488" t="str">
            <v/>
          </cell>
          <cell r="BM488" t="str">
            <v>○</v>
          </cell>
          <cell r="BN488" t="b">
            <v>1</v>
          </cell>
          <cell r="BO488" t="b">
            <v>1</v>
          </cell>
        </row>
        <row r="489">
          <cell r="W489" t="str">
            <v>－</v>
          </cell>
          <cell r="BC489" t="str">
            <v>予定価格</v>
          </cell>
          <cell r="BD489" t="str">
            <v>×</v>
          </cell>
          <cell r="BE489" t="str">
            <v>×</v>
          </cell>
          <cell r="BF489" t="str">
            <v>×</v>
          </cell>
          <cell r="BG489" t="str">
            <v>×</v>
          </cell>
          <cell r="BH489" t="str">
            <v/>
          </cell>
          <cell r="BI489">
            <v>0</v>
          </cell>
          <cell r="BJ489" t="str">
            <v/>
          </cell>
          <cell r="BL489" t="str">
            <v/>
          </cell>
          <cell r="BM489" t="str">
            <v>○</v>
          </cell>
          <cell r="BN489" t="b">
            <v>1</v>
          </cell>
          <cell r="BO489" t="b">
            <v>1</v>
          </cell>
        </row>
        <row r="490">
          <cell r="W490" t="str">
            <v>－</v>
          </cell>
          <cell r="BC490" t="str">
            <v>予定価格</v>
          </cell>
          <cell r="BD490" t="str">
            <v>×</v>
          </cell>
          <cell r="BE490" t="str">
            <v>×</v>
          </cell>
          <cell r="BF490" t="str">
            <v>×</v>
          </cell>
          <cell r="BG490" t="str">
            <v>×</v>
          </cell>
          <cell r="BH490" t="str">
            <v/>
          </cell>
          <cell r="BI490">
            <v>0</v>
          </cell>
          <cell r="BJ490" t="str">
            <v/>
          </cell>
          <cell r="BL490" t="str">
            <v/>
          </cell>
          <cell r="BM490" t="str">
            <v>○</v>
          </cell>
          <cell r="BN490" t="b">
            <v>1</v>
          </cell>
          <cell r="BO490" t="b">
            <v>1</v>
          </cell>
        </row>
        <row r="491">
          <cell r="W491" t="str">
            <v>－</v>
          </cell>
          <cell r="BC491" t="str">
            <v>予定価格</v>
          </cell>
          <cell r="BD491" t="str">
            <v>×</v>
          </cell>
          <cell r="BE491" t="str">
            <v>×</v>
          </cell>
          <cell r="BF491" t="str">
            <v>×</v>
          </cell>
          <cell r="BG491" t="str">
            <v>×</v>
          </cell>
          <cell r="BH491" t="str">
            <v/>
          </cell>
          <cell r="BI491">
            <v>0</v>
          </cell>
          <cell r="BJ491" t="str">
            <v/>
          </cell>
          <cell r="BL491" t="str">
            <v/>
          </cell>
          <cell r="BM491" t="str">
            <v>○</v>
          </cell>
          <cell r="BN491" t="b">
            <v>1</v>
          </cell>
          <cell r="BO491" t="b">
            <v>1</v>
          </cell>
        </row>
        <row r="492">
          <cell r="W492" t="str">
            <v>－</v>
          </cell>
          <cell r="BC492" t="str">
            <v>予定価格</v>
          </cell>
          <cell r="BD492" t="str">
            <v>×</v>
          </cell>
          <cell r="BE492" t="str">
            <v>×</v>
          </cell>
          <cell r="BF492" t="str">
            <v>×</v>
          </cell>
          <cell r="BG492" t="str">
            <v>×</v>
          </cell>
          <cell r="BH492" t="str">
            <v/>
          </cell>
          <cell r="BI492">
            <v>0</v>
          </cell>
          <cell r="BJ492" t="str">
            <v/>
          </cell>
          <cell r="BL492" t="str">
            <v/>
          </cell>
          <cell r="BM492" t="str">
            <v>○</v>
          </cell>
          <cell r="BN492" t="b">
            <v>1</v>
          </cell>
          <cell r="BO492" t="b">
            <v>1</v>
          </cell>
        </row>
        <row r="493">
          <cell r="W493" t="str">
            <v>－</v>
          </cell>
          <cell r="BC493" t="str">
            <v>予定価格</v>
          </cell>
          <cell r="BD493" t="str">
            <v>×</v>
          </cell>
          <cell r="BE493" t="str">
            <v>×</v>
          </cell>
          <cell r="BF493" t="str">
            <v>×</v>
          </cell>
          <cell r="BG493" t="str">
            <v>×</v>
          </cell>
          <cell r="BH493" t="str">
            <v/>
          </cell>
          <cell r="BI493">
            <v>0</v>
          </cell>
          <cell r="BJ493" t="str">
            <v/>
          </cell>
          <cell r="BL493" t="str">
            <v/>
          </cell>
          <cell r="BM493" t="str">
            <v>○</v>
          </cell>
          <cell r="BN493" t="b">
            <v>1</v>
          </cell>
          <cell r="BO493" t="b">
            <v>1</v>
          </cell>
        </row>
        <row r="494">
          <cell r="W494" t="str">
            <v>－</v>
          </cell>
          <cell r="BC494" t="str">
            <v>予定価格</v>
          </cell>
          <cell r="BD494" t="str">
            <v>×</v>
          </cell>
          <cell r="BE494" t="str">
            <v>×</v>
          </cell>
          <cell r="BF494" t="str">
            <v>×</v>
          </cell>
          <cell r="BG494" t="str">
            <v>×</v>
          </cell>
          <cell r="BH494" t="str">
            <v/>
          </cell>
          <cell r="BI494">
            <v>0</v>
          </cell>
          <cell r="BJ494" t="str">
            <v/>
          </cell>
          <cell r="BL494" t="str">
            <v/>
          </cell>
          <cell r="BM494" t="str">
            <v>○</v>
          </cell>
          <cell r="BN494" t="b">
            <v>1</v>
          </cell>
          <cell r="BO494" t="b">
            <v>1</v>
          </cell>
        </row>
        <row r="495">
          <cell r="W495" t="str">
            <v>－</v>
          </cell>
          <cell r="BC495" t="str">
            <v>予定価格</v>
          </cell>
          <cell r="BD495" t="str">
            <v>×</v>
          </cell>
          <cell r="BE495" t="str">
            <v>×</v>
          </cell>
          <cell r="BF495" t="str">
            <v>×</v>
          </cell>
          <cell r="BG495" t="str">
            <v>×</v>
          </cell>
          <cell r="BH495" t="str">
            <v/>
          </cell>
          <cell r="BI495">
            <v>0</v>
          </cell>
          <cell r="BJ495" t="str">
            <v/>
          </cell>
          <cell r="BL495" t="str">
            <v/>
          </cell>
          <cell r="BM495" t="str">
            <v>○</v>
          </cell>
          <cell r="BN495" t="b">
            <v>1</v>
          </cell>
          <cell r="BO495" t="b">
            <v>1</v>
          </cell>
        </row>
        <row r="496">
          <cell r="W496" t="str">
            <v>－</v>
          </cell>
          <cell r="BC496" t="str">
            <v>予定価格</v>
          </cell>
          <cell r="BD496" t="str">
            <v>×</v>
          </cell>
          <cell r="BE496" t="str">
            <v>×</v>
          </cell>
          <cell r="BF496" t="str">
            <v>×</v>
          </cell>
          <cell r="BG496" t="str">
            <v>×</v>
          </cell>
          <cell r="BH496" t="str">
            <v/>
          </cell>
          <cell r="BI496">
            <v>0</v>
          </cell>
          <cell r="BJ496" t="str">
            <v/>
          </cell>
          <cell r="BL496" t="str">
            <v/>
          </cell>
          <cell r="BM496" t="str">
            <v>○</v>
          </cell>
          <cell r="BN496" t="b">
            <v>1</v>
          </cell>
          <cell r="BO496" t="b">
            <v>1</v>
          </cell>
        </row>
        <row r="497">
          <cell r="W497" t="str">
            <v>－</v>
          </cell>
          <cell r="BC497" t="str">
            <v>予定価格</v>
          </cell>
          <cell r="BD497" t="str">
            <v>×</v>
          </cell>
          <cell r="BE497" t="str">
            <v>×</v>
          </cell>
          <cell r="BF497" t="str">
            <v>×</v>
          </cell>
          <cell r="BG497" t="str">
            <v>×</v>
          </cell>
          <cell r="BH497" t="str">
            <v/>
          </cell>
          <cell r="BI497">
            <v>0</v>
          </cell>
          <cell r="BJ497" t="str">
            <v/>
          </cell>
          <cell r="BL497" t="str">
            <v/>
          </cell>
          <cell r="BM497" t="str">
            <v>○</v>
          </cell>
          <cell r="BN497" t="b">
            <v>1</v>
          </cell>
          <cell r="BO497" t="b">
            <v>1</v>
          </cell>
        </row>
        <row r="498">
          <cell r="W498" t="str">
            <v>－</v>
          </cell>
          <cell r="BC498" t="str">
            <v>予定価格</v>
          </cell>
          <cell r="BD498" t="str">
            <v>×</v>
          </cell>
          <cell r="BE498" t="str">
            <v>×</v>
          </cell>
          <cell r="BF498" t="str">
            <v>×</v>
          </cell>
          <cell r="BG498" t="str">
            <v>×</v>
          </cell>
          <cell r="BH498" t="str">
            <v/>
          </cell>
          <cell r="BI498">
            <v>0</v>
          </cell>
          <cell r="BJ498" t="str">
            <v/>
          </cell>
          <cell r="BL498" t="str">
            <v/>
          </cell>
          <cell r="BM498" t="str">
            <v>○</v>
          </cell>
          <cell r="BN498" t="b">
            <v>1</v>
          </cell>
          <cell r="BO498" t="b">
            <v>1</v>
          </cell>
        </row>
        <row r="499">
          <cell r="W499" t="str">
            <v>－</v>
          </cell>
          <cell r="BC499" t="str">
            <v>予定価格</v>
          </cell>
          <cell r="BD499" t="str">
            <v>×</v>
          </cell>
          <cell r="BE499" t="str">
            <v>×</v>
          </cell>
          <cell r="BF499" t="str">
            <v>×</v>
          </cell>
          <cell r="BG499" t="str">
            <v>×</v>
          </cell>
          <cell r="BH499" t="str">
            <v/>
          </cell>
          <cell r="BI499">
            <v>0</v>
          </cell>
          <cell r="BJ499" t="str">
            <v/>
          </cell>
          <cell r="BL499" t="str">
            <v/>
          </cell>
          <cell r="BM499" t="str">
            <v>○</v>
          </cell>
          <cell r="BN499" t="b">
            <v>1</v>
          </cell>
          <cell r="BO499" t="b">
            <v>1</v>
          </cell>
        </row>
        <row r="500">
          <cell r="W500" t="str">
            <v>－</v>
          </cell>
          <cell r="BC500" t="str">
            <v>予定価格</v>
          </cell>
          <cell r="BD500" t="str">
            <v>×</v>
          </cell>
          <cell r="BE500" t="str">
            <v>×</v>
          </cell>
          <cell r="BF500" t="str">
            <v>×</v>
          </cell>
          <cell r="BG500" t="str">
            <v>×</v>
          </cell>
          <cell r="BH500" t="str">
            <v/>
          </cell>
          <cell r="BI500">
            <v>0</v>
          </cell>
          <cell r="BJ500" t="str">
            <v/>
          </cell>
          <cell r="BL500" t="str">
            <v/>
          </cell>
          <cell r="BM500" t="str">
            <v>○</v>
          </cell>
          <cell r="BN500" t="b">
            <v>1</v>
          </cell>
          <cell r="BO500" t="b">
            <v>1</v>
          </cell>
        </row>
        <row r="501">
          <cell r="W501" t="str">
            <v>－</v>
          </cell>
          <cell r="BC501" t="str">
            <v>予定価格</v>
          </cell>
          <cell r="BD501" t="str">
            <v>×</v>
          </cell>
          <cell r="BE501" t="str">
            <v>×</v>
          </cell>
          <cell r="BF501" t="str">
            <v>×</v>
          </cell>
          <cell r="BG501" t="str">
            <v>×</v>
          </cell>
          <cell r="BH501" t="str">
            <v/>
          </cell>
          <cell r="BI501">
            <v>0</v>
          </cell>
          <cell r="BJ501" t="str">
            <v/>
          </cell>
          <cell r="BL501" t="str">
            <v/>
          </cell>
          <cell r="BM501" t="str">
            <v>○</v>
          </cell>
          <cell r="BN501" t="b">
            <v>1</v>
          </cell>
          <cell r="BO501" t="b">
            <v>1</v>
          </cell>
        </row>
        <row r="502">
          <cell r="W502" t="str">
            <v>－</v>
          </cell>
          <cell r="BC502" t="str">
            <v>予定価格</v>
          </cell>
          <cell r="BD502" t="str">
            <v>×</v>
          </cell>
          <cell r="BE502" t="str">
            <v>×</v>
          </cell>
          <cell r="BF502" t="str">
            <v>×</v>
          </cell>
          <cell r="BG502" t="str">
            <v>×</v>
          </cell>
          <cell r="BH502" t="str">
            <v/>
          </cell>
          <cell r="BI502">
            <v>0</v>
          </cell>
          <cell r="BJ502" t="str">
            <v/>
          </cell>
          <cell r="BL502" t="str">
            <v/>
          </cell>
          <cell r="BM502" t="str">
            <v>○</v>
          </cell>
          <cell r="BN502" t="b">
            <v>1</v>
          </cell>
          <cell r="BO502" t="b">
            <v>1</v>
          </cell>
        </row>
        <row r="503">
          <cell r="W503" t="str">
            <v>－</v>
          </cell>
          <cell r="BC503" t="str">
            <v>予定価格</v>
          </cell>
          <cell r="BD503" t="str">
            <v>×</v>
          </cell>
          <cell r="BE503" t="str">
            <v>×</v>
          </cell>
          <cell r="BF503" t="str">
            <v>×</v>
          </cell>
          <cell r="BG503" t="str">
            <v>×</v>
          </cell>
          <cell r="BH503" t="str">
            <v/>
          </cell>
          <cell r="BI503">
            <v>0</v>
          </cell>
          <cell r="BJ503" t="str">
            <v/>
          </cell>
          <cell r="BL503" t="str">
            <v/>
          </cell>
          <cell r="BM503" t="str">
            <v>○</v>
          </cell>
          <cell r="BN503" t="b">
            <v>1</v>
          </cell>
          <cell r="BO503" t="b">
            <v>1</v>
          </cell>
        </row>
        <row r="504">
          <cell r="W504" t="str">
            <v>－</v>
          </cell>
          <cell r="BC504" t="str">
            <v>予定価格</v>
          </cell>
          <cell r="BD504" t="str">
            <v>×</v>
          </cell>
          <cell r="BE504" t="str">
            <v>×</v>
          </cell>
          <cell r="BF504" t="str">
            <v>×</v>
          </cell>
          <cell r="BG504" t="str">
            <v>×</v>
          </cell>
          <cell r="BH504" t="str">
            <v/>
          </cell>
          <cell r="BI504">
            <v>0</v>
          </cell>
          <cell r="BJ504" t="str">
            <v/>
          </cell>
          <cell r="BL504" t="str">
            <v/>
          </cell>
          <cell r="BM504" t="str">
            <v>○</v>
          </cell>
          <cell r="BN504" t="b">
            <v>1</v>
          </cell>
          <cell r="BO504" t="b">
            <v>1</v>
          </cell>
        </row>
        <row r="505">
          <cell r="W505" t="str">
            <v>－</v>
          </cell>
          <cell r="BC505" t="str">
            <v>予定価格</v>
          </cell>
          <cell r="BD505" t="str">
            <v>×</v>
          </cell>
          <cell r="BE505" t="str">
            <v>×</v>
          </cell>
          <cell r="BF505" t="str">
            <v>×</v>
          </cell>
          <cell r="BG505" t="str">
            <v>×</v>
          </cell>
          <cell r="BH505" t="str">
            <v/>
          </cell>
          <cell r="BI505">
            <v>0</v>
          </cell>
          <cell r="BJ505" t="str">
            <v/>
          </cell>
          <cell r="BL505" t="str">
            <v/>
          </cell>
          <cell r="BM505" t="str">
            <v>○</v>
          </cell>
          <cell r="BN505" t="b">
            <v>1</v>
          </cell>
          <cell r="BO505" t="b">
            <v>1</v>
          </cell>
        </row>
        <row r="506">
          <cell r="W506" t="str">
            <v>－</v>
          </cell>
          <cell r="BC506" t="str">
            <v>予定価格</v>
          </cell>
          <cell r="BD506" t="str">
            <v>×</v>
          </cell>
          <cell r="BE506" t="str">
            <v>×</v>
          </cell>
          <cell r="BF506" t="str">
            <v>×</v>
          </cell>
          <cell r="BG506" t="str">
            <v>×</v>
          </cell>
          <cell r="BH506" t="str">
            <v/>
          </cell>
          <cell r="BI506">
            <v>0</v>
          </cell>
          <cell r="BJ506" t="str">
            <v/>
          </cell>
          <cell r="BL506" t="str">
            <v/>
          </cell>
          <cell r="BM506" t="str">
            <v>○</v>
          </cell>
          <cell r="BN506" t="b">
            <v>1</v>
          </cell>
          <cell r="BO506" t="b">
            <v>1</v>
          </cell>
        </row>
        <row r="507">
          <cell r="W507" t="str">
            <v>－</v>
          </cell>
          <cell r="BC507" t="str">
            <v>予定価格</v>
          </cell>
          <cell r="BD507" t="str">
            <v>×</v>
          </cell>
          <cell r="BE507" t="str">
            <v>×</v>
          </cell>
          <cell r="BF507" t="str">
            <v>×</v>
          </cell>
          <cell r="BG507" t="str">
            <v>×</v>
          </cell>
          <cell r="BH507" t="str">
            <v/>
          </cell>
          <cell r="BI507">
            <v>0</v>
          </cell>
          <cell r="BJ507" t="str">
            <v/>
          </cell>
          <cell r="BL507" t="str">
            <v/>
          </cell>
          <cell r="BM507" t="str">
            <v>○</v>
          </cell>
          <cell r="BN507" t="b">
            <v>1</v>
          </cell>
          <cell r="BO507" t="b">
            <v>1</v>
          </cell>
        </row>
        <row r="508">
          <cell r="W508" t="str">
            <v>－</v>
          </cell>
          <cell r="BC508" t="str">
            <v>予定価格</v>
          </cell>
          <cell r="BD508" t="str">
            <v>×</v>
          </cell>
          <cell r="BE508" t="str">
            <v>×</v>
          </cell>
          <cell r="BF508" t="str">
            <v>×</v>
          </cell>
          <cell r="BG508" t="str">
            <v>×</v>
          </cell>
          <cell r="BH508" t="str">
            <v/>
          </cell>
          <cell r="BI508">
            <v>0</v>
          </cell>
          <cell r="BJ508" t="str">
            <v/>
          </cell>
          <cell r="BL508" t="str">
            <v/>
          </cell>
          <cell r="BM508" t="str">
            <v>○</v>
          </cell>
          <cell r="BN508" t="b">
            <v>1</v>
          </cell>
          <cell r="BO508" t="b">
            <v>1</v>
          </cell>
        </row>
        <row r="509">
          <cell r="W509" t="str">
            <v>－</v>
          </cell>
          <cell r="BC509" t="str">
            <v>予定価格</v>
          </cell>
          <cell r="BD509" t="str">
            <v>×</v>
          </cell>
          <cell r="BE509" t="str">
            <v>×</v>
          </cell>
          <cell r="BF509" t="str">
            <v>×</v>
          </cell>
          <cell r="BG509" t="str">
            <v>×</v>
          </cell>
          <cell r="BH509" t="str">
            <v/>
          </cell>
          <cell r="BI509">
            <v>0</v>
          </cell>
          <cell r="BJ509" t="str">
            <v/>
          </cell>
          <cell r="BL509" t="str">
            <v/>
          </cell>
          <cell r="BM509" t="str">
            <v>○</v>
          </cell>
          <cell r="BN509" t="b">
            <v>1</v>
          </cell>
          <cell r="BO509" t="b">
            <v>1</v>
          </cell>
        </row>
        <row r="510">
          <cell r="W510" t="str">
            <v>－</v>
          </cell>
          <cell r="BC510" t="str">
            <v>予定価格</v>
          </cell>
          <cell r="BD510" t="str">
            <v>×</v>
          </cell>
          <cell r="BE510" t="str">
            <v>×</v>
          </cell>
          <cell r="BF510" t="str">
            <v>×</v>
          </cell>
          <cell r="BG510" t="str">
            <v>×</v>
          </cell>
          <cell r="BH510" t="str">
            <v/>
          </cell>
          <cell r="BI510">
            <v>0</v>
          </cell>
          <cell r="BJ510" t="str">
            <v/>
          </cell>
          <cell r="BL510" t="str">
            <v/>
          </cell>
          <cell r="BM510" t="str">
            <v>○</v>
          </cell>
          <cell r="BN510" t="b">
            <v>1</v>
          </cell>
          <cell r="BO510" t="b">
            <v>1</v>
          </cell>
        </row>
        <row r="511">
          <cell r="W511" t="str">
            <v>－</v>
          </cell>
          <cell r="BC511" t="str">
            <v>予定価格</v>
          </cell>
          <cell r="BD511" t="str">
            <v>×</v>
          </cell>
          <cell r="BE511" t="str">
            <v>×</v>
          </cell>
          <cell r="BF511" t="str">
            <v>×</v>
          </cell>
          <cell r="BG511" t="str">
            <v>×</v>
          </cell>
          <cell r="BH511" t="str">
            <v/>
          </cell>
          <cell r="BI511">
            <v>0</v>
          </cell>
          <cell r="BJ511" t="str">
            <v/>
          </cell>
          <cell r="BL511" t="str">
            <v/>
          </cell>
          <cell r="BM511" t="str">
            <v>○</v>
          </cell>
          <cell r="BN511" t="b">
            <v>1</v>
          </cell>
          <cell r="BO511" t="b">
            <v>1</v>
          </cell>
        </row>
        <row r="512">
          <cell r="W512" t="str">
            <v>－</v>
          </cell>
          <cell r="BC512" t="str">
            <v>予定価格</v>
          </cell>
          <cell r="BD512" t="str">
            <v>×</v>
          </cell>
          <cell r="BE512" t="str">
            <v>×</v>
          </cell>
          <cell r="BF512" t="str">
            <v>×</v>
          </cell>
          <cell r="BG512" t="str">
            <v>×</v>
          </cell>
          <cell r="BH512" t="str">
            <v/>
          </cell>
          <cell r="BI512">
            <v>0</v>
          </cell>
          <cell r="BJ512" t="str">
            <v/>
          </cell>
          <cell r="BL512" t="str">
            <v/>
          </cell>
          <cell r="BM512" t="str">
            <v>○</v>
          </cell>
          <cell r="BN512" t="b">
            <v>1</v>
          </cell>
          <cell r="BO512" t="b">
            <v>1</v>
          </cell>
        </row>
        <row r="513">
          <cell r="W513" t="str">
            <v>－</v>
          </cell>
          <cell r="BC513" t="str">
            <v>予定価格</v>
          </cell>
          <cell r="BD513" t="str">
            <v>×</v>
          </cell>
          <cell r="BE513" t="str">
            <v>×</v>
          </cell>
          <cell r="BF513" t="str">
            <v>×</v>
          </cell>
          <cell r="BG513" t="str">
            <v>×</v>
          </cell>
          <cell r="BH513" t="str">
            <v/>
          </cell>
          <cell r="BI513">
            <v>0</v>
          </cell>
          <cell r="BJ513" t="str">
            <v/>
          </cell>
          <cell r="BL513" t="str">
            <v/>
          </cell>
          <cell r="BM513" t="str">
            <v>○</v>
          </cell>
          <cell r="BN513" t="b">
            <v>1</v>
          </cell>
          <cell r="BO513" t="b">
            <v>1</v>
          </cell>
        </row>
        <row r="514">
          <cell r="W514" t="str">
            <v>－</v>
          </cell>
          <cell r="BC514" t="str">
            <v>予定価格</v>
          </cell>
          <cell r="BD514" t="str">
            <v>×</v>
          </cell>
          <cell r="BE514" t="str">
            <v>×</v>
          </cell>
          <cell r="BF514" t="str">
            <v>×</v>
          </cell>
          <cell r="BG514" t="str">
            <v>×</v>
          </cell>
          <cell r="BH514" t="str">
            <v/>
          </cell>
          <cell r="BI514">
            <v>0</v>
          </cell>
          <cell r="BJ514" t="str">
            <v/>
          </cell>
          <cell r="BL514" t="str">
            <v/>
          </cell>
          <cell r="BM514" t="str">
            <v>○</v>
          </cell>
          <cell r="BN514" t="b">
            <v>1</v>
          </cell>
          <cell r="BO514" t="b">
            <v>1</v>
          </cell>
        </row>
        <row r="515">
          <cell r="W515" t="str">
            <v>－</v>
          </cell>
          <cell r="BC515" t="str">
            <v>予定価格</v>
          </cell>
          <cell r="BD515" t="str">
            <v>×</v>
          </cell>
          <cell r="BE515" t="str">
            <v>×</v>
          </cell>
          <cell r="BF515" t="str">
            <v>×</v>
          </cell>
          <cell r="BG515" t="str">
            <v>×</v>
          </cell>
          <cell r="BH515" t="str">
            <v/>
          </cell>
          <cell r="BI515">
            <v>0</v>
          </cell>
          <cell r="BJ515" t="str">
            <v/>
          </cell>
          <cell r="BL515" t="str">
            <v/>
          </cell>
          <cell r="BM515" t="str">
            <v>○</v>
          </cell>
          <cell r="BN515" t="b">
            <v>1</v>
          </cell>
          <cell r="BO515" t="b">
            <v>1</v>
          </cell>
        </row>
        <row r="516">
          <cell r="W516" t="str">
            <v>－</v>
          </cell>
          <cell r="BC516" t="str">
            <v>予定価格</v>
          </cell>
          <cell r="BD516" t="str">
            <v>×</v>
          </cell>
          <cell r="BE516" t="str">
            <v>×</v>
          </cell>
          <cell r="BF516" t="str">
            <v>×</v>
          </cell>
          <cell r="BG516" t="str">
            <v>×</v>
          </cell>
          <cell r="BH516" t="str">
            <v/>
          </cell>
          <cell r="BI516">
            <v>0</v>
          </cell>
          <cell r="BJ516" t="str">
            <v/>
          </cell>
          <cell r="BL516" t="str">
            <v/>
          </cell>
          <cell r="BM516" t="str">
            <v>○</v>
          </cell>
          <cell r="BN516" t="b">
            <v>1</v>
          </cell>
          <cell r="BO516" t="b">
            <v>1</v>
          </cell>
        </row>
        <row r="517">
          <cell r="W517" t="str">
            <v>－</v>
          </cell>
          <cell r="BC517" t="str">
            <v>予定価格</v>
          </cell>
          <cell r="BD517" t="str">
            <v>×</v>
          </cell>
          <cell r="BE517" t="str">
            <v>×</v>
          </cell>
          <cell r="BF517" t="str">
            <v>×</v>
          </cell>
          <cell r="BG517" t="str">
            <v>×</v>
          </cell>
          <cell r="BH517" t="str">
            <v/>
          </cell>
          <cell r="BI517">
            <v>0</v>
          </cell>
          <cell r="BJ517" t="str">
            <v/>
          </cell>
          <cell r="BL517" t="str">
            <v/>
          </cell>
          <cell r="BM517" t="str">
            <v>○</v>
          </cell>
          <cell r="BN517" t="b">
            <v>1</v>
          </cell>
          <cell r="BO517" t="b">
            <v>1</v>
          </cell>
        </row>
        <row r="518">
          <cell r="W518" t="str">
            <v>－</v>
          </cell>
          <cell r="BC518" t="str">
            <v>予定価格</v>
          </cell>
          <cell r="BD518" t="str">
            <v>×</v>
          </cell>
          <cell r="BE518" t="str">
            <v>×</v>
          </cell>
          <cell r="BF518" t="str">
            <v>×</v>
          </cell>
          <cell r="BG518" t="str">
            <v>×</v>
          </cell>
          <cell r="BH518" t="str">
            <v/>
          </cell>
          <cell r="BI518">
            <v>0</v>
          </cell>
          <cell r="BJ518" t="str">
            <v/>
          </cell>
          <cell r="BL518" t="str">
            <v/>
          </cell>
          <cell r="BM518" t="str">
            <v>○</v>
          </cell>
          <cell r="BN518" t="b">
            <v>1</v>
          </cell>
          <cell r="BO518" t="b">
            <v>1</v>
          </cell>
        </row>
        <row r="519">
          <cell r="W519" t="str">
            <v>－</v>
          </cell>
          <cell r="BC519" t="str">
            <v>予定価格</v>
          </cell>
          <cell r="BD519" t="str">
            <v>×</v>
          </cell>
          <cell r="BE519" t="str">
            <v>×</v>
          </cell>
          <cell r="BF519" t="str">
            <v>×</v>
          </cell>
          <cell r="BG519" t="str">
            <v>×</v>
          </cell>
          <cell r="BH519" t="str">
            <v/>
          </cell>
          <cell r="BI519">
            <v>0</v>
          </cell>
          <cell r="BJ519" t="str">
            <v/>
          </cell>
          <cell r="BL519" t="str">
            <v/>
          </cell>
          <cell r="BM519" t="str">
            <v>○</v>
          </cell>
          <cell r="BN519" t="b">
            <v>1</v>
          </cell>
          <cell r="BO519" t="b">
            <v>1</v>
          </cell>
        </row>
        <row r="520">
          <cell r="W520" t="str">
            <v>－</v>
          </cell>
          <cell r="BC520" t="str">
            <v>予定価格</v>
          </cell>
          <cell r="BD520" t="str">
            <v>×</v>
          </cell>
          <cell r="BE520" t="str">
            <v>×</v>
          </cell>
          <cell r="BF520" t="str">
            <v>×</v>
          </cell>
          <cell r="BG520" t="str">
            <v>×</v>
          </cell>
          <cell r="BH520" t="str">
            <v/>
          </cell>
          <cell r="BI520">
            <v>0</v>
          </cell>
          <cell r="BJ520" t="str">
            <v/>
          </cell>
          <cell r="BL520" t="str">
            <v/>
          </cell>
          <cell r="BM520" t="str">
            <v>○</v>
          </cell>
          <cell r="BN520" t="b">
            <v>1</v>
          </cell>
          <cell r="BO520" t="b">
            <v>1</v>
          </cell>
        </row>
        <row r="521">
          <cell r="W521" t="str">
            <v>－</v>
          </cell>
          <cell r="BC521" t="str">
            <v>予定価格</v>
          </cell>
          <cell r="BD521" t="str">
            <v>×</v>
          </cell>
          <cell r="BE521" t="str">
            <v>×</v>
          </cell>
          <cell r="BF521" t="str">
            <v>×</v>
          </cell>
          <cell r="BG521" t="str">
            <v>×</v>
          </cell>
          <cell r="BH521" t="str">
            <v/>
          </cell>
          <cell r="BI521">
            <v>0</v>
          </cell>
          <cell r="BJ521" t="str">
            <v/>
          </cell>
          <cell r="BL521" t="str">
            <v/>
          </cell>
          <cell r="BM521" t="str">
            <v>○</v>
          </cell>
          <cell r="BN521" t="b">
            <v>1</v>
          </cell>
          <cell r="BO521" t="b">
            <v>1</v>
          </cell>
        </row>
        <row r="522">
          <cell r="W522" t="str">
            <v>－</v>
          </cell>
          <cell r="BC522" t="str">
            <v>予定価格</v>
          </cell>
          <cell r="BD522" t="str">
            <v>×</v>
          </cell>
          <cell r="BE522" t="str">
            <v>×</v>
          </cell>
          <cell r="BF522" t="str">
            <v>×</v>
          </cell>
          <cell r="BG522" t="str">
            <v>×</v>
          </cell>
          <cell r="BH522" t="str">
            <v/>
          </cell>
          <cell r="BI522">
            <v>0</v>
          </cell>
          <cell r="BJ522" t="str">
            <v/>
          </cell>
          <cell r="BL522" t="str">
            <v/>
          </cell>
          <cell r="BM522" t="str">
            <v>○</v>
          </cell>
          <cell r="BN522" t="b">
            <v>1</v>
          </cell>
          <cell r="BO522" t="b">
            <v>1</v>
          </cell>
        </row>
        <row r="523">
          <cell r="W523" t="str">
            <v>－</v>
          </cell>
          <cell r="BC523" t="str">
            <v>予定価格</v>
          </cell>
          <cell r="BD523" t="str">
            <v>×</v>
          </cell>
          <cell r="BE523" t="str">
            <v>×</v>
          </cell>
          <cell r="BF523" t="str">
            <v>×</v>
          </cell>
          <cell r="BG523" t="str">
            <v>×</v>
          </cell>
          <cell r="BH523" t="str">
            <v/>
          </cell>
          <cell r="BI523">
            <v>0</v>
          </cell>
          <cell r="BJ523" t="str">
            <v/>
          </cell>
          <cell r="BL523" t="str">
            <v/>
          </cell>
          <cell r="BM523" t="str">
            <v>○</v>
          </cell>
          <cell r="BN523" t="b">
            <v>1</v>
          </cell>
          <cell r="BO523" t="b">
            <v>1</v>
          </cell>
        </row>
        <row r="524">
          <cell r="W524" t="str">
            <v>－</v>
          </cell>
          <cell r="BC524" t="str">
            <v>予定価格</v>
          </cell>
          <cell r="BD524" t="str">
            <v>×</v>
          </cell>
          <cell r="BE524" t="str">
            <v>×</v>
          </cell>
          <cell r="BF524" t="str">
            <v>×</v>
          </cell>
          <cell r="BG524" t="str">
            <v>×</v>
          </cell>
          <cell r="BH524" t="str">
            <v/>
          </cell>
          <cell r="BI524">
            <v>0</v>
          </cell>
          <cell r="BJ524" t="str">
            <v/>
          </cell>
          <cell r="BL524" t="str">
            <v/>
          </cell>
          <cell r="BM524" t="str">
            <v>○</v>
          </cell>
          <cell r="BN524" t="b">
            <v>1</v>
          </cell>
          <cell r="BO524" t="b">
            <v>1</v>
          </cell>
        </row>
        <row r="525">
          <cell r="W525" t="str">
            <v>－</v>
          </cell>
          <cell r="BC525" t="str">
            <v>予定価格</v>
          </cell>
          <cell r="BD525" t="str">
            <v>×</v>
          </cell>
          <cell r="BE525" t="str">
            <v>×</v>
          </cell>
          <cell r="BF525" t="str">
            <v>×</v>
          </cell>
          <cell r="BG525" t="str">
            <v>×</v>
          </cell>
          <cell r="BH525" t="str">
            <v/>
          </cell>
          <cell r="BI525">
            <v>0</v>
          </cell>
          <cell r="BJ525" t="str">
            <v/>
          </cell>
          <cell r="BL525" t="str">
            <v/>
          </cell>
          <cell r="BM525" t="str">
            <v>○</v>
          </cell>
          <cell r="BN525" t="b">
            <v>1</v>
          </cell>
          <cell r="BO525" t="b">
            <v>1</v>
          </cell>
        </row>
        <row r="526">
          <cell r="W526" t="str">
            <v>－</v>
          </cell>
          <cell r="BC526" t="str">
            <v>予定価格</v>
          </cell>
          <cell r="BD526" t="str">
            <v>×</v>
          </cell>
          <cell r="BE526" t="str">
            <v>×</v>
          </cell>
          <cell r="BF526" t="str">
            <v>×</v>
          </cell>
          <cell r="BG526" t="str">
            <v>×</v>
          </cell>
          <cell r="BH526" t="str">
            <v/>
          </cell>
          <cell r="BI526">
            <v>0</v>
          </cell>
          <cell r="BJ526" t="str">
            <v/>
          </cell>
          <cell r="BL526" t="str">
            <v/>
          </cell>
          <cell r="BM526" t="str">
            <v>○</v>
          </cell>
          <cell r="BN526" t="b">
            <v>1</v>
          </cell>
          <cell r="BO526" t="b">
            <v>1</v>
          </cell>
        </row>
        <row r="527">
          <cell r="W527" t="str">
            <v>－</v>
          </cell>
          <cell r="BC527" t="str">
            <v>予定価格</v>
          </cell>
          <cell r="BD527" t="str">
            <v>×</v>
          </cell>
          <cell r="BE527" t="str">
            <v>×</v>
          </cell>
          <cell r="BF527" t="str">
            <v>×</v>
          </cell>
          <cell r="BG527" t="str">
            <v>×</v>
          </cell>
          <cell r="BH527" t="str">
            <v/>
          </cell>
          <cell r="BI527">
            <v>0</v>
          </cell>
          <cell r="BJ527" t="str">
            <v/>
          </cell>
          <cell r="BL527" t="str">
            <v/>
          </cell>
          <cell r="BM527" t="str">
            <v>○</v>
          </cell>
          <cell r="BN527" t="b">
            <v>1</v>
          </cell>
          <cell r="BO527" t="b">
            <v>1</v>
          </cell>
        </row>
        <row r="528">
          <cell r="W528" t="str">
            <v>－</v>
          </cell>
          <cell r="BC528" t="str">
            <v>予定価格</v>
          </cell>
          <cell r="BD528" t="str">
            <v>×</v>
          </cell>
          <cell r="BE528" t="str">
            <v>×</v>
          </cell>
          <cell r="BF528" t="str">
            <v>×</v>
          </cell>
          <cell r="BG528" t="str">
            <v>×</v>
          </cell>
          <cell r="BH528" t="str">
            <v/>
          </cell>
          <cell r="BI528">
            <v>0</v>
          </cell>
          <cell r="BJ528" t="str">
            <v/>
          </cell>
          <cell r="BL528" t="str">
            <v/>
          </cell>
          <cell r="BM528" t="str">
            <v>○</v>
          </cell>
          <cell r="BN528" t="b">
            <v>1</v>
          </cell>
          <cell r="BO528" t="b">
            <v>1</v>
          </cell>
        </row>
        <row r="529">
          <cell r="W529" t="str">
            <v>－</v>
          </cell>
          <cell r="BC529" t="str">
            <v>予定価格</v>
          </cell>
          <cell r="BD529" t="str">
            <v>×</v>
          </cell>
          <cell r="BE529" t="str">
            <v>×</v>
          </cell>
          <cell r="BF529" t="str">
            <v>×</v>
          </cell>
          <cell r="BG529" t="str">
            <v>×</v>
          </cell>
          <cell r="BH529" t="str">
            <v/>
          </cell>
          <cell r="BI529">
            <v>0</v>
          </cell>
          <cell r="BJ529" t="str">
            <v/>
          </cell>
          <cell r="BL529" t="str">
            <v/>
          </cell>
          <cell r="BM529" t="str">
            <v>○</v>
          </cell>
          <cell r="BN529" t="b">
            <v>1</v>
          </cell>
          <cell r="BO529" t="b">
            <v>1</v>
          </cell>
        </row>
        <row r="530">
          <cell r="W530" t="str">
            <v>－</v>
          </cell>
          <cell r="BC530" t="str">
            <v>予定価格</v>
          </cell>
          <cell r="BD530" t="str">
            <v>×</v>
          </cell>
          <cell r="BE530" t="str">
            <v>×</v>
          </cell>
          <cell r="BF530" t="str">
            <v>×</v>
          </cell>
          <cell r="BG530" t="str">
            <v>×</v>
          </cell>
          <cell r="BH530" t="str">
            <v/>
          </cell>
          <cell r="BI530">
            <v>0</v>
          </cell>
          <cell r="BJ530" t="str">
            <v/>
          </cell>
          <cell r="BL530" t="str">
            <v/>
          </cell>
          <cell r="BM530" t="str">
            <v>○</v>
          </cell>
          <cell r="BN530" t="b">
            <v>1</v>
          </cell>
          <cell r="BO530" t="b">
            <v>1</v>
          </cell>
        </row>
        <row r="531">
          <cell r="W531" t="str">
            <v>－</v>
          </cell>
          <cell r="BC531" t="str">
            <v>予定価格</v>
          </cell>
          <cell r="BD531" t="str">
            <v>×</v>
          </cell>
          <cell r="BE531" t="str">
            <v>×</v>
          </cell>
          <cell r="BF531" t="str">
            <v>×</v>
          </cell>
          <cell r="BG531" t="str">
            <v>×</v>
          </cell>
          <cell r="BH531" t="str">
            <v/>
          </cell>
          <cell r="BI531">
            <v>0</v>
          </cell>
          <cell r="BJ531" t="str">
            <v/>
          </cell>
          <cell r="BL531" t="str">
            <v/>
          </cell>
          <cell r="BM531" t="str">
            <v>○</v>
          </cell>
          <cell r="BN531" t="b">
            <v>1</v>
          </cell>
          <cell r="BO531" t="b">
            <v>1</v>
          </cell>
        </row>
        <row r="532">
          <cell r="W532" t="str">
            <v>－</v>
          </cell>
          <cell r="BC532" t="str">
            <v>予定価格</v>
          </cell>
          <cell r="BD532" t="str">
            <v>×</v>
          </cell>
          <cell r="BE532" t="str">
            <v>×</v>
          </cell>
          <cell r="BF532" t="str">
            <v>×</v>
          </cell>
          <cell r="BG532" t="str">
            <v>×</v>
          </cell>
          <cell r="BH532" t="str">
            <v/>
          </cell>
          <cell r="BI532">
            <v>0</v>
          </cell>
          <cell r="BJ532" t="str">
            <v/>
          </cell>
          <cell r="BL532" t="str">
            <v/>
          </cell>
          <cell r="BM532" t="str">
            <v>○</v>
          </cell>
          <cell r="BN532" t="b">
            <v>1</v>
          </cell>
          <cell r="BO532" t="b">
            <v>1</v>
          </cell>
        </row>
        <row r="533">
          <cell r="W533" t="str">
            <v>－</v>
          </cell>
          <cell r="BC533" t="str">
            <v>予定価格</v>
          </cell>
          <cell r="BD533" t="str">
            <v>×</v>
          </cell>
          <cell r="BE533" t="str">
            <v>×</v>
          </cell>
          <cell r="BF533" t="str">
            <v>×</v>
          </cell>
          <cell r="BG533" t="str">
            <v>×</v>
          </cell>
          <cell r="BH533" t="str">
            <v/>
          </cell>
          <cell r="BI533">
            <v>0</v>
          </cell>
          <cell r="BJ533" t="str">
            <v/>
          </cell>
          <cell r="BL533" t="str">
            <v/>
          </cell>
          <cell r="BM533" t="str">
            <v>○</v>
          </cell>
          <cell r="BN533" t="b">
            <v>1</v>
          </cell>
          <cell r="BO533" t="b">
            <v>1</v>
          </cell>
        </row>
        <row r="534">
          <cell r="W534" t="str">
            <v>－</v>
          </cell>
          <cell r="BC534" t="str">
            <v>予定価格</v>
          </cell>
          <cell r="BD534" t="str">
            <v>×</v>
          </cell>
          <cell r="BE534" t="str">
            <v>×</v>
          </cell>
          <cell r="BF534" t="str">
            <v>×</v>
          </cell>
          <cell r="BG534" t="str">
            <v>×</v>
          </cell>
          <cell r="BH534" t="str">
            <v/>
          </cell>
          <cell r="BI534">
            <v>0</v>
          </cell>
          <cell r="BJ534" t="str">
            <v/>
          </cell>
          <cell r="BL534" t="str">
            <v/>
          </cell>
          <cell r="BM534" t="str">
            <v>○</v>
          </cell>
          <cell r="BN534" t="b">
            <v>1</v>
          </cell>
          <cell r="BO534" t="b">
            <v>1</v>
          </cell>
        </row>
        <row r="535">
          <cell r="W535" t="str">
            <v>－</v>
          </cell>
          <cell r="BC535" t="str">
            <v>予定価格</v>
          </cell>
          <cell r="BD535" t="str">
            <v>×</v>
          </cell>
          <cell r="BE535" t="str">
            <v>×</v>
          </cell>
          <cell r="BF535" t="str">
            <v>×</v>
          </cell>
          <cell r="BG535" t="str">
            <v>×</v>
          </cell>
          <cell r="BH535" t="str">
            <v/>
          </cell>
          <cell r="BI535">
            <v>0</v>
          </cell>
          <cell r="BJ535" t="str">
            <v/>
          </cell>
          <cell r="BL535" t="str">
            <v/>
          </cell>
          <cell r="BM535" t="str">
            <v>○</v>
          </cell>
          <cell r="BN535" t="b">
            <v>1</v>
          </cell>
          <cell r="BO535" t="b">
            <v>1</v>
          </cell>
        </row>
        <row r="536">
          <cell r="W536" t="str">
            <v>－</v>
          </cell>
          <cell r="BC536" t="str">
            <v>予定価格</v>
          </cell>
          <cell r="BD536" t="str">
            <v>×</v>
          </cell>
          <cell r="BE536" t="str">
            <v>×</v>
          </cell>
          <cell r="BF536" t="str">
            <v>×</v>
          </cell>
          <cell r="BG536" t="str">
            <v>×</v>
          </cell>
          <cell r="BH536" t="str">
            <v/>
          </cell>
          <cell r="BI536">
            <v>0</v>
          </cell>
          <cell r="BJ536" t="str">
            <v/>
          </cell>
          <cell r="BL536" t="str">
            <v/>
          </cell>
          <cell r="BM536" t="str">
            <v>○</v>
          </cell>
          <cell r="BN536" t="b">
            <v>1</v>
          </cell>
          <cell r="BO536" t="b">
            <v>1</v>
          </cell>
        </row>
        <row r="537">
          <cell r="W537" t="str">
            <v>－</v>
          </cell>
          <cell r="BC537" t="str">
            <v>予定価格</v>
          </cell>
          <cell r="BD537" t="str">
            <v>×</v>
          </cell>
          <cell r="BE537" t="str">
            <v>×</v>
          </cell>
          <cell r="BF537" t="str">
            <v>×</v>
          </cell>
          <cell r="BG537" t="str">
            <v>×</v>
          </cell>
          <cell r="BH537" t="str">
            <v/>
          </cell>
          <cell r="BI537">
            <v>0</v>
          </cell>
          <cell r="BJ537" t="str">
            <v/>
          </cell>
          <cell r="BL537" t="str">
            <v/>
          </cell>
          <cell r="BM537" t="str">
            <v>○</v>
          </cell>
          <cell r="BN537" t="b">
            <v>1</v>
          </cell>
          <cell r="BO537" t="b">
            <v>1</v>
          </cell>
        </row>
        <row r="538">
          <cell r="W538" t="str">
            <v>－</v>
          </cell>
          <cell r="BC538" t="str">
            <v>予定価格</v>
          </cell>
          <cell r="BD538" t="str">
            <v>×</v>
          </cell>
          <cell r="BE538" t="str">
            <v>×</v>
          </cell>
          <cell r="BF538" t="str">
            <v>×</v>
          </cell>
          <cell r="BG538" t="str">
            <v>×</v>
          </cell>
          <cell r="BH538" t="str">
            <v/>
          </cell>
          <cell r="BI538">
            <v>0</v>
          </cell>
          <cell r="BJ538" t="str">
            <v/>
          </cell>
          <cell r="BL538" t="str">
            <v/>
          </cell>
          <cell r="BM538" t="str">
            <v>○</v>
          </cell>
          <cell r="BN538" t="b">
            <v>1</v>
          </cell>
          <cell r="BO538" t="b">
            <v>1</v>
          </cell>
        </row>
        <row r="539">
          <cell r="W539" t="str">
            <v>－</v>
          </cell>
          <cell r="BC539" t="str">
            <v>予定価格</v>
          </cell>
          <cell r="BD539" t="str">
            <v>×</v>
          </cell>
          <cell r="BE539" t="str">
            <v>×</v>
          </cell>
          <cell r="BF539" t="str">
            <v>×</v>
          </cell>
          <cell r="BG539" t="str">
            <v>×</v>
          </cell>
          <cell r="BH539" t="str">
            <v/>
          </cell>
          <cell r="BI539">
            <v>0</v>
          </cell>
          <cell r="BJ539" t="str">
            <v/>
          </cell>
          <cell r="BL539" t="str">
            <v/>
          </cell>
          <cell r="BM539" t="str">
            <v>○</v>
          </cell>
          <cell r="BN539" t="b">
            <v>1</v>
          </cell>
          <cell r="BO539" t="b">
            <v>1</v>
          </cell>
        </row>
        <row r="540">
          <cell r="W540" t="str">
            <v>－</v>
          </cell>
          <cell r="BC540" t="str">
            <v>予定価格</v>
          </cell>
          <cell r="BD540" t="str">
            <v>×</v>
          </cell>
          <cell r="BE540" t="str">
            <v>×</v>
          </cell>
          <cell r="BF540" t="str">
            <v>×</v>
          </cell>
          <cell r="BG540" t="str">
            <v>×</v>
          </cell>
          <cell r="BH540" t="str">
            <v/>
          </cell>
          <cell r="BI540">
            <v>0</v>
          </cell>
          <cell r="BJ540" t="str">
            <v/>
          </cell>
          <cell r="BL540" t="str">
            <v/>
          </cell>
          <cell r="BM540" t="str">
            <v>○</v>
          </cell>
          <cell r="BN540" t="b">
            <v>1</v>
          </cell>
          <cell r="BO540" t="b">
            <v>1</v>
          </cell>
        </row>
        <row r="541">
          <cell r="W541" t="str">
            <v>－</v>
          </cell>
          <cell r="BC541" t="str">
            <v>予定価格</v>
          </cell>
          <cell r="BD541" t="str">
            <v>×</v>
          </cell>
          <cell r="BE541" t="str">
            <v>×</v>
          </cell>
          <cell r="BF541" t="str">
            <v>×</v>
          </cell>
          <cell r="BG541" t="str">
            <v>×</v>
          </cell>
          <cell r="BH541" t="str">
            <v/>
          </cell>
          <cell r="BI541">
            <v>0</v>
          </cell>
          <cell r="BJ541" t="str">
            <v/>
          </cell>
          <cell r="BL541" t="str">
            <v/>
          </cell>
          <cell r="BM541" t="str">
            <v>○</v>
          </cell>
          <cell r="BN541" t="b">
            <v>1</v>
          </cell>
          <cell r="BO541" t="b">
            <v>1</v>
          </cell>
        </row>
        <row r="542">
          <cell r="W542" t="str">
            <v>－</v>
          </cell>
          <cell r="BC542" t="str">
            <v>予定価格</v>
          </cell>
          <cell r="BD542" t="str">
            <v>×</v>
          </cell>
          <cell r="BE542" t="str">
            <v>×</v>
          </cell>
          <cell r="BF542" t="str">
            <v>×</v>
          </cell>
          <cell r="BG542" t="str">
            <v>×</v>
          </cell>
          <cell r="BH542" t="str">
            <v/>
          </cell>
          <cell r="BI542">
            <v>0</v>
          </cell>
          <cell r="BJ542" t="str">
            <v/>
          </cell>
          <cell r="BL542" t="str">
            <v/>
          </cell>
          <cell r="BM542" t="str">
            <v>○</v>
          </cell>
          <cell r="BN542" t="b">
            <v>1</v>
          </cell>
          <cell r="BO542" t="b">
            <v>1</v>
          </cell>
        </row>
        <row r="543">
          <cell r="W543" t="str">
            <v>－</v>
          </cell>
          <cell r="BC543" t="str">
            <v>予定価格</v>
          </cell>
          <cell r="BD543" t="str">
            <v>×</v>
          </cell>
          <cell r="BE543" t="str">
            <v>×</v>
          </cell>
          <cell r="BF543" t="str">
            <v>×</v>
          </cell>
          <cell r="BG543" t="str">
            <v>×</v>
          </cell>
          <cell r="BH543" t="str">
            <v/>
          </cell>
          <cell r="BI543">
            <v>0</v>
          </cell>
          <cell r="BJ543" t="str">
            <v/>
          </cell>
          <cell r="BL543" t="str">
            <v/>
          </cell>
          <cell r="BM543" t="str">
            <v>○</v>
          </cell>
          <cell r="BN543" t="b">
            <v>1</v>
          </cell>
          <cell r="BO543" t="b">
            <v>1</v>
          </cell>
        </row>
        <row r="544">
          <cell r="W544" t="str">
            <v>－</v>
          </cell>
          <cell r="BC544" t="str">
            <v>予定価格</v>
          </cell>
          <cell r="BD544" t="str">
            <v>×</v>
          </cell>
          <cell r="BE544" t="str">
            <v>×</v>
          </cell>
          <cell r="BF544" t="str">
            <v>×</v>
          </cell>
          <cell r="BG544" t="str">
            <v>×</v>
          </cell>
          <cell r="BH544" t="str">
            <v/>
          </cell>
          <cell r="BI544">
            <v>0</v>
          </cell>
          <cell r="BJ544" t="str">
            <v/>
          </cell>
          <cell r="BL544" t="str">
            <v/>
          </cell>
          <cell r="BM544" t="str">
            <v>○</v>
          </cell>
          <cell r="BN544" t="b">
            <v>1</v>
          </cell>
          <cell r="BO544" t="b">
            <v>1</v>
          </cell>
        </row>
        <row r="545">
          <cell r="W545" t="str">
            <v>－</v>
          </cell>
          <cell r="BC545" t="str">
            <v>予定価格</v>
          </cell>
          <cell r="BD545" t="str">
            <v>×</v>
          </cell>
          <cell r="BE545" t="str">
            <v>×</v>
          </cell>
          <cell r="BF545" t="str">
            <v>×</v>
          </cell>
          <cell r="BG545" t="str">
            <v>×</v>
          </cell>
          <cell r="BH545" t="str">
            <v/>
          </cell>
          <cell r="BI545">
            <v>0</v>
          </cell>
          <cell r="BJ545" t="str">
            <v/>
          </cell>
          <cell r="BL545" t="str">
            <v/>
          </cell>
          <cell r="BM545" t="str">
            <v>○</v>
          </cell>
          <cell r="BN545" t="b">
            <v>1</v>
          </cell>
          <cell r="BO545" t="b">
            <v>1</v>
          </cell>
        </row>
        <row r="546">
          <cell r="W546" t="str">
            <v>－</v>
          </cell>
          <cell r="BC546" t="str">
            <v>予定価格</v>
          </cell>
          <cell r="BD546" t="str">
            <v>×</v>
          </cell>
          <cell r="BE546" t="str">
            <v>×</v>
          </cell>
          <cell r="BF546" t="str">
            <v>×</v>
          </cell>
          <cell r="BG546" t="str">
            <v>×</v>
          </cell>
          <cell r="BH546" t="str">
            <v/>
          </cell>
          <cell r="BI546">
            <v>0</v>
          </cell>
          <cell r="BJ546" t="str">
            <v/>
          </cell>
          <cell r="BL546" t="str">
            <v/>
          </cell>
          <cell r="BM546" t="str">
            <v>○</v>
          </cell>
          <cell r="BN546" t="b">
            <v>1</v>
          </cell>
          <cell r="BO546" t="b">
            <v>1</v>
          </cell>
        </row>
        <row r="547">
          <cell r="W547" t="str">
            <v>－</v>
          </cell>
          <cell r="BC547" t="str">
            <v>予定価格</v>
          </cell>
          <cell r="BD547" t="str">
            <v>×</v>
          </cell>
          <cell r="BE547" t="str">
            <v>×</v>
          </cell>
          <cell r="BF547" t="str">
            <v>×</v>
          </cell>
          <cell r="BG547" t="str">
            <v>×</v>
          </cell>
          <cell r="BH547" t="str">
            <v/>
          </cell>
          <cell r="BI547">
            <v>0</v>
          </cell>
          <cell r="BJ547" t="str">
            <v/>
          </cell>
          <cell r="BL547" t="str">
            <v/>
          </cell>
          <cell r="BM547" t="str">
            <v>○</v>
          </cell>
          <cell r="BN547" t="b">
            <v>1</v>
          </cell>
          <cell r="BO547" t="b">
            <v>1</v>
          </cell>
        </row>
        <row r="548">
          <cell r="W548" t="str">
            <v>－</v>
          </cell>
          <cell r="BC548" t="str">
            <v>予定価格</v>
          </cell>
          <cell r="BD548" t="str">
            <v>×</v>
          </cell>
          <cell r="BE548" t="str">
            <v>×</v>
          </cell>
          <cell r="BF548" t="str">
            <v>×</v>
          </cell>
          <cell r="BG548" t="str">
            <v>×</v>
          </cell>
          <cell r="BH548" t="str">
            <v/>
          </cell>
          <cell r="BI548">
            <v>0</v>
          </cell>
          <cell r="BJ548" t="str">
            <v/>
          </cell>
          <cell r="BL548" t="str">
            <v/>
          </cell>
          <cell r="BM548" t="str">
            <v>○</v>
          </cell>
          <cell r="BN548" t="b">
            <v>1</v>
          </cell>
          <cell r="BO548" t="b">
            <v>1</v>
          </cell>
        </row>
        <row r="549">
          <cell r="W549" t="str">
            <v>－</v>
          </cell>
          <cell r="BC549" t="str">
            <v>予定価格</v>
          </cell>
          <cell r="BD549" t="str">
            <v>×</v>
          </cell>
          <cell r="BE549" t="str">
            <v>×</v>
          </cell>
          <cell r="BF549" t="str">
            <v>×</v>
          </cell>
          <cell r="BG549" t="str">
            <v>×</v>
          </cell>
          <cell r="BH549" t="str">
            <v/>
          </cell>
          <cell r="BI549">
            <v>0</v>
          </cell>
          <cell r="BJ549" t="str">
            <v/>
          </cell>
          <cell r="BL549" t="str">
            <v/>
          </cell>
          <cell r="BM549" t="str">
            <v>○</v>
          </cell>
          <cell r="BN549" t="b">
            <v>1</v>
          </cell>
          <cell r="BO549" t="b">
            <v>1</v>
          </cell>
        </row>
        <row r="550">
          <cell r="W550" t="str">
            <v>－</v>
          </cell>
          <cell r="BC550" t="str">
            <v>予定価格</v>
          </cell>
          <cell r="BD550" t="str">
            <v>×</v>
          </cell>
          <cell r="BE550" t="str">
            <v>×</v>
          </cell>
          <cell r="BF550" t="str">
            <v>×</v>
          </cell>
          <cell r="BG550" t="str">
            <v>×</v>
          </cell>
          <cell r="BH550" t="str">
            <v/>
          </cell>
          <cell r="BI550">
            <v>0</v>
          </cell>
          <cell r="BJ550" t="str">
            <v/>
          </cell>
          <cell r="BL550" t="str">
            <v/>
          </cell>
          <cell r="BM550" t="str">
            <v>○</v>
          </cell>
          <cell r="BN550" t="b">
            <v>1</v>
          </cell>
          <cell r="BO550" t="b">
            <v>1</v>
          </cell>
        </row>
        <row r="551">
          <cell r="W551" t="str">
            <v>－</v>
          </cell>
          <cell r="BC551" t="str">
            <v>予定価格</v>
          </cell>
          <cell r="BD551" t="str">
            <v>×</v>
          </cell>
          <cell r="BE551" t="str">
            <v>×</v>
          </cell>
          <cell r="BF551" t="str">
            <v>×</v>
          </cell>
          <cell r="BG551" t="str">
            <v>×</v>
          </cell>
          <cell r="BH551" t="str">
            <v/>
          </cell>
          <cell r="BI551">
            <v>0</v>
          </cell>
          <cell r="BJ551" t="str">
            <v/>
          </cell>
          <cell r="BL551" t="str">
            <v/>
          </cell>
          <cell r="BM551" t="str">
            <v>○</v>
          </cell>
          <cell r="BN551" t="b">
            <v>1</v>
          </cell>
          <cell r="BO551" t="b">
            <v>1</v>
          </cell>
        </row>
        <row r="552">
          <cell r="W552" t="str">
            <v>－</v>
          </cell>
          <cell r="BC552" t="str">
            <v>予定価格</v>
          </cell>
          <cell r="BD552" t="str">
            <v>×</v>
          </cell>
          <cell r="BE552" t="str">
            <v>×</v>
          </cell>
          <cell r="BF552" t="str">
            <v>×</v>
          </cell>
          <cell r="BG552" t="str">
            <v>×</v>
          </cell>
          <cell r="BH552" t="str">
            <v/>
          </cell>
          <cell r="BI552">
            <v>0</v>
          </cell>
          <cell r="BJ552" t="str">
            <v/>
          </cell>
          <cell r="BL552" t="str">
            <v/>
          </cell>
          <cell r="BM552" t="str">
            <v>○</v>
          </cell>
          <cell r="BN552" t="b">
            <v>1</v>
          </cell>
          <cell r="BO552" t="b">
            <v>1</v>
          </cell>
        </row>
        <row r="553">
          <cell r="W553" t="str">
            <v>－</v>
          </cell>
          <cell r="BC553" t="str">
            <v>予定価格</v>
          </cell>
          <cell r="BD553" t="str">
            <v>×</v>
          </cell>
          <cell r="BE553" t="str">
            <v>×</v>
          </cell>
          <cell r="BF553" t="str">
            <v>×</v>
          </cell>
          <cell r="BG553" t="str">
            <v>×</v>
          </cell>
          <cell r="BH553" t="str">
            <v/>
          </cell>
          <cell r="BI553">
            <v>0</v>
          </cell>
          <cell r="BJ553" t="str">
            <v/>
          </cell>
          <cell r="BL553" t="str">
            <v/>
          </cell>
          <cell r="BM553" t="str">
            <v>○</v>
          </cell>
          <cell r="BN553" t="b">
            <v>1</v>
          </cell>
          <cell r="BO553" t="b">
            <v>1</v>
          </cell>
        </row>
        <row r="554">
          <cell r="W554" t="str">
            <v>－</v>
          </cell>
          <cell r="BC554" t="str">
            <v>予定価格</v>
          </cell>
          <cell r="BD554" t="str">
            <v>×</v>
          </cell>
          <cell r="BE554" t="str">
            <v>×</v>
          </cell>
          <cell r="BF554" t="str">
            <v>×</v>
          </cell>
          <cell r="BG554" t="str">
            <v>×</v>
          </cell>
          <cell r="BH554" t="str">
            <v/>
          </cell>
          <cell r="BI554">
            <v>0</v>
          </cell>
          <cell r="BJ554" t="str">
            <v/>
          </cell>
          <cell r="BL554" t="str">
            <v/>
          </cell>
          <cell r="BM554" t="str">
            <v>○</v>
          </cell>
          <cell r="BN554" t="b">
            <v>1</v>
          </cell>
          <cell r="BO554" t="b">
            <v>1</v>
          </cell>
        </row>
        <row r="555">
          <cell r="W555" t="str">
            <v>－</v>
          </cell>
          <cell r="BC555" t="str">
            <v>予定価格</v>
          </cell>
          <cell r="BD555" t="str">
            <v>×</v>
          </cell>
          <cell r="BE555" t="str">
            <v>×</v>
          </cell>
          <cell r="BF555" t="str">
            <v>×</v>
          </cell>
          <cell r="BG555" t="str">
            <v>×</v>
          </cell>
          <cell r="BH555" t="str">
            <v/>
          </cell>
          <cell r="BI555">
            <v>0</v>
          </cell>
          <cell r="BJ555" t="str">
            <v/>
          </cell>
          <cell r="BL555" t="str">
            <v/>
          </cell>
          <cell r="BM555" t="str">
            <v>○</v>
          </cell>
          <cell r="BN555" t="b">
            <v>1</v>
          </cell>
          <cell r="BO555" t="b">
            <v>1</v>
          </cell>
        </row>
        <row r="556">
          <cell r="W556" t="str">
            <v>－</v>
          </cell>
          <cell r="BC556" t="str">
            <v>予定価格</v>
          </cell>
          <cell r="BD556" t="str">
            <v>×</v>
          </cell>
          <cell r="BE556" t="str">
            <v>×</v>
          </cell>
          <cell r="BF556" t="str">
            <v>×</v>
          </cell>
          <cell r="BG556" t="str">
            <v>×</v>
          </cell>
          <cell r="BH556" t="str">
            <v/>
          </cell>
          <cell r="BI556">
            <v>0</v>
          </cell>
          <cell r="BJ556" t="str">
            <v/>
          </cell>
          <cell r="BL556" t="str">
            <v/>
          </cell>
          <cell r="BM556" t="str">
            <v>○</v>
          </cell>
          <cell r="BN556" t="b">
            <v>1</v>
          </cell>
          <cell r="BO556" t="b">
            <v>1</v>
          </cell>
        </row>
        <row r="557">
          <cell r="W557" t="str">
            <v>－</v>
          </cell>
          <cell r="BC557" t="str">
            <v>予定価格</v>
          </cell>
          <cell r="BD557" t="str">
            <v>×</v>
          </cell>
          <cell r="BE557" t="str">
            <v>×</v>
          </cell>
          <cell r="BF557" t="str">
            <v>×</v>
          </cell>
          <cell r="BG557" t="str">
            <v>×</v>
          </cell>
          <cell r="BH557" t="str">
            <v/>
          </cell>
          <cell r="BI557">
            <v>0</v>
          </cell>
          <cell r="BJ557" t="str">
            <v/>
          </cell>
          <cell r="BL557" t="str">
            <v/>
          </cell>
          <cell r="BM557" t="str">
            <v>○</v>
          </cell>
          <cell r="BN557" t="b">
            <v>1</v>
          </cell>
          <cell r="BO557" t="b">
            <v>1</v>
          </cell>
        </row>
        <row r="558">
          <cell r="W558" t="str">
            <v>－</v>
          </cell>
          <cell r="BC558" t="str">
            <v>予定価格</v>
          </cell>
          <cell r="BD558" t="str">
            <v>×</v>
          </cell>
          <cell r="BE558" t="str">
            <v>×</v>
          </cell>
          <cell r="BF558" t="str">
            <v>×</v>
          </cell>
          <cell r="BG558" t="str">
            <v>×</v>
          </cell>
          <cell r="BH558" t="str">
            <v/>
          </cell>
          <cell r="BI558">
            <v>0</v>
          </cell>
          <cell r="BJ558" t="str">
            <v/>
          </cell>
          <cell r="BL558" t="str">
            <v/>
          </cell>
          <cell r="BM558" t="str">
            <v>○</v>
          </cell>
          <cell r="BN558" t="b">
            <v>1</v>
          </cell>
          <cell r="BO558" t="b">
            <v>1</v>
          </cell>
        </row>
        <row r="559">
          <cell r="W559" t="str">
            <v>－</v>
          </cell>
          <cell r="BC559" t="str">
            <v>予定価格</v>
          </cell>
          <cell r="BD559" t="str">
            <v>×</v>
          </cell>
          <cell r="BE559" t="str">
            <v>×</v>
          </cell>
          <cell r="BF559" t="str">
            <v>×</v>
          </cell>
          <cell r="BG559" t="str">
            <v>×</v>
          </cell>
          <cell r="BH559" t="str">
            <v/>
          </cell>
          <cell r="BI559">
            <v>0</v>
          </cell>
          <cell r="BJ559" t="str">
            <v/>
          </cell>
          <cell r="BL559" t="str">
            <v/>
          </cell>
          <cell r="BM559" t="str">
            <v>○</v>
          </cell>
          <cell r="BN559" t="b">
            <v>1</v>
          </cell>
          <cell r="BO559" t="b">
            <v>1</v>
          </cell>
        </row>
        <row r="560">
          <cell r="W560" t="str">
            <v>－</v>
          </cell>
          <cell r="BC560" t="str">
            <v>予定価格</v>
          </cell>
          <cell r="BD560" t="str">
            <v>×</v>
          </cell>
          <cell r="BE560" t="str">
            <v>×</v>
          </cell>
          <cell r="BF560" t="str">
            <v>×</v>
          </cell>
          <cell r="BG560" t="str">
            <v>×</v>
          </cell>
          <cell r="BH560" t="str">
            <v/>
          </cell>
          <cell r="BI560">
            <v>0</v>
          </cell>
          <cell r="BJ560" t="str">
            <v/>
          </cell>
          <cell r="BL560" t="str">
            <v/>
          </cell>
          <cell r="BM560" t="str">
            <v>○</v>
          </cell>
          <cell r="BN560" t="b">
            <v>1</v>
          </cell>
          <cell r="BO560" t="b">
            <v>1</v>
          </cell>
        </row>
        <row r="561">
          <cell r="W561" t="str">
            <v>－</v>
          </cell>
          <cell r="BC561" t="str">
            <v>予定価格</v>
          </cell>
          <cell r="BD561" t="str">
            <v>×</v>
          </cell>
          <cell r="BE561" t="str">
            <v>×</v>
          </cell>
          <cell r="BF561" t="str">
            <v>×</v>
          </cell>
          <cell r="BG561" t="str">
            <v>×</v>
          </cell>
          <cell r="BH561" t="str">
            <v/>
          </cell>
          <cell r="BI561">
            <v>0</v>
          </cell>
          <cell r="BJ561" t="str">
            <v/>
          </cell>
          <cell r="BL561" t="str">
            <v/>
          </cell>
          <cell r="BM561" t="str">
            <v>○</v>
          </cell>
          <cell r="BN561" t="b">
            <v>1</v>
          </cell>
          <cell r="BO561" t="b">
            <v>1</v>
          </cell>
        </row>
        <row r="562">
          <cell r="W562" t="str">
            <v>－</v>
          </cell>
          <cell r="BC562" t="str">
            <v>予定価格</v>
          </cell>
          <cell r="BD562" t="str">
            <v>×</v>
          </cell>
          <cell r="BE562" t="str">
            <v>×</v>
          </cell>
          <cell r="BF562" t="str">
            <v>×</v>
          </cell>
          <cell r="BG562" t="str">
            <v>×</v>
          </cell>
          <cell r="BH562" t="str">
            <v/>
          </cell>
          <cell r="BI562">
            <v>0</v>
          </cell>
          <cell r="BJ562" t="str">
            <v/>
          </cell>
          <cell r="BL562" t="str">
            <v/>
          </cell>
          <cell r="BM562" t="str">
            <v>○</v>
          </cell>
          <cell r="BN562" t="b">
            <v>1</v>
          </cell>
          <cell r="BO562" t="b">
            <v>1</v>
          </cell>
        </row>
        <row r="563">
          <cell r="W563" t="str">
            <v>－</v>
          </cell>
          <cell r="BC563" t="str">
            <v>予定価格</v>
          </cell>
          <cell r="BD563" t="str">
            <v>×</v>
          </cell>
          <cell r="BE563" t="str">
            <v>×</v>
          </cell>
          <cell r="BF563" t="str">
            <v>×</v>
          </cell>
          <cell r="BG563" t="str">
            <v>×</v>
          </cell>
          <cell r="BH563" t="str">
            <v/>
          </cell>
          <cell r="BI563">
            <v>0</v>
          </cell>
          <cell r="BJ563" t="str">
            <v/>
          </cell>
          <cell r="BL563" t="str">
            <v/>
          </cell>
          <cell r="BM563" t="str">
            <v>○</v>
          </cell>
          <cell r="BN563" t="b">
            <v>1</v>
          </cell>
          <cell r="BO563" t="b">
            <v>1</v>
          </cell>
        </row>
        <row r="564">
          <cell r="W564" t="str">
            <v>－</v>
          </cell>
          <cell r="BC564" t="str">
            <v>予定価格</v>
          </cell>
          <cell r="BD564" t="str">
            <v>×</v>
          </cell>
          <cell r="BE564" t="str">
            <v>×</v>
          </cell>
          <cell r="BF564" t="str">
            <v>×</v>
          </cell>
          <cell r="BG564" t="str">
            <v>×</v>
          </cell>
          <cell r="BH564" t="str">
            <v/>
          </cell>
          <cell r="BI564">
            <v>0</v>
          </cell>
          <cell r="BJ564" t="str">
            <v/>
          </cell>
          <cell r="BL564" t="str">
            <v/>
          </cell>
          <cell r="BM564" t="str">
            <v>○</v>
          </cell>
          <cell r="BN564" t="b">
            <v>1</v>
          </cell>
          <cell r="BO564" t="b">
            <v>1</v>
          </cell>
        </row>
        <row r="565">
          <cell r="W565" t="str">
            <v>－</v>
          </cell>
          <cell r="BC565" t="str">
            <v>予定価格</v>
          </cell>
          <cell r="BD565" t="str">
            <v>×</v>
          </cell>
          <cell r="BE565" t="str">
            <v>×</v>
          </cell>
          <cell r="BF565" t="str">
            <v>×</v>
          </cell>
          <cell r="BG565" t="str">
            <v>×</v>
          </cell>
          <cell r="BH565" t="str">
            <v/>
          </cell>
          <cell r="BI565">
            <v>0</v>
          </cell>
          <cell r="BJ565" t="str">
            <v/>
          </cell>
          <cell r="BL565" t="str">
            <v/>
          </cell>
          <cell r="BM565" t="str">
            <v>○</v>
          </cell>
          <cell r="BN565" t="b">
            <v>1</v>
          </cell>
          <cell r="BO565" t="b">
            <v>1</v>
          </cell>
        </row>
        <row r="566">
          <cell r="W566" t="str">
            <v>－</v>
          </cell>
          <cell r="BC566" t="str">
            <v>予定価格</v>
          </cell>
          <cell r="BD566" t="str">
            <v>×</v>
          </cell>
          <cell r="BE566" t="str">
            <v>×</v>
          </cell>
          <cell r="BF566" t="str">
            <v>×</v>
          </cell>
          <cell r="BG566" t="str">
            <v>×</v>
          </cell>
          <cell r="BH566" t="str">
            <v/>
          </cell>
          <cell r="BI566">
            <v>0</v>
          </cell>
          <cell r="BJ566" t="str">
            <v/>
          </cell>
          <cell r="BL566" t="str">
            <v/>
          </cell>
          <cell r="BM566" t="str">
            <v>○</v>
          </cell>
          <cell r="BN566" t="b">
            <v>1</v>
          </cell>
          <cell r="BO566" t="b">
            <v>1</v>
          </cell>
        </row>
        <row r="567">
          <cell r="W567" t="str">
            <v>－</v>
          </cell>
          <cell r="BC567" t="str">
            <v>予定価格</v>
          </cell>
          <cell r="BD567" t="str">
            <v>×</v>
          </cell>
          <cell r="BE567" t="str">
            <v>×</v>
          </cell>
          <cell r="BF567" t="str">
            <v>×</v>
          </cell>
          <cell r="BG567" t="str">
            <v>×</v>
          </cell>
          <cell r="BH567" t="str">
            <v/>
          </cell>
          <cell r="BI567">
            <v>0</v>
          </cell>
          <cell r="BJ567" t="str">
            <v/>
          </cell>
          <cell r="BL567" t="str">
            <v/>
          </cell>
          <cell r="BM567" t="str">
            <v>○</v>
          </cell>
          <cell r="BN567" t="b">
            <v>1</v>
          </cell>
          <cell r="BO567" t="b">
            <v>1</v>
          </cell>
        </row>
        <row r="568">
          <cell r="W568" t="str">
            <v>－</v>
          </cell>
          <cell r="BC568" t="str">
            <v>予定価格</v>
          </cell>
          <cell r="BD568" t="str">
            <v>×</v>
          </cell>
          <cell r="BE568" t="str">
            <v>×</v>
          </cell>
          <cell r="BF568" t="str">
            <v>×</v>
          </cell>
          <cell r="BG568" t="str">
            <v>×</v>
          </cell>
          <cell r="BH568" t="str">
            <v/>
          </cell>
          <cell r="BI568">
            <v>0</v>
          </cell>
          <cell r="BJ568" t="str">
            <v/>
          </cell>
          <cell r="BL568" t="str">
            <v/>
          </cell>
          <cell r="BM568" t="str">
            <v>○</v>
          </cell>
          <cell r="BN568" t="b">
            <v>1</v>
          </cell>
          <cell r="BO568" t="b">
            <v>1</v>
          </cell>
        </row>
        <row r="569">
          <cell r="W569" t="str">
            <v>－</v>
          </cell>
          <cell r="BC569" t="str">
            <v>予定価格</v>
          </cell>
          <cell r="BD569" t="str">
            <v>×</v>
          </cell>
          <cell r="BE569" t="str">
            <v>×</v>
          </cell>
          <cell r="BF569" t="str">
            <v>×</v>
          </cell>
          <cell r="BG569" t="str">
            <v>×</v>
          </cell>
          <cell r="BH569" t="str">
            <v/>
          </cell>
          <cell r="BI569">
            <v>0</v>
          </cell>
          <cell r="BJ569" t="str">
            <v/>
          </cell>
          <cell r="BL569" t="str">
            <v/>
          </cell>
          <cell r="BM569" t="str">
            <v>○</v>
          </cell>
          <cell r="BN569" t="b">
            <v>1</v>
          </cell>
          <cell r="BO569" t="b">
            <v>1</v>
          </cell>
        </row>
        <row r="570">
          <cell r="W570" t="str">
            <v>－</v>
          </cell>
          <cell r="BC570" t="str">
            <v>予定価格</v>
          </cell>
          <cell r="BD570" t="str">
            <v>×</v>
          </cell>
          <cell r="BE570" t="str">
            <v>×</v>
          </cell>
          <cell r="BF570" t="str">
            <v>×</v>
          </cell>
          <cell r="BG570" t="str">
            <v>×</v>
          </cell>
          <cell r="BH570" t="str">
            <v/>
          </cell>
          <cell r="BI570">
            <v>0</v>
          </cell>
          <cell r="BJ570" t="str">
            <v/>
          </cell>
          <cell r="BL570" t="str">
            <v/>
          </cell>
          <cell r="BM570" t="str">
            <v>○</v>
          </cell>
          <cell r="BN570" t="b">
            <v>1</v>
          </cell>
          <cell r="BO570" t="b">
            <v>1</v>
          </cell>
        </row>
        <row r="571">
          <cell r="W571" t="str">
            <v>－</v>
          </cell>
          <cell r="BC571" t="str">
            <v>予定価格</v>
          </cell>
          <cell r="BD571" t="str">
            <v>×</v>
          </cell>
          <cell r="BE571" t="str">
            <v>×</v>
          </cell>
          <cell r="BF571" t="str">
            <v>×</v>
          </cell>
          <cell r="BG571" t="str">
            <v>×</v>
          </cell>
          <cell r="BH571" t="str">
            <v/>
          </cell>
          <cell r="BI571">
            <v>0</v>
          </cell>
          <cell r="BJ571" t="str">
            <v/>
          </cell>
          <cell r="BL571" t="str">
            <v/>
          </cell>
          <cell r="BM571" t="str">
            <v>○</v>
          </cell>
          <cell r="BN571" t="b">
            <v>1</v>
          </cell>
          <cell r="BO571" t="b">
            <v>1</v>
          </cell>
        </row>
        <row r="572">
          <cell r="W572" t="str">
            <v>－</v>
          </cell>
          <cell r="BC572" t="str">
            <v>予定価格</v>
          </cell>
          <cell r="BD572" t="str">
            <v>×</v>
          </cell>
          <cell r="BE572" t="str">
            <v>×</v>
          </cell>
          <cell r="BF572" t="str">
            <v>×</v>
          </cell>
          <cell r="BG572" t="str">
            <v>×</v>
          </cell>
          <cell r="BH572" t="str">
            <v/>
          </cell>
          <cell r="BI572">
            <v>0</v>
          </cell>
          <cell r="BJ572" t="str">
            <v/>
          </cell>
          <cell r="BL572" t="str">
            <v/>
          </cell>
          <cell r="BM572" t="str">
            <v>○</v>
          </cell>
          <cell r="BN572" t="b">
            <v>1</v>
          </cell>
          <cell r="BO572" t="b">
            <v>1</v>
          </cell>
        </row>
        <row r="573">
          <cell r="W573" t="str">
            <v>－</v>
          </cell>
          <cell r="BC573" t="str">
            <v>予定価格</v>
          </cell>
          <cell r="BD573" t="str">
            <v>×</v>
          </cell>
          <cell r="BE573" t="str">
            <v>×</v>
          </cell>
          <cell r="BF573" t="str">
            <v>×</v>
          </cell>
          <cell r="BG573" t="str">
            <v>×</v>
          </cell>
          <cell r="BH573" t="str">
            <v/>
          </cell>
          <cell r="BI573">
            <v>0</v>
          </cell>
          <cell r="BJ573" t="str">
            <v/>
          </cell>
          <cell r="BL573" t="str">
            <v/>
          </cell>
          <cell r="BM573" t="str">
            <v>○</v>
          </cell>
          <cell r="BN573" t="b">
            <v>1</v>
          </cell>
          <cell r="BO573" t="b">
            <v>1</v>
          </cell>
        </row>
        <row r="574">
          <cell r="W574" t="str">
            <v>－</v>
          </cell>
          <cell r="BC574" t="str">
            <v>予定価格</v>
          </cell>
          <cell r="BD574" t="str">
            <v>×</v>
          </cell>
          <cell r="BE574" t="str">
            <v>×</v>
          </cell>
          <cell r="BF574" t="str">
            <v>×</v>
          </cell>
          <cell r="BG574" t="str">
            <v>×</v>
          </cell>
          <cell r="BH574" t="str">
            <v/>
          </cell>
          <cell r="BI574">
            <v>0</v>
          </cell>
          <cell r="BJ574" t="str">
            <v/>
          </cell>
          <cell r="BL574" t="str">
            <v/>
          </cell>
          <cell r="BM574" t="str">
            <v>○</v>
          </cell>
          <cell r="BN574" t="b">
            <v>1</v>
          </cell>
          <cell r="BO574" t="b">
            <v>1</v>
          </cell>
        </row>
        <row r="575">
          <cell r="W575" t="str">
            <v>－</v>
          </cell>
          <cell r="BC575" t="str">
            <v>予定価格</v>
          </cell>
          <cell r="BD575" t="str">
            <v>×</v>
          </cell>
          <cell r="BE575" t="str">
            <v>×</v>
          </cell>
          <cell r="BF575" t="str">
            <v>×</v>
          </cell>
          <cell r="BG575" t="str">
            <v>×</v>
          </cell>
          <cell r="BH575" t="str">
            <v/>
          </cell>
          <cell r="BI575">
            <v>0</v>
          </cell>
          <cell r="BJ575" t="str">
            <v/>
          </cell>
          <cell r="BL575" t="str">
            <v/>
          </cell>
          <cell r="BM575" t="str">
            <v>○</v>
          </cell>
          <cell r="BN575" t="b">
            <v>1</v>
          </cell>
          <cell r="BO575" t="b">
            <v>1</v>
          </cell>
        </row>
        <row r="576">
          <cell r="W576" t="str">
            <v>－</v>
          </cell>
          <cell r="BC576" t="str">
            <v>予定価格</v>
          </cell>
          <cell r="BD576" t="str">
            <v>×</v>
          </cell>
          <cell r="BE576" t="str">
            <v>×</v>
          </cell>
          <cell r="BF576" t="str">
            <v>×</v>
          </cell>
          <cell r="BG576" t="str">
            <v>×</v>
          </cell>
          <cell r="BH576" t="str">
            <v/>
          </cell>
          <cell r="BI576">
            <v>0</v>
          </cell>
          <cell r="BJ576" t="str">
            <v/>
          </cell>
          <cell r="BL576" t="str">
            <v/>
          </cell>
          <cell r="BM576" t="str">
            <v>○</v>
          </cell>
          <cell r="BN576" t="b">
            <v>1</v>
          </cell>
          <cell r="BO576" t="b">
            <v>1</v>
          </cell>
        </row>
        <row r="577">
          <cell r="W577" t="str">
            <v>－</v>
          </cell>
          <cell r="BC577" t="str">
            <v>予定価格</v>
          </cell>
          <cell r="BD577" t="str">
            <v>×</v>
          </cell>
          <cell r="BE577" t="str">
            <v>×</v>
          </cell>
          <cell r="BF577" t="str">
            <v>×</v>
          </cell>
          <cell r="BG577" t="str">
            <v>×</v>
          </cell>
          <cell r="BH577" t="str">
            <v/>
          </cell>
          <cell r="BI577">
            <v>0</v>
          </cell>
          <cell r="BJ577" t="str">
            <v/>
          </cell>
          <cell r="BL577" t="str">
            <v/>
          </cell>
          <cell r="BM577" t="str">
            <v>○</v>
          </cell>
          <cell r="BN577" t="b">
            <v>1</v>
          </cell>
          <cell r="BO577" t="b">
            <v>1</v>
          </cell>
        </row>
        <row r="578">
          <cell r="W578" t="str">
            <v>－</v>
          </cell>
          <cell r="BC578" t="str">
            <v>予定価格</v>
          </cell>
          <cell r="BD578" t="str">
            <v>×</v>
          </cell>
          <cell r="BE578" t="str">
            <v>×</v>
          </cell>
          <cell r="BF578" t="str">
            <v>×</v>
          </cell>
          <cell r="BG578" t="str">
            <v>×</v>
          </cell>
          <cell r="BH578" t="str">
            <v/>
          </cell>
          <cell r="BI578">
            <v>0</v>
          </cell>
          <cell r="BJ578" t="str">
            <v/>
          </cell>
          <cell r="BL578" t="str">
            <v/>
          </cell>
          <cell r="BM578" t="str">
            <v>○</v>
          </cell>
          <cell r="BN578" t="b">
            <v>1</v>
          </cell>
          <cell r="BO578" t="b">
            <v>1</v>
          </cell>
        </row>
        <row r="579">
          <cell r="W579" t="str">
            <v>－</v>
          </cell>
          <cell r="BC579" t="str">
            <v>予定価格</v>
          </cell>
          <cell r="BD579" t="str">
            <v>×</v>
          </cell>
          <cell r="BE579" t="str">
            <v>×</v>
          </cell>
          <cell r="BF579" t="str">
            <v>×</v>
          </cell>
          <cell r="BG579" t="str">
            <v>×</v>
          </cell>
          <cell r="BH579" t="str">
            <v/>
          </cell>
          <cell r="BI579">
            <v>0</v>
          </cell>
          <cell r="BJ579" t="str">
            <v/>
          </cell>
          <cell r="BL579" t="str">
            <v/>
          </cell>
          <cell r="BM579" t="str">
            <v>○</v>
          </cell>
          <cell r="BN579" t="b">
            <v>1</v>
          </cell>
          <cell r="BO579" t="b">
            <v>1</v>
          </cell>
        </row>
        <row r="580">
          <cell r="W580" t="str">
            <v>－</v>
          </cell>
          <cell r="BC580" t="str">
            <v>予定価格</v>
          </cell>
          <cell r="BD580" t="str">
            <v>×</v>
          </cell>
          <cell r="BE580" t="str">
            <v>×</v>
          </cell>
          <cell r="BF580" t="str">
            <v>×</v>
          </cell>
          <cell r="BG580" t="str">
            <v>×</v>
          </cell>
          <cell r="BH580" t="str">
            <v/>
          </cell>
          <cell r="BI580">
            <v>0</v>
          </cell>
          <cell r="BJ580" t="str">
            <v/>
          </cell>
          <cell r="BL580" t="str">
            <v/>
          </cell>
          <cell r="BM580" t="str">
            <v>○</v>
          </cell>
          <cell r="BN580" t="b">
            <v>1</v>
          </cell>
          <cell r="BO580" t="b">
            <v>1</v>
          </cell>
        </row>
        <row r="581">
          <cell r="W581" t="str">
            <v>－</v>
          </cell>
          <cell r="BC581" t="str">
            <v>予定価格</v>
          </cell>
          <cell r="BD581" t="str">
            <v>×</v>
          </cell>
          <cell r="BE581" t="str">
            <v>×</v>
          </cell>
          <cell r="BF581" t="str">
            <v>×</v>
          </cell>
          <cell r="BG581" t="str">
            <v>×</v>
          </cell>
          <cell r="BH581" t="str">
            <v/>
          </cell>
          <cell r="BI581">
            <v>0</v>
          </cell>
          <cell r="BJ581" t="str">
            <v/>
          </cell>
          <cell r="BL581" t="str">
            <v/>
          </cell>
          <cell r="BM581" t="str">
            <v>○</v>
          </cell>
          <cell r="BN581" t="b">
            <v>1</v>
          </cell>
          <cell r="BO581" t="b">
            <v>1</v>
          </cell>
        </row>
        <row r="582">
          <cell r="W582" t="str">
            <v>－</v>
          </cell>
          <cell r="BC582" t="str">
            <v>予定価格</v>
          </cell>
          <cell r="BD582" t="str">
            <v>×</v>
          </cell>
          <cell r="BE582" t="str">
            <v>×</v>
          </cell>
          <cell r="BF582" t="str">
            <v>×</v>
          </cell>
          <cell r="BG582" t="str">
            <v>×</v>
          </cell>
          <cell r="BH582" t="str">
            <v/>
          </cell>
          <cell r="BI582">
            <v>0</v>
          </cell>
          <cell r="BJ582" t="str">
            <v/>
          </cell>
          <cell r="BL582" t="str">
            <v/>
          </cell>
          <cell r="BM582" t="str">
            <v>○</v>
          </cell>
          <cell r="BN582" t="b">
            <v>1</v>
          </cell>
          <cell r="BO582" t="b">
            <v>1</v>
          </cell>
        </row>
        <row r="583">
          <cell r="W583" t="str">
            <v>－</v>
          </cell>
          <cell r="BC583" t="str">
            <v>予定価格</v>
          </cell>
          <cell r="BD583" t="str">
            <v>×</v>
          </cell>
          <cell r="BE583" t="str">
            <v>×</v>
          </cell>
          <cell r="BF583" t="str">
            <v>×</v>
          </cell>
          <cell r="BG583" t="str">
            <v>×</v>
          </cell>
          <cell r="BH583" t="str">
            <v/>
          </cell>
          <cell r="BI583">
            <v>0</v>
          </cell>
          <cell r="BJ583" t="str">
            <v/>
          </cell>
          <cell r="BL583" t="str">
            <v/>
          </cell>
          <cell r="BM583" t="str">
            <v>○</v>
          </cell>
          <cell r="BN583" t="b">
            <v>1</v>
          </cell>
          <cell r="BO583" t="b">
            <v>1</v>
          </cell>
        </row>
        <row r="584">
          <cell r="W584" t="str">
            <v>－</v>
          </cell>
          <cell r="BC584" t="str">
            <v>予定価格</v>
          </cell>
          <cell r="BD584" t="str">
            <v>×</v>
          </cell>
          <cell r="BE584" t="str">
            <v>×</v>
          </cell>
          <cell r="BF584" t="str">
            <v>×</v>
          </cell>
          <cell r="BG584" t="str">
            <v>×</v>
          </cell>
          <cell r="BH584" t="str">
            <v/>
          </cell>
          <cell r="BI584">
            <v>0</v>
          </cell>
          <cell r="BJ584" t="str">
            <v/>
          </cell>
          <cell r="BL584" t="str">
            <v/>
          </cell>
          <cell r="BM584" t="str">
            <v>○</v>
          </cell>
          <cell r="BN584" t="b">
            <v>1</v>
          </cell>
          <cell r="BO584" t="b">
            <v>1</v>
          </cell>
        </row>
        <row r="585">
          <cell r="W585" t="str">
            <v>－</v>
          </cell>
          <cell r="BC585" t="str">
            <v>予定価格</v>
          </cell>
          <cell r="BD585" t="str">
            <v>×</v>
          </cell>
          <cell r="BE585" t="str">
            <v>×</v>
          </cell>
          <cell r="BF585" t="str">
            <v>×</v>
          </cell>
          <cell r="BG585" t="str">
            <v>×</v>
          </cell>
          <cell r="BH585" t="str">
            <v/>
          </cell>
          <cell r="BI585">
            <v>0</v>
          </cell>
          <cell r="BJ585" t="str">
            <v/>
          </cell>
          <cell r="BL585" t="str">
            <v/>
          </cell>
          <cell r="BM585" t="str">
            <v>○</v>
          </cell>
          <cell r="BN585" t="b">
            <v>1</v>
          </cell>
          <cell r="BO585" t="b">
            <v>1</v>
          </cell>
        </row>
        <row r="586">
          <cell r="W586" t="str">
            <v>－</v>
          </cell>
          <cell r="BC586" t="str">
            <v>予定価格</v>
          </cell>
          <cell r="BD586" t="str">
            <v>×</v>
          </cell>
          <cell r="BE586" t="str">
            <v>×</v>
          </cell>
          <cell r="BF586" t="str">
            <v>×</v>
          </cell>
          <cell r="BG586" t="str">
            <v>×</v>
          </cell>
          <cell r="BH586" t="str">
            <v/>
          </cell>
          <cell r="BI586">
            <v>0</v>
          </cell>
          <cell r="BJ586" t="str">
            <v/>
          </cell>
          <cell r="BL586" t="str">
            <v/>
          </cell>
          <cell r="BM586" t="str">
            <v>○</v>
          </cell>
          <cell r="BN586" t="b">
            <v>1</v>
          </cell>
          <cell r="BO586" t="b">
            <v>1</v>
          </cell>
        </row>
        <row r="587">
          <cell r="W587" t="str">
            <v>－</v>
          </cell>
          <cell r="BC587" t="str">
            <v>予定価格</v>
          </cell>
          <cell r="BD587" t="str">
            <v>×</v>
          </cell>
          <cell r="BE587" t="str">
            <v>×</v>
          </cell>
          <cell r="BF587" t="str">
            <v>×</v>
          </cell>
          <cell r="BG587" t="str">
            <v>×</v>
          </cell>
          <cell r="BH587" t="str">
            <v/>
          </cell>
          <cell r="BI587">
            <v>0</v>
          </cell>
          <cell r="BJ587" t="str">
            <v/>
          </cell>
          <cell r="BL587" t="str">
            <v/>
          </cell>
          <cell r="BM587" t="str">
            <v>○</v>
          </cell>
          <cell r="BN587" t="b">
            <v>1</v>
          </cell>
          <cell r="BO587" t="b">
            <v>1</v>
          </cell>
        </row>
        <row r="588">
          <cell r="W588" t="str">
            <v>－</v>
          </cell>
          <cell r="BC588" t="str">
            <v>予定価格</v>
          </cell>
          <cell r="BD588" t="str">
            <v>×</v>
          </cell>
          <cell r="BE588" t="str">
            <v>×</v>
          </cell>
          <cell r="BF588" t="str">
            <v>×</v>
          </cell>
          <cell r="BG588" t="str">
            <v>×</v>
          </cell>
          <cell r="BH588" t="str">
            <v/>
          </cell>
          <cell r="BI588">
            <v>0</v>
          </cell>
          <cell r="BJ588" t="str">
            <v/>
          </cell>
          <cell r="BL588" t="str">
            <v/>
          </cell>
          <cell r="BM588" t="str">
            <v>○</v>
          </cell>
          <cell r="BN588" t="b">
            <v>1</v>
          </cell>
          <cell r="BO588" t="b">
            <v>1</v>
          </cell>
        </row>
        <row r="589">
          <cell r="W589" t="str">
            <v>－</v>
          </cell>
          <cell r="BC589" t="str">
            <v>予定価格</v>
          </cell>
          <cell r="BD589" t="str">
            <v>×</v>
          </cell>
          <cell r="BE589" t="str">
            <v>×</v>
          </cell>
          <cell r="BF589" t="str">
            <v>×</v>
          </cell>
          <cell r="BG589" t="str">
            <v>×</v>
          </cell>
          <cell r="BH589" t="str">
            <v/>
          </cell>
          <cell r="BI589">
            <v>0</v>
          </cell>
          <cell r="BJ589" t="str">
            <v/>
          </cell>
          <cell r="BL589" t="str">
            <v/>
          </cell>
          <cell r="BM589" t="str">
            <v>○</v>
          </cell>
          <cell r="BN589" t="b">
            <v>1</v>
          </cell>
          <cell r="BO589" t="b">
            <v>1</v>
          </cell>
        </row>
        <row r="590">
          <cell r="W590" t="str">
            <v>－</v>
          </cell>
          <cell r="BC590" t="str">
            <v>予定価格</v>
          </cell>
          <cell r="BD590" t="str">
            <v>×</v>
          </cell>
          <cell r="BE590" t="str">
            <v>×</v>
          </cell>
          <cell r="BF590" t="str">
            <v>×</v>
          </cell>
          <cell r="BG590" t="str">
            <v>×</v>
          </cell>
          <cell r="BH590" t="str">
            <v/>
          </cell>
          <cell r="BI590">
            <v>0</v>
          </cell>
          <cell r="BJ590" t="str">
            <v/>
          </cell>
          <cell r="BL590" t="str">
            <v/>
          </cell>
          <cell r="BM590" t="str">
            <v>○</v>
          </cell>
          <cell r="BN590" t="b">
            <v>1</v>
          </cell>
          <cell r="BO590" t="b">
            <v>1</v>
          </cell>
        </row>
        <row r="591">
          <cell r="W591" t="str">
            <v>－</v>
          </cell>
          <cell r="BC591" t="str">
            <v>予定価格</v>
          </cell>
          <cell r="BD591" t="str">
            <v>×</v>
          </cell>
          <cell r="BE591" t="str">
            <v>×</v>
          </cell>
          <cell r="BF591" t="str">
            <v>×</v>
          </cell>
          <cell r="BG591" t="str">
            <v>×</v>
          </cell>
          <cell r="BH591" t="str">
            <v/>
          </cell>
          <cell r="BI591">
            <v>0</v>
          </cell>
          <cell r="BJ591" t="str">
            <v/>
          </cell>
          <cell r="BL591" t="str">
            <v/>
          </cell>
          <cell r="BM591" t="str">
            <v>○</v>
          </cell>
          <cell r="BN591" t="b">
            <v>1</v>
          </cell>
          <cell r="BO591" t="b">
            <v>1</v>
          </cell>
        </row>
        <row r="592">
          <cell r="W592" t="str">
            <v>－</v>
          </cell>
          <cell r="BC592" t="str">
            <v>予定価格</v>
          </cell>
          <cell r="BD592" t="str">
            <v>×</v>
          </cell>
          <cell r="BE592" t="str">
            <v>×</v>
          </cell>
          <cell r="BF592" t="str">
            <v>×</v>
          </cell>
          <cell r="BG592" t="str">
            <v>×</v>
          </cell>
          <cell r="BH592" t="str">
            <v/>
          </cell>
          <cell r="BI592">
            <v>0</v>
          </cell>
          <cell r="BJ592" t="str">
            <v/>
          </cell>
          <cell r="BL592" t="str">
            <v/>
          </cell>
          <cell r="BM592" t="str">
            <v>○</v>
          </cell>
          <cell r="BN592" t="b">
            <v>1</v>
          </cell>
          <cell r="BO592" t="b">
            <v>1</v>
          </cell>
        </row>
        <row r="593">
          <cell r="W593" t="str">
            <v>－</v>
          </cell>
          <cell r="BC593" t="str">
            <v>予定価格</v>
          </cell>
          <cell r="BD593" t="str">
            <v>×</v>
          </cell>
          <cell r="BE593" t="str">
            <v>×</v>
          </cell>
          <cell r="BF593" t="str">
            <v>×</v>
          </cell>
          <cell r="BG593" t="str">
            <v>×</v>
          </cell>
          <cell r="BH593" t="str">
            <v/>
          </cell>
          <cell r="BI593">
            <v>0</v>
          </cell>
          <cell r="BJ593" t="str">
            <v/>
          </cell>
          <cell r="BL593" t="str">
            <v/>
          </cell>
          <cell r="BM593" t="str">
            <v>○</v>
          </cell>
          <cell r="BN593" t="b">
            <v>1</v>
          </cell>
          <cell r="BO593" t="b">
            <v>1</v>
          </cell>
        </row>
        <row r="594">
          <cell r="W594" t="str">
            <v>－</v>
          </cell>
          <cell r="BC594" t="str">
            <v>予定価格</v>
          </cell>
          <cell r="BD594" t="str">
            <v>×</v>
          </cell>
          <cell r="BE594" t="str">
            <v>×</v>
          </cell>
          <cell r="BF594" t="str">
            <v>×</v>
          </cell>
          <cell r="BG594" t="str">
            <v>×</v>
          </cell>
          <cell r="BH594" t="str">
            <v/>
          </cell>
          <cell r="BI594">
            <v>0</v>
          </cell>
          <cell r="BJ594" t="str">
            <v/>
          </cell>
          <cell r="BL594" t="str">
            <v/>
          </cell>
          <cell r="BM594" t="str">
            <v>○</v>
          </cell>
          <cell r="BN594" t="b">
            <v>1</v>
          </cell>
          <cell r="BO594" t="b">
            <v>1</v>
          </cell>
        </row>
        <row r="595">
          <cell r="W595" t="str">
            <v>－</v>
          </cell>
          <cell r="BC595" t="str">
            <v>予定価格</v>
          </cell>
          <cell r="BD595" t="str">
            <v>×</v>
          </cell>
          <cell r="BE595" t="str">
            <v>×</v>
          </cell>
          <cell r="BF595" t="str">
            <v>×</v>
          </cell>
          <cell r="BG595" t="str">
            <v>×</v>
          </cell>
          <cell r="BH595" t="str">
            <v/>
          </cell>
          <cell r="BI595">
            <v>0</v>
          </cell>
          <cell r="BJ595" t="str">
            <v/>
          </cell>
          <cell r="BL595" t="str">
            <v/>
          </cell>
          <cell r="BM595" t="str">
            <v>○</v>
          </cell>
          <cell r="BN595" t="b">
            <v>1</v>
          </cell>
          <cell r="BO595" t="b">
            <v>1</v>
          </cell>
        </row>
        <row r="596">
          <cell r="W596" t="str">
            <v>－</v>
          </cell>
          <cell r="BC596" t="str">
            <v>予定価格</v>
          </cell>
          <cell r="BD596" t="str">
            <v>×</v>
          </cell>
          <cell r="BE596" t="str">
            <v>×</v>
          </cell>
          <cell r="BF596" t="str">
            <v>×</v>
          </cell>
          <cell r="BG596" t="str">
            <v>×</v>
          </cell>
          <cell r="BH596" t="str">
            <v/>
          </cell>
          <cell r="BI596">
            <v>0</v>
          </cell>
          <cell r="BJ596" t="str">
            <v/>
          </cell>
          <cell r="BL596" t="str">
            <v/>
          </cell>
          <cell r="BM596" t="str">
            <v>○</v>
          </cell>
          <cell r="BN596" t="b">
            <v>1</v>
          </cell>
          <cell r="BO596" t="b">
            <v>1</v>
          </cell>
        </row>
        <row r="597">
          <cell r="W597" t="str">
            <v>－</v>
          </cell>
          <cell r="BC597" t="str">
            <v>予定価格</v>
          </cell>
          <cell r="BD597" t="str">
            <v>×</v>
          </cell>
          <cell r="BE597" t="str">
            <v>×</v>
          </cell>
          <cell r="BF597" t="str">
            <v>×</v>
          </cell>
          <cell r="BG597" t="str">
            <v>×</v>
          </cell>
          <cell r="BH597" t="str">
            <v/>
          </cell>
          <cell r="BI597">
            <v>0</v>
          </cell>
          <cell r="BJ597" t="str">
            <v/>
          </cell>
          <cell r="BL597" t="str">
            <v/>
          </cell>
          <cell r="BM597" t="str">
            <v>○</v>
          </cell>
          <cell r="BN597" t="b">
            <v>1</v>
          </cell>
          <cell r="BO597" t="b">
            <v>1</v>
          </cell>
        </row>
        <row r="598">
          <cell r="W598" t="str">
            <v>－</v>
          </cell>
          <cell r="BC598" t="str">
            <v>予定価格</v>
          </cell>
          <cell r="BD598" t="str">
            <v>×</v>
          </cell>
          <cell r="BE598" t="str">
            <v>×</v>
          </cell>
          <cell r="BF598" t="str">
            <v>×</v>
          </cell>
          <cell r="BG598" t="str">
            <v>×</v>
          </cell>
          <cell r="BH598" t="str">
            <v/>
          </cell>
          <cell r="BI598">
            <v>0</v>
          </cell>
          <cell r="BJ598" t="str">
            <v/>
          </cell>
          <cell r="BL598" t="str">
            <v/>
          </cell>
          <cell r="BM598" t="str">
            <v>○</v>
          </cell>
          <cell r="BN598" t="b">
            <v>1</v>
          </cell>
          <cell r="BO598" t="b">
            <v>1</v>
          </cell>
        </row>
        <row r="599">
          <cell r="W599" t="str">
            <v>－</v>
          </cell>
          <cell r="BC599" t="str">
            <v>予定価格</v>
          </cell>
          <cell r="BD599" t="str">
            <v>×</v>
          </cell>
          <cell r="BE599" t="str">
            <v>×</v>
          </cell>
          <cell r="BF599" t="str">
            <v>×</v>
          </cell>
          <cell r="BG599" t="str">
            <v>×</v>
          </cell>
          <cell r="BH599" t="str">
            <v/>
          </cell>
          <cell r="BI599">
            <v>0</v>
          </cell>
          <cell r="BJ599" t="str">
            <v/>
          </cell>
          <cell r="BL599" t="str">
            <v/>
          </cell>
          <cell r="BM599" t="str">
            <v>○</v>
          </cell>
          <cell r="BN599" t="b">
            <v>1</v>
          </cell>
          <cell r="BO599" t="b">
            <v>1</v>
          </cell>
        </row>
        <row r="600">
          <cell r="W600" t="str">
            <v>－</v>
          </cell>
          <cell r="BC600" t="str">
            <v>予定価格</v>
          </cell>
          <cell r="BD600" t="str">
            <v>×</v>
          </cell>
          <cell r="BE600" t="str">
            <v>×</v>
          </cell>
          <cell r="BF600" t="str">
            <v>×</v>
          </cell>
          <cell r="BG600" t="str">
            <v>×</v>
          </cell>
          <cell r="BH600" t="str">
            <v/>
          </cell>
          <cell r="BI600">
            <v>0</v>
          </cell>
          <cell r="BJ600" t="str">
            <v/>
          </cell>
          <cell r="BL600" t="str">
            <v/>
          </cell>
          <cell r="BM600" t="str">
            <v>○</v>
          </cell>
          <cell r="BN600" t="b">
            <v>1</v>
          </cell>
          <cell r="BO600" t="b">
            <v>1</v>
          </cell>
        </row>
        <row r="601">
          <cell r="W601" t="str">
            <v>－</v>
          </cell>
          <cell r="BC601" t="str">
            <v>予定価格</v>
          </cell>
          <cell r="BD601" t="str">
            <v>×</v>
          </cell>
          <cell r="BE601" t="str">
            <v>×</v>
          </cell>
          <cell r="BF601" t="str">
            <v>×</v>
          </cell>
          <cell r="BG601" t="str">
            <v>×</v>
          </cell>
          <cell r="BH601" t="str">
            <v/>
          </cell>
          <cell r="BI601">
            <v>0</v>
          </cell>
          <cell r="BJ601" t="str">
            <v/>
          </cell>
          <cell r="BL601" t="str">
            <v/>
          </cell>
          <cell r="BM601" t="str">
            <v>○</v>
          </cell>
          <cell r="BN601" t="b">
            <v>1</v>
          </cell>
          <cell r="BO601" t="b">
            <v>1</v>
          </cell>
        </row>
        <row r="602">
          <cell r="W602" t="str">
            <v>－</v>
          </cell>
          <cell r="BC602" t="str">
            <v>予定価格</v>
          </cell>
          <cell r="BD602" t="str">
            <v>×</v>
          </cell>
          <cell r="BE602" t="str">
            <v>×</v>
          </cell>
          <cell r="BF602" t="str">
            <v>×</v>
          </cell>
          <cell r="BG602" t="str">
            <v>×</v>
          </cell>
          <cell r="BH602" t="str">
            <v/>
          </cell>
          <cell r="BI602">
            <v>0</v>
          </cell>
          <cell r="BJ602" t="str">
            <v/>
          </cell>
          <cell r="BL602" t="str">
            <v/>
          </cell>
          <cell r="BM602" t="str">
            <v>○</v>
          </cell>
          <cell r="BN602" t="b">
            <v>1</v>
          </cell>
          <cell r="BO602" t="b">
            <v>1</v>
          </cell>
        </row>
        <row r="603">
          <cell r="W603" t="str">
            <v>－</v>
          </cell>
          <cell r="BC603" t="str">
            <v>予定価格</v>
          </cell>
          <cell r="BD603" t="str">
            <v>×</v>
          </cell>
          <cell r="BE603" t="str">
            <v>×</v>
          </cell>
          <cell r="BF603" t="str">
            <v>×</v>
          </cell>
          <cell r="BG603" t="str">
            <v>×</v>
          </cell>
          <cell r="BH603" t="str">
            <v/>
          </cell>
          <cell r="BI603">
            <v>0</v>
          </cell>
          <cell r="BJ603" t="str">
            <v/>
          </cell>
          <cell r="BL603" t="str">
            <v/>
          </cell>
          <cell r="BM603" t="str">
            <v>○</v>
          </cell>
          <cell r="BN603" t="b">
            <v>1</v>
          </cell>
          <cell r="BO603" t="b">
            <v>1</v>
          </cell>
        </row>
        <row r="604">
          <cell r="W604" t="str">
            <v>－</v>
          </cell>
          <cell r="BC604" t="str">
            <v>予定価格</v>
          </cell>
          <cell r="BD604" t="str">
            <v>×</v>
          </cell>
          <cell r="BE604" t="str">
            <v>×</v>
          </cell>
          <cell r="BF604" t="str">
            <v>×</v>
          </cell>
          <cell r="BG604" t="str">
            <v>×</v>
          </cell>
          <cell r="BH604" t="str">
            <v/>
          </cell>
          <cell r="BI604">
            <v>0</v>
          </cell>
          <cell r="BJ604" t="str">
            <v/>
          </cell>
          <cell r="BL604" t="str">
            <v/>
          </cell>
          <cell r="BM604" t="str">
            <v>○</v>
          </cell>
          <cell r="BN604" t="b">
            <v>1</v>
          </cell>
          <cell r="BO604" t="b">
            <v>1</v>
          </cell>
        </row>
        <row r="605">
          <cell r="W605" t="str">
            <v>－</v>
          </cell>
          <cell r="BC605" t="str">
            <v>予定価格</v>
          </cell>
          <cell r="BD605" t="str">
            <v>×</v>
          </cell>
          <cell r="BE605" t="str">
            <v>×</v>
          </cell>
          <cell r="BF605" t="str">
            <v>×</v>
          </cell>
          <cell r="BG605" t="str">
            <v>×</v>
          </cell>
          <cell r="BH605" t="str">
            <v/>
          </cell>
          <cell r="BI605">
            <v>0</v>
          </cell>
          <cell r="BJ605" t="str">
            <v/>
          </cell>
          <cell r="BL605" t="str">
            <v/>
          </cell>
          <cell r="BM605" t="str">
            <v>○</v>
          </cell>
          <cell r="BN605" t="b">
            <v>1</v>
          </cell>
          <cell r="BO605" t="b">
            <v>1</v>
          </cell>
        </row>
        <row r="606">
          <cell r="W606" t="str">
            <v>－</v>
          </cell>
          <cell r="BC606" t="str">
            <v>予定価格</v>
          </cell>
          <cell r="BD606" t="str">
            <v>×</v>
          </cell>
          <cell r="BE606" t="str">
            <v>×</v>
          </cell>
          <cell r="BF606" t="str">
            <v>×</v>
          </cell>
          <cell r="BG606" t="str">
            <v>×</v>
          </cell>
          <cell r="BH606" t="str">
            <v/>
          </cell>
          <cell r="BI606">
            <v>0</v>
          </cell>
          <cell r="BJ606" t="str">
            <v/>
          </cell>
          <cell r="BL606" t="str">
            <v/>
          </cell>
          <cell r="BM606" t="str">
            <v>○</v>
          </cell>
          <cell r="BN606" t="b">
            <v>1</v>
          </cell>
          <cell r="BO606" t="b">
            <v>1</v>
          </cell>
        </row>
        <row r="607">
          <cell r="W607" t="str">
            <v>－</v>
          </cell>
          <cell r="BC607" t="str">
            <v>予定価格</v>
          </cell>
          <cell r="BD607" t="str">
            <v>×</v>
          </cell>
          <cell r="BE607" t="str">
            <v>×</v>
          </cell>
          <cell r="BF607" t="str">
            <v>×</v>
          </cell>
          <cell r="BG607" t="str">
            <v>×</v>
          </cell>
          <cell r="BH607" t="str">
            <v/>
          </cell>
          <cell r="BI607">
            <v>0</v>
          </cell>
          <cell r="BJ607" t="str">
            <v/>
          </cell>
          <cell r="BL607" t="str">
            <v/>
          </cell>
          <cell r="BM607" t="str">
            <v>○</v>
          </cell>
          <cell r="BN607" t="b">
            <v>1</v>
          </cell>
          <cell r="BO607" t="b">
            <v>1</v>
          </cell>
        </row>
        <row r="608">
          <cell r="W608" t="str">
            <v>－</v>
          </cell>
          <cell r="BC608" t="str">
            <v>予定価格</v>
          </cell>
          <cell r="BD608" t="str">
            <v>×</v>
          </cell>
          <cell r="BE608" t="str">
            <v>×</v>
          </cell>
          <cell r="BF608" t="str">
            <v>×</v>
          </cell>
          <cell r="BG608" t="str">
            <v>×</v>
          </cell>
          <cell r="BH608" t="str">
            <v/>
          </cell>
          <cell r="BI608">
            <v>0</v>
          </cell>
          <cell r="BJ608" t="str">
            <v/>
          </cell>
          <cell r="BL608" t="str">
            <v/>
          </cell>
          <cell r="BM608" t="str">
            <v>○</v>
          </cell>
          <cell r="BN608" t="b">
            <v>1</v>
          </cell>
          <cell r="BO608" t="b">
            <v>1</v>
          </cell>
        </row>
        <row r="609">
          <cell r="W609" t="str">
            <v>－</v>
          </cell>
          <cell r="BC609" t="str">
            <v>予定価格</v>
          </cell>
          <cell r="BD609" t="str">
            <v>×</v>
          </cell>
          <cell r="BE609" t="str">
            <v>×</v>
          </cell>
          <cell r="BF609" t="str">
            <v>×</v>
          </cell>
          <cell r="BG609" t="str">
            <v>×</v>
          </cell>
          <cell r="BH609" t="str">
            <v/>
          </cell>
          <cell r="BI609">
            <v>0</v>
          </cell>
          <cell r="BJ609" t="str">
            <v/>
          </cell>
          <cell r="BL609" t="str">
            <v/>
          </cell>
          <cell r="BM609" t="str">
            <v>○</v>
          </cell>
          <cell r="BN609" t="b">
            <v>1</v>
          </cell>
          <cell r="BO609" t="b">
            <v>1</v>
          </cell>
        </row>
        <row r="610">
          <cell r="W610" t="str">
            <v>－</v>
          </cell>
          <cell r="BC610" t="str">
            <v>予定価格</v>
          </cell>
          <cell r="BD610" t="str">
            <v>×</v>
          </cell>
          <cell r="BE610" t="str">
            <v>×</v>
          </cell>
          <cell r="BF610" t="str">
            <v>×</v>
          </cell>
          <cell r="BG610" t="str">
            <v>×</v>
          </cell>
          <cell r="BH610" t="str">
            <v/>
          </cell>
          <cell r="BI610">
            <v>0</v>
          </cell>
          <cell r="BJ610" t="str">
            <v/>
          </cell>
          <cell r="BL610" t="str">
            <v/>
          </cell>
          <cell r="BM610" t="str">
            <v>○</v>
          </cell>
          <cell r="BN610" t="b">
            <v>1</v>
          </cell>
          <cell r="BO610" t="b">
            <v>1</v>
          </cell>
        </row>
        <row r="611">
          <cell r="W611" t="str">
            <v>－</v>
          </cell>
          <cell r="BC611" t="str">
            <v>予定価格</v>
          </cell>
          <cell r="BD611" t="str">
            <v>×</v>
          </cell>
          <cell r="BE611" t="str">
            <v>×</v>
          </cell>
          <cell r="BF611" t="str">
            <v>×</v>
          </cell>
          <cell r="BG611" t="str">
            <v>×</v>
          </cell>
          <cell r="BH611" t="str">
            <v/>
          </cell>
          <cell r="BI611">
            <v>0</v>
          </cell>
          <cell r="BJ611" t="str">
            <v/>
          </cell>
          <cell r="BL611" t="str">
            <v/>
          </cell>
          <cell r="BM611" t="str">
            <v>○</v>
          </cell>
          <cell r="BN611" t="b">
            <v>1</v>
          </cell>
          <cell r="BO611" t="b">
            <v>1</v>
          </cell>
        </row>
        <row r="612">
          <cell r="W612" t="str">
            <v>－</v>
          </cell>
          <cell r="BC612" t="str">
            <v>予定価格</v>
          </cell>
          <cell r="BD612" t="str">
            <v>×</v>
          </cell>
          <cell r="BE612" t="str">
            <v>×</v>
          </cell>
          <cell r="BF612" t="str">
            <v>×</v>
          </cell>
          <cell r="BG612" t="str">
            <v>×</v>
          </cell>
          <cell r="BH612" t="str">
            <v/>
          </cell>
          <cell r="BI612">
            <v>0</v>
          </cell>
          <cell r="BJ612" t="str">
            <v/>
          </cell>
          <cell r="BL612" t="str">
            <v/>
          </cell>
          <cell r="BM612" t="str">
            <v>○</v>
          </cell>
          <cell r="BN612" t="b">
            <v>1</v>
          </cell>
          <cell r="BO612" t="b">
            <v>1</v>
          </cell>
        </row>
        <row r="613">
          <cell r="W613" t="str">
            <v>－</v>
          </cell>
          <cell r="BC613" t="str">
            <v>予定価格</v>
          </cell>
          <cell r="BD613" t="str">
            <v>×</v>
          </cell>
          <cell r="BE613" t="str">
            <v>×</v>
          </cell>
          <cell r="BF613" t="str">
            <v>×</v>
          </cell>
          <cell r="BG613" t="str">
            <v>×</v>
          </cell>
          <cell r="BH613" t="str">
            <v/>
          </cell>
          <cell r="BI613">
            <v>0</v>
          </cell>
          <cell r="BJ613" t="str">
            <v/>
          </cell>
          <cell r="BL613" t="str">
            <v/>
          </cell>
          <cell r="BM613" t="str">
            <v>○</v>
          </cell>
          <cell r="BN613" t="b">
            <v>1</v>
          </cell>
          <cell r="BO613" t="b">
            <v>1</v>
          </cell>
        </row>
        <row r="614">
          <cell r="W614" t="str">
            <v>－</v>
          </cell>
          <cell r="BC614" t="str">
            <v>予定価格</v>
          </cell>
          <cell r="BD614" t="str">
            <v>×</v>
          </cell>
          <cell r="BE614" t="str">
            <v>×</v>
          </cell>
          <cell r="BF614" t="str">
            <v>×</v>
          </cell>
          <cell r="BG614" t="str">
            <v>×</v>
          </cell>
          <cell r="BH614" t="str">
            <v/>
          </cell>
          <cell r="BI614">
            <v>0</v>
          </cell>
          <cell r="BJ614" t="str">
            <v/>
          </cell>
          <cell r="BL614" t="str">
            <v/>
          </cell>
          <cell r="BM614" t="str">
            <v>○</v>
          </cell>
          <cell r="BN614" t="b">
            <v>1</v>
          </cell>
          <cell r="BO614" t="b">
            <v>1</v>
          </cell>
        </row>
        <row r="615">
          <cell r="W615" t="str">
            <v>－</v>
          </cell>
          <cell r="BC615" t="str">
            <v>予定価格</v>
          </cell>
          <cell r="BD615" t="str">
            <v>×</v>
          </cell>
          <cell r="BE615" t="str">
            <v>×</v>
          </cell>
          <cell r="BF615" t="str">
            <v>×</v>
          </cell>
          <cell r="BG615" t="str">
            <v>×</v>
          </cell>
          <cell r="BH615" t="str">
            <v/>
          </cell>
          <cell r="BI615">
            <v>0</v>
          </cell>
          <cell r="BJ615" t="str">
            <v/>
          </cell>
          <cell r="BL615" t="str">
            <v/>
          </cell>
          <cell r="BM615" t="str">
            <v>○</v>
          </cell>
          <cell r="BN615" t="b">
            <v>1</v>
          </cell>
          <cell r="BO615" t="b">
            <v>1</v>
          </cell>
        </row>
        <row r="616">
          <cell r="W616" t="str">
            <v>－</v>
          </cell>
          <cell r="BC616" t="str">
            <v>予定価格</v>
          </cell>
          <cell r="BD616" t="str">
            <v>×</v>
          </cell>
          <cell r="BE616" t="str">
            <v>×</v>
          </cell>
          <cell r="BF616" t="str">
            <v>×</v>
          </cell>
          <cell r="BG616" t="str">
            <v>×</v>
          </cell>
          <cell r="BH616" t="str">
            <v/>
          </cell>
          <cell r="BI616">
            <v>0</v>
          </cell>
          <cell r="BJ616" t="str">
            <v/>
          </cell>
          <cell r="BL616" t="str">
            <v/>
          </cell>
          <cell r="BM616" t="str">
            <v>○</v>
          </cell>
          <cell r="BN616" t="b">
            <v>1</v>
          </cell>
          <cell r="BO616" t="b">
            <v>1</v>
          </cell>
        </row>
        <row r="617">
          <cell r="W617" t="str">
            <v>－</v>
          </cell>
          <cell r="BC617" t="str">
            <v>予定価格</v>
          </cell>
          <cell r="BD617" t="str">
            <v>×</v>
          </cell>
          <cell r="BE617" t="str">
            <v>×</v>
          </cell>
          <cell r="BF617" t="str">
            <v>×</v>
          </cell>
          <cell r="BG617" t="str">
            <v>×</v>
          </cell>
          <cell r="BH617" t="str">
            <v/>
          </cell>
          <cell r="BI617">
            <v>0</v>
          </cell>
          <cell r="BJ617" t="str">
            <v/>
          </cell>
          <cell r="BL617" t="str">
            <v/>
          </cell>
          <cell r="BM617" t="str">
            <v>○</v>
          </cell>
          <cell r="BN617" t="b">
            <v>1</v>
          </cell>
          <cell r="BO617" t="b">
            <v>1</v>
          </cell>
        </row>
        <row r="618">
          <cell r="W618" t="str">
            <v>－</v>
          </cell>
          <cell r="BC618" t="str">
            <v>予定価格</v>
          </cell>
          <cell r="BD618" t="str">
            <v>×</v>
          </cell>
          <cell r="BE618" t="str">
            <v>×</v>
          </cell>
          <cell r="BF618" t="str">
            <v>×</v>
          </cell>
          <cell r="BG618" t="str">
            <v>×</v>
          </cell>
          <cell r="BH618" t="str">
            <v/>
          </cell>
          <cell r="BI618">
            <v>0</v>
          </cell>
          <cell r="BJ618" t="str">
            <v/>
          </cell>
          <cell r="BL618" t="str">
            <v/>
          </cell>
          <cell r="BM618" t="str">
            <v>○</v>
          </cell>
          <cell r="BN618" t="b">
            <v>1</v>
          </cell>
          <cell r="BO618" t="b">
            <v>1</v>
          </cell>
        </row>
        <row r="619">
          <cell r="W619" t="str">
            <v>－</v>
          </cell>
          <cell r="BC619" t="str">
            <v>予定価格</v>
          </cell>
          <cell r="BD619" t="str">
            <v>×</v>
          </cell>
          <cell r="BE619" t="str">
            <v>×</v>
          </cell>
          <cell r="BF619" t="str">
            <v>×</v>
          </cell>
          <cell r="BG619" t="str">
            <v>×</v>
          </cell>
          <cell r="BH619" t="str">
            <v/>
          </cell>
          <cell r="BI619">
            <v>0</v>
          </cell>
          <cell r="BJ619" t="str">
            <v/>
          </cell>
          <cell r="BL619" t="str">
            <v/>
          </cell>
          <cell r="BM619" t="str">
            <v>○</v>
          </cell>
          <cell r="BN619" t="b">
            <v>1</v>
          </cell>
          <cell r="BO619" t="b">
            <v>1</v>
          </cell>
        </row>
        <row r="620">
          <cell r="W620" t="str">
            <v>－</v>
          </cell>
          <cell r="BC620" t="str">
            <v>予定価格</v>
          </cell>
          <cell r="BD620" t="str">
            <v>×</v>
          </cell>
          <cell r="BE620" t="str">
            <v>×</v>
          </cell>
          <cell r="BF620" t="str">
            <v>×</v>
          </cell>
          <cell r="BG620" t="str">
            <v>×</v>
          </cell>
          <cell r="BH620" t="str">
            <v/>
          </cell>
          <cell r="BI620">
            <v>0</v>
          </cell>
          <cell r="BJ620" t="str">
            <v/>
          </cell>
          <cell r="BL620" t="str">
            <v/>
          </cell>
          <cell r="BM620" t="str">
            <v>○</v>
          </cell>
          <cell r="BN620" t="b">
            <v>1</v>
          </cell>
          <cell r="BO620" t="b">
            <v>1</v>
          </cell>
        </row>
        <row r="621">
          <cell r="W621" t="str">
            <v>－</v>
          </cell>
          <cell r="BC621" t="str">
            <v>予定価格</v>
          </cell>
          <cell r="BD621" t="str">
            <v>×</v>
          </cell>
          <cell r="BE621" t="str">
            <v>×</v>
          </cell>
          <cell r="BF621" t="str">
            <v>×</v>
          </cell>
          <cell r="BG621" t="str">
            <v>×</v>
          </cell>
          <cell r="BH621" t="str">
            <v/>
          </cell>
          <cell r="BI621">
            <v>0</v>
          </cell>
          <cell r="BJ621" t="str">
            <v/>
          </cell>
          <cell r="BL621" t="str">
            <v/>
          </cell>
          <cell r="BM621" t="str">
            <v>○</v>
          </cell>
          <cell r="BN621" t="b">
            <v>1</v>
          </cell>
          <cell r="BO621" t="b">
            <v>1</v>
          </cell>
        </row>
        <row r="622">
          <cell r="W622" t="str">
            <v>－</v>
          </cell>
          <cell r="BC622" t="str">
            <v>予定価格</v>
          </cell>
          <cell r="BD622" t="str">
            <v>×</v>
          </cell>
          <cell r="BE622" t="str">
            <v>×</v>
          </cell>
          <cell r="BF622" t="str">
            <v>×</v>
          </cell>
          <cell r="BG622" t="str">
            <v>×</v>
          </cell>
          <cell r="BH622" t="str">
            <v/>
          </cell>
          <cell r="BI622">
            <v>0</v>
          </cell>
          <cell r="BJ622" t="str">
            <v/>
          </cell>
          <cell r="BL622" t="str">
            <v/>
          </cell>
          <cell r="BM622" t="str">
            <v>○</v>
          </cell>
          <cell r="BN622" t="b">
            <v>1</v>
          </cell>
          <cell r="BO622" t="b">
            <v>1</v>
          </cell>
        </row>
        <row r="623">
          <cell r="W623" t="str">
            <v>－</v>
          </cell>
          <cell r="BC623" t="str">
            <v>予定価格</v>
          </cell>
          <cell r="BD623" t="str">
            <v>×</v>
          </cell>
          <cell r="BE623" t="str">
            <v>×</v>
          </cell>
          <cell r="BF623" t="str">
            <v>×</v>
          </cell>
          <cell r="BG623" t="str">
            <v>×</v>
          </cell>
          <cell r="BH623" t="str">
            <v/>
          </cell>
          <cell r="BI623">
            <v>0</v>
          </cell>
          <cell r="BJ623" t="str">
            <v/>
          </cell>
          <cell r="BL623" t="str">
            <v/>
          </cell>
          <cell r="BM623" t="str">
            <v>○</v>
          </cell>
          <cell r="BN623" t="b">
            <v>1</v>
          </cell>
          <cell r="BO623" t="b">
            <v>1</v>
          </cell>
        </row>
        <row r="624">
          <cell r="W624" t="str">
            <v>－</v>
          </cell>
          <cell r="BC624" t="str">
            <v>予定価格</v>
          </cell>
          <cell r="BD624" t="str">
            <v>×</v>
          </cell>
          <cell r="BE624" t="str">
            <v>×</v>
          </cell>
          <cell r="BF624" t="str">
            <v>×</v>
          </cell>
          <cell r="BG624" t="str">
            <v>×</v>
          </cell>
          <cell r="BH624" t="str">
            <v/>
          </cell>
          <cell r="BI624">
            <v>0</v>
          </cell>
          <cell r="BJ624" t="str">
            <v/>
          </cell>
          <cell r="BL624" t="str">
            <v/>
          </cell>
          <cell r="BM624" t="str">
            <v>○</v>
          </cell>
          <cell r="BN624" t="b">
            <v>1</v>
          </cell>
          <cell r="BO624" t="b">
            <v>1</v>
          </cell>
        </row>
        <row r="625">
          <cell r="W625" t="str">
            <v>－</v>
          </cell>
          <cell r="BC625" t="str">
            <v>予定価格</v>
          </cell>
          <cell r="BD625" t="str">
            <v>×</v>
          </cell>
          <cell r="BE625" t="str">
            <v>×</v>
          </cell>
          <cell r="BF625" t="str">
            <v>×</v>
          </cell>
          <cell r="BG625" t="str">
            <v>×</v>
          </cell>
          <cell r="BH625" t="str">
            <v/>
          </cell>
          <cell r="BI625">
            <v>0</v>
          </cell>
          <cell r="BJ625" t="str">
            <v/>
          </cell>
          <cell r="BL625" t="str">
            <v/>
          </cell>
          <cell r="BM625" t="str">
            <v>○</v>
          </cell>
          <cell r="BN625" t="b">
            <v>1</v>
          </cell>
          <cell r="BO625" t="b">
            <v>1</v>
          </cell>
        </row>
        <row r="626">
          <cell r="W626" t="str">
            <v>－</v>
          </cell>
          <cell r="BC626" t="str">
            <v>予定価格</v>
          </cell>
          <cell r="BD626" t="str">
            <v>×</v>
          </cell>
          <cell r="BE626" t="str">
            <v>×</v>
          </cell>
          <cell r="BF626" t="str">
            <v>×</v>
          </cell>
          <cell r="BG626" t="str">
            <v>×</v>
          </cell>
          <cell r="BH626" t="str">
            <v/>
          </cell>
          <cell r="BI626">
            <v>0</v>
          </cell>
          <cell r="BJ626" t="str">
            <v/>
          </cell>
          <cell r="BL626" t="str">
            <v/>
          </cell>
          <cell r="BM626" t="str">
            <v>○</v>
          </cell>
          <cell r="BN626" t="b">
            <v>1</v>
          </cell>
          <cell r="BO626" t="b">
            <v>1</v>
          </cell>
        </row>
        <row r="627">
          <cell r="W627" t="str">
            <v>－</v>
          </cell>
          <cell r="BC627" t="str">
            <v>予定価格</v>
          </cell>
          <cell r="BD627" t="str">
            <v>×</v>
          </cell>
          <cell r="BE627" t="str">
            <v>×</v>
          </cell>
          <cell r="BF627" t="str">
            <v>×</v>
          </cell>
          <cell r="BG627" t="str">
            <v>×</v>
          </cell>
          <cell r="BH627" t="str">
            <v/>
          </cell>
          <cell r="BI627">
            <v>0</v>
          </cell>
          <cell r="BJ627" t="str">
            <v/>
          </cell>
          <cell r="BL627" t="str">
            <v/>
          </cell>
          <cell r="BM627" t="str">
            <v>○</v>
          </cell>
          <cell r="BN627" t="b">
            <v>1</v>
          </cell>
          <cell r="BO627" t="b">
            <v>1</v>
          </cell>
        </row>
        <row r="628">
          <cell r="W628" t="str">
            <v>－</v>
          </cell>
          <cell r="BC628" t="str">
            <v>予定価格</v>
          </cell>
          <cell r="BD628" t="str">
            <v>×</v>
          </cell>
          <cell r="BE628" t="str">
            <v>×</v>
          </cell>
          <cell r="BF628" t="str">
            <v>×</v>
          </cell>
          <cell r="BG628" t="str">
            <v>×</v>
          </cell>
          <cell r="BH628" t="str">
            <v/>
          </cell>
          <cell r="BI628">
            <v>0</v>
          </cell>
          <cell r="BJ628" t="str">
            <v/>
          </cell>
          <cell r="BL628" t="str">
            <v/>
          </cell>
          <cell r="BM628" t="str">
            <v>○</v>
          </cell>
          <cell r="BN628" t="b">
            <v>1</v>
          </cell>
          <cell r="BO628" t="b">
            <v>1</v>
          </cell>
        </row>
        <row r="629">
          <cell r="W629" t="str">
            <v>－</v>
          </cell>
          <cell r="BC629" t="str">
            <v>予定価格</v>
          </cell>
          <cell r="BD629" t="str">
            <v>×</v>
          </cell>
          <cell r="BE629" t="str">
            <v>×</v>
          </cell>
          <cell r="BF629" t="str">
            <v>×</v>
          </cell>
          <cell r="BG629" t="str">
            <v>×</v>
          </cell>
          <cell r="BH629" t="str">
            <v/>
          </cell>
          <cell r="BI629">
            <v>0</v>
          </cell>
          <cell r="BJ629" t="str">
            <v/>
          </cell>
          <cell r="BL629" t="str">
            <v/>
          </cell>
          <cell r="BM629" t="str">
            <v>○</v>
          </cell>
          <cell r="BN629" t="b">
            <v>1</v>
          </cell>
          <cell r="BO629" t="b">
            <v>1</v>
          </cell>
        </row>
        <row r="630">
          <cell r="W630" t="str">
            <v>－</v>
          </cell>
          <cell r="BC630" t="str">
            <v>予定価格</v>
          </cell>
          <cell r="BD630" t="str">
            <v>×</v>
          </cell>
          <cell r="BE630" t="str">
            <v>×</v>
          </cell>
          <cell r="BF630" t="str">
            <v>×</v>
          </cell>
          <cell r="BG630" t="str">
            <v>×</v>
          </cell>
          <cell r="BH630" t="str">
            <v/>
          </cell>
          <cell r="BI630">
            <v>0</v>
          </cell>
          <cell r="BJ630" t="str">
            <v/>
          </cell>
          <cell r="BL630" t="str">
            <v/>
          </cell>
          <cell r="BM630" t="str">
            <v>○</v>
          </cell>
          <cell r="BN630" t="b">
            <v>1</v>
          </cell>
          <cell r="BO630" t="b">
            <v>1</v>
          </cell>
        </row>
        <row r="631">
          <cell r="W631" t="str">
            <v>－</v>
          </cell>
          <cell r="BC631" t="str">
            <v>予定価格</v>
          </cell>
          <cell r="BD631" t="str">
            <v>×</v>
          </cell>
          <cell r="BE631" t="str">
            <v>×</v>
          </cell>
          <cell r="BF631" t="str">
            <v>×</v>
          </cell>
          <cell r="BG631" t="str">
            <v>×</v>
          </cell>
          <cell r="BH631" t="str">
            <v/>
          </cell>
          <cell r="BI631">
            <v>0</v>
          </cell>
          <cell r="BJ631" t="str">
            <v/>
          </cell>
          <cell r="BL631" t="str">
            <v/>
          </cell>
          <cell r="BM631" t="str">
            <v>○</v>
          </cell>
          <cell r="BN631" t="b">
            <v>1</v>
          </cell>
          <cell r="BO631" t="b">
            <v>1</v>
          </cell>
        </row>
        <row r="632">
          <cell r="W632" t="str">
            <v>－</v>
          </cell>
          <cell r="BC632" t="str">
            <v>予定価格</v>
          </cell>
          <cell r="BD632" t="str">
            <v>×</v>
          </cell>
          <cell r="BE632" t="str">
            <v>×</v>
          </cell>
          <cell r="BF632" t="str">
            <v>×</v>
          </cell>
          <cell r="BG632" t="str">
            <v>×</v>
          </cell>
          <cell r="BH632" t="str">
            <v/>
          </cell>
          <cell r="BI632">
            <v>0</v>
          </cell>
          <cell r="BJ632" t="str">
            <v/>
          </cell>
          <cell r="BL632" t="str">
            <v/>
          </cell>
          <cell r="BM632" t="str">
            <v>○</v>
          </cell>
          <cell r="BN632" t="b">
            <v>1</v>
          </cell>
          <cell r="BO632" t="b">
            <v>1</v>
          </cell>
        </row>
        <row r="633">
          <cell r="W633" t="str">
            <v>－</v>
          </cell>
          <cell r="BC633" t="str">
            <v>予定価格</v>
          </cell>
          <cell r="BD633" t="str">
            <v>×</v>
          </cell>
          <cell r="BE633" t="str">
            <v>×</v>
          </cell>
          <cell r="BF633" t="str">
            <v>×</v>
          </cell>
          <cell r="BG633" t="str">
            <v>×</v>
          </cell>
          <cell r="BH633" t="str">
            <v/>
          </cell>
          <cell r="BI633">
            <v>0</v>
          </cell>
          <cell r="BJ633" t="str">
            <v/>
          </cell>
          <cell r="BL633" t="str">
            <v/>
          </cell>
          <cell r="BM633" t="str">
            <v>○</v>
          </cell>
          <cell r="BN633" t="b">
            <v>1</v>
          </cell>
          <cell r="BO633" t="b">
            <v>1</v>
          </cell>
        </row>
        <row r="634">
          <cell r="W634" t="str">
            <v>－</v>
          </cell>
          <cell r="BC634" t="str">
            <v>予定価格</v>
          </cell>
          <cell r="BD634" t="str">
            <v>×</v>
          </cell>
          <cell r="BE634" t="str">
            <v>×</v>
          </cell>
          <cell r="BF634" t="str">
            <v>×</v>
          </cell>
          <cell r="BG634" t="str">
            <v>×</v>
          </cell>
          <cell r="BH634" t="str">
            <v/>
          </cell>
          <cell r="BI634">
            <v>0</v>
          </cell>
          <cell r="BJ634" t="str">
            <v/>
          </cell>
          <cell r="BL634" t="str">
            <v/>
          </cell>
          <cell r="BM634" t="str">
            <v>○</v>
          </cell>
          <cell r="BN634" t="b">
            <v>1</v>
          </cell>
          <cell r="BO634" t="b">
            <v>1</v>
          </cell>
        </row>
        <row r="635">
          <cell r="W635" t="str">
            <v>－</v>
          </cell>
          <cell r="BC635" t="str">
            <v>予定価格</v>
          </cell>
          <cell r="BD635" t="str">
            <v>×</v>
          </cell>
          <cell r="BE635" t="str">
            <v>×</v>
          </cell>
          <cell r="BF635" t="str">
            <v>×</v>
          </cell>
          <cell r="BG635" t="str">
            <v>×</v>
          </cell>
          <cell r="BH635" t="str">
            <v/>
          </cell>
          <cell r="BI635">
            <v>0</v>
          </cell>
          <cell r="BJ635" t="str">
            <v/>
          </cell>
          <cell r="BL635" t="str">
            <v/>
          </cell>
          <cell r="BM635" t="str">
            <v>○</v>
          </cell>
          <cell r="BN635" t="b">
            <v>1</v>
          </cell>
          <cell r="BO635" t="b">
            <v>1</v>
          </cell>
        </row>
        <row r="636">
          <cell r="W636" t="str">
            <v>－</v>
          </cell>
          <cell r="BC636" t="str">
            <v>予定価格</v>
          </cell>
          <cell r="BD636" t="str">
            <v>×</v>
          </cell>
          <cell r="BE636" t="str">
            <v>×</v>
          </cell>
          <cell r="BF636" t="str">
            <v>×</v>
          </cell>
          <cell r="BG636" t="str">
            <v>×</v>
          </cell>
          <cell r="BH636" t="str">
            <v/>
          </cell>
          <cell r="BI636">
            <v>0</v>
          </cell>
          <cell r="BJ636" t="str">
            <v/>
          </cell>
          <cell r="BL636" t="str">
            <v/>
          </cell>
          <cell r="BM636" t="str">
            <v>○</v>
          </cell>
          <cell r="BN636" t="b">
            <v>1</v>
          </cell>
          <cell r="BO636" t="b">
            <v>1</v>
          </cell>
        </row>
        <row r="637">
          <cell r="W637" t="str">
            <v>－</v>
          </cell>
          <cell r="BC637" t="str">
            <v>予定価格</v>
          </cell>
          <cell r="BD637" t="str">
            <v>×</v>
          </cell>
          <cell r="BE637" t="str">
            <v>×</v>
          </cell>
          <cell r="BF637" t="str">
            <v>×</v>
          </cell>
          <cell r="BG637" t="str">
            <v>×</v>
          </cell>
          <cell r="BH637" t="str">
            <v/>
          </cell>
          <cell r="BI637">
            <v>0</v>
          </cell>
          <cell r="BJ637" t="str">
            <v/>
          </cell>
          <cell r="BL637" t="str">
            <v/>
          </cell>
          <cell r="BM637" t="str">
            <v>○</v>
          </cell>
          <cell r="BN637" t="b">
            <v>1</v>
          </cell>
          <cell r="BO637" t="b">
            <v>1</v>
          </cell>
        </row>
        <row r="638">
          <cell r="W638" t="str">
            <v>－</v>
          </cell>
          <cell r="BC638" t="str">
            <v>予定価格</v>
          </cell>
          <cell r="BD638" t="str">
            <v>×</v>
          </cell>
          <cell r="BE638" t="str">
            <v>×</v>
          </cell>
          <cell r="BF638" t="str">
            <v>×</v>
          </cell>
          <cell r="BG638" t="str">
            <v>×</v>
          </cell>
          <cell r="BH638" t="str">
            <v/>
          </cell>
          <cell r="BI638">
            <v>0</v>
          </cell>
          <cell r="BJ638" t="str">
            <v/>
          </cell>
          <cell r="BL638" t="str">
            <v/>
          </cell>
          <cell r="BM638" t="str">
            <v>○</v>
          </cell>
          <cell r="BN638" t="b">
            <v>1</v>
          </cell>
          <cell r="BO638" t="b">
            <v>1</v>
          </cell>
        </row>
        <row r="639">
          <cell r="W639" t="str">
            <v>－</v>
          </cell>
          <cell r="BC639" t="str">
            <v>予定価格</v>
          </cell>
          <cell r="BD639" t="str">
            <v>×</v>
          </cell>
          <cell r="BE639" t="str">
            <v>×</v>
          </cell>
          <cell r="BF639" t="str">
            <v>×</v>
          </cell>
          <cell r="BG639" t="str">
            <v>×</v>
          </cell>
          <cell r="BH639" t="str">
            <v/>
          </cell>
          <cell r="BI639">
            <v>0</v>
          </cell>
          <cell r="BJ639" t="str">
            <v/>
          </cell>
          <cell r="BL639" t="str">
            <v/>
          </cell>
          <cell r="BM639" t="str">
            <v>○</v>
          </cell>
          <cell r="BN639" t="b">
            <v>1</v>
          </cell>
          <cell r="BO639" t="b">
            <v>1</v>
          </cell>
        </row>
        <row r="640">
          <cell r="W640" t="str">
            <v>－</v>
          </cell>
          <cell r="BC640" t="str">
            <v>予定価格</v>
          </cell>
          <cell r="BD640" t="str">
            <v>×</v>
          </cell>
          <cell r="BE640" t="str">
            <v>×</v>
          </cell>
          <cell r="BF640" t="str">
            <v>×</v>
          </cell>
          <cell r="BG640" t="str">
            <v>×</v>
          </cell>
          <cell r="BH640" t="str">
            <v/>
          </cell>
          <cell r="BI640">
            <v>0</v>
          </cell>
          <cell r="BJ640" t="str">
            <v/>
          </cell>
          <cell r="BL640" t="str">
            <v/>
          </cell>
          <cell r="BM640" t="str">
            <v>○</v>
          </cell>
          <cell r="BN640" t="b">
            <v>1</v>
          </cell>
          <cell r="BO640" t="b">
            <v>1</v>
          </cell>
        </row>
        <row r="641">
          <cell r="W641" t="str">
            <v>－</v>
          </cell>
          <cell r="BC641" t="str">
            <v>予定価格</v>
          </cell>
          <cell r="BD641" t="str">
            <v>×</v>
          </cell>
          <cell r="BE641" t="str">
            <v>×</v>
          </cell>
          <cell r="BF641" t="str">
            <v>×</v>
          </cell>
          <cell r="BG641" t="str">
            <v>×</v>
          </cell>
          <cell r="BH641" t="str">
            <v/>
          </cell>
          <cell r="BI641">
            <v>0</v>
          </cell>
          <cell r="BJ641" t="str">
            <v/>
          </cell>
          <cell r="BL641" t="str">
            <v/>
          </cell>
          <cell r="BM641" t="str">
            <v>○</v>
          </cell>
          <cell r="BN641" t="b">
            <v>1</v>
          </cell>
          <cell r="BO641" t="b">
            <v>1</v>
          </cell>
        </row>
        <row r="642">
          <cell r="W642" t="str">
            <v>－</v>
          </cell>
          <cell r="BC642" t="str">
            <v>予定価格</v>
          </cell>
          <cell r="BD642" t="str">
            <v>×</v>
          </cell>
          <cell r="BE642" t="str">
            <v>×</v>
          </cell>
          <cell r="BF642" t="str">
            <v>×</v>
          </cell>
          <cell r="BG642" t="str">
            <v>×</v>
          </cell>
          <cell r="BH642" t="str">
            <v/>
          </cell>
          <cell r="BI642">
            <v>0</v>
          </cell>
          <cell r="BJ642" t="str">
            <v/>
          </cell>
          <cell r="BL642" t="str">
            <v/>
          </cell>
          <cell r="BM642" t="str">
            <v>○</v>
          </cell>
          <cell r="BN642" t="b">
            <v>1</v>
          </cell>
          <cell r="BO642" t="b">
            <v>1</v>
          </cell>
        </row>
        <row r="643">
          <cell r="W643" t="str">
            <v>－</v>
          </cell>
          <cell r="BC643" t="str">
            <v>予定価格</v>
          </cell>
          <cell r="BD643" t="str">
            <v>×</v>
          </cell>
          <cell r="BE643" t="str">
            <v>×</v>
          </cell>
          <cell r="BF643" t="str">
            <v>×</v>
          </cell>
          <cell r="BG643" t="str">
            <v>×</v>
          </cell>
          <cell r="BH643" t="str">
            <v/>
          </cell>
          <cell r="BI643">
            <v>0</v>
          </cell>
          <cell r="BJ643" t="str">
            <v/>
          </cell>
          <cell r="BL643" t="str">
            <v/>
          </cell>
          <cell r="BM643" t="str">
            <v>○</v>
          </cell>
          <cell r="BN643" t="b">
            <v>1</v>
          </cell>
          <cell r="BO643" t="b">
            <v>1</v>
          </cell>
        </row>
        <row r="644">
          <cell r="W644" t="str">
            <v>－</v>
          </cell>
          <cell r="BC644" t="str">
            <v>予定価格</v>
          </cell>
          <cell r="BD644" t="str">
            <v>×</v>
          </cell>
          <cell r="BE644" t="str">
            <v>×</v>
          </cell>
          <cell r="BF644" t="str">
            <v>×</v>
          </cell>
          <cell r="BG644" t="str">
            <v>×</v>
          </cell>
          <cell r="BH644" t="str">
            <v/>
          </cell>
          <cell r="BI644">
            <v>0</v>
          </cell>
          <cell r="BJ644" t="str">
            <v/>
          </cell>
          <cell r="BL644" t="str">
            <v/>
          </cell>
          <cell r="BM644" t="str">
            <v>○</v>
          </cell>
          <cell r="BN644" t="b">
            <v>1</v>
          </cell>
          <cell r="BO644" t="b">
            <v>1</v>
          </cell>
        </row>
        <row r="645">
          <cell r="W645" t="str">
            <v>－</v>
          </cell>
          <cell r="BC645" t="str">
            <v>予定価格</v>
          </cell>
          <cell r="BD645" t="str">
            <v>×</v>
          </cell>
          <cell r="BE645" t="str">
            <v>×</v>
          </cell>
          <cell r="BF645" t="str">
            <v>×</v>
          </cell>
          <cell r="BG645" t="str">
            <v>×</v>
          </cell>
          <cell r="BH645" t="str">
            <v/>
          </cell>
          <cell r="BI645">
            <v>0</v>
          </cell>
          <cell r="BJ645" t="str">
            <v/>
          </cell>
          <cell r="BL645" t="str">
            <v/>
          </cell>
          <cell r="BM645" t="str">
            <v>○</v>
          </cell>
          <cell r="BN645" t="b">
            <v>1</v>
          </cell>
          <cell r="BO645" t="b">
            <v>1</v>
          </cell>
        </row>
        <row r="646">
          <cell r="W646" t="str">
            <v>－</v>
          </cell>
          <cell r="BC646" t="str">
            <v>予定価格</v>
          </cell>
          <cell r="BD646" t="str">
            <v>×</v>
          </cell>
          <cell r="BE646" t="str">
            <v>×</v>
          </cell>
          <cell r="BF646" t="str">
            <v>×</v>
          </cell>
          <cell r="BG646" t="str">
            <v>×</v>
          </cell>
          <cell r="BH646" t="str">
            <v/>
          </cell>
          <cell r="BI646">
            <v>0</v>
          </cell>
          <cell r="BJ646" t="str">
            <v/>
          </cell>
          <cell r="BL646" t="str">
            <v/>
          </cell>
          <cell r="BM646" t="str">
            <v>○</v>
          </cell>
          <cell r="BN646" t="b">
            <v>1</v>
          </cell>
          <cell r="BO646" t="b">
            <v>1</v>
          </cell>
        </row>
        <row r="647">
          <cell r="W647" t="str">
            <v>－</v>
          </cell>
          <cell r="BC647" t="str">
            <v>予定価格</v>
          </cell>
          <cell r="BD647" t="str">
            <v>×</v>
          </cell>
          <cell r="BE647" t="str">
            <v>×</v>
          </cell>
          <cell r="BF647" t="str">
            <v>×</v>
          </cell>
          <cell r="BG647" t="str">
            <v>×</v>
          </cell>
          <cell r="BH647" t="str">
            <v/>
          </cell>
          <cell r="BI647">
            <v>0</v>
          </cell>
          <cell r="BJ647" t="str">
            <v/>
          </cell>
          <cell r="BL647" t="str">
            <v/>
          </cell>
          <cell r="BM647" t="str">
            <v>○</v>
          </cell>
          <cell r="BN647" t="b">
            <v>1</v>
          </cell>
          <cell r="BO647" t="b">
            <v>1</v>
          </cell>
        </row>
        <row r="648">
          <cell r="W648" t="str">
            <v>－</v>
          </cell>
          <cell r="BC648" t="str">
            <v>予定価格</v>
          </cell>
          <cell r="BD648" t="str">
            <v>×</v>
          </cell>
          <cell r="BE648" t="str">
            <v>×</v>
          </cell>
          <cell r="BF648" t="str">
            <v>×</v>
          </cell>
          <cell r="BG648" t="str">
            <v>×</v>
          </cell>
          <cell r="BH648" t="str">
            <v/>
          </cell>
          <cell r="BI648">
            <v>0</v>
          </cell>
          <cell r="BJ648" t="str">
            <v/>
          </cell>
          <cell r="BL648" t="str">
            <v/>
          </cell>
          <cell r="BM648" t="str">
            <v>○</v>
          </cell>
          <cell r="BN648" t="b">
            <v>1</v>
          </cell>
          <cell r="BO648" t="b">
            <v>1</v>
          </cell>
        </row>
        <row r="649">
          <cell r="W649" t="str">
            <v>－</v>
          </cell>
          <cell r="BC649" t="str">
            <v>予定価格</v>
          </cell>
          <cell r="BD649" t="str">
            <v>×</v>
          </cell>
          <cell r="BE649" t="str">
            <v>×</v>
          </cell>
          <cell r="BF649" t="str">
            <v>×</v>
          </cell>
          <cell r="BG649" t="str">
            <v>×</v>
          </cell>
          <cell r="BH649" t="str">
            <v/>
          </cell>
          <cell r="BI649">
            <v>0</v>
          </cell>
          <cell r="BJ649" t="str">
            <v/>
          </cell>
          <cell r="BL649" t="str">
            <v/>
          </cell>
          <cell r="BM649" t="str">
            <v>○</v>
          </cell>
          <cell r="BN649" t="b">
            <v>1</v>
          </cell>
          <cell r="BO649" t="b">
            <v>1</v>
          </cell>
        </row>
        <row r="650">
          <cell r="W650" t="str">
            <v>－</v>
          </cell>
          <cell r="BC650" t="str">
            <v>予定価格</v>
          </cell>
          <cell r="BD650" t="str">
            <v>×</v>
          </cell>
          <cell r="BE650" t="str">
            <v>×</v>
          </cell>
          <cell r="BF650" t="str">
            <v>×</v>
          </cell>
          <cell r="BG650" t="str">
            <v>×</v>
          </cell>
          <cell r="BH650" t="str">
            <v/>
          </cell>
          <cell r="BI650">
            <v>0</v>
          </cell>
          <cell r="BJ650" t="str">
            <v/>
          </cell>
          <cell r="BL650" t="str">
            <v/>
          </cell>
          <cell r="BM650" t="str">
            <v>○</v>
          </cell>
          <cell r="BN650" t="b">
            <v>1</v>
          </cell>
          <cell r="BO650" t="b">
            <v>1</v>
          </cell>
        </row>
        <row r="651">
          <cell r="W651" t="str">
            <v>－</v>
          </cell>
          <cell r="BC651" t="str">
            <v>予定価格</v>
          </cell>
          <cell r="BD651" t="str">
            <v>×</v>
          </cell>
          <cell r="BE651" t="str">
            <v>×</v>
          </cell>
          <cell r="BF651" t="str">
            <v>×</v>
          </cell>
          <cell r="BG651" t="str">
            <v>×</v>
          </cell>
          <cell r="BH651" t="str">
            <v/>
          </cell>
          <cell r="BI651">
            <v>0</v>
          </cell>
          <cell r="BJ651" t="str">
            <v/>
          </cell>
          <cell r="BL651" t="str">
            <v/>
          </cell>
          <cell r="BM651" t="str">
            <v>○</v>
          </cell>
          <cell r="BN651" t="b">
            <v>1</v>
          </cell>
          <cell r="BO651" t="b">
            <v>1</v>
          </cell>
        </row>
        <row r="652">
          <cell r="W652" t="str">
            <v>－</v>
          </cell>
          <cell r="BC652" t="str">
            <v>予定価格</v>
          </cell>
          <cell r="BD652" t="str">
            <v>×</v>
          </cell>
          <cell r="BE652" t="str">
            <v>×</v>
          </cell>
          <cell r="BF652" t="str">
            <v>×</v>
          </cell>
          <cell r="BG652" t="str">
            <v>×</v>
          </cell>
          <cell r="BH652" t="str">
            <v/>
          </cell>
          <cell r="BI652">
            <v>0</v>
          </cell>
          <cell r="BJ652" t="str">
            <v/>
          </cell>
          <cell r="BL652" t="str">
            <v/>
          </cell>
          <cell r="BM652" t="str">
            <v>○</v>
          </cell>
          <cell r="BN652" t="b">
            <v>1</v>
          </cell>
          <cell r="BO652" t="b">
            <v>1</v>
          </cell>
        </row>
        <row r="653">
          <cell r="W653" t="str">
            <v>－</v>
          </cell>
          <cell r="BC653" t="str">
            <v>予定価格</v>
          </cell>
          <cell r="BD653" t="str">
            <v>×</v>
          </cell>
          <cell r="BE653" t="str">
            <v>×</v>
          </cell>
          <cell r="BF653" t="str">
            <v>×</v>
          </cell>
          <cell r="BG653" t="str">
            <v>×</v>
          </cell>
          <cell r="BH653" t="str">
            <v/>
          </cell>
          <cell r="BI653">
            <v>0</v>
          </cell>
          <cell r="BJ653" t="str">
            <v/>
          </cell>
          <cell r="BL653" t="str">
            <v/>
          </cell>
          <cell r="BM653" t="str">
            <v>○</v>
          </cell>
          <cell r="BN653" t="b">
            <v>1</v>
          </cell>
          <cell r="BO653" t="b">
            <v>1</v>
          </cell>
        </row>
        <row r="654">
          <cell r="W654" t="str">
            <v>－</v>
          </cell>
          <cell r="BC654" t="str">
            <v>予定価格</v>
          </cell>
          <cell r="BD654" t="str">
            <v>×</v>
          </cell>
          <cell r="BE654" t="str">
            <v>×</v>
          </cell>
          <cell r="BF654" t="str">
            <v>×</v>
          </cell>
          <cell r="BG654" t="str">
            <v>×</v>
          </cell>
          <cell r="BH654" t="str">
            <v/>
          </cell>
          <cell r="BI654">
            <v>0</v>
          </cell>
          <cell r="BJ654" t="str">
            <v/>
          </cell>
          <cell r="BL654" t="str">
            <v/>
          </cell>
          <cell r="BM654" t="str">
            <v>○</v>
          </cell>
          <cell r="BN654" t="b">
            <v>1</v>
          </cell>
          <cell r="BO654" t="b">
            <v>1</v>
          </cell>
        </row>
        <row r="655">
          <cell r="W655" t="str">
            <v>－</v>
          </cell>
          <cell r="BC655" t="str">
            <v>予定価格</v>
          </cell>
          <cell r="BD655" t="str">
            <v>×</v>
          </cell>
          <cell r="BE655" t="str">
            <v>×</v>
          </cell>
          <cell r="BF655" t="str">
            <v>×</v>
          </cell>
          <cell r="BG655" t="str">
            <v>×</v>
          </cell>
          <cell r="BH655" t="str">
            <v/>
          </cell>
          <cell r="BI655">
            <v>0</v>
          </cell>
          <cell r="BJ655" t="str">
            <v/>
          </cell>
          <cell r="BL655" t="str">
            <v/>
          </cell>
          <cell r="BM655" t="str">
            <v>○</v>
          </cell>
          <cell r="BN655" t="b">
            <v>1</v>
          </cell>
          <cell r="BO655" t="b">
            <v>1</v>
          </cell>
        </row>
        <row r="656">
          <cell r="W656" t="str">
            <v>－</v>
          </cell>
          <cell r="BC656" t="str">
            <v>予定価格</v>
          </cell>
          <cell r="BD656" t="str">
            <v>×</v>
          </cell>
          <cell r="BE656" t="str">
            <v>×</v>
          </cell>
          <cell r="BF656" t="str">
            <v>×</v>
          </cell>
          <cell r="BG656" t="str">
            <v>×</v>
          </cell>
          <cell r="BH656" t="str">
            <v/>
          </cell>
          <cell r="BI656">
            <v>0</v>
          </cell>
          <cell r="BJ656" t="str">
            <v/>
          </cell>
          <cell r="BL656" t="str">
            <v/>
          </cell>
          <cell r="BM656" t="str">
            <v>○</v>
          </cell>
          <cell r="BN656" t="b">
            <v>1</v>
          </cell>
          <cell r="BO656" t="b">
            <v>1</v>
          </cell>
        </row>
        <row r="657">
          <cell r="W657" t="str">
            <v>－</v>
          </cell>
          <cell r="BC657" t="str">
            <v>予定価格</v>
          </cell>
          <cell r="BD657" t="str">
            <v>×</v>
          </cell>
          <cell r="BE657" t="str">
            <v>×</v>
          </cell>
          <cell r="BF657" t="str">
            <v>×</v>
          </cell>
          <cell r="BG657" t="str">
            <v>×</v>
          </cell>
          <cell r="BH657" t="str">
            <v/>
          </cell>
          <cell r="BI657">
            <v>0</v>
          </cell>
          <cell r="BJ657" t="str">
            <v/>
          </cell>
          <cell r="BL657" t="str">
            <v/>
          </cell>
          <cell r="BM657" t="str">
            <v>○</v>
          </cell>
          <cell r="BN657" t="b">
            <v>1</v>
          </cell>
          <cell r="BO657" t="b">
            <v>1</v>
          </cell>
        </row>
        <row r="658">
          <cell r="W658" t="str">
            <v>－</v>
          </cell>
          <cell r="BC658" t="str">
            <v>予定価格</v>
          </cell>
          <cell r="BD658" t="str">
            <v>×</v>
          </cell>
          <cell r="BE658" t="str">
            <v>×</v>
          </cell>
          <cell r="BF658" t="str">
            <v>×</v>
          </cell>
          <cell r="BG658" t="str">
            <v>×</v>
          </cell>
          <cell r="BH658" t="str">
            <v/>
          </cell>
          <cell r="BI658">
            <v>0</v>
          </cell>
          <cell r="BJ658" t="str">
            <v/>
          </cell>
          <cell r="BL658" t="str">
            <v/>
          </cell>
          <cell r="BM658" t="str">
            <v>○</v>
          </cell>
          <cell r="BN658" t="b">
            <v>1</v>
          </cell>
          <cell r="BO658" t="b">
            <v>1</v>
          </cell>
        </row>
        <row r="659">
          <cell r="W659" t="str">
            <v>－</v>
          </cell>
          <cell r="BC659" t="str">
            <v>予定価格</v>
          </cell>
          <cell r="BD659" t="str">
            <v>×</v>
          </cell>
          <cell r="BE659" t="str">
            <v>×</v>
          </cell>
          <cell r="BF659" t="str">
            <v>×</v>
          </cell>
          <cell r="BG659" t="str">
            <v>×</v>
          </cell>
          <cell r="BH659" t="str">
            <v/>
          </cell>
          <cell r="BI659">
            <v>0</v>
          </cell>
          <cell r="BJ659" t="str">
            <v/>
          </cell>
          <cell r="BL659" t="str">
            <v/>
          </cell>
          <cell r="BM659" t="str">
            <v>○</v>
          </cell>
          <cell r="BN659" t="b">
            <v>1</v>
          </cell>
          <cell r="BO659" t="b">
            <v>1</v>
          </cell>
        </row>
        <row r="660">
          <cell r="W660" t="str">
            <v>－</v>
          </cell>
          <cell r="BC660" t="str">
            <v>予定価格</v>
          </cell>
          <cell r="BD660" t="str">
            <v>×</v>
          </cell>
          <cell r="BE660" t="str">
            <v>×</v>
          </cell>
          <cell r="BF660" t="str">
            <v>×</v>
          </cell>
          <cell r="BG660" t="str">
            <v>×</v>
          </cell>
          <cell r="BH660" t="str">
            <v/>
          </cell>
          <cell r="BI660">
            <v>0</v>
          </cell>
          <cell r="BJ660" t="str">
            <v/>
          </cell>
          <cell r="BL660" t="str">
            <v/>
          </cell>
          <cell r="BM660" t="str">
            <v>○</v>
          </cell>
          <cell r="BN660" t="b">
            <v>1</v>
          </cell>
          <cell r="BO660" t="b">
            <v>1</v>
          </cell>
        </row>
        <row r="661">
          <cell r="W661" t="str">
            <v>－</v>
          </cell>
          <cell r="BC661" t="str">
            <v>予定価格</v>
          </cell>
          <cell r="BD661" t="str">
            <v>×</v>
          </cell>
          <cell r="BE661" t="str">
            <v>×</v>
          </cell>
          <cell r="BF661" t="str">
            <v>×</v>
          </cell>
          <cell r="BG661" t="str">
            <v>×</v>
          </cell>
          <cell r="BH661" t="str">
            <v/>
          </cell>
          <cell r="BI661">
            <v>0</v>
          </cell>
          <cell r="BJ661" t="str">
            <v/>
          </cell>
          <cell r="BL661" t="str">
            <v/>
          </cell>
          <cell r="BM661" t="str">
            <v>○</v>
          </cell>
          <cell r="BN661" t="b">
            <v>1</v>
          </cell>
          <cell r="BO661" t="b">
            <v>1</v>
          </cell>
        </row>
        <row r="662">
          <cell r="W662" t="str">
            <v>－</v>
          </cell>
          <cell r="BC662" t="str">
            <v>予定価格</v>
          </cell>
          <cell r="BD662" t="str">
            <v>×</v>
          </cell>
          <cell r="BE662" t="str">
            <v>×</v>
          </cell>
          <cell r="BF662" t="str">
            <v>×</v>
          </cell>
          <cell r="BG662" t="str">
            <v>×</v>
          </cell>
          <cell r="BH662" t="str">
            <v/>
          </cell>
          <cell r="BI662">
            <v>0</v>
          </cell>
          <cell r="BJ662" t="str">
            <v/>
          </cell>
          <cell r="BL662" t="str">
            <v/>
          </cell>
          <cell r="BM662" t="str">
            <v>○</v>
          </cell>
          <cell r="BN662" t="b">
            <v>1</v>
          </cell>
          <cell r="BO662" t="b">
            <v>1</v>
          </cell>
        </row>
        <row r="663">
          <cell r="W663" t="str">
            <v>－</v>
          </cell>
          <cell r="BC663" t="str">
            <v>予定価格</v>
          </cell>
          <cell r="BD663" t="str">
            <v>×</v>
          </cell>
          <cell r="BE663" t="str">
            <v>×</v>
          </cell>
          <cell r="BF663" t="str">
            <v>×</v>
          </cell>
          <cell r="BG663" t="str">
            <v>×</v>
          </cell>
          <cell r="BH663" t="str">
            <v/>
          </cell>
          <cell r="BI663">
            <v>0</v>
          </cell>
          <cell r="BJ663" t="str">
            <v/>
          </cell>
          <cell r="BL663" t="str">
            <v/>
          </cell>
          <cell r="BM663" t="str">
            <v>○</v>
          </cell>
          <cell r="BN663" t="b">
            <v>1</v>
          </cell>
          <cell r="BO663" t="b">
            <v>1</v>
          </cell>
        </row>
        <row r="664">
          <cell r="W664" t="str">
            <v>－</v>
          </cell>
          <cell r="BC664" t="str">
            <v>予定価格</v>
          </cell>
          <cell r="BD664" t="str">
            <v>×</v>
          </cell>
          <cell r="BE664" t="str">
            <v>×</v>
          </cell>
          <cell r="BF664" t="str">
            <v>×</v>
          </cell>
          <cell r="BG664" t="str">
            <v>×</v>
          </cell>
          <cell r="BH664" t="str">
            <v/>
          </cell>
          <cell r="BI664">
            <v>0</v>
          </cell>
          <cell r="BJ664" t="str">
            <v/>
          </cell>
          <cell r="BL664" t="str">
            <v/>
          </cell>
          <cell r="BM664" t="str">
            <v>○</v>
          </cell>
          <cell r="BN664" t="b">
            <v>1</v>
          </cell>
          <cell r="BO664" t="b">
            <v>1</v>
          </cell>
        </row>
        <row r="665">
          <cell r="W665" t="str">
            <v>－</v>
          </cell>
          <cell r="BC665" t="str">
            <v>予定価格</v>
          </cell>
          <cell r="BD665" t="str">
            <v>×</v>
          </cell>
          <cell r="BE665" t="str">
            <v>×</v>
          </cell>
          <cell r="BF665" t="str">
            <v>×</v>
          </cell>
          <cell r="BG665" t="str">
            <v>×</v>
          </cell>
          <cell r="BH665" t="str">
            <v/>
          </cell>
          <cell r="BI665">
            <v>0</v>
          </cell>
          <cell r="BJ665" t="str">
            <v/>
          </cell>
          <cell r="BL665" t="str">
            <v/>
          </cell>
          <cell r="BM665" t="str">
            <v>○</v>
          </cell>
          <cell r="BN665" t="b">
            <v>1</v>
          </cell>
          <cell r="BO665" t="b">
            <v>1</v>
          </cell>
        </row>
        <row r="666">
          <cell r="W666" t="str">
            <v>－</v>
          </cell>
          <cell r="BC666" t="str">
            <v>予定価格</v>
          </cell>
          <cell r="BD666" t="str">
            <v>×</v>
          </cell>
          <cell r="BE666" t="str">
            <v>×</v>
          </cell>
          <cell r="BF666" t="str">
            <v>×</v>
          </cell>
          <cell r="BG666" t="str">
            <v>×</v>
          </cell>
          <cell r="BH666" t="str">
            <v/>
          </cell>
          <cell r="BI666">
            <v>0</v>
          </cell>
          <cell r="BJ666" t="str">
            <v/>
          </cell>
          <cell r="BL666" t="str">
            <v/>
          </cell>
          <cell r="BM666" t="str">
            <v>○</v>
          </cell>
          <cell r="BN666" t="b">
            <v>1</v>
          </cell>
          <cell r="BO666" t="b">
            <v>1</v>
          </cell>
        </row>
        <row r="667">
          <cell r="W667" t="str">
            <v>－</v>
          </cell>
          <cell r="BC667" t="str">
            <v>予定価格</v>
          </cell>
          <cell r="BD667" t="str">
            <v>×</v>
          </cell>
          <cell r="BE667" t="str">
            <v>×</v>
          </cell>
          <cell r="BF667" t="str">
            <v>×</v>
          </cell>
          <cell r="BG667" t="str">
            <v>×</v>
          </cell>
          <cell r="BH667" t="str">
            <v/>
          </cell>
          <cell r="BI667">
            <v>0</v>
          </cell>
          <cell r="BJ667" t="str">
            <v/>
          </cell>
          <cell r="BL667" t="str">
            <v/>
          </cell>
          <cell r="BM667" t="str">
            <v>○</v>
          </cell>
          <cell r="BN667" t="b">
            <v>1</v>
          </cell>
          <cell r="BO667" t="b">
            <v>1</v>
          </cell>
        </row>
        <row r="668">
          <cell r="W668" t="str">
            <v>－</v>
          </cell>
          <cell r="BC668" t="str">
            <v>予定価格</v>
          </cell>
          <cell r="BD668" t="str">
            <v>×</v>
          </cell>
          <cell r="BE668" t="str">
            <v>×</v>
          </cell>
          <cell r="BF668" t="str">
            <v>×</v>
          </cell>
          <cell r="BG668" t="str">
            <v>×</v>
          </cell>
          <cell r="BH668" t="str">
            <v/>
          </cell>
          <cell r="BI668">
            <v>0</v>
          </cell>
          <cell r="BJ668" t="str">
            <v/>
          </cell>
          <cell r="BL668" t="str">
            <v/>
          </cell>
          <cell r="BM668" t="str">
            <v>○</v>
          </cell>
          <cell r="BN668" t="b">
            <v>1</v>
          </cell>
          <cell r="BO668" t="b">
            <v>1</v>
          </cell>
        </row>
        <row r="669">
          <cell r="W669" t="str">
            <v>－</v>
          </cell>
          <cell r="BC669" t="str">
            <v>予定価格</v>
          </cell>
          <cell r="BD669" t="str">
            <v>×</v>
          </cell>
          <cell r="BE669" t="str">
            <v>×</v>
          </cell>
          <cell r="BF669" t="str">
            <v>×</v>
          </cell>
          <cell r="BG669" t="str">
            <v>×</v>
          </cell>
          <cell r="BH669" t="str">
            <v/>
          </cell>
          <cell r="BI669">
            <v>0</v>
          </cell>
          <cell r="BJ669" t="str">
            <v/>
          </cell>
          <cell r="BL669" t="str">
            <v/>
          </cell>
          <cell r="BM669" t="str">
            <v>○</v>
          </cell>
          <cell r="BN669" t="b">
            <v>1</v>
          </cell>
          <cell r="BO669" t="b">
            <v>1</v>
          </cell>
        </row>
        <row r="670">
          <cell r="W670" t="str">
            <v>－</v>
          </cell>
          <cell r="BC670" t="str">
            <v>予定価格</v>
          </cell>
          <cell r="BD670" t="str">
            <v>×</v>
          </cell>
          <cell r="BE670" t="str">
            <v>×</v>
          </cell>
          <cell r="BF670" t="str">
            <v>×</v>
          </cell>
          <cell r="BG670" t="str">
            <v>×</v>
          </cell>
          <cell r="BH670" t="str">
            <v/>
          </cell>
          <cell r="BI670">
            <v>0</v>
          </cell>
          <cell r="BJ670" t="str">
            <v/>
          </cell>
          <cell r="BL670" t="str">
            <v/>
          </cell>
          <cell r="BM670" t="str">
            <v>○</v>
          </cell>
          <cell r="BN670" t="b">
            <v>1</v>
          </cell>
          <cell r="BO670" t="b">
            <v>1</v>
          </cell>
        </row>
        <row r="671">
          <cell r="W671" t="str">
            <v>－</v>
          </cell>
          <cell r="BC671" t="str">
            <v>予定価格</v>
          </cell>
          <cell r="BD671" t="str">
            <v>×</v>
          </cell>
          <cell r="BE671" t="str">
            <v>×</v>
          </cell>
          <cell r="BF671" t="str">
            <v>×</v>
          </cell>
          <cell r="BG671" t="str">
            <v>×</v>
          </cell>
          <cell r="BH671" t="str">
            <v/>
          </cell>
          <cell r="BI671">
            <v>0</v>
          </cell>
          <cell r="BJ671" t="str">
            <v/>
          </cell>
          <cell r="BL671" t="str">
            <v/>
          </cell>
          <cell r="BM671" t="str">
            <v>○</v>
          </cell>
          <cell r="BN671" t="b">
            <v>1</v>
          </cell>
          <cell r="BO671" t="b">
            <v>1</v>
          </cell>
        </row>
        <row r="672">
          <cell r="W672" t="str">
            <v>－</v>
          </cell>
          <cell r="BC672" t="str">
            <v>予定価格</v>
          </cell>
          <cell r="BD672" t="str">
            <v>×</v>
          </cell>
          <cell r="BE672" t="str">
            <v>×</v>
          </cell>
          <cell r="BF672" t="str">
            <v>×</v>
          </cell>
          <cell r="BG672" t="str">
            <v>×</v>
          </cell>
          <cell r="BH672" t="str">
            <v/>
          </cell>
          <cell r="BI672">
            <v>0</v>
          </cell>
          <cell r="BJ672" t="str">
            <v/>
          </cell>
          <cell r="BL672" t="str">
            <v/>
          </cell>
          <cell r="BM672" t="str">
            <v>○</v>
          </cell>
          <cell r="BN672" t="b">
            <v>1</v>
          </cell>
          <cell r="BO672" t="b">
            <v>1</v>
          </cell>
        </row>
        <row r="673">
          <cell r="W673" t="str">
            <v>－</v>
          </cell>
          <cell r="BC673" t="str">
            <v>予定価格</v>
          </cell>
          <cell r="BD673" t="str">
            <v>×</v>
          </cell>
          <cell r="BE673" t="str">
            <v>×</v>
          </cell>
          <cell r="BF673" t="str">
            <v>×</v>
          </cell>
          <cell r="BG673" t="str">
            <v>×</v>
          </cell>
          <cell r="BH673" t="str">
            <v/>
          </cell>
          <cell r="BI673">
            <v>0</v>
          </cell>
          <cell r="BJ673" t="str">
            <v/>
          </cell>
          <cell r="BL673" t="str">
            <v/>
          </cell>
          <cell r="BM673" t="str">
            <v>○</v>
          </cell>
          <cell r="BN673" t="b">
            <v>1</v>
          </cell>
          <cell r="BO673" t="b">
            <v>1</v>
          </cell>
        </row>
        <row r="674">
          <cell r="W674" t="str">
            <v>－</v>
          </cell>
          <cell r="BC674" t="str">
            <v>予定価格</v>
          </cell>
          <cell r="BD674" t="str">
            <v>×</v>
          </cell>
          <cell r="BE674" t="str">
            <v>×</v>
          </cell>
          <cell r="BF674" t="str">
            <v>×</v>
          </cell>
          <cell r="BG674" t="str">
            <v>×</v>
          </cell>
          <cell r="BH674" t="str">
            <v/>
          </cell>
          <cell r="BI674">
            <v>0</v>
          </cell>
          <cell r="BJ674" t="str">
            <v/>
          </cell>
          <cell r="BL674" t="str">
            <v/>
          </cell>
          <cell r="BM674" t="str">
            <v>○</v>
          </cell>
          <cell r="BN674" t="b">
            <v>1</v>
          </cell>
          <cell r="BO674" t="b">
            <v>1</v>
          </cell>
        </row>
        <row r="675">
          <cell r="W675" t="str">
            <v>－</v>
          </cell>
          <cell r="BC675" t="str">
            <v>予定価格</v>
          </cell>
          <cell r="BD675" t="str">
            <v>×</v>
          </cell>
          <cell r="BE675" t="str">
            <v>×</v>
          </cell>
          <cell r="BF675" t="str">
            <v>×</v>
          </cell>
          <cell r="BG675" t="str">
            <v>×</v>
          </cell>
          <cell r="BH675" t="str">
            <v/>
          </cell>
          <cell r="BI675">
            <v>0</v>
          </cell>
          <cell r="BJ675" t="str">
            <v/>
          </cell>
          <cell r="BL675" t="str">
            <v/>
          </cell>
          <cell r="BM675" t="str">
            <v>○</v>
          </cell>
          <cell r="BN675" t="b">
            <v>1</v>
          </cell>
          <cell r="BO675" t="b">
            <v>1</v>
          </cell>
        </row>
        <row r="676">
          <cell r="W676" t="str">
            <v>－</v>
          </cell>
          <cell r="BC676" t="str">
            <v>予定価格</v>
          </cell>
          <cell r="BD676" t="str">
            <v>×</v>
          </cell>
          <cell r="BE676" t="str">
            <v>×</v>
          </cell>
          <cell r="BF676" t="str">
            <v>×</v>
          </cell>
          <cell r="BG676" t="str">
            <v>×</v>
          </cell>
          <cell r="BH676" t="str">
            <v/>
          </cell>
          <cell r="BI676">
            <v>0</v>
          </cell>
          <cell r="BJ676" t="str">
            <v/>
          </cell>
          <cell r="BL676" t="str">
            <v/>
          </cell>
          <cell r="BM676" t="str">
            <v>○</v>
          </cell>
          <cell r="BN676" t="b">
            <v>1</v>
          </cell>
          <cell r="BO676" t="b">
            <v>1</v>
          </cell>
        </row>
        <row r="677">
          <cell r="W677" t="str">
            <v>－</v>
          </cell>
          <cell r="BC677" t="str">
            <v>予定価格</v>
          </cell>
          <cell r="BD677" t="str">
            <v>×</v>
          </cell>
          <cell r="BE677" t="str">
            <v>×</v>
          </cell>
          <cell r="BF677" t="str">
            <v>×</v>
          </cell>
          <cell r="BG677" t="str">
            <v>×</v>
          </cell>
          <cell r="BH677" t="str">
            <v/>
          </cell>
          <cell r="BI677">
            <v>0</v>
          </cell>
          <cell r="BJ677" t="str">
            <v/>
          </cell>
          <cell r="BL677" t="str">
            <v/>
          </cell>
          <cell r="BM677" t="str">
            <v>○</v>
          </cell>
          <cell r="BN677" t="b">
            <v>1</v>
          </cell>
          <cell r="BO677" t="b">
            <v>1</v>
          </cell>
        </row>
        <row r="678">
          <cell r="W678" t="str">
            <v>－</v>
          </cell>
          <cell r="BC678" t="str">
            <v>予定価格</v>
          </cell>
          <cell r="BD678" t="str">
            <v>×</v>
          </cell>
          <cell r="BE678" t="str">
            <v>×</v>
          </cell>
          <cell r="BF678" t="str">
            <v>×</v>
          </cell>
          <cell r="BG678" t="str">
            <v>×</v>
          </cell>
          <cell r="BH678" t="str">
            <v/>
          </cell>
          <cell r="BI678">
            <v>0</v>
          </cell>
          <cell r="BJ678" t="str">
            <v/>
          </cell>
          <cell r="BL678" t="str">
            <v/>
          </cell>
          <cell r="BM678" t="str">
            <v>○</v>
          </cell>
          <cell r="BN678" t="b">
            <v>1</v>
          </cell>
          <cell r="BO678" t="b">
            <v>1</v>
          </cell>
        </row>
        <row r="679">
          <cell r="W679" t="str">
            <v>－</v>
          </cell>
          <cell r="BC679" t="str">
            <v>予定価格</v>
          </cell>
          <cell r="BD679" t="str">
            <v>×</v>
          </cell>
          <cell r="BE679" t="str">
            <v>×</v>
          </cell>
          <cell r="BF679" t="str">
            <v>×</v>
          </cell>
          <cell r="BG679" t="str">
            <v>×</v>
          </cell>
          <cell r="BH679" t="str">
            <v/>
          </cell>
          <cell r="BI679">
            <v>0</v>
          </cell>
          <cell r="BJ679" t="str">
            <v/>
          </cell>
          <cell r="BL679" t="str">
            <v/>
          </cell>
          <cell r="BM679" t="str">
            <v>○</v>
          </cell>
          <cell r="BN679" t="b">
            <v>1</v>
          </cell>
          <cell r="BO679" t="b">
            <v>1</v>
          </cell>
        </row>
        <row r="680">
          <cell r="W680" t="str">
            <v>－</v>
          </cell>
          <cell r="BC680" t="str">
            <v>予定価格</v>
          </cell>
          <cell r="BD680" t="str">
            <v>×</v>
          </cell>
          <cell r="BE680" t="str">
            <v>×</v>
          </cell>
          <cell r="BF680" t="str">
            <v>×</v>
          </cell>
          <cell r="BG680" t="str">
            <v>×</v>
          </cell>
          <cell r="BH680" t="str">
            <v/>
          </cell>
          <cell r="BI680">
            <v>0</v>
          </cell>
          <cell r="BJ680" t="str">
            <v/>
          </cell>
          <cell r="BL680" t="str">
            <v/>
          </cell>
          <cell r="BM680" t="str">
            <v>○</v>
          </cell>
          <cell r="BN680" t="b">
            <v>1</v>
          </cell>
          <cell r="BO680" t="b">
            <v>1</v>
          </cell>
        </row>
        <row r="681">
          <cell r="W681" t="str">
            <v>－</v>
          </cell>
          <cell r="BC681" t="str">
            <v>予定価格</v>
          </cell>
          <cell r="BD681" t="str">
            <v>×</v>
          </cell>
          <cell r="BE681" t="str">
            <v>×</v>
          </cell>
          <cell r="BF681" t="str">
            <v>×</v>
          </cell>
          <cell r="BG681" t="str">
            <v>×</v>
          </cell>
          <cell r="BH681" t="str">
            <v/>
          </cell>
          <cell r="BI681">
            <v>0</v>
          </cell>
          <cell r="BJ681" t="str">
            <v/>
          </cell>
          <cell r="BL681" t="str">
            <v/>
          </cell>
          <cell r="BM681" t="str">
            <v>○</v>
          </cell>
          <cell r="BN681" t="b">
            <v>1</v>
          </cell>
          <cell r="BO681" t="b">
            <v>1</v>
          </cell>
        </row>
        <row r="682">
          <cell r="W682" t="str">
            <v>－</v>
          </cell>
          <cell r="BC682" t="str">
            <v>予定価格</v>
          </cell>
          <cell r="BD682" t="str">
            <v>×</v>
          </cell>
          <cell r="BE682" t="str">
            <v>×</v>
          </cell>
          <cell r="BF682" t="str">
            <v>×</v>
          </cell>
          <cell r="BG682" t="str">
            <v>×</v>
          </cell>
          <cell r="BH682" t="str">
            <v/>
          </cell>
          <cell r="BI682">
            <v>0</v>
          </cell>
          <cell r="BJ682" t="str">
            <v/>
          </cell>
          <cell r="BL682" t="str">
            <v/>
          </cell>
          <cell r="BM682" t="str">
            <v>○</v>
          </cell>
          <cell r="BN682" t="b">
            <v>1</v>
          </cell>
          <cell r="BO682" t="b">
            <v>1</v>
          </cell>
        </row>
        <row r="683">
          <cell r="W683" t="str">
            <v>－</v>
          </cell>
          <cell r="BC683" t="str">
            <v>予定価格</v>
          </cell>
          <cell r="BD683" t="str">
            <v>×</v>
          </cell>
          <cell r="BE683" t="str">
            <v>×</v>
          </cell>
          <cell r="BF683" t="str">
            <v>×</v>
          </cell>
          <cell r="BG683" t="str">
            <v>×</v>
          </cell>
          <cell r="BH683" t="str">
            <v/>
          </cell>
          <cell r="BI683">
            <v>0</v>
          </cell>
          <cell r="BJ683" t="str">
            <v/>
          </cell>
          <cell r="BL683" t="str">
            <v/>
          </cell>
          <cell r="BM683" t="str">
            <v>○</v>
          </cell>
          <cell r="BN683" t="b">
            <v>1</v>
          </cell>
          <cell r="BO683" t="b">
            <v>1</v>
          </cell>
        </row>
        <row r="684">
          <cell r="W684" t="str">
            <v>－</v>
          </cell>
          <cell r="BC684" t="str">
            <v>予定価格</v>
          </cell>
          <cell r="BD684" t="str">
            <v>×</v>
          </cell>
          <cell r="BE684" t="str">
            <v>×</v>
          </cell>
          <cell r="BF684" t="str">
            <v>×</v>
          </cell>
          <cell r="BG684" t="str">
            <v>×</v>
          </cell>
          <cell r="BH684" t="str">
            <v/>
          </cell>
          <cell r="BI684">
            <v>0</v>
          </cell>
          <cell r="BJ684" t="str">
            <v/>
          </cell>
          <cell r="BL684" t="str">
            <v/>
          </cell>
          <cell r="BM684" t="str">
            <v>○</v>
          </cell>
          <cell r="BN684" t="b">
            <v>1</v>
          </cell>
          <cell r="BO684" t="b">
            <v>1</v>
          </cell>
        </row>
        <row r="685">
          <cell r="W685" t="str">
            <v>－</v>
          </cell>
          <cell r="BC685" t="str">
            <v>予定価格</v>
          </cell>
          <cell r="BD685" t="str">
            <v>×</v>
          </cell>
          <cell r="BE685" t="str">
            <v>×</v>
          </cell>
          <cell r="BF685" t="str">
            <v>×</v>
          </cell>
          <cell r="BG685" t="str">
            <v>×</v>
          </cell>
          <cell r="BH685" t="str">
            <v/>
          </cell>
          <cell r="BI685">
            <v>0</v>
          </cell>
          <cell r="BJ685" t="str">
            <v/>
          </cell>
          <cell r="BL685" t="str">
            <v/>
          </cell>
          <cell r="BM685" t="str">
            <v>○</v>
          </cell>
          <cell r="BN685" t="b">
            <v>1</v>
          </cell>
          <cell r="BO685" t="b">
            <v>1</v>
          </cell>
        </row>
        <row r="686">
          <cell r="W686" t="str">
            <v>－</v>
          </cell>
          <cell r="BC686" t="str">
            <v>予定価格</v>
          </cell>
          <cell r="BD686" t="str">
            <v>×</v>
          </cell>
          <cell r="BE686" t="str">
            <v>×</v>
          </cell>
          <cell r="BF686" t="str">
            <v>×</v>
          </cell>
          <cell r="BG686" t="str">
            <v>×</v>
          </cell>
          <cell r="BH686" t="str">
            <v/>
          </cell>
          <cell r="BI686">
            <v>0</v>
          </cell>
          <cell r="BJ686" t="str">
            <v/>
          </cell>
          <cell r="BL686" t="str">
            <v/>
          </cell>
          <cell r="BM686" t="str">
            <v>○</v>
          </cell>
          <cell r="BN686" t="b">
            <v>1</v>
          </cell>
          <cell r="BO686" t="b">
            <v>1</v>
          </cell>
        </row>
        <row r="687">
          <cell r="W687" t="str">
            <v>－</v>
          </cell>
          <cell r="BC687" t="str">
            <v>予定価格</v>
          </cell>
          <cell r="BD687" t="str">
            <v>×</v>
          </cell>
          <cell r="BE687" t="str">
            <v>×</v>
          </cell>
          <cell r="BF687" t="str">
            <v>×</v>
          </cell>
          <cell r="BG687" t="str">
            <v>×</v>
          </cell>
          <cell r="BH687" t="str">
            <v/>
          </cell>
          <cell r="BI687">
            <v>0</v>
          </cell>
          <cell r="BJ687" t="str">
            <v/>
          </cell>
          <cell r="BL687" t="str">
            <v/>
          </cell>
          <cell r="BM687" t="str">
            <v>○</v>
          </cell>
          <cell r="BN687" t="b">
            <v>1</v>
          </cell>
          <cell r="BO687" t="b">
            <v>1</v>
          </cell>
        </row>
        <row r="688">
          <cell r="W688" t="str">
            <v>－</v>
          </cell>
          <cell r="BC688" t="str">
            <v>予定価格</v>
          </cell>
          <cell r="BD688" t="str">
            <v>×</v>
          </cell>
          <cell r="BE688" t="str">
            <v>×</v>
          </cell>
          <cell r="BF688" t="str">
            <v>×</v>
          </cell>
          <cell r="BG688" t="str">
            <v>×</v>
          </cell>
          <cell r="BH688" t="str">
            <v/>
          </cell>
          <cell r="BI688">
            <v>0</v>
          </cell>
          <cell r="BJ688" t="str">
            <v/>
          </cell>
          <cell r="BL688" t="str">
            <v/>
          </cell>
          <cell r="BM688" t="str">
            <v>○</v>
          </cell>
          <cell r="BN688" t="b">
            <v>1</v>
          </cell>
          <cell r="BO688" t="b">
            <v>1</v>
          </cell>
        </row>
        <row r="689">
          <cell r="W689" t="str">
            <v>－</v>
          </cell>
          <cell r="BC689" t="str">
            <v>予定価格</v>
          </cell>
          <cell r="BD689" t="str">
            <v>×</v>
          </cell>
          <cell r="BE689" t="str">
            <v>×</v>
          </cell>
          <cell r="BF689" t="str">
            <v>×</v>
          </cell>
          <cell r="BG689" t="str">
            <v>×</v>
          </cell>
          <cell r="BH689" t="str">
            <v/>
          </cell>
          <cell r="BI689">
            <v>0</v>
          </cell>
          <cell r="BJ689" t="str">
            <v/>
          </cell>
          <cell r="BL689" t="str">
            <v/>
          </cell>
          <cell r="BM689" t="str">
            <v>○</v>
          </cell>
          <cell r="BN689" t="b">
            <v>1</v>
          </cell>
          <cell r="BO689" t="b">
            <v>1</v>
          </cell>
        </row>
        <row r="690">
          <cell r="W690" t="str">
            <v>－</v>
          </cell>
          <cell r="BC690" t="str">
            <v>予定価格</v>
          </cell>
          <cell r="BD690" t="str">
            <v>×</v>
          </cell>
          <cell r="BE690" t="str">
            <v>×</v>
          </cell>
          <cell r="BF690" t="str">
            <v>×</v>
          </cell>
          <cell r="BG690" t="str">
            <v>×</v>
          </cell>
          <cell r="BH690" t="str">
            <v/>
          </cell>
          <cell r="BI690">
            <v>0</v>
          </cell>
          <cell r="BJ690" t="str">
            <v/>
          </cell>
          <cell r="BL690" t="str">
            <v/>
          </cell>
          <cell r="BM690" t="str">
            <v>○</v>
          </cell>
          <cell r="BN690" t="b">
            <v>1</v>
          </cell>
          <cell r="BO690" t="b">
            <v>1</v>
          </cell>
        </row>
        <row r="691">
          <cell r="W691" t="str">
            <v>－</v>
          </cell>
          <cell r="BC691" t="str">
            <v>予定価格</v>
          </cell>
          <cell r="BD691" t="str">
            <v>×</v>
          </cell>
          <cell r="BE691" t="str">
            <v>×</v>
          </cell>
          <cell r="BF691" t="str">
            <v>×</v>
          </cell>
          <cell r="BG691" t="str">
            <v>×</v>
          </cell>
          <cell r="BH691" t="str">
            <v/>
          </cell>
          <cell r="BI691">
            <v>0</v>
          </cell>
          <cell r="BJ691" t="str">
            <v/>
          </cell>
          <cell r="BL691" t="str">
            <v/>
          </cell>
          <cell r="BM691" t="str">
            <v>○</v>
          </cell>
          <cell r="BN691" t="b">
            <v>1</v>
          </cell>
          <cell r="BO691" t="b">
            <v>1</v>
          </cell>
        </row>
        <row r="692">
          <cell r="W692" t="str">
            <v>－</v>
          </cell>
          <cell r="BC692" t="str">
            <v>予定価格</v>
          </cell>
          <cell r="BD692" t="str">
            <v>×</v>
          </cell>
          <cell r="BE692" t="str">
            <v>×</v>
          </cell>
          <cell r="BF692" t="str">
            <v>×</v>
          </cell>
          <cell r="BG692" t="str">
            <v>×</v>
          </cell>
          <cell r="BH692" t="str">
            <v/>
          </cell>
          <cell r="BI692">
            <v>0</v>
          </cell>
          <cell r="BJ692" t="str">
            <v/>
          </cell>
          <cell r="BL692" t="str">
            <v/>
          </cell>
          <cell r="BM692" t="str">
            <v>○</v>
          </cell>
          <cell r="BN692" t="b">
            <v>1</v>
          </cell>
          <cell r="BO692" t="b">
            <v>1</v>
          </cell>
        </row>
        <row r="693">
          <cell r="W693" t="str">
            <v>－</v>
          </cell>
          <cell r="BC693" t="str">
            <v>予定価格</v>
          </cell>
          <cell r="BD693" t="str">
            <v>×</v>
          </cell>
          <cell r="BE693" t="str">
            <v>×</v>
          </cell>
          <cell r="BF693" t="str">
            <v>×</v>
          </cell>
          <cell r="BG693" t="str">
            <v>×</v>
          </cell>
          <cell r="BH693" t="str">
            <v/>
          </cell>
          <cell r="BI693">
            <v>0</v>
          </cell>
          <cell r="BJ693" t="str">
            <v/>
          </cell>
          <cell r="BL693" t="str">
            <v/>
          </cell>
          <cell r="BM693" t="str">
            <v>○</v>
          </cell>
          <cell r="BN693" t="b">
            <v>1</v>
          </cell>
          <cell r="BO693" t="b">
            <v>1</v>
          </cell>
        </row>
        <row r="694">
          <cell r="W694" t="str">
            <v>－</v>
          </cell>
          <cell r="BC694" t="str">
            <v>予定価格</v>
          </cell>
          <cell r="BD694" t="str">
            <v>×</v>
          </cell>
          <cell r="BE694" t="str">
            <v>×</v>
          </cell>
          <cell r="BF694" t="str">
            <v>×</v>
          </cell>
          <cell r="BG694" t="str">
            <v>×</v>
          </cell>
          <cell r="BH694" t="str">
            <v/>
          </cell>
          <cell r="BI694">
            <v>0</v>
          </cell>
          <cell r="BJ694" t="str">
            <v/>
          </cell>
          <cell r="BL694" t="str">
            <v/>
          </cell>
          <cell r="BM694" t="str">
            <v>○</v>
          </cell>
          <cell r="BN694" t="b">
            <v>1</v>
          </cell>
          <cell r="BO694" t="b">
            <v>1</v>
          </cell>
        </row>
        <row r="695">
          <cell r="W695" t="str">
            <v>－</v>
          </cell>
          <cell r="BC695" t="str">
            <v>予定価格</v>
          </cell>
          <cell r="BD695" t="str">
            <v>×</v>
          </cell>
          <cell r="BE695" t="str">
            <v>×</v>
          </cell>
          <cell r="BF695" t="str">
            <v>×</v>
          </cell>
          <cell r="BG695" t="str">
            <v>×</v>
          </cell>
          <cell r="BH695" t="str">
            <v/>
          </cell>
          <cell r="BI695">
            <v>0</v>
          </cell>
          <cell r="BJ695" t="str">
            <v/>
          </cell>
          <cell r="BL695" t="str">
            <v/>
          </cell>
          <cell r="BM695" t="str">
            <v>○</v>
          </cell>
          <cell r="BN695" t="b">
            <v>1</v>
          </cell>
          <cell r="BO695" t="b">
            <v>1</v>
          </cell>
        </row>
        <row r="696">
          <cell r="W696" t="str">
            <v>－</v>
          </cell>
          <cell r="BC696" t="str">
            <v>予定価格</v>
          </cell>
          <cell r="BD696" t="str">
            <v>×</v>
          </cell>
          <cell r="BE696" t="str">
            <v>×</v>
          </cell>
          <cell r="BF696" t="str">
            <v>×</v>
          </cell>
          <cell r="BG696" t="str">
            <v>×</v>
          </cell>
          <cell r="BH696" t="str">
            <v/>
          </cell>
          <cell r="BI696">
            <v>0</v>
          </cell>
          <cell r="BJ696" t="str">
            <v/>
          </cell>
          <cell r="BL696" t="str">
            <v/>
          </cell>
          <cell r="BM696" t="str">
            <v>○</v>
          </cell>
          <cell r="BN696" t="b">
            <v>1</v>
          </cell>
          <cell r="BO696" t="b">
            <v>1</v>
          </cell>
        </row>
        <row r="697">
          <cell r="W697" t="str">
            <v>－</v>
          </cell>
          <cell r="BC697" t="str">
            <v>予定価格</v>
          </cell>
          <cell r="BD697" t="str">
            <v>×</v>
          </cell>
          <cell r="BE697" t="str">
            <v>×</v>
          </cell>
          <cell r="BF697" t="str">
            <v>×</v>
          </cell>
          <cell r="BG697" t="str">
            <v>×</v>
          </cell>
          <cell r="BH697" t="str">
            <v/>
          </cell>
          <cell r="BI697">
            <v>0</v>
          </cell>
          <cell r="BJ697" t="str">
            <v/>
          </cell>
          <cell r="BL697" t="str">
            <v/>
          </cell>
          <cell r="BM697" t="str">
            <v>○</v>
          </cell>
          <cell r="BN697" t="b">
            <v>1</v>
          </cell>
          <cell r="BO697" t="b">
            <v>1</v>
          </cell>
        </row>
        <row r="698">
          <cell r="W698" t="str">
            <v>－</v>
          </cell>
          <cell r="BC698" t="str">
            <v>予定価格</v>
          </cell>
          <cell r="BD698" t="str">
            <v>×</v>
          </cell>
          <cell r="BE698" t="str">
            <v>×</v>
          </cell>
          <cell r="BF698" t="str">
            <v>×</v>
          </cell>
          <cell r="BG698" t="str">
            <v>×</v>
          </cell>
          <cell r="BH698" t="str">
            <v/>
          </cell>
          <cell r="BI698">
            <v>0</v>
          </cell>
          <cell r="BJ698" t="str">
            <v/>
          </cell>
          <cell r="BL698" t="str">
            <v/>
          </cell>
          <cell r="BM698" t="str">
            <v>○</v>
          </cell>
          <cell r="BN698" t="b">
            <v>1</v>
          </cell>
          <cell r="BO698" t="b">
            <v>1</v>
          </cell>
        </row>
        <row r="699">
          <cell r="W699" t="str">
            <v>－</v>
          </cell>
          <cell r="BC699" t="str">
            <v>予定価格</v>
          </cell>
          <cell r="BD699" t="str">
            <v>×</v>
          </cell>
          <cell r="BE699" t="str">
            <v>×</v>
          </cell>
          <cell r="BF699" t="str">
            <v>×</v>
          </cell>
          <cell r="BG699" t="str">
            <v>×</v>
          </cell>
          <cell r="BH699" t="str">
            <v/>
          </cell>
          <cell r="BI699">
            <v>0</v>
          </cell>
          <cell r="BJ699" t="str">
            <v/>
          </cell>
          <cell r="BL699" t="str">
            <v/>
          </cell>
          <cell r="BM699" t="str">
            <v>○</v>
          </cell>
          <cell r="BN699" t="b">
            <v>1</v>
          </cell>
          <cell r="BO699" t="b">
            <v>1</v>
          </cell>
        </row>
        <row r="700">
          <cell r="W700" t="str">
            <v>－</v>
          </cell>
          <cell r="BC700" t="str">
            <v>予定価格</v>
          </cell>
          <cell r="BD700" t="str">
            <v>×</v>
          </cell>
          <cell r="BE700" t="str">
            <v>×</v>
          </cell>
          <cell r="BF700" t="str">
            <v>×</v>
          </cell>
          <cell r="BG700" t="str">
            <v>×</v>
          </cell>
          <cell r="BH700" t="str">
            <v/>
          </cell>
          <cell r="BI700">
            <v>0</v>
          </cell>
          <cell r="BJ700" t="str">
            <v/>
          </cell>
          <cell r="BL700" t="str">
            <v/>
          </cell>
          <cell r="BM700" t="str">
            <v>○</v>
          </cell>
          <cell r="BN700" t="b">
            <v>1</v>
          </cell>
          <cell r="BO700" t="b">
            <v>1</v>
          </cell>
        </row>
        <row r="701">
          <cell r="W701" t="str">
            <v>－</v>
          </cell>
          <cell r="BC701" t="str">
            <v>予定価格</v>
          </cell>
          <cell r="BD701" t="str">
            <v>×</v>
          </cell>
          <cell r="BE701" t="str">
            <v>×</v>
          </cell>
          <cell r="BF701" t="str">
            <v>×</v>
          </cell>
          <cell r="BG701" t="str">
            <v>×</v>
          </cell>
          <cell r="BH701" t="str">
            <v/>
          </cell>
          <cell r="BI701">
            <v>0</v>
          </cell>
          <cell r="BJ701" t="str">
            <v/>
          </cell>
          <cell r="BL701" t="str">
            <v/>
          </cell>
          <cell r="BM701" t="str">
            <v>○</v>
          </cell>
          <cell r="BN701" t="b">
            <v>1</v>
          </cell>
          <cell r="BO701" t="b">
            <v>1</v>
          </cell>
        </row>
        <row r="702">
          <cell r="W702" t="str">
            <v>－</v>
          </cell>
          <cell r="BC702" t="str">
            <v>予定価格</v>
          </cell>
          <cell r="BD702" t="str">
            <v>×</v>
          </cell>
          <cell r="BE702" t="str">
            <v>×</v>
          </cell>
          <cell r="BF702" t="str">
            <v>×</v>
          </cell>
          <cell r="BG702" t="str">
            <v>×</v>
          </cell>
          <cell r="BH702" t="str">
            <v/>
          </cell>
          <cell r="BI702">
            <v>0</v>
          </cell>
          <cell r="BJ702" t="str">
            <v/>
          </cell>
          <cell r="BL702" t="str">
            <v/>
          </cell>
          <cell r="BM702" t="str">
            <v>○</v>
          </cell>
          <cell r="BN702" t="b">
            <v>1</v>
          </cell>
          <cell r="BO702" t="b">
            <v>1</v>
          </cell>
        </row>
        <row r="703">
          <cell r="W703" t="str">
            <v>－</v>
          </cell>
          <cell r="BC703" t="str">
            <v>予定価格</v>
          </cell>
          <cell r="BD703" t="str">
            <v>×</v>
          </cell>
          <cell r="BE703" t="str">
            <v>×</v>
          </cell>
          <cell r="BF703" t="str">
            <v>×</v>
          </cell>
          <cell r="BG703" t="str">
            <v>×</v>
          </cell>
          <cell r="BH703" t="str">
            <v/>
          </cell>
          <cell r="BI703">
            <v>0</v>
          </cell>
          <cell r="BJ703" t="str">
            <v/>
          </cell>
          <cell r="BL703" t="str">
            <v/>
          </cell>
          <cell r="BM703" t="str">
            <v>○</v>
          </cell>
          <cell r="BN703" t="b">
            <v>1</v>
          </cell>
          <cell r="BO703" t="b">
            <v>1</v>
          </cell>
        </row>
        <row r="704">
          <cell r="W704" t="str">
            <v>－</v>
          </cell>
          <cell r="BC704" t="str">
            <v>予定価格</v>
          </cell>
          <cell r="BD704" t="str">
            <v>×</v>
          </cell>
          <cell r="BE704" t="str">
            <v>×</v>
          </cell>
          <cell r="BF704" t="str">
            <v>×</v>
          </cell>
          <cell r="BG704" t="str">
            <v>×</v>
          </cell>
          <cell r="BH704" t="str">
            <v/>
          </cell>
          <cell r="BI704">
            <v>0</v>
          </cell>
          <cell r="BJ704" t="str">
            <v/>
          </cell>
          <cell r="BL704" t="str">
            <v/>
          </cell>
          <cell r="BM704" t="str">
            <v>○</v>
          </cell>
          <cell r="BN704" t="b">
            <v>1</v>
          </cell>
          <cell r="BO704" t="b">
            <v>1</v>
          </cell>
        </row>
        <row r="705">
          <cell r="W705" t="str">
            <v>－</v>
          </cell>
          <cell r="BC705" t="str">
            <v>予定価格</v>
          </cell>
          <cell r="BD705" t="str">
            <v>×</v>
          </cell>
          <cell r="BE705" t="str">
            <v>×</v>
          </cell>
          <cell r="BF705" t="str">
            <v>×</v>
          </cell>
          <cell r="BG705" t="str">
            <v>×</v>
          </cell>
          <cell r="BH705" t="str">
            <v/>
          </cell>
          <cell r="BI705">
            <v>0</v>
          </cell>
          <cell r="BJ705" t="str">
            <v/>
          </cell>
          <cell r="BL705" t="str">
            <v/>
          </cell>
          <cell r="BM705" t="str">
            <v>○</v>
          </cell>
          <cell r="BN705" t="b">
            <v>1</v>
          </cell>
          <cell r="BO705" t="b">
            <v>1</v>
          </cell>
        </row>
        <row r="706">
          <cell r="W706" t="str">
            <v>－</v>
          </cell>
          <cell r="BC706" t="str">
            <v>予定価格</v>
          </cell>
          <cell r="BD706" t="str">
            <v>×</v>
          </cell>
          <cell r="BE706" t="str">
            <v>×</v>
          </cell>
          <cell r="BF706" t="str">
            <v>×</v>
          </cell>
          <cell r="BG706" t="str">
            <v>×</v>
          </cell>
          <cell r="BH706" t="str">
            <v/>
          </cell>
          <cell r="BI706">
            <v>0</v>
          </cell>
          <cell r="BJ706" t="str">
            <v/>
          </cell>
          <cell r="BL706" t="str">
            <v/>
          </cell>
          <cell r="BM706" t="str">
            <v>○</v>
          </cell>
          <cell r="BN706" t="b">
            <v>1</v>
          </cell>
          <cell r="BO706" t="b">
            <v>1</v>
          </cell>
        </row>
        <row r="707">
          <cell r="W707" t="str">
            <v>－</v>
          </cell>
          <cell r="BC707" t="str">
            <v>予定価格</v>
          </cell>
          <cell r="BD707" t="str">
            <v>×</v>
          </cell>
          <cell r="BE707" t="str">
            <v>×</v>
          </cell>
          <cell r="BF707" t="str">
            <v>×</v>
          </cell>
          <cell r="BG707" t="str">
            <v>×</v>
          </cell>
          <cell r="BH707" t="str">
            <v/>
          </cell>
          <cell r="BI707">
            <v>0</v>
          </cell>
          <cell r="BJ707" t="str">
            <v/>
          </cell>
          <cell r="BL707" t="str">
            <v/>
          </cell>
          <cell r="BM707" t="str">
            <v>○</v>
          </cell>
          <cell r="BN707" t="b">
            <v>1</v>
          </cell>
          <cell r="BO707" t="b">
            <v>1</v>
          </cell>
        </row>
        <row r="708">
          <cell r="W708" t="str">
            <v>－</v>
          </cell>
          <cell r="BC708" t="str">
            <v>予定価格</v>
          </cell>
          <cell r="BD708" t="str">
            <v>×</v>
          </cell>
          <cell r="BE708" t="str">
            <v>×</v>
          </cell>
          <cell r="BF708" t="str">
            <v>×</v>
          </cell>
          <cell r="BG708" t="str">
            <v>×</v>
          </cell>
          <cell r="BH708" t="str">
            <v/>
          </cell>
          <cell r="BI708">
            <v>0</v>
          </cell>
          <cell r="BJ708" t="str">
            <v/>
          </cell>
          <cell r="BL708" t="str">
            <v/>
          </cell>
          <cell r="BM708" t="str">
            <v>○</v>
          </cell>
          <cell r="BN708" t="b">
            <v>1</v>
          </cell>
          <cell r="BO708" t="b">
            <v>1</v>
          </cell>
        </row>
        <row r="709">
          <cell r="W709" t="str">
            <v>－</v>
          </cell>
          <cell r="BC709" t="str">
            <v>予定価格</v>
          </cell>
          <cell r="BD709" t="str">
            <v>×</v>
          </cell>
          <cell r="BE709" t="str">
            <v>×</v>
          </cell>
          <cell r="BF709" t="str">
            <v>×</v>
          </cell>
          <cell r="BG709" t="str">
            <v>×</v>
          </cell>
          <cell r="BH709" t="str">
            <v/>
          </cell>
          <cell r="BI709">
            <v>0</v>
          </cell>
          <cell r="BJ709" t="str">
            <v/>
          </cell>
          <cell r="BL709" t="str">
            <v/>
          </cell>
          <cell r="BM709" t="str">
            <v>○</v>
          </cell>
          <cell r="BN709" t="b">
            <v>1</v>
          </cell>
          <cell r="BO709" t="b">
            <v>1</v>
          </cell>
        </row>
        <row r="710">
          <cell r="W710" t="str">
            <v>－</v>
          </cell>
          <cell r="BC710" t="str">
            <v>予定価格</v>
          </cell>
          <cell r="BD710" t="str">
            <v>×</v>
          </cell>
          <cell r="BE710" t="str">
            <v>×</v>
          </cell>
          <cell r="BF710" t="str">
            <v>×</v>
          </cell>
          <cell r="BG710" t="str">
            <v>×</v>
          </cell>
          <cell r="BH710" t="str">
            <v/>
          </cell>
          <cell r="BI710">
            <v>0</v>
          </cell>
          <cell r="BJ710" t="str">
            <v/>
          </cell>
          <cell r="BL710" t="str">
            <v/>
          </cell>
          <cell r="BM710" t="str">
            <v>○</v>
          </cell>
          <cell r="BN710" t="b">
            <v>1</v>
          </cell>
          <cell r="BO710" t="b">
            <v>1</v>
          </cell>
        </row>
        <row r="711">
          <cell r="W711" t="str">
            <v>－</v>
          </cell>
          <cell r="BC711" t="str">
            <v>予定価格</v>
          </cell>
          <cell r="BD711" t="str">
            <v>×</v>
          </cell>
          <cell r="BE711" t="str">
            <v>×</v>
          </cell>
          <cell r="BF711" t="str">
            <v>×</v>
          </cell>
          <cell r="BG711" t="str">
            <v>×</v>
          </cell>
          <cell r="BH711" t="str">
            <v/>
          </cell>
          <cell r="BI711">
            <v>0</v>
          </cell>
          <cell r="BJ711" t="str">
            <v/>
          </cell>
          <cell r="BL711" t="str">
            <v/>
          </cell>
          <cell r="BM711" t="str">
            <v>○</v>
          </cell>
          <cell r="BN711" t="b">
            <v>1</v>
          </cell>
          <cell r="BO711" t="b">
            <v>1</v>
          </cell>
        </row>
        <row r="712">
          <cell r="W712" t="str">
            <v>－</v>
          </cell>
          <cell r="BC712" t="str">
            <v>予定価格</v>
          </cell>
          <cell r="BD712" t="str">
            <v>×</v>
          </cell>
          <cell r="BE712" t="str">
            <v>×</v>
          </cell>
          <cell r="BF712" t="str">
            <v>×</v>
          </cell>
          <cell r="BG712" t="str">
            <v>×</v>
          </cell>
          <cell r="BH712" t="str">
            <v/>
          </cell>
          <cell r="BI712">
            <v>0</v>
          </cell>
          <cell r="BJ712" t="str">
            <v/>
          </cell>
          <cell r="BL712" t="str">
            <v/>
          </cell>
          <cell r="BM712" t="str">
            <v>○</v>
          </cell>
          <cell r="BN712" t="b">
            <v>1</v>
          </cell>
          <cell r="BO712" t="b">
            <v>1</v>
          </cell>
        </row>
        <row r="713">
          <cell r="W713" t="str">
            <v>－</v>
          </cell>
          <cell r="BC713" t="str">
            <v>予定価格</v>
          </cell>
          <cell r="BD713" t="str">
            <v>×</v>
          </cell>
          <cell r="BE713" t="str">
            <v>×</v>
          </cell>
          <cell r="BF713" t="str">
            <v>×</v>
          </cell>
          <cell r="BG713" t="str">
            <v>×</v>
          </cell>
          <cell r="BH713" t="str">
            <v/>
          </cell>
          <cell r="BI713">
            <v>0</v>
          </cell>
          <cell r="BJ713" t="str">
            <v/>
          </cell>
          <cell r="BL713" t="str">
            <v/>
          </cell>
          <cell r="BM713" t="str">
            <v>○</v>
          </cell>
          <cell r="BN713" t="b">
            <v>1</v>
          </cell>
          <cell r="BO713" t="b">
            <v>1</v>
          </cell>
        </row>
        <row r="714">
          <cell r="W714" t="str">
            <v>－</v>
          </cell>
          <cell r="BC714" t="str">
            <v>予定価格</v>
          </cell>
          <cell r="BD714" t="str">
            <v>×</v>
          </cell>
          <cell r="BE714" t="str">
            <v>×</v>
          </cell>
          <cell r="BF714" t="str">
            <v>×</v>
          </cell>
          <cell r="BG714" t="str">
            <v>×</v>
          </cell>
          <cell r="BH714" t="str">
            <v/>
          </cell>
          <cell r="BI714">
            <v>0</v>
          </cell>
          <cell r="BJ714" t="str">
            <v/>
          </cell>
          <cell r="BL714" t="str">
            <v/>
          </cell>
          <cell r="BM714" t="str">
            <v>○</v>
          </cell>
          <cell r="BN714" t="b">
            <v>1</v>
          </cell>
          <cell r="BO714" t="b">
            <v>1</v>
          </cell>
        </row>
        <row r="715">
          <cell r="W715" t="str">
            <v>－</v>
          </cell>
          <cell r="BC715" t="str">
            <v>予定価格</v>
          </cell>
          <cell r="BD715" t="str">
            <v>×</v>
          </cell>
          <cell r="BE715" t="str">
            <v>×</v>
          </cell>
          <cell r="BF715" t="str">
            <v>×</v>
          </cell>
          <cell r="BG715" t="str">
            <v>×</v>
          </cell>
          <cell r="BH715" t="str">
            <v/>
          </cell>
          <cell r="BI715">
            <v>0</v>
          </cell>
          <cell r="BJ715" t="str">
            <v/>
          </cell>
          <cell r="BL715" t="str">
            <v/>
          </cell>
          <cell r="BM715" t="str">
            <v>○</v>
          </cell>
          <cell r="BN715" t="b">
            <v>1</v>
          </cell>
          <cell r="BO715" t="b">
            <v>1</v>
          </cell>
        </row>
        <row r="716">
          <cell r="W716" t="str">
            <v>－</v>
          </cell>
          <cell r="BC716" t="str">
            <v>予定価格</v>
          </cell>
          <cell r="BD716" t="str">
            <v>×</v>
          </cell>
          <cell r="BE716" t="str">
            <v>×</v>
          </cell>
          <cell r="BF716" t="str">
            <v>×</v>
          </cell>
          <cell r="BG716" t="str">
            <v>×</v>
          </cell>
          <cell r="BH716" t="str">
            <v/>
          </cell>
          <cell r="BI716">
            <v>0</v>
          </cell>
          <cell r="BJ716" t="str">
            <v/>
          </cell>
          <cell r="BL716" t="str">
            <v/>
          </cell>
          <cell r="BM716" t="str">
            <v>○</v>
          </cell>
          <cell r="BN716" t="b">
            <v>1</v>
          </cell>
          <cell r="BO716" t="b">
            <v>1</v>
          </cell>
        </row>
        <row r="717">
          <cell r="W717" t="str">
            <v>－</v>
          </cell>
          <cell r="BC717" t="str">
            <v>予定価格</v>
          </cell>
          <cell r="BD717" t="str">
            <v>×</v>
          </cell>
          <cell r="BE717" t="str">
            <v>×</v>
          </cell>
          <cell r="BF717" t="str">
            <v>×</v>
          </cell>
          <cell r="BG717" t="str">
            <v>×</v>
          </cell>
          <cell r="BH717" t="str">
            <v/>
          </cell>
          <cell r="BI717">
            <v>0</v>
          </cell>
          <cell r="BJ717" t="str">
            <v/>
          </cell>
          <cell r="BL717" t="str">
            <v/>
          </cell>
          <cell r="BM717" t="str">
            <v>○</v>
          </cell>
          <cell r="BN717" t="b">
            <v>1</v>
          </cell>
          <cell r="BO717" t="b">
            <v>1</v>
          </cell>
        </row>
        <row r="718">
          <cell r="W718" t="str">
            <v>－</v>
          </cell>
          <cell r="BC718" t="str">
            <v>予定価格</v>
          </cell>
          <cell r="BD718" t="str">
            <v>×</v>
          </cell>
          <cell r="BE718" t="str">
            <v>×</v>
          </cell>
          <cell r="BF718" t="str">
            <v>×</v>
          </cell>
          <cell r="BG718" t="str">
            <v>×</v>
          </cell>
          <cell r="BH718" t="str">
            <v/>
          </cell>
          <cell r="BI718">
            <v>0</v>
          </cell>
          <cell r="BJ718" t="str">
            <v/>
          </cell>
          <cell r="BL718" t="str">
            <v/>
          </cell>
          <cell r="BM718" t="str">
            <v>○</v>
          </cell>
          <cell r="BN718" t="b">
            <v>1</v>
          </cell>
          <cell r="BO718" t="b">
            <v>1</v>
          </cell>
        </row>
        <row r="719">
          <cell r="W719" t="str">
            <v>－</v>
          </cell>
          <cell r="BC719" t="str">
            <v>予定価格</v>
          </cell>
          <cell r="BD719" t="str">
            <v>×</v>
          </cell>
          <cell r="BE719" t="str">
            <v>×</v>
          </cell>
          <cell r="BF719" t="str">
            <v>×</v>
          </cell>
          <cell r="BG719" t="str">
            <v>×</v>
          </cell>
          <cell r="BH719" t="str">
            <v/>
          </cell>
          <cell r="BI719">
            <v>0</v>
          </cell>
          <cell r="BJ719" t="str">
            <v/>
          </cell>
          <cell r="BL719" t="str">
            <v/>
          </cell>
          <cell r="BM719" t="str">
            <v>○</v>
          </cell>
          <cell r="BN719" t="b">
            <v>1</v>
          </cell>
          <cell r="BO719" t="b">
            <v>1</v>
          </cell>
        </row>
        <row r="720">
          <cell r="W720" t="str">
            <v>－</v>
          </cell>
          <cell r="BC720" t="str">
            <v>予定価格</v>
          </cell>
          <cell r="BD720" t="str">
            <v>×</v>
          </cell>
          <cell r="BE720" t="str">
            <v>×</v>
          </cell>
          <cell r="BF720" t="str">
            <v>×</v>
          </cell>
          <cell r="BG720" t="str">
            <v>×</v>
          </cell>
          <cell r="BH720" t="str">
            <v/>
          </cell>
          <cell r="BI720">
            <v>0</v>
          </cell>
          <cell r="BJ720" t="str">
            <v/>
          </cell>
          <cell r="BL720" t="str">
            <v/>
          </cell>
          <cell r="BM720" t="str">
            <v>○</v>
          </cell>
          <cell r="BN720" t="b">
            <v>1</v>
          </cell>
          <cell r="BO720" t="b">
            <v>1</v>
          </cell>
        </row>
        <row r="721">
          <cell r="W721" t="str">
            <v>－</v>
          </cell>
          <cell r="BC721" t="str">
            <v>予定価格</v>
          </cell>
          <cell r="BD721" t="str">
            <v>×</v>
          </cell>
          <cell r="BE721" t="str">
            <v>×</v>
          </cell>
          <cell r="BF721" t="str">
            <v>×</v>
          </cell>
          <cell r="BG721" t="str">
            <v>×</v>
          </cell>
          <cell r="BH721" t="str">
            <v/>
          </cell>
          <cell r="BI721">
            <v>0</v>
          </cell>
          <cell r="BJ721" t="str">
            <v/>
          </cell>
          <cell r="BL721" t="str">
            <v/>
          </cell>
          <cell r="BM721" t="str">
            <v>○</v>
          </cell>
          <cell r="BN721" t="b">
            <v>1</v>
          </cell>
          <cell r="BO721" t="b">
            <v>1</v>
          </cell>
        </row>
        <row r="722">
          <cell r="W722" t="str">
            <v>－</v>
          </cell>
          <cell r="BC722" t="str">
            <v>予定価格</v>
          </cell>
          <cell r="BD722" t="str">
            <v>×</v>
          </cell>
          <cell r="BE722" t="str">
            <v>×</v>
          </cell>
          <cell r="BF722" t="str">
            <v>×</v>
          </cell>
          <cell r="BG722" t="str">
            <v>×</v>
          </cell>
          <cell r="BH722" t="str">
            <v/>
          </cell>
          <cell r="BI722">
            <v>0</v>
          </cell>
          <cell r="BJ722" t="str">
            <v/>
          </cell>
          <cell r="BL722" t="str">
            <v/>
          </cell>
          <cell r="BM722" t="str">
            <v>○</v>
          </cell>
          <cell r="BN722" t="b">
            <v>1</v>
          </cell>
          <cell r="BO722" t="b">
            <v>1</v>
          </cell>
        </row>
        <row r="723">
          <cell r="W723" t="str">
            <v>－</v>
          </cell>
          <cell r="BC723" t="str">
            <v>予定価格</v>
          </cell>
          <cell r="BD723" t="str">
            <v>×</v>
          </cell>
          <cell r="BE723" t="str">
            <v>×</v>
          </cell>
          <cell r="BF723" t="str">
            <v>×</v>
          </cell>
          <cell r="BG723" t="str">
            <v>×</v>
          </cell>
          <cell r="BH723" t="str">
            <v/>
          </cell>
          <cell r="BI723">
            <v>0</v>
          </cell>
          <cell r="BJ723" t="str">
            <v/>
          </cell>
          <cell r="BL723" t="str">
            <v/>
          </cell>
          <cell r="BM723" t="str">
            <v>○</v>
          </cell>
          <cell r="BN723" t="b">
            <v>1</v>
          </cell>
          <cell r="BO723" t="b">
            <v>1</v>
          </cell>
        </row>
        <row r="724">
          <cell r="W724" t="str">
            <v>－</v>
          </cell>
          <cell r="BC724" t="str">
            <v>予定価格</v>
          </cell>
          <cell r="BD724" t="str">
            <v>×</v>
          </cell>
          <cell r="BE724" t="str">
            <v>×</v>
          </cell>
          <cell r="BF724" t="str">
            <v>×</v>
          </cell>
          <cell r="BG724" t="str">
            <v>×</v>
          </cell>
          <cell r="BH724" t="str">
            <v/>
          </cell>
          <cell r="BI724">
            <v>0</v>
          </cell>
          <cell r="BJ724" t="str">
            <v/>
          </cell>
          <cell r="BL724" t="str">
            <v/>
          </cell>
          <cell r="BM724" t="str">
            <v>○</v>
          </cell>
          <cell r="BN724" t="b">
            <v>1</v>
          </cell>
          <cell r="BO724" t="b">
            <v>1</v>
          </cell>
        </row>
        <row r="725">
          <cell r="W725" t="str">
            <v>－</v>
          </cell>
          <cell r="BC725" t="str">
            <v>予定価格</v>
          </cell>
          <cell r="BD725" t="str">
            <v>×</v>
          </cell>
          <cell r="BE725" t="str">
            <v>×</v>
          </cell>
          <cell r="BF725" t="str">
            <v>×</v>
          </cell>
          <cell r="BG725" t="str">
            <v>×</v>
          </cell>
          <cell r="BH725" t="str">
            <v/>
          </cell>
          <cell r="BI725">
            <v>0</v>
          </cell>
          <cell r="BJ725" t="str">
            <v/>
          </cell>
          <cell r="BL725" t="str">
            <v/>
          </cell>
          <cell r="BM725" t="str">
            <v>○</v>
          </cell>
          <cell r="BN725" t="b">
            <v>1</v>
          </cell>
          <cell r="BO725" t="b">
            <v>1</v>
          </cell>
        </row>
        <row r="726">
          <cell r="W726" t="str">
            <v>－</v>
          </cell>
          <cell r="BC726" t="str">
            <v>予定価格</v>
          </cell>
          <cell r="BD726" t="str">
            <v>×</v>
          </cell>
          <cell r="BE726" t="str">
            <v>×</v>
          </cell>
          <cell r="BF726" t="str">
            <v>×</v>
          </cell>
          <cell r="BG726" t="str">
            <v>×</v>
          </cell>
          <cell r="BH726" t="str">
            <v/>
          </cell>
          <cell r="BI726">
            <v>0</v>
          </cell>
          <cell r="BJ726" t="str">
            <v/>
          </cell>
          <cell r="BL726" t="str">
            <v/>
          </cell>
          <cell r="BM726" t="str">
            <v>○</v>
          </cell>
          <cell r="BN726" t="b">
            <v>1</v>
          </cell>
          <cell r="BO726" t="b">
            <v>1</v>
          </cell>
        </row>
        <row r="727">
          <cell r="W727" t="str">
            <v>－</v>
          </cell>
          <cell r="BC727" t="str">
            <v>予定価格</v>
          </cell>
          <cell r="BD727" t="str">
            <v>×</v>
          </cell>
          <cell r="BE727" t="str">
            <v>×</v>
          </cell>
          <cell r="BF727" t="str">
            <v>×</v>
          </cell>
          <cell r="BG727" t="str">
            <v>×</v>
          </cell>
          <cell r="BH727" t="str">
            <v/>
          </cell>
          <cell r="BI727">
            <v>0</v>
          </cell>
          <cell r="BJ727" t="str">
            <v/>
          </cell>
          <cell r="BL727" t="str">
            <v/>
          </cell>
          <cell r="BM727" t="str">
            <v>○</v>
          </cell>
          <cell r="BN727" t="b">
            <v>1</v>
          </cell>
          <cell r="BO727" t="b">
            <v>1</v>
          </cell>
        </row>
        <row r="728">
          <cell r="W728" t="str">
            <v>－</v>
          </cell>
          <cell r="BC728" t="str">
            <v>予定価格</v>
          </cell>
          <cell r="BD728" t="str">
            <v>×</v>
          </cell>
          <cell r="BE728" t="str">
            <v>×</v>
          </cell>
          <cell r="BF728" t="str">
            <v>×</v>
          </cell>
          <cell r="BG728" t="str">
            <v>×</v>
          </cell>
          <cell r="BH728" t="str">
            <v/>
          </cell>
          <cell r="BI728">
            <v>0</v>
          </cell>
          <cell r="BJ728" t="str">
            <v/>
          </cell>
          <cell r="BL728" t="str">
            <v/>
          </cell>
          <cell r="BM728" t="str">
            <v>○</v>
          </cell>
          <cell r="BN728" t="b">
            <v>1</v>
          </cell>
          <cell r="BO728" t="b">
            <v>1</v>
          </cell>
        </row>
        <row r="729">
          <cell r="W729" t="str">
            <v>－</v>
          </cell>
          <cell r="BC729" t="str">
            <v>予定価格</v>
          </cell>
          <cell r="BD729" t="str">
            <v>×</v>
          </cell>
          <cell r="BE729" t="str">
            <v>×</v>
          </cell>
          <cell r="BF729" t="str">
            <v>×</v>
          </cell>
          <cell r="BG729" t="str">
            <v>×</v>
          </cell>
          <cell r="BH729" t="str">
            <v/>
          </cell>
          <cell r="BI729">
            <v>0</v>
          </cell>
          <cell r="BJ729" t="str">
            <v/>
          </cell>
          <cell r="BL729" t="str">
            <v/>
          </cell>
          <cell r="BM729" t="str">
            <v>○</v>
          </cell>
          <cell r="BN729" t="b">
            <v>1</v>
          </cell>
          <cell r="BO729" t="b">
            <v>1</v>
          </cell>
        </row>
        <row r="730">
          <cell r="W730" t="str">
            <v>－</v>
          </cell>
          <cell r="BC730" t="str">
            <v>予定価格</v>
          </cell>
          <cell r="BD730" t="str">
            <v>×</v>
          </cell>
          <cell r="BE730" t="str">
            <v>×</v>
          </cell>
          <cell r="BF730" t="str">
            <v>×</v>
          </cell>
          <cell r="BG730" t="str">
            <v>×</v>
          </cell>
          <cell r="BH730" t="str">
            <v/>
          </cell>
          <cell r="BI730">
            <v>0</v>
          </cell>
          <cell r="BJ730" t="str">
            <v/>
          </cell>
          <cell r="BL730" t="str">
            <v/>
          </cell>
          <cell r="BM730" t="str">
            <v>○</v>
          </cell>
          <cell r="BN730" t="b">
            <v>1</v>
          </cell>
          <cell r="BO730" t="b">
            <v>1</v>
          </cell>
        </row>
        <row r="731">
          <cell r="W731" t="str">
            <v>－</v>
          </cell>
          <cell r="BC731" t="str">
            <v>予定価格</v>
          </cell>
          <cell r="BD731" t="str">
            <v>×</v>
          </cell>
          <cell r="BE731" t="str">
            <v>×</v>
          </cell>
          <cell r="BF731" t="str">
            <v>×</v>
          </cell>
          <cell r="BG731" t="str">
            <v>×</v>
          </cell>
          <cell r="BH731" t="str">
            <v/>
          </cell>
          <cell r="BI731">
            <v>0</v>
          </cell>
          <cell r="BJ731" t="str">
            <v/>
          </cell>
          <cell r="BL731" t="str">
            <v/>
          </cell>
          <cell r="BM731" t="str">
            <v>○</v>
          </cell>
          <cell r="BN731" t="b">
            <v>1</v>
          </cell>
          <cell r="BO731" t="b">
            <v>1</v>
          </cell>
        </row>
        <row r="732">
          <cell r="W732" t="str">
            <v>－</v>
          </cell>
          <cell r="BC732" t="str">
            <v>予定価格</v>
          </cell>
          <cell r="BD732" t="str">
            <v>×</v>
          </cell>
          <cell r="BE732" t="str">
            <v>×</v>
          </cell>
          <cell r="BF732" t="str">
            <v>×</v>
          </cell>
          <cell r="BG732" t="str">
            <v>×</v>
          </cell>
          <cell r="BH732" t="str">
            <v/>
          </cell>
          <cell r="BI732">
            <v>0</v>
          </cell>
          <cell r="BJ732" t="str">
            <v/>
          </cell>
          <cell r="BL732" t="str">
            <v/>
          </cell>
          <cell r="BM732" t="str">
            <v>○</v>
          </cell>
          <cell r="BN732" t="b">
            <v>1</v>
          </cell>
          <cell r="BO732" t="b">
            <v>1</v>
          </cell>
        </row>
        <row r="733">
          <cell r="W733" t="str">
            <v>－</v>
          </cell>
          <cell r="BC733" t="str">
            <v>予定価格</v>
          </cell>
          <cell r="BD733" t="str">
            <v>×</v>
          </cell>
          <cell r="BE733" t="str">
            <v>×</v>
          </cell>
          <cell r="BF733" t="str">
            <v>×</v>
          </cell>
          <cell r="BG733" t="str">
            <v>×</v>
          </cell>
          <cell r="BH733" t="str">
            <v/>
          </cell>
          <cell r="BI733">
            <v>0</v>
          </cell>
          <cell r="BJ733" t="str">
            <v/>
          </cell>
          <cell r="BL733" t="str">
            <v/>
          </cell>
          <cell r="BM733" t="str">
            <v>○</v>
          </cell>
          <cell r="BN733" t="b">
            <v>1</v>
          </cell>
          <cell r="BO733" t="b">
            <v>1</v>
          </cell>
        </row>
        <row r="734">
          <cell r="W734" t="str">
            <v>－</v>
          </cell>
          <cell r="BC734" t="str">
            <v>予定価格</v>
          </cell>
          <cell r="BD734" t="str">
            <v>×</v>
          </cell>
          <cell r="BE734" t="str">
            <v>×</v>
          </cell>
          <cell r="BF734" t="str">
            <v>×</v>
          </cell>
          <cell r="BG734" t="str">
            <v>×</v>
          </cell>
          <cell r="BH734" t="str">
            <v/>
          </cell>
          <cell r="BI734">
            <v>0</v>
          </cell>
          <cell r="BJ734" t="str">
            <v/>
          </cell>
          <cell r="BL734" t="str">
            <v/>
          </cell>
          <cell r="BM734" t="str">
            <v>○</v>
          </cell>
          <cell r="BN734" t="b">
            <v>1</v>
          </cell>
          <cell r="BO734" t="b">
            <v>1</v>
          </cell>
        </row>
        <row r="735">
          <cell r="W735" t="str">
            <v>－</v>
          </cell>
          <cell r="BC735" t="str">
            <v>予定価格</v>
          </cell>
          <cell r="BD735" t="str">
            <v>×</v>
          </cell>
          <cell r="BE735" t="str">
            <v>×</v>
          </cell>
          <cell r="BF735" t="str">
            <v>×</v>
          </cell>
          <cell r="BG735" t="str">
            <v>×</v>
          </cell>
          <cell r="BH735" t="str">
            <v/>
          </cell>
          <cell r="BI735">
            <v>0</v>
          </cell>
          <cell r="BJ735" t="str">
            <v/>
          </cell>
          <cell r="BL735" t="str">
            <v/>
          </cell>
          <cell r="BM735" t="str">
            <v>○</v>
          </cell>
          <cell r="BN735" t="b">
            <v>1</v>
          </cell>
          <cell r="BO735" t="b">
            <v>1</v>
          </cell>
        </row>
        <row r="736">
          <cell r="W736" t="str">
            <v>－</v>
          </cell>
          <cell r="BC736" t="str">
            <v>予定価格</v>
          </cell>
          <cell r="BD736" t="str">
            <v>×</v>
          </cell>
          <cell r="BE736" t="str">
            <v>×</v>
          </cell>
          <cell r="BF736" t="str">
            <v>×</v>
          </cell>
          <cell r="BG736" t="str">
            <v>×</v>
          </cell>
          <cell r="BH736" t="str">
            <v/>
          </cell>
          <cell r="BI736">
            <v>0</v>
          </cell>
          <cell r="BJ736" t="str">
            <v/>
          </cell>
          <cell r="BL736" t="str">
            <v/>
          </cell>
          <cell r="BM736" t="str">
            <v>○</v>
          </cell>
          <cell r="BN736" t="b">
            <v>1</v>
          </cell>
          <cell r="BO736" t="b">
            <v>1</v>
          </cell>
        </row>
        <row r="737">
          <cell r="W737" t="str">
            <v>－</v>
          </cell>
          <cell r="BC737" t="str">
            <v>予定価格</v>
          </cell>
          <cell r="BD737" t="str">
            <v>×</v>
          </cell>
          <cell r="BE737" t="str">
            <v>×</v>
          </cell>
          <cell r="BF737" t="str">
            <v>×</v>
          </cell>
          <cell r="BG737" t="str">
            <v>×</v>
          </cell>
          <cell r="BH737" t="str">
            <v/>
          </cell>
          <cell r="BI737">
            <v>0</v>
          </cell>
          <cell r="BJ737" t="str">
            <v/>
          </cell>
          <cell r="BL737" t="str">
            <v/>
          </cell>
          <cell r="BM737" t="str">
            <v>○</v>
          </cell>
          <cell r="BN737" t="b">
            <v>1</v>
          </cell>
          <cell r="BO737" t="b">
            <v>1</v>
          </cell>
        </row>
        <row r="738">
          <cell r="W738" t="str">
            <v>－</v>
          </cell>
          <cell r="BC738" t="str">
            <v>予定価格</v>
          </cell>
          <cell r="BD738" t="str">
            <v>×</v>
          </cell>
          <cell r="BE738" t="str">
            <v>×</v>
          </cell>
          <cell r="BF738" t="str">
            <v>×</v>
          </cell>
          <cell r="BG738" t="str">
            <v>×</v>
          </cell>
          <cell r="BH738" t="str">
            <v/>
          </cell>
          <cell r="BI738">
            <v>0</v>
          </cell>
          <cell r="BJ738" t="str">
            <v/>
          </cell>
          <cell r="BL738" t="str">
            <v/>
          </cell>
          <cell r="BM738" t="str">
            <v>○</v>
          </cell>
          <cell r="BN738" t="b">
            <v>1</v>
          </cell>
          <cell r="BO738" t="b">
            <v>1</v>
          </cell>
        </row>
        <row r="739">
          <cell r="W739" t="str">
            <v>－</v>
          </cell>
          <cell r="BC739" t="str">
            <v>予定価格</v>
          </cell>
          <cell r="BD739" t="str">
            <v>×</v>
          </cell>
          <cell r="BE739" t="str">
            <v>×</v>
          </cell>
          <cell r="BF739" t="str">
            <v>×</v>
          </cell>
          <cell r="BG739" t="str">
            <v>×</v>
          </cell>
          <cell r="BH739" t="str">
            <v/>
          </cell>
          <cell r="BI739">
            <v>0</v>
          </cell>
          <cell r="BJ739" t="str">
            <v/>
          </cell>
          <cell r="BL739" t="str">
            <v/>
          </cell>
          <cell r="BM739" t="str">
            <v>○</v>
          </cell>
          <cell r="BN739" t="b">
            <v>1</v>
          </cell>
          <cell r="BO739" t="b">
            <v>1</v>
          </cell>
        </row>
        <row r="740">
          <cell r="W740" t="str">
            <v>－</v>
          </cell>
          <cell r="BC740" t="str">
            <v>予定価格</v>
          </cell>
          <cell r="BD740" t="str">
            <v>×</v>
          </cell>
          <cell r="BE740" t="str">
            <v>×</v>
          </cell>
          <cell r="BF740" t="str">
            <v>×</v>
          </cell>
          <cell r="BG740" t="str">
            <v>×</v>
          </cell>
          <cell r="BH740" t="str">
            <v/>
          </cell>
          <cell r="BI740">
            <v>0</v>
          </cell>
          <cell r="BJ740" t="str">
            <v/>
          </cell>
          <cell r="BL740" t="str">
            <v/>
          </cell>
          <cell r="BM740" t="str">
            <v>○</v>
          </cell>
          <cell r="BN740" t="b">
            <v>1</v>
          </cell>
          <cell r="BO740" t="b">
            <v>1</v>
          </cell>
        </row>
        <row r="741">
          <cell r="W741" t="str">
            <v>－</v>
          </cell>
          <cell r="BC741" t="str">
            <v>予定価格</v>
          </cell>
          <cell r="BD741" t="str">
            <v>×</v>
          </cell>
          <cell r="BE741" t="str">
            <v>×</v>
          </cell>
          <cell r="BF741" t="str">
            <v>×</v>
          </cell>
          <cell r="BG741" t="str">
            <v>×</v>
          </cell>
          <cell r="BH741" t="str">
            <v/>
          </cell>
          <cell r="BI741">
            <v>0</v>
          </cell>
          <cell r="BJ741" t="str">
            <v/>
          </cell>
          <cell r="BL741" t="str">
            <v/>
          </cell>
          <cell r="BM741" t="str">
            <v>○</v>
          </cell>
          <cell r="BN741" t="b">
            <v>1</v>
          </cell>
          <cell r="BO741" t="b">
            <v>1</v>
          </cell>
        </row>
        <row r="742">
          <cell r="W742" t="str">
            <v>－</v>
          </cell>
          <cell r="BC742" t="str">
            <v>予定価格</v>
          </cell>
          <cell r="BD742" t="str">
            <v>×</v>
          </cell>
          <cell r="BE742" t="str">
            <v>×</v>
          </cell>
          <cell r="BF742" t="str">
            <v>×</v>
          </cell>
          <cell r="BG742" t="str">
            <v>×</v>
          </cell>
          <cell r="BH742" t="str">
            <v/>
          </cell>
          <cell r="BI742">
            <v>0</v>
          </cell>
          <cell r="BJ742" t="str">
            <v/>
          </cell>
          <cell r="BL742" t="str">
            <v/>
          </cell>
          <cell r="BM742" t="str">
            <v>○</v>
          </cell>
          <cell r="BN742" t="b">
            <v>1</v>
          </cell>
          <cell r="BO742" t="b">
            <v>1</v>
          </cell>
        </row>
        <row r="743">
          <cell r="W743" t="str">
            <v>－</v>
          </cell>
          <cell r="BC743" t="str">
            <v>予定価格</v>
          </cell>
          <cell r="BD743" t="str">
            <v>×</v>
          </cell>
          <cell r="BE743" t="str">
            <v>×</v>
          </cell>
          <cell r="BF743" t="str">
            <v>×</v>
          </cell>
          <cell r="BG743" t="str">
            <v>×</v>
          </cell>
          <cell r="BH743" t="str">
            <v/>
          </cell>
          <cell r="BI743">
            <v>0</v>
          </cell>
          <cell r="BJ743" t="str">
            <v/>
          </cell>
          <cell r="BL743" t="str">
            <v/>
          </cell>
          <cell r="BM743" t="str">
            <v>○</v>
          </cell>
          <cell r="BN743" t="b">
            <v>1</v>
          </cell>
          <cell r="BO743" t="b">
            <v>1</v>
          </cell>
        </row>
        <row r="744">
          <cell r="W744" t="str">
            <v>－</v>
          </cell>
          <cell r="BC744" t="str">
            <v>予定価格</v>
          </cell>
          <cell r="BD744" t="str">
            <v>×</v>
          </cell>
          <cell r="BE744" t="str">
            <v>×</v>
          </cell>
          <cell r="BF744" t="str">
            <v>×</v>
          </cell>
          <cell r="BG744" t="str">
            <v>×</v>
          </cell>
          <cell r="BH744" t="str">
            <v/>
          </cell>
          <cell r="BI744">
            <v>0</v>
          </cell>
          <cell r="BJ744" t="str">
            <v/>
          </cell>
          <cell r="BL744" t="str">
            <v/>
          </cell>
          <cell r="BM744" t="str">
            <v>○</v>
          </cell>
          <cell r="BN744" t="b">
            <v>1</v>
          </cell>
          <cell r="BO744" t="b">
            <v>1</v>
          </cell>
        </row>
        <row r="745">
          <cell r="W745" t="str">
            <v>－</v>
          </cell>
          <cell r="BC745" t="str">
            <v>予定価格</v>
          </cell>
          <cell r="BD745" t="str">
            <v>×</v>
          </cell>
          <cell r="BE745" t="str">
            <v>×</v>
          </cell>
          <cell r="BF745" t="str">
            <v>×</v>
          </cell>
          <cell r="BG745" t="str">
            <v>×</v>
          </cell>
          <cell r="BH745" t="str">
            <v/>
          </cell>
          <cell r="BI745">
            <v>0</v>
          </cell>
          <cell r="BJ745" t="str">
            <v/>
          </cell>
          <cell r="BL745" t="str">
            <v/>
          </cell>
          <cell r="BM745" t="str">
            <v>○</v>
          </cell>
          <cell r="BN745" t="b">
            <v>1</v>
          </cell>
          <cell r="BO745" t="b">
            <v>1</v>
          </cell>
        </row>
        <row r="746">
          <cell r="W746" t="str">
            <v>－</v>
          </cell>
          <cell r="BC746" t="str">
            <v>予定価格</v>
          </cell>
          <cell r="BD746" t="str">
            <v>×</v>
          </cell>
          <cell r="BE746" t="str">
            <v>×</v>
          </cell>
          <cell r="BF746" t="str">
            <v>×</v>
          </cell>
          <cell r="BG746" t="str">
            <v>×</v>
          </cell>
          <cell r="BH746" t="str">
            <v/>
          </cell>
          <cell r="BI746">
            <v>0</v>
          </cell>
          <cell r="BJ746" t="str">
            <v/>
          </cell>
          <cell r="BL746" t="str">
            <v/>
          </cell>
          <cell r="BM746" t="str">
            <v>○</v>
          </cell>
          <cell r="BN746" t="b">
            <v>1</v>
          </cell>
          <cell r="BO746" t="b">
            <v>1</v>
          </cell>
        </row>
        <row r="747">
          <cell r="W747" t="str">
            <v>－</v>
          </cell>
          <cell r="BC747" t="str">
            <v>予定価格</v>
          </cell>
          <cell r="BD747" t="str">
            <v>×</v>
          </cell>
          <cell r="BE747" t="str">
            <v>×</v>
          </cell>
          <cell r="BF747" t="str">
            <v>×</v>
          </cell>
          <cell r="BG747" t="str">
            <v>×</v>
          </cell>
          <cell r="BH747" t="str">
            <v/>
          </cell>
          <cell r="BI747">
            <v>0</v>
          </cell>
          <cell r="BJ747" t="str">
            <v/>
          </cell>
          <cell r="BL747" t="str">
            <v/>
          </cell>
          <cell r="BM747" t="str">
            <v>○</v>
          </cell>
          <cell r="BN747" t="b">
            <v>1</v>
          </cell>
          <cell r="BO747" t="b">
            <v>1</v>
          </cell>
        </row>
        <row r="748">
          <cell r="W748" t="str">
            <v>－</v>
          </cell>
          <cell r="BC748" t="str">
            <v>予定価格</v>
          </cell>
          <cell r="BD748" t="str">
            <v>×</v>
          </cell>
          <cell r="BE748" t="str">
            <v>×</v>
          </cell>
          <cell r="BF748" t="str">
            <v>×</v>
          </cell>
          <cell r="BG748" t="str">
            <v>×</v>
          </cell>
          <cell r="BH748" t="str">
            <v/>
          </cell>
          <cell r="BI748">
            <v>0</v>
          </cell>
          <cell r="BJ748" t="str">
            <v/>
          </cell>
          <cell r="BL748" t="str">
            <v/>
          </cell>
          <cell r="BM748" t="str">
            <v>○</v>
          </cell>
          <cell r="BN748" t="b">
            <v>1</v>
          </cell>
          <cell r="BO748" t="b">
            <v>1</v>
          </cell>
        </row>
        <row r="749">
          <cell r="W749" t="str">
            <v>－</v>
          </cell>
          <cell r="BC749" t="str">
            <v>予定価格</v>
          </cell>
          <cell r="BD749" t="str">
            <v>×</v>
          </cell>
          <cell r="BE749" t="str">
            <v>×</v>
          </cell>
          <cell r="BF749" t="str">
            <v>×</v>
          </cell>
          <cell r="BG749" t="str">
            <v>×</v>
          </cell>
          <cell r="BH749" t="str">
            <v/>
          </cell>
          <cell r="BI749">
            <v>0</v>
          </cell>
          <cell r="BJ749" t="str">
            <v/>
          </cell>
          <cell r="BL749" t="str">
            <v/>
          </cell>
          <cell r="BM749" t="str">
            <v>○</v>
          </cell>
          <cell r="BN749" t="b">
            <v>1</v>
          </cell>
          <cell r="BO749" t="b">
            <v>1</v>
          </cell>
        </row>
        <row r="750">
          <cell r="W750" t="str">
            <v>－</v>
          </cell>
          <cell r="BC750" t="str">
            <v>予定価格</v>
          </cell>
          <cell r="BD750" t="str">
            <v>×</v>
          </cell>
          <cell r="BE750" t="str">
            <v>×</v>
          </cell>
          <cell r="BF750" t="str">
            <v>×</v>
          </cell>
          <cell r="BG750" t="str">
            <v>×</v>
          </cell>
          <cell r="BH750" t="str">
            <v/>
          </cell>
          <cell r="BI750">
            <v>0</v>
          </cell>
          <cell r="BJ750" t="str">
            <v/>
          </cell>
          <cell r="BL750" t="str">
            <v/>
          </cell>
          <cell r="BM750" t="str">
            <v>○</v>
          </cell>
          <cell r="BN750" t="b">
            <v>1</v>
          </cell>
          <cell r="BO750" t="b">
            <v>1</v>
          </cell>
        </row>
        <row r="751">
          <cell r="W751" t="str">
            <v>－</v>
          </cell>
          <cell r="BC751" t="str">
            <v>予定価格</v>
          </cell>
          <cell r="BD751" t="str">
            <v>×</v>
          </cell>
          <cell r="BE751" t="str">
            <v>×</v>
          </cell>
          <cell r="BF751" t="str">
            <v>×</v>
          </cell>
          <cell r="BG751" t="str">
            <v>×</v>
          </cell>
          <cell r="BH751" t="str">
            <v/>
          </cell>
          <cell r="BI751">
            <v>0</v>
          </cell>
          <cell r="BJ751" t="str">
            <v/>
          </cell>
          <cell r="BL751" t="str">
            <v/>
          </cell>
          <cell r="BM751" t="str">
            <v>○</v>
          </cell>
          <cell r="BN751" t="b">
            <v>1</v>
          </cell>
          <cell r="BO751" t="b">
            <v>1</v>
          </cell>
        </row>
        <row r="752">
          <cell r="W752" t="str">
            <v>－</v>
          </cell>
          <cell r="BC752" t="str">
            <v>予定価格</v>
          </cell>
          <cell r="BD752" t="str">
            <v>×</v>
          </cell>
          <cell r="BE752" t="str">
            <v>×</v>
          </cell>
          <cell r="BF752" t="str">
            <v>×</v>
          </cell>
          <cell r="BG752" t="str">
            <v>×</v>
          </cell>
          <cell r="BH752" t="str">
            <v/>
          </cell>
          <cell r="BI752">
            <v>0</v>
          </cell>
          <cell r="BJ752" t="str">
            <v/>
          </cell>
          <cell r="BL752" t="str">
            <v/>
          </cell>
          <cell r="BM752" t="str">
            <v>○</v>
          </cell>
          <cell r="BN752" t="b">
            <v>1</v>
          </cell>
          <cell r="BO752" t="b">
            <v>1</v>
          </cell>
        </row>
        <row r="753">
          <cell r="W753" t="str">
            <v>－</v>
          </cell>
          <cell r="BC753" t="str">
            <v>予定価格</v>
          </cell>
          <cell r="BD753" t="str">
            <v>×</v>
          </cell>
          <cell r="BE753" t="str">
            <v>×</v>
          </cell>
          <cell r="BF753" t="str">
            <v>×</v>
          </cell>
          <cell r="BG753" t="str">
            <v>×</v>
          </cell>
          <cell r="BH753" t="str">
            <v/>
          </cell>
          <cell r="BI753">
            <v>0</v>
          </cell>
          <cell r="BJ753" t="str">
            <v/>
          </cell>
          <cell r="BL753" t="str">
            <v/>
          </cell>
          <cell r="BM753" t="str">
            <v>○</v>
          </cell>
          <cell r="BN753" t="b">
            <v>1</v>
          </cell>
          <cell r="BO753" t="b">
            <v>1</v>
          </cell>
        </row>
        <row r="754">
          <cell r="W754" t="str">
            <v>－</v>
          </cell>
          <cell r="BC754" t="str">
            <v>予定価格</v>
          </cell>
          <cell r="BD754" t="str">
            <v>×</v>
          </cell>
          <cell r="BE754" t="str">
            <v>×</v>
          </cell>
          <cell r="BF754" t="str">
            <v>×</v>
          </cell>
          <cell r="BG754" t="str">
            <v>×</v>
          </cell>
          <cell r="BH754" t="str">
            <v/>
          </cell>
          <cell r="BI754">
            <v>0</v>
          </cell>
          <cell r="BJ754" t="str">
            <v/>
          </cell>
          <cell r="BL754" t="str">
            <v/>
          </cell>
          <cell r="BM754" t="str">
            <v>○</v>
          </cell>
          <cell r="BN754" t="b">
            <v>1</v>
          </cell>
          <cell r="BO754" t="b">
            <v>1</v>
          </cell>
        </row>
        <row r="755">
          <cell r="W755" t="str">
            <v>－</v>
          </cell>
          <cell r="BC755" t="str">
            <v>予定価格</v>
          </cell>
          <cell r="BD755" t="str">
            <v>×</v>
          </cell>
          <cell r="BE755" t="str">
            <v>×</v>
          </cell>
          <cell r="BF755" t="str">
            <v>×</v>
          </cell>
          <cell r="BG755" t="str">
            <v>×</v>
          </cell>
          <cell r="BH755" t="str">
            <v/>
          </cell>
          <cell r="BI755">
            <v>0</v>
          </cell>
          <cell r="BJ755" t="str">
            <v/>
          </cell>
          <cell r="BL755" t="str">
            <v/>
          </cell>
          <cell r="BM755" t="str">
            <v>○</v>
          </cell>
          <cell r="BN755" t="b">
            <v>1</v>
          </cell>
          <cell r="BO755" t="b">
            <v>1</v>
          </cell>
        </row>
        <row r="756">
          <cell r="W756" t="str">
            <v>－</v>
          </cell>
          <cell r="BC756" t="str">
            <v>予定価格</v>
          </cell>
          <cell r="BD756" t="str">
            <v>×</v>
          </cell>
          <cell r="BE756" t="str">
            <v>×</v>
          </cell>
          <cell r="BF756" t="str">
            <v>×</v>
          </cell>
          <cell r="BG756" t="str">
            <v>×</v>
          </cell>
          <cell r="BH756" t="str">
            <v/>
          </cell>
          <cell r="BI756">
            <v>0</v>
          </cell>
          <cell r="BJ756" t="str">
            <v/>
          </cell>
          <cell r="BL756" t="str">
            <v/>
          </cell>
          <cell r="BM756" t="str">
            <v>○</v>
          </cell>
          <cell r="BN756" t="b">
            <v>1</v>
          </cell>
          <cell r="BO756" t="b">
            <v>1</v>
          </cell>
        </row>
        <row r="757">
          <cell r="W757" t="str">
            <v>－</v>
          </cell>
          <cell r="BC757" t="str">
            <v>予定価格</v>
          </cell>
          <cell r="BD757" t="str">
            <v>×</v>
          </cell>
          <cell r="BE757" t="str">
            <v>×</v>
          </cell>
          <cell r="BF757" t="str">
            <v>×</v>
          </cell>
          <cell r="BG757" t="str">
            <v>×</v>
          </cell>
          <cell r="BH757" t="str">
            <v/>
          </cell>
          <cell r="BI757">
            <v>0</v>
          </cell>
          <cell r="BJ757" t="str">
            <v/>
          </cell>
          <cell r="BL757" t="str">
            <v/>
          </cell>
          <cell r="BM757" t="str">
            <v>○</v>
          </cell>
          <cell r="BN757" t="b">
            <v>1</v>
          </cell>
          <cell r="BO757" t="b">
            <v>1</v>
          </cell>
        </row>
        <row r="758">
          <cell r="W758" t="str">
            <v>－</v>
          </cell>
          <cell r="BC758" t="str">
            <v>予定価格</v>
          </cell>
          <cell r="BD758" t="str">
            <v>×</v>
          </cell>
          <cell r="BE758" t="str">
            <v>×</v>
          </cell>
          <cell r="BF758" t="str">
            <v>×</v>
          </cell>
          <cell r="BG758" t="str">
            <v>×</v>
          </cell>
          <cell r="BH758" t="str">
            <v/>
          </cell>
          <cell r="BI758">
            <v>0</v>
          </cell>
          <cell r="BJ758" t="str">
            <v/>
          </cell>
          <cell r="BL758" t="str">
            <v/>
          </cell>
          <cell r="BM758" t="str">
            <v>○</v>
          </cell>
          <cell r="BN758" t="b">
            <v>1</v>
          </cell>
          <cell r="BO758" t="b">
            <v>1</v>
          </cell>
        </row>
        <row r="759">
          <cell r="W759" t="str">
            <v>－</v>
          </cell>
          <cell r="BC759" t="str">
            <v>予定価格</v>
          </cell>
          <cell r="BD759" t="str">
            <v>×</v>
          </cell>
          <cell r="BE759" t="str">
            <v>×</v>
          </cell>
          <cell r="BF759" t="str">
            <v>×</v>
          </cell>
          <cell r="BG759" t="str">
            <v>×</v>
          </cell>
          <cell r="BH759" t="str">
            <v/>
          </cell>
          <cell r="BI759">
            <v>0</v>
          </cell>
          <cell r="BJ759" t="str">
            <v/>
          </cell>
          <cell r="BL759" t="str">
            <v/>
          </cell>
          <cell r="BM759" t="str">
            <v>○</v>
          </cell>
          <cell r="BN759" t="b">
            <v>1</v>
          </cell>
          <cell r="BO759" t="b">
            <v>1</v>
          </cell>
        </row>
        <row r="760">
          <cell r="W760" t="str">
            <v>－</v>
          </cell>
          <cell r="BC760" t="str">
            <v>予定価格</v>
          </cell>
          <cell r="BD760" t="str">
            <v>×</v>
          </cell>
          <cell r="BE760" t="str">
            <v>×</v>
          </cell>
          <cell r="BF760" t="str">
            <v>×</v>
          </cell>
          <cell r="BG760" t="str">
            <v>×</v>
          </cell>
          <cell r="BH760" t="str">
            <v/>
          </cell>
          <cell r="BI760">
            <v>0</v>
          </cell>
          <cell r="BJ760" t="str">
            <v/>
          </cell>
          <cell r="BL760" t="str">
            <v/>
          </cell>
          <cell r="BM760" t="str">
            <v>○</v>
          </cell>
          <cell r="BN760" t="b">
            <v>1</v>
          </cell>
          <cell r="BO760" t="b">
            <v>1</v>
          </cell>
        </row>
        <row r="761">
          <cell r="W761" t="str">
            <v>－</v>
          </cell>
          <cell r="BC761" t="str">
            <v>予定価格</v>
          </cell>
          <cell r="BD761" t="str">
            <v>×</v>
          </cell>
          <cell r="BE761" t="str">
            <v>×</v>
          </cell>
          <cell r="BF761" t="str">
            <v>×</v>
          </cell>
          <cell r="BG761" t="str">
            <v>×</v>
          </cell>
          <cell r="BH761" t="str">
            <v/>
          </cell>
          <cell r="BI761">
            <v>0</v>
          </cell>
          <cell r="BJ761" t="str">
            <v/>
          </cell>
          <cell r="BL761" t="str">
            <v/>
          </cell>
          <cell r="BM761" t="str">
            <v>○</v>
          </cell>
          <cell r="BN761" t="b">
            <v>1</v>
          </cell>
          <cell r="BO761" t="b">
            <v>1</v>
          </cell>
        </row>
        <row r="762">
          <cell r="W762" t="str">
            <v>－</v>
          </cell>
          <cell r="BC762" t="str">
            <v>予定価格</v>
          </cell>
          <cell r="BD762" t="str">
            <v>×</v>
          </cell>
          <cell r="BE762" t="str">
            <v>×</v>
          </cell>
          <cell r="BF762" t="str">
            <v>×</v>
          </cell>
          <cell r="BG762" t="str">
            <v>×</v>
          </cell>
          <cell r="BH762" t="str">
            <v/>
          </cell>
          <cell r="BI762">
            <v>0</v>
          </cell>
          <cell r="BJ762" t="str">
            <v/>
          </cell>
          <cell r="BL762" t="str">
            <v/>
          </cell>
          <cell r="BM762" t="str">
            <v>○</v>
          </cell>
          <cell r="BN762" t="b">
            <v>1</v>
          </cell>
          <cell r="BO762" t="b">
            <v>1</v>
          </cell>
        </row>
        <row r="763">
          <cell r="W763" t="str">
            <v>－</v>
          </cell>
          <cell r="BC763" t="str">
            <v>予定価格</v>
          </cell>
          <cell r="BD763" t="str">
            <v>×</v>
          </cell>
          <cell r="BE763" t="str">
            <v>×</v>
          </cell>
          <cell r="BF763" t="str">
            <v>×</v>
          </cell>
          <cell r="BG763" t="str">
            <v>×</v>
          </cell>
          <cell r="BH763" t="str">
            <v/>
          </cell>
          <cell r="BI763">
            <v>0</v>
          </cell>
          <cell r="BJ763" t="str">
            <v/>
          </cell>
          <cell r="BL763" t="str">
            <v/>
          </cell>
          <cell r="BM763" t="str">
            <v>○</v>
          </cell>
          <cell r="BN763" t="b">
            <v>1</v>
          </cell>
          <cell r="BO763" t="b">
            <v>1</v>
          </cell>
        </row>
        <row r="764">
          <cell r="W764" t="str">
            <v>－</v>
          </cell>
          <cell r="BC764" t="str">
            <v>予定価格</v>
          </cell>
          <cell r="BD764" t="str">
            <v>×</v>
          </cell>
          <cell r="BE764" t="str">
            <v>×</v>
          </cell>
          <cell r="BF764" t="str">
            <v>×</v>
          </cell>
          <cell r="BG764" t="str">
            <v>×</v>
          </cell>
          <cell r="BH764" t="str">
            <v/>
          </cell>
          <cell r="BI764">
            <v>0</v>
          </cell>
          <cell r="BJ764" t="str">
            <v/>
          </cell>
          <cell r="BL764" t="str">
            <v/>
          </cell>
          <cell r="BM764" t="str">
            <v>○</v>
          </cell>
          <cell r="BN764" t="b">
            <v>1</v>
          </cell>
          <cell r="BO764" t="b">
            <v>1</v>
          </cell>
        </row>
        <row r="765">
          <cell r="W765" t="str">
            <v>－</v>
          </cell>
          <cell r="BC765" t="str">
            <v>予定価格</v>
          </cell>
          <cell r="BD765" t="str">
            <v>×</v>
          </cell>
          <cell r="BE765" t="str">
            <v>×</v>
          </cell>
          <cell r="BF765" t="str">
            <v>×</v>
          </cell>
          <cell r="BG765" t="str">
            <v>×</v>
          </cell>
          <cell r="BH765" t="str">
            <v/>
          </cell>
          <cell r="BI765">
            <v>0</v>
          </cell>
          <cell r="BJ765" t="str">
            <v/>
          </cell>
          <cell r="BL765" t="str">
            <v/>
          </cell>
          <cell r="BM765" t="str">
            <v>○</v>
          </cell>
          <cell r="BN765" t="b">
            <v>1</v>
          </cell>
          <cell r="BO765" t="b">
            <v>1</v>
          </cell>
        </row>
        <row r="766">
          <cell r="W766" t="str">
            <v>－</v>
          </cell>
          <cell r="BC766" t="str">
            <v>予定価格</v>
          </cell>
          <cell r="BD766" t="str">
            <v>×</v>
          </cell>
          <cell r="BE766" t="str">
            <v>×</v>
          </cell>
          <cell r="BF766" t="str">
            <v>×</v>
          </cell>
          <cell r="BG766" t="str">
            <v>×</v>
          </cell>
          <cell r="BH766" t="str">
            <v/>
          </cell>
          <cell r="BI766">
            <v>0</v>
          </cell>
          <cell r="BJ766" t="str">
            <v/>
          </cell>
          <cell r="BL766" t="str">
            <v/>
          </cell>
          <cell r="BM766" t="str">
            <v>○</v>
          </cell>
          <cell r="BN766" t="b">
            <v>1</v>
          </cell>
          <cell r="BO766" t="b">
            <v>1</v>
          </cell>
        </row>
        <row r="767">
          <cell r="W767" t="str">
            <v>－</v>
          </cell>
          <cell r="BC767" t="str">
            <v>予定価格</v>
          </cell>
          <cell r="BD767" t="str">
            <v>×</v>
          </cell>
          <cell r="BE767" t="str">
            <v>×</v>
          </cell>
          <cell r="BF767" t="str">
            <v>×</v>
          </cell>
          <cell r="BG767" t="str">
            <v>×</v>
          </cell>
          <cell r="BH767" t="str">
            <v/>
          </cell>
          <cell r="BI767">
            <v>0</v>
          </cell>
          <cell r="BJ767" t="str">
            <v/>
          </cell>
          <cell r="BL767" t="str">
            <v/>
          </cell>
          <cell r="BM767" t="str">
            <v>○</v>
          </cell>
          <cell r="BN767" t="b">
            <v>1</v>
          </cell>
          <cell r="BO767" t="b">
            <v>1</v>
          </cell>
        </row>
        <row r="768">
          <cell r="W768" t="str">
            <v>－</v>
          </cell>
          <cell r="BC768" t="str">
            <v>予定価格</v>
          </cell>
          <cell r="BD768" t="str">
            <v>×</v>
          </cell>
          <cell r="BE768" t="str">
            <v>×</v>
          </cell>
          <cell r="BF768" t="str">
            <v>×</v>
          </cell>
          <cell r="BG768" t="str">
            <v>×</v>
          </cell>
          <cell r="BH768" t="str">
            <v/>
          </cell>
          <cell r="BI768">
            <v>0</v>
          </cell>
          <cell r="BJ768" t="str">
            <v/>
          </cell>
          <cell r="BL768" t="str">
            <v/>
          </cell>
          <cell r="BM768" t="str">
            <v>○</v>
          </cell>
          <cell r="BN768" t="b">
            <v>1</v>
          </cell>
          <cell r="BO768" t="b">
            <v>1</v>
          </cell>
        </row>
        <row r="769">
          <cell r="W769" t="str">
            <v>－</v>
          </cell>
          <cell r="BC769" t="str">
            <v>予定価格</v>
          </cell>
          <cell r="BD769" t="str">
            <v>×</v>
          </cell>
          <cell r="BE769" t="str">
            <v>×</v>
          </cell>
          <cell r="BF769" t="str">
            <v>×</v>
          </cell>
          <cell r="BG769" t="str">
            <v>×</v>
          </cell>
          <cell r="BH769" t="str">
            <v/>
          </cell>
          <cell r="BI769">
            <v>0</v>
          </cell>
          <cell r="BJ769" t="str">
            <v/>
          </cell>
          <cell r="BL769" t="str">
            <v/>
          </cell>
          <cell r="BM769" t="str">
            <v>○</v>
          </cell>
          <cell r="BN769" t="b">
            <v>1</v>
          </cell>
          <cell r="BO769" t="b">
            <v>1</v>
          </cell>
        </row>
        <row r="770">
          <cell r="W770" t="str">
            <v>－</v>
          </cell>
          <cell r="BC770" t="str">
            <v>予定価格</v>
          </cell>
          <cell r="BD770" t="str">
            <v>×</v>
          </cell>
          <cell r="BE770" t="str">
            <v>×</v>
          </cell>
          <cell r="BF770" t="str">
            <v>×</v>
          </cell>
          <cell r="BG770" t="str">
            <v>×</v>
          </cell>
          <cell r="BH770" t="str">
            <v/>
          </cell>
          <cell r="BI770">
            <v>0</v>
          </cell>
          <cell r="BJ770" t="str">
            <v/>
          </cell>
          <cell r="BL770" t="str">
            <v/>
          </cell>
          <cell r="BM770" t="str">
            <v>○</v>
          </cell>
          <cell r="BN770" t="b">
            <v>1</v>
          </cell>
          <cell r="BO770" t="b">
            <v>1</v>
          </cell>
        </row>
        <row r="771">
          <cell r="W771" t="str">
            <v>－</v>
          </cell>
          <cell r="BC771" t="str">
            <v>予定価格</v>
          </cell>
          <cell r="BD771" t="str">
            <v>×</v>
          </cell>
          <cell r="BE771" t="str">
            <v>×</v>
          </cell>
          <cell r="BF771" t="str">
            <v>×</v>
          </cell>
          <cell r="BG771" t="str">
            <v>×</v>
          </cell>
          <cell r="BH771" t="str">
            <v/>
          </cell>
          <cell r="BI771">
            <v>0</v>
          </cell>
          <cell r="BJ771" t="str">
            <v/>
          </cell>
          <cell r="BL771" t="str">
            <v/>
          </cell>
          <cell r="BM771" t="str">
            <v>○</v>
          </cell>
          <cell r="BN771" t="b">
            <v>1</v>
          </cell>
          <cell r="BO771" t="b">
            <v>1</v>
          </cell>
        </row>
        <row r="772">
          <cell r="W772" t="str">
            <v>－</v>
          </cell>
          <cell r="BC772" t="str">
            <v>予定価格</v>
          </cell>
          <cell r="BD772" t="str">
            <v>×</v>
          </cell>
          <cell r="BE772" t="str">
            <v>×</v>
          </cell>
          <cell r="BF772" t="str">
            <v>×</v>
          </cell>
          <cell r="BG772" t="str">
            <v>×</v>
          </cell>
          <cell r="BH772" t="str">
            <v/>
          </cell>
          <cell r="BI772">
            <v>0</v>
          </cell>
          <cell r="BJ772" t="str">
            <v/>
          </cell>
          <cell r="BL772" t="str">
            <v/>
          </cell>
          <cell r="BM772" t="str">
            <v>○</v>
          </cell>
          <cell r="BN772" t="b">
            <v>1</v>
          </cell>
          <cell r="BO772" t="b">
            <v>1</v>
          </cell>
        </row>
        <row r="773">
          <cell r="W773" t="str">
            <v>－</v>
          </cell>
          <cell r="BC773" t="str">
            <v>予定価格</v>
          </cell>
          <cell r="BD773" t="str">
            <v>×</v>
          </cell>
          <cell r="BE773" t="str">
            <v>×</v>
          </cell>
          <cell r="BF773" t="str">
            <v>×</v>
          </cell>
          <cell r="BG773" t="str">
            <v>×</v>
          </cell>
          <cell r="BH773" t="str">
            <v/>
          </cell>
          <cell r="BI773">
            <v>0</v>
          </cell>
          <cell r="BJ773" t="str">
            <v/>
          </cell>
          <cell r="BL773" t="str">
            <v/>
          </cell>
          <cell r="BM773" t="str">
            <v>○</v>
          </cell>
          <cell r="BN773" t="b">
            <v>1</v>
          </cell>
          <cell r="BO773" t="b">
            <v>1</v>
          </cell>
        </row>
        <row r="774">
          <cell r="W774" t="str">
            <v>－</v>
          </cell>
          <cell r="BC774" t="str">
            <v>予定価格</v>
          </cell>
          <cell r="BD774" t="str">
            <v>×</v>
          </cell>
          <cell r="BE774" t="str">
            <v>×</v>
          </cell>
          <cell r="BF774" t="str">
            <v>×</v>
          </cell>
          <cell r="BG774" t="str">
            <v>×</v>
          </cell>
          <cell r="BH774" t="str">
            <v/>
          </cell>
          <cell r="BI774">
            <v>0</v>
          </cell>
          <cell r="BJ774" t="str">
            <v/>
          </cell>
          <cell r="BL774" t="str">
            <v/>
          </cell>
          <cell r="BM774" t="str">
            <v>○</v>
          </cell>
          <cell r="BN774" t="b">
            <v>1</v>
          </cell>
          <cell r="BO774" t="b">
            <v>1</v>
          </cell>
        </row>
        <row r="775">
          <cell r="W775" t="str">
            <v>－</v>
          </cell>
          <cell r="BC775" t="str">
            <v>予定価格</v>
          </cell>
          <cell r="BD775" t="str">
            <v>×</v>
          </cell>
          <cell r="BE775" t="str">
            <v>×</v>
          </cell>
          <cell r="BF775" t="str">
            <v>×</v>
          </cell>
          <cell r="BG775" t="str">
            <v>×</v>
          </cell>
          <cell r="BH775" t="str">
            <v/>
          </cell>
          <cell r="BI775">
            <v>0</v>
          </cell>
          <cell r="BJ775" t="str">
            <v/>
          </cell>
          <cell r="BL775" t="str">
            <v/>
          </cell>
          <cell r="BM775" t="str">
            <v>○</v>
          </cell>
          <cell r="BN775" t="b">
            <v>1</v>
          </cell>
          <cell r="BO775" t="b">
            <v>1</v>
          </cell>
        </row>
        <row r="776">
          <cell r="W776" t="str">
            <v>－</v>
          </cell>
          <cell r="BC776" t="str">
            <v>予定価格</v>
          </cell>
          <cell r="BD776" t="str">
            <v>×</v>
          </cell>
          <cell r="BE776" t="str">
            <v>×</v>
          </cell>
          <cell r="BF776" t="str">
            <v>×</v>
          </cell>
          <cell r="BG776" t="str">
            <v>×</v>
          </cell>
          <cell r="BH776" t="str">
            <v/>
          </cell>
          <cell r="BI776">
            <v>0</v>
          </cell>
          <cell r="BJ776" t="str">
            <v/>
          </cell>
          <cell r="BL776" t="str">
            <v/>
          </cell>
          <cell r="BM776" t="str">
            <v>○</v>
          </cell>
          <cell r="BN776" t="b">
            <v>1</v>
          </cell>
          <cell r="BO776" t="b">
            <v>1</v>
          </cell>
        </row>
        <row r="777">
          <cell r="W777" t="str">
            <v>－</v>
          </cell>
          <cell r="BC777" t="str">
            <v>予定価格</v>
          </cell>
          <cell r="BD777" t="str">
            <v>×</v>
          </cell>
          <cell r="BE777" t="str">
            <v>×</v>
          </cell>
          <cell r="BF777" t="str">
            <v>×</v>
          </cell>
          <cell r="BG777" t="str">
            <v>×</v>
          </cell>
          <cell r="BH777" t="str">
            <v/>
          </cell>
          <cell r="BI777">
            <v>0</v>
          </cell>
          <cell r="BJ777" t="str">
            <v/>
          </cell>
          <cell r="BL777" t="str">
            <v/>
          </cell>
          <cell r="BM777" t="str">
            <v>○</v>
          </cell>
          <cell r="BN777" t="b">
            <v>1</v>
          </cell>
          <cell r="BO777" t="b">
            <v>1</v>
          </cell>
        </row>
        <row r="778">
          <cell r="W778" t="str">
            <v>－</v>
          </cell>
          <cell r="BC778" t="str">
            <v>予定価格</v>
          </cell>
          <cell r="BD778" t="str">
            <v>×</v>
          </cell>
          <cell r="BE778" t="str">
            <v>×</v>
          </cell>
          <cell r="BF778" t="str">
            <v>×</v>
          </cell>
          <cell r="BG778" t="str">
            <v>×</v>
          </cell>
          <cell r="BH778" t="str">
            <v/>
          </cell>
          <cell r="BI778">
            <v>0</v>
          </cell>
          <cell r="BJ778" t="str">
            <v/>
          </cell>
          <cell r="BL778" t="str">
            <v/>
          </cell>
          <cell r="BM778" t="str">
            <v>○</v>
          </cell>
          <cell r="BN778" t="b">
            <v>1</v>
          </cell>
          <cell r="BO778" t="b">
            <v>1</v>
          </cell>
        </row>
        <row r="779">
          <cell r="W779" t="str">
            <v>－</v>
          </cell>
          <cell r="BC779" t="str">
            <v>予定価格</v>
          </cell>
          <cell r="BD779" t="str">
            <v>×</v>
          </cell>
          <cell r="BE779" t="str">
            <v>×</v>
          </cell>
          <cell r="BF779" t="str">
            <v>×</v>
          </cell>
          <cell r="BG779" t="str">
            <v>×</v>
          </cell>
          <cell r="BH779" t="str">
            <v/>
          </cell>
          <cell r="BI779">
            <v>0</v>
          </cell>
          <cell r="BJ779" t="str">
            <v/>
          </cell>
          <cell r="BL779" t="str">
            <v/>
          </cell>
          <cell r="BM779" t="str">
            <v>○</v>
          </cell>
          <cell r="BN779" t="b">
            <v>1</v>
          </cell>
          <cell r="BO779" t="b">
            <v>1</v>
          </cell>
        </row>
        <row r="780">
          <cell r="W780" t="str">
            <v>－</v>
          </cell>
          <cell r="BC780" t="str">
            <v>予定価格</v>
          </cell>
          <cell r="BD780" t="str">
            <v>×</v>
          </cell>
          <cell r="BE780" t="str">
            <v>×</v>
          </cell>
          <cell r="BF780" t="str">
            <v>×</v>
          </cell>
          <cell r="BG780" t="str">
            <v>×</v>
          </cell>
          <cell r="BH780" t="str">
            <v/>
          </cell>
          <cell r="BI780">
            <v>0</v>
          </cell>
          <cell r="BJ780" t="str">
            <v/>
          </cell>
          <cell r="BL780" t="str">
            <v/>
          </cell>
          <cell r="BM780" t="str">
            <v>○</v>
          </cell>
          <cell r="BN780" t="b">
            <v>1</v>
          </cell>
          <cell r="BO780" t="b">
            <v>1</v>
          </cell>
        </row>
        <row r="781">
          <cell r="W781" t="str">
            <v>－</v>
          </cell>
          <cell r="BC781" t="str">
            <v>予定価格</v>
          </cell>
          <cell r="BD781" t="str">
            <v>×</v>
          </cell>
          <cell r="BE781" t="str">
            <v>×</v>
          </cell>
          <cell r="BF781" t="str">
            <v>×</v>
          </cell>
          <cell r="BG781" t="str">
            <v>×</v>
          </cell>
          <cell r="BH781" t="str">
            <v/>
          </cell>
          <cell r="BI781">
            <v>0</v>
          </cell>
          <cell r="BJ781" t="str">
            <v/>
          </cell>
          <cell r="BL781" t="str">
            <v/>
          </cell>
          <cell r="BM781" t="str">
            <v>○</v>
          </cell>
          <cell r="BN781" t="b">
            <v>1</v>
          </cell>
          <cell r="BO781" t="b">
            <v>1</v>
          </cell>
        </row>
        <row r="782">
          <cell r="W782" t="str">
            <v>－</v>
          </cell>
          <cell r="BC782" t="str">
            <v>予定価格</v>
          </cell>
          <cell r="BD782" t="str">
            <v>×</v>
          </cell>
          <cell r="BE782" t="str">
            <v>×</v>
          </cell>
          <cell r="BF782" t="str">
            <v>×</v>
          </cell>
          <cell r="BG782" t="str">
            <v>×</v>
          </cell>
          <cell r="BH782" t="str">
            <v/>
          </cell>
          <cell r="BI782">
            <v>0</v>
          </cell>
          <cell r="BJ782" t="str">
            <v/>
          </cell>
          <cell r="BL782" t="str">
            <v/>
          </cell>
          <cell r="BM782" t="str">
            <v>○</v>
          </cell>
          <cell r="BN782" t="b">
            <v>1</v>
          </cell>
          <cell r="BO782" t="b">
            <v>1</v>
          </cell>
        </row>
        <row r="783">
          <cell r="W783" t="str">
            <v>－</v>
          </cell>
          <cell r="BC783" t="str">
            <v>予定価格</v>
          </cell>
          <cell r="BD783" t="str">
            <v>×</v>
          </cell>
          <cell r="BE783" t="str">
            <v>×</v>
          </cell>
          <cell r="BF783" t="str">
            <v>×</v>
          </cell>
          <cell r="BG783" t="str">
            <v>×</v>
          </cell>
          <cell r="BH783" t="str">
            <v/>
          </cell>
          <cell r="BI783">
            <v>0</v>
          </cell>
          <cell r="BJ783" t="str">
            <v/>
          </cell>
          <cell r="BL783" t="str">
            <v/>
          </cell>
          <cell r="BM783" t="str">
            <v>○</v>
          </cell>
          <cell r="BN783" t="b">
            <v>1</v>
          </cell>
          <cell r="BO783" t="b">
            <v>1</v>
          </cell>
        </row>
        <row r="784">
          <cell r="W784" t="str">
            <v>－</v>
          </cell>
          <cell r="BC784" t="str">
            <v>予定価格</v>
          </cell>
          <cell r="BD784" t="str">
            <v>×</v>
          </cell>
          <cell r="BE784" t="str">
            <v>×</v>
          </cell>
          <cell r="BF784" t="str">
            <v>×</v>
          </cell>
          <cell r="BG784" t="str">
            <v>×</v>
          </cell>
          <cell r="BH784" t="str">
            <v/>
          </cell>
          <cell r="BI784">
            <v>0</v>
          </cell>
          <cell r="BJ784" t="str">
            <v/>
          </cell>
          <cell r="BL784" t="str">
            <v/>
          </cell>
          <cell r="BM784" t="str">
            <v>○</v>
          </cell>
          <cell r="BN784" t="b">
            <v>1</v>
          </cell>
          <cell r="BO784" t="b">
            <v>1</v>
          </cell>
        </row>
        <row r="785">
          <cell r="W785" t="str">
            <v>－</v>
          </cell>
          <cell r="BC785" t="str">
            <v>予定価格</v>
          </cell>
          <cell r="BD785" t="str">
            <v>×</v>
          </cell>
          <cell r="BE785" t="str">
            <v>×</v>
          </cell>
          <cell r="BF785" t="str">
            <v>×</v>
          </cell>
          <cell r="BG785" t="str">
            <v>×</v>
          </cell>
          <cell r="BH785" t="str">
            <v/>
          </cell>
          <cell r="BI785">
            <v>0</v>
          </cell>
          <cell r="BJ785" t="str">
            <v/>
          </cell>
          <cell r="BL785" t="str">
            <v/>
          </cell>
          <cell r="BM785" t="str">
            <v>○</v>
          </cell>
          <cell r="BN785" t="b">
            <v>1</v>
          </cell>
          <cell r="BO785" t="b">
            <v>1</v>
          </cell>
        </row>
        <row r="786">
          <cell r="W786" t="str">
            <v>－</v>
          </cell>
          <cell r="BC786" t="str">
            <v>予定価格</v>
          </cell>
          <cell r="BD786" t="str">
            <v>×</v>
          </cell>
          <cell r="BE786" t="str">
            <v>×</v>
          </cell>
          <cell r="BF786" t="str">
            <v>×</v>
          </cell>
          <cell r="BG786" t="str">
            <v>×</v>
          </cell>
          <cell r="BH786" t="str">
            <v/>
          </cell>
          <cell r="BI786">
            <v>0</v>
          </cell>
          <cell r="BJ786" t="str">
            <v/>
          </cell>
          <cell r="BL786" t="str">
            <v/>
          </cell>
          <cell r="BM786" t="str">
            <v>○</v>
          </cell>
          <cell r="BN786" t="b">
            <v>1</v>
          </cell>
          <cell r="BO786" t="b">
            <v>1</v>
          </cell>
        </row>
        <row r="787">
          <cell r="W787" t="str">
            <v>－</v>
          </cell>
          <cell r="BC787" t="str">
            <v>予定価格</v>
          </cell>
          <cell r="BD787" t="str">
            <v>×</v>
          </cell>
          <cell r="BE787" t="str">
            <v>×</v>
          </cell>
          <cell r="BF787" t="str">
            <v>×</v>
          </cell>
          <cell r="BG787" t="str">
            <v>×</v>
          </cell>
          <cell r="BH787" t="str">
            <v/>
          </cell>
          <cell r="BI787">
            <v>0</v>
          </cell>
          <cell r="BJ787" t="str">
            <v/>
          </cell>
          <cell r="BL787" t="str">
            <v/>
          </cell>
          <cell r="BM787" t="str">
            <v>○</v>
          </cell>
          <cell r="BN787" t="b">
            <v>1</v>
          </cell>
          <cell r="BO787" t="b">
            <v>1</v>
          </cell>
        </row>
        <row r="788">
          <cell r="W788" t="str">
            <v>－</v>
          </cell>
          <cell r="BC788" t="str">
            <v>予定価格</v>
          </cell>
          <cell r="BD788" t="str">
            <v>×</v>
          </cell>
          <cell r="BE788" t="str">
            <v>×</v>
          </cell>
          <cell r="BF788" t="str">
            <v>×</v>
          </cell>
          <cell r="BG788" t="str">
            <v>×</v>
          </cell>
          <cell r="BH788" t="str">
            <v/>
          </cell>
          <cell r="BI788">
            <v>0</v>
          </cell>
          <cell r="BJ788" t="str">
            <v/>
          </cell>
          <cell r="BL788" t="str">
            <v/>
          </cell>
          <cell r="BM788" t="str">
            <v>○</v>
          </cell>
          <cell r="BN788" t="b">
            <v>1</v>
          </cell>
          <cell r="BO788" t="b">
            <v>1</v>
          </cell>
        </row>
        <row r="789">
          <cell r="W789" t="str">
            <v>－</v>
          </cell>
          <cell r="BC789" t="str">
            <v>予定価格</v>
          </cell>
          <cell r="BD789" t="str">
            <v>×</v>
          </cell>
          <cell r="BE789" t="str">
            <v>×</v>
          </cell>
          <cell r="BF789" t="str">
            <v>×</v>
          </cell>
          <cell r="BG789" t="str">
            <v>×</v>
          </cell>
          <cell r="BH789" t="str">
            <v/>
          </cell>
          <cell r="BI789">
            <v>0</v>
          </cell>
          <cell r="BJ789" t="str">
            <v/>
          </cell>
          <cell r="BL789" t="str">
            <v/>
          </cell>
          <cell r="BM789" t="str">
            <v>○</v>
          </cell>
          <cell r="BN789" t="b">
            <v>1</v>
          </cell>
          <cell r="BO789" t="b">
            <v>1</v>
          </cell>
        </row>
        <row r="790">
          <cell r="W790" t="str">
            <v>－</v>
          </cell>
          <cell r="BC790" t="str">
            <v>予定価格</v>
          </cell>
          <cell r="BD790" t="str">
            <v>×</v>
          </cell>
          <cell r="BE790" t="str">
            <v>×</v>
          </cell>
          <cell r="BF790" t="str">
            <v>×</v>
          </cell>
          <cell r="BG790" t="str">
            <v>×</v>
          </cell>
          <cell r="BH790" t="str">
            <v/>
          </cell>
          <cell r="BI790">
            <v>0</v>
          </cell>
          <cell r="BJ790" t="str">
            <v/>
          </cell>
          <cell r="BL790" t="str">
            <v/>
          </cell>
          <cell r="BM790" t="str">
            <v>○</v>
          </cell>
          <cell r="BN790" t="b">
            <v>1</v>
          </cell>
          <cell r="BO790" t="b">
            <v>1</v>
          </cell>
        </row>
        <row r="791">
          <cell r="W791" t="str">
            <v>－</v>
          </cell>
          <cell r="BC791" t="str">
            <v>予定価格</v>
          </cell>
          <cell r="BD791" t="str">
            <v>×</v>
          </cell>
          <cell r="BE791" t="str">
            <v>×</v>
          </cell>
          <cell r="BF791" t="str">
            <v>×</v>
          </cell>
          <cell r="BG791" t="str">
            <v>×</v>
          </cell>
          <cell r="BH791" t="str">
            <v/>
          </cell>
          <cell r="BI791">
            <v>0</v>
          </cell>
          <cell r="BJ791" t="str">
            <v/>
          </cell>
          <cell r="BL791" t="str">
            <v/>
          </cell>
          <cell r="BM791" t="str">
            <v>○</v>
          </cell>
          <cell r="BN791" t="b">
            <v>1</v>
          </cell>
          <cell r="BO791" t="b">
            <v>1</v>
          </cell>
        </row>
        <row r="792">
          <cell r="W792" t="str">
            <v>－</v>
          </cell>
          <cell r="BC792" t="str">
            <v>予定価格</v>
          </cell>
          <cell r="BD792" t="str">
            <v>×</v>
          </cell>
          <cell r="BE792" t="str">
            <v>×</v>
          </cell>
          <cell r="BF792" t="str">
            <v>×</v>
          </cell>
          <cell r="BG792" t="str">
            <v>×</v>
          </cell>
          <cell r="BH792" t="str">
            <v/>
          </cell>
          <cell r="BI792">
            <v>0</v>
          </cell>
          <cell r="BJ792" t="str">
            <v/>
          </cell>
          <cell r="BL792" t="str">
            <v/>
          </cell>
          <cell r="BM792" t="str">
            <v>○</v>
          </cell>
          <cell r="BN792" t="b">
            <v>1</v>
          </cell>
          <cell r="BO792" t="b">
            <v>1</v>
          </cell>
        </row>
        <row r="793">
          <cell r="W793" t="str">
            <v>－</v>
          </cell>
          <cell r="BC793" t="str">
            <v>予定価格</v>
          </cell>
          <cell r="BD793" t="str">
            <v>×</v>
          </cell>
          <cell r="BE793" t="str">
            <v>×</v>
          </cell>
          <cell r="BF793" t="str">
            <v>×</v>
          </cell>
          <cell r="BG793" t="str">
            <v>×</v>
          </cell>
          <cell r="BH793" t="str">
            <v/>
          </cell>
          <cell r="BI793">
            <v>0</v>
          </cell>
          <cell r="BJ793" t="str">
            <v/>
          </cell>
          <cell r="BL793" t="str">
            <v/>
          </cell>
          <cell r="BM793" t="str">
            <v>○</v>
          </cell>
          <cell r="BN793" t="b">
            <v>1</v>
          </cell>
          <cell r="BO793" t="b">
            <v>1</v>
          </cell>
        </row>
        <row r="794">
          <cell r="W794" t="str">
            <v>－</v>
          </cell>
          <cell r="BC794" t="str">
            <v>予定価格</v>
          </cell>
          <cell r="BD794" t="str">
            <v>×</v>
          </cell>
          <cell r="BE794" t="str">
            <v>×</v>
          </cell>
          <cell r="BF794" t="str">
            <v>×</v>
          </cell>
          <cell r="BG794" t="str">
            <v>×</v>
          </cell>
          <cell r="BH794" t="str">
            <v/>
          </cell>
          <cell r="BI794">
            <v>0</v>
          </cell>
          <cell r="BJ794" t="str">
            <v/>
          </cell>
          <cell r="BL794" t="str">
            <v/>
          </cell>
          <cell r="BM794" t="str">
            <v>○</v>
          </cell>
          <cell r="BN794" t="b">
            <v>1</v>
          </cell>
          <cell r="BO794" t="b">
            <v>1</v>
          </cell>
        </row>
        <row r="795">
          <cell r="W795" t="str">
            <v>－</v>
          </cell>
          <cell r="BC795" t="str">
            <v>予定価格</v>
          </cell>
          <cell r="BD795" t="str">
            <v>×</v>
          </cell>
          <cell r="BE795" t="str">
            <v>×</v>
          </cell>
          <cell r="BF795" t="str">
            <v>×</v>
          </cell>
          <cell r="BG795" t="str">
            <v>×</v>
          </cell>
          <cell r="BH795" t="str">
            <v/>
          </cell>
          <cell r="BI795">
            <v>0</v>
          </cell>
          <cell r="BJ795" t="str">
            <v/>
          </cell>
          <cell r="BL795" t="str">
            <v/>
          </cell>
          <cell r="BM795" t="str">
            <v>○</v>
          </cell>
          <cell r="BN795" t="b">
            <v>1</v>
          </cell>
          <cell r="BO795" t="b">
            <v>1</v>
          </cell>
        </row>
        <row r="796">
          <cell r="W796" t="str">
            <v>－</v>
          </cell>
          <cell r="BC796" t="str">
            <v>予定価格</v>
          </cell>
          <cell r="BD796" t="str">
            <v>×</v>
          </cell>
          <cell r="BE796" t="str">
            <v>×</v>
          </cell>
          <cell r="BF796" t="str">
            <v>×</v>
          </cell>
          <cell r="BG796" t="str">
            <v>×</v>
          </cell>
          <cell r="BH796" t="str">
            <v/>
          </cell>
          <cell r="BI796">
            <v>0</v>
          </cell>
          <cell r="BJ796" t="str">
            <v/>
          </cell>
          <cell r="BL796" t="str">
            <v/>
          </cell>
          <cell r="BM796" t="str">
            <v>○</v>
          </cell>
          <cell r="BN796" t="b">
            <v>1</v>
          </cell>
          <cell r="BO796" t="b">
            <v>1</v>
          </cell>
        </row>
        <row r="797">
          <cell r="W797" t="str">
            <v>－</v>
          </cell>
          <cell r="BC797" t="str">
            <v>予定価格</v>
          </cell>
          <cell r="BD797" t="str">
            <v>×</v>
          </cell>
          <cell r="BE797" t="str">
            <v>×</v>
          </cell>
          <cell r="BF797" t="str">
            <v>×</v>
          </cell>
          <cell r="BG797" t="str">
            <v>×</v>
          </cell>
          <cell r="BH797" t="str">
            <v/>
          </cell>
          <cell r="BI797">
            <v>0</v>
          </cell>
          <cell r="BJ797" t="str">
            <v/>
          </cell>
          <cell r="BL797" t="str">
            <v/>
          </cell>
          <cell r="BM797" t="str">
            <v>○</v>
          </cell>
          <cell r="BN797" t="b">
            <v>1</v>
          </cell>
          <cell r="BO797" t="b">
            <v>1</v>
          </cell>
        </row>
        <row r="798">
          <cell r="W798" t="str">
            <v>－</v>
          </cell>
          <cell r="BC798" t="str">
            <v>予定価格</v>
          </cell>
          <cell r="BD798" t="str">
            <v>×</v>
          </cell>
          <cell r="BE798" t="str">
            <v>×</v>
          </cell>
          <cell r="BF798" t="str">
            <v>×</v>
          </cell>
          <cell r="BG798" t="str">
            <v>×</v>
          </cell>
          <cell r="BH798" t="str">
            <v/>
          </cell>
          <cell r="BI798">
            <v>0</v>
          </cell>
          <cell r="BJ798" t="str">
            <v/>
          </cell>
          <cell r="BL798" t="str">
            <v/>
          </cell>
          <cell r="BM798" t="str">
            <v>○</v>
          </cell>
          <cell r="BN798" t="b">
            <v>1</v>
          </cell>
          <cell r="BO798" t="b">
            <v>1</v>
          </cell>
        </row>
        <row r="799">
          <cell r="W799" t="str">
            <v>－</v>
          </cell>
          <cell r="BC799" t="str">
            <v>予定価格</v>
          </cell>
          <cell r="BD799" t="str">
            <v>×</v>
          </cell>
          <cell r="BE799" t="str">
            <v>×</v>
          </cell>
          <cell r="BF799" t="str">
            <v>×</v>
          </cell>
          <cell r="BG799" t="str">
            <v>×</v>
          </cell>
          <cell r="BH799" t="str">
            <v/>
          </cell>
          <cell r="BI799">
            <v>0</v>
          </cell>
          <cell r="BJ799" t="str">
            <v/>
          </cell>
          <cell r="BL799" t="str">
            <v/>
          </cell>
          <cell r="BM799" t="str">
            <v>○</v>
          </cell>
          <cell r="BN799" t="b">
            <v>1</v>
          </cell>
          <cell r="BO799" t="b">
            <v>1</v>
          </cell>
        </row>
        <row r="800">
          <cell r="W800" t="str">
            <v>－</v>
          </cell>
          <cell r="BC800" t="str">
            <v>予定価格</v>
          </cell>
          <cell r="BD800" t="str">
            <v>×</v>
          </cell>
          <cell r="BE800" t="str">
            <v>×</v>
          </cell>
          <cell r="BF800" t="str">
            <v>×</v>
          </cell>
          <cell r="BG800" t="str">
            <v>×</v>
          </cell>
          <cell r="BH800" t="str">
            <v/>
          </cell>
          <cell r="BI800">
            <v>0</v>
          </cell>
          <cell r="BJ800" t="str">
            <v/>
          </cell>
          <cell r="BL800" t="str">
            <v/>
          </cell>
          <cell r="BM800" t="str">
            <v>○</v>
          </cell>
          <cell r="BN800" t="b">
            <v>1</v>
          </cell>
          <cell r="BO800" t="b">
            <v>1</v>
          </cell>
        </row>
        <row r="801">
          <cell r="W801" t="str">
            <v>－</v>
          </cell>
          <cell r="BC801" t="str">
            <v>予定価格</v>
          </cell>
          <cell r="BD801" t="str">
            <v>×</v>
          </cell>
          <cell r="BE801" t="str">
            <v>×</v>
          </cell>
          <cell r="BF801" t="str">
            <v>×</v>
          </cell>
          <cell r="BG801" t="str">
            <v>×</v>
          </cell>
          <cell r="BH801" t="str">
            <v/>
          </cell>
          <cell r="BI801">
            <v>0</v>
          </cell>
          <cell r="BJ801" t="str">
            <v/>
          </cell>
          <cell r="BL801" t="str">
            <v/>
          </cell>
          <cell r="BM801" t="str">
            <v>○</v>
          </cell>
          <cell r="BN801" t="b">
            <v>1</v>
          </cell>
          <cell r="BO801" t="b">
            <v>1</v>
          </cell>
        </row>
        <row r="802">
          <cell r="W802" t="str">
            <v>－</v>
          </cell>
          <cell r="BC802" t="str">
            <v>予定価格</v>
          </cell>
          <cell r="BD802" t="str">
            <v>×</v>
          </cell>
          <cell r="BE802" t="str">
            <v>×</v>
          </cell>
          <cell r="BF802" t="str">
            <v>×</v>
          </cell>
          <cell r="BG802" t="str">
            <v>×</v>
          </cell>
          <cell r="BH802" t="str">
            <v/>
          </cell>
          <cell r="BI802">
            <v>0</v>
          </cell>
          <cell r="BJ802" t="str">
            <v/>
          </cell>
          <cell r="BL802" t="str">
            <v/>
          </cell>
          <cell r="BM802" t="str">
            <v>○</v>
          </cell>
          <cell r="BN802" t="b">
            <v>1</v>
          </cell>
          <cell r="BO802" t="b">
            <v>1</v>
          </cell>
        </row>
        <row r="803">
          <cell r="W803" t="str">
            <v>－</v>
          </cell>
          <cell r="BC803" t="str">
            <v>予定価格</v>
          </cell>
          <cell r="BD803" t="str">
            <v>×</v>
          </cell>
          <cell r="BE803" t="str">
            <v>×</v>
          </cell>
          <cell r="BF803" t="str">
            <v>×</v>
          </cell>
          <cell r="BG803" t="str">
            <v>×</v>
          </cell>
          <cell r="BH803" t="str">
            <v/>
          </cell>
          <cell r="BI803">
            <v>0</v>
          </cell>
          <cell r="BJ803" t="str">
            <v/>
          </cell>
          <cell r="BL803" t="str">
            <v/>
          </cell>
          <cell r="BM803" t="str">
            <v>○</v>
          </cell>
          <cell r="BN803" t="b">
            <v>1</v>
          </cell>
          <cell r="BO803" t="b">
            <v>1</v>
          </cell>
        </row>
        <row r="804">
          <cell r="W804" t="str">
            <v>－</v>
          </cell>
          <cell r="BC804" t="str">
            <v>予定価格</v>
          </cell>
          <cell r="BD804" t="str">
            <v>×</v>
          </cell>
          <cell r="BE804" t="str">
            <v>×</v>
          </cell>
          <cell r="BF804" t="str">
            <v>×</v>
          </cell>
          <cell r="BG804" t="str">
            <v>×</v>
          </cell>
          <cell r="BH804" t="str">
            <v/>
          </cell>
          <cell r="BI804">
            <v>0</v>
          </cell>
          <cell r="BJ804" t="str">
            <v/>
          </cell>
          <cell r="BL804" t="str">
            <v/>
          </cell>
          <cell r="BM804" t="str">
            <v>○</v>
          </cell>
          <cell r="BN804" t="b">
            <v>1</v>
          </cell>
          <cell r="BO804" t="b">
            <v>1</v>
          </cell>
        </row>
        <row r="805">
          <cell r="W805" t="str">
            <v>－</v>
          </cell>
          <cell r="BC805" t="str">
            <v>予定価格</v>
          </cell>
          <cell r="BD805" t="str">
            <v>×</v>
          </cell>
          <cell r="BE805" t="str">
            <v>×</v>
          </cell>
          <cell r="BF805" t="str">
            <v>×</v>
          </cell>
          <cell r="BG805" t="str">
            <v>×</v>
          </cell>
          <cell r="BH805" t="str">
            <v/>
          </cell>
          <cell r="BI805">
            <v>0</v>
          </cell>
          <cell r="BJ805" t="str">
            <v/>
          </cell>
          <cell r="BL805" t="str">
            <v/>
          </cell>
          <cell r="BM805" t="str">
            <v>○</v>
          </cell>
          <cell r="BN805" t="b">
            <v>1</v>
          </cell>
          <cell r="BO805" t="b">
            <v>1</v>
          </cell>
        </row>
        <row r="806">
          <cell r="W806" t="str">
            <v>－</v>
          </cell>
          <cell r="BC806" t="str">
            <v>予定価格</v>
          </cell>
          <cell r="BD806" t="str">
            <v>×</v>
          </cell>
          <cell r="BE806" t="str">
            <v>×</v>
          </cell>
          <cell r="BF806" t="str">
            <v>×</v>
          </cell>
          <cell r="BG806" t="str">
            <v>×</v>
          </cell>
          <cell r="BH806" t="str">
            <v/>
          </cell>
          <cell r="BI806">
            <v>0</v>
          </cell>
          <cell r="BJ806" t="str">
            <v/>
          </cell>
          <cell r="BL806" t="str">
            <v/>
          </cell>
          <cell r="BM806" t="str">
            <v>○</v>
          </cell>
          <cell r="BN806" t="b">
            <v>1</v>
          </cell>
          <cell r="BO806" t="b">
            <v>1</v>
          </cell>
        </row>
        <row r="807">
          <cell r="W807" t="str">
            <v>－</v>
          </cell>
          <cell r="BC807" t="str">
            <v>予定価格</v>
          </cell>
          <cell r="BD807" t="str">
            <v>×</v>
          </cell>
          <cell r="BE807" t="str">
            <v>×</v>
          </cell>
          <cell r="BF807" t="str">
            <v>×</v>
          </cell>
          <cell r="BG807" t="str">
            <v>×</v>
          </cell>
          <cell r="BH807" t="str">
            <v/>
          </cell>
          <cell r="BI807">
            <v>0</v>
          </cell>
          <cell r="BJ807" t="str">
            <v/>
          </cell>
          <cell r="BL807" t="str">
            <v/>
          </cell>
          <cell r="BM807" t="str">
            <v>○</v>
          </cell>
          <cell r="BN807" t="b">
            <v>1</v>
          </cell>
          <cell r="BO807" t="b">
            <v>1</v>
          </cell>
        </row>
        <row r="808">
          <cell r="W808" t="str">
            <v>－</v>
          </cell>
          <cell r="BC808" t="str">
            <v>予定価格</v>
          </cell>
          <cell r="BD808" t="str">
            <v>×</v>
          </cell>
          <cell r="BE808" t="str">
            <v>×</v>
          </cell>
          <cell r="BF808" t="str">
            <v>×</v>
          </cell>
          <cell r="BG808" t="str">
            <v>×</v>
          </cell>
          <cell r="BH808" t="str">
            <v/>
          </cell>
          <cell r="BI808">
            <v>0</v>
          </cell>
          <cell r="BJ808" t="str">
            <v/>
          </cell>
          <cell r="BL808" t="str">
            <v/>
          </cell>
          <cell r="BM808" t="str">
            <v>○</v>
          </cell>
          <cell r="BN808" t="b">
            <v>1</v>
          </cell>
          <cell r="BO808" t="b">
            <v>1</v>
          </cell>
        </row>
        <row r="809">
          <cell r="W809" t="str">
            <v>－</v>
          </cell>
          <cell r="BC809" t="str">
            <v>予定価格</v>
          </cell>
          <cell r="BD809" t="str">
            <v>×</v>
          </cell>
          <cell r="BE809" t="str">
            <v>×</v>
          </cell>
          <cell r="BF809" t="str">
            <v>×</v>
          </cell>
          <cell r="BG809" t="str">
            <v>×</v>
          </cell>
          <cell r="BH809" t="str">
            <v/>
          </cell>
          <cell r="BI809">
            <v>0</v>
          </cell>
          <cell r="BJ809" t="str">
            <v/>
          </cell>
          <cell r="BL809" t="str">
            <v/>
          </cell>
          <cell r="BM809" t="str">
            <v>○</v>
          </cell>
          <cell r="BN809" t="b">
            <v>1</v>
          </cell>
          <cell r="BO809" t="b">
            <v>1</v>
          </cell>
        </row>
        <row r="810">
          <cell r="W810" t="str">
            <v>－</v>
          </cell>
          <cell r="BC810" t="str">
            <v>予定価格</v>
          </cell>
          <cell r="BD810" t="str">
            <v>×</v>
          </cell>
          <cell r="BE810" t="str">
            <v>×</v>
          </cell>
          <cell r="BF810" t="str">
            <v>×</v>
          </cell>
          <cell r="BG810" t="str">
            <v>×</v>
          </cell>
          <cell r="BH810" t="str">
            <v/>
          </cell>
          <cell r="BI810">
            <v>0</v>
          </cell>
          <cell r="BJ810" t="str">
            <v/>
          </cell>
          <cell r="BL810" t="str">
            <v/>
          </cell>
          <cell r="BM810" t="str">
            <v>○</v>
          </cell>
          <cell r="BN810" t="b">
            <v>1</v>
          </cell>
          <cell r="BO810" t="b">
            <v>1</v>
          </cell>
        </row>
        <row r="811">
          <cell r="W811" t="str">
            <v>－</v>
          </cell>
          <cell r="BC811" t="str">
            <v>予定価格</v>
          </cell>
          <cell r="BD811" t="str">
            <v>×</v>
          </cell>
          <cell r="BE811" t="str">
            <v>×</v>
          </cell>
          <cell r="BF811" t="str">
            <v>×</v>
          </cell>
          <cell r="BG811" t="str">
            <v>×</v>
          </cell>
          <cell r="BH811" t="str">
            <v/>
          </cell>
          <cell r="BI811">
            <v>0</v>
          </cell>
          <cell r="BJ811" t="str">
            <v/>
          </cell>
          <cell r="BL811" t="str">
            <v/>
          </cell>
          <cell r="BM811" t="str">
            <v>○</v>
          </cell>
          <cell r="BN811" t="b">
            <v>1</v>
          </cell>
          <cell r="BO811" t="b">
            <v>1</v>
          </cell>
        </row>
        <row r="812">
          <cell r="W812" t="str">
            <v>－</v>
          </cell>
          <cell r="BC812" t="str">
            <v>予定価格</v>
          </cell>
          <cell r="BD812" t="str">
            <v>×</v>
          </cell>
          <cell r="BE812" t="str">
            <v>×</v>
          </cell>
          <cell r="BF812" t="str">
            <v>×</v>
          </cell>
          <cell r="BG812" t="str">
            <v>×</v>
          </cell>
          <cell r="BH812" t="str">
            <v/>
          </cell>
          <cell r="BI812">
            <v>0</v>
          </cell>
          <cell r="BJ812" t="str">
            <v/>
          </cell>
          <cell r="BL812" t="str">
            <v/>
          </cell>
          <cell r="BM812" t="str">
            <v>○</v>
          </cell>
          <cell r="BN812" t="b">
            <v>1</v>
          </cell>
          <cell r="BO812" t="b">
            <v>1</v>
          </cell>
        </row>
        <row r="813">
          <cell r="W813" t="str">
            <v>－</v>
          </cell>
          <cell r="BC813" t="str">
            <v>予定価格</v>
          </cell>
          <cell r="BD813" t="str">
            <v>×</v>
          </cell>
          <cell r="BE813" t="str">
            <v>×</v>
          </cell>
          <cell r="BF813" t="str">
            <v>×</v>
          </cell>
          <cell r="BG813" t="str">
            <v>×</v>
          </cell>
          <cell r="BH813" t="str">
            <v/>
          </cell>
          <cell r="BI813">
            <v>0</v>
          </cell>
          <cell r="BJ813" t="str">
            <v/>
          </cell>
          <cell r="BL813" t="str">
            <v/>
          </cell>
          <cell r="BM813" t="str">
            <v>○</v>
          </cell>
          <cell r="BN813" t="b">
            <v>1</v>
          </cell>
          <cell r="BO813" t="b">
            <v>1</v>
          </cell>
        </row>
        <row r="814">
          <cell r="W814" t="str">
            <v>－</v>
          </cell>
          <cell r="BC814" t="str">
            <v>予定価格</v>
          </cell>
          <cell r="BD814" t="str">
            <v>×</v>
          </cell>
          <cell r="BE814" t="str">
            <v>×</v>
          </cell>
          <cell r="BF814" t="str">
            <v>×</v>
          </cell>
          <cell r="BG814" t="str">
            <v>×</v>
          </cell>
          <cell r="BH814" t="str">
            <v/>
          </cell>
          <cell r="BI814">
            <v>0</v>
          </cell>
          <cell r="BJ814" t="str">
            <v/>
          </cell>
          <cell r="BL814" t="str">
            <v/>
          </cell>
          <cell r="BM814" t="str">
            <v>○</v>
          </cell>
          <cell r="BN814" t="b">
            <v>1</v>
          </cell>
          <cell r="BO814" t="b">
            <v>1</v>
          </cell>
        </row>
        <row r="815">
          <cell r="W815" t="str">
            <v>－</v>
          </cell>
          <cell r="BC815" t="str">
            <v>予定価格</v>
          </cell>
          <cell r="BD815" t="str">
            <v>×</v>
          </cell>
          <cell r="BE815" t="str">
            <v>×</v>
          </cell>
          <cell r="BF815" t="str">
            <v>×</v>
          </cell>
          <cell r="BG815" t="str">
            <v>×</v>
          </cell>
          <cell r="BH815" t="str">
            <v/>
          </cell>
          <cell r="BI815">
            <v>0</v>
          </cell>
          <cell r="BJ815" t="str">
            <v/>
          </cell>
          <cell r="BL815" t="str">
            <v/>
          </cell>
          <cell r="BM815" t="str">
            <v>○</v>
          </cell>
          <cell r="BN815" t="b">
            <v>1</v>
          </cell>
          <cell r="BO815" t="b">
            <v>1</v>
          </cell>
        </row>
        <row r="816">
          <cell r="W816" t="str">
            <v>－</v>
          </cell>
          <cell r="BC816" t="str">
            <v>予定価格</v>
          </cell>
          <cell r="BD816" t="str">
            <v>×</v>
          </cell>
          <cell r="BE816" t="str">
            <v>×</v>
          </cell>
          <cell r="BF816" t="str">
            <v>×</v>
          </cell>
          <cell r="BG816" t="str">
            <v>×</v>
          </cell>
          <cell r="BH816" t="str">
            <v/>
          </cell>
          <cell r="BI816">
            <v>0</v>
          </cell>
          <cell r="BJ816" t="str">
            <v/>
          </cell>
          <cell r="BL816" t="str">
            <v/>
          </cell>
          <cell r="BM816" t="str">
            <v>○</v>
          </cell>
          <cell r="BN816" t="b">
            <v>1</v>
          </cell>
          <cell r="BO816" t="b">
            <v>1</v>
          </cell>
        </row>
        <row r="817">
          <cell r="W817" t="str">
            <v>－</v>
          </cell>
          <cell r="BC817" t="str">
            <v>予定価格</v>
          </cell>
          <cell r="BD817" t="str">
            <v>×</v>
          </cell>
          <cell r="BE817" t="str">
            <v>×</v>
          </cell>
          <cell r="BF817" t="str">
            <v>×</v>
          </cell>
          <cell r="BG817" t="str">
            <v>×</v>
          </cell>
          <cell r="BH817" t="str">
            <v/>
          </cell>
          <cell r="BI817">
            <v>0</v>
          </cell>
          <cell r="BJ817" t="str">
            <v/>
          </cell>
          <cell r="BL817" t="str">
            <v/>
          </cell>
          <cell r="BM817" t="str">
            <v>○</v>
          </cell>
          <cell r="BN817" t="b">
            <v>1</v>
          </cell>
          <cell r="BO817" t="b">
            <v>1</v>
          </cell>
        </row>
        <row r="818">
          <cell r="W818" t="str">
            <v>－</v>
          </cell>
          <cell r="BC818" t="str">
            <v>予定価格</v>
          </cell>
          <cell r="BD818" t="str">
            <v>×</v>
          </cell>
          <cell r="BE818" t="str">
            <v>×</v>
          </cell>
          <cell r="BF818" t="str">
            <v>×</v>
          </cell>
          <cell r="BG818" t="str">
            <v>×</v>
          </cell>
          <cell r="BH818" t="str">
            <v/>
          </cell>
          <cell r="BI818">
            <v>0</v>
          </cell>
          <cell r="BJ818" t="str">
            <v/>
          </cell>
          <cell r="BL818" t="str">
            <v/>
          </cell>
          <cell r="BM818" t="str">
            <v>○</v>
          </cell>
          <cell r="BN818" t="b">
            <v>1</v>
          </cell>
          <cell r="BO818" t="b">
            <v>1</v>
          </cell>
        </row>
        <row r="819">
          <cell r="W819" t="str">
            <v>－</v>
          </cell>
          <cell r="BC819" t="str">
            <v>予定価格</v>
          </cell>
          <cell r="BD819" t="str">
            <v>×</v>
          </cell>
          <cell r="BE819" t="str">
            <v>×</v>
          </cell>
          <cell r="BF819" t="str">
            <v>×</v>
          </cell>
          <cell r="BG819" t="str">
            <v>×</v>
          </cell>
          <cell r="BH819" t="str">
            <v/>
          </cell>
          <cell r="BI819">
            <v>0</v>
          </cell>
          <cell r="BJ819" t="str">
            <v/>
          </cell>
          <cell r="BL819" t="str">
            <v/>
          </cell>
          <cell r="BM819" t="str">
            <v>○</v>
          </cell>
          <cell r="BN819" t="b">
            <v>1</v>
          </cell>
          <cell r="BO819" t="b">
            <v>1</v>
          </cell>
        </row>
        <row r="820">
          <cell r="W820" t="str">
            <v>－</v>
          </cell>
          <cell r="BC820" t="str">
            <v>予定価格</v>
          </cell>
          <cell r="BD820" t="str">
            <v>×</v>
          </cell>
          <cell r="BE820" t="str">
            <v>×</v>
          </cell>
          <cell r="BF820" t="str">
            <v>×</v>
          </cell>
          <cell r="BG820" t="str">
            <v>×</v>
          </cell>
          <cell r="BH820" t="str">
            <v/>
          </cell>
          <cell r="BI820">
            <v>0</v>
          </cell>
          <cell r="BJ820" t="str">
            <v/>
          </cell>
          <cell r="BL820" t="str">
            <v/>
          </cell>
          <cell r="BM820" t="str">
            <v>○</v>
          </cell>
          <cell r="BN820" t="b">
            <v>1</v>
          </cell>
          <cell r="BO820" t="b">
            <v>1</v>
          </cell>
        </row>
        <row r="821">
          <cell r="W821" t="str">
            <v>－</v>
          </cell>
          <cell r="BC821" t="str">
            <v>予定価格</v>
          </cell>
          <cell r="BD821" t="str">
            <v>×</v>
          </cell>
          <cell r="BE821" t="str">
            <v>×</v>
          </cell>
          <cell r="BF821" t="str">
            <v>×</v>
          </cell>
          <cell r="BG821" t="str">
            <v>×</v>
          </cell>
          <cell r="BH821" t="str">
            <v/>
          </cell>
          <cell r="BI821">
            <v>0</v>
          </cell>
          <cell r="BJ821" t="str">
            <v/>
          </cell>
          <cell r="BL821" t="str">
            <v/>
          </cell>
          <cell r="BM821" t="str">
            <v>○</v>
          </cell>
          <cell r="BN821" t="b">
            <v>1</v>
          </cell>
          <cell r="BO821" t="b">
            <v>1</v>
          </cell>
        </row>
        <row r="822">
          <cell r="W822" t="str">
            <v>－</v>
          </cell>
          <cell r="BC822" t="str">
            <v>予定価格</v>
          </cell>
          <cell r="BD822" t="str">
            <v>×</v>
          </cell>
          <cell r="BE822" t="str">
            <v>×</v>
          </cell>
          <cell r="BF822" t="str">
            <v>×</v>
          </cell>
          <cell r="BG822" t="str">
            <v>×</v>
          </cell>
          <cell r="BH822" t="str">
            <v/>
          </cell>
          <cell r="BI822">
            <v>0</v>
          </cell>
          <cell r="BJ822" t="str">
            <v/>
          </cell>
          <cell r="BL822" t="str">
            <v/>
          </cell>
          <cell r="BM822" t="str">
            <v>○</v>
          </cell>
          <cell r="BN822" t="b">
            <v>1</v>
          </cell>
          <cell r="BO822" t="b">
            <v>1</v>
          </cell>
        </row>
        <row r="823">
          <cell r="W823" t="str">
            <v>－</v>
          </cell>
          <cell r="BC823" t="str">
            <v>予定価格</v>
          </cell>
          <cell r="BD823" t="str">
            <v>×</v>
          </cell>
          <cell r="BE823" t="str">
            <v>×</v>
          </cell>
          <cell r="BF823" t="str">
            <v>×</v>
          </cell>
          <cell r="BG823" t="str">
            <v>×</v>
          </cell>
          <cell r="BH823" t="str">
            <v/>
          </cell>
          <cell r="BI823">
            <v>0</v>
          </cell>
          <cell r="BJ823" t="str">
            <v/>
          </cell>
          <cell r="BL823" t="str">
            <v/>
          </cell>
          <cell r="BM823" t="str">
            <v>○</v>
          </cell>
          <cell r="BN823" t="b">
            <v>1</v>
          </cell>
          <cell r="BO823" t="b">
            <v>1</v>
          </cell>
        </row>
        <row r="824">
          <cell r="W824" t="str">
            <v>－</v>
          </cell>
          <cell r="BC824" t="str">
            <v>予定価格</v>
          </cell>
          <cell r="BD824" t="str">
            <v>×</v>
          </cell>
          <cell r="BE824" t="str">
            <v>×</v>
          </cell>
          <cell r="BF824" t="str">
            <v>×</v>
          </cell>
          <cell r="BG824" t="str">
            <v>×</v>
          </cell>
          <cell r="BH824" t="str">
            <v/>
          </cell>
          <cell r="BI824">
            <v>0</v>
          </cell>
          <cell r="BJ824" t="str">
            <v/>
          </cell>
          <cell r="BL824" t="str">
            <v/>
          </cell>
          <cell r="BM824" t="str">
            <v>○</v>
          </cell>
          <cell r="BN824" t="b">
            <v>1</v>
          </cell>
          <cell r="BO824" t="b">
            <v>1</v>
          </cell>
        </row>
        <row r="825">
          <cell r="W825" t="str">
            <v>－</v>
          </cell>
          <cell r="BC825" t="str">
            <v>予定価格</v>
          </cell>
          <cell r="BD825" t="str">
            <v>×</v>
          </cell>
          <cell r="BE825" t="str">
            <v>×</v>
          </cell>
          <cell r="BF825" t="str">
            <v>×</v>
          </cell>
          <cell r="BG825" t="str">
            <v>×</v>
          </cell>
          <cell r="BH825" t="str">
            <v/>
          </cell>
          <cell r="BI825">
            <v>0</v>
          </cell>
          <cell r="BJ825" t="str">
            <v/>
          </cell>
          <cell r="BL825" t="str">
            <v/>
          </cell>
          <cell r="BM825" t="str">
            <v>○</v>
          </cell>
          <cell r="BN825" t="b">
            <v>1</v>
          </cell>
          <cell r="BO825" t="b">
            <v>1</v>
          </cell>
        </row>
        <row r="826">
          <cell r="W826" t="str">
            <v>－</v>
          </cell>
          <cell r="BC826" t="str">
            <v>予定価格</v>
          </cell>
          <cell r="BD826" t="str">
            <v>×</v>
          </cell>
          <cell r="BE826" t="str">
            <v>×</v>
          </cell>
          <cell r="BF826" t="str">
            <v>×</v>
          </cell>
          <cell r="BG826" t="str">
            <v>×</v>
          </cell>
          <cell r="BH826" t="str">
            <v/>
          </cell>
          <cell r="BI826">
            <v>0</v>
          </cell>
          <cell r="BJ826" t="str">
            <v/>
          </cell>
          <cell r="BL826" t="str">
            <v/>
          </cell>
          <cell r="BM826" t="str">
            <v>○</v>
          </cell>
          <cell r="BN826" t="b">
            <v>1</v>
          </cell>
          <cell r="BO826" t="b">
            <v>1</v>
          </cell>
        </row>
        <row r="827">
          <cell r="W827" t="str">
            <v>－</v>
          </cell>
          <cell r="BC827" t="str">
            <v>予定価格</v>
          </cell>
          <cell r="BD827" t="str">
            <v>×</v>
          </cell>
          <cell r="BE827" t="str">
            <v>×</v>
          </cell>
          <cell r="BF827" t="str">
            <v>×</v>
          </cell>
          <cell r="BG827" t="str">
            <v>×</v>
          </cell>
          <cell r="BH827" t="str">
            <v/>
          </cell>
          <cell r="BI827">
            <v>0</v>
          </cell>
          <cell r="BJ827" t="str">
            <v/>
          </cell>
          <cell r="BL827" t="str">
            <v/>
          </cell>
          <cell r="BM827" t="str">
            <v>○</v>
          </cell>
          <cell r="BN827" t="b">
            <v>1</v>
          </cell>
          <cell r="BO827" t="b">
            <v>1</v>
          </cell>
        </row>
        <row r="828">
          <cell r="W828" t="str">
            <v>－</v>
          </cell>
          <cell r="BC828" t="str">
            <v>予定価格</v>
          </cell>
          <cell r="BD828" t="str">
            <v>×</v>
          </cell>
          <cell r="BE828" t="str">
            <v>×</v>
          </cell>
          <cell r="BF828" t="str">
            <v>×</v>
          </cell>
          <cell r="BG828" t="str">
            <v>×</v>
          </cell>
          <cell r="BH828" t="str">
            <v/>
          </cell>
          <cell r="BI828">
            <v>0</v>
          </cell>
          <cell r="BJ828" t="str">
            <v/>
          </cell>
          <cell r="BL828" t="str">
            <v/>
          </cell>
          <cell r="BM828" t="str">
            <v>○</v>
          </cell>
          <cell r="BN828" t="b">
            <v>1</v>
          </cell>
          <cell r="BO828" t="b">
            <v>1</v>
          </cell>
        </row>
        <row r="829">
          <cell r="W829" t="str">
            <v>－</v>
          </cell>
          <cell r="BC829" t="str">
            <v>予定価格</v>
          </cell>
          <cell r="BD829" t="str">
            <v>×</v>
          </cell>
          <cell r="BE829" t="str">
            <v>×</v>
          </cell>
          <cell r="BF829" t="str">
            <v>×</v>
          </cell>
          <cell r="BG829" t="str">
            <v>×</v>
          </cell>
          <cell r="BH829" t="str">
            <v/>
          </cell>
          <cell r="BI829">
            <v>0</v>
          </cell>
          <cell r="BJ829" t="str">
            <v/>
          </cell>
          <cell r="BL829" t="str">
            <v/>
          </cell>
          <cell r="BM829" t="str">
            <v>○</v>
          </cell>
          <cell r="BN829" t="b">
            <v>1</v>
          </cell>
          <cell r="BO829" t="b">
            <v>1</v>
          </cell>
        </row>
        <row r="830">
          <cell r="W830" t="str">
            <v>－</v>
          </cell>
          <cell r="BC830" t="str">
            <v>予定価格</v>
          </cell>
          <cell r="BD830" t="str">
            <v>×</v>
          </cell>
          <cell r="BE830" t="str">
            <v>×</v>
          </cell>
          <cell r="BF830" t="str">
            <v>×</v>
          </cell>
          <cell r="BG830" t="str">
            <v>×</v>
          </cell>
          <cell r="BH830" t="str">
            <v/>
          </cell>
          <cell r="BI830">
            <v>0</v>
          </cell>
          <cell r="BJ830" t="str">
            <v/>
          </cell>
          <cell r="BL830" t="str">
            <v/>
          </cell>
          <cell r="BM830" t="str">
            <v>○</v>
          </cell>
          <cell r="BN830" t="b">
            <v>1</v>
          </cell>
          <cell r="BO830" t="b">
            <v>1</v>
          </cell>
        </row>
        <row r="831">
          <cell r="W831" t="str">
            <v>－</v>
          </cell>
          <cell r="BC831" t="str">
            <v>予定価格</v>
          </cell>
          <cell r="BD831" t="str">
            <v>×</v>
          </cell>
          <cell r="BE831" t="str">
            <v>×</v>
          </cell>
          <cell r="BF831" t="str">
            <v>×</v>
          </cell>
          <cell r="BG831" t="str">
            <v>×</v>
          </cell>
          <cell r="BH831" t="str">
            <v/>
          </cell>
          <cell r="BI831">
            <v>0</v>
          </cell>
          <cell r="BJ831" t="str">
            <v/>
          </cell>
          <cell r="BL831" t="str">
            <v/>
          </cell>
          <cell r="BM831" t="str">
            <v>○</v>
          </cell>
          <cell r="BN831" t="b">
            <v>1</v>
          </cell>
          <cell r="BO831" t="b">
            <v>1</v>
          </cell>
        </row>
        <row r="832">
          <cell r="W832" t="str">
            <v>－</v>
          </cell>
          <cell r="BC832" t="str">
            <v>予定価格</v>
          </cell>
          <cell r="BD832" t="str">
            <v>×</v>
          </cell>
          <cell r="BE832" t="str">
            <v>×</v>
          </cell>
          <cell r="BF832" t="str">
            <v>×</v>
          </cell>
          <cell r="BG832" t="str">
            <v>×</v>
          </cell>
          <cell r="BH832" t="str">
            <v/>
          </cell>
          <cell r="BI832">
            <v>0</v>
          </cell>
          <cell r="BJ832" t="str">
            <v/>
          </cell>
          <cell r="BL832" t="str">
            <v/>
          </cell>
          <cell r="BM832" t="str">
            <v>○</v>
          </cell>
          <cell r="BN832" t="b">
            <v>1</v>
          </cell>
          <cell r="BO832" t="b">
            <v>1</v>
          </cell>
        </row>
        <row r="833">
          <cell r="W833" t="str">
            <v>－</v>
          </cell>
          <cell r="BC833" t="str">
            <v>予定価格</v>
          </cell>
          <cell r="BD833" t="str">
            <v>×</v>
          </cell>
          <cell r="BE833" t="str">
            <v>×</v>
          </cell>
          <cell r="BF833" t="str">
            <v>×</v>
          </cell>
          <cell r="BG833" t="str">
            <v>×</v>
          </cell>
          <cell r="BH833" t="str">
            <v/>
          </cell>
          <cell r="BI833">
            <v>0</v>
          </cell>
          <cell r="BJ833" t="str">
            <v/>
          </cell>
          <cell r="BL833" t="str">
            <v/>
          </cell>
          <cell r="BM833" t="str">
            <v>○</v>
          </cell>
          <cell r="BN833" t="b">
            <v>1</v>
          </cell>
          <cell r="BO833" t="b">
            <v>1</v>
          </cell>
        </row>
        <row r="834">
          <cell r="W834" t="str">
            <v>－</v>
          </cell>
          <cell r="BC834" t="str">
            <v>予定価格</v>
          </cell>
          <cell r="BD834" t="str">
            <v>×</v>
          </cell>
          <cell r="BE834" t="str">
            <v>×</v>
          </cell>
          <cell r="BF834" t="str">
            <v>×</v>
          </cell>
          <cell r="BG834" t="str">
            <v>×</v>
          </cell>
          <cell r="BH834" t="str">
            <v/>
          </cell>
          <cell r="BI834">
            <v>0</v>
          </cell>
          <cell r="BJ834" t="str">
            <v/>
          </cell>
          <cell r="BL834" t="str">
            <v/>
          </cell>
          <cell r="BM834" t="str">
            <v>○</v>
          </cell>
          <cell r="BN834" t="b">
            <v>1</v>
          </cell>
          <cell r="BO834" t="b">
            <v>1</v>
          </cell>
        </row>
        <row r="835">
          <cell r="W835" t="str">
            <v>－</v>
          </cell>
          <cell r="BC835" t="str">
            <v>予定価格</v>
          </cell>
          <cell r="BD835" t="str">
            <v>×</v>
          </cell>
          <cell r="BE835" t="str">
            <v>×</v>
          </cell>
          <cell r="BF835" t="str">
            <v>×</v>
          </cell>
          <cell r="BG835" t="str">
            <v>×</v>
          </cell>
          <cell r="BH835" t="str">
            <v/>
          </cell>
          <cell r="BI835">
            <v>0</v>
          </cell>
          <cell r="BJ835" t="str">
            <v/>
          </cell>
          <cell r="BL835" t="str">
            <v/>
          </cell>
          <cell r="BM835" t="str">
            <v>○</v>
          </cell>
          <cell r="BN835" t="b">
            <v>1</v>
          </cell>
          <cell r="BO835" t="b">
            <v>1</v>
          </cell>
        </row>
        <row r="836">
          <cell r="W836" t="str">
            <v>－</v>
          </cell>
          <cell r="BC836" t="str">
            <v>予定価格</v>
          </cell>
          <cell r="BD836" t="str">
            <v>×</v>
          </cell>
          <cell r="BE836" t="str">
            <v>×</v>
          </cell>
          <cell r="BF836" t="str">
            <v>×</v>
          </cell>
          <cell r="BG836" t="str">
            <v>×</v>
          </cell>
          <cell r="BH836" t="str">
            <v/>
          </cell>
          <cell r="BI836">
            <v>0</v>
          </cell>
          <cell r="BJ836" t="str">
            <v/>
          </cell>
          <cell r="BL836" t="str">
            <v/>
          </cell>
          <cell r="BM836" t="str">
            <v>○</v>
          </cell>
          <cell r="BN836" t="b">
            <v>1</v>
          </cell>
          <cell r="BO836" t="b">
            <v>1</v>
          </cell>
        </row>
        <row r="837">
          <cell r="W837" t="str">
            <v>－</v>
          </cell>
          <cell r="BC837" t="str">
            <v>予定価格</v>
          </cell>
          <cell r="BD837" t="str">
            <v>×</v>
          </cell>
          <cell r="BE837" t="str">
            <v>×</v>
          </cell>
          <cell r="BF837" t="str">
            <v>×</v>
          </cell>
          <cell r="BG837" t="str">
            <v>×</v>
          </cell>
          <cell r="BH837" t="str">
            <v/>
          </cell>
          <cell r="BI837">
            <v>0</v>
          </cell>
          <cell r="BJ837" t="str">
            <v/>
          </cell>
          <cell r="BL837" t="str">
            <v/>
          </cell>
          <cell r="BM837" t="str">
            <v>○</v>
          </cell>
          <cell r="BN837" t="b">
            <v>1</v>
          </cell>
          <cell r="BO837" t="b">
            <v>1</v>
          </cell>
        </row>
        <row r="838">
          <cell r="W838" t="str">
            <v>－</v>
          </cell>
          <cell r="BC838" t="str">
            <v>予定価格</v>
          </cell>
          <cell r="BD838" t="str">
            <v>×</v>
          </cell>
          <cell r="BE838" t="str">
            <v>×</v>
          </cell>
          <cell r="BF838" t="str">
            <v>×</v>
          </cell>
          <cell r="BG838" t="str">
            <v>×</v>
          </cell>
          <cell r="BH838" t="str">
            <v/>
          </cell>
          <cell r="BI838">
            <v>0</v>
          </cell>
          <cell r="BJ838" t="str">
            <v/>
          </cell>
          <cell r="BL838" t="str">
            <v/>
          </cell>
          <cell r="BM838" t="str">
            <v>○</v>
          </cell>
          <cell r="BN838" t="b">
            <v>1</v>
          </cell>
          <cell r="BO838" t="b">
            <v>1</v>
          </cell>
        </row>
        <row r="839">
          <cell r="W839" t="str">
            <v>－</v>
          </cell>
          <cell r="BC839" t="str">
            <v>予定価格</v>
          </cell>
          <cell r="BD839" t="str">
            <v>×</v>
          </cell>
          <cell r="BE839" t="str">
            <v>×</v>
          </cell>
          <cell r="BF839" t="str">
            <v>×</v>
          </cell>
          <cell r="BG839" t="str">
            <v>×</v>
          </cell>
          <cell r="BH839" t="str">
            <v/>
          </cell>
          <cell r="BI839">
            <v>0</v>
          </cell>
          <cell r="BJ839" t="str">
            <v/>
          </cell>
          <cell r="BL839" t="str">
            <v/>
          </cell>
          <cell r="BM839" t="str">
            <v>○</v>
          </cell>
          <cell r="BN839" t="b">
            <v>1</v>
          </cell>
          <cell r="BO839" t="b">
            <v>1</v>
          </cell>
        </row>
        <row r="840">
          <cell r="W840" t="str">
            <v>－</v>
          </cell>
          <cell r="BC840" t="str">
            <v>予定価格</v>
          </cell>
          <cell r="BD840" t="str">
            <v>×</v>
          </cell>
          <cell r="BE840" t="str">
            <v>×</v>
          </cell>
          <cell r="BF840" t="str">
            <v>×</v>
          </cell>
          <cell r="BG840" t="str">
            <v>×</v>
          </cell>
          <cell r="BH840" t="str">
            <v/>
          </cell>
          <cell r="BI840">
            <v>0</v>
          </cell>
          <cell r="BJ840" t="str">
            <v/>
          </cell>
          <cell r="BL840" t="str">
            <v/>
          </cell>
          <cell r="BM840" t="str">
            <v>○</v>
          </cell>
          <cell r="BN840" t="b">
            <v>1</v>
          </cell>
          <cell r="BO840" t="b">
            <v>1</v>
          </cell>
        </row>
        <row r="841">
          <cell r="W841" t="str">
            <v>－</v>
          </cell>
          <cell r="BC841" t="str">
            <v>予定価格</v>
          </cell>
          <cell r="BD841" t="str">
            <v>×</v>
          </cell>
          <cell r="BE841" t="str">
            <v>×</v>
          </cell>
          <cell r="BF841" t="str">
            <v>×</v>
          </cell>
          <cell r="BG841" t="str">
            <v>×</v>
          </cell>
          <cell r="BH841" t="str">
            <v/>
          </cell>
          <cell r="BI841">
            <v>0</v>
          </cell>
          <cell r="BJ841" t="str">
            <v/>
          </cell>
          <cell r="BL841" t="str">
            <v/>
          </cell>
          <cell r="BM841" t="str">
            <v>○</v>
          </cell>
          <cell r="BN841" t="b">
            <v>1</v>
          </cell>
          <cell r="BO841" t="b">
            <v>1</v>
          </cell>
        </row>
        <row r="842">
          <cell r="W842" t="str">
            <v>－</v>
          </cell>
          <cell r="BC842" t="str">
            <v>予定価格</v>
          </cell>
          <cell r="BD842" t="str">
            <v>×</v>
          </cell>
          <cell r="BE842" t="str">
            <v>×</v>
          </cell>
          <cell r="BF842" t="str">
            <v>×</v>
          </cell>
          <cell r="BG842" t="str">
            <v>×</v>
          </cell>
          <cell r="BH842" t="str">
            <v/>
          </cell>
          <cell r="BI842">
            <v>0</v>
          </cell>
          <cell r="BJ842" t="str">
            <v/>
          </cell>
          <cell r="BL842" t="str">
            <v/>
          </cell>
          <cell r="BM842" t="str">
            <v>○</v>
          </cell>
          <cell r="BN842" t="b">
            <v>1</v>
          </cell>
          <cell r="BO842" t="b">
            <v>1</v>
          </cell>
        </row>
        <row r="843">
          <cell r="W843" t="str">
            <v>－</v>
          </cell>
          <cell r="BC843" t="str">
            <v>予定価格</v>
          </cell>
          <cell r="BD843" t="str">
            <v>×</v>
          </cell>
          <cell r="BE843" t="str">
            <v>×</v>
          </cell>
          <cell r="BF843" t="str">
            <v>×</v>
          </cell>
          <cell r="BG843" t="str">
            <v>×</v>
          </cell>
          <cell r="BH843" t="str">
            <v/>
          </cell>
          <cell r="BI843">
            <v>0</v>
          </cell>
          <cell r="BJ843" t="str">
            <v/>
          </cell>
          <cell r="BL843" t="str">
            <v/>
          </cell>
          <cell r="BM843" t="str">
            <v>○</v>
          </cell>
          <cell r="BN843" t="b">
            <v>1</v>
          </cell>
          <cell r="BO843" t="b">
            <v>1</v>
          </cell>
        </row>
        <row r="844">
          <cell r="W844" t="str">
            <v>－</v>
          </cell>
          <cell r="BC844" t="str">
            <v>予定価格</v>
          </cell>
          <cell r="BD844" t="str">
            <v>×</v>
          </cell>
          <cell r="BE844" t="str">
            <v>×</v>
          </cell>
          <cell r="BF844" t="str">
            <v>×</v>
          </cell>
          <cell r="BG844" t="str">
            <v>×</v>
          </cell>
          <cell r="BH844" t="str">
            <v/>
          </cell>
          <cell r="BI844">
            <v>0</v>
          </cell>
          <cell r="BJ844" t="str">
            <v/>
          </cell>
          <cell r="BL844" t="str">
            <v/>
          </cell>
          <cell r="BM844" t="str">
            <v>○</v>
          </cell>
          <cell r="BN844" t="b">
            <v>1</v>
          </cell>
          <cell r="BO844" t="b">
            <v>1</v>
          </cell>
        </row>
        <row r="845">
          <cell r="W845" t="str">
            <v>－</v>
          </cell>
          <cell r="BC845" t="str">
            <v>予定価格</v>
          </cell>
          <cell r="BD845" t="str">
            <v>×</v>
          </cell>
          <cell r="BE845" t="str">
            <v>×</v>
          </cell>
          <cell r="BF845" t="str">
            <v>×</v>
          </cell>
          <cell r="BG845" t="str">
            <v>×</v>
          </cell>
          <cell r="BH845" t="str">
            <v/>
          </cell>
          <cell r="BI845">
            <v>0</v>
          </cell>
          <cell r="BJ845" t="str">
            <v/>
          </cell>
          <cell r="BL845" t="str">
            <v/>
          </cell>
          <cell r="BM845" t="str">
            <v>○</v>
          </cell>
          <cell r="BN845" t="b">
            <v>1</v>
          </cell>
          <cell r="BO845" t="b">
            <v>1</v>
          </cell>
        </row>
        <row r="846">
          <cell r="W846" t="str">
            <v>－</v>
          </cell>
          <cell r="BC846" t="str">
            <v>予定価格</v>
          </cell>
          <cell r="BD846" t="str">
            <v>×</v>
          </cell>
          <cell r="BE846" t="str">
            <v>×</v>
          </cell>
          <cell r="BF846" t="str">
            <v>×</v>
          </cell>
          <cell r="BG846" t="str">
            <v>×</v>
          </cell>
          <cell r="BH846" t="str">
            <v/>
          </cell>
          <cell r="BI846">
            <v>0</v>
          </cell>
          <cell r="BJ846" t="str">
            <v/>
          </cell>
          <cell r="BL846" t="str">
            <v/>
          </cell>
          <cell r="BM846" t="str">
            <v>○</v>
          </cell>
          <cell r="BN846" t="b">
            <v>1</v>
          </cell>
          <cell r="BO846" t="b">
            <v>1</v>
          </cell>
        </row>
        <row r="847">
          <cell r="W847" t="str">
            <v>－</v>
          </cell>
          <cell r="BC847" t="str">
            <v>予定価格</v>
          </cell>
          <cell r="BD847" t="str">
            <v>×</v>
          </cell>
          <cell r="BE847" t="str">
            <v>×</v>
          </cell>
          <cell r="BF847" t="str">
            <v>×</v>
          </cell>
          <cell r="BG847" t="str">
            <v>×</v>
          </cell>
          <cell r="BH847" t="str">
            <v/>
          </cell>
          <cell r="BI847">
            <v>0</v>
          </cell>
          <cell r="BJ847" t="str">
            <v/>
          </cell>
          <cell r="BL847" t="str">
            <v/>
          </cell>
          <cell r="BM847" t="str">
            <v>○</v>
          </cell>
          <cell r="BN847" t="b">
            <v>1</v>
          </cell>
          <cell r="BO847" t="b">
            <v>1</v>
          </cell>
        </row>
        <row r="848">
          <cell r="W848" t="str">
            <v>－</v>
          </cell>
          <cell r="BC848" t="str">
            <v>予定価格</v>
          </cell>
          <cell r="BD848" t="str">
            <v>×</v>
          </cell>
          <cell r="BE848" t="str">
            <v>×</v>
          </cell>
          <cell r="BF848" t="str">
            <v>×</v>
          </cell>
          <cell r="BG848" t="str">
            <v>×</v>
          </cell>
          <cell r="BH848" t="str">
            <v/>
          </cell>
          <cell r="BI848">
            <v>0</v>
          </cell>
          <cell r="BJ848" t="str">
            <v/>
          </cell>
          <cell r="BL848" t="str">
            <v/>
          </cell>
          <cell r="BM848" t="str">
            <v>○</v>
          </cell>
          <cell r="BN848" t="b">
            <v>1</v>
          </cell>
          <cell r="BO848" t="b">
            <v>1</v>
          </cell>
        </row>
        <row r="849">
          <cell r="W849" t="str">
            <v>－</v>
          </cell>
          <cell r="BC849" t="str">
            <v>予定価格</v>
          </cell>
          <cell r="BD849" t="str">
            <v>×</v>
          </cell>
          <cell r="BE849" t="str">
            <v>×</v>
          </cell>
          <cell r="BF849" t="str">
            <v>×</v>
          </cell>
          <cell r="BG849" t="str">
            <v>×</v>
          </cell>
          <cell r="BH849" t="str">
            <v/>
          </cell>
          <cell r="BI849">
            <v>0</v>
          </cell>
          <cell r="BJ849" t="str">
            <v/>
          </cell>
          <cell r="BL849" t="str">
            <v/>
          </cell>
          <cell r="BM849" t="str">
            <v>○</v>
          </cell>
          <cell r="BN849" t="b">
            <v>1</v>
          </cell>
          <cell r="BO849" t="b">
            <v>1</v>
          </cell>
        </row>
        <row r="850">
          <cell r="W850" t="str">
            <v>－</v>
          </cell>
          <cell r="BC850" t="str">
            <v>予定価格</v>
          </cell>
          <cell r="BD850" t="str">
            <v>×</v>
          </cell>
          <cell r="BE850" t="str">
            <v>×</v>
          </cell>
          <cell r="BF850" t="str">
            <v>×</v>
          </cell>
          <cell r="BG850" t="str">
            <v>×</v>
          </cell>
          <cell r="BH850" t="str">
            <v/>
          </cell>
          <cell r="BI850">
            <v>0</v>
          </cell>
          <cell r="BJ850" t="str">
            <v/>
          </cell>
          <cell r="BL850" t="str">
            <v/>
          </cell>
          <cell r="BM850" t="str">
            <v>○</v>
          </cell>
          <cell r="BN850" t="b">
            <v>1</v>
          </cell>
          <cell r="BO850" t="b">
            <v>1</v>
          </cell>
        </row>
        <row r="851">
          <cell r="W851" t="str">
            <v>－</v>
          </cell>
          <cell r="BC851" t="str">
            <v>予定価格</v>
          </cell>
          <cell r="BD851" t="str">
            <v>×</v>
          </cell>
          <cell r="BE851" t="str">
            <v>×</v>
          </cell>
          <cell r="BF851" t="str">
            <v>×</v>
          </cell>
          <cell r="BG851" t="str">
            <v>×</v>
          </cell>
          <cell r="BH851" t="str">
            <v/>
          </cell>
          <cell r="BI851">
            <v>0</v>
          </cell>
          <cell r="BJ851" t="str">
            <v/>
          </cell>
          <cell r="BL851" t="str">
            <v/>
          </cell>
          <cell r="BM851" t="str">
            <v>○</v>
          </cell>
          <cell r="BN851" t="b">
            <v>1</v>
          </cell>
          <cell r="BO851" t="b">
            <v>1</v>
          </cell>
        </row>
        <row r="852">
          <cell r="W852" t="str">
            <v>－</v>
          </cell>
          <cell r="BC852" t="str">
            <v>予定価格</v>
          </cell>
          <cell r="BD852" t="str">
            <v>×</v>
          </cell>
          <cell r="BE852" t="str">
            <v>×</v>
          </cell>
          <cell r="BF852" t="str">
            <v>×</v>
          </cell>
          <cell r="BG852" t="str">
            <v>×</v>
          </cell>
          <cell r="BH852" t="str">
            <v/>
          </cell>
          <cell r="BI852">
            <v>0</v>
          </cell>
          <cell r="BJ852" t="str">
            <v/>
          </cell>
          <cell r="BL852" t="str">
            <v/>
          </cell>
          <cell r="BM852" t="str">
            <v>○</v>
          </cell>
          <cell r="BN852" t="b">
            <v>1</v>
          </cell>
          <cell r="BO852" t="b">
            <v>1</v>
          </cell>
        </row>
        <row r="853">
          <cell r="W853" t="str">
            <v>－</v>
          </cell>
          <cell r="BC853" t="str">
            <v>予定価格</v>
          </cell>
          <cell r="BD853" t="str">
            <v>×</v>
          </cell>
          <cell r="BE853" t="str">
            <v>×</v>
          </cell>
          <cell r="BF853" t="str">
            <v>×</v>
          </cell>
          <cell r="BG853" t="str">
            <v>×</v>
          </cell>
          <cell r="BH853" t="str">
            <v/>
          </cell>
          <cell r="BI853">
            <v>0</v>
          </cell>
          <cell r="BJ853" t="str">
            <v/>
          </cell>
          <cell r="BL853" t="str">
            <v/>
          </cell>
          <cell r="BM853" t="str">
            <v>○</v>
          </cell>
          <cell r="BN853" t="b">
            <v>1</v>
          </cell>
          <cell r="BO853" t="b">
            <v>1</v>
          </cell>
        </row>
        <row r="854">
          <cell r="W854" t="str">
            <v>－</v>
          </cell>
          <cell r="BC854" t="str">
            <v>予定価格</v>
          </cell>
          <cell r="BD854" t="str">
            <v>×</v>
          </cell>
          <cell r="BE854" t="str">
            <v>×</v>
          </cell>
          <cell r="BF854" t="str">
            <v>×</v>
          </cell>
          <cell r="BG854" t="str">
            <v>×</v>
          </cell>
          <cell r="BH854" t="str">
            <v/>
          </cell>
          <cell r="BI854">
            <v>0</v>
          </cell>
          <cell r="BJ854" t="str">
            <v/>
          </cell>
          <cell r="BL854" t="str">
            <v/>
          </cell>
          <cell r="BM854" t="str">
            <v>○</v>
          </cell>
          <cell r="BN854" t="b">
            <v>1</v>
          </cell>
          <cell r="BO854" t="b">
            <v>1</v>
          </cell>
        </row>
        <row r="855">
          <cell r="W855" t="str">
            <v>－</v>
          </cell>
          <cell r="BC855" t="str">
            <v>予定価格</v>
          </cell>
          <cell r="BD855" t="str">
            <v>×</v>
          </cell>
          <cell r="BE855" t="str">
            <v>×</v>
          </cell>
          <cell r="BF855" t="str">
            <v>×</v>
          </cell>
          <cell r="BG855" t="str">
            <v>×</v>
          </cell>
          <cell r="BH855" t="str">
            <v/>
          </cell>
          <cell r="BI855">
            <v>0</v>
          </cell>
          <cell r="BJ855" t="str">
            <v/>
          </cell>
          <cell r="BL855" t="str">
            <v/>
          </cell>
          <cell r="BM855" t="str">
            <v>○</v>
          </cell>
          <cell r="BN855" t="b">
            <v>1</v>
          </cell>
          <cell r="BO855" t="b">
            <v>1</v>
          </cell>
        </row>
        <row r="856">
          <cell r="W856" t="str">
            <v>－</v>
          </cell>
          <cell r="BC856" t="str">
            <v>予定価格</v>
          </cell>
          <cell r="BD856" t="str">
            <v>×</v>
          </cell>
          <cell r="BE856" t="str">
            <v>×</v>
          </cell>
          <cell r="BF856" t="str">
            <v>×</v>
          </cell>
          <cell r="BG856" t="str">
            <v>×</v>
          </cell>
          <cell r="BH856" t="str">
            <v/>
          </cell>
          <cell r="BI856">
            <v>0</v>
          </cell>
          <cell r="BJ856" t="str">
            <v/>
          </cell>
          <cell r="BL856" t="str">
            <v/>
          </cell>
          <cell r="BM856" t="str">
            <v>○</v>
          </cell>
          <cell r="BN856" t="b">
            <v>1</v>
          </cell>
          <cell r="BO856" t="b">
            <v>1</v>
          </cell>
        </row>
        <row r="857">
          <cell r="W857" t="str">
            <v>－</v>
          </cell>
          <cell r="BC857" t="str">
            <v>予定価格</v>
          </cell>
          <cell r="BD857" t="str">
            <v>×</v>
          </cell>
          <cell r="BE857" t="str">
            <v>×</v>
          </cell>
          <cell r="BF857" t="str">
            <v>×</v>
          </cell>
          <cell r="BG857" t="str">
            <v>×</v>
          </cell>
          <cell r="BH857" t="str">
            <v/>
          </cell>
          <cell r="BI857">
            <v>0</v>
          </cell>
          <cell r="BJ857" t="str">
            <v/>
          </cell>
          <cell r="BL857" t="str">
            <v/>
          </cell>
          <cell r="BM857" t="str">
            <v>○</v>
          </cell>
          <cell r="BN857" t="b">
            <v>1</v>
          </cell>
          <cell r="BO857" t="b">
            <v>1</v>
          </cell>
        </row>
        <row r="858">
          <cell r="W858" t="str">
            <v>－</v>
          </cell>
          <cell r="BC858" t="str">
            <v>予定価格</v>
          </cell>
          <cell r="BD858" t="str">
            <v>×</v>
          </cell>
          <cell r="BE858" t="str">
            <v>×</v>
          </cell>
          <cell r="BF858" t="str">
            <v>×</v>
          </cell>
          <cell r="BG858" t="str">
            <v>×</v>
          </cell>
          <cell r="BH858" t="str">
            <v/>
          </cell>
          <cell r="BI858">
            <v>0</v>
          </cell>
          <cell r="BJ858" t="str">
            <v/>
          </cell>
          <cell r="BL858" t="str">
            <v/>
          </cell>
          <cell r="BM858" t="str">
            <v>○</v>
          </cell>
          <cell r="BN858" t="b">
            <v>1</v>
          </cell>
          <cell r="BO858" t="b">
            <v>1</v>
          </cell>
        </row>
        <row r="859">
          <cell r="W859" t="str">
            <v>－</v>
          </cell>
          <cell r="BC859" t="str">
            <v>予定価格</v>
          </cell>
          <cell r="BD859" t="str">
            <v>×</v>
          </cell>
          <cell r="BE859" t="str">
            <v>×</v>
          </cell>
          <cell r="BF859" t="str">
            <v>×</v>
          </cell>
          <cell r="BG859" t="str">
            <v>×</v>
          </cell>
          <cell r="BH859" t="str">
            <v/>
          </cell>
          <cell r="BI859">
            <v>0</v>
          </cell>
          <cell r="BJ859" t="str">
            <v/>
          </cell>
          <cell r="BL859" t="str">
            <v/>
          </cell>
          <cell r="BM859" t="str">
            <v>○</v>
          </cell>
          <cell r="BN859" t="b">
            <v>1</v>
          </cell>
          <cell r="BO859" t="b">
            <v>1</v>
          </cell>
        </row>
        <row r="860">
          <cell r="W860" t="str">
            <v>－</v>
          </cell>
          <cell r="BC860" t="str">
            <v>予定価格</v>
          </cell>
          <cell r="BD860" t="str">
            <v>×</v>
          </cell>
          <cell r="BE860" t="str">
            <v>×</v>
          </cell>
          <cell r="BF860" t="str">
            <v>×</v>
          </cell>
          <cell r="BG860" t="str">
            <v>×</v>
          </cell>
          <cell r="BH860" t="str">
            <v/>
          </cell>
          <cell r="BI860">
            <v>0</v>
          </cell>
          <cell r="BJ860" t="str">
            <v/>
          </cell>
          <cell r="BL860" t="str">
            <v/>
          </cell>
          <cell r="BM860" t="str">
            <v>○</v>
          </cell>
          <cell r="BN860" t="b">
            <v>1</v>
          </cell>
          <cell r="BO860" t="b">
            <v>1</v>
          </cell>
        </row>
        <row r="861">
          <cell r="W861" t="str">
            <v>－</v>
          </cell>
          <cell r="BC861" t="str">
            <v>予定価格</v>
          </cell>
          <cell r="BD861" t="str">
            <v>×</v>
          </cell>
          <cell r="BE861" t="str">
            <v>×</v>
          </cell>
          <cell r="BF861" t="str">
            <v>×</v>
          </cell>
          <cell r="BG861" t="str">
            <v>×</v>
          </cell>
          <cell r="BH861" t="str">
            <v/>
          </cell>
          <cell r="BI861">
            <v>0</v>
          </cell>
          <cell r="BJ861" t="str">
            <v/>
          </cell>
          <cell r="BL861" t="str">
            <v/>
          </cell>
          <cell r="BM861" t="str">
            <v>○</v>
          </cell>
          <cell r="BN861" t="b">
            <v>1</v>
          </cell>
          <cell r="BO861" t="b">
            <v>1</v>
          </cell>
        </row>
        <row r="862">
          <cell r="W862" t="str">
            <v>－</v>
          </cell>
          <cell r="BC862" t="str">
            <v>予定価格</v>
          </cell>
          <cell r="BD862" t="str">
            <v>×</v>
          </cell>
          <cell r="BE862" t="str">
            <v>×</v>
          </cell>
          <cell r="BF862" t="str">
            <v>×</v>
          </cell>
          <cell r="BG862" t="str">
            <v>×</v>
          </cell>
          <cell r="BH862" t="str">
            <v/>
          </cell>
          <cell r="BI862">
            <v>0</v>
          </cell>
          <cell r="BJ862" t="str">
            <v/>
          </cell>
          <cell r="BL862" t="str">
            <v/>
          </cell>
          <cell r="BM862" t="str">
            <v>○</v>
          </cell>
          <cell r="BN862" t="b">
            <v>1</v>
          </cell>
          <cell r="BO862" t="b">
            <v>1</v>
          </cell>
        </row>
        <row r="863">
          <cell r="W863" t="str">
            <v>－</v>
          </cell>
          <cell r="BC863" t="str">
            <v>予定価格</v>
          </cell>
          <cell r="BD863" t="str">
            <v>×</v>
          </cell>
          <cell r="BE863" t="str">
            <v>×</v>
          </cell>
          <cell r="BF863" t="str">
            <v>×</v>
          </cell>
          <cell r="BG863" t="str">
            <v>×</v>
          </cell>
          <cell r="BH863" t="str">
            <v/>
          </cell>
          <cell r="BI863">
            <v>0</v>
          </cell>
          <cell r="BJ863" t="str">
            <v/>
          </cell>
          <cell r="BL863" t="str">
            <v/>
          </cell>
          <cell r="BM863" t="str">
            <v>○</v>
          </cell>
          <cell r="BN863" t="b">
            <v>1</v>
          </cell>
          <cell r="BO863" t="b">
            <v>1</v>
          </cell>
        </row>
        <row r="864">
          <cell r="W864" t="str">
            <v>－</v>
          </cell>
          <cell r="BC864" t="str">
            <v>予定価格</v>
          </cell>
          <cell r="BD864" t="str">
            <v>×</v>
          </cell>
          <cell r="BE864" t="str">
            <v>×</v>
          </cell>
          <cell r="BF864" t="str">
            <v>×</v>
          </cell>
          <cell r="BG864" t="str">
            <v>×</v>
          </cell>
          <cell r="BH864" t="str">
            <v/>
          </cell>
          <cell r="BI864">
            <v>0</v>
          </cell>
          <cell r="BJ864" t="str">
            <v/>
          </cell>
          <cell r="BL864" t="str">
            <v/>
          </cell>
          <cell r="BM864" t="str">
            <v>○</v>
          </cell>
          <cell r="BN864" t="b">
            <v>1</v>
          </cell>
          <cell r="BO864" t="b">
            <v>1</v>
          </cell>
        </row>
        <row r="865">
          <cell r="W865" t="str">
            <v>－</v>
          </cell>
          <cell r="BC865" t="str">
            <v>予定価格</v>
          </cell>
          <cell r="BD865" t="str">
            <v>×</v>
          </cell>
          <cell r="BE865" t="str">
            <v>×</v>
          </cell>
          <cell r="BF865" t="str">
            <v>×</v>
          </cell>
          <cell r="BG865" t="str">
            <v>×</v>
          </cell>
          <cell r="BH865" t="str">
            <v/>
          </cell>
          <cell r="BI865">
            <v>0</v>
          </cell>
          <cell r="BJ865" t="str">
            <v/>
          </cell>
          <cell r="BL865" t="str">
            <v/>
          </cell>
          <cell r="BM865" t="str">
            <v>○</v>
          </cell>
          <cell r="BN865" t="b">
            <v>1</v>
          </cell>
          <cell r="BO865" t="b">
            <v>1</v>
          </cell>
        </row>
        <row r="866">
          <cell r="W866" t="str">
            <v>－</v>
          </cell>
          <cell r="BC866" t="str">
            <v>予定価格</v>
          </cell>
          <cell r="BD866" t="str">
            <v>×</v>
          </cell>
          <cell r="BE866" t="str">
            <v>×</v>
          </cell>
          <cell r="BF866" t="str">
            <v>×</v>
          </cell>
          <cell r="BG866" t="str">
            <v>×</v>
          </cell>
          <cell r="BH866" t="str">
            <v/>
          </cell>
          <cell r="BI866">
            <v>0</v>
          </cell>
          <cell r="BJ866" t="str">
            <v/>
          </cell>
          <cell r="BL866" t="str">
            <v/>
          </cell>
          <cell r="BM866" t="str">
            <v>○</v>
          </cell>
          <cell r="BN866" t="b">
            <v>1</v>
          </cell>
          <cell r="BO866" t="b">
            <v>1</v>
          </cell>
        </row>
        <row r="867">
          <cell r="W867" t="str">
            <v>－</v>
          </cell>
          <cell r="BC867" t="str">
            <v>予定価格</v>
          </cell>
          <cell r="BD867" t="str">
            <v>×</v>
          </cell>
          <cell r="BE867" t="str">
            <v>×</v>
          </cell>
          <cell r="BF867" t="str">
            <v>×</v>
          </cell>
          <cell r="BG867" t="str">
            <v>×</v>
          </cell>
          <cell r="BH867" t="str">
            <v/>
          </cell>
          <cell r="BI867">
            <v>0</v>
          </cell>
          <cell r="BJ867" t="str">
            <v/>
          </cell>
          <cell r="BL867" t="str">
            <v/>
          </cell>
          <cell r="BM867" t="str">
            <v>○</v>
          </cell>
          <cell r="BN867" t="b">
            <v>1</v>
          </cell>
          <cell r="BO867" t="b">
            <v>1</v>
          </cell>
        </row>
        <row r="868">
          <cell r="W868" t="str">
            <v>－</v>
          </cell>
          <cell r="BC868" t="str">
            <v>予定価格</v>
          </cell>
          <cell r="BD868" t="str">
            <v>×</v>
          </cell>
          <cell r="BE868" t="str">
            <v>×</v>
          </cell>
          <cell r="BF868" t="str">
            <v>×</v>
          </cell>
          <cell r="BG868" t="str">
            <v>×</v>
          </cell>
          <cell r="BH868" t="str">
            <v/>
          </cell>
          <cell r="BI868">
            <v>0</v>
          </cell>
          <cell r="BJ868" t="str">
            <v/>
          </cell>
          <cell r="BL868" t="str">
            <v/>
          </cell>
          <cell r="BM868" t="str">
            <v>○</v>
          </cell>
          <cell r="BN868" t="b">
            <v>1</v>
          </cell>
          <cell r="BO868" t="b">
            <v>1</v>
          </cell>
        </row>
        <row r="869">
          <cell r="W869" t="str">
            <v>－</v>
          </cell>
          <cell r="BC869" t="str">
            <v>予定価格</v>
          </cell>
          <cell r="BD869" t="str">
            <v>×</v>
          </cell>
          <cell r="BE869" t="str">
            <v>×</v>
          </cell>
          <cell r="BF869" t="str">
            <v>×</v>
          </cell>
          <cell r="BG869" t="str">
            <v>×</v>
          </cell>
          <cell r="BH869" t="str">
            <v/>
          </cell>
          <cell r="BI869">
            <v>0</v>
          </cell>
          <cell r="BJ869" t="str">
            <v/>
          </cell>
          <cell r="BL869" t="str">
            <v/>
          </cell>
          <cell r="BM869" t="str">
            <v>○</v>
          </cell>
          <cell r="BN869" t="b">
            <v>1</v>
          </cell>
          <cell r="BO869" t="b">
            <v>1</v>
          </cell>
        </row>
        <row r="870">
          <cell r="W870" t="str">
            <v>－</v>
          </cell>
          <cell r="BC870" t="str">
            <v>予定価格</v>
          </cell>
          <cell r="BD870" t="str">
            <v>×</v>
          </cell>
          <cell r="BE870" t="str">
            <v>×</v>
          </cell>
          <cell r="BF870" t="str">
            <v>×</v>
          </cell>
          <cell r="BG870" t="str">
            <v>×</v>
          </cell>
          <cell r="BH870" t="str">
            <v/>
          </cell>
          <cell r="BI870">
            <v>0</v>
          </cell>
          <cell r="BJ870" t="str">
            <v/>
          </cell>
          <cell r="BL870" t="str">
            <v/>
          </cell>
          <cell r="BM870" t="str">
            <v>○</v>
          </cell>
          <cell r="BN870" t="b">
            <v>1</v>
          </cell>
          <cell r="BO870" t="b">
            <v>1</v>
          </cell>
        </row>
        <row r="871">
          <cell r="W871" t="str">
            <v>－</v>
          </cell>
          <cell r="BC871" t="str">
            <v>予定価格</v>
          </cell>
          <cell r="BD871" t="str">
            <v>×</v>
          </cell>
          <cell r="BE871" t="str">
            <v>×</v>
          </cell>
          <cell r="BF871" t="str">
            <v>×</v>
          </cell>
          <cell r="BG871" t="str">
            <v>×</v>
          </cell>
          <cell r="BH871" t="str">
            <v/>
          </cell>
          <cell r="BI871">
            <v>0</v>
          </cell>
          <cell r="BJ871" t="str">
            <v/>
          </cell>
          <cell r="BL871" t="str">
            <v/>
          </cell>
          <cell r="BM871" t="str">
            <v>○</v>
          </cell>
          <cell r="BN871" t="b">
            <v>1</v>
          </cell>
          <cell r="BO871" t="b">
            <v>1</v>
          </cell>
        </row>
        <row r="872">
          <cell r="W872" t="str">
            <v>－</v>
          </cell>
          <cell r="BC872" t="str">
            <v>予定価格</v>
          </cell>
          <cell r="BD872" t="str">
            <v>×</v>
          </cell>
          <cell r="BE872" t="str">
            <v>×</v>
          </cell>
          <cell r="BF872" t="str">
            <v>×</v>
          </cell>
          <cell r="BG872" t="str">
            <v>×</v>
          </cell>
          <cell r="BH872" t="str">
            <v/>
          </cell>
          <cell r="BI872">
            <v>0</v>
          </cell>
          <cell r="BJ872" t="str">
            <v/>
          </cell>
          <cell r="BL872" t="str">
            <v/>
          </cell>
          <cell r="BM872" t="str">
            <v>○</v>
          </cell>
          <cell r="BN872" t="b">
            <v>1</v>
          </cell>
          <cell r="BO872" t="b">
            <v>1</v>
          </cell>
        </row>
        <row r="873">
          <cell r="W873" t="str">
            <v>－</v>
          </cell>
          <cell r="BC873" t="str">
            <v>予定価格</v>
          </cell>
          <cell r="BD873" t="str">
            <v>×</v>
          </cell>
          <cell r="BE873" t="str">
            <v>×</v>
          </cell>
          <cell r="BF873" t="str">
            <v>×</v>
          </cell>
          <cell r="BG873" t="str">
            <v>×</v>
          </cell>
          <cell r="BH873" t="str">
            <v/>
          </cell>
          <cell r="BI873">
            <v>0</v>
          </cell>
          <cell r="BJ873" t="str">
            <v/>
          </cell>
          <cell r="BL873" t="str">
            <v/>
          </cell>
          <cell r="BM873" t="str">
            <v>○</v>
          </cell>
          <cell r="BN873" t="b">
            <v>1</v>
          </cell>
          <cell r="BO873" t="b">
            <v>1</v>
          </cell>
        </row>
        <row r="874">
          <cell r="W874" t="str">
            <v>－</v>
          </cell>
          <cell r="BC874" t="str">
            <v>予定価格</v>
          </cell>
          <cell r="BD874" t="str">
            <v>×</v>
          </cell>
          <cell r="BE874" t="str">
            <v>×</v>
          </cell>
          <cell r="BF874" t="str">
            <v>×</v>
          </cell>
          <cell r="BG874" t="str">
            <v>×</v>
          </cell>
          <cell r="BH874" t="str">
            <v/>
          </cell>
          <cell r="BI874">
            <v>0</v>
          </cell>
          <cell r="BJ874" t="str">
            <v/>
          </cell>
          <cell r="BL874" t="str">
            <v/>
          </cell>
          <cell r="BM874" t="str">
            <v>○</v>
          </cell>
          <cell r="BN874" t="b">
            <v>1</v>
          </cell>
          <cell r="BO874" t="b">
            <v>1</v>
          </cell>
        </row>
        <row r="875">
          <cell r="W875" t="str">
            <v>－</v>
          </cell>
          <cell r="BC875" t="str">
            <v>予定価格</v>
          </cell>
          <cell r="BD875" t="str">
            <v>×</v>
          </cell>
          <cell r="BE875" t="str">
            <v>×</v>
          </cell>
          <cell r="BF875" t="str">
            <v>×</v>
          </cell>
          <cell r="BG875" t="str">
            <v>×</v>
          </cell>
          <cell r="BH875" t="str">
            <v/>
          </cell>
          <cell r="BI875">
            <v>0</v>
          </cell>
          <cell r="BJ875" t="str">
            <v/>
          </cell>
          <cell r="BL875" t="str">
            <v/>
          </cell>
          <cell r="BM875" t="str">
            <v>○</v>
          </cell>
          <cell r="BN875" t="b">
            <v>1</v>
          </cell>
          <cell r="BO875" t="b">
            <v>1</v>
          </cell>
        </row>
        <row r="876">
          <cell r="W876" t="str">
            <v>－</v>
          </cell>
          <cell r="BC876" t="str">
            <v>予定価格</v>
          </cell>
          <cell r="BD876" t="str">
            <v>×</v>
          </cell>
          <cell r="BE876" t="str">
            <v>×</v>
          </cell>
          <cell r="BF876" t="str">
            <v>×</v>
          </cell>
          <cell r="BG876" t="str">
            <v>×</v>
          </cell>
          <cell r="BH876" t="str">
            <v/>
          </cell>
          <cell r="BI876">
            <v>0</v>
          </cell>
          <cell r="BJ876" t="str">
            <v/>
          </cell>
          <cell r="BL876" t="str">
            <v/>
          </cell>
          <cell r="BM876" t="str">
            <v>○</v>
          </cell>
          <cell r="BN876" t="b">
            <v>1</v>
          </cell>
          <cell r="BO876" t="b">
            <v>1</v>
          </cell>
        </row>
        <row r="877">
          <cell r="W877" t="str">
            <v>－</v>
          </cell>
          <cell r="BC877" t="str">
            <v>予定価格</v>
          </cell>
          <cell r="BD877" t="str">
            <v>×</v>
          </cell>
          <cell r="BE877" t="str">
            <v>×</v>
          </cell>
          <cell r="BF877" t="str">
            <v>×</v>
          </cell>
          <cell r="BG877" t="str">
            <v>×</v>
          </cell>
          <cell r="BH877" t="str">
            <v/>
          </cell>
          <cell r="BI877">
            <v>0</v>
          </cell>
          <cell r="BJ877" t="str">
            <v/>
          </cell>
          <cell r="BL877" t="str">
            <v/>
          </cell>
          <cell r="BM877" t="str">
            <v>○</v>
          </cell>
          <cell r="BN877" t="b">
            <v>1</v>
          </cell>
          <cell r="BO877" t="b">
            <v>1</v>
          </cell>
        </row>
        <row r="878">
          <cell r="W878" t="str">
            <v>－</v>
          </cell>
          <cell r="BC878" t="str">
            <v>予定価格</v>
          </cell>
          <cell r="BD878" t="str">
            <v>×</v>
          </cell>
          <cell r="BE878" t="str">
            <v>×</v>
          </cell>
          <cell r="BF878" t="str">
            <v>×</v>
          </cell>
          <cell r="BG878" t="str">
            <v>×</v>
          </cell>
          <cell r="BH878" t="str">
            <v/>
          </cell>
          <cell r="BI878">
            <v>0</v>
          </cell>
          <cell r="BJ878" t="str">
            <v/>
          </cell>
          <cell r="BL878" t="str">
            <v/>
          </cell>
          <cell r="BM878" t="str">
            <v>○</v>
          </cell>
          <cell r="BN878" t="b">
            <v>1</v>
          </cell>
          <cell r="BO878" t="b">
            <v>1</v>
          </cell>
        </row>
        <row r="879">
          <cell r="W879" t="str">
            <v>－</v>
          </cell>
          <cell r="BC879" t="str">
            <v>予定価格</v>
          </cell>
          <cell r="BD879" t="str">
            <v>×</v>
          </cell>
          <cell r="BE879" t="str">
            <v>×</v>
          </cell>
          <cell r="BF879" t="str">
            <v>×</v>
          </cell>
          <cell r="BG879" t="str">
            <v>×</v>
          </cell>
          <cell r="BH879" t="str">
            <v/>
          </cell>
          <cell r="BI879">
            <v>0</v>
          </cell>
          <cell r="BJ879" t="str">
            <v/>
          </cell>
          <cell r="BL879" t="str">
            <v/>
          </cell>
          <cell r="BM879" t="str">
            <v>○</v>
          </cell>
          <cell r="BN879" t="b">
            <v>1</v>
          </cell>
          <cell r="BO879" t="b">
            <v>1</v>
          </cell>
        </row>
        <row r="880">
          <cell r="W880" t="str">
            <v>－</v>
          </cell>
          <cell r="BC880" t="str">
            <v>予定価格</v>
          </cell>
          <cell r="BD880" t="str">
            <v>×</v>
          </cell>
          <cell r="BE880" t="str">
            <v>×</v>
          </cell>
          <cell r="BF880" t="str">
            <v>×</v>
          </cell>
          <cell r="BG880" t="str">
            <v>×</v>
          </cell>
          <cell r="BH880" t="str">
            <v/>
          </cell>
          <cell r="BI880">
            <v>0</v>
          </cell>
          <cell r="BJ880" t="str">
            <v/>
          </cell>
          <cell r="BL880" t="str">
            <v/>
          </cell>
          <cell r="BM880" t="str">
            <v>○</v>
          </cell>
          <cell r="BN880" t="b">
            <v>1</v>
          </cell>
          <cell r="BO880" t="b">
            <v>1</v>
          </cell>
        </row>
        <row r="881">
          <cell r="W881" t="str">
            <v>－</v>
          </cell>
          <cell r="BC881" t="str">
            <v>予定価格</v>
          </cell>
          <cell r="BD881" t="str">
            <v>×</v>
          </cell>
          <cell r="BE881" t="str">
            <v>×</v>
          </cell>
          <cell r="BF881" t="str">
            <v>×</v>
          </cell>
          <cell r="BG881" t="str">
            <v>×</v>
          </cell>
          <cell r="BH881" t="str">
            <v/>
          </cell>
          <cell r="BI881">
            <v>0</v>
          </cell>
          <cell r="BJ881" t="str">
            <v/>
          </cell>
          <cell r="BL881" t="str">
            <v/>
          </cell>
          <cell r="BM881" t="str">
            <v>○</v>
          </cell>
          <cell r="BN881" t="b">
            <v>1</v>
          </cell>
          <cell r="BO881" t="b">
            <v>1</v>
          </cell>
        </row>
        <row r="882">
          <cell r="W882" t="str">
            <v>－</v>
          </cell>
          <cell r="BC882" t="str">
            <v>予定価格</v>
          </cell>
          <cell r="BD882" t="str">
            <v>×</v>
          </cell>
          <cell r="BE882" t="str">
            <v>×</v>
          </cell>
          <cell r="BF882" t="str">
            <v>×</v>
          </cell>
          <cell r="BG882" t="str">
            <v>×</v>
          </cell>
          <cell r="BH882" t="str">
            <v/>
          </cell>
          <cell r="BI882">
            <v>0</v>
          </cell>
          <cell r="BJ882" t="str">
            <v/>
          </cell>
          <cell r="BL882" t="str">
            <v/>
          </cell>
          <cell r="BM882" t="str">
            <v>○</v>
          </cell>
          <cell r="BN882" t="b">
            <v>1</v>
          </cell>
          <cell r="BO882" t="b">
            <v>1</v>
          </cell>
        </row>
        <row r="883">
          <cell r="W883" t="str">
            <v>－</v>
          </cell>
          <cell r="BC883" t="str">
            <v>予定価格</v>
          </cell>
          <cell r="BD883" t="str">
            <v>×</v>
          </cell>
          <cell r="BE883" t="str">
            <v>×</v>
          </cell>
          <cell r="BF883" t="str">
            <v>×</v>
          </cell>
          <cell r="BG883" t="str">
            <v>×</v>
          </cell>
          <cell r="BH883" t="str">
            <v/>
          </cell>
          <cell r="BI883">
            <v>0</v>
          </cell>
          <cell r="BJ883" t="str">
            <v/>
          </cell>
          <cell r="BL883" t="str">
            <v/>
          </cell>
          <cell r="BM883" t="str">
            <v>○</v>
          </cell>
          <cell r="BN883" t="b">
            <v>1</v>
          </cell>
          <cell r="BO883" t="b">
            <v>1</v>
          </cell>
        </row>
        <row r="884">
          <cell r="W884" t="str">
            <v>－</v>
          </cell>
          <cell r="BC884" t="str">
            <v>予定価格</v>
          </cell>
          <cell r="BD884" t="str">
            <v>×</v>
          </cell>
          <cell r="BE884" t="str">
            <v>×</v>
          </cell>
          <cell r="BF884" t="str">
            <v>×</v>
          </cell>
          <cell r="BG884" t="str">
            <v>×</v>
          </cell>
          <cell r="BH884" t="str">
            <v/>
          </cell>
          <cell r="BI884">
            <v>0</v>
          </cell>
          <cell r="BJ884" t="str">
            <v/>
          </cell>
          <cell r="BL884" t="str">
            <v/>
          </cell>
          <cell r="BM884" t="str">
            <v>○</v>
          </cell>
          <cell r="BN884" t="b">
            <v>1</v>
          </cell>
          <cell r="BO884" t="b">
            <v>1</v>
          </cell>
        </row>
        <row r="885">
          <cell r="W885" t="str">
            <v>－</v>
          </cell>
          <cell r="BC885" t="str">
            <v>予定価格</v>
          </cell>
          <cell r="BD885" t="str">
            <v>×</v>
          </cell>
          <cell r="BE885" t="str">
            <v>×</v>
          </cell>
          <cell r="BF885" t="str">
            <v>×</v>
          </cell>
          <cell r="BG885" t="str">
            <v>×</v>
          </cell>
          <cell r="BH885" t="str">
            <v/>
          </cell>
          <cell r="BI885">
            <v>0</v>
          </cell>
          <cell r="BJ885" t="str">
            <v/>
          </cell>
          <cell r="BL885" t="str">
            <v/>
          </cell>
          <cell r="BM885" t="str">
            <v>○</v>
          </cell>
          <cell r="BN885" t="b">
            <v>1</v>
          </cell>
          <cell r="BO885" t="b">
            <v>1</v>
          </cell>
        </row>
        <row r="886">
          <cell r="W886" t="str">
            <v>－</v>
          </cell>
          <cell r="BC886" t="str">
            <v>予定価格</v>
          </cell>
          <cell r="BD886" t="str">
            <v>×</v>
          </cell>
          <cell r="BE886" t="str">
            <v>×</v>
          </cell>
          <cell r="BF886" t="str">
            <v>×</v>
          </cell>
          <cell r="BG886" t="str">
            <v>×</v>
          </cell>
          <cell r="BH886" t="str">
            <v/>
          </cell>
          <cell r="BI886">
            <v>0</v>
          </cell>
          <cell r="BJ886" t="str">
            <v/>
          </cell>
          <cell r="BL886" t="str">
            <v/>
          </cell>
          <cell r="BM886" t="str">
            <v>○</v>
          </cell>
          <cell r="BN886" t="b">
            <v>1</v>
          </cell>
          <cell r="BO886" t="b">
            <v>1</v>
          </cell>
        </row>
        <row r="887">
          <cell r="W887" t="str">
            <v>－</v>
          </cell>
          <cell r="BC887" t="str">
            <v>予定価格</v>
          </cell>
          <cell r="BD887" t="str">
            <v>×</v>
          </cell>
          <cell r="BE887" t="str">
            <v>×</v>
          </cell>
          <cell r="BF887" t="str">
            <v>×</v>
          </cell>
          <cell r="BG887" t="str">
            <v>×</v>
          </cell>
          <cell r="BH887" t="str">
            <v/>
          </cell>
          <cell r="BI887">
            <v>0</v>
          </cell>
          <cell r="BJ887" t="str">
            <v/>
          </cell>
          <cell r="BL887" t="str">
            <v/>
          </cell>
          <cell r="BM887" t="str">
            <v>○</v>
          </cell>
          <cell r="BN887" t="b">
            <v>1</v>
          </cell>
          <cell r="BO887" t="b">
            <v>1</v>
          </cell>
        </row>
        <row r="888">
          <cell r="W888" t="str">
            <v>－</v>
          </cell>
          <cell r="BC888" t="str">
            <v>予定価格</v>
          </cell>
          <cell r="BD888" t="str">
            <v>×</v>
          </cell>
          <cell r="BE888" t="str">
            <v>×</v>
          </cell>
          <cell r="BF888" t="str">
            <v>×</v>
          </cell>
          <cell r="BG888" t="str">
            <v>×</v>
          </cell>
          <cell r="BH888" t="str">
            <v/>
          </cell>
          <cell r="BI888">
            <v>0</v>
          </cell>
          <cell r="BJ888" t="str">
            <v/>
          </cell>
          <cell r="BL888" t="str">
            <v/>
          </cell>
          <cell r="BM888" t="str">
            <v>○</v>
          </cell>
          <cell r="BN888" t="b">
            <v>1</v>
          </cell>
          <cell r="BO888" t="b">
            <v>1</v>
          </cell>
        </row>
        <row r="889">
          <cell r="W889" t="str">
            <v>－</v>
          </cell>
          <cell r="BC889" t="str">
            <v>予定価格</v>
          </cell>
          <cell r="BD889" t="str">
            <v>×</v>
          </cell>
          <cell r="BE889" t="str">
            <v>×</v>
          </cell>
          <cell r="BF889" t="str">
            <v>×</v>
          </cell>
          <cell r="BG889" t="str">
            <v>×</v>
          </cell>
          <cell r="BH889" t="str">
            <v/>
          </cell>
          <cell r="BI889">
            <v>0</v>
          </cell>
          <cell r="BJ889" t="str">
            <v/>
          </cell>
          <cell r="BL889" t="str">
            <v/>
          </cell>
          <cell r="BM889" t="str">
            <v>○</v>
          </cell>
          <cell r="BN889" t="b">
            <v>1</v>
          </cell>
          <cell r="BO889" t="b">
            <v>1</v>
          </cell>
        </row>
        <row r="890">
          <cell r="W890" t="str">
            <v>－</v>
          </cell>
          <cell r="BC890" t="str">
            <v>予定価格</v>
          </cell>
          <cell r="BD890" t="str">
            <v>×</v>
          </cell>
          <cell r="BE890" t="str">
            <v>×</v>
          </cell>
          <cell r="BF890" t="str">
            <v>×</v>
          </cell>
          <cell r="BG890" t="str">
            <v>×</v>
          </cell>
          <cell r="BH890" t="str">
            <v/>
          </cell>
          <cell r="BI890">
            <v>0</v>
          </cell>
          <cell r="BJ890" t="str">
            <v/>
          </cell>
          <cell r="BL890" t="str">
            <v/>
          </cell>
          <cell r="BM890" t="str">
            <v>○</v>
          </cell>
          <cell r="BN890" t="b">
            <v>1</v>
          </cell>
          <cell r="BO890" t="b">
            <v>1</v>
          </cell>
        </row>
        <row r="891">
          <cell r="W891" t="str">
            <v>－</v>
          </cell>
          <cell r="BC891" t="str">
            <v>予定価格</v>
          </cell>
          <cell r="BD891" t="str">
            <v>×</v>
          </cell>
          <cell r="BE891" t="str">
            <v>×</v>
          </cell>
          <cell r="BF891" t="str">
            <v>×</v>
          </cell>
          <cell r="BG891" t="str">
            <v>×</v>
          </cell>
          <cell r="BH891" t="str">
            <v/>
          </cell>
          <cell r="BI891">
            <v>0</v>
          </cell>
          <cell r="BJ891" t="str">
            <v/>
          </cell>
          <cell r="BL891" t="str">
            <v/>
          </cell>
          <cell r="BM891" t="str">
            <v>○</v>
          </cell>
          <cell r="BN891" t="b">
            <v>1</v>
          </cell>
          <cell r="BO891" t="b">
            <v>1</v>
          </cell>
        </row>
        <row r="892">
          <cell r="W892" t="str">
            <v>－</v>
          </cell>
          <cell r="BC892" t="str">
            <v>予定価格</v>
          </cell>
          <cell r="BD892" t="str">
            <v>×</v>
          </cell>
          <cell r="BE892" t="str">
            <v>×</v>
          </cell>
          <cell r="BF892" t="str">
            <v>×</v>
          </cell>
          <cell r="BG892" t="str">
            <v>×</v>
          </cell>
          <cell r="BH892" t="str">
            <v/>
          </cell>
          <cell r="BI892">
            <v>0</v>
          </cell>
          <cell r="BJ892" t="str">
            <v/>
          </cell>
          <cell r="BL892" t="str">
            <v/>
          </cell>
          <cell r="BM892" t="str">
            <v>○</v>
          </cell>
          <cell r="BN892" t="b">
            <v>1</v>
          </cell>
          <cell r="BO892" t="b">
            <v>1</v>
          </cell>
        </row>
        <row r="893">
          <cell r="W893" t="str">
            <v>－</v>
          </cell>
          <cell r="BC893" t="str">
            <v>予定価格</v>
          </cell>
          <cell r="BD893" t="str">
            <v>×</v>
          </cell>
          <cell r="BE893" t="str">
            <v>×</v>
          </cell>
          <cell r="BF893" t="str">
            <v>×</v>
          </cell>
          <cell r="BG893" t="str">
            <v>×</v>
          </cell>
          <cell r="BH893" t="str">
            <v/>
          </cell>
          <cell r="BI893">
            <v>0</v>
          </cell>
          <cell r="BJ893" t="str">
            <v/>
          </cell>
          <cell r="BL893" t="str">
            <v/>
          </cell>
          <cell r="BM893" t="str">
            <v>○</v>
          </cell>
          <cell r="BN893" t="b">
            <v>1</v>
          </cell>
          <cell r="BO893" t="b">
            <v>1</v>
          </cell>
        </row>
        <row r="894">
          <cell r="W894" t="str">
            <v>－</v>
          </cell>
          <cell r="BC894" t="str">
            <v>予定価格</v>
          </cell>
          <cell r="BD894" t="str">
            <v>×</v>
          </cell>
          <cell r="BE894" t="str">
            <v>×</v>
          </cell>
          <cell r="BF894" t="str">
            <v>×</v>
          </cell>
          <cell r="BG894" t="str">
            <v>×</v>
          </cell>
          <cell r="BH894" t="str">
            <v/>
          </cell>
          <cell r="BI894">
            <v>0</v>
          </cell>
          <cell r="BJ894" t="str">
            <v/>
          </cell>
          <cell r="BL894" t="str">
            <v/>
          </cell>
          <cell r="BM894" t="str">
            <v>○</v>
          </cell>
          <cell r="BN894" t="b">
            <v>1</v>
          </cell>
          <cell r="BO894" t="b">
            <v>1</v>
          </cell>
        </row>
        <row r="895">
          <cell r="W895" t="str">
            <v>－</v>
          </cell>
          <cell r="BC895" t="str">
            <v>予定価格</v>
          </cell>
          <cell r="BD895" t="str">
            <v>×</v>
          </cell>
          <cell r="BE895" t="str">
            <v>×</v>
          </cell>
          <cell r="BF895" t="str">
            <v>×</v>
          </cell>
          <cell r="BG895" t="str">
            <v>×</v>
          </cell>
          <cell r="BH895" t="str">
            <v/>
          </cell>
          <cell r="BI895">
            <v>0</v>
          </cell>
          <cell r="BJ895" t="str">
            <v/>
          </cell>
          <cell r="BL895" t="str">
            <v/>
          </cell>
          <cell r="BM895" t="str">
            <v>○</v>
          </cell>
          <cell r="BN895" t="b">
            <v>1</v>
          </cell>
          <cell r="BO895" t="b">
            <v>1</v>
          </cell>
        </row>
        <row r="896">
          <cell r="W896" t="str">
            <v>－</v>
          </cell>
          <cell r="BC896" t="str">
            <v>予定価格</v>
          </cell>
          <cell r="BD896" t="str">
            <v>×</v>
          </cell>
          <cell r="BE896" t="str">
            <v>×</v>
          </cell>
          <cell r="BF896" t="str">
            <v>×</v>
          </cell>
          <cell r="BG896" t="str">
            <v>×</v>
          </cell>
          <cell r="BH896" t="str">
            <v/>
          </cell>
          <cell r="BI896">
            <v>0</v>
          </cell>
          <cell r="BJ896" t="str">
            <v/>
          </cell>
          <cell r="BL896" t="str">
            <v/>
          </cell>
          <cell r="BM896" t="str">
            <v>○</v>
          </cell>
          <cell r="BN896" t="b">
            <v>1</v>
          </cell>
          <cell r="BO896" t="b">
            <v>1</v>
          </cell>
        </row>
        <row r="897">
          <cell r="W897" t="str">
            <v>－</v>
          </cell>
          <cell r="BC897" t="str">
            <v>予定価格</v>
          </cell>
          <cell r="BD897" t="str">
            <v>×</v>
          </cell>
          <cell r="BE897" t="str">
            <v>×</v>
          </cell>
          <cell r="BF897" t="str">
            <v>×</v>
          </cell>
          <cell r="BG897" t="str">
            <v>×</v>
          </cell>
          <cell r="BH897" t="str">
            <v/>
          </cell>
          <cell r="BI897">
            <v>0</v>
          </cell>
          <cell r="BJ897" t="str">
            <v/>
          </cell>
          <cell r="BL897" t="str">
            <v/>
          </cell>
          <cell r="BM897" t="str">
            <v>○</v>
          </cell>
          <cell r="BN897" t="b">
            <v>1</v>
          </cell>
          <cell r="BO897" t="b">
            <v>1</v>
          </cell>
        </row>
        <row r="898">
          <cell r="W898" t="str">
            <v>－</v>
          </cell>
          <cell r="BC898" t="str">
            <v>予定価格</v>
          </cell>
          <cell r="BD898" t="str">
            <v>×</v>
          </cell>
          <cell r="BE898" t="str">
            <v>×</v>
          </cell>
          <cell r="BF898" t="str">
            <v>×</v>
          </cell>
          <cell r="BG898" t="str">
            <v>×</v>
          </cell>
          <cell r="BH898" t="str">
            <v/>
          </cell>
          <cell r="BI898">
            <v>0</v>
          </cell>
          <cell r="BJ898" t="str">
            <v/>
          </cell>
          <cell r="BL898" t="str">
            <v/>
          </cell>
          <cell r="BM898" t="str">
            <v>○</v>
          </cell>
          <cell r="BN898" t="b">
            <v>1</v>
          </cell>
          <cell r="BO898" t="b">
            <v>1</v>
          </cell>
        </row>
        <row r="899">
          <cell r="W899" t="str">
            <v>－</v>
          </cell>
          <cell r="BC899" t="str">
            <v>予定価格</v>
          </cell>
          <cell r="BD899" t="str">
            <v>×</v>
          </cell>
          <cell r="BE899" t="str">
            <v>×</v>
          </cell>
          <cell r="BF899" t="str">
            <v>×</v>
          </cell>
          <cell r="BG899" t="str">
            <v>×</v>
          </cell>
          <cell r="BH899" t="str">
            <v/>
          </cell>
          <cell r="BI899">
            <v>0</v>
          </cell>
          <cell r="BJ899" t="str">
            <v/>
          </cell>
          <cell r="BL899" t="str">
            <v/>
          </cell>
          <cell r="BM899" t="str">
            <v>○</v>
          </cell>
          <cell r="BN899" t="b">
            <v>1</v>
          </cell>
          <cell r="BO899" t="b">
            <v>1</v>
          </cell>
        </row>
        <row r="900">
          <cell r="W900" t="str">
            <v>－</v>
          </cell>
          <cell r="BC900" t="str">
            <v>予定価格</v>
          </cell>
          <cell r="BD900" t="str">
            <v>×</v>
          </cell>
          <cell r="BE900" t="str">
            <v>×</v>
          </cell>
          <cell r="BF900" t="str">
            <v>×</v>
          </cell>
          <cell r="BG900" t="str">
            <v>×</v>
          </cell>
          <cell r="BH900" t="str">
            <v/>
          </cell>
          <cell r="BI900">
            <v>0</v>
          </cell>
          <cell r="BJ900" t="str">
            <v/>
          </cell>
          <cell r="BL900" t="str">
            <v/>
          </cell>
          <cell r="BM900" t="str">
            <v>○</v>
          </cell>
          <cell r="BN900" t="b">
            <v>1</v>
          </cell>
          <cell r="BO900" t="b">
            <v>1</v>
          </cell>
        </row>
        <row r="901">
          <cell r="W901" t="str">
            <v>－</v>
          </cell>
          <cell r="BC901" t="str">
            <v>予定価格</v>
          </cell>
          <cell r="BD901" t="str">
            <v>×</v>
          </cell>
          <cell r="BE901" t="str">
            <v>×</v>
          </cell>
          <cell r="BF901" t="str">
            <v>×</v>
          </cell>
          <cell r="BG901" t="str">
            <v>×</v>
          </cell>
          <cell r="BH901" t="str">
            <v/>
          </cell>
          <cell r="BI901">
            <v>0</v>
          </cell>
          <cell r="BJ901" t="str">
            <v/>
          </cell>
          <cell r="BL901" t="str">
            <v/>
          </cell>
          <cell r="BM901" t="str">
            <v>○</v>
          </cell>
          <cell r="BN901" t="b">
            <v>1</v>
          </cell>
          <cell r="BO901" t="b">
            <v>1</v>
          </cell>
        </row>
        <row r="902">
          <cell r="W902" t="str">
            <v>－</v>
          </cell>
          <cell r="BC902" t="str">
            <v>予定価格</v>
          </cell>
          <cell r="BD902" t="str">
            <v>×</v>
          </cell>
          <cell r="BE902" t="str">
            <v>×</v>
          </cell>
          <cell r="BF902" t="str">
            <v>×</v>
          </cell>
          <cell r="BG902" t="str">
            <v>×</v>
          </cell>
          <cell r="BH902" t="str">
            <v/>
          </cell>
          <cell r="BI902">
            <v>0</v>
          </cell>
          <cell r="BJ902" t="str">
            <v/>
          </cell>
          <cell r="BL902" t="str">
            <v/>
          </cell>
          <cell r="BM902" t="str">
            <v>○</v>
          </cell>
          <cell r="BN902" t="b">
            <v>1</v>
          </cell>
          <cell r="BO902" t="b">
            <v>1</v>
          </cell>
        </row>
        <row r="903">
          <cell r="W903" t="str">
            <v>－</v>
          </cell>
          <cell r="BC903" t="str">
            <v>予定価格</v>
          </cell>
          <cell r="BD903" t="str">
            <v>×</v>
          </cell>
          <cell r="BE903" t="str">
            <v>×</v>
          </cell>
          <cell r="BF903" t="str">
            <v>×</v>
          </cell>
          <cell r="BG903" t="str">
            <v>×</v>
          </cell>
          <cell r="BH903" t="str">
            <v/>
          </cell>
          <cell r="BI903">
            <v>0</v>
          </cell>
          <cell r="BJ903" t="str">
            <v/>
          </cell>
          <cell r="BL903" t="str">
            <v/>
          </cell>
          <cell r="BM903" t="str">
            <v>○</v>
          </cell>
          <cell r="BN903" t="b">
            <v>1</v>
          </cell>
          <cell r="BO903" t="b">
            <v>1</v>
          </cell>
        </row>
        <row r="904">
          <cell r="W904" t="str">
            <v>－</v>
          </cell>
          <cell r="BC904" t="str">
            <v>予定価格</v>
          </cell>
          <cell r="BD904" t="str">
            <v>×</v>
          </cell>
          <cell r="BE904" t="str">
            <v>×</v>
          </cell>
          <cell r="BF904" t="str">
            <v>×</v>
          </cell>
          <cell r="BG904" t="str">
            <v>×</v>
          </cell>
          <cell r="BH904" t="str">
            <v/>
          </cell>
          <cell r="BI904">
            <v>0</v>
          </cell>
          <cell r="BJ904" t="str">
            <v/>
          </cell>
          <cell r="BL904" t="str">
            <v/>
          </cell>
          <cell r="BM904" t="str">
            <v>○</v>
          </cell>
          <cell r="BN904" t="b">
            <v>1</v>
          </cell>
          <cell r="BO904" t="b">
            <v>1</v>
          </cell>
        </row>
        <row r="905">
          <cell r="W905" t="str">
            <v>－</v>
          </cell>
          <cell r="BC905" t="str">
            <v>予定価格</v>
          </cell>
          <cell r="BD905" t="str">
            <v>×</v>
          </cell>
          <cell r="BE905" t="str">
            <v>×</v>
          </cell>
          <cell r="BF905" t="str">
            <v>×</v>
          </cell>
          <cell r="BG905" t="str">
            <v>×</v>
          </cell>
          <cell r="BH905" t="str">
            <v/>
          </cell>
          <cell r="BI905">
            <v>0</v>
          </cell>
          <cell r="BJ905" t="str">
            <v/>
          </cell>
          <cell r="BL905" t="str">
            <v/>
          </cell>
          <cell r="BM905" t="str">
            <v>○</v>
          </cell>
          <cell r="BN905" t="b">
            <v>1</v>
          </cell>
          <cell r="BO905" t="b">
            <v>1</v>
          </cell>
        </row>
        <row r="906">
          <cell r="W906" t="str">
            <v>－</v>
          </cell>
          <cell r="BC906" t="str">
            <v>予定価格</v>
          </cell>
          <cell r="BD906" t="str">
            <v>×</v>
          </cell>
          <cell r="BE906" t="str">
            <v>×</v>
          </cell>
          <cell r="BF906" t="str">
            <v>×</v>
          </cell>
          <cell r="BG906" t="str">
            <v>×</v>
          </cell>
          <cell r="BH906" t="str">
            <v/>
          </cell>
          <cell r="BI906">
            <v>0</v>
          </cell>
          <cell r="BJ906" t="str">
            <v/>
          </cell>
          <cell r="BL906" t="str">
            <v/>
          </cell>
          <cell r="BM906" t="str">
            <v>○</v>
          </cell>
          <cell r="BN906" t="b">
            <v>1</v>
          </cell>
          <cell r="BO906" t="b">
            <v>1</v>
          </cell>
        </row>
        <row r="907">
          <cell r="W907" t="str">
            <v>－</v>
          </cell>
          <cell r="BC907" t="str">
            <v>予定価格</v>
          </cell>
          <cell r="BD907" t="str">
            <v>×</v>
          </cell>
          <cell r="BE907" t="str">
            <v>×</v>
          </cell>
          <cell r="BF907" t="str">
            <v>×</v>
          </cell>
          <cell r="BG907" t="str">
            <v>×</v>
          </cell>
          <cell r="BH907" t="str">
            <v/>
          </cell>
          <cell r="BI907">
            <v>0</v>
          </cell>
          <cell r="BJ907" t="str">
            <v/>
          </cell>
          <cell r="BL907" t="str">
            <v/>
          </cell>
          <cell r="BM907" t="str">
            <v>○</v>
          </cell>
          <cell r="BN907" t="b">
            <v>1</v>
          </cell>
          <cell r="BO907" t="b">
            <v>1</v>
          </cell>
        </row>
        <row r="908">
          <cell r="W908" t="str">
            <v>－</v>
          </cell>
          <cell r="BC908" t="str">
            <v>予定価格</v>
          </cell>
          <cell r="BD908" t="str">
            <v>×</v>
          </cell>
          <cell r="BE908" t="str">
            <v>×</v>
          </cell>
          <cell r="BF908" t="str">
            <v>×</v>
          </cell>
          <cell r="BG908" t="str">
            <v>×</v>
          </cell>
          <cell r="BH908" t="str">
            <v/>
          </cell>
          <cell r="BI908">
            <v>0</v>
          </cell>
          <cell r="BJ908" t="str">
            <v/>
          </cell>
          <cell r="BL908" t="str">
            <v/>
          </cell>
          <cell r="BM908" t="str">
            <v>○</v>
          </cell>
          <cell r="BN908" t="b">
            <v>1</v>
          </cell>
          <cell r="BO908" t="b">
            <v>1</v>
          </cell>
        </row>
        <row r="909">
          <cell r="W909" t="str">
            <v>－</v>
          </cell>
          <cell r="BC909" t="str">
            <v>予定価格</v>
          </cell>
          <cell r="BD909" t="str">
            <v>×</v>
          </cell>
          <cell r="BE909" t="str">
            <v>×</v>
          </cell>
          <cell r="BF909" t="str">
            <v>×</v>
          </cell>
          <cell r="BG909" t="str">
            <v>×</v>
          </cell>
          <cell r="BH909" t="str">
            <v/>
          </cell>
          <cell r="BI909">
            <v>0</v>
          </cell>
          <cell r="BJ909" t="str">
            <v/>
          </cell>
          <cell r="BL909" t="str">
            <v/>
          </cell>
          <cell r="BM909" t="str">
            <v>○</v>
          </cell>
          <cell r="BN909" t="b">
            <v>1</v>
          </cell>
          <cell r="BO909" t="b">
            <v>1</v>
          </cell>
        </row>
        <row r="910">
          <cell r="W910" t="str">
            <v>－</v>
          </cell>
          <cell r="BC910" t="str">
            <v>予定価格</v>
          </cell>
          <cell r="BD910" t="str">
            <v>×</v>
          </cell>
          <cell r="BE910" t="str">
            <v>×</v>
          </cell>
          <cell r="BF910" t="str">
            <v>×</v>
          </cell>
          <cell r="BG910" t="str">
            <v>×</v>
          </cell>
          <cell r="BH910" t="str">
            <v/>
          </cell>
          <cell r="BI910">
            <v>0</v>
          </cell>
          <cell r="BJ910" t="str">
            <v/>
          </cell>
          <cell r="BL910" t="str">
            <v/>
          </cell>
          <cell r="BM910" t="str">
            <v>○</v>
          </cell>
          <cell r="BN910" t="b">
            <v>1</v>
          </cell>
          <cell r="BO910" t="b">
            <v>1</v>
          </cell>
        </row>
        <row r="911">
          <cell r="W911" t="str">
            <v>－</v>
          </cell>
          <cell r="BC911" t="str">
            <v>予定価格</v>
          </cell>
          <cell r="BD911" t="str">
            <v>×</v>
          </cell>
          <cell r="BE911" t="str">
            <v>×</v>
          </cell>
          <cell r="BF911" t="str">
            <v>×</v>
          </cell>
          <cell r="BG911" t="str">
            <v>×</v>
          </cell>
          <cell r="BH911" t="str">
            <v/>
          </cell>
          <cell r="BI911">
            <v>0</v>
          </cell>
          <cell r="BJ911" t="str">
            <v/>
          </cell>
          <cell r="BL911" t="str">
            <v/>
          </cell>
          <cell r="BM911" t="str">
            <v>○</v>
          </cell>
          <cell r="BN911" t="b">
            <v>1</v>
          </cell>
          <cell r="BO911" t="b">
            <v>1</v>
          </cell>
        </row>
        <row r="912">
          <cell r="W912" t="str">
            <v>－</v>
          </cell>
          <cell r="BC912" t="str">
            <v>予定価格</v>
          </cell>
          <cell r="BD912" t="str">
            <v>×</v>
          </cell>
          <cell r="BE912" t="str">
            <v>×</v>
          </cell>
          <cell r="BF912" t="str">
            <v>×</v>
          </cell>
          <cell r="BG912" t="str">
            <v>×</v>
          </cell>
          <cell r="BH912" t="str">
            <v/>
          </cell>
          <cell r="BI912">
            <v>0</v>
          </cell>
          <cell r="BJ912" t="str">
            <v/>
          </cell>
          <cell r="BL912" t="str">
            <v/>
          </cell>
          <cell r="BM912" t="str">
            <v>○</v>
          </cell>
          <cell r="BN912" t="b">
            <v>1</v>
          </cell>
          <cell r="BO912" t="b">
            <v>1</v>
          </cell>
        </row>
        <row r="913">
          <cell r="W913" t="str">
            <v>－</v>
          </cell>
          <cell r="BC913" t="str">
            <v>予定価格</v>
          </cell>
          <cell r="BD913" t="str">
            <v>×</v>
          </cell>
          <cell r="BE913" t="str">
            <v>×</v>
          </cell>
          <cell r="BF913" t="str">
            <v>×</v>
          </cell>
          <cell r="BG913" t="str">
            <v>×</v>
          </cell>
          <cell r="BH913" t="str">
            <v/>
          </cell>
          <cell r="BI913">
            <v>0</v>
          </cell>
          <cell r="BJ913" t="str">
            <v/>
          </cell>
          <cell r="BL913" t="str">
            <v/>
          </cell>
          <cell r="BM913" t="str">
            <v>○</v>
          </cell>
          <cell r="BN913" t="b">
            <v>1</v>
          </cell>
          <cell r="BO913" t="b">
            <v>1</v>
          </cell>
        </row>
        <row r="914">
          <cell r="W914" t="str">
            <v>－</v>
          </cell>
          <cell r="BC914" t="str">
            <v>予定価格</v>
          </cell>
          <cell r="BD914" t="str">
            <v>×</v>
          </cell>
          <cell r="BE914" t="str">
            <v>×</v>
          </cell>
          <cell r="BF914" t="str">
            <v>×</v>
          </cell>
          <cell r="BG914" t="str">
            <v>×</v>
          </cell>
          <cell r="BH914" t="str">
            <v/>
          </cell>
          <cell r="BI914">
            <v>0</v>
          </cell>
          <cell r="BJ914" t="str">
            <v/>
          </cell>
          <cell r="BL914" t="str">
            <v/>
          </cell>
          <cell r="BM914" t="str">
            <v>○</v>
          </cell>
          <cell r="BN914" t="b">
            <v>1</v>
          </cell>
          <cell r="BO914" t="b">
            <v>1</v>
          </cell>
        </row>
        <row r="915">
          <cell r="W915" t="str">
            <v>－</v>
          </cell>
          <cell r="BC915" t="str">
            <v>予定価格</v>
          </cell>
          <cell r="BD915" t="str">
            <v>×</v>
          </cell>
          <cell r="BE915" t="str">
            <v>×</v>
          </cell>
          <cell r="BF915" t="str">
            <v>×</v>
          </cell>
          <cell r="BG915" t="str">
            <v>×</v>
          </cell>
          <cell r="BH915" t="str">
            <v/>
          </cell>
          <cell r="BI915">
            <v>0</v>
          </cell>
          <cell r="BJ915" t="str">
            <v/>
          </cell>
          <cell r="BL915" t="str">
            <v/>
          </cell>
          <cell r="BM915" t="str">
            <v>○</v>
          </cell>
          <cell r="BN915" t="b">
            <v>1</v>
          </cell>
          <cell r="BO915" t="b">
            <v>1</v>
          </cell>
        </row>
        <row r="916">
          <cell r="W916" t="str">
            <v>－</v>
          </cell>
          <cell r="BC916" t="str">
            <v>予定価格</v>
          </cell>
          <cell r="BD916" t="str">
            <v>×</v>
          </cell>
          <cell r="BE916" t="str">
            <v>×</v>
          </cell>
          <cell r="BF916" t="str">
            <v>×</v>
          </cell>
          <cell r="BG916" t="str">
            <v>×</v>
          </cell>
          <cell r="BH916" t="str">
            <v/>
          </cell>
          <cell r="BI916">
            <v>0</v>
          </cell>
          <cell r="BJ916" t="str">
            <v/>
          </cell>
          <cell r="BL916" t="str">
            <v/>
          </cell>
          <cell r="BM916" t="str">
            <v>○</v>
          </cell>
          <cell r="BN916" t="b">
            <v>1</v>
          </cell>
          <cell r="BO916" t="b">
            <v>1</v>
          </cell>
        </row>
        <row r="917">
          <cell r="W917" t="str">
            <v>－</v>
          </cell>
          <cell r="BC917" t="str">
            <v>予定価格</v>
          </cell>
          <cell r="BD917" t="str">
            <v>×</v>
          </cell>
          <cell r="BE917" t="str">
            <v>×</v>
          </cell>
          <cell r="BF917" t="str">
            <v>×</v>
          </cell>
          <cell r="BG917" t="str">
            <v>×</v>
          </cell>
          <cell r="BH917" t="str">
            <v/>
          </cell>
          <cell r="BI917">
            <v>0</v>
          </cell>
          <cell r="BJ917" t="str">
            <v/>
          </cell>
          <cell r="BL917" t="str">
            <v/>
          </cell>
          <cell r="BM917" t="str">
            <v>○</v>
          </cell>
          <cell r="BN917" t="b">
            <v>1</v>
          </cell>
          <cell r="BO917" t="b">
            <v>1</v>
          </cell>
        </row>
        <row r="918">
          <cell r="W918" t="str">
            <v>－</v>
          </cell>
          <cell r="BC918" t="str">
            <v>予定価格</v>
          </cell>
          <cell r="BD918" t="str">
            <v>×</v>
          </cell>
          <cell r="BE918" t="str">
            <v>×</v>
          </cell>
          <cell r="BF918" t="str">
            <v>×</v>
          </cell>
          <cell r="BG918" t="str">
            <v>×</v>
          </cell>
          <cell r="BH918" t="str">
            <v/>
          </cell>
          <cell r="BI918">
            <v>0</v>
          </cell>
          <cell r="BJ918" t="str">
            <v/>
          </cell>
          <cell r="BL918" t="str">
            <v/>
          </cell>
          <cell r="BM918" t="str">
            <v>○</v>
          </cell>
          <cell r="BN918" t="b">
            <v>1</v>
          </cell>
          <cell r="BO918" t="b">
            <v>1</v>
          </cell>
        </row>
        <row r="919">
          <cell r="W919" t="str">
            <v>－</v>
          </cell>
          <cell r="BC919" t="str">
            <v>予定価格</v>
          </cell>
          <cell r="BD919" t="str">
            <v>×</v>
          </cell>
          <cell r="BE919" t="str">
            <v>×</v>
          </cell>
          <cell r="BF919" t="str">
            <v>×</v>
          </cell>
          <cell r="BG919" t="str">
            <v>×</v>
          </cell>
          <cell r="BH919" t="str">
            <v/>
          </cell>
          <cell r="BI919">
            <v>0</v>
          </cell>
          <cell r="BJ919" t="str">
            <v/>
          </cell>
          <cell r="BL919" t="str">
            <v/>
          </cell>
          <cell r="BM919" t="str">
            <v>○</v>
          </cell>
          <cell r="BN919" t="b">
            <v>1</v>
          </cell>
          <cell r="BO919" t="b">
            <v>1</v>
          </cell>
        </row>
        <row r="920">
          <cell r="W920" t="str">
            <v>－</v>
          </cell>
          <cell r="BC920" t="str">
            <v>予定価格</v>
          </cell>
          <cell r="BD920" t="str">
            <v>×</v>
          </cell>
          <cell r="BE920" t="str">
            <v>×</v>
          </cell>
          <cell r="BF920" t="str">
            <v>×</v>
          </cell>
          <cell r="BG920" t="str">
            <v>×</v>
          </cell>
          <cell r="BH920" t="str">
            <v/>
          </cell>
          <cell r="BI920">
            <v>0</v>
          </cell>
          <cell r="BJ920" t="str">
            <v/>
          </cell>
          <cell r="BL920" t="str">
            <v/>
          </cell>
          <cell r="BM920" t="str">
            <v>○</v>
          </cell>
          <cell r="BN920" t="b">
            <v>1</v>
          </cell>
          <cell r="BO920" t="b">
            <v>1</v>
          </cell>
        </row>
        <row r="921">
          <cell r="W921" t="str">
            <v>－</v>
          </cell>
          <cell r="BC921" t="str">
            <v>予定価格</v>
          </cell>
          <cell r="BD921" t="str">
            <v>×</v>
          </cell>
          <cell r="BE921" t="str">
            <v>×</v>
          </cell>
          <cell r="BF921" t="str">
            <v>×</v>
          </cell>
          <cell r="BG921" t="str">
            <v>×</v>
          </cell>
          <cell r="BH921" t="str">
            <v/>
          </cell>
          <cell r="BI921">
            <v>0</v>
          </cell>
          <cell r="BJ921" t="str">
            <v/>
          </cell>
          <cell r="BL921" t="str">
            <v/>
          </cell>
          <cell r="BM921" t="str">
            <v>○</v>
          </cell>
          <cell r="BN921" t="b">
            <v>1</v>
          </cell>
          <cell r="BO921" t="b">
            <v>1</v>
          </cell>
        </row>
        <row r="922">
          <cell r="W922" t="str">
            <v>－</v>
          </cell>
          <cell r="BC922" t="str">
            <v>予定価格</v>
          </cell>
          <cell r="BD922" t="str">
            <v>×</v>
          </cell>
          <cell r="BE922" t="str">
            <v>×</v>
          </cell>
          <cell r="BF922" t="str">
            <v>×</v>
          </cell>
          <cell r="BG922" t="str">
            <v>×</v>
          </cell>
          <cell r="BH922" t="str">
            <v/>
          </cell>
          <cell r="BI922">
            <v>0</v>
          </cell>
          <cell r="BJ922" t="str">
            <v/>
          </cell>
          <cell r="BL922" t="str">
            <v/>
          </cell>
          <cell r="BM922" t="str">
            <v>○</v>
          </cell>
          <cell r="BN922" t="b">
            <v>1</v>
          </cell>
          <cell r="BO922" t="b">
            <v>1</v>
          </cell>
        </row>
        <row r="923">
          <cell r="W923" t="str">
            <v>－</v>
          </cell>
          <cell r="BC923" t="str">
            <v>予定価格</v>
          </cell>
          <cell r="BD923" t="str">
            <v>×</v>
          </cell>
          <cell r="BE923" t="str">
            <v>×</v>
          </cell>
          <cell r="BF923" t="str">
            <v>×</v>
          </cell>
          <cell r="BG923" t="str">
            <v>×</v>
          </cell>
          <cell r="BH923" t="str">
            <v/>
          </cell>
          <cell r="BI923">
            <v>0</v>
          </cell>
          <cell r="BJ923" t="str">
            <v/>
          </cell>
          <cell r="BL923" t="str">
            <v/>
          </cell>
          <cell r="BM923" t="str">
            <v>○</v>
          </cell>
          <cell r="BN923" t="b">
            <v>1</v>
          </cell>
          <cell r="BO923" t="b">
            <v>1</v>
          </cell>
        </row>
        <row r="924">
          <cell r="W924" t="str">
            <v>－</v>
          </cell>
          <cell r="BC924" t="str">
            <v>予定価格</v>
          </cell>
          <cell r="BD924" t="str">
            <v>×</v>
          </cell>
          <cell r="BE924" t="str">
            <v>×</v>
          </cell>
          <cell r="BF924" t="str">
            <v>×</v>
          </cell>
          <cell r="BG924" t="str">
            <v>×</v>
          </cell>
          <cell r="BH924" t="str">
            <v/>
          </cell>
          <cell r="BI924">
            <v>0</v>
          </cell>
          <cell r="BJ924" t="str">
            <v/>
          </cell>
          <cell r="BL924" t="str">
            <v/>
          </cell>
          <cell r="BM924" t="str">
            <v>○</v>
          </cell>
          <cell r="BN924" t="b">
            <v>1</v>
          </cell>
          <cell r="BO924" t="b">
            <v>1</v>
          </cell>
        </row>
        <row r="925">
          <cell r="W925" t="str">
            <v>－</v>
          </cell>
          <cell r="BC925" t="str">
            <v>予定価格</v>
          </cell>
          <cell r="BD925" t="str">
            <v>×</v>
          </cell>
          <cell r="BE925" t="str">
            <v>×</v>
          </cell>
          <cell r="BF925" t="str">
            <v>×</v>
          </cell>
          <cell r="BG925" t="str">
            <v>×</v>
          </cell>
          <cell r="BH925" t="str">
            <v/>
          </cell>
          <cell r="BI925">
            <v>0</v>
          </cell>
          <cell r="BJ925" t="str">
            <v/>
          </cell>
          <cell r="BL925" t="str">
            <v/>
          </cell>
          <cell r="BM925" t="str">
            <v>○</v>
          </cell>
          <cell r="BN925" t="b">
            <v>1</v>
          </cell>
          <cell r="BO925" t="b">
            <v>1</v>
          </cell>
        </row>
        <row r="926">
          <cell r="W926" t="str">
            <v>－</v>
          </cell>
          <cell r="BC926" t="str">
            <v>予定価格</v>
          </cell>
          <cell r="BD926" t="str">
            <v>×</v>
          </cell>
          <cell r="BE926" t="str">
            <v>×</v>
          </cell>
          <cell r="BF926" t="str">
            <v>×</v>
          </cell>
          <cell r="BG926" t="str">
            <v>×</v>
          </cell>
          <cell r="BH926" t="str">
            <v/>
          </cell>
          <cell r="BI926">
            <v>0</v>
          </cell>
          <cell r="BJ926" t="str">
            <v/>
          </cell>
          <cell r="BL926" t="str">
            <v/>
          </cell>
          <cell r="BM926" t="str">
            <v>○</v>
          </cell>
          <cell r="BN926" t="b">
            <v>1</v>
          </cell>
          <cell r="BO926" t="b">
            <v>1</v>
          </cell>
        </row>
        <row r="927">
          <cell r="W927" t="str">
            <v>－</v>
          </cell>
          <cell r="BC927" t="str">
            <v>予定価格</v>
          </cell>
          <cell r="BD927" t="str">
            <v>×</v>
          </cell>
          <cell r="BE927" t="str">
            <v>×</v>
          </cell>
          <cell r="BF927" t="str">
            <v>×</v>
          </cell>
          <cell r="BG927" t="str">
            <v>×</v>
          </cell>
          <cell r="BH927" t="str">
            <v/>
          </cell>
          <cell r="BI927">
            <v>0</v>
          </cell>
          <cell r="BJ927" t="str">
            <v/>
          </cell>
          <cell r="BL927" t="str">
            <v/>
          </cell>
          <cell r="BM927" t="str">
            <v>○</v>
          </cell>
          <cell r="BN927" t="b">
            <v>1</v>
          </cell>
          <cell r="BO927" t="b">
            <v>1</v>
          </cell>
        </row>
        <row r="928">
          <cell r="W928" t="str">
            <v>－</v>
          </cell>
          <cell r="BC928" t="str">
            <v>予定価格</v>
          </cell>
          <cell r="BD928" t="str">
            <v>×</v>
          </cell>
          <cell r="BE928" t="str">
            <v>×</v>
          </cell>
          <cell r="BF928" t="str">
            <v>×</v>
          </cell>
          <cell r="BG928" t="str">
            <v>×</v>
          </cell>
          <cell r="BH928" t="str">
            <v/>
          </cell>
          <cell r="BI928">
            <v>0</v>
          </cell>
          <cell r="BJ928" t="str">
            <v/>
          </cell>
          <cell r="BL928" t="str">
            <v/>
          </cell>
          <cell r="BM928" t="str">
            <v>○</v>
          </cell>
          <cell r="BN928" t="b">
            <v>1</v>
          </cell>
          <cell r="BO928" t="b">
            <v>1</v>
          </cell>
        </row>
        <row r="929">
          <cell r="W929" t="str">
            <v>－</v>
          </cell>
          <cell r="BC929" t="str">
            <v>予定価格</v>
          </cell>
          <cell r="BD929" t="str">
            <v>×</v>
          </cell>
          <cell r="BE929" t="str">
            <v>×</v>
          </cell>
          <cell r="BF929" t="str">
            <v>×</v>
          </cell>
          <cell r="BG929" t="str">
            <v>×</v>
          </cell>
          <cell r="BH929" t="str">
            <v/>
          </cell>
          <cell r="BI929">
            <v>0</v>
          </cell>
          <cell r="BJ929" t="str">
            <v/>
          </cell>
          <cell r="BL929" t="str">
            <v/>
          </cell>
          <cell r="BM929" t="str">
            <v>○</v>
          </cell>
          <cell r="BN929" t="b">
            <v>1</v>
          </cell>
          <cell r="BO929" t="b">
            <v>1</v>
          </cell>
        </row>
        <row r="930">
          <cell r="W930" t="str">
            <v>－</v>
          </cell>
          <cell r="BC930" t="str">
            <v>予定価格</v>
          </cell>
          <cell r="BD930" t="str">
            <v>×</v>
          </cell>
          <cell r="BE930" t="str">
            <v>×</v>
          </cell>
          <cell r="BF930" t="str">
            <v>×</v>
          </cell>
          <cell r="BG930" t="str">
            <v>×</v>
          </cell>
          <cell r="BH930" t="str">
            <v/>
          </cell>
          <cell r="BI930">
            <v>0</v>
          </cell>
          <cell r="BJ930" t="str">
            <v/>
          </cell>
          <cell r="BL930" t="str">
            <v/>
          </cell>
          <cell r="BM930" t="str">
            <v>○</v>
          </cell>
          <cell r="BN930" t="b">
            <v>1</v>
          </cell>
          <cell r="BO930" t="b">
            <v>1</v>
          </cell>
        </row>
        <row r="931">
          <cell r="W931" t="str">
            <v>－</v>
          </cell>
          <cell r="BC931" t="str">
            <v>予定価格</v>
          </cell>
          <cell r="BD931" t="str">
            <v>×</v>
          </cell>
          <cell r="BE931" t="str">
            <v>×</v>
          </cell>
          <cell r="BF931" t="str">
            <v>×</v>
          </cell>
          <cell r="BG931" t="str">
            <v>×</v>
          </cell>
          <cell r="BH931" t="str">
            <v/>
          </cell>
          <cell r="BI931">
            <v>0</v>
          </cell>
          <cell r="BJ931" t="str">
            <v/>
          </cell>
          <cell r="BL931" t="str">
            <v/>
          </cell>
          <cell r="BM931" t="str">
            <v>○</v>
          </cell>
          <cell r="BN931" t="b">
            <v>1</v>
          </cell>
          <cell r="BO931" t="b">
            <v>1</v>
          </cell>
        </row>
        <row r="932">
          <cell r="W932" t="str">
            <v>－</v>
          </cell>
          <cell r="BC932" t="str">
            <v>予定価格</v>
          </cell>
          <cell r="BD932" t="str">
            <v>×</v>
          </cell>
          <cell r="BE932" t="str">
            <v>×</v>
          </cell>
          <cell r="BF932" t="str">
            <v>×</v>
          </cell>
          <cell r="BG932" t="str">
            <v>×</v>
          </cell>
          <cell r="BH932" t="str">
            <v/>
          </cell>
          <cell r="BI932">
            <v>0</v>
          </cell>
          <cell r="BJ932" t="str">
            <v/>
          </cell>
          <cell r="BL932" t="str">
            <v/>
          </cell>
          <cell r="BM932" t="str">
            <v>○</v>
          </cell>
          <cell r="BN932" t="b">
            <v>1</v>
          </cell>
          <cell r="BO932" t="b">
            <v>1</v>
          </cell>
        </row>
        <row r="933">
          <cell r="W933" t="str">
            <v>－</v>
          </cell>
          <cell r="BC933" t="str">
            <v>予定価格</v>
          </cell>
          <cell r="BD933" t="str">
            <v>×</v>
          </cell>
          <cell r="BE933" t="str">
            <v>×</v>
          </cell>
          <cell r="BF933" t="str">
            <v>×</v>
          </cell>
          <cell r="BG933" t="str">
            <v>×</v>
          </cell>
          <cell r="BH933" t="str">
            <v/>
          </cell>
          <cell r="BI933">
            <v>0</v>
          </cell>
          <cell r="BJ933" t="str">
            <v/>
          </cell>
          <cell r="BL933" t="str">
            <v/>
          </cell>
          <cell r="BM933" t="str">
            <v>○</v>
          </cell>
          <cell r="BN933" t="b">
            <v>1</v>
          </cell>
          <cell r="BO933" t="b">
            <v>1</v>
          </cell>
        </row>
        <row r="934">
          <cell r="W934" t="str">
            <v>－</v>
          </cell>
          <cell r="BC934" t="str">
            <v>予定価格</v>
          </cell>
          <cell r="BD934" t="str">
            <v>×</v>
          </cell>
          <cell r="BE934" t="str">
            <v>×</v>
          </cell>
          <cell r="BF934" t="str">
            <v>×</v>
          </cell>
          <cell r="BG934" t="str">
            <v>×</v>
          </cell>
          <cell r="BH934" t="str">
            <v/>
          </cell>
          <cell r="BI934">
            <v>0</v>
          </cell>
          <cell r="BJ934" t="str">
            <v/>
          </cell>
          <cell r="BL934" t="str">
            <v/>
          </cell>
          <cell r="BM934" t="str">
            <v>○</v>
          </cell>
          <cell r="BN934" t="b">
            <v>1</v>
          </cell>
          <cell r="BO934" t="b">
            <v>1</v>
          </cell>
        </row>
        <row r="935">
          <cell r="W935" t="str">
            <v>－</v>
          </cell>
          <cell r="BC935" t="str">
            <v>予定価格</v>
          </cell>
          <cell r="BD935" t="str">
            <v>×</v>
          </cell>
          <cell r="BE935" t="str">
            <v>×</v>
          </cell>
          <cell r="BF935" t="str">
            <v>×</v>
          </cell>
          <cell r="BG935" t="str">
            <v>×</v>
          </cell>
          <cell r="BH935" t="str">
            <v/>
          </cell>
          <cell r="BI935">
            <v>0</v>
          </cell>
          <cell r="BJ935" t="str">
            <v/>
          </cell>
          <cell r="BL935" t="str">
            <v/>
          </cell>
          <cell r="BM935" t="str">
            <v>○</v>
          </cell>
          <cell r="BN935" t="b">
            <v>1</v>
          </cell>
          <cell r="BO935" t="b">
            <v>1</v>
          </cell>
        </row>
        <row r="936">
          <cell r="W936" t="str">
            <v>－</v>
          </cell>
          <cell r="BC936" t="str">
            <v>予定価格</v>
          </cell>
          <cell r="BD936" t="str">
            <v>×</v>
          </cell>
          <cell r="BE936" t="str">
            <v>×</v>
          </cell>
          <cell r="BF936" t="str">
            <v>×</v>
          </cell>
          <cell r="BG936" t="str">
            <v>×</v>
          </cell>
          <cell r="BH936" t="str">
            <v/>
          </cell>
          <cell r="BI936">
            <v>0</v>
          </cell>
          <cell r="BJ936" t="str">
            <v/>
          </cell>
          <cell r="BL936" t="str">
            <v/>
          </cell>
          <cell r="BM936" t="str">
            <v>○</v>
          </cell>
          <cell r="BN936" t="b">
            <v>1</v>
          </cell>
          <cell r="BO936" t="b">
            <v>1</v>
          </cell>
        </row>
        <row r="937">
          <cell r="W937" t="str">
            <v>－</v>
          </cell>
          <cell r="BC937" t="str">
            <v>予定価格</v>
          </cell>
          <cell r="BD937" t="str">
            <v>×</v>
          </cell>
          <cell r="BE937" t="str">
            <v>×</v>
          </cell>
          <cell r="BF937" t="str">
            <v>×</v>
          </cell>
          <cell r="BG937" t="str">
            <v>×</v>
          </cell>
          <cell r="BH937" t="str">
            <v/>
          </cell>
          <cell r="BI937">
            <v>0</v>
          </cell>
          <cell r="BJ937" t="str">
            <v/>
          </cell>
          <cell r="BL937" t="str">
            <v/>
          </cell>
          <cell r="BM937" t="str">
            <v>○</v>
          </cell>
          <cell r="BN937" t="b">
            <v>1</v>
          </cell>
          <cell r="BO937" t="b">
            <v>1</v>
          </cell>
        </row>
        <row r="938">
          <cell r="W938" t="str">
            <v>－</v>
          </cell>
          <cell r="BC938" t="str">
            <v>予定価格</v>
          </cell>
          <cell r="BD938" t="str">
            <v>×</v>
          </cell>
          <cell r="BE938" t="str">
            <v>×</v>
          </cell>
          <cell r="BF938" t="str">
            <v>×</v>
          </cell>
          <cell r="BG938" t="str">
            <v>×</v>
          </cell>
          <cell r="BH938" t="str">
            <v/>
          </cell>
          <cell r="BI938">
            <v>0</v>
          </cell>
          <cell r="BJ938" t="str">
            <v/>
          </cell>
          <cell r="BL938" t="str">
            <v/>
          </cell>
          <cell r="BM938" t="str">
            <v>○</v>
          </cell>
          <cell r="BN938" t="b">
            <v>1</v>
          </cell>
          <cell r="BO938" t="b">
            <v>1</v>
          </cell>
        </row>
        <row r="939">
          <cell r="W939" t="str">
            <v>－</v>
          </cell>
          <cell r="BC939" t="str">
            <v>予定価格</v>
          </cell>
          <cell r="BD939" t="str">
            <v>×</v>
          </cell>
          <cell r="BE939" t="str">
            <v>×</v>
          </cell>
          <cell r="BF939" t="str">
            <v>×</v>
          </cell>
          <cell r="BG939" t="str">
            <v>×</v>
          </cell>
          <cell r="BH939" t="str">
            <v/>
          </cell>
          <cell r="BI939">
            <v>0</v>
          </cell>
          <cell r="BJ939" t="str">
            <v/>
          </cell>
          <cell r="BL939" t="str">
            <v/>
          </cell>
          <cell r="BM939" t="str">
            <v>○</v>
          </cell>
          <cell r="BN939" t="b">
            <v>1</v>
          </cell>
          <cell r="BO939" t="b">
            <v>1</v>
          </cell>
        </row>
        <row r="940">
          <cell r="W940" t="str">
            <v>－</v>
          </cell>
          <cell r="BC940" t="str">
            <v>予定価格</v>
          </cell>
          <cell r="BD940" t="str">
            <v>×</v>
          </cell>
          <cell r="BE940" t="str">
            <v>×</v>
          </cell>
          <cell r="BF940" t="str">
            <v>×</v>
          </cell>
          <cell r="BG940" t="str">
            <v>×</v>
          </cell>
          <cell r="BH940" t="str">
            <v/>
          </cell>
          <cell r="BI940">
            <v>0</v>
          </cell>
          <cell r="BJ940" t="str">
            <v/>
          </cell>
          <cell r="BL940" t="str">
            <v/>
          </cell>
          <cell r="BM940" t="str">
            <v>○</v>
          </cell>
          <cell r="BN940" t="b">
            <v>1</v>
          </cell>
          <cell r="BO940" t="b">
            <v>1</v>
          </cell>
        </row>
        <row r="941">
          <cell r="W941" t="str">
            <v>－</v>
          </cell>
          <cell r="BC941" t="str">
            <v>予定価格</v>
          </cell>
          <cell r="BD941" t="str">
            <v>×</v>
          </cell>
          <cell r="BE941" t="str">
            <v>×</v>
          </cell>
          <cell r="BF941" t="str">
            <v>×</v>
          </cell>
          <cell r="BG941" t="str">
            <v>×</v>
          </cell>
          <cell r="BH941" t="str">
            <v/>
          </cell>
          <cell r="BI941">
            <v>0</v>
          </cell>
          <cell r="BJ941" t="str">
            <v/>
          </cell>
          <cell r="BL941" t="str">
            <v/>
          </cell>
          <cell r="BM941" t="str">
            <v>○</v>
          </cell>
          <cell r="BN941" t="b">
            <v>1</v>
          </cell>
          <cell r="BO941" t="b">
            <v>1</v>
          </cell>
        </row>
        <row r="942">
          <cell r="W942" t="str">
            <v>－</v>
          </cell>
          <cell r="BC942" t="str">
            <v>予定価格</v>
          </cell>
          <cell r="BD942" t="str">
            <v>×</v>
          </cell>
          <cell r="BE942" t="str">
            <v>×</v>
          </cell>
          <cell r="BF942" t="str">
            <v>×</v>
          </cell>
          <cell r="BG942" t="str">
            <v>×</v>
          </cell>
          <cell r="BH942" t="str">
            <v/>
          </cell>
          <cell r="BI942">
            <v>0</v>
          </cell>
          <cell r="BJ942" t="str">
            <v/>
          </cell>
          <cell r="BL942" t="str">
            <v/>
          </cell>
          <cell r="BM942" t="str">
            <v>○</v>
          </cell>
          <cell r="BN942" t="b">
            <v>1</v>
          </cell>
          <cell r="BO942" t="b">
            <v>1</v>
          </cell>
        </row>
        <row r="943">
          <cell r="W943" t="str">
            <v>－</v>
          </cell>
          <cell r="BC943" t="str">
            <v>予定価格</v>
          </cell>
          <cell r="BD943" t="str">
            <v>×</v>
          </cell>
          <cell r="BE943" t="str">
            <v>×</v>
          </cell>
          <cell r="BF943" t="str">
            <v>×</v>
          </cell>
          <cell r="BG943" t="str">
            <v>×</v>
          </cell>
          <cell r="BH943" t="str">
            <v/>
          </cell>
          <cell r="BI943">
            <v>0</v>
          </cell>
          <cell r="BJ943" t="str">
            <v/>
          </cell>
          <cell r="BL943" t="str">
            <v/>
          </cell>
          <cell r="BM943" t="str">
            <v>○</v>
          </cell>
          <cell r="BN943" t="b">
            <v>1</v>
          </cell>
          <cell r="BO943" t="b">
            <v>1</v>
          </cell>
        </row>
        <row r="944">
          <cell r="W944" t="str">
            <v>－</v>
          </cell>
          <cell r="BC944" t="str">
            <v>予定価格</v>
          </cell>
          <cell r="BD944" t="str">
            <v>×</v>
          </cell>
          <cell r="BE944" t="str">
            <v>×</v>
          </cell>
          <cell r="BF944" t="str">
            <v>×</v>
          </cell>
          <cell r="BG944" t="str">
            <v>×</v>
          </cell>
          <cell r="BH944" t="str">
            <v/>
          </cell>
          <cell r="BI944">
            <v>0</v>
          </cell>
          <cell r="BJ944" t="str">
            <v/>
          </cell>
          <cell r="BL944" t="str">
            <v/>
          </cell>
          <cell r="BM944" t="str">
            <v>○</v>
          </cell>
          <cell r="BN944" t="b">
            <v>1</v>
          </cell>
          <cell r="BO944" t="b">
            <v>1</v>
          </cell>
        </row>
        <row r="945">
          <cell r="W945" t="str">
            <v>－</v>
          </cell>
          <cell r="BC945" t="str">
            <v>予定価格</v>
          </cell>
          <cell r="BD945" t="str">
            <v>×</v>
          </cell>
          <cell r="BE945" t="str">
            <v>×</v>
          </cell>
          <cell r="BF945" t="str">
            <v>×</v>
          </cell>
          <cell r="BG945" t="str">
            <v>×</v>
          </cell>
          <cell r="BH945" t="str">
            <v/>
          </cell>
          <cell r="BI945">
            <v>0</v>
          </cell>
          <cell r="BJ945" t="str">
            <v/>
          </cell>
          <cell r="BL945" t="str">
            <v/>
          </cell>
          <cell r="BM945" t="str">
            <v>○</v>
          </cell>
          <cell r="BN945" t="b">
            <v>1</v>
          </cell>
          <cell r="BO945" t="b">
            <v>1</v>
          </cell>
        </row>
        <row r="946">
          <cell r="W946" t="str">
            <v>－</v>
          </cell>
          <cell r="BC946" t="str">
            <v>予定価格</v>
          </cell>
          <cell r="BD946" t="str">
            <v>×</v>
          </cell>
          <cell r="BE946" t="str">
            <v>×</v>
          </cell>
          <cell r="BF946" t="str">
            <v>×</v>
          </cell>
          <cell r="BG946" t="str">
            <v>×</v>
          </cell>
          <cell r="BH946" t="str">
            <v/>
          </cell>
          <cell r="BI946">
            <v>0</v>
          </cell>
          <cell r="BJ946" t="str">
            <v/>
          </cell>
          <cell r="BL946" t="str">
            <v/>
          </cell>
          <cell r="BM946" t="str">
            <v>○</v>
          </cell>
          <cell r="BN946" t="b">
            <v>1</v>
          </cell>
          <cell r="BO946" t="b">
            <v>1</v>
          </cell>
        </row>
        <row r="947">
          <cell r="W947" t="str">
            <v>－</v>
          </cell>
          <cell r="BC947" t="str">
            <v>予定価格</v>
          </cell>
          <cell r="BD947" t="str">
            <v>×</v>
          </cell>
          <cell r="BE947" t="str">
            <v>×</v>
          </cell>
          <cell r="BF947" t="str">
            <v>×</v>
          </cell>
          <cell r="BG947" t="str">
            <v>×</v>
          </cell>
          <cell r="BH947" t="str">
            <v/>
          </cell>
          <cell r="BI947">
            <v>0</v>
          </cell>
          <cell r="BJ947" t="str">
            <v/>
          </cell>
          <cell r="BL947" t="str">
            <v/>
          </cell>
          <cell r="BM947" t="str">
            <v>○</v>
          </cell>
          <cell r="BN947" t="b">
            <v>1</v>
          </cell>
          <cell r="BO947" t="b">
            <v>1</v>
          </cell>
        </row>
        <row r="948">
          <cell r="W948" t="str">
            <v>－</v>
          </cell>
          <cell r="BC948" t="str">
            <v>予定価格</v>
          </cell>
          <cell r="BD948" t="str">
            <v>×</v>
          </cell>
          <cell r="BE948" t="str">
            <v>×</v>
          </cell>
          <cell r="BF948" t="str">
            <v>×</v>
          </cell>
          <cell r="BG948" t="str">
            <v>×</v>
          </cell>
          <cell r="BH948" t="str">
            <v/>
          </cell>
          <cell r="BI948">
            <v>0</v>
          </cell>
          <cell r="BJ948" t="str">
            <v/>
          </cell>
          <cell r="BL948" t="str">
            <v/>
          </cell>
          <cell r="BM948" t="str">
            <v>○</v>
          </cell>
          <cell r="BN948" t="b">
            <v>1</v>
          </cell>
          <cell r="BO948" t="b">
            <v>1</v>
          </cell>
        </row>
        <row r="949">
          <cell r="W949" t="str">
            <v>－</v>
          </cell>
          <cell r="BC949" t="str">
            <v>予定価格</v>
          </cell>
          <cell r="BD949" t="str">
            <v>×</v>
          </cell>
          <cell r="BE949" t="str">
            <v>×</v>
          </cell>
          <cell r="BF949" t="str">
            <v>×</v>
          </cell>
          <cell r="BG949" t="str">
            <v>×</v>
          </cell>
          <cell r="BH949" t="str">
            <v/>
          </cell>
          <cell r="BI949">
            <v>0</v>
          </cell>
          <cell r="BJ949" t="str">
            <v/>
          </cell>
          <cell r="BL949" t="str">
            <v/>
          </cell>
          <cell r="BM949" t="str">
            <v>○</v>
          </cell>
          <cell r="BN949" t="b">
            <v>1</v>
          </cell>
          <cell r="BO949" t="b">
            <v>1</v>
          </cell>
        </row>
        <row r="950">
          <cell r="W950" t="str">
            <v>－</v>
          </cell>
          <cell r="BC950" t="str">
            <v>予定価格</v>
          </cell>
          <cell r="BD950" t="str">
            <v>×</v>
          </cell>
          <cell r="BE950" t="str">
            <v>×</v>
          </cell>
          <cell r="BF950" t="str">
            <v>×</v>
          </cell>
          <cell r="BG950" t="str">
            <v>×</v>
          </cell>
          <cell r="BH950" t="str">
            <v/>
          </cell>
          <cell r="BI950">
            <v>0</v>
          </cell>
          <cell r="BJ950" t="str">
            <v/>
          </cell>
          <cell r="BL950" t="str">
            <v/>
          </cell>
          <cell r="BM950" t="str">
            <v>○</v>
          </cell>
          <cell r="BN950" t="b">
            <v>1</v>
          </cell>
          <cell r="BO950" t="b">
            <v>1</v>
          </cell>
        </row>
        <row r="951">
          <cell r="W951" t="str">
            <v>－</v>
          </cell>
          <cell r="BC951" t="str">
            <v>予定価格</v>
          </cell>
          <cell r="BD951" t="str">
            <v>×</v>
          </cell>
          <cell r="BE951" t="str">
            <v>×</v>
          </cell>
          <cell r="BF951" t="str">
            <v>×</v>
          </cell>
          <cell r="BG951" t="str">
            <v>×</v>
          </cell>
          <cell r="BH951" t="str">
            <v/>
          </cell>
          <cell r="BI951">
            <v>0</v>
          </cell>
          <cell r="BJ951" t="str">
            <v/>
          </cell>
          <cell r="BL951" t="str">
            <v/>
          </cell>
          <cell r="BM951" t="str">
            <v>○</v>
          </cell>
          <cell r="BN951" t="b">
            <v>1</v>
          </cell>
          <cell r="BO951" t="b">
            <v>1</v>
          </cell>
        </row>
        <row r="952">
          <cell r="W952" t="str">
            <v>－</v>
          </cell>
          <cell r="BC952" t="str">
            <v>予定価格</v>
          </cell>
          <cell r="BD952" t="str">
            <v>×</v>
          </cell>
          <cell r="BE952" t="str">
            <v>×</v>
          </cell>
          <cell r="BF952" t="str">
            <v>×</v>
          </cell>
          <cell r="BG952" t="str">
            <v>×</v>
          </cell>
          <cell r="BH952" t="str">
            <v/>
          </cell>
          <cell r="BI952">
            <v>0</v>
          </cell>
          <cell r="BJ952" t="str">
            <v/>
          </cell>
          <cell r="BL952" t="str">
            <v/>
          </cell>
          <cell r="BM952" t="str">
            <v>○</v>
          </cell>
          <cell r="BN952" t="b">
            <v>1</v>
          </cell>
          <cell r="BO952" t="b">
            <v>1</v>
          </cell>
        </row>
        <row r="953">
          <cell r="W953" t="str">
            <v>－</v>
          </cell>
          <cell r="BC953" t="str">
            <v>予定価格</v>
          </cell>
          <cell r="BD953" t="str">
            <v>×</v>
          </cell>
          <cell r="BE953" t="str">
            <v>×</v>
          </cell>
          <cell r="BF953" t="str">
            <v>×</v>
          </cell>
          <cell r="BG953" t="str">
            <v>×</v>
          </cell>
          <cell r="BH953" t="str">
            <v/>
          </cell>
          <cell r="BI953">
            <v>0</v>
          </cell>
          <cell r="BJ953" t="str">
            <v/>
          </cell>
          <cell r="BL953" t="str">
            <v/>
          </cell>
          <cell r="BM953" t="str">
            <v>○</v>
          </cell>
          <cell r="BN953" t="b">
            <v>1</v>
          </cell>
          <cell r="BO953" t="b">
            <v>1</v>
          </cell>
        </row>
        <row r="954">
          <cell r="W954" t="str">
            <v>－</v>
          </cell>
          <cell r="BC954" t="str">
            <v>予定価格</v>
          </cell>
          <cell r="BD954" t="str">
            <v>×</v>
          </cell>
          <cell r="BE954" t="str">
            <v>×</v>
          </cell>
          <cell r="BF954" t="str">
            <v>×</v>
          </cell>
          <cell r="BG954" t="str">
            <v>×</v>
          </cell>
          <cell r="BH954" t="str">
            <v/>
          </cell>
          <cell r="BI954">
            <v>0</v>
          </cell>
          <cell r="BJ954" t="str">
            <v/>
          </cell>
          <cell r="BL954" t="str">
            <v/>
          </cell>
          <cell r="BM954" t="str">
            <v>○</v>
          </cell>
          <cell r="BN954" t="b">
            <v>1</v>
          </cell>
          <cell r="BO954" t="b">
            <v>1</v>
          </cell>
        </row>
        <row r="955">
          <cell r="W955" t="str">
            <v>－</v>
          </cell>
          <cell r="BC955" t="str">
            <v>予定価格</v>
          </cell>
          <cell r="BD955" t="str">
            <v>×</v>
          </cell>
          <cell r="BE955" t="str">
            <v>×</v>
          </cell>
          <cell r="BF955" t="str">
            <v>×</v>
          </cell>
          <cell r="BG955" t="str">
            <v>×</v>
          </cell>
          <cell r="BH955" t="str">
            <v/>
          </cell>
          <cell r="BI955">
            <v>0</v>
          </cell>
          <cell r="BJ955" t="str">
            <v/>
          </cell>
          <cell r="BL955" t="str">
            <v/>
          </cell>
          <cell r="BM955" t="str">
            <v>○</v>
          </cell>
          <cell r="BN955" t="b">
            <v>1</v>
          </cell>
          <cell r="BO955" t="b">
            <v>1</v>
          </cell>
        </row>
        <row r="956">
          <cell r="W956" t="str">
            <v>－</v>
          </cell>
          <cell r="BC956" t="str">
            <v>予定価格</v>
          </cell>
          <cell r="BD956" t="str">
            <v>×</v>
          </cell>
          <cell r="BE956" t="str">
            <v>×</v>
          </cell>
          <cell r="BF956" t="str">
            <v>×</v>
          </cell>
          <cell r="BG956" t="str">
            <v>×</v>
          </cell>
          <cell r="BH956" t="str">
            <v/>
          </cell>
          <cell r="BI956">
            <v>0</v>
          </cell>
          <cell r="BJ956" t="str">
            <v/>
          </cell>
          <cell r="BL956" t="str">
            <v/>
          </cell>
          <cell r="BM956" t="str">
            <v>○</v>
          </cell>
          <cell r="BN956" t="b">
            <v>1</v>
          </cell>
          <cell r="BO956" t="b">
            <v>1</v>
          </cell>
        </row>
        <row r="957">
          <cell r="W957" t="str">
            <v>－</v>
          </cell>
          <cell r="BC957" t="str">
            <v>予定価格</v>
          </cell>
          <cell r="BD957" t="str">
            <v>×</v>
          </cell>
          <cell r="BE957" t="str">
            <v>×</v>
          </cell>
          <cell r="BF957" t="str">
            <v>×</v>
          </cell>
          <cell r="BG957" t="str">
            <v>×</v>
          </cell>
          <cell r="BH957" t="str">
            <v/>
          </cell>
          <cell r="BI957">
            <v>0</v>
          </cell>
          <cell r="BJ957" t="str">
            <v/>
          </cell>
          <cell r="BL957" t="str">
            <v/>
          </cell>
          <cell r="BM957" t="str">
            <v>○</v>
          </cell>
          <cell r="BN957" t="b">
            <v>1</v>
          </cell>
          <cell r="BO957" t="b">
            <v>1</v>
          </cell>
        </row>
        <row r="958">
          <cell r="W958" t="str">
            <v>－</v>
          </cell>
          <cell r="BC958" t="str">
            <v>予定価格</v>
          </cell>
          <cell r="BD958" t="str">
            <v>×</v>
          </cell>
          <cell r="BE958" t="str">
            <v>×</v>
          </cell>
          <cell r="BF958" t="str">
            <v>×</v>
          </cell>
          <cell r="BG958" t="str">
            <v>×</v>
          </cell>
          <cell r="BH958" t="str">
            <v/>
          </cell>
          <cell r="BI958">
            <v>0</v>
          </cell>
          <cell r="BJ958" t="str">
            <v/>
          </cell>
          <cell r="BL958" t="str">
            <v/>
          </cell>
          <cell r="BM958" t="str">
            <v>○</v>
          </cell>
          <cell r="BN958" t="b">
            <v>1</v>
          </cell>
          <cell r="BO958" t="b">
            <v>1</v>
          </cell>
        </row>
        <row r="959">
          <cell r="W959" t="str">
            <v>－</v>
          </cell>
          <cell r="BC959" t="str">
            <v>予定価格</v>
          </cell>
          <cell r="BD959" t="str">
            <v>×</v>
          </cell>
          <cell r="BE959" t="str">
            <v>×</v>
          </cell>
          <cell r="BF959" t="str">
            <v>×</v>
          </cell>
          <cell r="BG959" t="str">
            <v>×</v>
          </cell>
          <cell r="BH959" t="str">
            <v/>
          </cell>
          <cell r="BI959">
            <v>0</v>
          </cell>
          <cell r="BJ959" t="str">
            <v/>
          </cell>
          <cell r="BL959" t="str">
            <v/>
          </cell>
          <cell r="BM959" t="str">
            <v>○</v>
          </cell>
          <cell r="BN959" t="b">
            <v>1</v>
          </cell>
          <cell r="BO959" t="b">
            <v>1</v>
          </cell>
        </row>
        <row r="960">
          <cell r="W960" t="str">
            <v>－</v>
          </cell>
          <cell r="BC960" t="str">
            <v>予定価格</v>
          </cell>
          <cell r="BD960" t="str">
            <v>×</v>
          </cell>
          <cell r="BE960" t="str">
            <v>×</v>
          </cell>
          <cell r="BF960" t="str">
            <v>×</v>
          </cell>
          <cell r="BG960" t="str">
            <v>×</v>
          </cell>
          <cell r="BH960" t="str">
            <v/>
          </cell>
          <cell r="BI960">
            <v>0</v>
          </cell>
          <cell r="BJ960" t="str">
            <v/>
          </cell>
          <cell r="BL960" t="str">
            <v/>
          </cell>
          <cell r="BM960" t="str">
            <v>○</v>
          </cell>
          <cell r="BN960" t="b">
            <v>1</v>
          </cell>
          <cell r="BO960" t="b">
            <v>1</v>
          </cell>
        </row>
        <row r="961">
          <cell r="W961" t="str">
            <v>－</v>
          </cell>
          <cell r="BC961" t="str">
            <v>予定価格</v>
          </cell>
          <cell r="BD961" t="str">
            <v>×</v>
          </cell>
          <cell r="BE961" t="str">
            <v>×</v>
          </cell>
          <cell r="BF961" t="str">
            <v>×</v>
          </cell>
          <cell r="BG961" t="str">
            <v>×</v>
          </cell>
          <cell r="BH961" t="str">
            <v/>
          </cell>
          <cell r="BI961">
            <v>0</v>
          </cell>
          <cell r="BJ961" t="str">
            <v/>
          </cell>
          <cell r="BL961" t="str">
            <v/>
          </cell>
          <cell r="BM961" t="str">
            <v>○</v>
          </cell>
          <cell r="BN961" t="b">
            <v>1</v>
          </cell>
          <cell r="BO961" t="b">
            <v>1</v>
          </cell>
        </row>
        <row r="962">
          <cell r="W962" t="str">
            <v>－</v>
          </cell>
          <cell r="BC962" t="str">
            <v>予定価格</v>
          </cell>
          <cell r="BD962" t="str">
            <v>×</v>
          </cell>
          <cell r="BE962" t="str">
            <v>×</v>
          </cell>
          <cell r="BF962" t="str">
            <v>×</v>
          </cell>
          <cell r="BG962" t="str">
            <v>×</v>
          </cell>
          <cell r="BH962" t="str">
            <v/>
          </cell>
          <cell r="BI962">
            <v>0</v>
          </cell>
          <cell r="BJ962" t="str">
            <v/>
          </cell>
          <cell r="BL962" t="str">
            <v/>
          </cell>
          <cell r="BM962" t="str">
            <v>○</v>
          </cell>
          <cell r="BN962" t="b">
            <v>1</v>
          </cell>
          <cell r="BO962" t="b">
            <v>1</v>
          </cell>
        </row>
        <row r="963">
          <cell r="W963" t="str">
            <v>－</v>
          </cell>
          <cell r="BC963" t="str">
            <v>予定価格</v>
          </cell>
          <cell r="BD963" t="str">
            <v>×</v>
          </cell>
          <cell r="BE963" t="str">
            <v>×</v>
          </cell>
          <cell r="BF963" t="str">
            <v>×</v>
          </cell>
          <cell r="BG963" t="str">
            <v>×</v>
          </cell>
          <cell r="BH963" t="str">
            <v/>
          </cell>
          <cell r="BI963">
            <v>0</v>
          </cell>
          <cell r="BJ963" t="str">
            <v/>
          </cell>
          <cell r="BL963" t="str">
            <v/>
          </cell>
          <cell r="BM963" t="str">
            <v>○</v>
          </cell>
          <cell r="BN963" t="b">
            <v>1</v>
          </cell>
          <cell r="BO963" t="b">
            <v>1</v>
          </cell>
        </row>
        <row r="964">
          <cell r="W964" t="str">
            <v>－</v>
          </cell>
          <cell r="BC964" t="str">
            <v>予定価格</v>
          </cell>
          <cell r="BD964" t="str">
            <v>×</v>
          </cell>
          <cell r="BE964" t="str">
            <v>×</v>
          </cell>
          <cell r="BF964" t="str">
            <v>×</v>
          </cell>
          <cell r="BG964" t="str">
            <v>×</v>
          </cell>
          <cell r="BH964" t="str">
            <v/>
          </cell>
          <cell r="BI964">
            <v>0</v>
          </cell>
          <cell r="BJ964" t="str">
            <v/>
          </cell>
          <cell r="BL964" t="str">
            <v/>
          </cell>
          <cell r="BM964" t="str">
            <v>○</v>
          </cell>
          <cell r="BN964" t="b">
            <v>1</v>
          </cell>
          <cell r="BO964" t="b">
            <v>1</v>
          </cell>
        </row>
        <row r="965">
          <cell r="W965" t="str">
            <v>－</v>
          </cell>
          <cell r="BC965" t="str">
            <v>予定価格</v>
          </cell>
          <cell r="BD965" t="str">
            <v>×</v>
          </cell>
          <cell r="BE965" t="str">
            <v>×</v>
          </cell>
          <cell r="BF965" t="str">
            <v>×</v>
          </cell>
          <cell r="BG965" t="str">
            <v>×</v>
          </cell>
          <cell r="BH965" t="str">
            <v/>
          </cell>
          <cell r="BI965">
            <v>0</v>
          </cell>
          <cell r="BJ965" t="str">
            <v/>
          </cell>
          <cell r="BL965" t="str">
            <v/>
          </cell>
          <cell r="BM965" t="str">
            <v>○</v>
          </cell>
          <cell r="BN965" t="b">
            <v>1</v>
          </cell>
          <cell r="BO965" t="b">
            <v>1</v>
          </cell>
        </row>
        <row r="966">
          <cell r="W966" t="str">
            <v>－</v>
          </cell>
          <cell r="BC966" t="str">
            <v>予定価格</v>
          </cell>
          <cell r="BD966" t="str">
            <v>×</v>
          </cell>
          <cell r="BE966" t="str">
            <v>×</v>
          </cell>
          <cell r="BF966" t="str">
            <v>×</v>
          </cell>
          <cell r="BG966" t="str">
            <v>×</v>
          </cell>
          <cell r="BH966" t="str">
            <v/>
          </cell>
          <cell r="BI966">
            <v>0</v>
          </cell>
          <cell r="BJ966" t="str">
            <v/>
          </cell>
          <cell r="BL966" t="str">
            <v/>
          </cell>
          <cell r="BM966" t="str">
            <v>○</v>
          </cell>
          <cell r="BN966" t="b">
            <v>1</v>
          </cell>
          <cell r="BO966" t="b">
            <v>1</v>
          </cell>
        </row>
        <row r="967">
          <cell r="W967" t="str">
            <v>－</v>
          </cell>
          <cell r="BC967" t="str">
            <v>予定価格</v>
          </cell>
          <cell r="BD967" t="str">
            <v>×</v>
          </cell>
          <cell r="BE967" t="str">
            <v>×</v>
          </cell>
          <cell r="BF967" t="str">
            <v>×</v>
          </cell>
          <cell r="BG967" t="str">
            <v>×</v>
          </cell>
          <cell r="BH967" t="str">
            <v/>
          </cell>
          <cell r="BI967">
            <v>0</v>
          </cell>
          <cell r="BJ967" t="str">
            <v/>
          </cell>
          <cell r="BL967" t="str">
            <v/>
          </cell>
          <cell r="BM967" t="str">
            <v>○</v>
          </cell>
          <cell r="BN967" t="b">
            <v>1</v>
          </cell>
          <cell r="BO967" t="b">
            <v>1</v>
          </cell>
        </row>
        <row r="968">
          <cell r="W968" t="str">
            <v>－</v>
          </cell>
          <cell r="BC968" t="str">
            <v>予定価格</v>
          </cell>
          <cell r="BD968" t="str">
            <v>×</v>
          </cell>
          <cell r="BE968" t="str">
            <v>×</v>
          </cell>
          <cell r="BF968" t="str">
            <v>×</v>
          </cell>
          <cell r="BG968" t="str">
            <v>×</v>
          </cell>
          <cell r="BH968" t="str">
            <v/>
          </cell>
          <cell r="BI968">
            <v>0</v>
          </cell>
          <cell r="BJ968" t="str">
            <v/>
          </cell>
          <cell r="BL968" t="str">
            <v/>
          </cell>
          <cell r="BM968" t="str">
            <v>○</v>
          </cell>
          <cell r="BN968" t="b">
            <v>1</v>
          </cell>
          <cell r="BO968" t="b">
            <v>1</v>
          </cell>
        </row>
        <row r="969">
          <cell r="W969" t="str">
            <v>－</v>
          </cell>
          <cell r="BC969" t="str">
            <v>予定価格</v>
          </cell>
          <cell r="BD969" t="str">
            <v>×</v>
          </cell>
          <cell r="BE969" t="str">
            <v>×</v>
          </cell>
          <cell r="BF969" t="str">
            <v>×</v>
          </cell>
          <cell r="BG969" t="str">
            <v>×</v>
          </cell>
          <cell r="BH969" t="str">
            <v/>
          </cell>
          <cell r="BI969">
            <v>0</v>
          </cell>
          <cell r="BJ969" t="str">
            <v/>
          </cell>
          <cell r="BL969" t="str">
            <v/>
          </cell>
          <cell r="BM969" t="str">
            <v>○</v>
          </cell>
          <cell r="BN969" t="b">
            <v>1</v>
          </cell>
          <cell r="BO969" t="b">
            <v>1</v>
          </cell>
        </row>
        <row r="970">
          <cell r="W970" t="str">
            <v>－</v>
          </cell>
          <cell r="BC970" t="str">
            <v>予定価格</v>
          </cell>
          <cell r="BD970" t="str">
            <v>×</v>
          </cell>
          <cell r="BE970" t="str">
            <v>×</v>
          </cell>
          <cell r="BF970" t="str">
            <v>×</v>
          </cell>
          <cell r="BG970" t="str">
            <v>×</v>
          </cell>
          <cell r="BH970" t="str">
            <v/>
          </cell>
          <cell r="BI970">
            <v>0</v>
          </cell>
          <cell r="BJ970" t="str">
            <v/>
          </cell>
          <cell r="BL970" t="str">
            <v/>
          </cell>
          <cell r="BM970" t="str">
            <v>○</v>
          </cell>
          <cell r="BN970" t="b">
            <v>1</v>
          </cell>
          <cell r="BO970" t="b">
            <v>1</v>
          </cell>
        </row>
        <row r="971">
          <cell r="W971" t="str">
            <v>－</v>
          </cell>
          <cell r="BC971" t="str">
            <v>予定価格</v>
          </cell>
          <cell r="BD971" t="str">
            <v>×</v>
          </cell>
          <cell r="BE971" t="str">
            <v>×</v>
          </cell>
          <cell r="BF971" t="str">
            <v>×</v>
          </cell>
          <cell r="BG971" t="str">
            <v>×</v>
          </cell>
          <cell r="BH971" t="str">
            <v/>
          </cell>
          <cell r="BI971">
            <v>0</v>
          </cell>
          <cell r="BJ971" t="str">
            <v/>
          </cell>
          <cell r="BL971" t="str">
            <v/>
          </cell>
          <cell r="BM971" t="str">
            <v>○</v>
          </cell>
          <cell r="BN971" t="b">
            <v>1</v>
          </cell>
          <cell r="BO971" t="b">
            <v>1</v>
          </cell>
        </row>
        <row r="972">
          <cell r="W972" t="str">
            <v>－</v>
          </cell>
          <cell r="BC972" t="str">
            <v>予定価格</v>
          </cell>
          <cell r="BD972" t="str">
            <v>×</v>
          </cell>
          <cell r="BE972" t="str">
            <v>×</v>
          </cell>
          <cell r="BF972" t="str">
            <v>×</v>
          </cell>
          <cell r="BG972" t="str">
            <v>×</v>
          </cell>
          <cell r="BH972" t="str">
            <v/>
          </cell>
          <cell r="BI972">
            <v>0</v>
          </cell>
          <cell r="BJ972" t="str">
            <v/>
          </cell>
          <cell r="BL972" t="str">
            <v/>
          </cell>
          <cell r="BM972" t="str">
            <v>○</v>
          </cell>
          <cell r="BN972" t="b">
            <v>1</v>
          </cell>
          <cell r="BO972" t="b">
            <v>1</v>
          </cell>
        </row>
        <row r="973">
          <cell r="W973" t="str">
            <v>－</v>
          </cell>
          <cell r="BC973" t="str">
            <v>予定価格</v>
          </cell>
          <cell r="BD973" t="str">
            <v>×</v>
          </cell>
          <cell r="BE973" t="str">
            <v>×</v>
          </cell>
          <cell r="BF973" t="str">
            <v>×</v>
          </cell>
          <cell r="BG973" t="str">
            <v>×</v>
          </cell>
          <cell r="BH973" t="str">
            <v/>
          </cell>
          <cell r="BI973">
            <v>0</v>
          </cell>
          <cell r="BJ973" t="str">
            <v/>
          </cell>
          <cell r="BL973" t="str">
            <v/>
          </cell>
          <cell r="BM973" t="str">
            <v>○</v>
          </cell>
          <cell r="BN973" t="b">
            <v>1</v>
          </cell>
          <cell r="BO973" t="b">
            <v>1</v>
          </cell>
        </row>
        <row r="974">
          <cell r="W974" t="str">
            <v>－</v>
          </cell>
          <cell r="BC974" t="str">
            <v>予定価格</v>
          </cell>
          <cell r="BD974" t="str">
            <v>×</v>
          </cell>
          <cell r="BE974" t="str">
            <v>×</v>
          </cell>
          <cell r="BF974" t="str">
            <v>×</v>
          </cell>
          <cell r="BG974" t="str">
            <v>×</v>
          </cell>
          <cell r="BH974" t="str">
            <v/>
          </cell>
          <cell r="BI974">
            <v>0</v>
          </cell>
          <cell r="BJ974" t="str">
            <v/>
          </cell>
          <cell r="BL974" t="str">
            <v/>
          </cell>
          <cell r="BM974" t="str">
            <v>○</v>
          </cell>
          <cell r="BN974" t="b">
            <v>1</v>
          </cell>
          <cell r="BO974" t="b">
            <v>1</v>
          </cell>
        </row>
        <row r="975">
          <cell r="W975" t="str">
            <v>－</v>
          </cell>
          <cell r="BC975" t="str">
            <v>予定価格</v>
          </cell>
          <cell r="BD975" t="str">
            <v>×</v>
          </cell>
          <cell r="BE975" t="str">
            <v>×</v>
          </cell>
          <cell r="BF975" t="str">
            <v>×</v>
          </cell>
          <cell r="BG975" t="str">
            <v>×</v>
          </cell>
          <cell r="BH975" t="str">
            <v/>
          </cell>
          <cell r="BI975">
            <v>0</v>
          </cell>
          <cell r="BJ975" t="str">
            <v/>
          </cell>
          <cell r="BL975" t="str">
            <v/>
          </cell>
          <cell r="BM975" t="str">
            <v>○</v>
          </cell>
          <cell r="BN975" t="b">
            <v>1</v>
          </cell>
          <cell r="BO975" t="b">
            <v>1</v>
          </cell>
        </row>
        <row r="976">
          <cell r="W976" t="str">
            <v>－</v>
          </cell>
          <cell r="BC976" t="str">
            <v>予定価格</v>
          </cell>
          <cell r="BD976" t="str">
            <v>×</v>
          </cell>
          <cell r="BE976" t="str">
            <v>×</v>
          </cell>
          <cell r="BF976" t="str">
            <v>×</v>
          </cell>
          <cell r="BG976" t="str">
            <v>×</v>
          </cell>
          <cell r="BH976" t="str">
            <v/>
          </cell>
          <cell r="BI976">
            <v>0</v>
          </cell>
          <cell r="BJ976" t="str">
            <v/>
          </cell>
          <cell r="BL976" t="str">
            <v/>
          </cell>
          <cell r="BM976" t="str">
            <v>○</v>
          </cell>
          <cell r="BN976" t="b">
            <v>1</v>
          </cell>
          <cell r="BO976" t="b">
            <v>1</v>
          </cell>
        </row>
        <row r="977">
          <cell r="W977" t="str">
            <v>－</v>
          </cell>
          <cell r="BC977" t="str">
            <v>予定価格</v>
          </cell>
          <cell r="BD977" t="str">
            <v>×</v>
          </cell>
          <cell r="BE977" t="str">
            <v>×</v>
          </cell>
          <cell r="BF977" t="str">
            <v>×</v>
          </cell>
          <cell r="BG977" t="str">
            <v>×</v>
          </cell>
          <cell r="BH977" t="str">
            <v/>
          </cell>
          <cell r="BI977">
            <v>0</v>
          </cell>
          <cell r="BJ977" t="str">
            <v/>
          </cell>
          <cell r="BL977" t="str">
            <v/>
          </cell>
          <cell r="BM977" t="str">
            <v>○</v>
          </cell>
          <cell r="BN977" t="b">
            <v>1</v>
          </cell>
          <cell r="BO977" t="b">
            <v>1</v>
          </cell>
        </row>
        <row r="978">
          <cell r="W978" t="str">
            <v>－</v>
          </cell>
          <cell r="BC978" t="str">
            <v>予定価格</v>
          </cell>
          <cell r="BD978" t="str">
            <v>×</v>
          </cell>
          <cell r="BE978" t="str">
            <v>×</v>
          </cell>
          <cell r="BF978" t="str">
            <v>×</v>
          </cell>
          <cell r="BG978" t="str">
            <v>×</v>
          </cell>
          <cell r="BH978" t="str">
            <v/>
          </cell>
          <cell r="BI978">
            <v>0</v>
          </cell>
          <cell r="BJ978" t="str">
            <v/>
          </cell>
          <cell r="BL978" t="str">
            <v/>
          </cell>
          <cell r="BM978" t="str">
            <v>○</v>
          </cell>
          <cell r="BN978" t="b">
            <v>1</v>
          </cell>
          <cell r="BO978" t="b">
            <v>1</v>
          </cell>
        </row>
        <row r="979">
          <cell r="W979" t="str">
            <v>－</v>
          </cell>
          <cell r="BC979" t="str">
            <v>予定価格</v>
          </cell>
          <cell r="BD979" t="str">
            <v>×</v>
          </cell>
          <cell r="BE979" t="str">
            <v>×</v>
          </cell>
          <cell r="BF979" t="str">
            <v>×</v>
          </cell>
          <cell r="BG979" t="str">
            <v>×</v>
          </cell>
          <cell r="BH979" t="str">
            <v/>
          </cell>
          <cell r="BI979">
            <v>0</v>
          </cell>
          <cell r="BJ979" t="str">
            <v/>
          </cell>
          <cell r="BL979" t="str">
            <v/>
          </cell>
          <cell r="BM979" t="str">
            <v>○</v>
          </cell>
          <cell r="BN979" t="b">
            <v>1</v>
          </cell>
          <cell r="BO979" t="b">
            <v>1</v>
          </cell>
        </row>
        <row r="980">
          <cell r="W980" t="str">
            <v>－</v>
          </cell>
          <cell r="BC980" t="str">
            <v>予定価格</v>
          </cell>
          <cell r="BD980" t="str">
            <v>×</v>
          </cell>
          <cell r="BE980" t="str">
            <v>×</v>
          </cell>
          <cell r="BF980" t="str">
            <v>×</v>
          </cell>
          <cell r="BG980" t="str">
            <v>×</v>
          </cell>
          <cell r="BH980" t="str">
            <v/>
          </cell>
          <cell r="BI980">
            <v>0</v>
          </cell>
          <cell r="BJ980" t="str">
            <v/>
          </cell>
          <cell r="BL980" t="str">
            <v/>
          </cell>
          <cell r="BM980" t="str">
            <v>○</v>
          </cell>
          <cell r="BN980" t="b">
            <v>1</v>
          </cell>
          <cell r="BO980" t="b">
            <v>1</v>
          </cell>
        </row>
        <row r="981">
          <cell r="W981" t="str">
            <v>－</v>
          </cell>
          <cell r="BC981" t="str">
            <v>予定価格</v>
          </cell>
          <cell r="BD981" t="str">
            <v>×</v>
          </cell>
          <cell r="BE981" t="str">
            <v>×</v>
          </cell>
          <cell r="BF981" t="str">
            <v>×</v>
          </cell>
          <cell r="BG981" t="str">
            <v>×</v>
          </cell>
          <cell r="BH981" t="str">
            <v/>
          </cell>
          <cell r="BI981">
            <v>0</v>
          </cell>
          <cell r="BJ981" t="str">
            <v/>
          </cell>
          <cell r="BL981" t="str">
            <v/>
          </cell>
          <cell r="BM981" t="str">
            <v>○</v>
          </cell>
          <cell r="BN981" t="b">
            <v>1</v>
          </cell>
          <cell r="BO981" t="b">
            <v>1</v>
          </cell>
        </row>
        <row r="982">
          <cell r="W982" t="str">
            <v>－</v>
          </cell>
          <cell r="BC982" t="str">
            <v>予定価格</v>
          </cell>
          <cell r="BD982" t="str">
            <v>×</v>
          </cell>
          <cell r="BE982" t="str">
            <v>×</v>
          </cell>
          <cell r="BF982" t="str">
            <v>×</v>
          </cell>
          <cell r="BG982" t="str">
            <v>×</v>
          </cell>
          <cell r="BH982" t="str">
            <v/>
          </cell>
          <cell r="BI982">
            <v>0</v>
          </cell>
          <cell r="BJ982" t="str">
            <v/>
          </cell>
          <cell r="BL982" t="str">
            <v/>
          </cell>
          <cell r="BM982" t="str">
            <v>○</v>
          </cell>
          <cell r="BN982" t="b">
            <v>1</v>
          </cell>
          <cell r="BO982" t="b">
            <v>1</v>
          </cell>
        </row>
        <row r="983">
          <cell r="W983" t="str">
            <v>－</v>
          </cell>
          <cell r="BC983" t="str">
            <v>予定価格</v>
          </cell>
          <cell r="BD983" t="str">
            <v>×</v>
          </cell>
          <cell r="BE983" t="str">
            <v>×</v>
          </cell>
          <cell r="BF983" t="str">
            <v>×</v>
          </cell>
          <cell r="BG983" t="str">
            <v>×</v>
          </cell>
          <cell r="BH983" t="str">
            <v/>
          </cell>
          <cell r="BI983">
            <v>0</v>
          </cell>
          <cell r="BJ983" t="str">
            <v/>
          </cell>
          <cell r="BL983" t="str">
            <v/>
          </cell>
          <cell r="BM983" t="str">
            <v>○</v>
          </cell>
          <cell r="BN983" t="b">
            <v>1</v>
          </cell>
          <cell r="BO983" t="b">
            <v>1</v>
          </cell>
        </row>
        <row r="984">
          <cell r="W984" t="str">
            <v>－</v>
          </cell>
          <cell r="BC984" t="str">
            <v>予定価格</v>
          </cell>
          <cell r="BD984" t="str">
            <v>×</v>
          </cell>
          <cell r="BE984" t="str">
            <v>×</v>
          </cell>
          <cell r="BF984" t="str">
            <v>×</v>
          </cell>
          <cell r="BG984" t="str">
            <v>×</v>
          </cell>
          <cell r="BH984" t="str">
            <v/>
          </cell>
          <cell r="BI984">
            <v>0</v>
          </cell>
          <cell r="BJ984" t="str">
            <v/>
          </cell>
          <cell r="BL984" t="str">
            <v/>
          </cell>
          <cell r="BM984" t="str">
            <v>○</v>
          </cell>
          <cell r="BN984" t="b">
            <v>1</v>
          </cell>
          <cell r="BO984" t="b">
            <v>1</v>
          </cell>
        </row>
        <row r="985">
          <cell r="W985" t="str">
            <v>－</v>
          </cell>
          <cell r="BC985" t="str">
            <v>予定価格</v>
          </cell>
          <cell r="BD985" t="str">
            <v>×</v>
          </cell>
          <cell r="BE985" t="str">
            <v>×</v>
          </cell>
          <cell r="BF985" t="str">
            <v>×</v>
          </cell>
          <cell r="BG985" t="str">
            <v>×</v>
          </cell>
          <cell r="BH985" t="str">
            <v/>
          </cell>
          <cell r="BI985">
            <v>0</v>
          </cell>
          <cell r="BJ985" t="str">
            <v/>
          </cell>
          <cell r="BL985" t="str">
            <v/>
          </cell>
          <cell r="BM985" t="str">
            <v>○</v>
          </cell>
          <cell r="BN985" t="b">
            <v>1</v>
          </cell>
          <cell r="BO985" t="b">
            <v>1</v>
          </cell>
        </row>
        <row r="986">
          <cell r="W986" t="str">
            <v>－</v>
          </cell>
          <cell r="BC986" t="str">
            <v>予定価格</v>
          </cell>
          <cell r="BD986" t="str">
            <v>×</v>
          </cell>
          <cell r="BE986" t="str">
            <v>×</v>
          </cell>
          <cell r="BF986" t="str">
            <v>×</v>
          </cell>
          <cell r="BG986" t="str">
            <v>×</v>
          </cell>
          <cell r="BH986" t="str">
            <v/>
          </cell>
          <cell r="BI986">
            <v>0</v>
          </cell>
          <cell r="BJ986" t="str">
            <v/>
          </cell>
          <cell r="BL986" t="str">
            <v/>
          </cell>
          <cell r="BM986" t="str">
            <v>○</v>
          </cell>
          <cell r="BN986" t="b">
            <v>1</v>
          </cell>
          <cell r="BO986" t="b">
            <v>1</v>
          </cell>
        </row>
        <row r="987">
          <cell r="W987" t="str">
            <v>－</v>
          </cell>
          <cell r="BC987" t="str">
            <v>予定価格</v>
          </cell>
          <cell r="BD987" t="str">
            <v>×</v>
          </cell>
          <cell r="BE987" t="str">
            <v>×</v>
          </cell>
          <cell r="BF987" t="str">
            <v>×</v>
          </cell>
          <cell r="BG987" t="str">
            <v>×</v>
          </cell>
          <cell r="BH987" t="str">
            <v/>
          </cell>
          <cell r="BI987">
            <v>0</v>
          </cell>
          <cell r="BJ987" t="str">
            <v/>
          </cell>
          <cell r="BL987" t="str">
            <v/>
          </cell>
          <cell r="BM987" t="str">
            <v>○</v>
          </cell>
          <cell r="BN987" t="b">
            <v>1</v>
          </cell>
          <cell r="BO987" t="b">
            <v>1</v>
          </cell>
        </row>
        <row r="988">
          <cell r="W988" t="str">
            <v>－</v>
          </cell>
          <cell r="BC988" t="str">
            <v>予定価格</v>
          </cell>
          <cell r="BD988" t="str">
            <v>×</v>
          </cell>
          <cell r="BE988" t="str">
            <v>×</v>
          </cell>
          <cell r="BF988" t="str">
            <v>×</v>
          </cell>
          <cell r="BG988" t="str">
            <v>×</v>
          </cell>
          <cell r="BH988" t="str">
            <v/>
          </cell>
          <cell r="BI988">
            <v>0</v>
          </cell>
          <cell r="BJ988" t="str">
            <v/>
          </cell>
          <cell r="BL988" t="str">
            <v/>
          </cell>
          <cell r="BM988" t="str">
            <v>○</v>
          </cell>
          <cell r="BN988" t="b">
            <v>1</v>
          </cell>
          <cell r="BO988" t="b">
            <v>1</v>
          </cell>
        </row>
        <row r="989">
          <cell r="W989" t="str">
            <v>－</v>
          </cell>
          <cell r="BC989" t="str">
            <v>予定価格</v>
          </cell>
          <cell r="BD989" t="str">
            <v>×</v>
          </cell>
          <cell r="BE989" t="str">
            <v>×</v>
          </cell>
          <cell r="BF989" t="str">
            <v>×</v>
          </cell>
          <cell r="BG989" t="str">
            <v>×</v>
          </cell>
          <cell r="BH989" t="str">
            <v/>
          </cell>
          <cell r="BI989">
            <v>0</v>
          </cell>
          <cell r="BJ989" t="str">
            <v/>
          </cell>
          <cell r="BL989" t="str">
            <v/>
          </cell>
          <cell r="BM989" t="str">
            <v>○</v>
          </cell>
          <cell r="BN989" t="b">
            <v>1</v>
          </cell>
          <cell r="BO989" t="b">
            <v>1</v>
          </cell>
        </row>
        <row r="990">
          <cell r="W990" t="str">
            <v>－</v>
          </cell>
          <cell r="BC990" t="str">
            <v>予定価格</v>
          </cell>
          <cell r="BD990" t="str">
            <v>×</v>
          </cell>
          <cell r="BE990" t="str">
            <v>×</v>
          </cell>
          <cell r="BF990" t="str">
            <v>×</v>
          </cell>
          <cell r="BG990" t="str">
            <v>×</v>
          </cell>
          <cell r="BH990" t="str">
            <v/>
          </cell>
          <cell r="BI990">
            <v>0</v>
          </cell>
          <cell r="BJ990" t="str">
            <v/>
          </cell>
          <cell r="BL990" t="str">
            <v/>
          </cell>
          <cell r="BM990" t="str">
            <v>○</v>
          </cell>
          <cell r="BN990" t="b">
            <v>1</v>
          </cell>
          <cell r="BO990" t="b">
            <v>1</v>
          </cell>
        </row>
        <row r="991">
          <cell r="W991" t="str">
            <v>－</v>
          </cell>
          <cell r="BC991" t="str">
            <v>予定価格</v>
          </cell>
          <cell r="BD991" t="str">
            <v>×</v>
          </cell>
          <cell r="BE991" t="str">
            <v>×</v>
          </cell>
          <cell r="BF991" t="str">
            <v>×</v>
          </cell>
          <cell r="BG991" t="str">
            <v>×</v>
          </cell>
          <cell r="BH991" t="str">
            <v/>
          </cell>
          <cell r="BI991">
            <v>0</v>
          </cell>
          <cell r="BJ991" t="str">
            <v/>
          </cell>
          <cell r="BL991" t="str">
            <v/>
          </cell>
          <cell r="BM991" t="str">
            <v>○</v>
          </cell>
          <cell r="BN991" t="b">
            <v>1</v>
          </cell>
          <cell r="BO991" t="b">
            <v>1</v>
          </cell>
        </row>
        <row r="992">
          <cell r="W992" t="str">
            <v>－</v>
          </cell>
          <cell r="BC992" t="str">
            <v>予定価格</v>
          </cell>
          <cell r="BD992" t="str">
            <v>×</v>
          </cell>
          <cell r="BE992" t="str">
            <v>×</v>
          </cell>
          <cell r="BF992" t="str">
            <v>×</v>
          </cell>
          <cell r="BG992" t="str">
            <v>×</v>
          </cell>
          <cell r="BH992" t="str">
            <v/>
          </cell>
          <cell r="BI992">
            <v>0</v>
          </cell>
          <cell r="BJ992" t="str">
            <v/>
          </cell>
          <cell r="BL992" t="str">
            <v/>
          </cell>
          <cell r="BM992" t="str">
            <v>○</v>
          </cell>
          <cell r="BN992" t="b">
            <v>1</v>
          </cell>
          <cell r="BO992" t="b">
            <v>1</v>
          </cell>
        </row>
        <row r="993">
          <cell r="W993" t="str">
            <v>－</v>
          </cell>
          <cell r="BC993" t="str">
            <v>予定価格</v>
          </cell>
          <cell r="BD993" t="str">
            <v>×</v>
          </cell>
          <cell r="BE993" t="str">
            <v>×</v>
          </cell>
          <cell r="BF993" t="str">
            <v>×</v>
          </cell>
          <cell r="BG993" t="str">
            <v>×</v>
          </cell>
          <cell r="BH993" t="str">
            <v/>
          </cell>
          <cell r="BI993">
            <v>0</v>
          </cell>
          <cell r="BJ993" t="str">
            <v/>
          </cell>
          <cell r="BL993" t="str">
            <v/>
          </cell>
          <cell r="BM993" t="str">
            <v>○</v>
          </cell>
          <cell r="BN993" t="b">
            <v>1</v>
          </cell>
          <cell r="BO993" t="b">
            <v>1</v>
          </cell>
        </row>
        <row r="994">
          <cell r="W994" t="str">
            <v>－</v>
          </cell>
          <cell r="BC994" t="str">
            <v>予定価格</v>
          </cell>
          <cell r="BD994" t="str">
            <v>×</v>
          </cell>
          <cell r="BE994" t="str">
            <v>×</v>
          </cell>
          <cell r="BF994" t="str">
            <v>×</v>
          </cell>
          <cell r="BG994" t="str">
            <v>×</v>
          </cell>
          <cell r="BH994" t="str">
            <v/>
          </cell>
          <cell r="BI994">
            <v>0</v>
          </cell>
          <cell r="BJ994" t="str">
            <v/>
          </cell>
          <cell r="BL994" t="str">
            <v/>
          </cell>
          <cell r="BM994" t="str">
            <v>○</v>
          </cell>
          <cell r="BN994" t="b">
            <v>1</v>
          </cell>
          <cell r="BO994" t="b">
            <v>1</v>
          </cell>
        </row>
        <row r="995">
          <cell r="W995" t="str">
            <v>－</v>
          </cell>
          <cell r="BC995" t="str">
            <v>予定価格</v>
          </cell>
          <cell r="BD995" t="str">
            <v>×</v>
          </cell>
          <cell r="BE995" t="str">
            <v>×</v>
          </cell>
          <cell r="BF995" t="str">
            <v>×</v>
          </cell>
          <cell r="BG995" t="str">
            <v>×</v>
          </cell>
          <cell r="BH995" t="str">
            <v/>
          </cell>
          <cell r="BI995">
            <v>0</v>
          </cell>
          <cell r="BJ995" t="str">
            <v/>
          </cell>
          <cell r="BL995" t="str">
            <v/>
          </cell>
          <cell r="BM995" t="str">
            <v>○</v>
          </cell>
          <cell r="BN995" t="b">
            <v>1</v>
          </cell>
          <cell r="BO995" t="b">
            <v>1</v>
          </cell>
        </row>
        <row r="996">
          <cell r="W996" t="str">
            <v>－</v>
          </cell>
          <cell r="BC996" t="str">
            <v>予定価格</v>
          </cell>
          <cell r="BD996" t="str">
            <v>×</v>
          </cell>
          <cell r="BE996" t="str">
            <v>×</v>
          </cell>
          <cell r="BF996" t="str">
            <v>×</v>
          </cell>
          <cell r="BG996" t="str">
            <v>×</v>
          </cell>
          <cell r="BH996" t="str">
            <v/>
          </cell>
          <cell r="BI996">
            <v>0</v>
          </cell>
          <cell r="BJ996" t="str">
            <v/>
          </cell>
          <cell r="BL996" t="str">
            <v/>
          </cell>
          <cell r="BM996" t="str">
            <v>○</v>
          </cell>
          <cell r="BN996" t="b">
            <v>1</v>
          </cell>
          <cell r="BO996" t="b">
            <v>1</v>
          </cell>
        </row>
        <row r="997">
          <cell r="W997" t="str">
            <v>－</v>
          </cell>
          <cell r="BC997" t="str">
            <v>予定価格</v>
          </cell>
          <cell r="BD997" t="str">
            <v>×</v>
          </cell>
          <cell r="BE997" t="str">
            <v>×</v>
          </cell>
          <cell r="BF997" t="str">
            <v>×</v>
          </cell>
          <cell r="BG997" t="str">
            <v>×</v>
          </cell>
          <cell r="BH997" t="str">
            <v/>
          </cell>
          <cell r="BI997">
            <v>0</v>
          </cell>
          <cell r="BJ997" t="str">
            <v/>
          </cell>
          <cell r="BL997" t="str">
            <v/>
          </cell>
          <cell r="BM997" t="str">
            <v>○</v>
          </cell>
          <cell r="BN997" t="b">
            <v>1</v>
          </cell>
          <cell r="BO997" t="b">
            <v>1</v>
          </cell>
        </row>
        <row r="998">
          <cell r="W998" t="str">
            <v>－</v>
          </cell>
          <cell r="BC998" t="str">
            <v>予定価格</v>
          </cell>
          <cell r="BD998" t="str">
            <v>×</v>
          </cell>
          <cell r="BE998" t="str">
            <v>×</v>
          </cell>
          <cell r="BF998" t="str">
            <v>×</v>
          </cell>
          <cell r="BG998" t="str">
            <v>×</v>
          </cell>
          <cell r="BH998" t="str">
            <v/>
          </cell>
          <cell r="BI998">
            <v>0</v>
          </cell>
          <cell r="BJ998" t="str">
            <v/>
          </cell>
          <cell r="BL998" t="str">
            <v/>
          </cell>
          <cell r="BM998" t="str">
            <v>○</v>
          </cell>
          <cell r="BN998" t="b">
            <v>1</v>
          </cell>
          <cell r="BO998" t="b">
            <v>1</v>
          </cell>
        </row>
        <row r="999">
          <cell r="W999" t="str">
            <v>－</v>
          </cell>
          <cell r="BC999" t="str">
            <v>予定価格</v>
          </cell>
          <cell r="BD999" t="str">
            <v>×</v>
          </cell>
          <cell r="BE999" t="str">
            <v>×</v>
          </cell>
          <cell r="BF999" t="str">
            <v>×</v>
          </cell>
          <cell r="BG999" t="str">
            <v>×</v>
          </cell>
          <cell r="BH999" t="str">
            <v/>
          </cell>
          <cell r="BI999">
            <v>0</v>
          </cell>
          <cell r="BJ999" t="str">
            <v/>
          </cell>
          <cell r="BL999" t="str">
            <v/>
          </cell>
          <cell r="BM999" t="str">
            <v>○</v>
          </cell>
          <cell r="BN999" t="b">
            <v>1</v>
          </cell>
          <cell r="BO999" t="b">
            <v>1</v>
          </cell>
        </row>
        <row r="1000">
          <cell r="W1000" t="str">
            <v>－</v>
          </cell>
          <cell r="BC1000" t="str">
            <v>予定価格</v>
          </cell>
          <cell r="BD1000" t="str">
            <v>×</v>
          </cell>
          <cell r="BE1000" t="str">
            <v>×</v>
          </cell>
          <cell r="BF1000" t="str">
            <v>×</v>
          </cell>
          <cell r="BG1000" t="str">
            <v>×</v>
          </cell>
          <cell r="BH1000" t="str">
            <v/>
          </cell>
          <cell r="BI1000">
            <v>0</v>
          </cell>
          <cell r="BJ1000" t="str">
            <v/>
          </cell>
          <cell r="BL1000" t="str">
            <v/>
          </cell>
          <cell r="BM1000" t="str">
            <v>○</v>
          </cell>
          <cell r="BN1000" t="b">
            <v>1</v>
          </cell>
          <cell r="BO1000" t="b">
            <v>1</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showZeros="0" view="pageBreakPreview" topLeftCell="B1" zoomScale="80" zoomScaleNormal="100" zoomScaleSheetLayoutView="80" workbookViewId="0">
      <selection activeCell="C9" sqref="C9"/>
    </sheetView>
  </sheetViews>
  <sheetFormatPr defaultColWidth="9" defaultRowHeight="13.5"/>
  <cols>
    <col min="1" max="1" width="0" style="2" hidden="1" customWidth="1"/>
    <col min="2" max="2" width="30.625" style="1" customWidth="1"/>
    <col min="3" max="3" width="20.625" style="2" customWidth="1"/>
    <col min="4" max="4" width="14.375" style="3" customWidth="1"/>
    <col min="5" max="5" width="20.625" style="4" customWidth="1"/>
    <col min="6" max="6" width="15.625" style="4" customWidth="1"/>
    <col min="7" max="7" width="14.375" style="4" customWidth="1"/>
    <col min="8" max="8" width="14.625" style="5" customWidth="1"/>
    <col min="9" max="9" width="14.625" style="3" customWidth="1"/>
    <col min="10" max="10" width="7.625" style="4" customWidth="1"/>
    <col min="11" max="12" width="8.125" style="4" customWidth="1"/>
    <col min="13" max="13" width="8.125" style="6" customWidth="1"/>
    <col min="14" max="14" width="12" style="4" customWidth="1"/>
    <col min="15" max="15" width="9" style="1"/>
    <col min="16" max="16" width="11.25" style="1" customWidth="1"/>
    <col min="17" max="16384" width="9" style="1"/>
  </cols>
  <sheetData>
    <row r="1" spans="1:16" ht="27.75" customHeight="1">
      <c r="A1" s="51"/>
      <c r="B1" s="54" t="s">
        <v>0</v>
      </c>
      <c r="C1" s="55"/>
      <c r="D1" s="55"/>
      <c r="E1" s="55"/>
      <c r="F1" s="55"/>
      <c r="G1" s="55"/>
      <c r="H1" s="55"/>
      <c r="I1" s="55"/>
      <c r="J1" s="55"/>
      <c r="K1" s="55"/>
      <c r="L1" s="55"/>
      <c r="M1" s="55"/>
      <c r="N1" s="55"/>
    </row>
    <row r="2" spans="1:16">
      <c r="A2" s="52"/>
    </row>
    <row r="3" spans="1:16">
      <c r="A3" s="52"/>
      <c r="B3" s="7"/>
      <c r="N3" s="8"/>
    </row>
    <row r="4" spans="1:16" ht="21.95" customHeight="1">
      <c r="A4" s="52"/>
      <c r="B4" s="47" t="s">
        <v>1</v>
      </c>
      <c r="C4" s="47" t="s">
        <v>2</v>
      </c>
      <c r="D4" s="47" t="s">
        <v>3</v>
      </c>
      <c r="E4" s="47" t="s">
        <v>4</v>
      </c>
      <c r="F4" s="49" t="s">
        <v>5</v>
      </c>
      <c r="G4" s="47" t="s">
        <v>6</v>
      </c>
      <c r="H4" s="56" t="s">
        <v>7</v>
      </c>
      <c r="I4" s="47" t="s">
        <v>8</v>
      </c>
      <c r="J4" s="47" t="s">
        <v>9</v>
      </c>
      <c r="K4" s="48" t="s">
        <v>10</v>
      </c>
      <c r="L4" s="48"/>
      <c r="M4" s="48"/>
      <c r="N4" s="49" t="s">
        <v>11</v>
      </c>
    </row>
    <row r="5" spans="1:16" s="11" customFormat="1" ht="36" customHeight="1">
      <c r="A5" s="53"/>
      <c r="B5" s="47"/>
      <c r="C5" s="47"/>
      <c r="D5" s="47"/>
      <c r="E5" s="47"/>
      <c r="F5" s="50"/>
      <c r="G5" s="47"/>
      <c r="H5" s="56"/>
      <c r="I5" s="47"/>
      <c r="J5" s="47"/>
      <c r="K5" s="9" t="s">
        <v>12</v>
      </c>
      <c r="L5" s="9" t="s">
        <v>13</v>
      </c>
      <c r="M5" s="10" t="s">
        <v>14</v>
      </c>
      <c r="N5" s="50"/>
    </row>
    <row r="6" spans="1:16" s="11" customFormat="1" ht="78.75" customHeight="1">
      <c r="A6" s="12" t="str">
        <f>IF(MAX([7]令和4年度契約状況調査票!C5:C12)&gt;=ROW()-5,ROW()-5,"")</f>
        <v/>
      </c>
      <c r="B6" s="13"/>
      <c r="C6" s="14"/>
      <c r="D6" s="15"/>
      <c r="E6" s="13"/>
      <c r="F6" s="16"/>
      <c r="G6" s="17"/>
      <c r="H6" s="18"/>
      <c r="I6" s="18"/>
      <c r="J6" s="19"/>
      <c r="K6" s="20"/>
      <c r="L6" s="20"/>
      <c r="M6" s="21"/>
      <c r="N6" s="22"/>
      <c r="O6" s="11" t="str">
        <f>IF(A6="","",VLOOKUP(A6,[7]令和4年度契約状況調査票!$C:$CE,55,FALSE))</f>
        <v/>
      </c>
      <c r="P6" s="11" t="str">
        <f>IF(A6="","",IF(VLOOKUP(A6,[7]令和4年度契約状況調査票!$C:$AW,16,FALSE)="他官署で調達手続きを実施のため","×",IF(VLOOKUP(A6,[7]令和4年度契約状況調査票!$C:$AW,23,FALSE)="②同種の他の契約の予定価格を類推されるおそれがあるため公表しない","×","○")))</f>
        <v/>
      </c>
    </row>
    <row r="7" spans="1:16" s="11" customFormat="1" ht="78.75" customHeight="1">
      <c r="A7" s="12" t="str">
        <f>IF(MAX([7]令和4年度契約状況調査票!C6:C13)&gt;=ROW()-5,ROW()-5,"")</f>
        <v/>
      </c>
      <c r="B7" s="13"/>
      <c r="C7" s="14"/>
      <c r="D7" s="15"/>
      <c r="E7" s="13"/>
      <c r="F7" s="16"/>
      <c r="G7" s="17"/>
      <c r="H7" s="18"/>
      <c r="I7" s="18"/>
      <c r="J7" s="19"/>
      <c r="K7" s="20"/>
      <c r="L7" s="20"/>
      <c r="M7" s="21"/>
      <c r="N7" s="22"/>
      <c r="O7" s="11" t="str">
        <f>IF(A7="","",VLOOKUP(A7,[7]令和4年度契約状況調査票!$C:$CE,55,FALSE))</f>
        <v/>
      </c>
      <c r="P7" s="11" t="str">
        <f>IF(A7="","",IF(VLOOKUP(A7,[7]令和4年度契約状況調査票!$C:$AW,16,FALSE)="他官署で調達手続きを実施のため","×",IF(VLOOKUP(A7,[7]令和4年度契約状況調査票!$C:$AW,23,FALSE)="②同種の他の契約の予定価格を類推されるおそれがあるため公表しない","×","○")))</f>
        <v/>
      </c>
    </row>
    <row r="8" spans="1:16" s="11" customFormat="1" ht="89.25" customHeight="1">
      <c r="A8" s="12" t="str">
        <f>IF(MAX([7]令和4年度契約状況調査票!C7:C14)&gt;=ROW()-5,ROW()-5,"")</f>
        <v/>
      </c>
      <c r="B8" s="13"/>
      <c r="C8" s="14"/>
      <c r="D8" s="15"/>
      <c r="E8" s="13"/>
      <c r="F8" s="16"/>
      <c r="G8" s="17"/>
      <c r="H8" s="18"/>
      <c r="I8" s="18"/>
      <c r="J8" s="19"/>
      <c r="K8" s="20"/>
      <c r="L8" s="20"/>
      <c r="M8" s="21"/>
      <c r="N8" s="22"/>
      <c r="O8" s="11" t="str">
        <f>IF(A8="","",VLOOKUP(A8,[7]令和4年度契約状況調査票!$C:$CE,55,FALSE))</f>
        <v/>
      </c>
      <c r="P8" s="11" t="str">
        <f>IF(A8="","",IF(VLOOKUP(A8,[7]令和4年度契約状況調査票!$C:$AW,16,FALSE)="他官署で調達手続きを実施のため","×",IF(VLOOKUP(A8,[7]令和4年度契約状況調査票!$C:$AW,23,FALSE)="②同種の他の契約の予定価格を類推されるおそれがあるため公表しない","×","○")))</f>
        <v/>
      </c>
    </row>
    <row r="9" spans="1:16" s="11" customFormat="1" ht="60" customHeight="1">
      <c r="A9" s="12" t="str">
        <f>IF(MAX([7]令和4年度契約状況調査票!C8:C15)&gt;=ROW()-5,ROW()-5,"")</f>
        <v/>
      </c>
      <c r="B9" s="13"/>
      <c r="C9" s="14"/>
      <c r="D9" s="15"/>
      <c r="E9" s="13"/>
      <c r="F9" s="16"/>
      <c r="G9" s="17"/>
      <c r="H9" s="18"/>
      <c r="I9" s="18"/>
      <c r="J9" s="19"/>
      <c r="K9" s="20"/>
      <c r="L9" s="20"/>
      <c r="M9" s="21"/>
      <c r="N9" s="22"/>
      <c r="O9" s="11" t="str">
        <f>IF(A9="","",VLOOKUP(A9,[7]令和4年度契約状況調査票!$C:$CE,55,FALSE))</f>
        <v/>
      </c>
      <c r="P9" s="11" t="str">
        <f>IF(A9="","",IF(VLOOKUP(A9,[7]令和4年度契約状況調査票!$C:$AW,16,FALSE)="他官署で調達手続きを実施のため","×",IF(VLOOKUP(A9,[7]令和4年度契約状況調査票!$C:$AW,23,FALSE)="②同種の他の契約の予定価格を類推されるおそれがあるため公表しない","×","○")))</f>
        <v/>
      </c>
    </row>
    <row r="10" spans="1:16" s="11" customFormat="1" ht="60" customHeight="1">
      <c r="A10" s="12" t="str">
        <f>IF(MAX([7]令和4年度契約状況調査票!C9:C16)&gt;=ROW()-5,ROW()-5,"")</f>
        <v/>
      </c>
      <c r="B10" s="13"/>
      <c r="C10" s="14"/>
      <c r="D10" s="15"/>
      <c r="E10" s="13"/>
      <c r="F10" s="16"/>
      <c r="G10" s="17"/>
      <c r="H10" s="18"/>
      <c r="I10" s="18"/>
      <c r="J10" s="19"/>
      <c r="K10" s="20"/>
      <c r="L10" s="20"/>
      <c r="M10" s="21"/>
      <c r="N10" s="22"/>
      <c r="O10" s="11" t="str">
        <f>IF(A10="","",VLOOKUP(A10,[7]令和4年度契約状況調査票!$C:$CE,55,FALSE))</f>
        <v/>
      </c>
      <c r="P10" s="11" t="str">
        <f>IF(A10="","",IF(VLOOKUP(A10,[7]令和4年度契約状況調査票!$C:$AW,16,FALSE)="他官署で調達手続きを実施のため","×",IF(VLOOKUP(A10,[7]令和4年度契約状況調査票!$C:$AW,23,FALSE)="②同種の他の契約の予定価格を類推されるおそれがあるため公表しない","×","○")))</f>
        <v/>
      </c>
    </row>
    <row r="11" spans="1:16" s="11" customFormat="1" ht="60" customHeight="1">
      <c r="A11" s="12" t="str">
        <f>IF(MAX([7]令和4年度契約状況調査票!C10:C17)&gt;=ROW()-5,ROW()-5,"")</f>
        <v/>
      </c>
      <c r="B11" s="13"/>
      <c r="C11" s="14"/>
      <c r="D11" s="15"/>
      <c r="E11" s="13"/>
      <c r="F11" s="16"/>
      <c r="G11" s="17"/>
      <c r="H11" s="18"/>
      <c r="I11" s="18"/>
      <c r="J11" s="19"/>
      <c r="K11" s="20"/>
      <c r="L11" s="20"/>
      <c r="M11" s="21"/>
      <c r="N11" s="22"/>
      <c r="O11" s="11" t="str">
        <f>IF(A11="","",VLOOKUP(A11,[7]令和4年度契約状況調査票!$C:$CE,55,FALSE))</f>
        <v/>
      </c>
      <c r="P11" s="11" t="str">
        <f>IF(A11="","",IF(VLOOKUP(A11,[7]令和4年度契約状況調査票!$C:$AW,16,FALSE)="他官署で調達手続きを実施のため","×",IF(VLOOKUP(A11,[7]令和4年度契約状況調査票!$C:$AW,23,FALSE)="②同種の他の契約の予定価格を類推されるおそれがあるため公表しない","×","○")))</f>
        <v/>
      </c>
    </row>
    <row r="12" spans="1:16" s="11" customFormat="1" ht="60" hidden="1" customHeight="1">
      <c r="A12" s="12" t="str">
        <f>IF(MAX([7]令和4年度契約状況調査票!C11:C18)&gt;=ROW()-5,ROW()-5,"")</f>
        <v/>
      </c>
      <c r="B12" s="13" t="str">
        <f>IF(A12="","",VLOOKUP(A12,[7]令和4年度契約状況調査票!$C:$AW,7,FALSE))</f>
        <v/>
      </c>
      <c r="C12" s="14" t="str">
        <f>IF(A12="","",VLOOKUP(A12,[7]令和4年度契約状況調査票!$C:$AW,8,FALSE))</f>
        <v/>
      </c>
      <c r="D12" s="15" t="str">
        <f>IF(A12="","",VLOOKUP(A12,[7]令和4年度契約状況調査票!$C:$AW,11,FALSE))</f>
        <v/>
      </c>
      <c r="E12" s="13" t="str">
        <f>IF(A12="","",VLOOKUP(A12,[7]令和4年度契約状況調査票!$C:$AW,12,FALSE))</f>
        <v/>
      </c>
      <c r="F12" s="16" t="str">
        <f>IF(A12="","",VLOOKUP(A12,[7]令和4年度契約状況調査票!$C:$AW,13,FALSE))</f>
        <v/>
      </c>
      <c r="G12" s="17" t="str">
        <f>IF(A12="","",IF(VLOOKUP(A12,[7]令和4年度契約状況調査票!$C:$AW,16,FALSE)="②一般競争入札（総合評価方式）","一般競争入札"&amp;CHAR(10)&amp;"（総合評価方式）","一般競争入札"))</f>
        <v/>
      </c>
      <c r="H12" s="18" t="str">
        <f>IF(A12="","",IF(VLOOKUP(A12,[7]令和4年度契約状況調査票!$C:$AW,18,FALSE)="他官署で調達手続きを実施のため","他官署で調達手続きを実施のため",IF(VLOOKUP(A12,[7]令和4年度契約状況調査票!$C:$AW,25,FALSE)="②同種の他の契約の予定価格を類推されるおそれがあるため公表しない","同種の他の契約の予定価格を類推されるおそれがあるため公表しない",IF(VLOOKUP(A12,[7]令和4年度契約状況調査票!$C:$AW,25,FALSE)="－","－",IF(VLOOKUP(A12,[7]令和4年度契約状況調査票!$C:$AW,9,FALSE)&lt;&gt;"",TEXT(VLOOKUP(A12,[7]令和4年度契約状況調査票!$C:$AW,18,FALSE),"#,##0円")&amp;CHAR(10)&amp;"(A)",VLOOKUP(A12,[7]令和4年度契約状況調査票!$C:$AW,18,FALSE))))))</f>
        <v/>
      </c>
      <c r="I12" s="18" t="str">
        <f>IF(A12="","",VLOOKUP(A12,[7]令和4年度契約状況調査票!$C:$AW,19,FALSE))</f>
        <v/>
      </c>
      <c r="J12" s="19" t="str">
        <f>IF(A12="","",IF(VLOOKUP(A12,[7]令和4年度契約状況調査票!$C:$AW,18,FALSE)="他官署で調達手続きを実施のため","－",IF(VLOOKUP(A12,[7]令和4年度契約状況調査票!$C:$AW,25,FALSE)="②同種の他の契約の予定価格を類推されるおそれがあるため公表しない","－",IF(VLOOKUP(A12,[7]令和4年度契約状況調査票!$C:$AW,25,FALSE)="－","－",IF(VLOOKUP(A12,[7]令和4年度契約状況調査票!$C:$AW,9,FALSE)&lt;&gt;"",TEXT(VLOOKUP(A12,[7]令和4年度契約状況調査票!$C:$AW,21,FALSE),"#.0%")&amp;CHAR(10)&amp;"(B/A×100)",VLOOKUP(A12,[7]令和4年度契約状況調査票!$C:$AW,21,FALSE))))))</f>
        <v/>
      </c>
      <c r="K12" s="20" t="str">
        <f>IF(A12="","",IF(VLOOKUP(A12,[7]令和4年度契約状況調査票!$C:$AW,14,FALSE)="①公益社団法人","公社",IF(VLOOKUP(A12,[7]令和4年度契約状況調査票!$C:$AW,14,FALSE)="②公益財団法人","公財","")))</f>
        <v/>
      </c>
      <c r="L12" s="20" t="str">
        <f>IF(A12="","",VLOOKUP(A12,[7]令和4年度契約状況調査票!$C:$AW,15,FALSE))</f>
        <v/>
      </c>
      <c r="M12" s="21" t="str">
        <f>IF(A12="","",IF(VLOOKUP(A12,[7]令和4年度契約状況調査票!$C:$AW,15,FALSE)="国所管",VLOOKUP(A12,[7]令和4年度契約状況調査票!$C:$AW,26,FALSE),""))</f>
        <v/>
      </c>
      <c r="N12" s="22" t="str">
        <f>IF(A12="","",IF(AND(P12="○",O12="分担契約/単価契約"),"単価契約"&amp;CHAR(10)&amp;"予定調達総額 "&amp;TEXT(VLOOKUP(A12,[7]令和4年度契約状況調査票!$C:$AW,18,FALSE),"#,##0円")&amp;"(B)"&amp;CHAR(10)&amp;"分担契約"&amp;CHAR(10)&amp;VLOOKUP(A12,[7]令和4年度契約状況調査票!$C:$AW,34,FALSE),IF(AND(P12="○",O12="分担契約"),"分担契約"&amp;CHAR(10)&amp;"契約総額 "&amp;TEXT(VLOOKUP(A12,[7]令和4年度契約状況調査票!$C:$AW,18,FALSE),"#,##0円")&amp;"(B)"&amp;CHAR(10)&amp;VLOOKUP(A12,[7]令和4年度契約状況調査票!$C:$AW,34,FALSE),(IF(O12="分担契約/単価契約","単価契約"&amp;CHAR(10)&amp;"予定調達総額 "&amp;TEXT(VLOOKUP(A12,[7]令和4年度契約状況調査票!$C:$AW,18,FALSE),"#,##0円")&amp;CHAR(10)&amp;"分担契約"&amp;CHAR(10)&amp;VLOOKUP(A12,[7]令和4年度契約状況調査票!$C:$AW,34,FALSE),IF(O12="分担契約","分担契約"&amp;CHAR(10)&amp;"契約総額 "&amp;TEXT(VLOOKUP(A12,[7]令和4年度契約状況調査票!$C:$AW,18,FALSE),"#,##0円")&amp;CHAR(10)&amp;VLOOKUP(A12,[7]令和4年度契約状況調査票!$C:$AW,34,FALSE),IF(O12="単価契約","単価契約"&amp;CHAR(10)&amp;"予定調達総額 "&amp;TEXT(VLOOKUP(A12,[7]令和4年度契約状況調査票!$C:$AW,18,FALSE),"#,##0円")&amp;CHAR(10)&amp;VLOOKUP(A12,[7]令和4年度契約状況調査票!$C:$AW,34,FALSE),VLOOKUP(A12,[7]令和4年度契約状況調査票!$C:$AW,34,FALSE))))))))</f>
        <v/>
      </c>
      <c r="O12" s="11" t="str">
        <f>IF(A12="","",VLOOKUP(A12,[7]令和4年度契約状況調査票!$C:$CE,55,FALSE))</f>
        <v/>
      </c>
      <c r="P12" s="11" t="str">
        <f>IF(A12="","",IF(VLOOKUP(A12,[7]令和4年度契約状況調査票!$C:$AW,16,FALSE)="他官署で調達手続きを実施のため","×",IF(VLOOKUP(A12,[7]令和4年度契約状況調査票!$C:$AW,23,FALSE)="②同種の他の契約の予定価格を類推されるおそれがあるため公表しない","×","○")))</f>
        <v/>
      </c>
    </row>
    <row r="13" spans="1:16" s="11" customFormat="1" ht="60" hidden="1" customHeight="1">
      <c r="A13" s="12" t="str">
        <f>IF(MAX([7]令和4年度契約状況調査票!C12:C19)&gt;=ROW()-5,ROW()-5,"")</f>
        <v/>
      </c>
      <c r="B13" s="13" t="str">
        <f>IF(A13="","",VLOOKUP(A13,[7]令和4年度契約状況調査票!$C:$AW,7,FALSE))</f>
        <v/>
      </c>
      <c r="C13" s="14" t="str">
        <f>IF(A13="","",VLOOKUP(A13,[7]令和4年度契約状況調査票!$C:$AW,8,FALSE))</f>
        <v/>
      </c>
      <c r="D13" s="15" t="str">
        <f>IF(A13="","",VLOOKUP(A13,[7]令和4年度契約状況調査票!$C:$AW,11,FALSE))</f>
        <v/>
      </c>
      <c r="E13" s="13" t="str">
        <f>IF(A13="","",VLOOKUP(A13,[7]令和4年度契約状況調査票!$C:$AW,12,FALSE))</f>
        <v/>
      </c>
      <c r="F13" s="16" t="str">
        <f>IF(A13="","",VLOOKUP(A13,[7]令和4年度契約状況調査票!$C:$AW,13,FALSE))</f>
        <v/>
      </c>
      <c r="G13" s="17" t="str">
        <f>IF(A13="","",IF(VLOOKUP(A13,[7]令和4年度契約状況調査票!$C:$AW,16,FALSE)="②一般競争入札（総合評価方式）","一般競争入札"&amp;CHAR(10)&amp;"（総合評価方式）","一般競争入札"))</f>
        <v/>
      </c>
      <c r="H13" s="18" t="str">
        <f>IF(A13="","",IF(VLOOKUP(A13,[7]令和4年度契約状況調査票!$C:$AW,18,FALSE)="他官署で調達手続きを実施のため","他官署で調達手続きを実施のため",IF(VLOOKUP(A13,[7]令和4年度契約状況調査票!$C:$AW,25,FALSE)="②同種の他の契約の予定価格を類推されるおそれがあるため公表しない","同種の他の契約の予定価格を類推されるおそれがあるため公表しない",IF(VLOOKUP(A13,[7]令和4年度契約状況調査票!$C:$AW,25,FALSE)="－","－",IF(VLOOKUP(A13,[7]令和4年度契約状況調査票!$C:$AW,9,FALSE)&lt;&gt;"",TEXT(VLOOKUP(A13,[7]令和4年度契約状況調査票!$C:$AW,18,FALSE),"#,##0円")&amp;CHAR(10)&amp;"(A)",VLOOKUP(A13,[7]令和4年度契約状況調査票!$C:$AW,18,FALSE))))))</f>
        <v/>
      </c>
      <c r="I13" s="18" t="str">
        <f>IF(A13="","",VLOOKUP(A13,[7]令和4年度契約状況調査票!$C:$AW,19,FALSE))</f>
        <v/>
      </c>
      <c r="J13" s="19" t="str">
        <f>IF(A13="","",IF(VLOOKUP(A13,[7]令和4年度契約状況調査票!$C:$AW,18,FALSE)="他官署で調達手続きを実施のため","－",IF(VLOOKUP(A13,[7]令和4年度契約状況調査票!$C:$AW,25,FALSE)="②同種の他の契約の予定価格を類推されるおそれがあるため公表しない","－",IF(VLOOKUP(A13,[7]令和4年度契約状況調査票!$C:$AW,25,FALSE)="－","－",IF(VLOOKUP(A13,[7]令和4年度契約状況調査票!$C:$AW,9,FALSE)&lt;&gt;"",TEXT(VLOOKUP(A13,[7]令和4年度契約状況調査票!$C:$AW,21,FALSE),"#.0%")&amp;CHAR(10)&amp;"(B/A×100)",VLOOKUP(A13,[7]令和4年度契約状況調査票!$C:$AW,21,FALSE))))))</f>
        <v/>
      </c>
      <c r="K13" s="20" t="str">
        <f>IF(A13="","",IF(VLOOKUP(A13,[7]令和4年度契約状況調査票!$C:$AW,14,FALSE)="①公益社団法人","公社",IF(VLOOKUP(A13,[7]令和4年度契約状況調査票!$C:$AW,14,FALSE)="②公益財団法人","公財","")))</f>
        <v/>
      </c>
      <c r="L13" s="20" t="str">
        <f>IF(A13="","",VLOOKUP(A13,[7]令和4年度契約状況調査票!$C:$AW,15,FALSE))</f>
        <v/>
      </c>
      <c r="M13" s="21" t="str">
        <f>IF(A13="","",IF(VLOOKUP(A13,[7]令和4年度契約状況調査票!$C:$AW,15,FALSE)="国所管",VLOOKUP(A13,[7]令和4年度契約状況調査票!$C:$AW,26,FALSE),""))</f>
        <v/>
      </c>
      <c r="N13" s="22" t="str">
        <f>IF(A13="","",IF(AND(P13="○",O13="分担契約/単価契約"),"単価契約"&amp;CHAR(10)&amp;"予定調達総額 "&amp;TEXT(VLOOKUP(A13,[7]令和4年度契約状況調査票!$C:$AW,18,FALSE),"#,##0円")&amp;"(B)"&amp;CHAR(10)&amp;"分担契約"&amp;CHAR(10)&amp;VLOOKUP(A13,[7]令和4年度契約状況調査票!$C:$AW,34,FALSE),IF(AND(P13="○",O13="分担契約"),"分担契約"&amp;CHAR(10)&amp;"契約総額 "&amp;TEXT(VLOOKUP(A13,[7]令和4年度契約状況調査票!$C:$AW,18,FALSE),"#,##0円")&amp;"(B)"&amp;CHAR(10)&amp;VLOOKUP(A13,[7]令和4年度契約状況調査票!$C:$AW,34,FALSE),(IF(O13="分担契約/単価契約","単価契約"&amp;CHAR(10)&amp;"予定調達総額 "&amp;TEXT(VLOOKUP(A13,[7]令和4年度契約状況調査票!$C:$AW,18,FALSE),"#,##0円")&amp;CHAR(10)&amp;"分担契約"&amp;CHAR(10)&amp;VLOOKUP(A13,[7]令和4年度契約状況調査票!$C:$AW,34,FALSE),IF(O13="分担契約","分担契約"&amp;CHAR(10)&amp;"契約総額 "&amp;TEXT(VLOOKUP(A13,[7]令和4年度契約状況調査票!$C:$AW,18,FALSE),"#,##0円")&amp;CHAR(10)&amp;VLOOKUP(A13,[7]令和4年度契約状況調査票!$C:$AW,34,FALSE),IF(O13="単価契約","単価契約"&amp;CHAR(10)&amp;"予定調達総額 "&amp;TEXT(VLOOKUP(A13,[7]令和4年度契約状況調査票!$C:$AW,18,FALSE),"#,##0円")&amp;CHAR(10)&amp;VLOOKUP(A13,[7]令和4年度契約状況調査票!$C:$AW,34,FALSE),VLOOKUP(A13,[7]令和4年度契約状況調査票!$C:$AW,34,FALSE))))))))</f>
        <v/>
      </c>
      <c r="O13" s="11" t="str">
        <f>IF(A13="","",VLOOKUP(A13,[7]令和4年度契約状況調査票!$C:$CE,55,FALSE))</f>
        <v/>
      </c>
      <c r="P13" s="11" t="str">
        <f>IF(A13="","",IF(VLOOKUP(A13,[7]令和4年度契約状況調査票!$C:$AW,16,FALSE)="他官署で調達手続きを実施のため","×",IF(VLOOKUP(A13,[7]令和4年度契約状況調査票!$C:$AW,23,FALSE)="②同種の他の契約の予定価格を類推されるおそれがあるため公表しない","×","○")))</f>
        <v/>
      </c>
    </row>
    <row r="14" spans="1:16" s="11" customFormat="1" ht="60" hidden="1" customHeight="1">
      <c r="A14" s="12" t="str">
        <f>IF(MAX([7]令和4年度契約状況調査票!C13:C20)&gt;=ROW()-5,ROW()-5,"")</f>
        <v/>
      </c>
      <c r="B14" s="13" t="str">
        <f>IF(A14="","",VLOOKUP(A14,[7]令和4年度契約状況調査票!$C:$AW,7,FALSE))</f>
        <v/>
      </c>
      <c r="C14" s="14" t="str">
        <f>IF(A14="","",VLOOKUP(A14,[7]令和4年度契約状況調査票!$C:$AW,8,FALSE))</f>
        <v/>
      </c>
      <c r="D14" s="15" t="str">
        <f>IF(A14="","",VLOOKUP(A14,[7]令和4年度契約状況調査票!$C:$AW,11,FALSE))</f>
        <v/>
      </c>
      <c r="E14" s="13" t="str">
        <f>IF(A14="","",VLOOKUP(A14,[7]令和4年度契約状況調査票!$C:$AW,12,FALSE))</f>
        <v/>
      </c>
      <c r="F14" s="16" t="str">
        <f>IF(A14="","",VLOOKUP(A14,[7]令和4年度契約状況調査票!$C:$AW,13,FALSE))</f>
        <v/>
      </c>
      <c r="G14" s="17" t="str">
        <f>IF(A14="","",IF(VLOOKUP(A14,[7]令和4年度契約状況調査票!$C:$AW,16,FALSE)="②一般競争入札（総合評価方式）","一般競争入札"&amp;CHAR(10)&amp;"（総合評価方式）","一般競争入札"))</f>
        <v/>
      </c>
      <c r="H14" s="18" t="str">
        <f>IF(A14="","",IF(VLOOKUP(A14,[7]令和4年度契約状況調査票!$C:$AW,18,FALSE)="他官署で調達手続きを実施のため","他官署で調達手続きを実施のため",IF(VLOOKUP(A14,[7]令和4年度契約状況調査票!$C:$AW,25,FALSE)="②同種の他の契約の予定価格を類推されるおそれがあるため公表しない","同種の他の契約の予定価格を類推されるおそれがあるため公表しない",IF(VLOOKUP(A14,[7]令和4年度契約状況調査票!$C:$AW,25,FALSE)="－","－",IF(VLOOKUP(A14,[7]令和4年度契約状況調査票!$C:$AW,9,FALSE)&lt;&gt;"",TEXT(VLOOKUP(A14,[7]令和4年度契約状況調査票!$C:$AW,18,FALSE),"#,##0円")&amp;CHAR(10)&amp;"(A)",VLOOKUP(A14,[7]令和4年度契約状況調査票!$C:$AW,18,FALSE))))))</f>
        <v/>
      </c>
      <c r="I14" s="18" t="str">
        <f>IF(A14="","",VLOOKUP(A14,[7]令和4年度契約状況調査票!$C:$AW,19,FALSE))</f>
        <v/>
      </c>
      <c r="J14" s="19" t="str">
        <f>IF(A14="","",IF(VLOOKUP(A14,[7]令和4年度契約状況調査票!$C:$AW,18,FALSE)="他官署で調達手続きを実施のため","－",IF(VLOOKUP(A14,[7]令和4年度契約状況調査票!$C:$AW,25,FALSE)="②同種の他の契約の予定価格を類推されるおそれがあるため公表しない","－",IF(VLOOKUP(A14,[7]令和4年度契約状況調査票!$C:$AW,25,FALSE)="－","－",IF(VLOOKUP(A14,[7]令和4年度契約状況調査票!$C:$AW,9,FALSE)&lt;&gt;"",TEXT(VLOOKUP(A14,[7]令和4年度契約状況調査票!$C:$AW,21,FALSE),"#.0%")&amp;CHAR(10)&amp;"(B/A×100)",VLOOKUP(A14,[7]令和4年度契約状況調査票!$C:$AW,21,FALSE))))))</f>
        <v/>
      </c>
      <c r="K14" s="20" t="str">
        <f>IF(A14="","",IF(VLOOKUP(A14,[7]令和4年度契約状況調査票!$C:$AW,14,FALSE)="①公益社団法人","公社",IF(VLOOKUP(A14,[7]令和4年度契約状況調査票!$C:$AW,14,FALSE)="②公益財団法人","公財","")))</f>
        <v/>
      </c>
      <c r="L14" s="20" t="str">
        <f>IF(A14="","",VLOOKUP(A14,[7]令和4年度契約状況調査票!$C:$AW,15,FALSE))</f>
        <v/>
      </c>
      <c r="M14" s="21" t="str">
        <f>IF(A14="","",IF(VLOOKUP(A14,[7]令和4年度契約状況調査票!$C:$AW,15,FALSE)="国所管",VLOOKUP(A14,[7]令和4年度契約状況調査票!$C:$AW,26,FALSE),""))</f>
        <v/>
      </c>
      <c r="N14" s="22" t="str">
        <f>IF(A14="","",IF(AND(P14="○",O14="分担契約/単価契約"),"単価契約"&amp;CHAR(10)&amp;"予定調達総額 "&amp;TEXT(VLOOKUP(A14,[7]令和4年度契約状況調査票!$C:$AW,18,FALSE),"#,##0円")&amp;"(B)"&amp;CHAR(10)&amp;"分担契約"&amp;CHAR(10)&amp;VLOOKUP(A14,[7]令和4年度契約状況調査票!$C:$AW,34,FALSE),IF(AND(P14="○",O14="分担契約"),"分担契約"&amp;CHAR(10)&amp;"契約総額 "&amp;TEXT(VLOOKUP(A14,[7]令和4年度契約状況調査票!$C:$AW,18,FALSE),"#,##0円")&amp;"(B)"&amp;CHAR(10)&amp;VLOOKUP(A14,[7]令和4年度契約状況調査票!$C:$AW,34,FALSE),(IF(O14="分担契約/単価契約","単価契約"&amp;CHAR(10)&amp;"予定調達総額 "&amp;TEXT(VLOOKUP(A14,[7]令和4年度契約状況調査票!$C:$AW,18,FALSE),"#,##0円")&amp;CHAR(10)&amp;"分担契約"&amp;CHAR(10)&amp;VLOOKUP(A14,[7]令和4年度契約状況調査票!$C:$AW,34,FALSE),IF(O14="分担契約","分担契約"&amp;CHAR(10)&amp;"契約総額 "&amp;TEXT(VLOOKUP(A14,[7]令和4年度契約状況調査票!$C:$AW,18,FALSE),"#,##0円")&amp;CHAR(10)&amp;VLOOKUP(A14,[7]令和4年度契約状況調査票!$C:$AW,34,FALSE),IF(O14="単価契約","単価契約"&amp;CHAR(10)&amp;"予定調達総額 "&amp;TEXT(VLOOKUP(A14,[7]令和4年度契約状況調査票!$C:$AW,18,FALSE),"#,##0円")&amp;CHAR(10)&amp;VLOOKUP(A14,[7]令和4年度契約状況調査票!$C:$AW,34,FALSE),VLOOKUP(A14,[7]令和4年度契約状況調査票!$C:$AW,34,FALSE))))))))</f>
        <v/>
      </c>
      <c r="O14" s="11" t="str">
        <f>IF(A14="","",VLOOKUP(A14,[7]令和4年度契約状況調査票!$C:$CE,55,FALSE))</f>
        <v/>
      </c>
      <c r="P14" s="11" t="str">
        <f>IF(A14="","",IF(VLOOKUP(A14,[7]令和4年度契約状況調査票!$C:$AW,16,FALSE)="他官署で調達手続きを実施のため","×",IF(VLOOKUP(A14,[7]令和4年度契約状況調査票!$C:$AW,23,FALSE)="②同種の他の契約の予定価格を類推されるおそれがあるため公表しない","×","○")))</f>
        <v/>
      </c>
    </row>
    <row r="15" spans="1:16" s="11" customFormat="1" ht="60" hidden="1" customHeight="1">
      <c r="A15" s="12" t="str">
        <f>IF(MAX([7]令和4年度契約状況調査票!C13:C21)&gt;=ROW()-5,ROW()-5,"")</f>
        <v/>
      </c>
      <c r="B15" s="13" t="str">
        <f>IF(A15="","",VLOOKUP(A15,[7]令和4年度契約状況調査票!$C:$AW,7,FALSE))</f>
        <v/>
      </c>
      <c r="C15" s="14" t="str">
        <f>IF(A15="","",VLOOKUP(A15,[7]令和4年度契約状況調査票!$C:$AW,8,FALSE))</f>
        <v/>
      </c>
      <c r="D15" s="15" t="str">
        <f>IF(A15="","",VLOOKUP(A15,[7]令和4年度契約状況調査票!$C:$AW,11,FALSE))</f>
        <v/>
      </c>
      <c r="E15" s="13" t="str">
        <f>IF(A15="","",VLOOKUP(A15,[7]令和4年度契約状況調査票!$C:$AW,12,FALSE))</f>
        <v/>
      </c>
      <c r="F15" s="16" t="str">
        <f>IF(A15="","",VLOOKUP(A15,[7]令和4年度契約状況調査票!$C:$AW,13,FALSE))</f>
        <v/>
      </c>
      <c r="G15" s="17" t="str">
        <f>IF(A15="","",IF(VLOOKUP(A15,[7]令和4年度契約状況調査票!$C:$AW,16,FALSE)="②一般競争入札（総合評価方式）","一般競争入札"&amp;CHAR(10)&amp;"（総合評価方式）","一般競争入札"))</f>
        <v/>
      </c>
      <c r="H15" s="18" t="str">
        <f>IF(A15="","",IF(VLOOKUP(A15,[7]令和4年度契約状況調査票!$C:$AW,18,FALSE)="他官署で調達手続きを実施のため","他官署で調達手続きを実施のため",IF(VLOOKUP(A15,[7]令和4年度契約状況調査票!$C:$AW,25,FALSE)="②同種の他の契約の予定価格を類推されるおそれがあるため公表しない","同種の他の契約の予定価格を類推されるおそれがあるため公表しない",IF(VLOOKUP(A15,[7]令和4年度契約状況調査票!$C:$AW,25,FALSE)="－","－",IF(VLOOKUP(A15,[7]令和4年度契約状況調査票!$C:$AW,9,FALSE)&lt;&gt;"",TEXT(VLOOKUP(A15,[7]令和4年度契約状況調査票!$C:$AW,18,FALSE),"#,##0円")&amp;CHAR(10)&amp;"(A)",VLOOKUP(A15,[7]令和4年度契約状況調査票!$C:$AW,18,FALSE))))))</f>
        <v/>
      </c>
      <c r="I15" s="18" t="str">
        <f>IF(A15="","",VLOOKUP(A15,[7]令和4年度契約状況調査票!$C:$AW,19,FALSE))</f>
        <v/>
      </c>
      <c r="J15" s="19" t="str">
        <f>IF(A15="","",IF(VLOOKUP(A15,[7]令和4年度契約状況調査票!$C:$AW,18,FALSE)="他官署で調達手続きを実施のため","－",IF(VLOOKUP(A15,[7]令和4年度契約状況調査票!$C:$AW,25,FALSE)="②同種の他の契約の予定価格を類推されるおそれがあるため公表しない","－",IF(VLOOKUP(A15,[7]令和4年度契約状況調査票!$C:$AW,25,FALSE)="－","－",IF(VLOOKUP(A15,[7]令和4年度契約状況調査票!$C:$AW,9,FALSE)&lt;&gt;"",TEXT(VLOOKUP(A15,[7]令和4年度契約状況調査票!$C:$AW,21,FALSE),"#.0%")&amp;CHAR(10)&amp;"(B/A×100)",VLOOKUP(A15,[7]令和4年度契約状況調査票!$C:$AW,21,FALSE))))))</f>
        <v/>
      </c>
      <c r="K15" s="20" t="str">
        <f>IF(A15="","",IF(VLOOKUP(A15,[7]令和4年度契約状況調査票!$C:$AW,14,FALSE)="①公益社団法人","公社",IF(VLOOKUP(A15,[7]令和4年度契約状況調査票!$C:$AW,14,FALSE)="②公益財団法人","公財","")))</f>
        <v/>
      </c>
      <c r="L15" s="20" t="str">
        <f>IF(A15="","",VLOOKUP(A15,[7]令和4年度契約状況調査票!$C:$AW,15,FALSE))</f>
        <v/>
      </c>
      <c r="M15" s="21" t="str">
        <f>IF(A15="","",IF(VLOOKUP(A15,[7]令和4年度契約状況調査票!$C:$AW,15,FALSE)="国所管",VLOOKUP(A15,[7]令和4年度契約状況調査票!$C:$AW,26,FALSE),""))</f>
        <v/>
      </c>
      <c r="N15" s="22" t="str">
        <f>IF(A15="","",IF(AND(P15="○",O15="分担契約/単価契約"),"単価契約"&amp;CHAR(10)&amp;"予定調達総額 "&amp;TEXT(VLOOKUP(A15,[7]令和4年度契約状況調査票!$C:$AW,18,FALSE),"#,##0円")&amp;"(B)"&amp;CHAR(10)&amp;"分担契約"&amp;CHAR(10)&amp;VLOOKUP(A15,[7]令和4年度契約状況調査票!$C:$AW,34,FALSE),IF(AND(P15="○",O15="分担契約"),"分担契約"&amp;CHAR(10)&amp;"契約総額 "&amp;TEXT(VLOOKUP(A15,[7]令和4年度契約状況調査票!$C:$AW,18,FALSE),"#,##0円")&amp;"(B)"&amp;CHAR(10)&amp;VLOOKUP(A15,[7]令和4年度契約状況調査票!$C:$AW,34,FALSE),(IF(O15="分担契約/単価契約","単価契約"&amp;CHAR(10)&amp;"予定調達総額 "&amp;TEXT(VLOOKUP(A15,[7]令和4年度契約状況調査票!$C:$AW,18,FALSE),"#,##0円")&amp;CHAR(10)&amp;"分担契約"&amp;CHAR(10)&amp;VLOOKUP(A15,[7]令和4年度契約状況調査票!$C:$AW,34,FALSE),IF(O15="分担契約","分担契約"&amp;CHAR(10)&amp;"契約総額 "&amp;TEXT(VLOOKUP(A15,[7]令和4年度契約状況調査票!$C:$AW,18,FALSE),"#,##0円")&amp;CHAR(10)&amp;VLOOKUP(A15,[7]令和4年度契約状況調査票!$C:$AW,34,FALSE),IF(O15="単価契約","単価契約"&amp;CHAR(10)&amp;"予定調達総額 "&amp;TEXT(VLOOKUP(A15,[7]令和4年度契約状況調査票!$C:$AW,18,FALSE),"#,##0円")&amp;CHAR(10)&amp;VLOOKUP(A15,[7]令和4年度契約状況調査票!$C:$AW,34,FALSE),VLOOKUP(A15,[7]令和4年度契約状況調査票!$C:$AW,34,FALSE))))))))</f>
        <v/>
      </c>
      <c r="O15" s="11" t="str">
        <f>IF(A15="","",VLOOKUP(A15,[7]令和4年度契約状況調査票!$C:$CE,55,FALSE))</f>
        <v/>
      </c>
      <c r="P15" s="11" t="str">
        <f>IF(A15="","",IF(VLOOKUP(A15,[7]令和4年度契約状況調査票!$C:$AW,16,FALSE)="他官署で調達手続きを実施のため","×",IF(VLOOKUP(A15,[7]令和4年度契約状況調査票!$C:$AW,23,FALSE)="②同種の他の契約の予定価格を類推されるおそれがあるため公表しない","×","○")))</f>
        <v/>
      </c>
    </row>
    <row r="16" spans="1:16" s="11" customFormat="1" ht="60" hidden="1" customHeight="1">
      <c r="A16" s="12" t="str">
        <f>IF(MAX([7]令和4年度契約状況調査票!C13:C22)&gt;=ROW()-5,ROW()-5,"")</f>
        <v/>
      </c>
      <c r="B16" s="13" t="str">
        <f>IF(A16="","",VLOOKUP(A16,[7]令和4年度契約状況調査票!$C:$AW,7,FALSE))</f>
        <v/>
      </c>
      <c r="C16" s="14" t="str">
        <f>IF(A16="","",VLOOKUP(A16,[7]令和4年度契約状況調査票!$C:$AW,8,FALSE))</f>
        <v/>
      </c>
      <c r="D16" s="15" t="str">
        <f>IF(A16="","",VLOOKUP(A16,[7]令和4年度契約状況調査票!$C:$AW,11,FALSE))</f>
        <v/>
      </c>
      <c r="E16" s="13" t="str">
        <f>IF(A16="","",VLOOKUP(A16,[7]令和4年度契約状況調査票!$C:$AW,12,FALSE))</f>
        <v/>
      </c>
      <c r="F16" s="16" t="str">
        <f>IF(A16="","",VLOOKUP(A16,[7]令和4年度契約状況調査票!$C:$AW,13,FALSE))</f>
        <v/>
      </c>
      <c r="G16" s="17" t="str">
        <f>IF(A16="","",IF(VLOOKUP(A16,[7]令和4年度契約状況調査票!$C:$AW,16,FALSE)="②一般競争入札（総合評価方式）","一般競争入札"&amp;CHAR(10)&amp;"（総合評価方式）","一般競争入札"))</f>
        <v/>
      </c>
      <c r="H16" s="18" t="str">
        <f>IF(A16="","",IF(VLOOKUP(A16,[7]令和4年度契約状況調査票!$C:$AW,18,FALSE)="他官署で調達手続きを実施のため","他官署で調達手続きを実施のため",IF(VLOOKUP(A16,[7]令和4年度契約状況調査票!$C:$AW,25,FALSE)="②同種の他の契約の予定価格を類推されるおそれがあるため公表しない","同種の他の契約の予定価格を類推されるおそれがあるため公表しない",IF(VLOOKUP(A16,[7]令和4年度契約状況調査票!$C:$AW,25,FALSE)="－","－",IF(VLOOKUP(A16,[7]令和4年度契約状況調査票!$C:$AW,9,FALSE)&lt;&gt;"",TEXT(VLOOKUP(A16,[7]令和4年度契約状況調査票!$C:$AW,18,FALSE),"#,##0円")&amp;CHAR(10)&amp;"(A)",VLOOKUP(A16,[7]令和4年度契約状況調査票!$C:$AW,18,FALSE))))))</f>
        <v/>
      </c>
      <c r="I16" s="18" t="str">
        <f>IF(A16="","",VLOOKUP(A16,[7]令和4年度契約状況調査票!$C:$AW,19,FALSE))</f>
        <v/>
      </c>
      <c r="J16" s="19" t="str">
        <f>IF(A16="","",IF(VLOOKUP(A16,[7]令和4年度契約状況調査票!$C:$AW,18,FALSE)="他官署で調達手続きを実施のため","－",IF(VLOOKUP(A16,[7]令和4年度契約状況調査票!$C:$AW,25,FALSE)="②同種の他の契約の予定価格を類推されるおそれがあるため公表しない","－",IF(VLOOKUP(A16,[7]令和4年度契約状況調査票!$C:$AW,25,FALSE)="－","－",IF(VLOOKUP(A16,[7]令和4年度契約状況調査票!$C:$AW,9,FALSE)&lt;&gt;"",TEXT(VLOOKUP(A16,[7]令和4年度契約状況調査票!$C:$AW,21,FALSE),"#.0%")&amp;CHAR(10)&amp;"(B/A×100)",VLOOKUP(A16,[7]令和4年度契約状況調査票!$C:$AW,21,FALSE))))))</f>
        <v/>
      </c>
      <c r="K16" s="20" t="str">
        <f>IF(A16="","",IF(VLOOKUP(A16,[7]令和4年度契約状況調査票!$C:$AW,14,FALSE)="①公益社団法人","公社",IF(VLOOKUP(A16,[7]令和4年度契約状況調査票!$C:$AW,14,FALSE)="②公益財団法人","公財","")))</f>
        <v/>
      </c>
      <c r="L16" s="20" t="str">
        <f>IF(A16="","",VLOOKUP(A16,[7]令和4年度契約状況調査票!$C:$AW,15,FALSE))</f>
        <v/>
      </c>
      <c r="M16" s="21" t="str">
        <f>IF(A16="","",IF(VLOOKUP(A16,[7]令和4年度契約状況調査票!$C:$AW,15,FALSE)="国所管",VLOOKUP(A16,[7]令和4年度契約状況調査票!$C:$AW,26,FALSE),""))</f>
        <v/>
      </c>
      <c r="N16" s="22" t="str">
        <f>IF(A16="","",IF(AND(P16="○",O16="分担契約/単価契約"),"単価契約"&amp;CHAR(10)&amp;"予定調達総額 "&amp;TEXT(VLOOKUP(A16,[7]令和4年度契約状況調査票!$C:$AW,18,FALSE),"#,##0円")&amp;"(B)"&amp;CHAR(10)&amp;"分担契約"&amp;CHAR(10)&amp;VLOOKUP(A16,[7]令和4年度契約状況調査票!$C:$AW,34,FALSE),IF(AND(P16="○",O16="分担契約"),"分担契約"&amp;CHAR(10)&amp;"契約総額 "&amp;TEXT(VLOOKUP(A16,[7]令和4年度契約状況調査票!$C:$AW,18,FALSE),"#,##0円")&amp;"(B)"&amp;CHAR(10)&amp;VLOOKUP(A16,[7]令和4年度契約状況調査票!$C:$AW,34,FALSE),(IF(O16="分担契約/単価契約","単価契約"&amp;CHAR(10)&amp;"予定調達総額 "&amp;TEXT(VLOOKUP(A16,[7]令和4年度契約状況調査票!$C:$AW,18,FALSE),"#,##0円")&amp;CHAR(10)&amp;"分担契約"&amp;CHAR(10)&amp;VLOOKUP(A16,[7]令和4年度契約状況調査票!$C:$AW,34,FALSE),IF(O16="分担契約","分担契約"&amp;CHAR(10)&amp;"契約総額 "&amp;TEXT(VLOOKUP(A16,[7]令和4年度契約状況調査票!$C:$AW,18,FALSE),"#,##0円")&amp;CHAR(10)&amp;VLOOKUP(A16,[7]令和4年度契約状況調査票!$C:$AW,34,FALSE),IF(O16="単価契約","単価契約"&amp;CHAR(10)&amp;"予定調達総額 "&amp;TEXT(VLOOKUP(A16,[7]令和4年度契約状況調査票!$C:$AW,18,FALSE),"#,##0円")&amp;CHAR(10)&amp;VLOOKUP(A16,[7]令和4年度契約状況調査票!$C:$AW,34,FALSE),VLOOKUP(A16,[7]令和4年度契約状況調査票!$C:$AW,34,FALSE))))))))</f>
        <v/>
      </c>
      <c r="O16" s="11" t="str">
        <f>IF(A16="","",VLOOKUP(A16,[7]令和4年度契約状況調査票!$C:$CE,55,FALSE))</f>
        <v/>
      </c>
      <c r="P16" s="11" t="str">
        <f>IF(A16="","",IF(VLOOKUP(A16,[7]令和4年度契約状況調査票!$C:$AW,16,FALSE)="他官署で調達手続きを実施のため","×",IF(VLOOKUP(A16,[7]令和4年度契約状況調査票!$C:$AW,23,FALSE)="②同種の他の契約の予定価格を類推されるおそれがあるため公表しない","×","○")))</f>
        <v/>
      </c>
    </row>
    <row r="17" spans="1:16" s="11" customFormat="1" ht="60" hidden="1" customHeight="1">
      <c r="A17" s="12" t="str">
        <f>IF(MAX([7]令和4年度契約状況調査票!C13:C23)&gt;=ROW()-5,ROW()-5,"")</f>
        <v/>
      </c>
      <c r="B17" s="13" t="str">
        <f>IF(A17="","",VLOOKUP(A17,[7]令和4年度契約状況調査票!$C:$AW,7,FALSE))</f>
        <v/>
      </c>
      <c r="C17" s="14" t="str">
        <f>IF(A17="","",VLOOKUP(A17,[7]令和4年度契約状況調査票!$C:$AW,8,FALSE))</f>
        <v/>
      </c>
      <c r="D17" s="15" t="str">
        <f>IF(A17="","",VLOOKUP(A17,[7]令和4年度契約状況調査票!$C:$AW,11,FALSE))</f>
        <v/>
      </c>
      <c r="E17" s="13" t="str">
        <f>IF(A17="","",VLOOKUP(A17,[7]令和4年度契約状況調査票!$C:$AW,12,FALSE))</f>
        <v/>
      </c>
      <c r="F17" s="16" t="str">
        <f>IF(A17="","",VLOOKUP(A17,[7]令和4年度契約状況調査票!$C:$AW,13,FALSE))</f>
        <v/>
      </c>
      <c r="G17" s="17" t="str">
        <f>IF(A17="","",IF(VLOOKUP(A17,[7]令和4年度契約状況調査票!$C:$AW,16,FALSE)="②一般競争入札（総合評価方式）","一般競争入札"&amp;CHAR(10)&amp;"（総合評価方式）","一般競争入札"))</f>
        <v/>
      </c>
      <c r="H17" s="18" t="str">
        <f>IF(A17="","",IF(VLOOKUP(A17,[7]令和4年度契約状況調査票!$C:$AW,18,FALSE)="他官署で調達手続きを実施のため","他官署で調達手続きを実施のため",IF(VLOOKUP(A17,[7]令和4年度契約状況調査票!$C:$AW,25,FALSE)="②同種の他の契約の予定価格を類推されるおそれがあるため公表しない","同種の他の契約の予定価格を類推されるおそれがあるため公表しない",IF(VLOOKUP(A17,[7]令和4年度契約状況調査票!$C:$AW,25,FALSE)="－","－",IF(VLOOKUP(A17,[7]令和4年度契約状況調査票!$C:$AW,9,FALSE)&lt;&gt;"",TEXT(VLOOKUP(A17,[7]令和4年度契約状況調査票!$C:$AW,18,FALSE),"#,##0円")&amp;CHAR(10)&amp;"(A)",VLOOKUP(A17,[7]令和4年度契約状況調査票!$C:$AW,18,FALSE))))))</f>
        <v/>
      </c>
      <c r="I17" s="18" t="str">
        <f>IF(A17="","",VLOOKUP(A17,[7]令和4年度契約状況調査票!$C:$AW,19,FALSE))</f>
        <v/>
      </c>
      <c r="J17" s="19" t="str">
        <f>IF(A17="","",IF(VLOOKUP(A17,[7]令和4年度契約状況調査票!$C:$AW,18,FALSE)="他官署で調達手続きを実施のため","－",IF(VLOOKUP(A17,[7]令和4年度契約状況調査票!$C:$AW,25,FALSE)="②同種の他の契約の予定価格を類推されるおそれがあるため公表しない","－",IF(VLOOKUP(A17,[7]令和4年度契約状況調査票!$C:$AW,25,FALSE)="－","－",IF(VLOOKUP(A17,[7]令和4年度契約状況調査票!$C:$AW,9,FALSE)&lt;&gt;"",TEXT(VLOOKUP(A17,[7]令和4年度契約状況調査票!$C:$AW,21,FALSE),"#.0%")&amp;CHAR(10)&amp;"(B/A×100)",VLOOKUP(A17,[7]令和4年度契約状況調査票!$C:$AW,21,FALSE))))))</f>
        <v/>
      </c>
      <c r="K17" s="20" t="str">
        <f>IF(A17="","",IF(VLOOKUP(A17,[7]令和4年度契約状況調査票!$C:$AW,14,FALSE)="①公益社団法人","公社",IF(VLOOKUP(A17,[7]令和4年度契約状況調査票!$C:$AW,14,FALSE)="②公益財団法人","公財","")))</f>
        <v/>
      </c>
      <c r="L17" s="20" t="str">
        <f>IF(A17="","",VLOOKUP(A17,[7]令和4年度契約状況調査票!$C:$AW,15,FALSE))</f>
        <v/>
      </c>
      <c r="M17" s="21" t="str">
        <f>IF(A17="","",IF(VLOOKUP(A17,[7]令和4年度契約状況調査票!$C:$AW,15,FALSE)="国所管",VLOOKUP(A17,[7]令和4年度契約状況調査票!$C:$AW,26,FALSE),""))</f>
        <v/>
      </c>
      <c r="N17" s="22" t="str">
        <f>IF(A17="","",IF(AND(P17="○",O17="分担契約/単価契約"),"単価契約"&amp;CHAR(10)&amp;"予定調達総額 "&amp;TEXT(VLOOKUP(A17,[7]令和4年度契約状況調査票!$C:$AW,18,FALSE),"#,##0円")&amp;"(B)"&amp;CHAR(10)&amp;"分担契約"&amp;CHAR(10)&amp;VLOOKUP(A17,[7]令和4年度契約状況調査票!$C:$AW,34,FALSE),IF(AND(P17="○",O17="分担契約"),"分担契約"&amp;CHAR(10)&amp;"契約総額 "&amp;TEXT(VLOOKUP(A17,[7]令和4年度契約状況調査票!$C:$AW,18,FALSE),"#,##0円")&amp;"(B)"&amp;CHAR(10)&amp;VLOOKUP(A17,[7]令和4年度契約状況調査票!$C:$AW,34,FALSE),(IF(O17="分担契約/単価契約","単価契約"&amp;CHAR(10)&amp;"予定調達総額 "&amp;TEXT(VLOOKUP(A17,[7]令和4年度契約状況調査票!$C:$AW,18,FALSE),"#,##0円")&amp;CHAR(10)&amp;"分担契約"&amp;CHAR(10)&amp;VLOOKUP(A17,[7]令和4年度契約状況調査票!$C:$AW,34,FALSE),IF(O17="分担契約","分担契約"&amp;CHAR(10)&amp;"契約総額 "&amp;TEXT(VLOOKUP(A17,[7]令和4年度契約状況調査票!$C:$AW,18,FALSE),"#,##0円")&amp;CHAR(10)&amp;VLOOKUP(A17,[7]令和4年度契約状況調査票!$C:$AW,34,FALSE),IF(O17="単価契約","単価契約"&amp;CHAR(10)&amp;"予定調達総額 "&amp;TEXT(VLOOKUP(A17,[7]令和4年度契約状況調査票!$C:$AW,18,FALSE),"#,##0円")&amp;CHAR(10)&amp;VLOOKUP(A17,[7]令和4年度契約状況調査票!$C:$AW,34,FALSE),VLOOKUP(A17,[7]令和4年度契約状況調査票!$C:$AW,34,FALSE))))))))</f>
        <v/>
      </c>
      <c r="O17" s="11" t="str">
        <f>IF(A17="","",VLOOKUP(A17,[7]令和4年度契約状況調査票!$C:$CE,55,FALSE))</f>
        <v/>
      </c>
      <c r="P17" s="11" t="str">
        <f>IF(A17="","",IF(VLOOKUP(A17,[7]令和4年度契約状況調査票!$C:$AW,16,FALSE)="他官署で調達手続きを実施のため","×",IF(VLOOKUP(A17,[7]令和4年度契約状況調査票!$C:$AW,23,FALSE)="②同種の他の契約の予定価格を類推されるおそれがあるため公表しない","×","○")))</f>
        <v/>
      </c>
    </row>
    <row r="18" spans="1:16" s="11" customFormat="1" ht="60" hidden="1" customHeight="1">
      <c r="A18" s="12" t="str">
        <f>IF(MAX([7]令和4年度契約状況調査票!C13:C24)&gt;=ROW()-5,ROW()-5,"")</f>
        <v/>
      </c>
      <c r="B18" s="13" t="str">
        <f>IF(A18="","",VLOOKUP(A18,[7]令和4年度契約状況調査票!$C:$AW,7,FALSE))</f>
        <v/>
      </c>
      <c r="C18" s="14" t="str">
        <f>IF(A18="","",VLOOKUP(A18,[7]令和4年度契約状況調査票!$C:$AW,8,FALSE))</f>
        <v/>
      </c>
      <c r="D18" s="15" t="str">
        <f>IF(A18="","",VLOOKUP(A18,[7]令和4年度契約状況調査票!$C:$AW,11,FALSE))</f>
        <v/>
      </c>
      <c r="E18" s="13" t="str">
        <f>IF(A18="","",VLOOKUP(A18,[7]令和4年度契約状況調査票!$C:$AW,12,FALSE))</f>
        <v/>
      </c>
      <c r="F18" s="16" t="str">
        <f>IF(A18="","",VLOOKUP(A18,[7]令和4年度契約状況調査票!$C:$AW,13,FALSE))</f>
        <v/>
      </c>
      <c r="G18" s="17" t="str">
        <f>IF(A18="","",IF(VLOOKUP(A18,[7]令和4年度契約状況調査票!$C:$AW,16,FALSE)="②一般競争入札（総合評価方式）","一般競争入札"&amp;CHAR(10)&amp;"（総合評価方式）","一般競争入札"))</f>
        <v/>
      </c>
      <c r="H18" s="18" t="str">
        <f>IF(A18="","",IF(VLOOKUP(A18,[7]令和4年度契約状況調査票!$C:$AW,18,FALSE)="他官署で調達手続きを実施のため","他官署で調達手続きを実施のため",IF(VLOOKUP(A18,[7]令和4年度契約状況調査票!$C:$AW,25,FALSE)="②同種の他の契約の予定価格を類推されるおそれがあるため公表しない","同種の他の契約の予定価格を類推されるおそれがあるため公表しない",IF(VLOOKUP(A18,[7]令和4年度契約状況調査票!$C:$AW,25,FALSE)="－","－",IF(VLOOKUP(A18,[7]令和4年度契約状況調査票!$C:$AW,9,FALSE)&lt;&gt;"",TEXT(VLOOKUP(A18,[7]令和4年度契約状況調査票!$C:$AW,18,FALSE),"#,##0円")&amp;CHAR(10)&amp;"(A)",VLOOKUP(A18,[7]令和4年度契約状況調査票!$C:$AW,18,FALSE))))))</f>
        <v/>
      </c>
      <c r="I18" s="18" t="str">
        <f>IF(A18="","",VLOOKUP(A18,[7]令和4年度契約状況調査票!$C:$AW,19,FALSE))</f>
        <v/>
      </c>
      <c r="J18" s="19" t="str">
        <f>IF(A18="","",IF(VLOOKUP(A18,[7]令和4年度契約状況調査票!$C:$AW,18,FALSE)="他官署で調達手続きを実施のため","－",IF(VLOOKUP(A18,[7]令和4年度契約状況調査票!$C:$AW,25,FALSE)="②同種の他の契約の予定価格を類推されるおそれがあるため公表しない","－",IF(VLOOKUP(A18,[7]令和4年度契約状況調査票!$C:$AW,25,FALSE)="－","－",IF(VLOOKUP(A18,[7]令和4年度契約状況調査票!$C:$AW,9,FALSE)&lt;&gt;"",TEXT(VLOOKUP(A18,[7]令和4年度契約状況調査票!$C:$AW,21,FALSE),"#.0%")&amp;CHAR(10)&amp;"(B/A×100)",VLOOKUP(A18,[7]令和4年度契約状況調査票!$C:$AW,21,FALSE))))))</f>
        <v/>
      </c>
      <c r="K18" s="20" t="str">
        <f>IF(A18="","",IF(VLOOKUP(A18,[7]令和4年度契約状況調査票!$C:$AW,14,FALSE)="①公益社団法人","公社",IF(VLOOKUP(A18,[7]令和4年度契約状況調査票!$C:$AW,14,FALSE)="②公益財団法人","公財","")))</f>
        <v/>
      </c>
      <c r="L18" s="20" t="str">
        <f>IF(A18="","",VLOOKUP(A18,[7]令和4年度契約状況調査票!$C:$AW,15,FALSE))</f>
        <v/>
      </c>
      <c r="M18" s="21" t="str">
        <f>IF(A18="","",IF(VLOOKUP(A18,[7]令和4年度契約状況調査票!$C:$AW,15,FALSE)="国所管",VLOOKUP(A18,[7]令和4年度契約状況調査票!$C:$AW,26,FALSE),""))</f>
        <v/>
      </c>
      <c r="N18" s="22" t="str">
        <f>IF(A18="","",IF(AND(P18="○",O18="分担契約/単価契約"),"単価契約"&amp;CHAR(10)&amp;"予定調達総額 "&amp;TEXT(VLOOKUP(A18,[7]令和4年度契約状況調査票!$C:$AW,18,FALSE),"#,##0円")&amp;"(B)"&amp;CHAR(10)&amp;"分担契約"&amp;CHAR(10)&amp;VLOOKUP(A18,[7]令和4年度契約状況調査票!$C:$AW,34,FALSE),IF(AND(P18="○",O18="分担契約"),"分担契約"&amp;CHAR(10)&amp;"契約総額 "&amp;TEXT(VLOOKUP(A18,[7]令和4年度契約状況調査票!$C:$AW,18,FALSE),"#,##0円")&amp;"(B)"&amp;CHAR(10)&amp;VLOOKUP(A18,[7]令和4年度契約状況調査票!$C:$AW,34,FALSE),(IF(O18="分担契約/単価契約","単価契約"&amp;CHAR(10)&amp;"予定調達総額 "&amp;TEXT(VLOOKUP(A18,[7]令和4年度契約状況調査票!$C:$AW,18,FALSE),"#,##0円")&amp;CHAR(10)&amp;"分担契約"&amp;CHAR(10)&amp;VLOOKUP(A18,[7]令和4年度契約状況調査票!$C:$AW,34,FALSE),IF(O18="分担契約","分担契約"&amp;CHAR(10)&amp;"契約総額 "&amp;TEXT(VLOOKUP(A18,[7]令和4年度契約状況調査票!$C:$AW,18,FALSE),"#,##0円")&amp;CHAR(10)&amp;VLOOKUP(A18,[7]令和4年度契約状況調査票!$C:$AW,34,FALSE),IF(O18="単価契約","単価契約"&amp;CHAR(10)&amp;"予定調達総額 "&amp;TEXT(VLOOKUP(A18,[7]令和4年度契約状況調査票!$C:$AW,18,FALSE),"#,##0円")&amp;CHAR(10)&amp;VLOOKUP(A18,[7]令和4年度契約状況調査票!$C:$AW,34,FALSE),VLOOKUP(A18,[7]令和4年度契約状況調査票!$C:$AW,34,FALSE))))))))</f>
        <v/>
      </c>
      <c r="O18" s="11" t="str">
        <f>IF(A18="","",VLOOKUP(A18,[7]令和4年度契約状況調査票!$C:$CE,55,FALSE))</f>
        <v/>
      </c>
      <c r="P18" s="11" t="str">
        <f>IF(A18="","",IF(VLOOKUP(A18,[7]令和4年度契約状況調査票!$C:$AW,16,FALSE)="他官署で調達手続きを実施のため","×",IF(VLOOKUP(A18,[7]令和4年度契約状況調査票!$C:$AW,23,FALSE)="②同種の他の契約の予定価格を類推されるおそれがあるため公表しない","×","○")))</f>
        <v/>
      </c>
    </row>
    <row r="19" spans="1:16" s="11" customFormat="1" ht="60" hidden="1" customHeight="1">
      <c r="A19" s="12" t="str">
        <f>IF(MAX([7]令和4年度契約状況調査票!C13:C25)&gt;=ROW()-5,ROW()-5,"")</f>
        <v/>
      </c>
      <c r="B19" s="13" t="str">
        <f>IF(A19="","",VLOOKUP(A19,[7]令和4年度契約状況調査票!$C:$AW,7,FALSE))</f>
        <v/>
      </c>
      <c r="C19" s="14" t="str">
        <f>IF(A19="","",VLOOKUP(A19,[7]令和4年度契約状況調査票!$C:$AW,8,FALSE))</f>
        <v/>
      </c>
      <c r="D19" s="15" t="str">
        <f>IF(A19="","",VLOOKUP(A19,[7]令和4年度契約状況調査票!$C:$AW,11,FALSE))</f>
        <v/>
      </c>
      <c r="E19" s="13" t="str">
        <f>IF(A19="","",VLOOKUP(A19,[7]令和4年度契約状況調査票!$C:$AW,12,FALSE))</f>
        <v/>
      </c>
      <c r="F19" s="16" t="str">
        <f>IF(A19="","",VLOOKUP(A19,[7]令和4年度契約状況調査票!$C:$AW,13,FALSE))</f>
        <v/>
      </c>
      <c r="G19" s="17" t="str">
        <f>IF(A19="","",IF(VLOOKUP(A19,[7]令和4年度契約状況調査票!$C:$AW,16,FALSE)="②一般競争入札（総合評価方式）","一般競争入札"&amp;CHAR(10)&amp;"（総合評価方式）","一般競争入札"))</f>
        <v/>
      </c>
      <c r="H19" s="18" t="str">
        <f>IF(A19="","",IF(VLOOKUP(A19,[7]令和4年度契約状況調査票!$C:$AW,18,FALSE)="他官署で調達手続きを実施のため","他官署で調達手続きを実施のため",IF(VLOOKUP(A19,[7]令和4年度契約状況調査票!$C:$AW,25,FALSE)="②同種の他の契約の予定価格を類推されるおそれがあるため公表しない","同種の他の契約の予定価格を類推されるおそれがあるため公表しない",IF(VLOOKUP(A19,[7]令和4年度契約状況調査票!$C:$AW,25,FALSE)="－","－",IF(VLOOKUP(A19,[7]令和4年度契約状況調査票!$C:$AW,9,FALSE)&lt;&gt;"",TEXT(VLOOKUP(A19,[7]令和4年度契約状況調査票!$C:$AW,18,FALSE),"#,##0円")&amp;CHAR(10)&amp;"(A)",VLOOKUP(A19,[7]令和4年度契約状況調査票!$C:$AW,18,FALSE))))))</f>
        <v/>
      </c>
      <c r="I19" s="18" t="str">
        <f>IF(A19="","",VLOOKUP(A19,[7]令和4年度契約状況調査票!$C:$AW,19,FALSE))</f>
        <v/>
      </c>
      <c r="J19" s="19" t="str">
        <f>IF(A19="","",IF(VLOOKUP(A19,[7]令和4年度契約状況調査票!$C:$AW,18,FALSE)="他官署で調達手続きを実施のため","－",IF(VLOOKUP(A19,[7]令和4年度契約状況調査票!$C:$AW,25,FALSE)="②同種の他の契約の予定価格を類推されるおそれがあるため公表しない","－",IF(VLOOKUP(A19,[7]令和4年度契約状況調査票!$C:$AW,25,FALSE)="－","－",IF(VLOOKUP(A19,[7]令和4年度契約状況調査票!$C:$AW,9,FALSE)&lt;&gt;"",TEXT(VLOOKUP(A19,[7]令和4年度契約状況調査票!$C:$AW,21,FALSE),"#.0%")&amp;CHAR(10)&amp;"(B/A×100)",VLOOKUP(A19,[7]令和4年度契約状況調査票!$C:$AW,21,FALSE))))))</f>
        <v/>
      </c>
      <c r="K19" s="20" t="str">
        <f>IF(A19="","",IF(VLOOKUP(A19,[7]令和4年度契約状況調査票!$C:$AW,14,FALSE)="①公益社団法人","公社",IF(VLOOKUP(A19,[7]令和4年度契約状況調査票!$C:$AW,14,FALSE)="②公益財団法人","公財","")))</f>
        <v/>
      </c>
      <c r="L19" s="20" t="str">
        <f>IF(A19="","",VLOOKUP(A19,[7]令和4年度契約状況調査票!$C:$AW,15,FALSE))</f>
        <v/>
      </c>
      <c r="M19" s="21" t="str">
        <f>IF(A19="","",IF(VLOOKUP(A19,[7]令和4年度契約状況調査票!$C:$AW,15,FALSE)="国所管",VLOOKUP(A19,[7]令和4年度契約状況調査票!$C:$AW,26,FALSE),""))</f>
        <v/>
      </c>
      <c r="N19" s="22" t="str">
        <f>IF(A19="","",IF(AND(P19="○",O19="分担契約/単価契約"),"単価契約"&amp;CHAR(10)&amp;"予定調達総額 "&amp;TEXT(VLOOKUP(A19,[7]令和4年度契約状況調査票!$C:$AW,18,FALSE),"#,##0円")&amp;"(B)"&amp;CHAR(10)&amp;"分担契約"&amp;CHAR(10)&amp;VLOOKUP(A19,[7]令和4年度契約状況調査票!$C:$AW,34,FALSE),IF(AND(P19="○",O19="分担契約"),"分担契約"&amp;CHAR(10)&amp;"契約総額 "&amp;TEXT(VLOOKUP(A19,[7]令和4年度契約状況調査票!$C:$AW,18,FALSE),"#,##0円")&amp;"(B)"&amp;CHAR(10)&amp;VLOOKUP(A19,[7]令和4年度契約状況調査票!$C:$AW,34,FALSE),(IF(O19="分担契約/単価契約","単価契約"&amp;CHAR(10)&amp;"予定調達総額 "&amp;TEXT(VLOOKUP(A19,[7]令和4年度契約状況調査票!$C:$AW,18,FALSE),"#,##0円")&amp;CHAR(10)&amp;"分担契約"&amp;CHAR(10)&amp;VLOOKUP(A19,[7]令和4年度契約状況調査票!$C:$AW,34,FALSE),IF(O19="分担契約","分担契約"&amp;CHAR(10)&amp;"契約総額 "&amp;TEXT(VLOOKUP(A19,[7]令和4年度契約状況調査票!$C:$AW,18,FALSE),"#,##0円")&amp;CHAR(10)&amp;VLOOKUP(A19,[7]令和4年度契約状況調査票!$C:$AW,34,FALSE),IF(O19="単価契約","単価契約"&amp;CHAR(10)&amp;"予定調達総額 "&amp;TEXT(VLOOKUP(A19,[7]令和4年度契約状況調査票!$C:$AW,18,FALSE),"#,##0円")&amp;CHAR(10)&amp;VLOOKUP(A19,[7]令和4年度契約状況調査票!$C:$AW,34,FALSE),VLOOKUP(A19,[7]令和4年度契約状況調査票!$C:$AW,34,FALSE))))))))</f>
        <v/>
      </c>
      <c r="O19" s="11" t="str">
        <f>IF(A19="","",VLOOKUP(A19,[7]令和4年度契約状況調査票!$C:$CE,55,FALSE))</f>
        <v/>
      </c>
      <c r="P19" s="11" t="str">
        <f>IF(A19="","",IF(VLOOKUP(A19,[7]令和4年度契約状況調査票!$C:$AW,16,FALSE)="他官署で調達手続きを実施のため","×",IF(VLOOKUP(A19,[7]令和4年度契約状況調査票!$C:$AW,23,FALSE)="②同種の他の契約の予定価格を類推されるおそれがあるため公表しない","×","○")))</f>
        <v/>
      </c>
    </row>
    <row r="20" spans="1:16" s="11" customFormat="1" ht="60" hidden="1" customHeight="1">
      <c r="A20" s="12" t="str">
        <f>IF(MAX([7]令和4年度契約状況調査票!C13:C26)&gt;=ROW()-5,ROW()-5,"")</f>
        <v/>
      </c>
      <c r="B20" s="13" t="str">
        <f>IF(A20="","",VLOOKUP(A20,[7]令和4年度契約状況調査票!$C:$AW,7,FALSE))</f>
        <v/>
      </c>
      <c r="C20" s="14" t="str">
        <f>IF(A20="","",VLOOKUP(A20,[7]令和4年度契約状況調査票!$C:$AW,8,FALSE))</f>
        <v/>
      </c>
      <c r="D20" s="15" t="str">
        <f>IF(A20="","",VLOOKUP(A20,[7]令和4年度契約状況調査票!$C:$AW,11,FALSE))</f>
        <v/>
      </c>
      <c r="E20" s="13" t="str">
        <f>IF(A20="","",VLOOKUP(A20,[7]令和4年度契約状況調査票!$C:$AW,12,FALSE))</f>
        <v/>
      </c>
      <c r="F20" s="16" t="str">
        <f>IF(A20="","",VLOOKUP(A20,[7]令和4年度契約状況調査票!$C:$AW,13,FALSE))</f>
        <v/>
      </c>
      <c r="G20" s="17" t="str">
        <f>IF(A20="","",IF(VLOOKUP(A20,[7]令和4年度契約状況調査票!$C:$AW,16,FALSE)="②一般競争入札（総合評価方式）","一般競争入札"&amp;CHAR(10)&amp;"（総合評価方式）","一般競争入札"))</f>
        <v/>
      </c>
      <c r="H20" s="18" t="str">
        <f>IF(A20="","",IF(VLOOKUP(A20,[7]令和4年度契約状況調査票!$C:$AW,18,FALSE)="他官署で調達手続きを実施のため","他官署で調達手続きを実施のため",IF(VLOOKUP(A20,[7]令和4年度契約状況調査票!$C:$AW,25,FALSE)="②同種の他の契約の予定価格を類推されるおそれがあるため公表しない","同種の他の契約の予定価格を類推されるおそれがあるため公表しない",IF(VLOOKUP(A20,[7]令和4年度契約状況調査票!$C:$AW,25,FALSE)="－","－",IF(VLOOKUP(A20,[7]令和4年度契約状況調査票!$C:$AW,9,FALSE)&lt;&gt;"",TEXT(VLOOKUP(A20,[7]令和4年度契約状況調査票!$C:$AW,18,FALSE),"#,##0円")&amp;CHAR(10)&amp;"(A)",VLOOKUP(A20,[7]令和4年度契約状況調査票!$C:$AW,18,FALSE))))))</f>
        <v/>
      </c>
      <c r="I20" s="18" t="str">
        <f>IF(A20="","",VLOOKUP(A20,[7]令和4年度契約状況調査票!$C:$AW,19,FALSE))</f>
        <v/>
      </c>
      <c r="J20" s="19" t="str">
        <f>IF(A20="","",IF(VLOOKUP(A20,[7]令和4年度契約状況調査票!$C:$AW,18,FALSE)="他官署で調達手続きを実施のため","－",IF(VLOOKUP(A20,[7]令和4年度契約状況調査票!$C:$AW,25,FALSE)="②同種の他の契約の予定価格を類推されるおそれがあるため公表しない","－",IF(VLOOKUP(A20,[7]令和4年度契約状況調査票!$C:$AW,25,FALSE)="－","－",IF(VLOOKUP(A20,[7]令和4年度契約状況調査票!$C:$AW,9,FALSE)&lt;&gt;"",TEXT(VLOOKUP(A20,[7]令和4年度契約状況調査票!$C:$AW,21,FALSE),"#.0%")&amp;CHAR(10)&amp;"(B/A×100)",VLOOKUP(A20,[7]令和4年度契約状況調査票!$C:$AW,21,FALSE))))))</f>
        <v/>
      </c>
      <c r="K20" s="20" t="str">
        <f>IF(A20="","",IF(VLOOKUP(A20,[7]令和4年度契約状況調査票!$C:$AW,14,FALSE)="①公益社団法人","公社",IF(VLOOKUP(A20,[7]令和4年度契約状況調査票!$C:$AW,14,FALSE)="②公益財団法人","公財","")))</f>
        <v/>
      </c>
      <c r="L20" s="20" t="str">
        <f>IF(A20="","",VLOOKUP(A20,[7]令和4年度契約状況調査票!$C:$AW,15,FALSE))</f>
        <v/>
      </c>
      <c r="M20" s="21" t="str">
        <f>IF(A20="","",IF(VLOOKUP(A20,[7]令和4年度契約状況調査票!$C:$AW,15,FALSE)="国所管",VLOOKUP(A20,[7]令和4年度契約状況調査票!$C:$AW,26,FALSE),""))</f>
        <v/>
      </c>
      <c r="N20" s="22" t="str">
        <f>IF(A20="","",IF(AND(P20="○",O20="分担契約/単価契約"),"単価契約"&amp;CHAR(10)&amp;"予定調達総額 "&amp;TEXT(VLOOKUP(A20,[7]令和4年度契約状況調査票!$C:$AW,18,FALSE),"#,##0円")&amp;"(B)"&amp;CHAR(10)&amp;"分担契約"&amp;CHAR(10)&amp;VLOOKUP(A20,[7]令和4年度契約状況調査票!$C:$AW,34,FALSE),IF(AND(P20="○",O20="分担契約"),"分担契約"&amp;CHAR(10)&amp;"契約総額 "&amp;TEXT(VLOOKUP(A20,[7]令和4年度契約状況調査票!$C:$AW,18,FALSE),"#,##0円")&amp;"(B)"&amp;CHAR(10)&amp;VLOOKUP(A20,[7]令和4年度契約状況調査票!$C:$AW,34,FALSE),(IF(O20="分担契約/単価契約","単価契約"&amp;CHAR(10)&amp;"予定調達総額 "&amp;TEXT(VLOOKUP(A20,[7]令和4年度契約状況調査票!$C:$AW,18,FALSE),"#,##0円")&amp;CHAR(10)&amp;"分担契約"&amp;CHAR(10)&amp;VLOOKUP(A20,[7]令和4年度契約状況調査票!$C:$AW,34,FALSE),IF(O20="分担契約","分担契約"&amp;CHAR(10)&amp;"契約総額 "&amp;TEXT(VLOOKUP(A20,[7]令和4年度契約状況調査票!$C:$AW,18,FALSE),"#,##0円")&amp;CHAR(10)&amp;VLOOKUP(A20,[7]令和4年度契約状況調査票!$C:$AW,34,FALSE),IF(O20="単価契約","単価契約"&amp;CHAR(10)&amp;"予定調達総額 "&amp;TEXT(VLOOKUP(A20,[7]令和4年度契約状況調査票!$C:$AW,18,FALSE),"#,##0円")&amp;CHAR(10)&amp;VLOOKUP(A20,[7]令和4年度契約状況調査票!$C:$AW,34,FALSE),VLOOKUP(A20,[7]令和4年度契約状況調査票!$C:$AW,34,FALSE))))))))</f>
        <v/>
      </c>
      <c r="O20" s="11" t="str">
        <f>IF(A20="","",VLOOKUP(A20,[7]令和4年度契約状況調査票!$C:$CE,55,FALSE))</f>
        <v/>
      </c>
      <c r="P20" s="11" t="str">
        <f>IF(A20="","",IF(VLOOKUP(A20,[7]令和4年度契約状況調査票!$C:$AW,16,FALSE)="他官署で調達手続きを実施のため","×",IF(VLOOKUP(A20,[7]令和4年度契約状況調査票!$C:$AW,23,FALSE)="②同種の他の契約の予定価格を類推されるおそれがあるため公表しない","×","○")))</f>
        <v/>
      </c>
    </row>
    <row r="21" spans="1:16" s="11" customFormat="1" ht="60" hidden="1" customHeight="1">
      <c r="A21" s="12" t="str">
        <f>IF(MAX([7]令和4年度契約状況調査票!C13:C27)&gt;=ROW()-5,ROW()-5,"")</f>
        <v/>
      </c>
      <c r="B21" s="13" t="str">
        <f>IF(A21="","",VLOOKUP(A21,[7]令和4年度契約状況調査票!$C:$AW,7,FALSE))</f>
        <v/>
      </c>
      <c r="C21" s="14" t="str">
        <f>IF(A21="","",VLOOKUP(A21,[7]令和4年度契約状況調査票!$C:$AW,8,FALSE))</f>
        <v/>
      </c>
      <c r="D21" s="15" t="str">
        <f>IF(A21="","",VLOOKUP(A21,[7]令和4年度契約状況調査票!$C:$AW,11,FALSE))</f>
        <v/>
      </c>
      <c r="E21" s="13" t="str">
        <f>IF(A21="","",VLOOKUP(A21,[7]令和4年度契約状況調査票!$C:$AW,12,FALSE))</f>
        <v/>
      </c>
      <c r="F21" s="16" t="str">
        <f>IF(A21="","",VLOOKUP(A21,[7]令和4年度契約状況調査票!$C:$AW,13,FALSE))</f>
        <v/>
      </c>
      <c r="G21" s="17" t="str">
        <f>IF(A21="","",IF(VLOOKUP(A21,[7]令和4年度契約状況調査票!$C:$AW,16,FALSE)="②一般競争入札（総合評価方式）","一般競争入札"&amp;CHAR(10)&amp;"（総合評価方式）","一般競争入札"))</f>
        <v/>
      </c>
      <c r="H21" s="18" t="str">
        <f>IF(A21="","",IF(VLOOKUP(A21,[7]令和4年度契約状況調査票!$C:$AW,18,FALSE)="他官署で調達手続きを実施のため","他官署で調達手続きを実施のため",IF(VLOOKUP(A21,[7]令和4年度契約状況調査票!$C:$AW,25,FALSE)="②同種の他の契約の予定価格を類推されるおそれがあるため公表しない","同種の他の契約の予定価格を類推されるおそれがあるため公表しない",IF(VLOOKUP(A21,[7]令和4年度契約状況調査票!$C:$AW,25,FALSE)="－","－",IF(VLOOKUP(A21,[7]令和4年度契約状況調査票!$C:$AW,9,FALSE)&lt;&gt;"",TEXT(VLOOKUP(A21,[7]令和4年度契約状況調査票!$C:$AW,18,FALSE),"#,##0円")&amp;CHAR(10)&amp;"(A)",VLOOKUP(A21,[7]令和4年度契約状況調査票!$C:$AW,18,FALSE))))))</f>
        <v/>
      </c>
      <c r="I21" s="18" t="str">
        <f>IF(A21="","",VLOOKUP(A21,[7]令和4年度契約状況調査票!$C:$AW,19,FALSE))</f>
        <v/>
      </c>
      <c r="J21" s="19" t="str">
        <f>IF(A21="","",IF(VLOOKUP(A21,[7]令和4年度契約状況調査票!$C:$AW,18,FALSE)="他官署で調達手続きを実施のため","－",IF(VLOOKUP(A21,[7]令和4年度契約状況調査票!$C:$AW,25,FALSE)="②同種の他の契約の予定価格を類推されるおそれがあるため公表しない","－",IF(VLOOKUP(A21,[7]令和4年度契約状況調査票!$C:$AW,25,FALSE)="－","－",IF(VLOOKUP(A21,[7]令和4年度契約状況調査票!$C:$AW,9,FALSE)&lt;&gt;"",TEXT(VLOOKUP(A21,[7]令和4年度契約状況調査票!$C:$AW,21,FALSE),"#.0%")&amp;CHAR(10)&amp;"(B/A×100)",VLOOKUP(A21,[7]令和4年度契約状況調査票!$C:$AW,21,FALSE))))))</f>
        <v/>
      </c>
      <c r="K21" s="20" t="str">
        <f>IF(A21="","",IF(VLOOKUP(A21,[7]令和4年度契約状況調査票!$C:$AW,14,FALSE)="①公益社団法人","公社",IF(VLOOKUP(A21,[7]令和4年度契約状況調査票!$C:$AW,14,FALSE)="②公益財団法人","公財","")))</f>
        <v/>
      </c>
      <c r="L21" s="20" t="str">
        <f>IF(A21="","",VLOOKUP(A21,[7]令和4年度契約状況調査票!$C:$AW,15,FALSE))</f>
        <v/>
      </c>
      <c r="M21" s="21" t="str">
        <f>IF(A21="","",IF(VLOOKUP(A21,[7]令和4年度契約状況調査票!$C:$AW,15,FALSE)="国所管",VLOOKUP(A21,[7]令和4年度契約状況調査票!$C:$AW,26,FALSE),""))</f>
        <v/>
      </c>
      <c r="N21" s="22" t="str">
        <f>IF(A21="","",IF(AND(P21="○",O21="分担契約/単価契約"),"単価契約"&amp;CHAR(10)&amp;"予定調達総額 "&amp;TEXT(VLOOKUP(A21,[7]令和4年度契約状況調査票!$C:$AW,18,FALSE),"#,##0円")&amp;"(B)"&amp;CHAR(10)&amp;"分担契約"&amp;CHAR(10)&amp;VLOOKUP(A21,[7]令和4年度契約状況調査票!$C:$AW,34,FALSE),IF(AND(P21="○",O21="分担契約"),"分担契約"&amp;CHAR(10)&amp;"契約総額 "&amp;TEXT(VLOOKUP(A21,[7]令和4年度契約状況調査票!$C:$AW,18,FALSE),"#,##0円")&amp;"(B)"&amp;CHAR(10)&amp;VLOOKUP(A21,[7]令和4年度契約状況調査票!$C:$AW,34,FALSE),(IF(O21="分担契約/単価契約","単価契約"&amp;CHAR(10)&amp;"予定調達総額 "&amp;TEXT(VLOOKUP(A21,[7]令和4年度契約状況調査票!$C:$AW,18,FALSE),"#,##0円")&amp;CHAR(10)&amp;"分担契約"&amp;CHAR(10)&amp;VLOOKUP(A21,[7]令和4年度契約状況調査票!$C:$AW,34,FALSE),IF(O21="分担契約","分担契約"&amp;CHAR(10)&amp;"契約総額 "&amp;TEXT(VLOOKUP(A21,[7]令和4年度契約状況調査票!$C:$AW,18,FALSE),"#,##0円")&amp;CHAR(10)&amp;VLOOKUP(A21,[7]令和4年度契約状況調査票!$C:$AW,34,FALSE),IF(O21="単価契約","単価契約"&amp;CHAR(10)&amp;"予定調達総額 "&amp;TEXT(VLOOKUP(A21,[7]令和4年度契約状況調査票!$C:$AW,18,FALSE),"#,##0円")&amp;CHAR(10)&amp;VLOOKUP(A21,[7]令和4年度契約状況調査票!$C:$AW,34,FALSE),VLOOKUP(A21,[7]令和4年度契約状況調査票!$C:$AW,34,FALSE))))))))</f>
        <v/>
      </c>
      <c r="O21" s="11" t="str">
        <f>IF(A21="","",VLOOKUP(A21,[7]令和4年度契約状況調査票!$C:$CE,55,FALSE))</f>
        <v/>
      </c>
      <c r="P21" s="11" t="str">
        <f>IF(A21="","",IF(VLOOKUP(A21,[7]令和4年度契約状況調査票!$C:$AW,16,FALSE)="他官署で調達手続きを実施のため","×",IF(VLOOKUP(A21,[7]令和4年度契約状況調査票!$C:$AW,23,FALSE)="②同種の他の契約の予定価格を類推されるおそれがあるため公表しない","×","○")))</f>
        <v/>
      </c>
    </row>
    <row r="22" spans="1:16" s="11" customFormat="1" ht="60" hidden="1" customHeight="1">
      <c r="A22" s="12" t="str">
        <f>IF(MAX([7]令和4年度契約状況調査票!C13:C28)&gt;=ROW()-5,ROW()-5,"")</f>
        <v/>
      </c>
      <c r="B22" s="13" t="str">
        <f>IF(A22="","",VLOOKUP(A22,[7]令和4年度契約状況調査票!$C:$AW,7,FALSE))</f>
        <v/>
      </c>
      <c r="C22" s="14" t="str">
        <f>IF(A22="","",VLOOKUP(A22,[7]令和4年度契約状況調査票!$C:$AW,8,FALSE))</f>
        <v/>
      </c>
      <c r="D22" s="15" t="str">
        <f>IF(A22="","",VLOOKUP(A22,[7]令和4年度契約状況調査票!$C:$AW,11,FALSE))</f>
        <v/>
      </c>
      <c r="E22" s="13" t="str">
        <f>IF(A22="","",VLOOKUP(A22,[7]令和4年度契約状況調査票!$C:$AW,12,FALSE))</f>
        <v/>
      </c>
      <c r="F22" s="16" t="str">
        <f>IF(A22="","",VLOOKUP(A22,[7]令和4年度契約状況調査票!$C:$AW,13,FALSE))</f>
        <v/>
      </c>
      <c r="G22" s="17" t="str">
        <f>IF(A22="","",IF(VLOOKUP(A22,[7]令和4年度契約状況調査票!$C:$AW,16,FALSE)="②一般競争入札（総合評価方式）","一般競争入札"&amp;CHAR(10)&amp;"（総合評価方式）","一般競争入札"))</f>
        <v/>
      </c>
      <c r="H22" s="18" t="str">
        <f>IF(A22="","",IF(VLOOKUP(A22,[7]令和4年度契約状況調査票!$C:$AW,18,FALSE)="他官署で調達手続きを実施のため","他官署で調達手続きを実施のため",IF(VLOOKUP(A22,[7]令和4年度契約状況調査票!$C:$AW,25,FALSE)="②同種の他の契約の予定価格を類推されるおそれがあるため公表しない","同種の他の契約の予定価格を類推されるおそれがあるため公表しない",IF(VLOOKUP(A22,[7]令和4年度契約状況調査票!$C:$AW,25,FALSE)="－","－",IF(VLOOKUP(A22,[7]令和4年度契約状況調査票!$C:$AW,9,FALSE)&lt;&gt;"",TEXT(VLOOKUP(A22,[7]令和4年度契約状況調査票!$C:$AW,18,FALSE),"#,##0円")&amp;CHAR(10)&amp;"(A)",VLOOKUP(A22,[7]令和4年度契約状況調査票!$C:$AW,18,FALSE))))))</f>
        <v/>
      </c>
      <c r="I22" s="18" t="str">
        <f>IF(A22="","",VLOOKUP(A22,[7]令和4年度契約状況調査票!$C:$AW,19,FALSE))</f>
        <v/>
      </c>
      <c r="J22" s="19" t="str">
        <f>IF(A22="","",IF(VLOOKUP(A22,[7]令和4年度契約状況調査票!$C:$AW,18,FALSE)="他官署で調達手続きを実施のため","－",IF(VLOOKUP(A22,[7]令和4年度契約状況調査票!$C:$AW,25,FALSE)="②同種の他の契約の予定価格を類推されるおそれがあるため公表しない","－",IF(VLOOKUP(A22,[7]令和4年度契約状況調査票!$C:$AW,25,FALSE)="－","－",IF(VLOOKUP(A22,[7]令和4年度契約状況調査票!$C:$AW,9,FALSE)&lt;&gt;"",TEXT(VLOOKUP(A22,[7]令和4年度契約状況調査票!$C:$AW,21,FALSE),"#.0%")&amp;CHAR(10)&amp;"(B/A×100)",VLOOKUP(A22,[7]令和4年度契約状況調査票!$C:$AW,21,FALSE))))))</f>
        <v/>
      </c>
      <c r="K22" s="20" t="str">
        <f>IF(A22="","",IF(VLOOKUP(A22,[7]令和4年度契約状況調査票!$C:$AW,14,FALSE)="①公益社団法人","公社",IF(VLOOKUP(A22,[7]令和4年度契約状況調査票!$C:$AW,14,FALSE)="②公益財団法人","公財","")))</f>
        <v/>
      </c>
      <c r="L22" s="20" t="str">
        <f>IF(A22="","",VLOOKUP(A22,[7]令和4年度契約状況調査票!$C:$AW,15,FALSE))</f>
        <v/>
      </c>
      <c r="M22" s="21" t="str">
        <f>IF(A22="","",IF(VLOOKUP(A22,[7]令和4年度契約状況調査票!$C:$AW,15,FALSE)="国所管",VLOOKUP(A22,[7]令和4年度契約状況調査票!$C:$AW,26,FALSE),""))</f>
        <v/>
      </c>
      <c r="N22" s="22" t="str">
        <f>IF(A22="","",IF(AND(P22="○",O22="分担契約/単価契約"),"単価契約"&amp;CHAR(10)&amp;"予定調達総額 "&amp;TEXT(VLOOKUP(A22,[7]令和4年度契約状況調査票!$C:$AW,18,FALSE),"#,##0円")&amp;"(B)"&amp;CHAR(10)&amp;"分担契約"&amp;CHAR(10)&amp;VLOOKUP(A22,[7]令和4年度契約状況調査票!$C:$AW,34,FALSE),IF(AND(P22="○",O22="分担契約"),"分担契約"&amp;CHAR(10)&amp;"契約総額 "&amp;TEXT(VLOOKUP(A22,[7]令和4年度契約状況調査票!$C:$AW,18,FALSE),"#,##0円")&amp;"(B)"&amp;CHAR(10)&amp;VLOOKUP(A22,[7]令和4年度契約状況調査票!$C:$AW,34,FALSE),(IF(O22="分担契約/単価契約","単価契約"&amp;CHAR(10)&amp;"予定調達総額 "&amp;TEXT(VLOOKUP(A22,[7]令和4年度契約状況調査票!$C:$AW,18,FALSE),"#,##0円")&amp;CHAR(10)&amp;"分担契約"&amp;CHAR(10)&amp;VLOOKUP(A22,[7]令和4年度契約状況調査票!$C:$AW,34,FALSE),IF(O22="分担契約","分担契約"&amp;CHAR(10)&amp;"契約総額 "&amp;TEXT(VLOOKUP(A22,[7]令和4年度契約状況調査票!$C:$AW,18,FALSE),"#,##0円")&amp;CHAR(10)&amp;VLOOKUP(A22,[7]令和4年度契約状況調査票!$C:$AW,34,FALSE),IF(O22="単価契約","単価契約"&amp;CHAR(10)&amp;"予定調達総額 "&amp;TEXT(VLOOKUP(A22,[7]令和4年度契約状況調査票!$C:$AW,18,FALSE),"#,##0円")&amp;CHAR(10)&amp;VLOOKUP(A22,[7]令和4年度契約状況調査票!$C:$AW,34,FALSE),VLOOKUP(A22,[7]令和4年度契約状況調査票!$C:$AW,34,FALSE))))))))</f>
        <v/>
      </c>
      <c r="O22" s="11" t="str">
        <f>IF(A22="","",VLOOKUP(A22,[7]令和4年度契約状況調査票!$C:$CE,55,FALSE))</f>
        <v/>
      </c>
      <c r="P22" s="11" t="str">
        <f>IF(A22="","",IF(VLOOKUP(A22,[7]令和4年度契約状況調査票!$C:$AW,16,FALSE)="他官署で調達手続きを実施のため","×",IF(VLOOKUP(A22,[7]令和4年度契約状況調査票!$C:$AW,23,FALSE)="②同種の他の契約の予定価格を類推されるおそれがあるため公表しない","×","○")))</f>
        <v/>
      </c>
    </row>
    <row r="23" spans="1:16" s="11" customFormat="1" ht="60" hidden="1" customHeight="1">
      <c r="A23" s="12" t="str">
        <f>IF(MAX([7]令和4年度契約状況調査票!C13:C29)&gt;=ROW()-5,ROW()-5,"")</f>
        <v/>
      </c>
      <c r="B23" s="13" t="str">
        <f>IF(A23="","",VLOOKUP(A23,[7]令和4年度契約状況調査票!$C:$AW,7,FALSE))</f>
        <v/>
      </c>
      <c r="C23" s="14" t="str">
        <f>IF(A23="","",VLOOKUP(A23,[7]令和4年度契約状況調査票!$C:$AW,8,FALSE))</f>
        <v/>
      </c>
      <c r="D23" s="15" t="str">
        <f>IF(A23="","",VLOOKUP(A23,[7]令和4年度契約状況調査票!$C:$AW,11,FALSE))</f>
        <v/>
      </c>
      <c r="E23" s="13" t="str">
        <f>IF(A23="","",VLOOKUP(A23,[7]令和4年度契約状況調査票!$C:$AW,12,FALSE))</f>
        <v/>
      </c>
      <c r="F23" s="16" t="str">
        <f>IF(A23="","",VLOOKUP(A23,[7]令和4年度契約状況調査票!$C:$AW,13,FALSE))</f>
        <v/>
      </c>
      <c r="G23" s="17" t="str">
        <f>IF(A23="","",IF(VLOOKUP(A23,[7]令和4年度契約状況調査票!$C:$AW,16,FALSE)="②一般競争入札（総合評価方式）","一般競争入札"&amp;CHAR(10)&amp;"（総合評価方式）","一般競争入札"))</f>
        <v/>
      </c>
      <c r="H23" s="18" t="str">
        <f>IF(A23="","",IF(VLOOKUP(A23,[7]令和4年度契約状況調査票!$C:$AW,18,FALSE)="他官署で調達手続きを実施のため","他官署で調達手続きを実施のため",IF(VLOOKUP(A23,[7]令和4年度契約状況調査票!$C:$AW,25,FALSE)="②同種の他の契約の予定価格を類推されるおそれがあるため公表しない","同種の他の契約の予定価格を類推されるおそれがあるため公表しない",IF(VLOOKUP(A23,[7]令和4年度契約状況調査票!$C:$AW,25,FALSE)="－","－",IF(VLOOKUP(A23,[7]令和4年度契約状況調査票!$C:$AW,9,FALSE)&lt;&gt;"",TEXT(VLOOKUP(A23,[7]令和4年度契約状況調査票!$C:$AW,18,FALSE),"#,##0円")&amp;CHAR(10)&amp;"(A)",VLOOKUP(A23,[7]令和4年度契約状況調査票!$C:$AW,18,FALSE))))))</f>
        <v/>
      </c>
      <c r="I23" s="18" t="str">
        <f>IF(A23="","",VLOOKUP(A23,[7]令和4年度契約状況調査票!$C:$AW,19,FALSE))</f>
        <v/>
      </c>
      <c r="J23" s="19" t="str">
        <f>IF(A23="","",IF(VLOOKUP(A23,[7]令和4年度契約状況調査票!$C:$AW,18,FALSE)="他官署で調達手続きを実施のため","－",IF(VLOOKUP(A23,[7]令和4年度契約状況調査票!$C:$AW,25,FALSE)="②同種の他の契約の予定価格を類推されるおそれがあるため公表しない","－",IF(VLOOKUP(A23,[7]令和4年度契約状況調査票!$C:$AW,25,FALSE)="－","－",IF(VLOOKUP(A23,[7]令和4年度契約状況調査票!$C:$AW,9,FALSE)&lt;&gt;"",TEXT(VLOOKUP(A23,[7]令和4年度契約状況調査票!$C:$AW,21,FALSE),"#.0%")&amp;CHAR(10)&amp;"(B/A×100)",VLOOKUP(A23,[7]令和4年度契約状況調査票!$C:$AW,21,FALSE))))))</f>
        <v/>
      </c>
      <c r="K23" s="20" t="str">
        <f>IF(A23="","",IF(VLOOKUP(A23,[7]令和4年度契約状況調査票!$C:$AW,14,FALSE)="①公益社団法人","公社",IF(VLOOKUP(A23,[7]令和4年度契約状況調査票!$C:$AW,14,FALSE)="②公益財団法人","公財","")))</f>
        <v/>
      </c>
      <c r="L23" s="20" t="str">
        <f>IF(A23="","",VLOOKUP(A23,[7]令和4年度契約状況調査票!$C:$AW,15,FALSE))</f>
        <v/>
      </c>
      <c r="M23" s="21" t="str">
        <f>IF(A23="","",IF(VLOOKUP(A23,[7]令和4年度契約状況調査票!$C:$AW,15,FALSE)="国所管",VLOOKUP(A23,[7]令和4年度契約状況調査票!$C:$AW,26,FALSE),""))</f>
        <v/>
      </c>
      <c r="N23" s="22" t="str">
        <f>IF(A23="","",IF(AND(P23="○",O23="分担契約/単価契約"),"単価契約"&amp;CHAR(10)&amp;"予定調達総額 "&amp;TEXT(VLOOKUP(A23,[7]令和4年度契約状況調査票!$C:$AW,18,FALSE),"#,##0円")&amp;"(B)"&amp;CHAR(10)&amp;"分担契約"&amp;CHAR(10)&amp;VLOOKUP(A23,[7]令和4年度契約状況調査票!$C:$AW,34,FALSE),IF(AND(P23="○",O23="分担契約"),"分担契約"&amp;CHAR(10)&amp;"契約総額 "&amp;TEXT(VLOOKUP(A23,[7]令和4年度契約状況調査票!$C:$AW,18,FALSE),"#,##0円")&amp;"(B)"&amp;CHAR(10)&amp;VLOOKUP(A23,[7]令和4年度契約状況調査票!$C:$AW,34,FALSE),(IF(O23="分担契約/単価契約","単価契約"&amp;CHAR(10)&amp;"予定調達総額 "&amp;TEXT(VLOOKUP(A23,[7]令和4年度契約状況調査票!$C:$AW,18,FALSE),"#,##0円")&amp;CHAR(10)&amp;"分担契約"&amp;CHAR(10)&amp;VLOOKUP(A23,[7]令和4年度契約状況調査票!$C:$AW,34,FALSE),IF(O23="分担契約","分担契約"&amp;CHAR(10)&amp;"契約総額 "&amp;TEXT(VLOOKUP(A23,[7]令和4年度契約状況調査票!$C:$AW,18,FALSE),"#,##0円")&amp;CHAR(10)&amp;VLOOKUP(A23,[7]令和4年度契約状況調査票!$C:$AW,34,FALSE),IF(O23="単価契約","単価契約"&amp;CHAR(10)&amp;"予定調達総額 "&amp;TEXT(VLOOKUP(A23,[7]令和4年度契約状況調査票!$C:$AW,18,FALSE),"#,##0円")&amp;CHAR(10)&amp;VLOOKUP(A23,[7]令和4年度契約状況調査票!$C:$AW,34,FALSE),VLOOKUP(A23,[7]令和4年度契約状況調査票!$C:$AW,34,FALSE))))))))</f>
        <v/>
      </c>
      <c r="O23" s="11" t="str">
        <f>IF(A23="","",VLOOKUP(A23,[7]令和4年度契約状況調査票!$C:$CE,55,FALSE))</f>
        <v/>
      </c>
      <c r="P23" s="11" t="str">
        <f>IF(A23="","",IF(VLOOKUP(A23,[7]令和4年度契約状況調査票!$C:$AW,16,FALSE)="他官署で調達手続きを実施のため","×",IF(VLOOKUP(A23,[7]令和4年度契約状況調査票!$C:$AW,23,FALSE)="②同種の他の契約の予定価格を類推されるおそれがあるため公表しない","×","○")))</f>
        <v/>
      </c>
    </row>
    <row r="24" spans="1:16" s="11" customFormat="1" ht="60" hidden="1" customHeight="1">
      <c r="A24" s="12" t="str">
        <f>IF(MAX([7]令和4年度契約状況調査票!C13:C30)&gt;=ROW()-5,ROW()-5,"")</f>
        <v/>
      </c>
      <c r="B24" s="13" t="str">
        <f>IF(A24="","",VLOOKUP(A24,[7]令和4年度契約状況調査票!$C:$AW,7,FALSE))</f>
        <v/>
      </c>
      <c r="C24" s="14" t="str">
        <f>IF(A24="","",VLOOKUP(A24,[7]令和4年度契約状況調査票!$C:$AW,8,FALSE))</f>
        <v/>
      </c>
      <c r="D24" s="15" t="str">
        <f>IF(A24="","",VLOOKUP(A24,[7]令和4年度契約状況調査票!$C:$AW,11,FALSE))</f>
        <v/>
      </c>
      <c r="E24" s="13" t="str">
        <f>IF(A24="","",VLOOKUP(A24,[7]令和4年度契約状況調査票!$C:$AW,12,FALSE))</f>
        <v/>
      </c>
      <c r="F24" s="16" t="str">
        <f>IF(A24="","",VLOOKUP(A24,[7]令和4年度契約状況調査票!$C:$AW,13,FALSE))</f>
        <v/>
      </c>
      <c r="G24" s="17" t="str">
        <f>IF(A24="","",IF(VLOOKUP(A24,[7]令和4年度契約状況調査票!$C:$AW,16,FALSE)="②一般競争入札（総合評価方式）","一般競争入札"&amp;CHAR(10)&amp;"（総合評価方式）","一般競争入札"))</f>
        <v/>
      </c>
      <c r="H24" s="18" t="str">
        <f>IF(A24="","",IF(VLOOKUP(A24,[7]令和4年度契約状況調査票!$C:$AW,18,FALSE)="他官署で調達手続きを実施のため","他官署で調達手続きを実施のため",IF(VLOOKUP(A24,[7]令和4年度契約状況調査票!$C:$AW,25,FALSE)="②同種の他の契約の予定価格を類推されるおそれがあるため公表しない","同種の他の契約の予定価格を類推されるおそれがあるため公表しない",IF(VLOOKUP(A24,[7]令和4年度契約状況調査票!$C:$AW,25,FALSE)="－","－",IF(VLOOKUP(A24,[7]令和4年度契約状況調査票!$C:$AW,9,FALSE)&lt;&gt;"",TEXT(VLOOKUP(A24,[7]令和4年度契約状況調査票!$C:$AW,18,FALSE),"#,##0円")&amp;CHAR(10)&amp;"(A)",VLOOKUP(A24,[7]令和4年度契約状況調査票!$C:$AW,18,FALSE))))))</f>
        <v/>
      </c>
      <c r="I24" s="18" t="str">
        <f>IF(A24="","",VLOOKUP(A24,[7]令和4年度契約状況調査票!$C:$AW,19,FALSE))</f>
        <v/>
      </c>
      <c r="J24" s="19" t="str">
        <f>IF(A24="","",IF(VLOOKUP(A24,[7]令和4年度契約状況調査票!$C:$AW,18,FALSE)="他官署で調達手続きを実施のため","－",IF(VLOOKUP(A24,[7]令和4年度契約状況調査票!$C:$AW,25,FALSE)="②同種の他の契約の予定価格を類推されるおそれがあるため公表しない","－",IF(VLOOKUP(A24,[7]令和4年度契約状況調査票!$C:$AW,25,FALSE)="－","－",IF(VLOOKUP(A24,[7]令和4年度契約状況調査票!$C:$AW,9,FALSE)&lt;&gt;"",TEXT(VLOOKUP(A24,[7]令和4年度契約状況調査票!$C:$AW,21,FALSE),"#.0%")&amp;CHAR(10)&amp;"(B/A×100)",VLOOKUP(A24,[7]令和4年度契約状況調査票!$C:$AW,21,FALSE))))))</f>
        <v/>
      </c>
      <c r="K24" s="20" t="str">
        <f>IF(A24="","",IF(VLOOKUP(A24,[7]令和4年度契約状況調査票!$C:$AW,14,FALSE)="①公益社団法人","公社",IF(VLOOKUP(A24,[7]令和4年度契約状況調査票!$C:$AW,14,FALSE)="②公益財団法人","公財","")))</f>
        <v/>
      </c>
      <c r="L24" s="20" t="str">
        <f>IF(A24="","",VLOOKUP(A24,[7]令和4年度契約状況調査票!$C:$AW,15,FALSE))</f>
        <v/>
      </c>
      <c r="M24" s="21" t="str">
        <f>IF(A24="","",IF(VLOOKUP(A24,[7]令和4年度契約状況調査票!$C:$AW,15,FALSE)="国所管",VLOOKUP(A24,[7]令和4年度契約状況調査票!$C:$AW,26,FALSE),""))</f>
        <v/>
      </c>
      <c r="N24" s="22" t="str">
        <f>IF(A24="","",IF(AND(P24="○",O24="分担契約/単価契約"),"単価契約"&amp;CHAR(10)&amp;"予定調達総額 "&amp;TEXT(VLOOKUP(A24,[7]令和4年度契約状況調査票!$C:$AW,18,FALSE),"#,##0円")&amp;"(B)"&amp;CHAR(10)&amp;"分担契約"&amp;CHAR(10)&amp;VLOOKUP(A24,[7]令和4年度契約状況調査票!$C:$AW,34,FALSE),IF(AND(P24="○",O24="分担契約"),"分担契約"&amp;CHAR(10)&amp;"契約総額 "&amp;TEXT(VLOOKUP(A24,[7]令和4年度契約状況調査票!$C:$AW,18,FALSE),"#,##0円")&amp;"(B)"&amp;CHAR(10)&amp;VLOOKUP(A24,[7]令和4年度契約状況調査票!$C:$AW,34,FALSE),(IF(O24="分担契約/単価契約","単価契約"&amp;CHAR(10)&amp;"予定調達総額 "&amp;TEXT(VLOOKUP(A24,[7]令和4年度契約状況調査票!$C:$AW,18,FALSE),"#,##0円")&amp;CHAR(10)&amp;"分担契約"&amp;CHAR(10)&amp;VLOOKUP(A24,[7]令和4年度契約状況調査票!$C:$AW,34,FALSE),IF(O24="分担契約","分担契約"&amp;CHAR(10)&amp;"契約総額 "&amp;TEXT(VLOOKUP(A24,[7]令和4年度契約状況調査票!$C:$AW,18,FALSE),"#,##0円")&amp;CHAR(10)&amp;VLOOKUP(A24,[7]令和4年度契約状況調査票!$C:$AW,34,FALSE),IF(O24="単価契約","単価契約"&amp;CHAR(10)&amp;"予定調達総額 "&amp;TEXT(VLOOKUP(A24,[7]令和4年度契約状況調査票!$C:$AW,18,FALSE),"#,##0円")&amp;CHAR(10)&amp;VLOOKUP(A24,[7]令和4年度契約状況調査票!$C:$AW,34,FALSE),VLOOKUP(A24,[7]令和4年度契約状況調査票!$C:$AW,34,FALSE))))))))</f>
        <v/>
      </c>
      <c r="O24" s="11" t="str">
        <f>IF(A24="","",VLOOKUP(A24,[7]令和4年度契約状況調査票!$C:$CE,55,FALSE))</f>
        <v/>
      </c>
      <c r="P24" s="11" t="str">
        <f>IF(A24="","",IF(VLOOKUP(A24,[7]令和4年度契約状況調査票!$C:$AW,16,FALSE)="他官署で調達手続きを実施のため","×",IF(VLOOKUP(A24,[7]令和4年度契約状況調査票!$C:$AW,23,FALSE)="②同種の他の契約の予定価格を類推されるおそれがあるため公表しない","×","○")))</f>
        <v/>
      </c>
    </row>
    <row r="25" spans="1:16" s="11" customFormat="1" ht="60" hidden="1" customHeight="1">
      <c r="A25" s="12" t="str">
        <f>IF(MAX([7]令和4年度契約状況調査票!C13:C31)&gt;=ROW()-5,ROW()-5,"")</f>
        <v/>
      </c>
      <c r="B25" s="13" t="str">
        <f>IF(A25="","",VLOOKUP(A25,[7]令和4年度契約状況調査票!$C:$AW,7,FALSE))</f>
        <v/>
      </c>
      <c r="C25" s="14" t="str">
        <f>IF(A25="","",VLOOKUP(A25,[7]令和4年度契約状況調査票!$C:$AW,8,FALSE))</f>
        <v/>
      </c>
      <c r="D25" s="15" t="str">
        <f>IF(A25="","",VLOOKUP(A25,[7]令和4年度契約状況調査票!$C:$AW,11,FALSE))</f>
        <v/>
      </c>
      <c r="E25" s="13" t="str">
        <f>IF(A25="","",VLOOKUP(A25,[7]令和4年度契約状況調査票!$C:$AW,12,FALSE))</f>
        <v/>
      </c>
      <c r="F25" s="16" t="str">
        <f>IF(A25="","",VLOOKUP(A25,[7]令和4年度契約状況調査票!$C:$AW,13,FALSE))</f>
        <v/>
      </c>
      <c r="G25" s="17" t="str">
        <f>IF(A25="","",IF(VLOOKUP(A25,[7]令和4年度契約状況調査票!$C:$AW,16,FALSE)="②一般競争入札（総合評価方式）","一般競争入札"&amp;CHAR(10)&amp;"（総合評価方式）","一般競争入札"))</f>
        <v/>
      </c>
      <c r="H25" s="18" t="str">
        <f>IF(A25="","",IF(VLOOKUP(A25,[7]令和4年度契約状況調査票!$C:$AW,18,FALSE)="他官署で調達手続きを実施のため","他官署で調達手続きを実施のため",IF(VLOOKUP(A25,[7]令和4年度契約状況調査票!$C:$AW,25,FALSE)="②同種の他の契約の予定価格を類推されるおそれがあるため公表しない","同種の他の契約の予定価格を類推されるおそれがあるため公表しない",IF(VLOOKUP(A25,[7]令和4年度契約状況調査票!$C:$AW,25,FALSE)="－","－",IF(VLOOKUP(A25,[7]令和4年度契約状況調査票!$C:$AW,9,FALSE)&lt;&gt;"",TEXT(VLOOKUP(A25,[7]令和4年度契約状況調査票!$C:$AW,18,FALSE),"#,##0円")&amp;CHAR(10)&amp;"(A)",VLOOKUP(A25,[7]令和4年度契約状況調査票!$C:$AW,18,FALSE))))))</f>
        <v/>
      </c>
      <c r="I25" s="18" t="str">
        <f>IF(A25="","",VLOOKUP(A25,[7]令和4年度契約状況調査票!$C:$AW,19,FALSE))</f>
        <v/>
      </c>
      <c r="J25" s="19" t="str">
        <f>IF(A25="","",IF(VLOOKUP(A25,[7]令和4年度契約状況調査票!$C:$AW,18,FALSE)="他官署で調達手続きを実施のため","－",IF(VLOOKUP(A25,[7]令和4年度契約状況調査票!$C:$AW,25,FALSE)="②同種の他の契約の予定価格を類推されるおそれがあるため公表しない","－",IF(VLOOKUP(A25,[7]令和4年度契約状況調査票!$C:$AW,25,FALSE)="－","－",IF(VLOOKUP(A25,[7]令和4年度契約状況調査票!$C:$AW,9,FALSE)&lt;&gt;"",TEXT(VLOOKUP(A25,[7]令和4年度契約状況調査票!$C:$AW,21,FALSE),"#.0%")&amp;CHAR(10)&amp;"(B/A×100)",VLOOKUP(A25,[7]令和4年度契約状況調査票!$C:$AW,21,FALSE))))))</f>
        <v/>
      </c>
      <c r="K25" s="20" t="str">
        <f>IF(A25="","",IF(VLOOKUP(A25,[7]令和4年度契約状況調査票!$C:$AW,14,FALSE)="①公益社団法人","公社",IF(VLOOKUP(A25,[7]令和4年度契約状況調査票!$C:$AW,14,FALSE)="②公益財団法人","公財","")))</f>
        <v/>
      </c>
      <c r="L25" s="20" t="str">
        <f>IF(A25="","",VLOOKUP(A25,[7]令和4年度契約状況調査票!$C:$AW,15,FALSE))</f>
        <v/>
      </c>
      <c r="M25" s="21" t="str">
        <f>IF(A25="","",IF(VLOOKUP(A25,[7]令和4年度契約状況調査票!$C:$AW,15,FALSE)="国所管",VLOOKUP(A25,[7]令和4年度契約状況調査票!$C:$AW,26,FALSE),""))</f>
        <v/>
      </c>
      <c r="N25" s="22" t="str">
        <f>IF(A25="","",IF(AND(P25="○",O25="分担契約/単価契約"),"単価契約"&amp;CHAR(10)&amp;"予定調達総額 "&amp;TEXT(VLOOKUP(A25,[7]令和4年度契約状況調査票!$C:$AW,18,FALSE),"#,##0円")&amp;"(B)"&amp;CHAR(10)&amp;"分担契約"&amp;CHAR(10)&amp;VLOOKUP(A25,[7]令和4年度契約状況調査票!$C:$AW,34,FALSE),IF(AND(P25="○",O25="分担契約"),"分担契約"&amp;CHAR(10)&amp;"契約総額 "&amp;TEXT(VLOOKUP(A25,[7]令和4年度契約状況調査票!$C:$AW,18,FALSE),"#,##0円")&amp;"(B)"&amp;CHAR(10)&amp;VLOOKUP(A25,[7]令和4年度契約状況調査票!$C:$AW,34,FALSE),(IF(O25="分担契約/単価契約","単価契約"&amp;CHAR(10)&amp;"予定調達総額 "&amp;TEXT(VLOOKUP(A25,[7]令和4年度契約状況調査票!$C:$AW,18,FALSE),"#,##0円")&amp;CHAR(10)&amp;"分担契約"&amp;CHAR(10)&amp;VLOOKUP(A25,[7]令和4年度契約状況調査票!$C:$AW,34,FALSE),IF(O25="分担契約","分担契約"&amp;CHAR(10)&amp;"契約総額 "&amp;TEXT(VLOOKUP(A25,[7]令和4年度契約状況調査票!$C:$AW,18,FALSE),"#,##0円")&amp;CHAR(10)&amp;VLOOKUP(A25,[7]令和4年度契約状況調査票!$C:$AW,34,FALSE),IF(O25="単価契約","単価契約"&amp;CHAR(10)&amp;"予定調達総額 "&amp;TEXT(VLOOKUP(A25,[7]令和4年度契約状況調査票!$C:$AW,18,FALSE),"#,##0円")&amp;CHAR(10)&amp;VLOOKUP(A25,[7]令和4年度契約状況調査票!$C:$AW,34,FALSE),VLOOKUP(A25,[7]令和4年度契約状況調査票!$C:$AW,34,FALSE))))))))</f>
        <v/>
      </c>
      <c r="O25" s="11" t="str">
        <f>IF(A25="","",VLOOKUP(A25,[7]令和4年度契約状況調査票!$C:$CE,55,FALSE))</f>
        <v/>
      </c>
      <c r="P25" s="11" t="str">
        <f>IF(A25="","",IF(VLOOKUP(A25,[7]令和4年度契約状況調査票!$C:$AW,16,FALSE)="他官署で調達手続きを実施のため","×",IF(VLOOKUP(A25,[7]令和4年度契約状況調査票!$C:$AW,23,FALSE)="②同種の他の契約の予定価格を類推されるおそれがあるため公表しない","×","○")))</f>
        <v/>
      </c>
    </row>
    <row r="26" spans="1:16" s="11" customFormat="1" ht="60" hidden="1" customHeight="1">
      <c r="A26" s="12" t="str">
        <f>IF(MAX([7]令和4年度契約状況調査票!C13:C32)&gt;=ROW()-5,ROW()-5,"")</f>
        <v/>
      </c>
      <c r="B26" s="13" t="str">
        <f>IF(A26="","",VLOOKUP(A26,[7]令和4年度契約状況調査票!$C:$AW,7,FALSE))</f>
        <v/>
      </c>
      <c r="C26" s="14" t="str">
        <f>IF(A26="","",VLOOKUP(A26,[7]令和4年度契約状況調査票!$C:$AW,8,FALSE))</f>
        <v/>
      </c>
      <c r="D26" s="15" t="str">
        <f>IF(A26="","",VLOOKUP(A26,[7]令和4年度契約状況調査票!$C:$AW,11,FALSE))</f>
        <v/>
      </c>
      <c r="E26" s="13" t="str">
        <f>IF(A26="","",VLOOKUP(A26,[7]令和4年度契約状況調査票!$C:$AW,12,FALSE))</f>
        <v/>
      </c>
      <c r="F26" s="16" t="str">
        <f>IF(A26="","",VLOOKUP(A26,[7]令和4年度契約状況調査票!$C:$AW,13,FALSE))</f>
        <v/>
      </c>
      <c r="G26" s="17" t="str">
        <f>IF(A26="","",IF(VLOOKUP(A26,[7]令和4年度契約状況調査票!$C:$AW,16,FALSE)="②一般競争入札（総合評価方式）","一般競争入札"&amp;CHAR(10)&amp;"（総合評価方式）","一般競争入札"))</f>
        <v/>
      </c>
      <c r="H26" s="18" t="str">
        <f>IF(A26="","",IF(VLOOKUP(A26,[7]令和4年度契約状況調査票!$C:$AW,18,FALSE)="他官署で調達手続きを実施のため","他官署で調達手続きを実施のため",IF(VLOOKUP(A26,[7]令和4年度契約状況調査票!$C:$AW,25,FALSE)="②同種の他の契約の予定価格を類推されるおそれがあるため公表しない","同種の他の契約の予定価格を類推されるおそれがあるため公表しない",IF(VLOOKUP(A26,[7]令和4年度契約状況調査票!$C:$AW,25,FALSE)="－","－",IF(VLOOKUP(A26,[7]令和4年度契約状況調査票!$C:$AW,9,FALSE)&lt;&gt;"",TEXT(VLOOKUP(A26,[7]令和4年度契約状況調査票!$C:$AW,18,FALSE),"#,##0円")&amp;CHAR(10)&amp;"(A)",VLOOKUP(A26,[7]令和4年度契約状況調査票!$C:$AW,18,FALSE))))))</f>
        <v/>
      </c>
      <c r="I26" s="18" t="str">
        <f>IF(A26="","",VLOOKUP(A26,[7]令和4年度契約状況調査票!$C:$AW,19,FALSE))</f>
        <v/>
      </c>
      <c r="J26" s="19" t="str">
        <f>IF(A26="","",IF(VLOOKUP(A26,[7]令和4年度契約状況調査票!$C:$AW,18,FALSE)="他官署で調達手続きを実施のため","－",IF(VLOOKUP(A26,[7]令和4年度契約状況調査票!$C:$AW,25,FALSE)="②同種の他の契約の予定価格を類推されるおそれがあるため公表しない","－",IF(VLOOKUP(A26,[7]令和4年度契約状況調査票!$C:$AW,25,FALSE)="－","－",IF(VLOOKUP(A26,[7]令和4年度契約状況調査票!$C:$AW,9,FALSE)&lt;&gt;"",TEXT(VLOOKUP(A26,[7]令和4年度契約状況調査票!$C:$AW,21,FALSE),"#.0%")&amp;CHAR(10)&amp;"(B/A×100)",VLOOKUP(A26,[7]令和4年度契約状況調査票!$C:$AW,21,FALSE))))))</f>
        <v/>
      </c>
      <c r="K26" s="20" t="str">
        <f>IF(A26="","",IF(VLOOKUP(A26,[7]令和4年度契約状況調査票!$C:$AW,14,FALSE)="①公益社団法人","公社",IF(VLOOKUP(A26,[7]令和4年度契約状況調査票!$C:$AW,14,FALSE)="②公益財団法人","公財","")))</f>
        <v/>
      </c>
      <c r="L26" s="20" t="str">
        <f>IF(A26="","",VLOOKUP(A26,[7]令和4年度契約状況調査票!$C:$AW,15,FALSE))</f>
        <v/>
      </c>
      <c r="M26" s="21" t="str">
        <f>IF(A26="","",IF(VLOOKUP(A26,[7]令和4年度契約状況調査票!$C:$AW,15,FALSE)="国所管",VLOOKUP(A26,[7]令和4年度契約状況調査票!$C:$AW,26,FALSE),""))</f>
        <v/>
      </c>
      <c r="N26" s="22" t="str">
        <f>IF(A26="","",IF(AND(P26="○",O26="分担契約/単価契約"),"単価契約"&amp;CHAR(10)&amp;"予定調達総額 "&amp;TEXT(VLOOKUP(A26,[7]令和4年度契約状況調査票!$C:$AW,18,FALSE),"#,##0円")&amp;"(B)"&amp;CHAR(10)&amp;"分担契約"&amp;CHAR(10)&amp;VLOOKUP(A26,[7]令和4年度契約状況調査票!$C:$AW,34,FALSE),IF(AND(P26="○",O26="分担契約"),"分担契約"&amp;CHAR(10)&amp;"契約総額 "&amp;TEXT(VLOOKUP(A26,[7]令和4年度契約状況調査票!$C:$AW,18,FALSE),"#,##0円")&amp;"(B)"&amp;CHAR(10)&amp;VLOOKUP(A26,[7]令和4年度契約状況調査票!$C:$AW,34,FALSE),(IF(O26="分担契約/単価契約","単価契約"&amp;CHAR(10)&amp;"予定調達総額 "&amp;TEXT(VLOOKUP(A26,[7]令和4年度契約状況調査票!$C:$AW,18,FALSE),"#,##0円")&amp;CHAR(10)&amp;"分担契約"&amp;CHAR(10)&amp;VLOOKUP(A26,[7]令和4年度契約状況調査票!$C:$AW,34,FALSE),IF(O26="分担契約","分担契約"&amp;CHAR(10)&amp;"契約総額 "&amp;TEXT(VLOOKUP(A26,[7]令和4年度契約状況調査票!$C:$AW,18,FALSE),"#,##0円")&amp;CHAR(10)&amp;VLOOKUP(A26,[7]令和4年度契約状況調査票!$C:$AW,34,FALSE),IF(O26="単価契約","単価契約"&amp;CHAR(10)&amp;"予定調達総額 "&amp;TEXT(VLOOKUP(A26,[7]令和4年度契約状況調査票!$C:$AW,18,FALSE),"#,##0円")&amp;CHAR(10)&amp;VLOOKUP(A26,[7]令和4年度契約状況調査票!$C:$AW,34,FALSE),VLOOKUP(A26,[7]令和4年度契約状況調査票!$C:$AW,34,FALSE))))))))</f>
        <v/>
      </c>
      <c r="O26" s="11" t="str">
        <f>IF(A26="","",VLOOKUP(A26,[7]令和4年度契約状況調査票!$C:$CE,55,FALSE))</f>
        <v/>
      </c>
      <c r="P26" s="11" t="str">
        <f>IF(A26="","",IF(VLOOKUP(A26,[7]令和4年度契約状況調査票!$C:$AW,16,FALSE)="他官署で調達手続きを実施のため","×",IF(VLOOKUP(A26,[7]令和4年度契約状況調査票!$C:$AW,23,FALSE)="②同種の他の契約の予定価格を類推されるおそれがあるため公表しない","×","○")))</f>
        <v/>
      </c>
    </row>
    <row r="27" spans="1:16" s="11" customFormat="1" ht="60" hidden="1" customHeight="1">
      <c r="A27" s="12" t="str">
        <f>IF(MAX([7]令和4年度契約状況調査票!C13:C33)&gt;=ROW()-5,ROW()-5,"")</f>
        <v/>
      </c>
      <c r="B27" s="13" t="str">
        <f>IF(A27="","",VLOOKUP(A27,[7]令和4年度契約状況調査票!$C:$AW,7,FALSE))</f>
        <v/>
      </c>
      <c r="C27" s="14" t="str">
        <f>IF(A27="","",VLOOKUP(A27,[7]令和4年度契約状況調査票!$C:$AW,8,FALSE))</f>
        <v/>
      </c>
      <c r="D27" s="15" t="str">
        <f>IF(A27="","",VLOOKUP(A27,[7]令和4年度契約状況調査票!$C:$AW,11,FALSE))</f>
        <v/>
      </c>
      <c r="E27" s="13" t="str">
        <f>IF(A27="","",VLOOKUP(A27,[7]令和4年度契約状況調査票!$C:$AW,12,FALSE))</f>
        <v/>
      </c>
      <c r="F27" s="16" t="str">
        <f>IF(A27="","",VLOOKUP(A27,[7]令和4年度契約状況調査票!$C:$AW,13,FALSE))</f>
        <v/>
      </c>
      <c r="G27" s="17" t="str">
        <f>IF(A27="","",IF(VLOOKUP(A27,[7]令和4年度契約状況調査票!$C:$AW,16,FALSE)="②一般競争入札（総合評価方式）","一般競争入札"&amp;CHAR(10)&amp;"（総合評価方式）","一般競争入札"))</f>
        <v/>
      </c>
      <c r="H27" s="18" t="str">
        <f>IF(A27="","",IF(VLOOKUP(A27,[7]令和4年度契約状況調査票!$C:$AW,18,FALSE)="他官署で調達手続きを実施のため","他官署で調達手続きを実施のため",IF(VLOOKUP(A27,[7]令和4年度契約状況調査票!$C:$AW,25,FALSE)="②同種の他の契約の予定価格を類推されるおそれがあるため公表しない","同種の他の契約の予定価格を類推されるおそれがあるため公表しない",IF(VLOOKUP(A27,[7]令和4年度契約状況調査票!$C:$AW,25,FALSE)="－","－",IF(VLOOKUP(A27,[7]令和4年度契約状況調査票!$C:$AW,9,FALSE)&lt;&gt;"",TEXT(VLOOKUP(A27,[7]令和4年度契約状況調査票!$C:$AW,18,FALSE),"#,##0円")&amp;CHAR(10)&amp;"(A)",VLOOKUP(A27,[7]令和4年度契約状況調査票!$C:$AW,18,FALSE))))))</f>
        <v/>
      </c>
      <c r="I27" s="18" t="str">
        <f>IF(A27="","",VLOOKUP(A27,[7]令和4年度契約状況調査票!$C:$AW,19,FALSE))</f>
        <v/>
      </c>
      <c r="J27" s="19" t="str">
        <f>IF(A27="","",IF(VLOOKUP(A27,[7]令和4年度契約状況調査票!$C:$AW,18,FALSE)="他官署で調達手続きを実施のため","－",IF(VLOOKUP(A27,[7]令和4年度契約状況調査票!$C:$AW,25,FALSE)="②同種の他の契約の予定価格を類推されるおそれがあるため公表しない","－",IF(VLOOKUP(A27,[7]令和4年度契約状況調査票!$C:$AW,25,FALSE)="－","－",IF(VLOOKUP(A27,[7]令和4年度契約状況調査票!$C:$AW,9,FALSE)&lt;&gt;"",TEXT(VLOOKUP(A27,[7]令和4年度契約状況調査票!$C:$AW,21,FALSE),"#.0%")&amp;CHAR(10)&amp;"(B/A×100)",VLOOKUP(A27,[7]令和4年度契約状況調査票!$C:$AW,21,FALSE))))))</f>
        <v/>
      </c>
      <c r="K27" s="20" t="str">
        <f>IF(A27="","",IF(VLOOKUP(A27,[7]令和4年度契約状況調査票!$C:$AW,14,FALSE)="①公益社団法人","公社",IF(VLOOKUP(A27,[7]令和4年度契約状況調査票!$C:$AW,14,FALSE)="②公益財団法人","公財","")))</f>
        <v/>
      </c>
      <c r="L27" s="20" t="str">
        <f>IF(A27="","",VLOOKUP(A27,[7]令和4年度契約状況調査票!$C:$AW,15,FALSE))</f>
        <v/>
      </c>
      <c r="M27" s="21" t="str">
        <f>IF(A27="","",IF(VLOOKUP(A27,[7]令和4年度契約状況調査票!$C:$AW,15,FALSE)="国所管",VLOOKUP(A27,[7]令和4年度契約状況調査票!$C:$AW,26,FALSE),""))</f>
        <v/>
      </c>
      <c r="N27" s="22" t="str">
        <f>IF(A27="","",IF(AND(P27="○",O27="分担契約/単価契約"),"単価契約"&amp;CHAR(10)&amp;"予定調達総額 "&amp;TEXT(VLOOKUP(A27,[7]令和4年度契約状況調査票!$C:$AW,18,FALSE),"#,##0円")&amp;"(B)"&amp;CHAR(10)&amp;"分担契約"&amp;CHAR(10)&amp;VLOOKUP(A27,[7]令和4年度契約状況調査票!$C:$AW,34,FALSE),IF(AND(P27="○",O27="分担契約"),"分担契約"&amp;CHAR(10)&amp;"契約総額 "&amp;TEXT(VLOOKUP(A27,[7]令和4年度契約状況調査票!$C:$AW,18,FALSE),"#,##0円")&amp;"(B)"&amp;CHAR(10)&amp;VLOOKUP(A27,[7]令和4年度契約状況調査票!$C:$AW,34,FALSE),(IF(O27="分担契約/単価契約","単価契約"&amp;CHAR(10)&amp;"予定調達総額 "&amp;TEXT(VLOOKUP(A27,[7]令和4年度契約状況調査票!$C:$AW,18,FALSE),"#,##0円")&amp;CHAR(10)&amp;"分担契約"&amp;CHAR(10)&amp;VLOOKUP(A27,[7]令和4年度契約状況調査票!$C:$AW,34,FALSE),IF(O27="分担契約","分担契約"&amp;CHAR(10)&amp;"契約総額 "&amp;TEXT(VLOOKUP(A27,[7]令和4年度契約状況調査票!$C:$AW,18,FALSE),"#,##0円")&amp;CHAR(10)&amp;VLOOKUP(A27,[7]令和4年度契約状況調査票!$C:$AW,34,FALSE),IF(O27="単価契約","単価契約"&amp;CHAR(10)&amp;"予定調達総額 "&amp;TEXT(VLOOKUP(A27,[7]令和4年度契約状況調査票!$C:$AW,18,FALSE),"#,##0円")&amp;CHAR(10)&amp;VLOOKUP(A27,[7]令和4年度契約状況調査票!$C:$AW,34,FALSE),VLOOKUP(A27,[7]令和4年度契約状況調査票!$C:$AW,34,FALSE))))))))</f>
        <v/>
      </c>
      <c r="O27" s="11" t="str">
        <f>IF(A27="","",VLOOKUP(A27,[7]令和4年度契約状況調査票!$C:$CE,55,FALSE))</f>
        <v/>
      </c>
      <c r="P27" s="11" t="str">
        <f>IF(A27="","",IF(VLOOKUP(A27,[7]令和4年度契約状況調査票!$C:$AW,16,FALSE)="他官署で調達手続きを実施のため","×",IF(VLOOKUP(A27,[7]令和4年度契約状況調査票!$C:$AW,23,FALSE)="②同種の他の契約の予定価格を類推されるおそれがあるため公表しない","×","○")))</f>
        <v/>
      </c>
    </row>
    <row r="28" spans="1:16" s="11" customFormat="1" ht="60" hidden="1" customHeight="1">
      <c r="A28" s="12" t="str">
        <f>IF(MAX([7]令和4年度契約状況調査票!C13:C34)&gt;=ROW()-5,ROW()-5,"")</f>
        <v/>
      </c>
      <c r="B28" s="13" t="str">
        <f>IF(A28="","",VLOOKUP(A28,[7]令和4年度契約状況調査票!$C:$AW,7,FALSE))</f>
        <v/>
      </c>
      <c r="C28" s="14" t="str">
        <f>IF(A28="","",VLOOKUP(A28,[7]令和4年度契約状況調査票!$C:$AW,8,FALSE))</f>
        <v/>
      </c>
      <c r="D28" s="15" t="str">
        <f>IF(A28="","",VLOOKUP(A28,[7]令和4年度契約状況調査票!$C:$AW,11,FALSE))</f>
        <v/>
      </c>
      <c r="E28" s="13" t="str">
        <f>IF(A28="","",VLOOKUP(A28,[7]令和4年度契約状況調査票!$C:$AW,12,FALSE))</f>
        <v/>
      </c>
      <c r="F28" s="16" t="str">
        <f>IF(A28="","",VLOOKUP(A28,[7]令和4年度契約状況調査票!$C:$AW,13,FALSE))</f>
        <v/>
      </c>
      <c r="G28" s="17" t="str">
        <f>IF(A28="","",IF(VLOOKUP(A28,[7]令和4年度契約状況調査票!$C:$AW,16,FALSE)="②一般競争入札（総合評価方式）","一般競争入札"&amp;CHAR(10)&amp;"（総合評価方式）","一般競争入札"))</f>
        <v/>
      </c>
      <c r="H28" s="18" t="str">
        <f>IF(A28="","",IF(VLOOKUP(A28,[7]令和4年度契約状況調査票!$C:$AW,18,FALSE)="他官署で調達手続きを実施のため","他官署で調達手続きを実施のため",IF(VLOOKUP(A28,[7]令和4年度契約状況調査票!$C:$AW,25,FALSE)="②同種の他の契約の予定価格を類推されるおそれがあるため公表しない","同種の他の契約の予定価格を類推されるおそれがあるため公表しない",IF(VLOOKUP(A28,[7]令和4年度契約状況調査票!$C:$AW,25,FALSE)="－","－",IF(VLOOKUP(A28,[7]令和4年度契約状況調査票!$C:$AW,9,FALSE)&lt;&gt;"",TEXT(VLOOKUP(A28,[7]令和4年度契約状況調査票!$C:$AW,18,FALSE),"#,##0円")&amp;CHAR(10)&amp;"(A)",VLOOKUP(A28,[7]令和4年度契約状況調査票!$C:$AW,18,FALSE))))))</f>
        <v/>
      </c>
      <c r="I28" s="18" t="str">
        <f>IF(A28="","",VLOOKUP(A28,[7]令和4年度契約状況調査票!$C:$AW,19,FALSE))</f>
        <v/>
      </c>
      <c r="J28" s="19" t="str">
        <f>IF(A28="","",IF(VLOOKUP(A28,[7]令和4年度契約状況調査票!$C:$AW,18,FALSE)="他官署で調達手続きを実施のため","－",IF(VLOOKUP(A28,[7]令和4年度契約状況調査票!$C:$AW,25,FALSE)="②同種の他の契約の予定価格を類推されるおそれがあるため公表しない","－",IF(VLOOKUP(A28,[7]令和4年度契約状況調査票!$C:$AW,25,FALSE)="－","－",IF(VLOOKUP(A28,[7]令和4年度契約状況調査票!$C:$AW,9,FALSE)&lt;&gt;"",TEXT(VLOOKUP(A28,[7]令和4年度契約状況調査票!$C:$AW,21,FALSE),"#.0%")&amp;CHAR(10)&amp;"(B/A×100)",VLOOKUP(A28,[7]令和4年度契約状況調査票!$C:$AW,21,FALSE))))))</f>
        <v/>
      </c>
      <c r="K28" s="20" t="str">
        <f>IF(A28="","",IF(VLOOKUP(A28,[7]令和4年度契約状況調査票!$C:$AW,14,FALSE)="①公益社団法人","公社",IF(VLOOKUP(A28,[7]令和4年度契約状況調査票!$C:$AW,14,FALSE)="②公益財団法人","公財","")))</f>
        <v/>
      </c>
      <c r="L28" s="20" t="str">
        <f>IF(A28="","",VLOOKUP(A28,[7]令和4年度契約状況調査票!$C:$AW,15,FALSE))</f>
        <v/>
      </c>
      <c r="M28" s="21" t="str">
        <f>IF(A28="","",IF(VLOOKUP(A28,[7]令和4年度契約状況調査票!$C:$AW,15,FALSE)="国所管",VLOOKUP(A28,[7]令和4年度契約状況調査票!$C:$AW,26,FALSE),""))</f>
        <v/>
      </c>
      <c r="N28" s="22" t="str">
        <f>IF(A28="","",IF(AND(P28="○",O28="分担契約/単価契約"),"単価契約"&amp;CHAR(10)&amp;"予定調達総額 "&amp;TEXT(VLOOKUP(A28,[7]令和4年度契約状況調査票!$C:$AW,18,FALSE),"#,##0円")&amp;"(B)"&amp;CHAR(10)&amp;"分担契約"&amp;CHAR(10)&amp;VLOOKUP(A28,[7]令和4年度契約状況調査票!$C:$AW,34,FALSE),IF(AND(P28="○",O28="分担契約"),"分担契約"&amp;CHAR(10)&amp;"契約総額 "&amp;TEXT(VLOOKUP(A28,[7]令和4年度契約状況調査票!$C:$AW,18,FALSE),"#,##0円")&amp;"(B)"&amp;CHAR(10)&amp;VLOOKUP(A28,[7]令和4年度契約状況調査票!$C:$AW,34,FALSE),(IF(O28="分担契約/単価契約","単価契約"&amp;CHAR(10)&amp;"予定調達総額 "&amp;TEXT(VLOOKUP(A28,[7]令和4年度契約状況調査票!$C:$AW,18,FALSE),"#,##0円")&amp;CHAR(10)&amp;"分担契約"&amp;CHAR(10)&amp;VLOOKUP(A28,[7]令和4年度契約状況調査票!$C:$AW,34,FALSE),IF(O28="分担契約","分担契約"&amp;CHAR(10)&amp;"契約総額 "&amp;TEXT(VLOOKUP(A28,[7]令和4年度契約状況調査票!$C:$AW,18,FALSE),"#,##0円")&amp;CHAR(10)&amp;VLOOKUP(A28,[7]令和4年度契約状況調査票!$C:$AW,34,FALSE),IF(O28="単価契約","単価契約"&amp;CHAR(10)&amp;"予定調達総額 "&amp;TEXT(VLOOKUP(A28,[7]令和4年度契約状況調査票!$C:$AW,18,FALSE),"#,##0円")&amp;CHAR(10)&amp;VLOOKUP(A28,[7]令和4年度契約状況調査票!$C:$AW,34,FALSE),VLOOKUP(A28,[7]令和4年度契約状況調査票!$C:$AW,34,FALSE))))))))</f>
        <v/>
      </c>
      <c r="O28" s="11" t="str">
        <f>IF(A28="","",VLOOKUP(A28,[7]令和4年度契約状況調査票!$C:$CE,55,FALSE))</f>
        <v/>
      </c>
      <c r="P28" s="11" t="str">
        <f>IF(A28="","",IF(VLOOKUP(A28,[7]令和4年度契約状況調査票!$C:$AW,16,FALSE)="他官署で調達手続きを実施のため","×",IF(VLOOKUP(A28,[7]令和4年度契約状況調査票!$C:$AW,23,FALSE)="②同種の他の契約の予定価格を類推されるおそれがあるため公表しない","×","○")))</f>
        <v/>
      </c>
    </row>
    <row r="29" spans="1:16" s="11" customFormat="1" ht="60" hidden="1" customHeight="1">
      <c r="A29" s="12" t="str">
        <f>IF(MAX([7]令和4年度契約状況調査票!C13:C35)&gt;=ROW()-5,ROW()-5,"")</f>
        <v/>
      </c>
      <c r="B29" s="13" t="str">
        <f>IF(A29="","",VLOOKUP(A29,[7]令和4年度契約状況調査票!$C:$AW,7,FALSE))</f>
        <v/>
      </c>
      <c r="C29" s="14" t="str">
        <f>IF(A29="","",VLOOKUP(A29,[7]令和4年度契約状況調査票!$C:$AW,8,FALSE))</f>
        <v/>
      </c>
      <c r="D29" s="15" t="str">
        <f>IF(A29="","",VLOOKUP(A29,[7]令和4年度契約状況調査票!$C:$AW,11,FALSE))</f>
        <v/>
      </c>
      <c r="E29" s="13" t="str">
        <f>IF(A29="","",VLOOKUP(A29,[7]令和4年度契約状況調査票!$C:$AW,12,FALSE))</f>
        <v/>
      </c>
      <c r="F29" s="16" t="str">
        <f>IF(A29="","",VLOOKUP(A29,[7]令和4年度契約状況調査票!$C:$AW,13,FALSE))</f>
        <v/>
      </c>
      <c r="G29" s="17" t="str">
        <f>IF(A29="","",IF(VLOOKUP(A29,[7]令和4年度契約状況調査票!$C:$AW,16,FALSE)="②一般競争入札（総合評価方式）","一般競争入札"&amp;CHAR(10)&amp;"（総合評価方式）","一般競争入札"))</f>
        <v/>
      </c>
      <c r="H29" s="18" t="str">
        <f>IF(A29="","",IF(VLOOKUP(A29,[7]令和4年度契約状況調査票!$C:$AW,18,FALSE)="他官署で調達手続きを実施のため","他官署で調達手続きを実施のため",IF(VLOOKUP(A29,[7]令和4年度契約状況調査票!$C:$AW,25,FALSE)="②同種の他の契約の予定価格を類推されるおそれがあるため公表しない","同種の他の契約の予定価格を類推されるおそれがあるため公表しない",IF(VLOOKUP(A29,[7]令和4年度契約状況調査票!$C:$AW,25,FALSE)="－","－",IF(VLOOKUP(A29,[7]令和4年度契約状況調査票!$C:$AW,9,FALSE)&lt;&gt;"",TEXT(VLOOKUP(A29,[7]令和4年度契約状況調査票!$C:$AW,18,FALSE),"#,##0円")&amp;CHAR(10)&amp;"(A)",VLOOKUP(A29,[7]令和4年度契約状況調査票!$C:$AW,18,FALSE))))))</f>
        <v/>
      </c>
      <c r="I29" s="18" t="str">
        <f>IF(A29="","",VLOOKUP(A29,[7]令和4年度契約状況調査票!$C:$AW,19,FALSE))</f>
        <v/>
      </c>
      <c r="J29" s="19" t="str">
        <f>IF(A29="","",IF(VLOOKUP(A29,[7]令和4年度契約状況調査票!$C:$AW,18,FALSE)="他官署で調達手続きを実施のため","－",IF(VLOOKUP(A29,[7]令和4年度契約状況調査票!$C:$AW,25,FALSE)="②同種の他の契約の予定価格を類推されるおそれがあるため公表しない","－",IF(VLOOKUP(A29,[7]令和4年度契約状況調査票!$C:$AW,25,FALSE)="－","－",IF(VLOOKUP(A29,[7]令和4年度契約状況調査票!$C:$AW,9,FALSE)&lt;&gt;"",TEXT(VLOOKUP(A29,[7]令和4年度契約状況調査票!$C:$AW,21,FALSE),"#.0%")&amp;CHAR(10)&amp;"(B/A×100)",VLOOKUP(A29,[7]令和4年度契約状況調査票!$C:$AW,21,FALSE))))))</f>
        <v/>
      </c>
      <c r="K29" s="20" t="str">
        <f>IF(A29="","",IF(VLOOKUP(A29,[7]令和4年度契約状況調査票!$C:$AW,14,FALSE)="①公益社団法人","公社",IF(VLOOKUP(A29,[7]令和4年度契約状況調査票!$C:$AW,14,FALSE)="②公益財団法人","公財","")))</f>
        <v/>
      </c>
      <c r="L29" s="20" t="str">
        <f>IF(A29="","",VLOOKUP(A29,[7]令和4年度契約状況調査票!$C:$AW,15,FALSE))</f>
        <v/>
      </c>
      <c r="M29" s="21" t="str">
        <f>IF(A29="","",IF(VLOOKUP(A29,[7]令和4年度契約状況調査票!$C:$AW,15,FALSE)="国所管",VLOOKUP(A29,[7]令和4年度契約状況調査票!$C:$AW,26,FALSE),""))</f>
        <v/>
      </c>
      <c r="N29" s="22" t="str">
        <f>IF(A29="","",IF(AND(P29="○",O29="分担契約/単価契約"),"単価契約"&amp;CHAR(10)&amp;"予定調達総額 "&amp;TEXT(VLOOKUP(A29,[7]令和4年度契約状況調査票!$C:$AW,18,FALSE),"#,##0円")&amp;"(B)"&amp;CHAR(10)&amp;"分担契約"&amp;CHAR(10)&amp;VLOOKUP(A29,[7]令和4年度契約状況調査票!$C:$AW,34,FALSE),IF(AND(P29="○",O29="分担契約"),"分担契約"&amp;CHAR(10)&amp;"契約総額 "&amp;TEXT(VLOOKUP(A29,[7]令和4年度契約状況調査票!$C:$AW,18,FALSE),"#,##0円")&amp;"(B)"&amp;CHAR(10)&amp;VLOOKUP(A29,[7]令和4年度契約状況調査票!$C:$AW,34,FALSE),(IF(O29="分担契約/単価契約","単価契約"&amp;CHAR(10)&amp;"予定調達総額 "&amp;TEXT(VLOOKUP(A29,[7]令和4年度契約状況調査票!$C:$AW,18,FALSE),"#,##0円")&amp;CHAR(10)&amp;"分担契約"&amp;CHAR(10)&amp;VLOOKUP(A29,[7]令和4年度契約状況調査票!$C:$AW,34,FALSE),IF(O29="分担契約","分担契約"&amp;CHAR(10)&amp;"契約総額 "&amp;TEXT(VLOOKUP(A29,[7]令和4年度契約状況調査票!$C:$AW,18,FALSE),"#,##0円")&amp;CHAR(10)&amp;VLOOKUP(A29,[7]令和4年度契約状況調査票!$C:$AW,34,FALSE),IF(O29="単価契約","単価契約"&amp;CHAR(10)&amp;"予定調達総額 "&amp;TEXT(VLOOKUP(A29,[7]令和4年度契約状況調査票!$C:$AW,18,FALSE),"#,##0円")&amp;CHAR(10)&amp;VLOOKUP(A29,[7]令和4年度契約状況調査票!$C:$AW,34,FALSE),VLOOKUP(A29,[7]令和4年度契約状況調査票!$C:$AW,34,FALSE))))))))</f>
        <v/>
      </c>
      <c r="O29" s="11" t="str">
        <f>IF(A29="","",VLOOKUP(A29,[7]令和4年度契約状況調査票!$C:$CE,55,FALSE))</f>
        <v/>
      </c>
      <c r="P29" s="11" t="str">
        <f>IF(A29="","",IF(VLOOKUP(A29,[7]令和4年度契約状況調査票!$C:$AW,16,FALSE)="他官署で調達手続きを実施のため","×",IF(VLOOKUP(A29,[7]令和4年度契約状況調査票!$C:$AW,23,FALSE)="②同種の他の契約の予定価格を類推されるおそれがあるため公表しない","×","○")))</f>
        <v/>
      </c>
    </row>
    <row r="30" spans="1:16" s="11" customFormat="1" ht="60" hidden="1" customHeight="1">
      <c r="A30" s="12" t="str">
        <f>IF(MAX([7]令和4年度契約状況調査票!C13:C36)&gt;=ROW()-5,ROW()-5,"")</f>
        <v/>
      </c>
      <c r="B30" s="13" t="str">
        <f>IF(A30="","",VLOOKUP(A30,[7]令和4年度契約状況調査票!$C:$AW,7,FALSE))</f>
        <v/>
      </c>
      <c r="C30" s="14" t="str">
        <f>IF(A30="","",VLOOKUP(A30,[7]令和4年度契約状況調査票!$C:$AW,8,FALSE))</f>
        <v/>
      </c>
      <c r="D30" s="15" t="str">
        <f>IF(A30="","",VLOOKUP(A30,[7]令和4年度契約状況調査票!$C:$AW,11,FALSE))</f>
        <v/>
      </c>
      <c r="E30" s="13" t="str">
        <f>IF(A30="","",VLOOKUP(A30,[7]令和4年度契約状況調査票!$C:$AW,12,FALSE))</f>
        <v/>
      </c>
      <c r="F30" s="16" t="str">
        <f>IF(A30="","",VLOOKUP(A30,[7]令和4年度契約状況調査票!$C:$AW,13,FALSE))</f>
        <v/>
      </c>
      <c r="G30" s="17" t="str">
        <f>IF(A30="","",IF(VLOOKUP(A30,[7]令和4年度契約状況調査票!$C:$AW,16,FALSE)="②一般競争入札（総合評価方式）","一般競争入札"&amp;CHAR(10)&amp;"（総合評価方式）","一般競争入札"))</f>
        <v/>
      </c>
      <c r="H30" s="18" t="str">
        <f>IF(A30="","",IF(VLOOKUP(A30,[7]令和4年度契約状況調査票!$C:$AW,18,FALSE)="他官署で調達手続きを実施のため","他官署で調達手続きを実施のため",IF(VLOOKUP(A30,[7]令和4年度契約状況調査票!$C:$AW,25,FALSE)="②同種の他の契約の予定価格を類推されるおそれがあるため公表しない","同種の他の契約の予定価格を類推されるおそれがあるため公表しない",IF(VLOOKUP(A30,[7]令和4年度契約状況調査票!$C:$AW,25,FALSE)="－","－",IF(VLOOKUP(A30,[7]令和4年度契約状況調査票!$C:$AW,9,FALSE)&lt;&gt;"",TEXT(VLOOKUP(A30,[7]令和4年度契約状況調査票!$C:$AW,18,FALSE),"#,##0円")&amp;CHAR(10)&amp;"(A)",VLOOKUP(A30,[7]令和4年度契約状況調査票!$C:$AW,18,FALSE))))))</f>
        <v/>
      </c>
      <c r="I30" s="18" t="str">
        <f>IF(A30="","",VLOOKUP(A30,[7]令和4年度契約状況調査票!$C:$AW,19,FALSE))</f>
        <v/>
      </c>
      <c r="J30" s="19" t="str">
        <f>IF(A30="","",IF(VLOOKUP(A30,[7]令和4年度契約状況調査票!$C:$AW,18,FALSE)="他官署で調達手続きを実施のため","－",IF(VLOOKUP(A30,[7]令和4年度契約状況調査票!$C:$AW,25,FALSE)="②同種の他の契約の予定価格を類推されるおそれがあるため公表しない","－",IF(VLOOKUP(A30,[7]令和4年度契約状況調査票!$C:$AW,25,FALSE)="－","－",IF(VLOOKUP(A30,[7]令和4年度契約状況調査票!$C:$AW,9,FALSE)&lt;&gt;"",TEXT(VLOOKUP(A30,[7]令和4年度契約状況調査票!$C:$AW,21,FALSE),"#.0%")&amp;CHAR(10)&amp;"(B/A×100)",VLOOKUP(A30,[7]令和4年度契約状況調査票!$C:$AW,21,FALSE))))))</f>
        <v/>
      </c>
      <c r="K30" s="20" t="str">
        <f>IF(A30="","",IF(VLOOKUP(A30,[7]令和4年度契約状況調査票!$C:$AW,14,FALSE)="①公益社団法人","公社",IF(VLOOKUP(A30,[7]令和4年度契約状況調査票!$C:$AW,14,FALSE)="②公益財団法人","公財","")))</f>
        <v/>
      </c>
      <c r="L30" s="20" t="str">
        <f>IF(A30="","",VLOOKUP(A30,[7]令和4年度契約状況調査票!$C:$AW,15,FALSE))</f>
        <v/>
      </c>
      <c r="M30" s="21" t="str">
        <f>IF(A30="","",IF(VLOOKUP(A30,[7]令和4年度契約状況調査票!$C:$AW,15,FALSE)="国所管",VLOOKUP(A30,[7]令和4年度契約状況調査票!$C:$AW,26,FALSE),""))</f>
        <v/>
      </c>
      <c r="N30" s="22" t="str">
        <f>IF(A30="","",IF(AND(P30="○",O30="分担契約/単価契約"),"単価契約"&amp;CHAR(10)&amp;"予定調達総額 "&amp;TEXT(VLOOKUP(A30,[7]令和4年度契約状況調査票!$C:$AW,18,FALSE),"#,##0円")&amp;"(B)"&amp;CHAR(10)&amp;"分担契約"&amp;CHAR(10)&amp;VLOOKUP(A30,[7]令和4年度契約状況調査票!$C:$AW,34,FALSE),IF(AND(P30="○",O30="分担契約"),"分担契約"&amp;CHAR(10)&amp;"契約総額 "&amp;TEXT(VLOOKUP(A30,[7]令和4年度契約状況調査票!$C:$AW,18,FALSE),"#,##0円")&amp;"(B)"&amp;CHAR(10)&amp;VLOOKUP(A30,[7]令和4年度契約状況調査票!$C:$AW,34,FALSE),(IF(O30="分担契約/単価契約","単価契約"&amp;CHAR(10)&amp;"予定調達総額 "&amp;TEXT(VLOOKUP(A30,[7]令和4年度契約状況調査票!$C:$AW,18,FALSE),"#,##0円")&amp;CHAR(10)&amp;"分担契約"&amp;CHAR(10)&amp;VLOOKUP(A30,[7]令和4年度契約状況調査票!$C:$AW,34,FALSE),IF(O30="分担契約","分担契約"&amp;CHAR(10)&amp;"契約総額 "&amp;TEXT(VLOOKUP(A30,[7]令和4年度契約状況調査票!$C:$AW,18,FALSE),"#,##0円")&amp;CHAR(10)&amp;VLOOKUP(A30,[7]令和4年度契約状況調査票!$C:$AW,34,FALSE),IF(O30="単価契約","単価契約"&amp;CHAR(10)&amp;"予定調達総額 "&amp;TEXT(VLOOKUP(A30,[7]令和4年度契約状況調査票!$C:$AW,18,FALSE),"#,##0円")&amp;CHAR(10)&amp;VLOOKUP(A30,[7]令和4年度契約状況調査票!$C:$AW,34,FALSE),VLOOKUP(A30,[7]令和4年度契約状況調査票!$C:$AW,34,FALSE))))))))</f>
        <v/>
      </c>
      <c r="O30" s="11" t="str">
        <f>IF(A30="","",VLOOKUP(A30,[7]令和4年度契約状況調査票!$C:$CE,55,FALSE))</f>
        <v/>
      </c>
      <c r="P30" s="11" t="str">
        <f>IF(A30="","",IF(VLOOKUP(A30,[7]令和4年度契約状況調査票!$C:$AW,16,FALSE)="他官署で調達手続きを実施のため","×",IF(VLOOKUP(A30,[7]令和4年度契約状況調査票!$C:$AW,23,FALSE)="②同種の他の契約の予定価格を類推されるおそれがあるため公表しない","×","○")))</f>
        <v/>
      </c>
    </row>
    <row r="31" spans="1:16" s="11" customFormat="1" ht="60" hidden="1" customHeight="1">
      <c r="A31" s="12" t="str">
        <f>IF(MAX([7]令和4年度契約状況調査票!C13:C37)&gt;=ROW()-5,ROW()-5,"")</f>
        <v/>
      </c>
      <c r="B31" s="13" t="str">
        <f>IF(A31="","",VLOOKUP(A31,[7]令和4年度契約状況調査票!$C:$AW,7,FALSE))</f>
        <v/>
      </c>
      <c r="C31" s="14" t="str">
        <f>IF(A31="","",VLOOKUP(A31,[7]令和4年度契約状況調査票!$C:$AW,8,FALSE))</f>
        <v/>
      </c>
      <c r="D31" s="15" t="str">
        <f>IF(A31="","",VLOOKUP(A31,[7]令和4年度契約状況調査票!$C:$AW,11,FALSE))</f>
        <v/>
      </c>
      <c r="E31" s="13" t="str">
        <f>IF(A31="","",VLOOKUP(A31,[7]令和4年度契約状況調査票!$C:$AW,12,FALSE))</f>
        <v/>
      </c>
      <c r="F31" s="16" t="str">
        <f>IF(A31="","",VLOOKUP(A31,[7]令和4年度契約状況調査票!$C:$AW,13,FALSE))</f>
        <v/>
      </c>
      <c r="G31" s="17" t="str">
        <f>IF(A31="","",IF(VLOOKUP(A31,[7]令和4年度契約状況調査票!$C:$AW,16,FALSE)="②一般競争入札（総合評価方式）","一般競争入札"&amp;CHAR(10)&amp;"（総合評価方式）","一般競争入札"))</f>
        <v/>
      </c>
      <c r="H31" s="18" t="str">
        <f>IF(A31="","",IF(VLOOKUP(A31,[7]令和4年度契約状況調査票!$C:$AW,18,FALSE)="他官署で調達手続きを実施のため","他官署で調達手続きを実施のため",IF(VLOOKUP(A31,[7]令和4年度契約状況調査票!$C:$AW,25,FALSE)="②同種の他の契約の予定価格を類推されるおそれがあるため公表しない","同種の他の契約の予定価格を類推されるおそれがあるため公表しない",IF(VLOOKUP(A31,[7]令和4年度契約状況調査票!$C:$AW,25,FALSE)="－","－",IF(VLOOKUP(A31,[7]令和4年度契約状況調査票!$C:$AW,9,FALSE)&lt;&gt;"",TEXT(VLOOKUP(A31,[7]令和4年度契約状況調査票!$C:$AW,18,FALSE),"#,##0円")&amp;CHAR(10)&amp;"(A)",VLOOKUP(A31,[7]令和4年度契約状況調査票!$C:$AW,18,FALSE))))))</f>
        <v/>
      </c>
      <c r="I31" s="18" t="str">
        <f>IF(A31="","",VLOOKUP(A31,[7]令和4年度契約状況調査票!$C:$AW,19,FALSE))</f>
        <v/>
      </c>
      <c r="J31" s="19" t="str">
        <f>IF(A31="","",IF(VLOOKUP(A31,[7]令和4年度契約状況調査票!$C:$AW,18,FALSE)="他官署で調達手続きを実施のため","－",IF(VLOOKUP(A31,[7]令和4年度契約状況調査票!$C:$AW,25,FALSE)="②同種の他の契約の予定価格を類推されるおそれがあるため公表しない","－",IF(VLOOKUP(A31,[7]令和4年度契約状況調査票!$C:$AW,25,FALSE)="－","－",IF(VLOOKUP(A31,[7]令和4年度契約状況調査票!$C:$AW,9,FALSE)&lt;&gt;"",TEXT(VLOOKUP(A31,[7]令和4年度契約状況調査票!$C:$AW,21,FALSE),"#.0%")&amp;CHAR(10)&amp;"(B/A×100)",VLOOKUP(A31,[7]令和4年度契約状況調査票!$C:$AW,21,FALSE))))))</f>
        <v/>
      </c>
      <c r="K31" s="20" t="str">
        <f>IF(A31="","",IF(VLOOKUP(A31,[7]令和4年度契約状況調査票!$C:$AW,14,FALSE)="①公益社団法人","公社",IF(VLOOKUP(A31,[7]令和4年度契約状況調査票!$C:$AW,14,FALSE)="②公益財団法人","公財","")))</f>
        <v/>
      </c>
      <c r="L31" s="20" t="str">
        <f>IF(A31="","",VLOOKUP(A31,[7]令和4年度契約状況調査票!$C:$AW,15,FALSE))</f>
        <v/>
      </c>
      <c r="M31" s="21" t="str">
        <f>IF(A31="","",IF(VLOOKUP(A31,[7]令和4年度契約状況調査票!$C:$AW,15,FALSE)="国所管",VLOOKUP(A31,[7]令和4年度契約状況調査票!$C:$AW,26,FALSE),""))</f>
        <v/>
      </c>
      <c r="N31" s="22" t="str">
        <f>IF(A31="","",IF(AND(P31="○",O31="分担契約/単価契約"),"単価契約"&amp;CHAR(10)&amp;"予定調達総額 "&amp;TEXT(VLOOKUP(A31,[7]令和4年度契約状況調査票!$C:$AW,18,FALSE),"#,##0円")&amp;"(B)"&amp;CHAR(10)&amp;"分担契約"&amp;CHAR(10)&amp;VLOOKUP(A31,[7]令和4年度契約状況調査票!$C:$AW,34,FALSE),IF(AND(P31="○",O31="分担契約"),"分担契約"&amp;CHAR(10)&amp;"契約総額 "&amp;TEXT(VLOOKUP(A31,[7]令和4年度契約状況調査票!$C:$AW,18,FALSE),"#,##0円")&amp;"(B)"&amp;CHAR(10)&amp;VLOOKUP(A31,[7]令和4年度契約状況調査票!$C:$AW,34,FALSE),(IF(O31="分担契約/単価契約","単価契約"&amp;CHAR(10)&amp;"予定調達総額 "&amp;TEXT(VLOOKUP(A31,[7]令和4年度契約状況調査票!$C:$AW,18,FALSE),"#,##0円")&amp;CHAR(10)&amp;"分担契約"&amp;CHAR(10)&amp;VLOOKUP(A31,[7]令和4年度契約状況調査票!$C:$AW,34,FALSE),IF(O31="分担契約","分担契約"&amp;CHAR(10)&amp;"契約総額 "&amp;TEXT(VLOOKUP(A31,[7]令和4年度契約状況調査票!$C:$AW,18,FALSE),"#,##0円")&amp;CHAR(10)&amp;VLOOKUP(A31,[7]令和4年度契約状況調査票!$C:$AW,34,FALSE),IF(O31="単価契約","単価契約"&amp;CHAR(10)&amp;"予定調達総額 "&amp;TEXT(VLOOKUP(A31,[7]令和4年度契約状況調査票!$C:$AW,18,FALSE),"#,##0円")&amp;CHAR(10)&amp;VLOOKUP(A31,[7]令和4年度契約状況調査票!$C:$AW,34,FALSE),VLOOKUP(A31,[7]令和4年度契約状況調査票!$C:$AW,34,FALSE))))))))</f>
        <v/>
      </c>
      <c r="O31" s="11" t="str">
        <f>IF(A31="","",VLOOKUP(A31,[7]令和4年度契約状況調査票!$C:$CE,55,FALSE))</f>
        <v/>
      </c>
      <c r="P31" s="11" t="str">
        <f>IF(A31="","",IF(VLOOKUP(A31,[7]令和4年度契約状況調査票!$C:$AW,16,FALSE)="他官署で調達手続きを実施のため","×",IF(VLOOKUP(A31,[7]令和4年度契約状況調査票!$C:$AW,23,FALSE)="②同種の他の契約の予定価格を類推されるおそれがあるため公表しない","×","○")))</f>
        <v/>
      </c>
    </row>
    <row r="32" spans="1:16" s="11" customFormat="1" ht="60" hidden="1" customHeight="1">
      <c r="A32" s="12" t="str">
        <f>IF(MAX([7]令和4年度契約状況調査票!C13:C38)&gt;=ROW()-5,ROW()-5,"")</f>
        <v/>
      </c>
      <c r="B32" s="13" t="str">
        <f>IF(A32="","",VLOOKUP(A32,[7]令和4年度契約状況調査票!$C:$AW,7,FALSE))</f>
        <v/>
      </c>
      <c r="C32" s="14" t="str">
        <f>IF(A32="","",VLOOKUP(A32,[7]令和4年度契約状況調査票!$C:$AW,8,FALSE))</f>
        <v/>
      </c>
      <c r="D32" s="15" t="str">
        <f>IF(A32="","",VLOOKUP(A32,[7]令和4年度契約状況調査票!$C:$AW,11,FALSE))</f>
        <v/>
      </c>
      <c r="E32" s="13" t="str">
        <f>IF(A32="","",VLOOKUP(A32,[7]令和4年度契約状況調査票!$C:$AW,12,FALSE))</f>
        <v/>
      </c>
      <c r="F32" s="16" t="str">
        <f>IF(A32="","",VLOOKUP(A32,[7]令和4年度契約状況調査票!$C:$AW,13,FALSE))</f>
        <v/>
      </c>
      <c r="G32" s="17" t="str">
        <f>IF(A32="","",IF(VLOOKUP(A32,[7]令和4年度契約状況調査票!$C:$AW,16,FALSE)="②一般競争入札（総合評価方式）","一般競争入札"&amp;CHAR(10)&amp;"（総合評価方式）","一般競争入札"))</f>
        <v/>
      </c>
      <c r="H32" s="18" t="str">
        <f>IF(A32="","",IF(VLOOKUP(A32,[7]令和4年度契約状況調査票!$C:$AW,18,FALSE)="他官署で調達手続きを実施のため","他官署で調達手続きを実施のため",IF(VLOOKUP(A32,[7]令和4年度契約状況調査票!$C:$AW,25,FALSE)="②同種の他の契約の予定価格を類推されるおそれがあるため公表しない","同種の他の契約の予定価格を類推されるおそれがあるため公表しない",IF(VLOOKUP(A32,[7]令和4年度契約状況調査票!$C:$AW,25,FALSE)="－","－",IF(VLOOKUP(A32,[7]令和4年度契約状況調査票!$C:$AW,9,FALSE)&lt;&gt;"",TEXT(VLOOKUP(A32,[7]令和4年度契約状況調査票!$C:$AW,18,FALSE),"#,##0円")&amp;CHAR(10)&amp;"(A)",VLOOKUP(A32,[7]令和4年度契約状況調査票!$C:$AW,18,FALSE))))))</f>
        <v/>
      </c>
      <c r="I32" s="18" t="str">
        <f>IF(A32="","",VLOOKUP(A32,[7]令和4年度契約状況調査票!$C:$AW,19,FALSE))</f>
        <v/>
      </c>
      <c r="J32" s="19" t="str">
        <f>IF(A32="","",IF(VLOOKUP(A32,[7]令和4年度契約状況調査票!$C:$AW,18,FALSE)="他官署で調達手続きを実施のため","－",IF(VLOOKUP(A32,[7]令和4年度契約状況調査票!$C:$AW,25,FALSE)="②同種の他の契約の予定価格を類推されるおそれがあるため公表しない","－",IF(VLOOKUP(A32,[7]令和4年度契約状況調査票!$C:$AW,25,FALSE)="－","－",IF(VLOOKUP(A32,[7]令和4年度契約状況調査票!$C:$AW,9,FALSE)&lt;&gt;"",TEXT(VLOOKUP(A32,[7]令和4年度契約状況調査票!$C:$AW,21,FALSE),"#.0%")&amp;CHAR(10)&amp;"(B/A×100)",VLOOKUP(A32,[7]令和4年度契約状況調査票!$C:$AW,21,FALSE))))))</f>
        <v/>
      </c>
      <c r="K32" s="20" t="str">
        <f>IF(A32="","",IF(VLOOKUP(A32,[7]令和4年度契約状況調査票!$C:$AW,14,FALSE)="①公益社団法人","公社",IF(VLOOKUP(A32,[7]令和4年度契約状況調査票!$C:$AW,14,FALSE)="②公益財団法人","公財","")))</f>
        <v/>
      </c>
      <c r="L32" s="20" t="str">
        <f>IF(A32="","",VLOOKUP(A32,[7]令和4年度契約状況調査票!$C:$AW,15,FALSE))</f>
        <v/>
      </c>
      <c r="M32" s="21" t="str">
        <f>IF(A32="","",IF(VLOOKUP(A32,[7]令和4年度契約状況調査票!$C:$AW,15,FALSE)="国所管",VLOOKUP(A32,[7]令和4年度契約状況調査票!$C:$AW,26,FALSE),""))</f>
        <v/>
      </c>
      <c r="N32" s="22" t="str">
        <f>IF(A32="","",IF(AND(P32="○",O32="分担契約/単価契約"),"単価契約"&amp;CHAR(10)&amp;"予定調達総額 "&amp;TEXT(VLOOKUP(A32,[7]令和4年度契約状況調査票!$C:$AW,18,FALSE),"#,##0円")&amp;"(B)"&amp;CHAR(10)&amp;"分担契約"&amp;CHAR(10)&amp;VLOOKUP(A32,[7]令和4年度契約状況調査票!$C:$AW,34,FALSE),IF(AND(P32="○",O32="分担契約"),"分担契約"&amp;CHAR(10)&amp;"契約総額 "&amp;TEXT(VLOOKUP(A32,[7]令和4年度契約状況調査票!$C:$AW,18,FALSE),"#,##0円")&amp;"(B)"&amp;CHAR(10)&amp;VLOOKUP(A32,[7]令和4年度契約状況調査票!$C:$AW,34,FALSE),(IF(O32="分担契約/単価契約","単価契約"&amp;CHAR(10)&amp;"予定調達総額 "&amp;TEXT(VLOOKUP(A32,[7]令和4年度契約状況調査票!$C:$AW,18,FALSE),"#,##0円")&amp;CHAR(10)&amp;"分担契約"&amp;CHAR(10)&amp;VLOOKUP(A32,[7]令和4年度契約状況調査票!$C:$AW,34,FALSE),IF(O32="分担契約","分担契約"&amp;CHAR(10)&amp;"契約総額 "&amp;TEXT(VLOOKUP(A32,[7]令和4年度契約状況調査票!$C:$AW,18,FALSE),"#,##0円")&amp;CHAR(10)&amp;VLOOKUP(A32,[7]令和4年度契約状況調査票!$C:$AW,34,FALSE),IF(O32="単価契約","単価契約"&amp;CHAR(10)&amp;"予定調達総額 "&amp;TEXT(VLOOKUP(A32,[7]令和4年度契約状況調査票!$C:$AW,18,FALSE),"#,##0円")&amp;CHAR(10)&amp;VLOOKUP(A32,[7]令和4年度契約状況調査票!$C:$AW,34,FALSE),VLOOKUP(A32,[7]令和4年度契約状況調査票!$C:$AW,34,FALSE))))))))</f>
        <v/>
      </c>
      <c r="O32" s="11" t="str">
        <f>IF(A32="","",VLOOKUP(A32,[7]令和4年度契約状況調査票!$C:$CE,55,FALSE))</f>
        <v/>
      </c>
      <c r="P32" s="11" t="str">
        <f>IF(A32="","",IF(VLOOKUP(A32,[7]令和4年度契約状況調査票!$C:$AW,16,FALSE)="他官署で調達手続きを実施のため","×",IF(VLOOKUP(A32,[7]令和4年度契約状況調査票!$C:$AW,23,FALSE)="②同種の他の契約の予定価格を類推されるおそれがあるため公表しない","×","○")))</f>
        <v/>
      </c>
    </row>
    <row r="33" spans="1:16" s="11" customFormat="1" ht="60" hidden="1" customHeight="1">
      <c r="A33" s="12" t="str">
        <f>IF(MAX([7]令和4年度契約状況調査票!C13:C39)&gt;=ROW()-5,ROW()-5,"")</f>
        <v/>
      </c>
      <c r="B33" s="13" t="str">
        <f>IF(A33="","",VLOOKUP(A33,[7]令和4年度契約状況調査票!$C:$AW,7,FALSE))</f>
        <v/>
      </c>
      <c r="C33" s="14" t="str">
        <f>IF(A33="","",VLOOKUP(A33,[7]令和4年度契約状況調査票!$C:$AW,8,FALSE))</f>
        <v/>
      </c>
      <c r="D33" s="15" t="str">
        <f>IF(A33="","",VLOOKUP(A33,[7]令和4年度契約状況調査票!$C:$AW,11,FALSE))</f>
        <v/>
      </c>
      <c r="E33" s="13" t="str">
        <f>IF(A33="","",VLOOKUP(A33,[7]令和4年度契約状況調査票!$C:$AW,12,FALSE))</f>
        <v/>
      </c>
      <c r="F33" s="16" t="str">
        <f>IF(A33="","",VLOOKUP(A33,[7]令和4年度契約状況調査票!$C:$AW,13,FALSE))</f>
        <v/>
      </c>
      <c r="G33" s="17" t="str">
        <f>IF(A33="","",IF(VLOOKUP(A33,[7]令和4年度契約状況調査票!$C:$AW,16,FALSE)="②一般競争入札（総合評価方式）","一般競争入札"&amp;CHAR(10)&amp;"（総合評価方式）","一般競争入札"))</f>
        <v/>
      </c>
      <c r="H33" s="18" t="str">
        <f>IF(A33="","",IF(VLOOKUP(A33,[7]令和4年度契約状況調査票!$C:$AW,18,FALSE)="他官署で調達手続きを実施のため","他官署で調達手続きを実施のため",IF(VLOOKUP(A33,[7]令和4年度契約状況調査票!$C:$AW,25,FALSE)="②同種の他の契約の予定価格を類推されるおそれがあるため公表しない","同種の他の契約の予定価格を類推されるおそれがあるため公表しない",IF(VLOOKUP(A33,[7]令和4年度契約状況調査票!$C:$AW,25,FALSE)="－","－",IF(VLOOKUP(A33,[7]令和4年度契約状況調査票!$C:$AW,9,FALSE)&lt;&gt;"",TEXT(VLOOKUP(A33,[7]令和4年度契約状況調査票!$C:$AW,18,FALSE),"#,##0円")&amp;CHAR(10)&amp;"(A)",VLOOKUP(A33,[7]令和4年度契約状況調査票!$C:$AW,18,FALSE))))))</f>
        <v/>
      </c>
      <c r="I33" s="18" t="str">
        <f>IF(A33="","",VLOOKUP(A33,[7]令和4年度契約状況調査票!$C:$AW,19,FALSE))</f>
        <v/>
      </c>
      <c r="J33" s="19" t="str">
        <f>IF(A33="","",IF(VLOOKUP(A33,[7]令和4年度契約状況調査票!$C:$AW,18,FALSE)="他官署で調達手続きを実施のため","－",IF(VLOOKUP(A33,[7]令和4年度契約状況調査票!$C:$AW,25,FALSE)="②同種の他の契約の予定価格を類推されるおそれがあるため公表しない","－",IF(VLOOKUP(A33,[7]令和4年度契約状況調査票!$C:$AW,25,FALSE)="－","－",IF(VLOOKUP(A33,[7]令和4年度契約状況調査票!$C:$AW,9,FALSE)&lt;&gt;"",TEXT(VLOOKUP(A33,[7]令和4年度契約状況調査票!$C:$AW,21,FALSE),"#.0%")&amp;CHAR(10)&amp;"(B/A×100)",VLOOKUP(A33,[7]令和4年度契約状況調査票!$C:$AW,21,FALSE))))))</f>
        <v/>
      </c>
      <c r="K33" s="20" t="str">
        <f>IF(A33="","",IF(VLOOKUP(A33,[7]令和4年度契約状況調査票!$C:$AW,14,FALSE)="①公益社団法人","公社",IF(VLOOKUP(A33,[7]令和4年度契約状況調査票!$C:$AW,14,FALSE)="②公益財団法人","公財","")))</f>
        <v/>
      </c>
      <c r="L33" s="20" t="str">
        <f>IF(A33="","",VLOOKUP(A33,[7]令和4年度契約状況調査票!$C:$AW,15,FALSE))</f>
        <v/>
      </c>
      <c r="M33" s="21" t="str">
        <f>IF(A33="","",IF(VLOOKUP(A33,[7]令和4年度契約状況調査票!$C:$AW,15,FALSE)="国所管",VLOOKUP(A33,[7]令和4年度契約状況調査票!$C:$AW,26,FALSE),""))</f>
        <v/>
      </c>
      <c r="N33" s="22" t="str">
        <f>IF(A33="","",IF(AND(P33="○",O33="分担契約/単価契約"),"単価契約"&amp;CHAR(10)&amp;"予定調達総額 "&amp;TEXT(VLOOKUP(A33,[7]令和4年度契約状況調査票!$C:$AW,18,FALSE),"#,##0円")&amp;"(B)"&amp;CHAR(10)&amp;"分担契約"&amp;CHAR(10)&amp;VLOOKUP(A33,[7]令和4年度契約状況調査票!$C:$AW,34,FALSE),IF(AND(P33="○",O33="分担契約"),"分担契約"&amp;CHAR(10)&amp;"契約総額 "&amp;TEXT(VLOOKUP(A33,[7]令和4年度契約状況調査票!$C:$AW,18,FALSE),"#,##0円")&amp;"(B)"&amp;CHAR(10)&amp;VLOOKUP(A33,[7]令和4年度契約状況調査票!$C:$AW,34,FALSE),(IF(O33="分担契約/単価契約","単価契約"&amp;CHAR(10)&amp;"予定調達総額 "&amp;TEXT(VLOOKUP(A33,[7]令和4年度契約状況調査票!$C:$AW,18,FALSE),"#,##0円")&amp;CHAR(10)&amp;"分担契約"&amp;CHAR(10)&amp;VLOOKUP(A33,[7]令和4年度契約状況調査票!$C:$AW,34,FALSE),IF(O33="分担契約","分担契約"&amp;CHAR(10)&amp;"契約総額 "&amp;TEXT(VLOOKUP(A33,[7]令和4年度契約状況調査票!$C:$AW,18,FALSE),"#,##0円")&amp;CHAR(10)&amp;VLOOKUP(A33,[7]令和4年度契約状況調査票!$C:$AW,34,FALSE),IF(O33="単価契約","単価契約"&amp;CHAR(10)&amp;"予定調達総額 "&amp;TEXT(VLOOKUP(A33,[7]令和4年度契約状況調査票!$C:$AW,18,FALSE),"#,##0円")&amp;CHAR(10)&amp;VLOOKUP(A33,[7]令和4年度契約状況調査票!$C:$AW,34,FALSE),VLOOKUP(A33,[7]令和4年度契約状況調査票!$C:$AW,34,FALSE))))))))</f>
        <v/>
      </c>
      <c r="O33" s="11" t="str">
        <f>IF(A33="","",VLOOKUP(A33,[7]令和4年度契約状況調査票!$C:$CE,55,FALSE))</f>
        <v/>
      </c>
      <c r="P33" s="11" t="str">
        <f>IF(A33="","",IF(VLOOKUP(A33,[7]令和4年度契約状況調査票!$C:$AW,16,FALSE)="他官署で調達手続きを実施のため","×",IF(VLOOKUP(A33,[7]令和4年度契約状況調査票!$C:$AW,23,FALSE)="②同種の他の契約の予定価格を類推されるおそれがあるため公表しない","×","○")))</f>
        <v/>
      </c>
    </row>
    <row r="34" spans="1:16" s="11" customFormat="1" ht="60" hidden="1" customHeight="1">
      <c r="A34" s="12" t="str">
        <f>IF(MAX([7]令和4年度契約状況調査票!C13:C40)&gt;=ROW()-5,ROW()-5,"")</f>
        <v/>
      </c>
      <c r="B34" s="13" t="str">
        <f>IF(A34="","",VLOOKUP(A34,[7]令和4年度契約状況調査票!$C:$AW,7,FALSE))</f>
        <v/>
      </c>
      <c r="C34" s="14" t="str">
        <f>IF(A34="","",VLOOKUP(A34,[7]令和4年度契約状況調査票!$C:$AW,8,FALSE))</f>
        <v/>
      </c>
      <c r="D34" s="15" t="str">
        <f>IF(A34="","",VLOOKUP(A34,[7]令和4年度契約状況調査票!$C:$AW,11,FALSE))</f>
        <v/>
      </c>
      <c r="E34" s="13" t="str">
        <f>IF(A34="","",VLOOKUP(A34,[7]令和4年度契約状況調査票!$C:$AW,12,FALSE))</f>
        <v/>
      </c>
      <c r="F34" s="16" t="str">
        <f>IF(A34="","",VLOOKUP(A34,[7]令和4年度契約状況調査票!$C:$AW,13,FALSE))</f>
        <v/>
      </c>
      <c r="G34" s="17" t="str">
        <f>IF(A34="","",IF(VLOOKUP(A34,[7]令和4年度契約状況調査票!$C:$AW,16,FALSE)="②一般競争入札（総合評価方式）","一般競争入札"&amp;CHAR(10)&amp;"（総合評価方式）","一般競争入札"))</f>
        <v/>
      </c>
      <c r="H34" s="18" t="str">
        <f>IF(A34="","",IF(VLOOKUP(A34,[7]令和4年度契約状況調査票!$C:$AW,18,FALSE)="他官署で調達手続きを実施のため","他官署で調達手続きを実施のため",IF(VLOOKUP(A34,[7]令和4年度契約状況調査票!$C:$AW,25,FALSE)="②同種の他の契約の予定価格を類推されるおそれがあるため公表しない","同種の他の契約の予定価格を類推されるおそれがあるため公表しない",IF(VLOOKUP(A34,[7]令和4年度契約状況調査票!$C:$AW,25,FALSE)="－","－",IF(VLOOKUP(A34,[7]令和4年度契約状況調査票!$C:$AW,9,FALSE)&lt;&gt;"",TEXT(VLOOKUP(A34,[7]令和4年度契約状況調査票!$C:$AW,18,FALSE),"#,##0円")&amp;CHAR(10)&amp;"(A)",VLOOKUP(A34,[7]令和4年度契約状況調査票!$C:$AW,18,FALSE))))))</f>
        <v/>
      </c>
      <c r="I34" s="18" t="str">
        <f>IF(A34="","",VLOOKUP(A34,[7]令和4年度契約状況調査票!$C:$AW,19,FALSE))</f>
        <v/>
      </c>
      <c r="J34" s="19" t="str">
        <f>IF(A34="","",IF(VLOOKUP(A34,[7]令和4年度契約状況調査票!$C:$AW,18,FALSE)="他官署で調達手続きを実施のため","－",IF(VLOOKUP(A34,[7]令和4年度契約状況調査票!$C:$AW,25,FALSE)="②同種の他の契約の予定価格を類推されるおそれがあるため公表しない","－",IF(VLOOKUP(A34,[7]令和4年度契約状況調査票!$C:$AW,25,FALSE)="－","－",IF(VLOOKUP(A34,[7]令和4年度契約状況調査票!$C:$AW,9,FALSE)&lt;&gt;"",TEXT(VLOOKUP(A34,[7]令和4年度契約状況調査票!$C:$AW,21,FALSE),"#.0%")&amp;CHAR(10)&amp;"(B/A×100)",VLOOKUP(A34,[7]令和4年度契約状況調査票!$C:$AW,21,FALSE))))))</f>
        <v/>
      </c>
      <c r="K34" s="20" t="str">
        <f>IF(A34="","",IF(VLOOKUP(A34,[7]令和4年度契約状況調査票!$C:$AW,14,FALSE)="①公益社団法人","公社",IF(VLOOKUP(A34,[7]令和4年度契約状況調査票!$C:$AW,14,FALSE)="②公益財団法人","公財","")))</f>
        <v/>
      </c>
      <c r="L34" s="20" t="str">
        <f>IF(A34="","",VLOOKUP(A34,[7]令和4年度契約状況調査票!$C:$AW,15,FALSE))</f>
        <v/>
      </c>
      <c r="M34" s="21" t="str">
        <f>IF(A34="","",IF(VLOOKUP(A34,[7]令和4年度契約状況調査票!$C:$AW,15,FALSE)="国所管",VLOOKUP(A34,[7]令和4年度契約状況調査票!$C:$AW,26,FALSE),""))</f>
        <v/>
      </c>
      <c r="N34" s="22" t="str">
        <f>IF(A34="","",IF(AND(P34="○",O34="分担契約/単価契約"),"単価契約"&amp;CHAR(10)&amp;"予定調達総額 "&amp;TEXT(VLOOKUP(A34,[7]令和4年度契約状況調査票!$C:$AW,18,FALSE),"#,##0円")&amp;"(B)"&amp;CHAR(10)&amp;"分担契約"&amp;CHAR(10)&amp;VLOOKUP(A34,[7]令和4年度契約状況調査票!$C:$AW,34,FALSE),IF(AND(P34="○",O34="分担契約"),"分担契約"&amp;CHAR(10)&amp;"契約総額 "&amp;TEXT(VLOOKUP(A34,[7]令和4年度契約状況調査票!$C:$AW,18,FALSE),"#,##0円")&amp;"(B)"&amp;CHAR(10)&amp;VLOOKUP(A34,[7]令和4年度契約状況調査票!$C:$AW,34,FALSE),(IF(O34="分担契約/単価契約","単価契約"&amp;CHAR(10)&amp;"予定調達総額 "&amp;TEXT(VLOOKUP(A34,[7]令和4年度契約状況調査票!$C:$AW,18,FALSE),"#,##0円")&amp;CHAR(10)&amp;"分担契約"&amp;CHAR(10)&amp;VLOOKUP(A34,[7]令和4年度契約状況調査票!$C:$AW,34,FALSE),IF(O34="分担契約","分担契約"&amp;CHAR(10)&amp;"契約総額 "&amp;TEXT(VLOOKUP(A34,[7]令和4年度契約状況調査票!$C:$AW,18,FALSE),"#,##0円")&amp;CHAR(10)&amp;VLOOKUP(A34,[7]令和4年度契約状況調査票!$C:$AW,34,FALSE),IF(O34="単価契約","単価契約"&amp;CHAR(10)&amp;"予定調達総額 "&amp;TEXT(VLOOKUP(A34,[7]令和4年度契約状況調査票!$C:$AW,18,FALSE),"#,##0円")&amp;CHAR(10)&amp;VLOOKUP(A34,[7]令和4年度契約状況調査票!$C:$AW,34,FALSE),VLOOKUP(A34,[7]令和4年度契約状況調査票!$C:$AW,34,FALSE))))))))</f>
        <v/>
      </c>
      <c r="O34" s="11" t="str">
        <f>IF(A34="","",VLOOKUP(A34,[7]令和4年度契約状況調査票!$C:$CE,55,FALSE))</f>
        <v/>
      </c>
      <c r="P34" s="11" t="str">
        <f>IF(A34="","",IF(VLOOKUP(A34,[7]令和4年度契約状況調査票!$C:$AW,16,FALSE)="他官署で調達手続きを実施のため","×",IF(VLOOKUP(A34,[7]令和4年度契約状況調査票!$C:$AW,23,FALSE)="②同種の他の契約の予定価格を類推されるおそれがあるため公表しない","×","○")))</f>
        <v/>
      </c>
    </row>
    <row r="35" spans="1:16" s="11" customFormat="1" ht="60" hidden="1" customHeight="1">
      <c r="A35" s="12" t="str">
        <f>IF(MAX([7]令和4年度契約状況調査票!C13:C41)&gt;=ROW()-5,ROW()-5,"")</f>
        <v/>
      </c>
      <c r="B35" s="13" t="str">
        <f>IF(A35="","",VLOOKUP(A35,[7]令和4年度契約状況調査票!$C:$AW,7,FALSE))</f>
        <v/>
      </c>
      <c r="C35" s="14" t="str">
        <f>IF(A35="","",VLOOKUP(A35,[7]令和4年度契約状況調査票!$C:$AW,8,FALSE))</f>
        <v/>
      </c>
      <c r="D35" s="15" t="str">
        <f>IF(A35="","",VLOOKUP(A35,[7]令和4年度契約状況調査票!$C:$AW,11,FALSE))</f>
        <v/>
      </c>
      <c r="E35" s="13" t="str">
        <f>IF(A35="","",VLOOKUP(A35,[7]令和4年度契約状況調査票!$C:$AW,12,FALSE))</f>
        <v/>
      </c>
      <c r="F35" s="16" t="str">
        <f>IF(A35="","",VLOOKUP(A35,[7]令和4年度契約状況調査票!$C:$AW,13,FALSE))</f>
        <v/>
      </c>
      <c r="G35" s="17" t="str">
        <f>IF(A35="","",IF(VLOOKUP(A35,[7]令和4年度契約状況調査票!$C:$AW,16,FALSE)="②一般競争入札（総合評価方式）","一般競争入札"&amp;CHAR(10)&amp;"（総合評価方式）","一般競争入札"))</f>
        <v/>
      </c>
      <c r="H35" s="18" t="str">
        <f>IF(A35="","",IF(VLOOKUP(A35,[7]令和4年度契約状況調査票!$C:$AW,18,FALSE)="他官署で調達手続きを実施のため","他官署で調達手続きを実施のため",IF(VLOOKUP(A35,[7]令和4年度契約状況調査票!$C:$AW,25,FALSE)="②同種の他の契約の予定価格を類推されるおそれがあるため公表しない","同種の他の契約の予定価格を類推されるおそれがあるため公表しない",IF(VLOOKUP(A35,[7]令和4年度契約状況調査票!$C:$AW,25,FALSE)="－","－",IF(VLOOKUP(A35,[7]令和4年度契約状況調査票!$C:$AW,9,FALSE)&lt;&gt;"",TEXT(VLOOKUP(A35,[7]令和4年度契約状況調査票!$C:$AW,18,FALSE),"#,##0円")&amp;CHAR(10)&amp;"(A)",VLOOKUP(A35,[7]令和4年度契約状況調査票!$C:$AW,18,FALSE))))))</f>
        <v/>
      </c>
      <c r="I35" s="18" t="str">
        <f>IF(A35="","",VLOOKUP(A35,[7]令和4年度契約状況調査票!$C:$AW,19,FALSE))</f>
        <v/>
      </c>
      <c r="J35" s="19" t="str">
        <f>IF(A35="","",IF(VLOOKUP(A35,[7]令和4年度契約状況調査票!$C:$AW,18,FALSE)="他官署で調達手続きを実施のため","－",IF(VLOOKUP(A35,[7]令和4年度契約状況調査票!$C:$AW,25,FALSE)="②同種の他の契約の予定価格を類推されるおそれがあるため公表しない","－",IF(VLOOKUP(A35,[7]令和4年度契約状況調査票!$C:$AW,25,FALSE)="－","－",IF(VLOOKUP(A35,[7]令和4年度契約状況調査票!$C:$AW,9,FALSE)&lt;&gt;"",TEXT(VLOOKUP(A35,[7]令和4年度契約状況調査票!$C:$AW,21,FALSE),"#.0%")&amp;CHAR(10)&amp;"(B/A×100)",VLOOKUP(A35,[7]令和4年度契約状況調査票!$C:$AW,21,FALSE))))))</f>
        <v/>
      </c>
      <c r="K35" s="20" t="str">
        <f>IF(A35="","",IF(VLOOKUP(A35,[7]令和4年度契約状況調査票!$C:$AW,14,FALSE)="①公益社団法人","公社",IF(VLOOKUP(A35,[7]令和4年度契約状況調査票!$C:$AW,14,FALSE)="②公益財団法人","公財","")))</f>
        <v/>
      </c>
      <c r="L35" s="20" t="str">
        <f>IF(A35="","",VLOOKUP(A35,[7]令和4年度契約状況調査票!$C:$AW,15,FALSE))</f>
        <v/>
      </c>
      <c r="M35" s="21" t="str">
        <f>IF(A35="","",IF(VLOOKUP(A35,[7]令和4年度契約状況調査票!$C:$AW,15,FALSE)="国所管",VLOOKUP(A35,[7]令和4年度契約状況調査票!$C:$AW,26,FALSE),""))</f>
        <v/>
      </c>
      <c r="N35" s="22" t="str">
        <f>IF(A35="","",IF(AND(P35="○",O35="分担契約/単価契約"),"単価契約"&amp;CHAR(10)&amp;"予定調達総額 "&amp;TEXT(VLOOKUP(A35,[7]令和4年度契約状況調査票!$C:$AW,18,FALSE),"#,##0円")&amp;"(B)"&amp;CHAR(10)&amp;"分担契約"&amp;CHAR(10)&amp;VLOOKUP(A35,[7]令和4年度契約状況調査票!$C:$AW,34,FALSE),IF(AND(P35="○",O35="分担契約"),"分担契約"&amp;CHAR(10)&amp;"契約総額 "&amp;TEXT(VLOOKUP(A35,[7]令和4年度契約状況調査票!$C:$AW,18,FALSE),"#,##0円")&amp;"(B)"&amp;CHAR(10)&amp;VLOOKUP(A35,[7]令和4年度契約状況調査票!$C:$AW,34,FALSE),(IF(O35="分担契約/単価契約","単価契約"&amp;CHAR(10)&amp;"予定調達総額 "&amp;TEXT(VLOOKUP(A35,[7]令和4年度契約状況調査票!$C:$AW,18,FALSE),"#,##0円")&amp;CHAR(10)&amp;"分担契約"&amp;CHAR(10)&amp;VLOOKUP(A35,[7]令和4年度契約状況調査票!$C:$AW,34,FALSE),IF(O35="分担契約","分担契約"&amp;CHAR(10)&amp;"契約総額 "&amp;TEXT(VLOOKUP(A35,[7]令和4年度契約状況調査票!$C:$AW,18,FALSE),"#,##0円")&amp;CHAR(10)&amp;VLOOKUP(A35,[7]令和4年度契約状況調査票!$C:$AW,34,FALSE),IF(O35="単価契約","単価契約"&amp;CHAR(10)&amp;"予定調達総額 "&amp;TEXT(VLOOKUP(A35,[7]令和4年度契約状況調査票!$C:$AW,18,FALSE),"#,##0円")&amp;CHAR(10)&amp;VLOOKUP(A35,[7]令和4年度契約状況調査票!$C:$AW,34,FALSE),VLOOKUP(A35,[7]令和4年度契約状況調査票!$C:$AW,34,FALSE))))))))</f>
        <v/>
      </c>
      <c r="O35" s="11" t="str">
        <f>IF(A35="","",VLOOKUP(A35,[7]令和4年度契約状況調査票!$C:$CE,55,FALSE))</f>
        <v/>
      </c>
      <c r="P35" s="11" t="str">
        <f>IF(A35="","",IF(VLOOKUP(A35,[7]令和4年度契約状況調査票!$C:$AW,16,FALSE)="他官署で調達手続きを実施のため","×",IF(VLOOKUP(A35,[7]令和4年度契約状況調査票!$C:$AW,23,FALSE)="②同種の他の契約の予定価格を類推されるおそれがあるため公表しない","×","○")))</f>
        <v/>
      </c>
    </row>
    <row r="36" spans="1:16" s="11" customFormat="1" ht="60" hidden="1" customHeight="1">
      <c r="A36" s="12" t="str">
        <f>IF(MAX([7]令和4年度契約状況調査票!C13:C42)&gt;=ROW()-5,ROW()-5,"")</f>
        <v/>
      </c>
      <c r="B36" s="13" t="str">
        <f>IF(A36="","",VLOOKUP(A36,[7]令和4年度契約状況調査票!$C:$AW,7,FALSE))</f>
        <v/>
      </c>
      <c r="C36" s="14" t="str">
        <f>IF(A36="","",VLOOKUP(A36,[7]令和4年度契約状況調査票!$C:$AW,8,FALSE))</f>
        <v/>
      </c>
      <c r="D36" s="15" t="str">
        <f>IF(A36="","",VLOOKUP(A36,[7]令和4年度契約状況調査票!$C:$AW,11,FALSE))</f>
        <v/>
      </c>
      <c r="E36" s="13" t="str">
        <f>IF(A36="","",VLOOKUP(A36,[7]令和4年度契約状況調査票!$C:$AW,12,FALSE))</f>
        <v/>
      </c>
      <c r="F36" s="16" t="str">
        <f>IF(A36="","",VLOOKUP(A36,[7]令和4年度契約状況調査票!$C:$AW,13,FALSE))</f>
        <v/>
      </c>
      <c r="G36" s="17" t="str">
        <f>IF(A36="","",IF(VLOOKUP(A36,[7]令和4年度契約状況調査票!$C:$AW,16,FALSE)="②一般競争入札（総合評価方式）","一般競争入札"&amp;CHAR(10)&amp;"（総合評価方式）","一般競争入札"))</f>
        <v/>
      </c>
      <c r="H36" s="18" t="str">
        <f>IF(A36="","",IF(VLOOKUP(A36,[7]令和4年度契約状況調査票!$C:$AW,18,FALSE)="他官署で調達手続きを実施のため","他官署で調達手続きを実施のため",IF(VLOOKUP(A36,[7]令和4年度契約状況調査票!$C:$AW,25,FALSE)="②同種の他の契約の予定価格を類推されるおそれがあるため公表しない","同種の他の契約の予定価格を類推されるおそれがあるため公表しない",IF(VLOOKUP(A36,[7]令和4年度契約状況調査票!$C:$AW,25,FALSE)="－","－",IF(VLOOKUP(A36,[7]令和4年度契約状況調査票!$C:$AW,9,FALSE)&lt;&gt;"",TEXT(VLOOKUP(A36,[7]令和4年度契約状況調査票!$C:$AW,18,FALSE),"#,##0円")&amp;CHAR(10)&amp;"(A)",VLOOKUP(A36,[7]令和4年度契約状況調査票!$C:$AW,18,FALSE))))))</f>
        <v/>
      </c>
      <c r="I36" s="18" t="str">
        <f>IF(A36="","",VLOOKUP(A36,[7]令和4年度契約状況調査票!$C:$AW,19,FALSE))</f>
        <v/>
      </c>
      <c r="J36" s="19" t="str">
        <f>IF(A36="","",IF(VLOOKUP(A36,[7]令和4年度契約状況調査票!$C:$AW,18,FALSE)="他官署で調達手続きを実施のため","－",IF(VLOOKUP(A36,[7]令和4年度契約状況調査票!$C:$AW,25,FALSE)="②同種の他の契約の予定価格を類推されるおそれがあるため公表しない","－",IF(VLOOKUP(A36,[7]令和4年度契約状況調査票!$C:$AW,25,FALSE)="－","－",IF(VLOOKUP(A36,[7]令和4年度契約状況調査票!$C:$AW,9,FALSE)&lt;&gt;"",TEXT(VLOOKUP(A36,[7]令和4年度契約状況調査票!$C:$AW,21,FALSE),"#.0%")&amp;CHAR(10)&amp;"(B/A×100)",VLOOKUP(A36,[7]令和4年度契約状況調査票!$C:$AW,21,FALSE))))))</f>
        <v/>
      </c>
      <c r="K36" s="20" t="str">
        <f>IF(A36="","",IF(VLOOKUP(A36,[7]令和4年度契約状況調査票!$C:$AW,14,FALSE)="①公益社団法人","公社",IF(VLOOKUP(A36,[7]令和4年度契約状況調査票!$C:$AW,14,FALSE)="②公益財団法人","公財","")))</f>
        <v/>
      </c>
      <c r="L36" s="20" t="str">
        <f>IF(A36="","",VLOOKUP(A36,[7]令和4年度契約状況調査票!$C:$AW,15,FALSE))</f>
        <v/>
      </c>
      <c r="M36" s="21" t="str">
        <f>IF(A36="","",IF(VLOOKUP(A36,[7]令和4年度契約状況調査票!$C:$AW,15,FALSE)="国所管",VLOOKUP(A36,[7]令和4年度契約状況調査票!$C:$AW,26,FALSE),""))</f>
        <v/>
      </c>
      <c r="N36" s="22" t="str">
        <f>IF(A36="","",IF(AND(P36="○",O36="分担契約/単価契約"),"単価契約"&amp;CHAR(10)&amp;"予定調達総額 "&amp;TEXT(VLOOKUP(A36,[7]令和4年度契約状況調査票!$C:$AW,18,FALSE),"#,##0円")&amp;"(B)"&amp;CHAR(10)&amp;"分担契約"&amp;CHAR(10)&amp;VLOOKUP(A36,[7]令和4年度契約状況調査票!$C:$AW,34,FALSE),IF(AND(P36="○",O36="分担契約"),"分担契約"&amp;CHAR(10)&amp;"契約総額 "&amp;TEXT(VLOOKUP(A36,[7]令和4年度契約状況調査票!$C:$AW,18,FALSE),"#,##0円")&amp;"(B)"&amp;CHAR(10)&amp;VLOOKUP(A36,[7]令和4年度契約状況調査票!$C:$AW,34,FALSE),(IF(O36="分担契約/単価契約","単価契約"&amp;CHAR(10)&amp;"予定調達総額 "&amp;TEXT(VLOOKUP(A36,[7]令和4年度契約状況調査票!$C:$AW,18,FALSE),"#,##0円")&amp;CHAR(10)&amp;"分担契約"&amp;CHAR(10)&amp;VLOOKUP(A36,[7]令和4年度契約状況調査票!$C:$AW,34,FALSE),IF(O36="分担契約","分担契約"&amp;CHAR(10)&amp;"契約総額 "&amp;TEXT(VLOOKUP(A36,[7]令和4年度契約状況調査票!$C:$AW,18,FALSE),"#,##0円")&amp;CHAR(10)&amp;VLOOKUP(A36,[7]令和4年度契約状況調査票!$C:$AW,34,FALSE),IF(O36="単価契約","単価契約"&amp;CHAR(10)&amp;"予定調達総額 "&amp;TEXT(VLOOKUP(A36,[7]令和4年度契約状況調査票!$C:$AW,18,FALSE),"#,##0円")&amp;CHAR(10)&amp;VLOOKUP(A36,[7]令和4年度契約状況調査票!$C:$AW,34,FALSE),VLOOKUP(A36,[7]令和4年度契約状況調査票!$C:$AW,34,FALSE))))))))</f>
        <v/>
      </c>
      <c r="O36" s="11" t="str">
        <f>IF(A36="","",VLOOKUP(A36,[7]令和4年度契約状況調査票!$C:$CE,55,FALSE))</f>
        <v/>
      </c>
      <c r="P36" s="11" t="str">
        <f>IF(A36="","",IF(VLOOKUP(A36,[7]令和4年度契約状況調査票!$C:$AW,16,FALSE)="他官署で調達手続きを実施のため","×",IF(VLOOKUP(A36,[7]令和4年度契約状況調査票!$C:$AW,23,FALSE)="②同種の他の契約の予定価格を類推されるおそれがあるため公表しない","×","○")))</f>
        <v/>
      </c>
    </row>
    <row r="37" spans="1:16" s="11" customFormat="1" ht="60" hidden="1" customHeight="1">
      <c r="A37" s="12" t="str">
        <f>IF(MAX([7]令和4年度契約状況調査票!C13:C43)&gt;=ROW()-5,ROW()-5,"")</f>
        <v/>
      </c>
      <c r="B37" s="13" t="str">
        <f>IF(A37="","",VLOOKUP(A37,[7]令和4年度契約状況調査票!$C:$AW,7,FALSE))</f>
        <v/>
      </c>
      <c r="C37" s="14" t="str">
        <f>IF(A37="","",VLOOKUP(A37,[7]令和4年度契約状況調査票!$C:$AW,8,FALSE))</f>
        <v/>
      </c>
      <c r="D37" s="15" t="str">
        <f>IF(A37="","",VLOOKUP(A37,[7]令和4年度契約状況調査票!$C:$AW,11,FALSE))</f>
        <v/>
      </c>
      <c r="E37" s="13" t="str">
        <f>IF(A37="","",VLOOKUP(A37,[7]令和4年度契約状況調査票!$C:$AW,12,FALSE))</f>
        <v/>
      </c>
      <c r="F37" s="16" t="str">
        <f>IF(A37="","",VLOOKUP(A37,[7]令和4年度契約状況調査票!$C:$AW,13,FALSE))</f>
        <v/>
      </c>
      <c r="G37" s="17" t="str">
        <f>IF(A37="","",IF(VLOOKUP(A37,[7]令和4年度契約状況調査票!$C:$AW,16,FALSE)="②一般競争入札（総合評価方式）","一般競争入札"&amp;CHAR(10)&amp;"（総合評価方式）","一般競争入札"))</f>
        <v/>
      </c>
      <c r="H37" s="18" t="str">
        <f>IF(A37="","",IF(VLOOKUP(A37,[7]令和4年度契約状況調査票!$C:$AW,18,FALSE)="他官署で調達手続きを実施のため","他官署で調達手続きを実施のため",IF(VLOOKUP(A37,[7]令和4年度契約状況調査票!$C:$AW,25,FALSE)="②同種の他の契約の予定価格を類推されるおそれがあるため公表しない","同種の他の契約の予定価格を類推されるおそれがあるため公表しない",IF(VLOOKUP(A37,[7]令和4年度契約状況調査票!$C:$AW,25,FALSE)="－","－",IF(VLOOKUP(A37,[7]令和4年度契約状況調査票!$C:$AW,9,FALSE)&lt;&gt;"",TEXT(VLOOKUP(A37,[7]令和4年度契約状況調査票!$C:$AW,18,FALSE),"#,##0円")&amp;CHAR(10)&amp;"(A)",VLOOKUP(A37,[7]令和4年度契約状況調査票!$C:$AW,18,FALSE))))))</f>
        <v/>
      </c>
      <c r="I37" s="18" t="str">
        <f>IF(A37="","",VLOOKUP(A37,[7]令和4年度契約状況調査票!$C:$AW,19,FALSE))</f>
        <v/>
      </c>
      <c r="J37" s="19" t="str">
        <f>IF(A37="","",IF(VLOOKUP(A37,[7]令和4年度契約状況調査票!$C:$AW,18,FALSE)="他官署で調達手続きを実施のため","－",IF(VLOOKUP(A37,[7]令和4年度契約状況調査票!$C:$AW,25,FALSE)="②同種の他の契約の予定価格を類推されるおそれがあるため公表しない","－",IF(VLOOKUP(A37,[7]令和4年度契約状況調査票!$C:$AW,25,FALSE)="－","－",IF(VLOOKUP(A37,[7]令和4年度契約状況調査票!$C:$AW,9,FALSE)&lt;&gt;"",TEXT(VLOOKUP(A37,[7]令和4年度契約状況調査票!$C:$AW,21,FALSE),"#.0%")&amp;CHAR(10)&amp;"(B/A×100)",VLOOKUP(A37,[7]令和4年度契約状況調査票!$C:$AW,21,FALSE))))))</f>
        <v/>
      </c>
      <c r="K37" s="20" t="str">
        <f>IF(A37="","",IF(VLOOKUP(A37,[7]令和4年度契約状況調査票!$C:$AW,14,FALSE)="①公益社団法人","公社",IF(VLOOKUP(A37,[7]令和4年度契約状況調査票!$C:$AW,14,FALSE)="②公益財団法人","公財","")))</f>
        <v/>
      </c>
      <c r="L37" s="20" t="str">
        <f>IF(A37="","",VLOOKUP(A37,[7]令和4年度契約状況調査票!$C:$AW,15,FALSE))</f>
        <v/>
      </c>
      <c r="M37" s="21" t="str">
        <f>IF(A37="","",IF(VLOOKUP(A37,[7]令和4年度契約状況調査票!$C:$AW,15,FALSE)="国所管",VLOOKUP(A37,[7]令和4年度契約状況調査票!$C:$AW,26,FALSE),""))</f>
        <v/>
      </c>
      <c r="N37" s="22" t="str">
        <f>IF(A37="","",IF(AND(P37="○",O37="分担契約/単価契約"),"単価契約"&amp;CHAR(10)&amp;"予定調達総額 "&amp;TEXT(VLOOKUP(A37,[7]令和4年度契約状況調査票!$C:$AW,18,FALSE),"#,##0円")&amp;"(B)"&amp;CHAR(10)&amp;"分担契約"&amp;CHAR(10)&amp;VLOOKUP(A37,[7]令和4年度契約状況調査票!$C:$AW,34,FALSE),IF(AND(P37="○",O37="分担契約"),"分担契約"&amp;CHAR(10)&amp;"契約総額 "&amp;TEXT(VLOOKUP(A37,[7]令和4年度契約状況調査票!$C:$AW,18,FALSE),"#,##0円")&amp;"(B)"&amp;CHAR(10)&amp;VLOOKUP(A37,[7]令和4年度契約状況調査票!$C:$AW,34,FALSE),(IF(O37="分担契約/単価契約","単価契約"&amp;CHAR(10)&amp;"予定調達総額 "&amp;TEXT(VLOOKUP(A37,[7]令和4年度契約状況調査票!$C:$AW,18,FALSE),"#,##0円")&amp;CHAR(10)&amp;"分担契約"&amp;CHAR(10)&amp;VLOOKUP(A37,[7]令和4年度契約状況調査票!$C:$AW,34,FALSE),IF(O37="分担契約","分担契約"&amp;CHAR(10)&amp;"契約総額 "&amp;TEXT(VLOOKUP(A37,[7]令和4年度契約状況調査票!$C:$AW,18,FALSE),"#,##0円")&amp;CHAR(10)&amp;VLOOKUP(A37,[7]令和4年度契約状況調査票!$C:$AW,34,FALSE),IF(O37="単価契約","単価契約"&amp;CHAR(10)&amp;"予定調達総額 "&amp;TEXT(VLOOKUP(A37,[7]令和4年度契約状況調査票!$C:$AW,18,FALSE),"#,##0円")&amp;CHAR(10)&amp;VLOOKUP(A37,[7]令和4年度契約状況調査票!$C:$AW,34,FALSE),VLOOKUP(A37,[7]令和4年度契約状況調査票!$C:$AW,34,FALSE))))))))</f>
        <v/>
      </c>
      <c r="O37" s="11" t="str">
        <f>IF(A37="","",VLOOKUP(A37,[7]令和4年度契約状況調査票!$C:$CE,55,FALSE))</f>
        <v/>
      </c>
      <c r="P37" s="11" t="str">
        <f>IF(A37="","",IF(VLOOKUP(A37,[7]令和4年度契約状況調査票!$C:$AW,16,FALSE)="他官署で調達手続きを実施のため","×",IF(VLOOKUP(A37,[7]令和4年度契約状況調査票!$C:$AW,23,FALSE)="②同種の他の契約の予定価格を類推されるおそれがあるため公表しない","×","○")))</f>
        <v/>
      </c>
    </row>
    <row r="38" spans="1:16" s="11" customFormat="1" ht="60" hidden="1" customHeight="1">
      <c r="A38" s="12" t="str">
        <f>IF(MAX([7]令和4年度契約状況調査票!C13:C44)&gt;=ROW()-5,ROW()-5,"")</f>
        <v/>
      </c>
      <c r="B38" s="13" t="str">
        <f>IF(A38="","",VLOOKUP(A38,[7]令和4年度契約状況調査票!$C:$AW,7,FALSE))</f>
        <v/>
      </c>
      <c r="C38" s="14" t="str">
        <f>IF(A38="","",VLOOKUP(A38,[7]令和4年度契約状況調査票!$C:$AW,8,FALSE))</f>
        <v/>
      </c>
      <c r="D38" s="15" t="str">
        <f>IF(A38="","",VLOOKUP(A38,[7]令和4年度契約状況調査票!$C:$AW,11,FALSE))</f>
        <v/>
      </c>
      <c r="E38" s="13" t="str">
        <f>IF(A38="","",VLOOKUP(A38,[7]令和4年度契約状況調査票!$C:$AW,12,FALSE))</f>
        <v/>
      </c>
      <c r="F38" s="16" t="str">
        <f>IF(A38="","",VLOOKUP(A38,[7]令和4年度契約状況調査票!$C:$AW,13,FALSE))</f>
        <v/>
      </c>
      <c r="G38" s="17" t="str">
        <f>IF(A38="","",IF(VLOOKUP(A38,[7]令和4年度契約状況調査票!$C:$AW,16,FALSE)="②一般競争入札（総合評価方式）","一般競争入札"&amp;CHAR(10)&amp;"（総合評価方式）","一般競争入札"))</f>
        <v/>
      </c>
      <c r="H38" s="18" t="str">
        <f>IF(A38="","",IF(VLOOKUP(A38,[7]令和4年度契約状況調査票!$C:$AW,18,FALSE)="他官署で調達手続きを実施のため","他官署で調達手続きを実施のため",IF(VLOOKUP(A38,[7]令和4年度契約状況調査票!$C:$AW,25,FALSE)="②同種の他の契約の予定価格を類推されるおそれがあるため公表しない","同種の他の契約の予定価格を類推されるおそれがあるため公表しない",IF(VLOOKUP(A38,[7]令和4年度契約状況調査票!$C:$AW,25,FALSE)="－","－",IF(VLOOKUP(A38,[7]令和4年度契約状況調査票!$C:$AW,9,FALSE)&lt;&gt;"",TEXT(VLOOKUP(A38,[7]令和4年度契約状況調査票!$C:$AW,18,FALSE),"#,##0円")&amp;CHAR(10)&amp;"(A)",VLOOKUP(A38,[7]令和4年度契約状況調査票!$C:$AW,18,FALSE))))))</f>
        <v/>
      </c>
      <c r="I38" s="18" t="str">
        <f>IF(A38="","",VLOOKUP(A38,[7]令和4年度契約状況調査票!$C:$AW,19,FALSE))</f>
        <v/>
      </c>
      <c r="J38" s="19" t="str">
        <f>IF(A38="","",IF(VLOOKUP(A38,[7]令和4年度契約状況調査票!$C:$AW,18,FALSE)="他官署で調達手続きを実施のため","－",IF(VLOOKUP(A38,[7]令和4年度契約状況調査票!$C:$AW,25,FALSE)="②同種の他の契約の予定価格を類推されるおそれがあるため公表しない","－",IF(VLOOKUP(A38,[7]令和4年度契約状況調査票!$C:$AW,25,FALSE)="－","－",IF(VLOOKUP(A38,[7]令和4年度契約状況調査票!$C:$AW,9,FALSE)&lt;&gt;"",TEXT(VLOOKUP(A38,[7]令和4年度契約状況調査票!$C:$AW,21,FALSE),"#.0%")&amp;CHAR(10)&amp;"(B/A×100)",VLOOKUP(A38,[7]令和4年度契約状況調査票!$C:$AW,21,FALSE))))))</f>
        <v/>
      </c>
      <c r="K38" s="20" t="str">
        <f>IF(A38="","",IF(VLOOKUP(A38,[7]令和4年度契約状況調査票!$C:$AW,14,FALSE)="①公益社団法人","公社",IF(VLOOKUP(A38,[7]令和4年度契約状況調査票!$C:$AW,14,FALSE)="②公益財団法人","公財","")))</f>
        <v/>
      </c>
      <c r="L38" s="20" t="str">
        <f>IF(A38="","",VLOOKUP(A38,[7]令和4年度契約状況調査票!$C:$AW,15,FALSE))</f>
        <v/>
      </c>
      <c r="M38" s="21" t="str">
        <f>IF(A38="","",IF(VLOOKUP(A38,[7]令和4年度契約状況調査票!$C:$AW,15,FALSE)="国所管",VLOOKUP(A38,[7]令和4年度契約状況調査票!$C:$AW,26,FALSE),""))</f>
        <v/>
      </c>
      <c r="N38" s="22" t="str">
        <f>IF(A38="","",IF(AND(P38="○",O38="分担契約/単価契約"),"単価契約"&amp;CHAR(10)&amp;"予定調達総額 "&amp;TEXT(VLOOKUP(A38,[7]令和4年度契約状況調査票!$C:$AW,18,FALSE),"#,##0円")&amp;"(B)"&amp;CHAR(10)&amp;"分担契約"&amp;CHAR(10)&amp;VLOOKUP(A38,[7]令和4年度契約状況調査票!$C:$AW,34,FALSE),IF(AND(P38="○",O38="分担契約"),"分担契約"&amp;CHAR(10)&amp;"契約総額 "&amp;TEXT(VLOOKUP(A38,[7]令和4年度契約状況調査票!$C:$AW,18,FALSE),"#,##0円")&amp;"(B)"&amp;CHAR(10)&amp;VLOOKUP(A38,[7]令和4年度契約状況調査票!$C:$AW,34,FALSE),(IF(O38="分担契約/単価契約","単価契約"&amp;CHAR(10)&amp;"予定調達総額 "&amp;TEXT(VLOOKUP(A38,[7]令和4年度契約状況調査票!$C:$AW,18,FALSE),"#,##0円")&amp;CHAR(10)&amp;"分担契約"&amp;CHAR(10)&amp;VLOOKUP(A38,[7]令和4年度契約状況調査票!$C:$AW,34,FALSE),IF(O38="分担契約","分担契約"&amp;CHAR(10)&amp;"契約総額 "&amp;TEXT(VLOOKUP(A38,[7]令和4年度契約状況調査票!$C:$AW,18,FALSE),"#,##0円")&amp;CHAR(10)&amp;VLOOKUP(A38,[7]令和4年度契約状況調査票!$C:$AW,34,FALSE),IF(O38="単価契約","単価契約"&amp;CHAR(10)&amp;"予定調達総額 "&amp;TEXT(VLOOKUP(A38,[7]令和4年度契約状況調査票!$C:$AW,18,FALSE),"#,##0円")&amp;CHAR(10)&amp;VLOOKUP(A38,[7]令和4年度契約状況調査票!$C:$AW,34,FALSE),VLOOKUP(A38,[7]令和4年度契約状況調査票!$C:$AW,34,FALSE))))))))</f>
        <v/>
      </c>
      <c r="O38" s="11" t="str">
        <f>IF(A38="","",VLOOKUP(A38,[7]令和4年度契約状況調査票!$C:$CE,55,FALSE))</f>
        <v/>
      </c>
      <c r="P38" s="11" t="str">
        <f>IF(A38="","",IF(VLOOKUP(A38,[7]令和4年度契約状況調査票!$C:$AW,16,FALSE)="他官署で調達手続きを実施のため","×",IF(VLOOKUP(A38,[7]令和4年度契約状況調査票!$C:$AW,23,FALSE)="②同種の他の契約の予定価格を類推されるおそれがあるため公表しない","×","○")))</f>
        <v/>
      </c>
    </row>
    <row r="39" spans="1:16" s="11" customFormat="1" ht="60" hidden="1" customHeight="1">
      <c r="A39" s="12" t="str">
        <f>IF(MAX([7]令和4年度契約状況調査票!C13:C45)&gt;=ROW()-5,ROW()-5,"")</f>
        <v/>
      </c>
      <c r="B39" s="13" t="str">
        <f>IF(A39="","",VLOOKUP(A39,[7]令和4年度契約状況調査票!$C:$AW,7,FALSE))</f>
        <v/>
      </c>
      <c r="C39" s="14" t="str">
        <f>IF(A39="","",VLOOKUP(A39,[7]令和4年度契約状況調査票!$C:$AW,8,FALSE))</f>
        <v/>
      </c>
      <c r="D39" s="15" t="str">
        <f>IF(A39="","",VLOOKUP(A39,[7]令和4年度契約状況調査票!$C:$AW,11,FALSE))</f>
        <v/>
      </c>
      <c r="E39" s="13" t="str">
        <f>IF(A39="","",VLOOKUP(A39,[7]令和4年度契約状況調査票!$C:$AW,12,FALSE))</f>
        <v/>
      </c>
      <c r="F39" s="16" t="str">
        <f>IF(A39="","",VLOOKUP(A39,[7]令和4年度契約状況調査票!$C:$AW,13,FALSE))</f>
        <v/>
      </c>
      <c r="G39" s="17" t="str">
        <f>IF(A39="","",IF(VLOOKUP(A39,[7]令和4年度契約状況調査票!$C:$AW,16,FALSE)="②一般競争入札（総合評価方式）","一般競争入札"&amp;CHAR(10)&amp;"（総合評価方式）","一般競争入札"))</f>
        <v/>
      </c>
      <c r="H39" s="18" t="str">
        <f>IF(A39="","",IF(VLOOKUP(A39,[7]令和4年度契約状況調査票!$C:$AW,18,FALSE)="他官署で調達手続きを実施のため","他官署で調達手続きを実施のため",IF(VLOOKUP(A39,[7]令和4年度契約状況調査票!$C:$AW,25,FALSE)="②同種の他の契約の予定価格を類推されるおそれがあるため公表しない","同種の他の契約の予定価格を類推されるおそれがあるため公表しない",IF(VLOOKUP(A39,[7]令和4年度契約状況調査票!$C:$AW,25,FALSE)="－","－",IF(VLOOKUP(A39,[7]令和4年度契約状況調査票!$C:$AW,9,FALSE)&lt;&gt;"",TEXT(VLOOKUP(A39,[7]令和4年度契約状況調査票!$C:$AW,18,FALSE),"#,##0円")&amp;CHAR(10)&amp;"(A)",VLOOKUP(A39,[7]令和4年度契約状況調査票!$C:$AW,18,FALSE))))))</f>
        <v/>
      </c>
      <c r="I39" s="18" t="str">
        <f>IF(A39="","",VLOOKUP(A39,[7]令和4年度契約状況調査票!$C:$AW,19,FALSE))</f>
        <v/>
      </c>
      <c r="J39" s="19" t="str">
        <f>IF(A39="","",IF(VLOOKUP(A39,[7]令和4年度契約状況調査票!$C:$AW,18,FALSE)="他官署で調達手続きを実施のため","－",IF(VLOOKUP(A39,[7]令和4年度契約状況調査票!$C:$AW,25,FALSE)="②同種の他の契約の予定価格を類推されるおそれがあるため公表しない","－",IF(VLOOKUP(A39,[7]令和4年度契約状況調査票!$C:$AW,25,FALSE)="－","－",IF(VLOOKUP(A39,[7]令和4年度契約状況調査票!$C:$AW,9,FALSE)&lt;&gt;"",TEXT(VLOOKUP(A39,[7]令和4年度契約状況調査票!$C:$AW,21,FALSE),"#.0%")&amp;CHAR(10)&amp;"(B/A×100)",VLOOKUP(A39,[7]令和4年度契約状況調査票!$C:$AW,21,FALSE))))))</f>
        <v/>
      </c>
      <c r="K39" s="20" t="str">
        <f>IF(A39="","",IF(VLOOKUP(A39,[7]令和4年度契約状況調査票!$C:$AW,14,FALSE)="①公益社団法人","公社",IF(VLOOKUP(A39,[7]令和4年度契約状況調査票!$C:$AW,14,FALSE)="②公益財団法人","公財","")))</f>
        <v/>
      </c>
      <c r="L39" s="20" t="str">
        <f>IF(A39="","",VLOOKUP(A39,[7]令和4年度契約状況調査票!$C:$AW,15,FALSE))</f>
        <v/>
      </c>
      <c r="M39" s="21" t="str">
        <f>IF(A39="","",IF(VLOOKUP(A39,[7]令和4年度契約状況調査票!$C:$AW,15,FALSE)="国所管",VLOOKUP(A39,[7]令和4年度契約状況調査票!$C:$AW,26,FALSE),""))</f>
        <v/>
      </c>
      <c r="N39" s="22" t="str">
        <f>IF(A39="","",IF(AND(P39="○",O39="分担契約/単価契約"),"単価契約"&amp;CHAR(10)&amp;"予定調達総額 "&amp;TEXT(VLOOKUP(A39,[7]令和4年度契約状況調査票!$C:$AW,18,FALSE),"#,##0円")&amp;"(B)"&amp;CHAR(10)&amp;"分担契約"&amp;CHAR(10)&amp;VLOOKUP(A39,[7]令和4年度契約状況調査票!$C:$AW,34,FALSE),IF(AND(P39="○",O39="分担契約"),"分担契約"&amp;CHAR(10)&amp;"契約総額 "&amp;TEXT(VLOOKUP(A39,[7]令和4年度契約状況調査票!$C:$AW,18,FALSE),"#,##0円")&amp;"(B)"&amp;CHAR(10)&amp;VLOOKUP(A39,[7]令和4年度契約状況調査票!$C:$AW,34,FALSE),(IF(O39="分担契約/単価契約","単価契約"&amp;CHAR(10)&amp;"予定調達総額 "&amp;TEXT(VLOOKUP(A39,[7]令和4年度契約状況調査票!$C:$AW,18,FALSE),"#,##0円")&amp;CHAR(10)&amp;"分担契約"&amp;CHAR(10)&amp;VLOOKUP(A39,[7]令和4年度契約状況調査票!$C:$AW,34,FALSE),IF(O39="分担契約","分担契約"&amp;CHAR(10)&amp;"契約総額 "&amp;TEXT(VLOOKUP(A39,[7]令和4年度契約状況調査票!$C:$AW,18,FALSE),"#,##0円")&amp;CHAR(10)&amp;VLOOKUP(A39,[7]令和4年度契約状況調査票!$C:$AW,34,FALSE),IF(O39="単価契約","単価契約"&amp;CHAR(10)&amp;"予定調達総額 "&amp;TEXT(VLOOKUP(A39,[7]令和4年度契約状況調査票!$C:$AW,18,FALSE),"#,##0円")&amp;CHAR(10)&amp;VLOOKUP(A39,[7]令和4年度契約状況調査票!$C:$AW,34,FALSE),VLOOKUP(A39,[7]令和4年度契約状況調査票!$C:$AW,34,FALSE))))))))</f>
        <v/>
      </c>
      <c r="O39" s="11" t="str">
        <f>IF(A39="","",VLOOKUP(A39,[7]令和4年度契約状況調査票!$C:$CE,55,FALSE))</f>
        <v/>
      </c>
      <c r="P39" s="11" t="str">
        <f>IF(A39="","",IF(VLOOKUP(A39,[7]令和4年度契約状況調査票!$C:$AW,16,FALSE)="他官署で調達手続きを実施のため","×",IF(VLOOKUP(A39,[7]令和4年度契約状況調査票!$C:$AW,23,FALSE)="②同種の他の契約の予定価格を類推されるおそれがあるため公表しない","×","○")))</f>
        <v/>
      </c>
    </row>
    <row r="40" spans="1:16" s="11" customFormat="1" ht="60" hidden="1" customHeight="1">
      <c r="A40" s="12" t="str">
        <f>IF(MAX([7]令和4年度契約状況調査票!C13:C46)&gt;=ROW()-5,ROW()-5,"")</f>
        <v/>
      </c>
      <c r="B40" s="13" t="str">
        <f>IF(A40="","",VLOOKUP(A40,[7]令和4年度契約状況調査票!$C:$AW,7,FALSE))</f>
        <v/>
      </c>
      <c r="C40" s="14" t="str">
        <f>IF(A40="","",VLOOKUP(A40,[7]令和4年度契約状況調査票!$C:$AW,8,FALSE))</f>
        <v/>
      </c>
      <c r="D40" s="15" t="str">
        <f>IF(A40="","",VLOOKUP(A40,[7]令和4年度契約状況調査票!$C:$AW,11,FALSE))</f>
        <v/>
      </c>
      <c r="E40" s="13" t="str">
        <f>IF(A40="","",VLOOKUP(A40,[7]令和4年度契約状況調査票!$C:$AW,12,FALSE))</f>
        <v/>
      </c>
      <c r="F40" s="16" t="str">
        <f>IF(A40="","",VLOOKUP(A40,[7]令和4年度契約状況調査票!$C:$AW,13,FALSE))</f>
        <v/>
      </c>
      <c r="G40" s="17" t="str">
        <f>IF(A40="","",IF(VLOOKUP(A40,[7]令和4年度契約状況調査票!$C:$AW,16,FALSE)="②一般競争入札（総合評価方式）","一般競争入札"&amp;CHAR(10)&amp;"（総合評価方式）","一般競争入札"))</f>
        <v/>
      </c>
      <c r="H40" s="18" t="str">
        <f>IF(A40="","",IF(VLOOKUP(A40,[7]令和4年度契約状況調査票!$C:$AW,18,FALSE)="他官署で調達手続きを実施のため","他官署で調達手続きを実施のため",IF(VLOOKUP(A40,[7]令和4年度契約状況調査票!$C:$AW,25,FALSE)="②同種の他の契約の予定価格を類推されるおそれがあるため公表しない","同種の他の契約の予定価格を類推されるおそれがあるため公表しない",IF(VLOOKUP(A40,[7]令和4年度契約状況調査票!$C:$AW,25,FALSE)="－","－",IF(VLOOKUP(A40,[7]令和4年度契約状況調査票!$C:$AW,9,FALSE)&lt;&gt;"",TEXT(VLOOKUP(A40,[7]令和4年度契約状況調査票!$C:$AW,18,FALSE),"#,##0円")&amp;CHAR(10)&amp;"(A)",VLOOKUP(A40,[7]令和4年度契約状況調査票!$C:$AW,18,FALSE))))))</f>
        <v/>
      </c>
      <c r="I40" s="18" t="str">
        <f>IF(A40="","",VLOOKUP(A40,[7]令和4年度契約状況調査票!$C:$AW,19,FALSE))</f>
        <v/>
      </c>
      <c r="J40" s="19" t="str">
        <f>IF(A40="","",IF(VLOOKUP(A40,[7]令和4年度契約状況調査票!$C:$AW,18,FALSE)="他官署で調達手続きを実施のため","－",IF(VLOOKUP(A40,[7]令和4年度契約状況調査票!$C:$AW,25,FALSE)="②同種の他の契約の予定価格を類推されるおそれがあるため公表しない","－",IF(VLOOKUP(A40,[7]令和4年度契約状況調査票!$C:$AW,25,FALSE)="－","－",IF(VLOOKUP(A40,[7]令和4年度契約状況調査票!$C:$AW,9,FALSE)&lt;&gt;"",TEXT(VLOOKUP(A40,[7]令和4年度契約状況調査票!$C:$AW,21,FALSE),"#.0%")&amp;CHAR(10)&amp;"(B/A×100)",VLOOKUP(A40,[7]令和4年度契約状況調査票!$C:$AW,21,FALSE))))))</f>
        <v/>
      </c>
      <c r="K40" s="20" t="str">
        <f>IF(A40="","",IF(VLOOKUP(A40,[7]令和4年度契約状況調査票!$C:$AW,14,FALSE)="①公益社団法人","公社",IF(VLOOKUP(A40,[7]令和4年度契約状況調査票!$C:$AW,14,FALSE)="②公益財団法人","公財","")))</f>
        <v/>
      </c>
      <c r="L40" s="20" t="str">
        <f>IF(A40="","",VLOOKUP(A40,[7]令和4年度契約状況調査票!$C:$AW,15,FALSE))</f>
        <v/>
      </c>
      <c r="M40" s="21" t="str">
        <f>IF(A40="","",IF(VLOOKUP(A40,[7]令和4年度契約状況調査票!$C:$AW,15,FALSE)="国所管",VLOOKUP(A40,[7]令和4年度契約状況調査票!$C:$AW,26,FALSE),""))</f>
        <v/>
      </c>
      <c r="N40" s="22" t="str">
        <f>IF(A40="","",IF(AND(P40="○",O40="分担契約/単価契約"),"単価契約"&amp;CHAR(10)&amp;"予定調達総額 "&amp;TEXT(VLOOKUP(A40,[7]令和4年度契約状況調査票!$C:$AW,18,FALSE),"#,##0円")&amp;"(B)"&amp;CHAR(10)&amp;"分担契約"&amp;CHAR(10)&amp;VLOOKUP(A40,[7]令和4年度契約状況調査票!$C:$AW,34,FALSE),IF(AND(P40="○",O40="分担契約"),"分担契約"&amp;CHAR(10)&amp;"契約総額 "&amp;TEXT(VLOOKUP(A40,[7]令和4年度契約状況調査票!$C:$AW,18,FALSE),"#,##0円")&amp;"(B)"&amp;CHAR(10)&amp;VLOOKUP(A40,[7]令和4年度契約状況調査票!$C:$AW,34,FALSE),(IF(O40="分担契約/単価契約","単価契約"&amp;CHAR(10)&amp;"予定調達総額 "&amp;TEXT(VLOOKUP(A40,[7]令和4年度契約状況調査票!$C:$AW,18,FALSE),"#,##0円")&amp;CHAR(10)&amp;"分担契約"&amp;CHAR(10)&amp;VLOOKUP(A40,[7]令和4年度契約状況調査票!$C:$AW,34,FALSE),IF(O40="分担契約","分担契約"&amp;CHAR(10)&amp;"契約総額 "&amp;TEXT(VLOOKUP(A40,[7]令和4年度契約状況調査票!$C:$AW,18,FALSE),"#,##0円")&amp;CHAR(10)&amp;VLOOKUP(A40,[7]令和4年度契約状況調査票!$C:$AW,34,FALSE),IF(O40="単価契約","単価契約"&amp;CHAR(10)&amp;"予定調達総額 "&amp;TEXT(VLOOKUP(A40,[7]令和4年度契約状況調査票!$C:$AW,18,FALSE),"#,##0円")&amp;CHAR(10)&amp;VLOOKUP(A40,[7]令和4年度契約状況調査票!$C:$AW,34,FALSE),VLOOKUP(A40,[7]令和4年度契約状況調査票!$C:$AW,34,FALSE))))))))</f>
        <v/>
      </c>
      <c r="O40" s="11" t="str">
        <f>IF(A40="","",VLOOKUP(A40,[7]令和4年度契約状況調査票!$C:$CE,55,FALSE))</f>
        <v/>
      </c>
      <c r="P40" s="11" t="str">
        <f>IF(A40="","",IF(VLOOKUP(A40,[7]令和4年度契約状況調査票!$C:$AW,16,FALSE)="他官署で調達手続きを実施のため","×",IF(VLOOKUP(A40,[7]令和4年度契約状況調査票!$C:$AW,23,FALSE)="②同種の他の契約の予定価格を類推されるおそれがあるため公表しない","×","○")))</f>
        <v/>
      </c>
    </row>
    <row r="41" spans="1:16" s="11" customFormat="1" ht="60" hidden="1" customHeight="1">
      <c r="A41" s="12" t="str">
        <f>IF(MAX([7]令和4年度契約状況調査票!C13:C47)&gt;=ROW()-5,ROW()-5,"")</f>
        <v/>
      </c>
      <c r="B41" s="13" t="str">
        <f>IF(A41="","",VLOOKUP(A41,[7]令和4年度契約状況調査票!$C:$AW,7,FALSE))</f>
        <v/>
      </c>
      <c r="C41" s="14" t="str">
        <f>IF(A41="","",VLOOKUP(A41,[7]令和4年度契約状況調査票!$C:$AW,8,FALSE))</f>
        <v/>
      </c>
      <c r="D41" s="15" t="str">
        <f>IF(A41="","",VLOOKUP(A41,[7]令和4年度契約状況調査票!$C:$AW,11,FALSE))</f>
        <v/>
      </c>
      <c r="E41" s="13" t="str">
        <f>IF(A41="","",VLOOKUP(A41,[7]令和4年度契約状況調査票!$C:$AW,12,FALSE))</f>
        <v/>
      </c>
      <c r="F41" s="16" t="str">
        <f>IF(A41="","",VLOOKUP(A41,[7]令和4年度契約状況調査票!$C:$AW,13,FALSE))</f>
        <v/>
      </c>
      <c r="G41" s="17" t="str">
        <f>IF(A41="","",IF(VLOOKUP(A41,[7]令和4年度契約状況調査票!$C:$AW,16,FALSE)="②一般競争入札（総合評価方式）","一般競争入札"&amp;CHAR(10)&amp;"（総合評価方式）","一般競争入札"))</f>
        <v/>
      </c>
      <c r="H41" s="18" t="str">
        <f>IF(A41="","",IF(VLOOKUP(A41,[7]令和4年度契約状況調査票!$C:$AW,18,FALSE)="他官署で調達手続きを実施のため","他官署で調達手続きを実施のため",IF(VLOOKUP(A41,[7]令和4年度契約状況調査票!$C:$AW,25,FALSE)="②同種の他の契約の予定価格を類推されるおそれがあるため公表しない","同種の他の契約の予定価格を類推されるおそれがあるため公表しない",IF(VLOOKUP(A41,[7]令和4年度契約状況調査票!$C:$AW,25,FALSE)="－","－",IF(VLOOKUP(A41,[7]令和4年度契約状況調査票!$C:$AW,9,FALSE)&lt;&gt;"",TEXT(VLOOKUP(A41,[7]令和4年度契約状況調査票!$C:$AW,18,FALSE),"#,##0円")&amp;CHAR(10)&amp;"(A)",VLOOKUP(A41,[7]令和4年度契約状況調査票!$C:$AW,18,FALSE))))))</f>
        <v/>
      </c>
      <c r="I41" s="18" t="str">
        <f>IF(A41="","",VLOOKUP(A41,[7]令和4年度契約状況調査票!$C:$AW,19,FALSE))</f>
        <v/>
      </c>
      <c r="J41" s="19" t="str">
        <f>IF(A41="","",IF(VLOOKUP(A41,[7]令和4年度契約状況調査票!$C:$AW,18,FALSE)="他官署で調達手続きを実施のため","－",IF(VLOOKUP(A41,[7]令和4年度契約状況調査票!$C:$AW,25,FALSE)="②同種の他の契約の予定価格を類推されるおそれがあるため公表しない","－",IF(VLOOKUP(A41,[7]令和4年度契約状況調査票!$C:$AW,25,FALSE)="－","－",IF(VLOOKUP(A41,[7]令和4年度契約状況調査票!$C:$AW,9,FALSE)&lt;&gt;"",TEXT(VLOOKUP(A41,[7]令和4年度契約状況調査票!$C:$AW,21,FALSE),"#.0%")&amp;CHAR(10)&amp;"(B/A×100)",VLOOKUP(A41,[7]令和4年度契約状況調査票!$C:$AW,21,FALSE))))))</f>
        <v/>
      </c>
      <c r="K41" s="20" t="str">
        <f>IF(A41="","",IF(VLOOKUP(A41,[7]令和4年度契約状況調査票!$C:$AW,14,FALSE)="①公益社団法人","公社",IF(VLOOKUP(A41,[7]令和4年度契約状況調査票!$C:$AW,14,FALSE)="②公益財団法人","公財","")))</f>
        <v/>
      </c>
      <c r="L41" s="20" t="str">
        <f>IF(A41="","",VLOOKUP(A41,[7]令和4年度契約状況調査票!$C:$AW,15,FALSE))</f>
        <v/>
      </c>
      <c r="M41" s="21" t="str">
        <f>IF(A41="","",IF(VLOOKUP(A41,[7]令和4年度契約状況調査票!$C:$AW,15,FALSE)="国所管",VLOOKUP(A41,[7]令和4年度契約状況調査票!$C:$AW,26,FALSE),""))</f>
        <v/>
      </c>
      <c r="N41" s="22" t="str">
        <f>IF(A41="","",IF(AND(P41="○",O41="分担契約/単価契約"),"単価契約"&amp;CHAR(10)&amp;"予定調達総額 "&amp;TEXT(VLOOKUP(A41,[7]令和4年度契約状況調査票!$C:$AW,18,FALSE),"#,##0円")&amp;"(B)"&amp;CHAR(10)&amp;"分担契約"&amp;CHAR(10)&amp;VLOOKUP(A41,[7]令和4年度契約状況調査票!$C:$AW,34,FALSE),IF(AND(P41="○",O41="分担契約"),"分担契約"&amp;CHAR(10)&amp;"契約総額 "&amp;TEXT(VLOOKUP(A41,[7]令和4年度契約状況調査票!$C:$AW,18,FALSE),"#,##0円")&amp;"(B)"&amp;CHAR(10)&amp;VLOOKUP(A41,[7]令和4年度契約状況調査票!$C:$AW,34,FALSE),(IF(O41="分担契約/単価契約","単価契約"&amp;CHAR(10)&amp;"予定調達総額 "&amp;TEXT(VLOOKUP(A41,[7]令和4年度契約状況調査票!$C:$AW,18,FALSE),"#,##0円")&amp;CHAR(10)&amp;"分担契約"&amp;CHAR(10)&amp;VLOOKUP(A41,[7]令和4年度契約状況調査票!$C:$AW,34,FALSE),IF(O41="分担契約","分担契約"&amp;CHAR(10)&amp;"契約総額 "&amp;TEXT(VLOOKUP(A41,[7]令和4年度契約状況調査票!$C:$AW,18,FALSE),"#,##0円")&amp;CHAR(10)&amp;VLOOKUP(A41,[7]令和4年度契約状況調査票!$C:$AW,34,FALSE),IF(O41="単価契約","単価契約"&amp;CHAR(10)&amp;"予定調達総額 "&amp;TEXT(VLOOKUP(A41,[7]令和4年度契約状況調査票!$C:$AW,18,FALSE),"#,##0円")&amp;CHAR(10)&amp;VLOOKUP(A41,[7]令和4年度契約状況調査票!$C:$AW,34,FALSE),VLOOKUP(A41,[7]令和4年度契約状況調査票!$C:$AW,34,FALSE))))))))</f>
        <v/>
      </c>
      <c r="O41" s="11" t="str">
        <f>IF(A41="","",VLOOKUP(A41,[7]令和4年度契約状況調査票!$C:$CE,55,FALSE))</f>
        <v/>
      </c>
      <c r="P41" s="11" t="str">
        <f>IF(A41="","",IF(VLOOKUP(A41,[7]令和4年度契約状況調査票!$C:$AW,16,FALSE)="他官署で調達手続きを実施のため","×",IF(VLOOKUP(A41,[7]令和4年度契約状況調査票!$C:$AW,23,FALSE)="②同種の他の契約の予定価格を類推されるおそれがあるため公表しない","×","○")))</f>
        <v/>
      </c>
    </row>
    <row r="42" spans="1:16" s="11" customFormat="1" ht="60" hidden="1" customHeight="1">
      <c r="A42" s="12" t="str">
        <f>IF(MAX([7]令和4年度契約状況調査票!C13:C48)&gt;=ROW()-5,ROW()-5,"")</f>
        <v/>
      </c>
      <c r="B42" s="13" t="str">
        <f>IF(A42="","",VLOOKUP(A42,[7]令和4年度契約状況調査票!$C:$AW,7,FALSE))</f>
        <v/>
      </c>
      <c r="C42" s="14" t="str">
        <f>IF(A42="","",VLOOKUP(A42,[7]令和4年度契約状況調査票!$C:$AW,8,FALSE))</f>
        <v/>
      </c>
      <c r="D42" s="15" t="str">
        <f>IF(A42="","",VLOOKUP(A42,[7]令和4年度契約状況調査票!$C:$AW,11,FALSE))</f>
        <v/>
      </c>
      <c r="E42" s="13" t="str">
        <f>IF(A42="","",VLOOKUP(A42,[7]令和4年度契約状況調査票!$C:$AW,12,FALSE))</f>
        <v/>
      </c>
      <c r="F42" s="16" t="str">
        <f>IF(A42="","",VLOOKUP(A42,[7]令和4年度契約状況調査票!$C:$AW,13,FALSE))</f>
        <v/>
      </c>
      <c r="G42" s="17" t="str">
        <f>IF(A42="","",IF(VLOOKUP(A42,[7]令和4年度契約状況調査票!$C:$AW,16,FALSE)="②一般競争入札（総合評価方式）","一般競争入札"&amp;CHAR(10)&amp;"（総合評価方式）","一般競争入札"))</f>
        <v/>
      </c>
      <c r="H42" s="18" t="str">
        <f>IF(A42="","",IF(VLOOKUP(A42,[7]令和4年度契約状況調査票!$C:$AW,18,FALSE)="他官署で調達手続きを実施のため","他官署で調達手続きを実施のため",IF(VLOOKUP(A42,[7]令和4年度契約状況調査票!$C:$AW,25,FALSE)="②同種の他の契約の予定価格を類推されるおそれがあるため公表しない","同種の他の契約の予定価格を類推されるおそれがあるため公表しない",IF(VLOOKUP(A42,[7]令和4年度契約状況調査票!$C:$AW,25,FALSE)="－","－",IF(VLOOKUP(A42,[7]令和4年度契約状況調査票!$C:$AW,9,FALSE)&lt;&gt;"",TEXT(VLOOKUP(A42,[7]令和4年度契約状況調査票!$C:$AW,18,FALSE),"#,##0円")&amp;CHAR(10)&amp;"(A)",VLOOKUP(A42,[7]令和4年度契約状況調査票!$C:$AW,18,FALSE))))))</f>
        <v/>
      </c>
      <c r="I42" s="18" t="str">
        <f>IF(A42="","",VLOOKUP(A42,[7]令和4年度契約状況調査票!$C:$AW,19,FALSE))</f>
        <v/>
      </c>
      <c r="J42" s="19" t="str">
        <f>IF(A42="","",IF(VLOOKUP(A42,[7]令和4年度契約状況調査票!$C:$AW,18,FALSE)="他官署で調達手続きを実施のため","－",IF(VLOOKUP(A42,[7]令和4年度契約状況調査票!$C:$AW,25,FALSE)="②同種の他の契約の予定価格を類推されるおそれがあるため公表しない","－",IF(VLOOKUP(A42,[7]令和4年度契約状況調査票!$C:$AW,25,FALSE)="－","－",IF(VLOOKUP(A42,[7]令和4年度契約状況調査票!$C:$AW,9,FALSE)&lt;&gt;"",TEXT(VLOOKUP(A42,[7]令和4年度契約状況調査票!$C:$AW,21,FALSE),"#.0%")&amp;CHAR(10)&amp;"(B/A×100)",VLOOKUP(A42,[7]令和4年度契約状況調査票!$C:$AW,21,FALSE))))))</f>
        <v/>
      </c>
      <c r="K42" s="20" t="str">
        <f>IF(A42="","",IF(VLOOKUP(A42,[7]令和4年度契約状況調査票!$C:$AW,14,FALSE)="①公益社団法人","公社",IF(VLOOKUP(A42,[7]令和4年度契約状況調査票!$C:$AW,14,FALSE)="②公益財団法人","公財","")))</f>
        <v/>
      </c>
      <c r="L42" s="20" t="str">
        <f>IF(A42="","",VLOOKUP(A42,[7]令和4年度契約状況調査票!$C:$AW,15,FALSE))</f>
        <v/>
      </c>
      <c r="M42" s="21" t="str">
        <f>IF(A42="","",IF(VLOOKUP(A42,[7]令和4年度契約状況調査票!$C:$AW,15,FALSE)="国所管",VLOOKUP(A42,[7]令和4年度契約状況調査票!$C:$AW,26,FALSE),""))</f>
        <v/>
      </c>
      <c r="N42" s="22" t="str">
        <f>IF(A42="","",IF(AND(P42="○",O42="分担契約/単価契約"),"単価契約"&amp;CHAR(10)&amp;"予定調達総額 "&amp;TEXT(VLOOKUP(A42,[7]令和4年度契約状況調査票!$C:$AW,18,FALSE),"#,##0円")&amp;"(B)"&amp;CHAR(10)&amp;"分担契約"&amp;CHAR(10)&amp;VLOOKUP(A42,[7]令和4年度契約状況調査票!$C:$AW,34,FALSE),IF(AND(P42="○",O42="分担契約"),"分担契約"&amp;CHAR(10)&amp;"契約総額 "&amp;TEXT(VLOOKUP(A42,[7]令和4年度契約状況調査票!$C:$AW,18,FALSE),"#,##0円")&amp;"(B)"&amp;CHAR(10)&amp;VLOOKUP(A42,[7]令和4年度契約状況調査票!$C:$AW,34,FALSE),(IF(O42="分担契約/単価契約","単価契約"&amp;CHAR(10)&amp;"予定調達総額 "&amp;TEXT(VLOOKUP(A42,[7]令和4年度契約状況調査票!$C:$AW,18,FALSE),"#,##0円")&amp;CHAR(10)&amp;"分担契約"&amp;CHAR(10)&amp;VLOOKUP(A42,[7]令和4年度契約状況調査票!$C:$AW,34,FALSE),IF(O42="分担契約","分担契約"&amp;CHAR(10)&amp;"契約総額 "&amp;TEXT(VLOOKUP(A42,[7]令和4年度契約状況調査票!$C:$AW,18,FALSE),"#,##0円")&amp;CHAR(10)&amp;VLOOKUP(A42,[7]令和4年度契約状況調査票!$C:$AW,34,FALSE),IF(O42="単価契約","単価契約"&amp;CHAR(10)&amp;"予定調達総額 "&amp;TEXT(VLOOKUP(A42,[7]令和4年度契約状況調査票!$C:$AW,18,FALSE),"#,##0円")&amp;CHAR(10)&amp;VLOOKUP(A42,[7]令和4年度契約状況調査票!$C:$AW,34,FALSE),VLOOKUP(A42,[7]令和4年度契約状況調査票!$C:$AW,34,FALSE))))))))</f>
        <v/>
      </c>
      <c r="O42" s="11" t="str">
        <f>IF(A42="","",VLOOKUP(A42,[7]令和4年度契約状況調査票!$C:$CE,55,FALSE))</f>
        <v/>
      </c>
      <c r="P42" s="11" t="str">
        <f>IF(A42="","",IF(VLOOKUP(A42,[7]令和4年度契約状況調査票!$C:$AW,16,FALSE)="他官署で調達手続きを実施のため","×",IF(VLOOKUP(A42,[7]令和4年度契約状況調査票!$C:$AW,23,FALSE)="②同種の他の契約の予定価格を類推されるおそれがあるため公表しない","×","○")))</f>
        <v/>
      </c>
    </row>
    <row r="43" spans="1:16" s="11" customFormat="1" ht="60" hidden="1" customHeight="1">
      <c r="A43" s="12" t="str">
        <f>IF(MAX([7]令和4年度契約状況調査票!C13:C49)&gt;=ROW()-5,ROW()-5,"")</f>
        <v/>
      </c>
      <c r="B43" s="13" t="str">
        <f>IF(A43="","",VLOOKUP(A43,[7]令和4年度契約状況調査票!$C:$AW,7,FALSE))</f>
        <v/>
      </c>
      <c r="C43" s="14" t="str">
        <f>IF(A43="","",VLOOKUP(A43,[7]令和4年度契約状況調査票!$C:$AW,8,FALSE))</f>
        <v/>
      </c>
      <c r="D43" s="15" t="str">
        <f>IF(A43="","",VLOOKUP(A43,[7]令和4年度契約状況調査票!$C:$AW,11,FALSE))</f>
        <v/>
      </c>
      <c r="E43" s="13" t="str">
        <f>IF(A43="","",VLOOKUP(A43,[7]令和4年度契約状況調査票!$C:$AW,12,FALSE))</f>
        <v/>
      </c>
      <c r="F43" s="16" t="str">
        <f>IF(A43="","",VLOOKUP(A43,[7]令和4年度契約状況調査票!$C:$AW,13,FALSE))</f>
        <v/>
      </c>
      <c r="G43" s="17" t="str">
        <f>IF(A43="","",IF(VLOOKUP(A43,[7]令和4年度契約状況調査票!$C:$AW,16,FALSE)="②一般競争入札（総合評価方式）","一般競争入札"&amp;CHAR(10)&amp;"（総合評価方式）","一般競争入札"))</f>
        <v/>
      </c>
      <c r="H43" s="18" t="str">
        <f>IF(A43="","",IF(VLOOKUP(A43,[7]令和4年度契約状況調査票!$C:$AW,18,FALSE)="他官署で調達手続きを実施のため","他官署で調達手続きを実施のため",IF(VLOOKUP(A43,[7]令和4年度契約状況調査票!$C:$AW,25,FALSE)="②同種の他の契約の予定価格を類推されるおそれがあるため公表しない","同種の他の契約の予定価格を類推されるおそれがあるため公表しない",IF(VLOOKUP(A43,[7]令和4年度契約状況調査票!$C:$AW,25,FALSE)="－","－",IF(VLOOKUP(A43,[7]令和4年度契約状況調査票!$C:$AW,9,FALSE)&lt;&gt;"",TEXT(VLOOKUP(A43,[7]令和4年度契約状況調査票!$C:$AW,18,FALSE),"#,##0円")&amp;CHAR(10)&amp;"(A)",VLOOKUP(A43,[7]令和4年度契約状況調査票!$C:$AW,18,FALSE))))))</f>
        <v/>
      </c>
      <c r="I43" s="18" t="str">
        <f>IF(A43="","",VLOOKUP(A43,[7]令和4年度契約状況調査票!$C:$AW,19,FALSE))</f>
        <v/>
      </c>
      <c r="J43" s="19" t="str">
        <f>IF(A43="","",IF(VLOOKUP(A43,[7]令和4年度契約状況調査票!$C:$AW,18,FALSE)="他官署で調達手続きを実施のため","－",IF(VLOOKUP(A43,[7]令和4年度契約状況調査票!$C:$AW,25,FALSE)="②同種の他の契約の予定価格を類推されるおそれがあるため公表しない","－",IF(VLOOKUP(A43,[7]令和4年度契約状況調査票!$C:$AW,25,FALSE)="－","－",IF(VLOOKUP(A43,[7]令和4年度契約状況調査票!$C:$AW,9,FALSE)&lt;&gt;"",TEXT(VLOOKUP(A43,[7]令和4年度契約状況調査票!$C:$AW,21,FALSE),"#.0%")&amp;CHAR(10)&amp;"(B/A×100)",VLOOKUP(A43,[7]令和4年度契約状況調査票!$C:$AW,21,FALSE))))))</f>
        <v/>
      </c>
      <c r="K43" s="20" t="str">
        <f>IF(A43="","",IF(VLOOKUP(A43,[7]令和4年度契約状況調査票!$C:$AW,14,FALSE)="①公益社団法人","公社",IF(VLOOKUP(A43,[7]令和4年度契約状況調査票!$C:$AW,14,FALSE)="②公益財団法人","公財","")))</f>
        <v/>
      </c>
      <c r="L43" s="20" t="str">
        <f>IF(A43="","",VLOOKUP(A43,[7]令和4年度契約状況調査票!$C:$AW,15,FALSE))</f>
        <v/>
      </c>
      <c r="M43" s="21" t="str">
        <f>IF(A43="","",IF(VLOOKUP(A43,[7]令和4年度契約状況調査票!$C:$AW,15,FALSE)="国所管",VLOOKUP(A43,[7]令和4年度契約状況調査票!$C:$AW,26,FALSE),""))</f>
        <v/>
      </c>
      <c r="N43" s="22" t="str">
        <f>IF(A43="","",IF(AND(P43="○",O43="分担契約/単価契約"),"単価契約"&amp;CHAR(10)&amp;"予定調達総額 "&amp;TEXT(VLOOKUP(A43,[7]令和4年度契約状況調査票!$C:$AW,18,FALSE),"#,##0円")&amp;"(B)"&amp;CHAR(10)&amp;"分担契約"&amp;CHAR(10)&amp;VLOOKUP(A43,[7]令和4年度契約状況調査票!$C:$AW,34,FALSE),IF(AND(P43="○",O43="分担契約"),"分担契約"&amp;CHAR(10)&amp;"契約総額 "&amp;TEXT(VLOOKUP(A43,[7]令和4年度契約状況調査票!$C:$AW,18,FALSE),"#,##0円")&amp;"(B)"&amp;CHAR(10)&amp;VLOOKUP(A43,[7]令和4年度契約状況調査票!$C:$AW,34,FALSE),(IF(O43="分担契約/単価契約","単価契約"&amp;CHAR(10)&amp;"予定調達総額 "&amp;TEXT(VLOOKUP(A43,[7]令和4年度契約状況調査票!$C:$AW,18,FALSE),"#,##0円")&amp;CHAR(10)&amp;"分担契約"&amp;CHAR(10)&amp;VLOOKUP(A43,[7]令和4年度契約状況調査票!$C:$AW,34,FALSE),IF(O43="分担契約","分担契約"&amp;CHAR(10)&amp;"契約総額 "&amp;TEXT(VLOOKUP(A43,[7]令和4年度契約状況調査票!$C:$AW,18,FALSE),"#,##0円")&amp;CHAR(10)&amp;VLOOKUP(A43,[7]令和4年度契約状況調査票!$C:$AW,34,FALSE),IF(O43="単価契約","単価契約"&amp;CHAR(10)&amp;"予定調達総額 "&amp;TEXT(VLOOKUP(A43,[7]令和4年度契約状況調査票!$C:$AW,18,FALSE),"#,##0円")&amp;CHAR(10)&amp;VLOOKUP(A43,[7]令和4年度契約状況調査票!$C:$AW,34,FALSE),VLOOKUP(A43,[7]令和4年度契約状況調査票!$C:$AW,34,FALSE))))))))</f>
        <v/>
      </c>
      <c r="O43" s="11" t="str">
        <f>IF(A43="","",VLOOKUP(A43,[7]令和4年度契約状況調査票!$C:$CE,55,FALSE))</f>
        <v/>
      </c>
      <c r="P43" s="11" t="str">
        <f>IF(A43="","",IF(VLOOKUP(A43,[7]令和4年度契約状況調査票!$C:$AW,16,FALSE)="他官署で調達手続きを実施のため","×",IF(VLOOKUP(A43,[7]令和4年度契約状況調査票!$C:$AW,23,FALSE)="②同種の他の契約の予定価格を類推されるおそれがあるため公表しない","×","○")))</f>
        <v/>
      </c>
    </row>
    <row r="44" spans="1:16" s="11" customFormat="1" ht="60" hidden="1" customHeight="1">
      <c r="A44" s="12" t="str">
        <f>IF(MAX([7]令和4年度契約状況調査票!C13:C50)&gt;=ROW()-5,ROW()-5,"")</f>
        <v/>
      </c>
      <c r="B44" s="13" t="str">
        <f>IF(A44="","",VLOOKUP(A44,[7]令和4年度契約状況調査票!$C:$AW,7,FALSE))</f>
        <v/>
      </c>
      <c r="C44" s="14" t="str">
        <f>IF(A44="","",VLOOKUP(A44,[7]令和4年度契約状況調査票!$C:$AW,8,FALSE))</f>
        <v/>
      </c>
      <c r="D44" s="15" t="str">
        <f>IF(A44="","",VLOOKUP(A44,[7]令和4年度契約状況調査票!$C:$AW,11,FALSE))</f>
        <v/>
      </c>
      <c r="E44" s="13" t="str">
        <f>IF(A44="","",VLOOKUP(A44,[7]令和4年度契約状況調査票!$C:$AW,12,FALSE))</f>
        <v/>
      </c>
      <c r="F44" s="16" t="str">
        <f>IF(A44="","",VLOOKUP(A44,[7]令和4年度契約状況調査票!$C:$AW,13,FALSE))</f>
        <v/>
      </c>
      <c r="G44" s="17" t="str">
        <f>IF(A44="","",IF(VLOOKUP(A44,[7]令和4年度契約状況調査票!$C:$AW,16,FALSE)="②一般競争入札（総合評価方式）","一般競争入札"&amp;CHAR(10)&amp;"（総合評価方式）","一般競争入札"))</f>
        <v/>
      </c>
      <c r="H44" s="18" t="str">
        <f>IF(A44="","",IF(VLOOKUP(A44,[7]令和4年度契約状況調査票!$C:$AW,18,FALSE)="他官署で調達手続きを実施のため","他官署で調達手続きを実施のため",IF(VLOOKUP(A44,[7]令和4年度契約状況調査票!$C:$AW,25,FALSE)="②同種の他の契約の予定価格を類推されるおそれがあるため公表しない","同種の他の契約の予定価格を類推されるおそれがあるため公表しない",IF(VLOOKUP(A44,[7]令和4年度契約状況調査票!$C:$AW,25,FALSE)="－","－",IF(VLOOKUP(A44,[7]令和4年度契約状況調査票!$C:$AW,9,FALSE)&lt;&gt;"",TEXT(VLOOKUP(A44,[7]令和4年度契約状況調査票!$C:$AW,18,FALSE),"#,##0円")&amp;CHAR(10)&amp;"(A)",VLOOKUP(A44,[7]令和4年度契約状況調査票!$C:$AW,18,FALSE))))))</f>
        <v/>
      </c>
      <c r="I44" s="18" t="str">
        <f>IF(A44="","",VLOOKUP(A44,[7]令和4年度契約状況調査票!$C:$AW,19,FALSE))</f>
        <v/>
      </c>
      <c r="J44" s="19" t="str">
        <f>IF(A44="","",IF(VLOOKUP(A44,[7]令和4年度契約状況調査票!$C:$AW,18,FALSE)="他官署で調達手続きを実施のため","－",IF(VLOOKUP(A44,[7]令和4年度契約状況調査票!$C:$AW,25,FALSE)="②同種の他の契約の予定価格を類推されるおそれがあるため公表しない","－",IF(VLOOKUP(A44,[7]令和4年度契約状況調査票!$C:$AW,25,FALSE)="－","－",IF(VLOOKUP(A44,[7]令和4年度契約状況調査票!$C:$AW,9,FALSE)&lt;&gt;"",TEXT(VLOOKUP(A44,[7]令和4年度契約状況調査票!$C:$AW,21,FALSE),"#.0%")&amp;CHAR(10)&amp;"(B/A×100)",VLOOKUP(A44,[7]令和4年度契約状況調査票!$C:$AW,21,FALSE))))))</f>
        <v/>
      </c>
      <c r="K44" s="20" t="str">
        <f>IF(A44="","",IF(VLOOKUP(A44,[7]令和4年度契約状況調査票!$C:$AW,14,FALSE)="①公益社団法人","公社",IF(VLOOKUP(A44,[7]令和4年度契約状況調査票!$C:$AW,14,FALSE)="②公益財団法人","公財","")))</f>
        <v/>
      </c>
      <c r="L44" s="20" t="str">
        <f>IF(A44="","",VLOOKUP(A44,[7]令和4年度契約状況調査票!$C:$AW,15,FALSE))</f>
        <v/>
      </c>
      <c r="M44" s="21" t="str">
        <f>IF(A44="","",IF(VLOOKUP(A44,[7]令和4年度契約状況調査票!$C:$AW,15,FALSE)="国所管",VLOOKUP(A44,[7]令和4年度契約状況調査票!$C:$AW,26,FALSE),""))</f>
        <v/>
      </c>
      <c r="N44" s="22" t="str">
        <f>IF(A44="","",IF(AND(P44="○",O44="分担契約/単価契約"),"単価契約"&amp;CHAR(10)&amp;"予定調達総額 "&amp;TEXT(VLOOKUP(A44,[7]令和4年度契約状況調査票!$C:$AW,18,FALSE),"#,##0円")&amp;"(B)"&amp;CHAR(10)&amp;"分担契約"&amp;CHAR(10)&amp;VLOOKUP(A44,[7]令和4年度契約状況調査票!$C:$AW,34,FALSE),IF(AND(P44="○",O44="分担契約"),"分担契約"&amp;CHAR(10)&amp;"契約総額 "&amp;TEXT(VLOOKUP(A44,[7]令和4年度契約状況調査票!$C:$AW,18,FALSE),"#,##0円")&amp;"(B)"&amp;CHAR(10)&amp;VLOOKUP(A44,[7]令和4年度契約状況調査票!$C:$AW,34,FALSE),(IF(O44="分担契約/単価契約","単価契約"&amp;CHAR(10)&amp;"予定調達総額 "&amp;TEXT(VLOOKUP(A44,[7]令和4年度契約状況調査票!$C:$AW,18,FALSE),"#,##0円")&amp;CHAR(10)&amp;"分担契約"&amp;CHAR(10)&amp;VLOOKUP(A44,[7]令和4年度契約状況調査票!$C:$AW,34,FALSE),IF(O44="分担契約","分担契約"&amp;CHAR(10)&amp;"契約総額 "&amp;TEXT(VLOOKUP(A44,[7]令和4年度契約状況調査票!$C:$AW,18,FALSE),"#,##0円")&amp;CHAR(10)&amp;VLOOKUP(A44,[7]令和4年度契約状況調査票!$C:$AW,34,FALSE),IF(O44="単価契約","単価契約"&amp;CHAR(10)&amp;"予定調達総額 "&amp;TEXT(VLOOKUP(A44,[7]令和4年度契約状況調査票!$C:$AW,18,FALSE),"#,##0円")&amp;CHAR(10)&amp;VLOOKUP(A44,[7]令和4年度契約状況調査票!$C:$AW,34,FALSE),VLOOKUP(A44,[7]令和4年度契約状況調査票!$C:$AW,34,FALSE))))))))</f>
        <v/>
      </c>
      <c r="O44" s="11" t="str">
        <f>IF(A44="","",VLOOKUP(A44,[7]令和4年度契約状況調査票!$C:$CE,55,FALSE))</f>
        <v/>
      </c>
      <c r="P44" s="11" t="str">
        <f>IF(A44="","",IF(VLOOKUP(A44,[7]令和4年度契約状況調査票!$C:$AW,16,FALSE)="他官署で調達手続きを実施のため","×",IF(VLOOKUP(A44,[7]令和4年度契約状況調査票!$C:$AW,23,FALSE)="②同種の他の契約の予定価格を類推されるおそれがあるため公表しない","×","○")))</f>
        <v/>
      </c>
    </row>
    <row r="45" spans="1:16" s="11" customFormat="1" ht="60" hidden="1" customHeight="1">
      <c r="A45" s="12" t="str">
        <f>IF(MAX([7]令和4年度契約状況調査票!C13:C51)&gt;=ROW()-5,ROW()-5,"")</f>
        <v/>
      </c>
      <c r="B45" s="13" t="str">
        <f>IF(A45="","",VLOOKUP(A45,[7]令和4年度契約状況調査票!$C:$AW,7,FALSE))</f>
        <v/>
      </c>
      <c r="C45" s="14" t="str">
        <f>IF(A45="","",VLOOKUP(A45,[7]令和4年度契約状況調査票!$C:$AW,8,FALSE))</f>
        <v/>
      </c>
      <c r="D45" s="15" t="str">
        <f>IF(A45="","",VLOOKUP(A45,[7]令和4年度契約状況調査票!$C:$AW,11,FALSE))</f>
        <v/>
      </c>
      <c r="E45" s="13" t="str">
        <f>IF(A45="","",VLOOKUP(A45,[7]令和4年度契約状況調査票!$C:$AW,12,FALSE))</f>
        <v/>
      </c>
      <c r="F45" s="16" t="str">
        <f>IF(A45="","",VLOOKUP(A45,[7]令和4年度契約状況調査票!$C:$AW,13,FALSE))</f>
        <v/>
      </c>
      <c r="G45" s="17" t="str">
        <f>IF(A45="","",IF(VLOOKUP(A45,[7]令和4年度契約状況調査票!$C:$AW,16,FALSE)="②一般競争入札（総合評価方式）","一般競争入札"&amp;CHAR(10)&amp;"（総合評価方式）","一般競争入札"))</f>
        <v/>
      </c>
      <c r="H45" s="18" t="str">
        <f>IF(A45="","",IF(VLOOKUP(A45,[7]令和4年度契約状況調査票!$C:$AW,18,FALSE)="他官署で調達手続きを実施のため","他官署で調達手続きを実施のため",IF(VLOOKUP(A45,[7]令和4年度契約状況調査票!$C:$AW,25,FALSE)="②同種の他の契約の予定価格を類推されるおそれがあるため公表しない","同種の他の契約の予定価格を類推されるおそれがあるため公表しない",IF(VLOOKUP(A45,[7]令和4年度契約状況調査票!$C:$AW,25,FALSE)="－","－",IF(VLOOKUP(A45,[7]令和4年度契約状況調査票!$C:$AW,9,FALSE)&lt;&gt;"",TEXT(VLOOKUP(A45,[7]令和4年度契約状況調査票!$C:$AW,18,FALSE),"#,##0円")&amp;CHAR(10)&amp;"(A)",VLOOKUP(A45,[7]令和4年度契約状況調査票!$C:$AW,18,FALSE))))))</f>
        <v/>
      </c>
      <c r="I45" s="18" t="str">
        <f>IF(A45="","",VLOOKUP(A45,[7]令和4年度契約状況調査票!$C:$AW,19,FALSE))</f>
        <v/>
      </c>
      <c r="J45" s="19" t="str">
        <f>IF(A45="","",IF(VLOOKUP(A45,[7]令和4年度契約状況調査票!$C:$AW,18,FALSE)="他官署で調達手続きを実施のため","－",IF(VLOOKUP(A45,[7]令和4年度契約状況調査票!$C:$AW,25,FALSE)="②同種の他の契約の予定価格を類推されるおそれがあるため公表しない","－",IF(VLOOKUP(A45,[7]令和4年度契約状況調査票!$C:$AW,25,FALSE)="－","－",IF(VLOOKUP(A45,[7]令和4年度契約状況調査票!$C:$AW,9,FALSE)&lt;&gt;"",TEXT(VLOOKUP(A45,[7]令和4年度契約状況調査票!$C:$AW,21,FALSE),"#.0%")&amp;CHAR(10)&amp;"(B/A×100)",VLOOKUP(A45,[7]令和4年度契約状況調査票!$C:$AW,21,FALSE))))))</f>
        <v/>
      </c>
      <c r="K45" s="20" t="str">
        <f>IF(A45="","",IF(VLOOKUP(A45,[7]令和4年度契約状況調査票!$C:$AW,14,FALSE)="①公益社団法人","公社",IF(VLOOKUP(A45,[7]令和4年度契約状況調査票!$C:$AW,14,FALSE)="②公益財団法人","公財","")))</f>
        <v/>
      </c>
      <c r="L45" s="20" t="str">
        <f>IF(A45="","",VLOOKUP(A45,[7]令和4年度契約状況調査票!$C:$AW,15,FALSE))</f>
        <v/>
      </c>
      <c r="M45" s="21" t="str">
        <f>IF(A45="","",IF(VLOOKUP(A45,[7]令和4年度契約状況調査票!$C:$AW,15,FALSE)="国所管",VLOOKUP(A45,[7]令和4年度契約状況調査票!$C:$AW,26,FALSE),""))</f>
        <v/>
      </c>
      <c r="N45" s="22" t="str">
        <f>IF(A45="","",IF(AND(P45="○",O45="分担契約/単価契約"),"単価契約"&amp;CHAR(10)&amp;"予定調達総額 "&amp;TEXT(VLOOKUP(A45,[7]令和4年度契約状況調査票!$C:$AW,18,FALSE),"#,##0円")&amp;"(B)"&amp;CHAR(10)&amp;"分担契約"&amp;CHAR(10)&amp;VLOOKUP(A45,[7]令和4年度契約状況調査票!$C:$AW,34,FALSE),IF(AND(P45="○",O45="分担契約"),"分担契約"&amp;CHAR(10)&amp;"契約総額 "&amp;TEXT(VLOOKUP(A45,[7]令和4年度契約状況調査票!$C:$AW,18,FALSE),"#,##0円")&amp;"(B)"&amp;CHAR(10)&amp;VLOOKUP(A45,[7]令和4年度契約状況調査票!$C:$AW,34,FALSE),(IF(O45="分担契約/単価契約","単価契約"&amp;CHAR(10)&amp;"予定調達総額 "&amp;TEXT(VLOOKUP(A45,[7]令和4年度契約状況調査票!$C:$AW,18,FALSE),"#,##0円")&amp;CHAR(10)&amp;"分担契約"&amp;CHAR(10)&amp;VLOOKUP(A45,[7]令和4年度契約状況調査票!$C:$AW,34,FALSE),IF(O45="分担契約","分担契約"&amp;CHAR(10)&amp;"契約総額 "&amp;TEXT(VLOOKUP(A45,[7]令和4年度契約状況調査票!$C:$AW,18,FALSE),"#,##0円")&amp;CHAR(10)&amp;VLOOKUP(A45,[7]令和4年度契約状況調査票!$C:$AW,34,FALSE),IF(O45="単価契約","単価契約"&amp;CHAR(10)&amp;"予定調達総額 "&amp;TEXT(VLOOKUP(A45,[7]令和4年度契約状況調査票!$C:$AW,18,FALSE),"#,##0円")&amp;CHAR(10)&amp;VLOOKUP(A45,[7]令和4年度契約状況調査票!$C:$AW,34,FALSE),VLOOKUP(A45,[7]令和4年度契約状況調査票!$C:$AW,34,FALSE))))))))</f>
        <v/>
      </c>
      <c r="O45" s="11" t="str">
        <f>IF(A45="","",VLOOKUP(A45,[7]令和4年度契約状況調査票!$C:$CE,55,FALSE))</f>
        <v/>
      </c>
      <c r="P45" s="11" t="str">
        <f>IF(A45="","",IF(VLOOKUP(A45,[7]令和4年度契約状況調査票!$C:$AW,16,FALSE)="他官署で調達手続きを実施のため","×",IF(VLOOKUP(A45,[7]令和4年度契約状況調査票!$C:$AW,23,FALSE)="②同種の他の契約の予定価格を類推されるおそれがあるため公表しない","×","○")))</f>
        <v/>
      </c>
    </row>
    <row r="46" spans="1:16" s="11" customFormat="1" ht="60" hidden="1" customHeight="1">
      <c r="A46" s="12" t="str">
        <f>IF(MAX([7]令和4年度契約状況調査票!C13:C52)&gt;=ROW()-5,ROW()-5,"")</f>
        <v/>
      </c>
      <c r="B46" s="13" t="str">
        <f>IF(A46="","",VLOOKUP(A46,[7]令和4年度契約状況調査票!$C:$AW,7,FALSE))</f>
        <v/>
      </c>
      <c r="C46" s="14" t="str">
        <f>IF(A46="","",VLOOKUP(A46,[7]令和4年度契約状況調査票!$C:$AW,8,FALSE))</f>
        <v/>
      </c>
      <c r="D46" s="15" t="str">
        <f>IF(A46="","",VLOOKUP(A46,[7]令和4年度契約状況調査票!$C:$AW,11,FALSE))</f>
        <v/>
      </c>
      <c r="E46" s="13" t="str">
        <f>IF(A46="","",VLOOKUP(A46,[7]令和4年度契約状況調査票!$C:$AW,12,FALSE))</f>
        <v/>
      </c>
      <c r="F46" s="16" t="str">
        <f>IF(A46="","",VLOOKUP(A46,[7]令和4年度契約状況調査票!$C:$AW,13,FALSE))</f>
        <v/>
      </c>
      <c r="G46" s="17" t="str">
        <f>IF(A46="","",IF(VLOOKUP(A46,[7]令和4年度契約状況調査票!$C:$AW,16,FALSE)="②一般競争入札（総合評価方式）","一般競争入札"&amp;CHAR(10)&amp;"（総合評価方式）","一般競争入札"))</f>
        <v/>
      </c>
      <c r="H46" s="18" t="str">
        <f>IF(A46="","",IF(VLOOKUP(A46,[7]令和4年度契約状況調査票!$C:$AW,18,FALSE)="他官署で調達手続きを実施のため","他官署で調達手続きを実施のため",IF(VLOOKUP(A46,[7]令和4年度契約状況調査票!$C:$AW,25,FALSE)="②同種の他の契約の予定価格を類推されるおそれがあるため公表しない","同種の他の契約の予定価格を類推されるおそれがあるため公表しない",IF(VLOOKUP(A46,[7]令和4年度契約状況調査票!$C:$AW,25,FALSE)="－","－",IF(VLOOKUP(A46,[7]令和4年度契約状況調査票!$C:$AW,9,FALSE)&lt;&gt;"",TEXT(VLOOKUP(A46,[7]令和4年度契約状況調査票!$C:$AW,18,FALSE),"#,##0円")&amp;CHAR(10)&amp;"(A)",VLOOKUP(A46,[7]令和4年度契約状況調査票!$C:$AW,18,FALSE))))))</f>
        <v/>
      </c>
      <c r="I46" s="18" t="str">
        <f>IF(A46="","",VLOOKUP(A46,[7]令和4年度契約状況調査票!$C:$AW,19,FALSE))</f>
        <v/>
      </c>
      <c r="J46" s="19" t="str">
        <f>IF(A46="","",IF(VLOOKUP(A46,[7]令和4年度契約状況調査票!$C:$AW,18,FALSE)="他官署で調達手続きを実施のため","－",IF(VLOOKUP(A46,[7]令和4年度契約状況調査票!$C:$AW,25,FALSE)="②同種の他の契約の予定価格を類推されるおそれがあるため公表しない","－",IF(VLOOKUP(A46,[7]令和4年度契約状況調査票!$C:$AW,25,FALSE)="－","－",IF(VLOOKUP(A46,[7]令和4年度契約状況調査票!$C:$AW,9,FALSE)&lt;&gt;"",TEXT(VLOOKUP(A46,[7]令和4年度契約状況調査票!$C:$AW,21,FALSE),"#.0%")&amp;CHAR(10)&amp;"(B/A×100)",VLOOKUP(A46,[7]令和4年度契約状況調査票!$C:$AW,21,FALSE))))))</f>
        <v/>
      </c>
      <c r="K46" s="20" t="str">
        <f>IF(A46="","",IF(VLOOKUP(A46,[7]令和4年度契約状況調査票!$C:$AW,14,FALSE)="①公益社団法人","公社",IF(VLOOKUP(A46,[7]令和4年度契約状況調査票!$C:$AW,14,FALSE)="②公益財団法人","公財","")))</f>
        <v/>
      </c>
      <c r="L46" s="20" t="str">
        <f>IF(A46="","",VLOOKUP(A46,[7]令和4年度契約状況調査票!$C:$AW,15,FALSE))</f>
        <v/>
      </c>
      <c r="M46" s="21" t="str">
        <f>IF(A46="","",IF(VLOOKUP(A46,[7]令和4年度契約状況調査票!$C:$AW,15,FALSE)="国所管",VLOOKUP(A46,[7]令和4年度契約状況調査票!$C:$AW,26,FALSE),""))</f>
        <v/>
      </c>
      <c r="N46" s="22" t="str">
        <f>IF(A46="","",IF(AND(P46="○",O46="分担契約/単価契約"),"単価契約"&amp;CHAR(10)&amp;"予定調達総額 "&amp;TEXT(VLOOKUP(A46,[7]令和4年度契約状況調査票!$C:$AW,18,FALSE),"#,##0円")&amp;"(B)"&amp;CHAR(10)&amp;"分担契約"&amp;CHAR(10)&amp;VLOOKUP(A46,[7]令和4年度契約状況調査票!$C:$AW,34,FALSE),IF(AND(P46="○",O46="分担契約"),"分担契約"&amp;CHAR(10)&amp;"契約総額 "&amp;TEXT(VLOOKUP(A46,[7]令和4年度契約状況調査票!$C:$AW,18,FALSE),"#,##0円")&amp;"(B)"&amp;CHAR(10)&amp;VLOOKUP(A46,[7]令和4年度契約状況調査票!$C:$AW,34,FALSE),(IF(O46="分担契約/単価契約","単価契約"&amp;CHAR(10)&amp;"予定調達総額 "&amp;TEXT(VLOOKUP(A46,[7]令和4年度契約状況調査票!$C:$AW,18,FALSE),"#,##0円")&amp;CHAR(10)&amp;"分担契約"&amp;CHAR(10)&amp;VLOOKUP(A46,[7]令和4年度契約状況調査票!$C:$AW,34,FALSE),IF(O46="分担契約","分担契約"&amp;CHAR(10)&amp;"契約総額 "&amp;TEXT(VLOOKUP(A46,[7]令和4年度契約状況調査票!$C:$AW,18,FALSE),"#,##0円")&amp;CHAR(10)&amp;VLOOKUP(A46,[7]令和4年度契約状況調査票!$C:$AW,34,FALSE),IF(O46="単価契約","単価契約"&amp;CHAR(10)&amp;"予定調達総額 "&amp;TEXT(VLOOKUP(A46,[7]令和4年度契約状況調査票!$C:$AW,18,FALSE),"#,##0円")&amp;CHAR(10)&amp;VLOOKUP(A46,[7]令和4年度契約状況調査票!$C:$AW,34,FALSE),VLOOKUP(A46,[7]令和4年度契約状況調査票!$C:$AW,34,FALSE))))))))</f>
        <v/>
      </c>
      <c r="O46" s="11" t="str">
        <f>IF(A46="","",VLOOKUP(A46,[7]令和4年度契約状況調査票!$C:$CE,55,FALSE))</f>
        <v/>
      </c>
      <c r="P46" s="11" t="str">
        <f>IF(A46="","",IF(VLOOKUP(A46,[7]令和4年度契約状況調査票!$C:$AW,16,FALSE)="他官署で調達手続きを実施のため","×",IF(VLOOKUP(A46,[7]令和4年度契約状況調査票!$C:$AW,23,FALSE)="②同種の他の契約の予定価格を類推されるおそれがあるため公表しない","×","○")))</f>
        <v/>
      </c>
    </row>
    <row r="47" spans="1:16" s="11" customFormat="1" ht="60" hidden="1" customHeight="1">
      <c r="A47" s="12" t="str">
        <f>IF(MAX([7]令和4年度契約状況調査票!C13:C53)&gt;=ROW()-5,ROW()-5,"")</f>
        <v/>
      </c>
      <c r="B47" s="13" t="str">
        <f>IF(A47="","",VLOOKUP(A47,[7]令和4年度契約状況調査票!$C:$AW,7,FALSE))</f>
        <v/>
      </c>
      <c r="C47" s="14" t="str">
        <f>IF(A47="","",VLOOKUP(A47,[7]令和4年度契約状況調査票!$C:$AW,8,FALSE))</f>
        <v/>
      </c>
      <c r="D47" s="15" t="str">
        <f>IF(A47="","",VLOOKUP(A47,[7]令和4年度契約状況調査票!$C:$AW,11,FALSE))</f>
        <v/>
      </c>
      <c r="E47" s="13" t="str">
        <f>IF(A47="","",VLOOKUP(A47,[7]令和4年度契約状況調査票!$C:$AW,12,FALSE))</f>
        <v/>
      </c>
      <c r="F47" s="16" t="str">
        <f>IF(A47="","",VLOOKUP(A47,[7]令和4年度契約状況調査票!$C:$AW,13,FALSE))</f>
        <v/>
      </c>
      <c r="G47" s="17" t="str">
        <f>IF(A47="","",IF(VLOOKUP(A47,[7]令和4年度契約状況調査票!$C:$AW,16,FALSE)="②一般競争入札（総合評価方式）","一般競争入札"&amp;CHAR(10)&amp;"（総合評価方式）","一般競争入札"))</f>
        <v/>
      </c>
      <c r="H47" s="18" t="str">
        <f>IF(A47="","",IF(VLOOKUP(A47,[7]令和4年度契約状況調査票!$C:$AW,18,FALSE)="他官署で調達手続きを実施のため","他官署で調達手続きを実施のため",IF(VLOOKUP(A47,[7]令和4年度契約状況調査票!$C:$AW,25,FALSE)="②同種の他の契約の予定価格を類推されるおそれがあるため公表しない","同種の他の契約の予定価格を類推されるおそれがあるため公表しない",IF(VLOOKUP(A47,[7]令和4年度契約状況調査票!$C:$AW,25,FALSE)="－","－",IF(VLOOKUP(A47,[7]令和4年度契約状況調査票!$C:$AW,9,FALSE)&lt;&gt;"",TEXT(VLOOKUP(A47,[7]令和4年度契約状況調査票!$C:$AW,18,FALSE),"#,##0円")&amp;CHAR(10)&amp;"(A)",VLOOKUP(A47,[7]令和4年度契約状況調査票!$C:$AW,18,FALSE))))))</f>
        <v/>
      </c>
      <c r="I47" s="18" t="str">
        <f>IF(A47="","",VLOOKUP(A47,[7]令和4年度契約状況調査票!$C:$AW,19,FALSE))</f>
        <v/>
      </c>
      <c r="J47" s="19" t="str">
        <f>IF(A47="","",IF(VLOOKUP(A47,[7]令和4年度契約状況調査票!$C:$AW,18,FALSE)="他官署で調達手続きを実施のため","－",IF(VLOOKUP(A47,[7]令和4年度契約状況調査票!$C:$AW,25,FALSE)="②同種の他の契約の予定価格を類推されるおそれがあるため公表しない","－",IF(VLOOKUP(A47,[7]令和4年度契約状況調査票!$C:$AW,25,FALSE)="－","－",IF(VLOOKUP(A47,[7]令和4年度契約状況調査票!$C:$AW,9,FALSE)&lt;&gt;"",TEXT(VLOOKUP(A47,[7]令和4年度契約状況調査票!$C:$AW,21,FALSE),"#.0%")&amp;CHAR(10)&amp;"(B/A×100)",VLOOKUP(A47,[7]令和4年度契約状況調査票!$C:$AW,21,FALSE))))))</f>
        <v/>
      </c>
      <c r="K47" s="20" t="str">
        <f>IF(A47="","",IF(VLOOKUP(A47,[7]令和4年度契約状況調査票!$C:$AW,14,FALSE)="①公益社団法人","公社",IF(VLOOKUP(A47,[7]令和4年度契約状況調査票!$C:$AW,14,FALSE)="②公益財団法人","公財","")))</f>
        <v/>
      </c>
      <c r="L47" s="20" t="str">
        <f>IF(A47="","",VLOOKUP(A47,[7]令和4年度契約状況調査票!$C:$AW,15,FALSE))</f>
        <v/>
      </c>
      <c r="M47" s="21" t="str">
        <f>IF(A47="","",IF(VLOOKUP(A47,[7]令和4年度契約状況調査票!$C:$AW,15,FALSE)="国所管",VLOOKUP(A47,[7]令和4年度契約状況調査票!$C:$AW,26,FALSE),""))</f>
        <v/>
      </c>
      <c r="N47" s="22" t="str">
        <f>IF(A47="","",IF(AND(P47="○",O47="分担契約/単価契約"),"単価契約"&amp;CHAR(10)&amp;"予定調達総額 "&amp;TEXT(VLOOKUP(A47,[7]令和4年度契約状況調査票!$C:$AW,18,FALSE),"#,##0円")&amp;"(B)"&amp;CHAR(10)&amp;"分担契約"&amp;CHAR(10)&amp;VLOOKUP(A47,[7]令和4年度契約状況調査票!$C:$AW,34,FALSE),IF(AND(P47="○",O47="分担契約"),"分担契約"&amp;CHAR(10)&amp;"契約総額 "&amp;TEXT(VLOOKUP(A47,[7]令和4年度契約状況調査票!$C:$AW,18,FALSE),"#,##0円")&amp;"(B)"&amp;CHAR(10)&amp;VLOOKUP(A47,[7]令和4年度契約状況調査票!$C:$AW,34,FALSE),(IF(O47="分担契約/単価契約","単価契約"&amp;CHAR(10)&amp;"予定調達総額 "&amp;TEXT(VLOOKUP(A47,[7]令和4年度契約状況調査票!$C:$AW,18,FALSE),"#,##0円")&amp;CHAR(10)&amp;"分担契約"&amp;CHAR(10)&amp;VLOOKUP(A47,[7]令和4年度契約状況調査票!$C:$AW,34,FALSE),IF(O47="分担契約","分担契約"&amp;CHAR(10)&amp;"契約総額 "&amp;TEXT(VLOOKUP(A47,[7]令和4年度契約状況調査票!$C:$AW,18,FALSE),"#,##0円")&amp;CHAR(10)&amp;VLOOKUP(A47,[7]令和4年度契約状況調査票!$C:$AW,34,FALSE),IF(O47="単価契約","単価契約"&amp;CHAR(10)&amp;"予定調達総額 "&amp;TEXT(VLOOKUP(A47,[7]令和4年度契約状況調査票!$C:$AW,18,FALSE),"#,##0円")&amp;CHAR(10)&amp;VLOOKUP(A47,[7]令和4年度契約状況調査票!$C:$AW,34,FALSE),VLOOKUP(A47,[7]令和4年度契約状況調査票!$C:$AW,34,FALSE))))))))</f>
        <v/>
      </c>
      <c r="O47" s="11" t="str">
        <f>IF(A47="","",VLOOKUP(A47,[7]令和4年度契約状況調査票!$C:$CE,55,FALSE))</f>
        <v/>
      </c>
      <c r="P47" s="11" t="str">
        <f>IF(A47="","",IF(VLOOKUP(A47,[7]令和4年度契約状況調査票!$C:$AW,16,FALSE)="他官署で調達手続きを実施のため","×",IF(VLOOKUP(A47,[7]令和4年度契約状況調査票!$C:$AW,23,FALSE)="②同種の他の契約の予定価格を類推されるおそれがあるため公表しない","×","○")))</f>
        <v/>
      </c>
    </row>
    <row r="48" spans="1:16" s="11" customFormat="1" ht="60" hidden="1" customHeight="1">
      <c r="A48" s="12" t="str">
        <f>IF(MAX([7]令和4年度契約状況調査票!C13:C54)&gt;=ROW()-5,ROW()-5,"")</f>
        <v/>
      </c>
      <c r="B48" s="13" t="str">
        <f>IF(A48="","",VLOOKUP(A48,[7]令和4年度契約状況調査票!$C:$AW,7,FALSE))</f>
        <v/>
      </c>
      <c r="C48" s="14" t="str">
        <f>IF(A48="","",VLOOKUP(A48,[7]令和4年度契約状況調査票!$C:$AW,8,FALSE))</f>
        <v/>
      </c>
      <c r="D48" s="15" t="str">
        <f>IF(A48="","",VLOOKUP(A48,[7]令和4年度契約状況調査票!$C:$AW,11,FALSE))</f>
        <v/>
      </c>
      <c r="E48" s="13" t="str">
        <f>IF(A48="","",VLOOKUP(A48,[7]令和4年度契約状況調査票!$C:$AW,12,FALSE))</f>
        <v/>
      </c>
      <c r="F48" s="16" t="str">
        <f>IF(A48="","",VLOOKUP(A48,[7]令和4年度契約状況調査票!$C:$AW,13,FALSE))</f>
        <v/>
      </c>
      <c r="G48" s="17" t="str">
        <f>IF(A48="","",IF(VLOOKUP(A48,[7]令和4年度契約状況調査票!$C:$AW,16,FALSE)="②一般競争入札（総合評価方式）","一般競争入札"&amp;CHAR(10)&amp;"（総合評価方式）","一般競争入札"))</f>
        <v/>
      </c>
      <c r="H48" s="18" t="str">
        <f>IF(A48="","",IF(VLOOKUP(A48,[7]令和4年度契約状況調査票!$C:$AW,18,FALSE)="他官署で調達手続きを実施のため","他官署で調達手続きを実施のため",IF(VLOOKUP(A48,[7]令和4年度契約状況調査票!$C:$AW,25,FALSE)="②同種の他の契約の予定価格を類推されるおそれがあるため公表しない","同種の他の契約の予定価格を類推されるおそれがあるため公表しない",IF(VLOOKUP(A48,[7]令和4年度契約状況調査票!$C:$AW,25,FALSE)="－","－",IF(VLOOKUP(A48,[7]令和4年度契約状況調査票!$C:$AW,9,FALSE)&lt;&gt;"",TEXT(VLOOKUP(A48,[7]令和4年度契約状況調査票!$C:$AW,18,FALSE),"#,##0円")&amp;CHAR(10)&amp;"(A)",VLOOKUP(A48,[7]令和4年度契約状況調査票!$C:$AW,18,FALSE))))))</f>
        <v/>
      </c>
      <c r="I48" s="18" t="str">
        <f>IF(A48="","",VLOOKUP(A48,[7]令和4年度契約状況調査票!$C:$AW,19,FALSE))</f>
        <v/>
      </c>
      <c r="J48" s="19" t="str">
        <f>IF(A48="","",IF(VLOOKUP(A48,[7]令和4年度契約状況調査票!$C:$AW,18,FALSE)="他官署で調達手続きを実施のため","－",IF(VLOOKUP(A48,[7]令和4年度契約状況調査票!$C:$AW,25,FALSE)="②同種の他の契約の予定価格を類推されるおそれがあるため公表しない","－",IF(VLOOKUP(A48,[7]令和4年度契約状況調査票!$C:$AW,25,FALSE)="－","－",IF(VLOOKUP(A48,[7]令和4年度契約状況調査票!$C:$AW,9,FALSE)&lt;&gt;"",TEXT(VLOOKUP(A48,[7]令和4年度契約状況調査票!$C:$AW,21,FALSE),"#.0%")&amp;CHAR(10)&amp;"(B/A×100)",VLOOKUP(A48,[7]令和4年度契約状況調査票!$C:$AW,21,FALSE))))))</f>
        <v/>
      </c>
      <c r="K48" s="20" t="str">
        <f>IF(A48="","",IF(VLOOKUP(A48,[7]令和4年度契約状況調査票!$C:$AW,14,FALSE)="①公益社団法人","公社",IF(VLOOKUP(A48,[7]令和4年度契約状況調査票!$C:$AW,14,FALSE)="②公益財団法人","公財","")))</f>
        <v/>
      </c>
      <c r="L48" s="20" t="str">
        <f>IF(A48="","",VLOOKUP(A48,[7]令和4年度契約状況調査票!$C:$AW,15,FALSE))</f>
        <v/>
      </c>
      <c r="M48" s="21" t="str">
        <f>IF(A48="","",IF(VLOOKUP(A48,[7]令和4年度契約状況調査票!$C:$AW,15,FALSE)="国所管",VLOOKUP(A48,[7]令和4年度契約状況調査票!$C:$AW,26,FALSE),""))</f>
        <v/>
      </c>
      <c r="N48" s="22" t="str">
        <f>IF(A48="","",IF(AND(P48="○",O48="分担契約/単価契約"),"単価契約"&amp;CHAR(10)&amp;"予定調達総額 "&amp;TEXT(VLOOKUP(A48,[7]令和4年度契約状況調査票!$C:$AW,18,FALSE),"#,##0円")&amp;"(B)"&amp;CHAR(10)&amp;"分担契約"&amp;CHAR(10)&amp;VLOOKUP(A48,[7]令和4年度契約状況調査票!$C:$AW,34,FALSE),IF(AND(P48="○",O48="分担契約"),"分担契約"&amp;CHAR(10)&amp;"契約総額 "&amp;TEXT(VLOOKUP(A48,[7]令和4年度契約状況調査票!$C:$AW,18,FALSE),"#,##0円")&amp;"(B)"&amp;CHAR(10)&amp;VLOOKUP(A48,[7]令和4年度契約状況調査票!$C:$AW,34,FALSE),(IF(O48="分担契約/単価契約","単価契約"&amp;CHAR(10)&amp;"予定調達総額 "&amp;TEXT(VLOOKUP(A48,[7]令和4年度契約状況調査票!$C:$AW,18,FALSE),"#,##0円")&amp;CHAR(10)&amp;"分担契約"&amp;CHAR(10)&amp;VLOOKUP(A48,[7]令和4年度契約状況調査票!$C:$AW,34,FALSE),IF(O48="分担契約","分担契約"&amp;CHAR(10)&amp;"契約総額 "&amp;TEXT(VLOOKUP(A48,[7]令和4年度契約状況調査票!$C:$AW,18,FALSE),"#,##0円")&amp;CHAR(10)&amp;VLOOKUP(A48,[7]令和4年度契約状況調査票!$C:$AW,34,FALSE),IF(O48="単価契約","単価契約"&amp;CHAR(10)&amp;"予定調達総額 "&amp;TEXT(VLOOKUP(A48,[7]令和4年度契約状況調査票!$C:$AW,18,FALSE),"#,##0円")&amp;CHAR(10)&amp;VLOOKUP(A48,[7]令和4年度契約状況調査票!$C:$AW,34,FALSE),VLOOKUP(A48,[7]令和4年度契約状況調査票!$C:$AW,34,FALSE))))))))</f>
        <v/>
      </c>
      <c r="O48" s="11" t="str">
        <f>IF(A48="","",VLOOKUP(A48,[7]令和4年度契約状況調査票!$C:$CE,55,FALSE))</f>
        <v/>
      </c>
      <c r="P48" s="11" t="str">
        <f>IF(A48="","",IF(VLOOKUP(A48,[7]令和4年度契約状況調査票!$C:$AW,16,FALSE)="他官署で調達手続きを実施のため","×",IF(VLOOKUP(A48,[7]令和4年度契約状況調査票!$C:$AW,23,FALSE)="②同種の他の契約の予定価格を類推されるおそれがあるため公表しない","×","○")))</f>
        <v/>
      </c>
    </row>
    <row r="49" spans="1:16" s="11" customFormat="1" ht="60" hidden="1" customHeight="1">
      <c r="A49" s="12" t="str">
        <f>IF(MAX([7]令和4年度契約状況調査票!C13:C55)&gt;=ROW()-5,ROW()-5,"")</f>
        <v/>
      </c>
      <c r="B49" s="13" t="str">
        <f>IF(A49="","",VLOOKUP(A49,[7]令和4年度契約状況調査票!$C:$AW,7,FALSE))</f>
        <v/>
      </c>
      <c r="C49" s="14" t="str">
        <f>IF(A49="","",VLOOKUP(A49,[7]令和4年度契約状況調査票!$C:$AW,8,FALSE))</f>
        <v/>
      </c>
      <c r="D49" s="15" t="str">
        <f>IF(A49="","",VLOOKUP(A49,[7]令和4年度契約状況調査票!$C:$AW,11,FALSE))</f>
        <v/>
      </c>
      <c r="E49" s="13" t="str">
        <f>IF(A49="","",VLOOKUP(A49,[7]令和4年度契約状況調査票!$C:$AW,12,FALSE))</f>
        <v/>
      </c>
      <c r="F49" s="16" t="str">
        <f>IF(A49="","",VLOOKUP(A49,[7]令和4年度契約状況調査票!$C:$AW,13,FALSE))</f>
        <v/>
      </c>
      <c r="G49" s="17" t="str">
        <f>IF(A49="","",IF(VLOOKUP(A49,[7]令和4年度契約状況調査票!$C:$AW,16,FALSE)="②一般競争入札（総合評価方式）","一般競争入札"&amp;CHAR(10)&amp;"（総合評価方式）","一般競争入札"))</f>
        <v/>
      </c>
      <c r="H49" s="18" t="str">
        <f>IF(A49="","",IF(VLOOKUP(A49,[7]令和4年度契約状況調査票!$C:$AW,18,FALSE)="他官署で調達手続きを実施のため","他官署で調達手続きを実施のため",IF(VLOOKUP(A49,[7]令和4年度契約状況調査票!$C:$AW,25,FALSE)="②同種の他の契約の予定価格を類推されるおそれがあるため公表しない","同種の他の契約の予定価格を類推されるおそれがあるため公表しない",IF(VLOOKUP(A49,[7]令和4年度契約状況調査票!$C:$AW,25,FALSE)="－","－",IF(VLOOKUP(A49,[7]令和4年度契約状況調査票!$C:$AW,9,FALSE)&lt;&gt;"",TEXT(VLOOKUP(A49,[7]令和4年度契約状況調査票!$C:$AW,18,FALSE),"#,##0円")&amp;CHAR(10)&amp;"(A)",VLOOKUP(A49,[7]令和4年度契約状況調査票!$C:$AW,18,FALSE))))))</f>
        <v/>
      </c>
      <c r="I49" s="18" t="str">
        <f>IF(A49="","",VLOOKUP(A49,[7]令和4年度契約状況調査票!$C:$AW,19,FALSE))</f>
        <v/>
      </c>
      <c r="J49" s="19" t="str">
        <f>IF(A49="","",IF(VLOOKUP(A49,[7]令和4年度契約状況調査票!$C:$AW,18,FALSE)="他官署で調達手続きを実施のため","－",IF(VLOOKUP(A49,[7]令和4年度契約状況調査票!$C:$AW,25,FALSE)="②同種の他の契約の予定価格を類推されるおそれがあるため公表しない","－",IF(VLOOKUP(A49,[7]令和4年度契約状況調査票!$C:$AW,25,FALSE)="－","－",IF(VLOOKUP(A49,[7]令和4年度契約状況調査票!$C:$AW,9,FALSE)&lt;&gt;"",TEXT(VLOOKUP(A49,[7]令和4年度契約状況調査票!$C:$AW,21,FALSE),"#.0%")&amp;CHAR(10)&amp;"(B/A×100)",VLOOKUP(A49,[7]令和4年度契約状況調査票!$C:$AW,21,FALSE))))))</f>
        <v/>
      </c>
      <c r="K49" s="20" t="str">
        <f>IF(A49="","",IF(VLOOKUP(A49,[7]令和4年度契約状況調査票!$C:$AW,14,FALSE)="①公益社団法人","公社",IF(VLOOKUP(A49,[7]令和4年度契約状況調査票!$C:$AW,14,FALSE)="②公益財団法人","公財","")))</f>
        <v/>
      </c>
      <c r="L49" s="20" t="str">
        <f>IF(A49="","",VLOOKUP(A49,[7]令和4年度契約状況調査票!$C:$AW,15,FALSE))</f>
        <v/>
      </c>
      <c r="M49" s="21" t="str">
        <f>IF(A49="","",IF(VLOOKUP(A49,[7]令和4年度契約状況調査票!$C:$AW,15,FALSE)="国所管",VLOOKUP(A49,[7]令和4年度契約状況調査票!$C:$AW,26,FALSE),""))</f>
        <v/>
      </c>
      <c r="N49" s="22" t="str">
        <f>IF(A49="","",IF(AND(P49="○",O49="分担契約/単価契約"),"単価契約"&amp;CHAR(10)&amp;"予定調達総額 "&amp;TEXT(VLOOKUP(A49,[7]令和4年度契約状況調査票!$C:$AW,18,FALSE),"#,##0円")&amp;"(B)"&amp;CHAR(10)&amp;"分担契約"&amp;CHAR(10)&amp;VLOOKUP(A49,[7]令和4年度契約状況調査票!$C:$AW,34,FALSE),IF(AND(P49="○",O49="分担契約"),"分担契約"&amp;CHAR(10)&amp;"契約総額 "&amp;TEXT(VLOOKUP(A49,[7]令和4年度契約状況調査票!$C:$AW,18,FALSE),"#,##0円")&amp;"(B)"&amp;CHAR(10)&amp;VLOOKUP(A49,[7]令和4年度契約状況調査票!$C:$AW,34,FALSE),(IF(O49="分担契約/単価契約","単価契約"&amp;CHAR(10)&amp;"予定調達総額 "&amp;TEXT(VLOOKUP(A49,[7]令和4年度契約状況調査票!$C:$AW,18,FALSE),"#,##0円")&amp;CHAR(10)&amp;"分担契約"&amp;CHAR(10)&amp;VLOOKUP(A49,[7]令和4年度契約状況調査票!$C:$AW,34,FALSE),IF(O49="分担契約","分担契約"&amp;CHAR(10)&amp;"契約総額 "&amp;TEXT(VLOOKUP(A49,[7]令和4年度契約状況調査票!$C:$AW,18,FALSE),"#,##0円")&amp;CHAR(10)&amp;VLOOKUP(A49,[7]令和4年度契約状況調査票!$C:$AW,34,FALSE),IF(O49="単価契約","単価契約"&amp;CHAR(10)&amp;"予定調達総額 "&amp;TEXT(VLOOKUP(A49,[7]令和4年度契約状況調査票!$C:$AW,18,FALSE),"#,##0円")&amp;CHAR(10)&amp;VLOOKUP(A49,[7]令和4年度契約状況調査票!$C:$AW,34,FALSE),VLOOKUP(A49,[7]令和4年度契約状況調査票!$C:$AW,34,FALSE))))))))</f>
        <v/>
      </c>
      <c r="O49" s="11" t="str">
        <f>IF(A49="","",VLOOKUP(A49,[7]令和4年度契約状況調査票!$C:$CE,55,FALSE))</f>
        <v/>
      </c>
      <c r="P49" s="11" t="str">
        <f>IF(A49="","",IF(VLOOKUP(A49,[7]令和4年度契約状況調査票!$C:$AW,16,FALSE)="他官署で調達手続きを実施のため","×",IF(VLOOKUP(A49,[7]令和4年度契約状況調査票!$C:$AW,23,FALSE)="②同種の他の契約の予定価格を類推されるおそれがあるため公表しない","×","○")))</f>
        <v/>
      </c>
    </row>
    <row r="50" spans="1:16" s="11" customFormat="1" ht="60" hidden="1" customHeight="1">
      <c r="A50" s="12" t="str">
        <f>IF(MAX([7]令和4年度契約状況調査票!C13:C56)&gt;=ROW()-5,ROW()-5,"")</f>
        <v/>
      </c>
      <c r="B50" s="13" t="str">
        <f>IF(A50="","",VLOOKUP(A50,[7]令和4年度契約状況調査票!$C:$AW,7,FALSE))</f>
        <v/>
      </c>
      <c r="C50" s="14" t="str">
        <f>IF(A50="","",VLOOKUP(A50,[7]令和4年度契約状況調査票!$C:$AW,8,FALSE))</f>
        <v/>
      </c>
      <c r="D50" s="15" t="str">
        <f>IF(A50="","",VLOOKUP(A50,[7]令和4年度契約状況調査票!$C:$AW,11,FALSE))</f>
        <v/>
      </c>
      <c r="E50" s="13" t="str">
        <f>IF(A50="","",VLOOKUP(A50,[7]令和4年度契約状況調査票!$C:$AW,12,FALSE))</f>
        <v/>
      </c>
      <c r="F50" s="16" t="str">
        <f>IF(A50="","",VLOOKUP(A50,[7]令和4年度契約状況調査票!$C:$AW,13,FALSE))</f>
        <v/>
      </c>
      <c r="G50" s="17" t="str">
        <f>IF(A50="","",IF(VLOOKUP(A50,[7]令和4年度契約状況調査票!$C:$AW,16,FALSE)="②一般競争入札（総合評価方式）","一般競争入札"&amp;CHAR(10)&amp;"（総合評価方式）","一般競争入札"))</f>
        <v/>
      </c>
      <c r="H50" s="18" t="str">
        <f>IF(A50="","",IF(VLOOKUP(A50,[7]令和4年度契約状況調査票!$C:$AW,18,FALSE)="他官署で調達手続きを実施のため","他官署で調達手続きを実施のため",IF(VLOOKUP(A50,[7]令和4年度契約状況調査票!$C:$AW,25,FALSE)="②同種の他の契約の予定価格を類推されるおそれがあるため公表しない","同種の他の契約の予定価格を類推されるおそれがあるため公表しない",IF(VLOOKUP(A50,[7]令和4年度契約状況調査票!$C:$AW,25,FALSE)="－","－",IF(VLOOKUP(A50,[7]令和4年度契約状況調査票!$C:$AW,9,FALSE)&lt;&gt;"",TEXT(VLOOKUP(A50,[7]令和4年度契約状況調査票!$C:$AW,18,FALSE),"#,##0円")&amp;CHAR(10)&amp;"(A)",VLOOKUP(A50,[7]令和4年度契約状況調査票!$C:$AW,18,FALSE))))))</f>
        <v/>
      </c>
      <c r="I50" s="18" t="str">
        <f>IF(A50="","",VLOOKUP(A50,[7]令和4年度契約状況調査票!$C:$AW,19,FALSE))</f>
        <v/>
      </c>
      <c r="J50" s="19" t="str">
        <f>IF(A50="","",IF(VLOOKUP(A50,[7]令和4年度契約状況調査票!$C:$AW,18,FALSE)="他官署で調達手続きを実施のため","－",IF(VLOOKUP(A50,[7]令和4年度契約状況調査票!$C:$AW,25,FALSE)="②同種の他の契約の予定価格を類推されるおそれがあるため公表しない","－",IF(VLOOKUP(A50,[7]令和4年度契約状況調査票!$C:$AW,25,FALSE)="－","－",IF(VLOOKUP(A50,[7]令和4年度契約状況調査票!$C:$AW,9,FALSE)&lt;&gt;"",TEXT(VLOOKUP(A50,[7]令和4年度契約状況調査票!$C:$AW,21,FALSE),"#.0%")&amp;CHAR(10)&amp;"(B/A×100)",VLOOKUP(A50,[7]令和4年度契約状況調査票!$C:$AW,21,FALSE))))))</f>
        <v/>
      </c>
      <c r="K50" s="20" t="str">
        <f>IF(A50="","",IF(VLOOKUP(A50,[7]令和4年度契約状況調査票!$C:$AW,14,FALSE)="①公益社団法人","公社",IF(VLOOKUP(A50,[7]令和4年度契約状況調査票!$C:$AW,14,FALSE)="②公益財団法人","公財","")))</f>
        <v/>
      </c>
      <c r="L50" s="20" t="str">
        <f>IF(A50="","",VLOOKUP(A50,[7]令和4年度契約状況調査票!$C:$AW,15,FALSE))</f>
        <v/>
      </c>
      <c r="M50" s="21" t="str">
        <f>IF(A50="","",IF(VLOOKUP(A50,[7]令和4年度契約状況調査票!$C:$AW,15,FALSE)="国所管",VLOOKUP(A50,[7]令和4年度契約状況調査票!$C:$AW,26,FALSE),""))</f>
        <v/>
      </c>
      <c r="N50" s="22" t="str">
        <f>IF(A50="","",IF(AND(P50="○",O50="分担契約/単価契約"),"単価契約"&amp;CHAR(10)&amp;"予定調達総額 "&amp;TEXT(VLOOKUP(A50,[7]令和4年度契約状況調査票!$C:$AW,18,FALSE),"#,##0円")&amp;"(B)"&amp;CHAR(10)&amp;"分担契約"&amp;CHAR(10)&amp;VLOOKUP(A50,[7]令和4年度契約状況調査票!$C:$AW,34,FALSE),IF(AND(P50="○",O50="分担契約"),"分担契約"&amp;CHAR(10)&amp;"契約総額 "&amp;TEXT(VLOOKUP(A50,[7]令和4年度契約状況調査票!$C:$AW,18,FALSE),"#,##0円")&amp;"(B)"&amp;CHAR(10)&amp;VLOOKUP(A50,[7]令和4年度契約状況調査票!$C:$AW,34,FALSE),(IF(O50="分担契約/単価契約","単価契約"&amp;CHAR(10)&amp;"予定調達総額 "&amp;TEXT(VLOOKUP(A50,[7]令和4年度契約状況調査票!$C:$AW,18,FALSE),"#,##0円")&amp;CHAR(10)&amp;"分担契約"&amp;CHAR(10)&amp;VLOOKUP(A50,[7]令和4年度契約状況調査票!$C:$AW,34,FALSE),IF(O50="分担契約","分担契約"&amp;CHAR(10)&amp;"契約総額 "&amp;TEXT(VLOOKUP(A50,[7]令和4年度契約状況調査票!$C:$AW,18,FALSE),"#,##0円")&amp;CHAR(10)&amp;VLOOKUP(A50,[7]令和4年度契約状況調査票!$C:$AW,34,FALSE),IF(O50="単価契約","単価契約"&amp;CHAR(10)&amp;"予定調達総額 "&amp;TEXT(VLOOKUP(A50,[7]令和4年度契約状況調査票!$C:$AW,18,FALSE),"#,##0円")&amp;CHAR(10)&amp;VLOOKUP(A50,[7]令和4年度契約状況調査票!$C:$AW,34,FALSE),VLOOKUP(A50,[7]令和4年度契約状況調査票!$C:$AW,34,FALSE))))))))</f>
        <v/>
      </c>
      <c r="O50" s="11" t="str">
        <f>IF(A50="","",VLOOKUP(A50,[7]令和4年度契約状況調査票!$C:$CE,55,FALSE))</f>
        <v/>
      </c>
      <c r="P50" s="11" t="str">
        <f>IF(A50="","",IF(VLOOKUP(A50,[7]令和4年度契約状況調査票!$C:$AW,16,FALSE)="他官署で調達手続きを実施のため","×",IF(VLOOKUP(A50,[7]令和4年度契約状況調査票!$C:$AW,23,FALSE)="②同種の他の契約の予定価格を類推されるおそれがあるため公表しない","×","○")))</f>
        <v/>
      </c>
    </row>
    <row r="51" spans="1:16" s="11" customFormat="1" ht="60" hidden="1" customHeight="1">
      <c r="A51" s="12" t="str">
        <f>IF(MAX([7]令和4年度契約状況調査票!C13:C57)&gt;=ROW()-5,ROW()-5,"")</f>
        <v/>
      </c>
      <c r="B51" s="13" t="str">
        <f>IF(A51="","",VLOOKUP(A51,[7]令和4年度契約状況調査票!$C:$AW,7,FALSE))</f>
        <v/>
      </c>
      <c r="C51" s="14" t="str">
        <f>IF(A51="","",VLOOKUP(A51,[7]令和4年度契約状況調査票!$C:$AW,8,FALSE))</f>
        <v/>
      </c>
      <c r="D51" s="15" t="str">
        <f>IF(A51="","",VLOOKUP(A51,[7]令和4年度契約状況調査票!$C:$AW,11,FALSE))</f>
        <v/>
      </c>
      <c r="E51" s="13" t="str">
        <f>IF(A51="","",VLOOKUP(A51,[7]令和4年度契約状況調査票!$C:$AW,12,FALSE))</f>
        <v/>
      </c>
      <c r="F51" s="16" t="str">
        <f>IF(A51="","",VLOOKUP(A51,[7]令和4年度契約状況調査票!$C:$AW,13,FALSE))</f>
        <v/>
      </c>
      <c r="G51" s="17" t="str">
        <f>IF(A51="","",IF(VLOOKUP(A51,[7]令和4年度契約状況調査票!$C:$AW,16,FALSE)="②一般競争入札（総合評価方式）","一般競争入札"&amp;CHAR(10)&amp;"（総合評価方式）","一般競争入札"))</f>
        <v/>
      </c>
      <c r="H51" s="18" t="str">
        <f>IF(A51="","",IF(VLOOKUP(A51,[7]令和4年度契約状況調査票!$C:$AW,18,FALSE)="他官署で調達手続きを実施のため","他官署で調達手続きを実施のため",IF(VLOOKUP(A51,[7]令和4年度契約状況調査票!$C:$AW,25,FALSE)="②同種の他の契約の予定価格を類推されるおそれがあるため公表しない","同種の他の契約の予定価格を類推されるおそれがあるため公表しない",IF(VLOOKUP(A51,[7]令和4年度契約状況調査票!$C:$AW,25,FALSE)="－","－",IF(VLOOKUP(A51,[7]令和4年度契約状況調査票!$C:$AW,9,FALSE)&lt;&gt;"",TEXT(VLOOKUP(A51,[7]令和4年度契約状況調査票!$C:$AW,18,FALSE),"#,##0円")&amp;CHAR(10)&amp;"(A)",VLOOKUP(A51,[7]令和4年度契約状況調査票!$C:$AW,18,FALSE))))))</f>
        <v/>
      </c>
      <c r="I51" s="18" t="str">
        <f>IF(A51="","",VLOOKUP(A51,[7]令和4年度契約状況調査票!$C:$AW,19,FALSE))</f>
        <v/>
      </c>
      <c r="J51" s="19" t="str">
        <f>IF(A51="","",IF(VLOOKUP(A51,[7]令和4年度契約状況調査票!$C:$AW,18,FALSE)="他官署で調達手続きを実施のため","－",IF(VLOOKUP(A51,[7]令和4年度契約状況調査票!$C:$AW,25,FALSE)="②同種の他の契約の予定価格を類推されるおそれがあるため公表しない","－",IF(VLOOKUP(A51,[7]令和4年度契約状況調査票!$C:$AW,25,FALSE)="－","－",IF(VLOOKUP(A51,[7]令和4年度契約状況調査票!$C:$AW,9,FALSE)&lt;&gt;"",TEXT(VLOOKUP(A51,[7]令和4年度契約状況調査票!$C:$AW,21,FALSE),"#.0%")&amp;CHAR(10)&amp;"(B/A×100)",VLOOKUP(A51,[7]令和4年度契約状況調査票!$C:$AW,21,FALSE))))))</f>
        <v/>
      </c>
      <c r="K51" s="20" t="str">
        <f>IF(A51="","",IF(VLOOKUP(A51,[7]令和4年度契約状況調査票!$C:$AW,14,FALSE)="①公益社団法人","公社",IF(VLOOKUP(A51,[7]令和4年度契約状況調査票!$C:$AW,14,FALSE)="②公益財団法人","公財","")))</f>
        <v/>
      </c>
      <c r="L51" s="20" t="str">
        <f>IF(A51="","",VLOOKUP(A51,[7]令和4年度契約状況調査票!$C:$AW,15,FALSE))</f>
        <v/>
      </c>
      <c r="M51" s="21" t="str">
        <f>IF(A51="","",IF(VLOOKUP(A51,[7]令和4年度契約状況調査票!$C:$AW,15,FALSE)="国所管",VLOOKUP(A51,[7]令和4年度契約状況調査票!$C:$AW,26,FALSE),""))</f>
        <v/>
      </c>
      <c r="N51" s="22" t="str">
        <f>IF(A51="","",IF(AND(P51="○",O51="分担契約/単価契約"),"単価契約"&amp;CHAR(10)&amp;"予定調達総額 "&amp;TEXT(VLOOKUP(A51,[7]令和4年度契約状況調査票!$C:$AW,18,FALSE),"#,##0円")&amp;"(B)"&amp;CHAR(10)&amp;"分担契約"&amp;CHAR(10)&amp;VLOOKUP(A51,[7]令和4年度契約状況調査票!$C:$AW,34,FALSE),IF(AND(P51="○",O51="分担契約"),"分担契約"&amp;CHAR(10)&amp;"契約総額 "&amp;TEXT(VLOOKUP(A51,[7]令和4年度契約状況調査票!$C:$AW,18,FALSE),"#,##0円")&amp;"(B)"&amp;CHAR(10)&amp;VLOOKUP(A51,[7]令和4年度契約状況調査票!$C:$AW,34,FALSE),(IF(O51="分担契約/単価契約","単価契約"&amp;CHAR(10)&amp;"予定調達総額 "&amp;TEXT(VLOOKUP(A51,[7]令和4年度契約状況調査票!$C:$AW,18,FALSE),"#,##0円")&amp;CHAR(10)&amp;"分担契約"&amp;CHAR(10)&amp;VLOOKUP(A51,[7]令和4年度契約状況調査票!$C:$AW,34,FALSE),IF(O51="分担契約","分担契約"&amp;CHAR(10)&amp;"契約総額 "&amp;TEXT(VLOOKUP(A51,[7]令和4年度契約状況調査票!$C:$AW,18,FALSE),"#,##0円")&amp;CHAR(10)&amp;VLOOKUP(A51,[7]令和4年度契約状況調査票!$C:$AW,34,FALSE),IF(O51="単価契約","単価契約"&amp;CHAR(10)&amp;"予定調達総額 "&amp;TEXT(VLOOKUP(A51,[7]令和4年度契約状況調査票!$C:$AW,18,FALSE),"#,##0円")&amp;CHAR(10)&amp;VLOOKUP(A51,[7]令和4年度契約状況調査票!$C:$AW,34,FALSE),VLOOKUP(A51,[7]令和4年度契約状況調査票!$C:$AW,34,FALSE))))))))</f>
        <v/>
      </c>
      <c r="O51" s="11" t="str">
        <f>IF(A51="","",VLOOKUP(A51,[7]令和4年度契約状況調査票!$C:$CE,55,FALSE))</f>
        <v/>
      </c>
      <c r="P51" s="11" t="str">
        <f>IF(A51="","",IF(VLOOKUP(A51,[7]令和4年度契約状況調査票!$C:$AW,16,FALSE)="他官署で調達手続きを実施のため","×",IF(VLOOKUP(A51,[7]令和4年度契約状況調査票!$C:$AW,23,FALSE)="②同種の他の契約の予定価格を類推されるおそれがあるため公表しない","×","○")))</f>
        <v/>
      </c>
    </row>
    <row r="52" spans="1:16" s="11" customFormat="1" ht="60" hidden="1" customHeight="1">
      <c r="A52" s="12" t="str">
        <f>IF(MAX([7]令和4年度契約状況調査票!C13:C58)&gt;=ROW()-5,ROW()-5,"")</f>
        <v/>
      </c>
      <c r="B52" s="13" t="str">
        <f>IF(A52="","",VLOOKUP(A52,[7]令和4年度契約状況調査票!$C:$AW,7,FALSE))</f>
        <v/>
      </c>
      <c r="C52" s="14" t="str">
        <f>IF(A52="","",VLOOKUP(A52,[7]令和4年度契約状況調査票!$C:$AW,8,FALSE))</f>
        <v/>
      </c>
      <c r="D52" s="15" t="str">
        <f>IF(A52="","",VLOOKUP(A52,[7]令和4年度契約状況調査票!$C:$AW,11,FALSE))</f>
        <v/>
      </c>
      <c r="E52" s="13" t="str">
        <f>IF(A52="","",VLOOKUP(A52,[7]令和4年度契約状況調査票!$C:$AW,12,FALSE))</f>
        <v/>
      </c>
      <c r="F52" s="16" t="str">
        <f>IF(A52="","",VLOOKUP(A52,[7]令和4年度契約状況調査票!$C:$AW,13,FALSE))</f>
        <v/>
      </c>
      <c r="G52" s="17" t="str">
        <f>IF(A52="","",IF(VLOOKUP(A52,[7]令和4年度契約状況調査票!$C:$AW,16,FALSE)="②一般競争入札（総合評価方式）","一般競争入札"&amp;CHAR(10)&amp;"（総合評価方式）","一般競争入札"))</f>
        <v/>
      </c>
      <c r="H52" s="18" t="str">
        <f>IF(A52="","",IF(VLOOKUP(A52,[7]令和4年度契約状況調査票!$C:$AW,18,FALSE)="他官署で調達手続きを実施のため","他官署で調達手続きを実施のため",IF(VLOOKUP(A52,[7]令和4年度契約状況調査票!$C:$AW,25,FALSE)="②同種の他の契約の予定価格を類推されるおそれがあるため公表しない","同種の他の契約の予定価格を類推されるおそれがあるため公表しない",IF(VLOOKUP(A52,[7]令和4年度契約状況調査票!$C:$AW,25,FALSE)="－","－",IF(VLOOKUP(A52,[7]令和4年度契約状況調査票!$C:$AW,9,FALSE)&lt;&gt;"",TEXT(VLOOKUP(A52,[7]令和4年度契約状況調査票!$C:$AW,18,FALSE),"#,##0円")&amp;CHAR(10)&amp;"(A)",VLOOKUP(A52,[7]令和4年度契約状況調査票!$C:$AW,18,FALSE))))))</f>
        <v/>
      </c>
      <c r="I52" s="18" t="str">
        <f>IF(A52="","",VLOOKUP(A52,[7]令和4年度契約状況調査票!$C:$AW,19,FALSE))</f>
        <v/>
      </c>
      <c r="J52" s="19" t="str">
        <f>IF(A52="","",IF(VLOOKUP(A52,[7]令和4年度契約状況調査票!$C:$AW,18,FALSE)="他官署で調達手続きを実施のため","－",IF(VLOOKUP(A52,[7]令和4年度契約状況調査票!$C:$AW,25,FALSE)="②同種の他の契約の予定価格を類推されるおそれがあるため公表しない","－",IF(VLOOKUP(A52,[7]令和4年度契約状況調査票!$C:$AW,25,FALSE)="－","－",IF(VLOOKUP(A52,[7]令和4年度契約状況調査票!$C:$AW,9,FALSE)&lt;&gt;"",TEXT(VLOOKUP(A52,[7]令和4年度契約状況調査票!$C:$AW,21,FALSE),"#.0%")&amp;CHAR(10)&amp;"(B/A×100)",VLOOKUP(A52,[7]令和4年度契約状況調査票!$C:$AW,21,FALSE))))))</f>
        <v/>
      </c>
      <c r="K52" s="20" t="str">
        <f>IF(A52="","",IF(VLOOKUP(A52,[7]令和4年度契約状況調査票!$C:$AW,14,FALSE)="①公益社団法人","公社",IF(VLOOKUP(A52,[7]令和4年度契約状況調査票!$C:$AW,14,FALSE)="②公益財団法人","公財","")))</f>
        <v/>
      </c>
      <c r="L52" s="20" t="str">
        <f>IF(A52="","",VLOOKUP(A52,[7]令和4年度契約状況調査票!$C:$AW,15,FALSE))</f>
        <v/>
      </c>
      <c r="M52" s="21" t="str">
        <f>IF(A52="","",IF(VLOOKUP(A52,[7]令和4年度契約状況調査票!$C:$AW,15,FALSE)="国所管",VLOOKUP(A52,[7]令和4年度契約状況調査票!$C:$AW,26,FALSE),""))</f>
        <v/>
      </c>
      <c r="N52" s="22" t="str">
        <f>IF(A52="","",IF(AND(P52="○",O52="分担契約/単価契約"),"単価契約"&amp;CHAR(10)&amp;"予定調達総額 "&amp;TEXT(VLOOKUP(A52,[7]令和4年度契約状況調査票!$C:$AW,18,FALSE),"#,##0円")&amp;"(B)"&amp;CHAR(10)&amp;"分担契約"&amp;CHAR(10)&amp;VLOOKUP(A52,[7]令和4年度契約状況調査票!$C:$AW,34,FALSE),IF(AND(P52="○",O52="分担契約"),"分担契約"&amp;CHAR(10)&amp;"契約総額 "&amp;TEXT(VLOOKUP(A52,[7]令和4年度契約状況調査票!$C:$AW,18,FALSE),"#,##0円")&amp;"(B)"&amp;CHAR(10)&amp;VLOOKUP(A52,[7]令和4年度契約状況調査票!$C:$AW,34,FALSE),(IF(O52="分担契約/単価契約","単価契約"&amp;CHAR(10)&amp;"予定調達総額 "&amp;TEXT(VLOOKUP(A52,[7]令和4年度契約状況調査票!$C:$AW,18,FALSE),"#,##0円")&amp;CHAR(10)&amp;"分担契約"&amp;CHAR(10)&amp;VLOOKUP(A52,[7]令和4年度契約状況調査票!$C:$AW,34,FALSE),IF(O52="分担契約","分担契約"&amp;CHAR(10)&amp;"契約総額 "&amp;TEXT(VLOOKUP(A52,[7]令和4年度契約状況調査票!$C:$AW,18,FALSE),"#,##0円")&amp;CHAR(10)&amp;VLOOKUP(A52,[7]令和4年度契約状況調査票!$C:$AW,34,FALSE),IF(O52="単価契約","単価契約"&amp;CHAR(10)&amp;"予定調達総額 "&amp;TEXT(VLOOKUP(A52,[7]令和4年度契約状況調査票!$C:$AW,18,FALSE),"#,##0円")&amp;CHAR(10)&amp;VLOOKUP(A52,[7]令和4年度契約状況調査票!$C:$AW,34,FALSE),VLOOKUP(A52,[7]令和4年度契約状況調査票!$C:$AW,34,FALSE))))))))</f>
        <v/>
      </c>
      <c r="O52" s="11" t="str">
        <f>IF(A52="","",VLOOKUP(A52,[7]令和4年度契約状況調査票!$C:$CE,55,FALSE))</f>
        <v/>
      </c>
      <c r="P52" s="11" t="str">
        <f>IF(A52="","",IF(VLOOKUP(A52,[7]令和4年度契約状況調査票!$C:$AW,16,FALSE)="他官署で調達手続きを実施のため","×",IF(VLOOKUP(A52,[7]令和4年度契約状況調査票!$C:$AW,23,FALSE)="②同種の他の契約の予定価格を類推されるおそれがあるため公表しない","×","○")))</f>
        <v/>
      </c>
    </row>
    <row r="53" spans="1:16" s="11" customFormat="1" ht="60" hidden="1" customHeight="1">
      <c r="A53" s="12" t="str">
        <f>IF(MAX([7]令和4年度契約状況調査票!C13:C59)&gt;=ROW()-5,ROW()-5,"")</f>
        <v/>
      </c>
      <c r="B53" s="13" t="str">
        <f>IF(A53="","",VLOOKUP(A53,[7]令和4年度契約状況調査票!$C:$AW,7,FALSE))</f>
        <v/>
      </c>
      <c r="C53" s="14" t="str">
        <f>IF(A53="","",VLOOKUP(A53,[7]令和4年度契約状況調査票!$C:$AW,8,FALSE))</f>
        <v/>
      </c>
      <c r="D53" s="15" t="str">
        <f>IF(A53="","",VLOOKUP(A53,[7]令和4年度契約状況調査票!$C:$AW,11,FALSE))</f>
        <v/>
      </c>
      <c r="E53" s="13" t="str">
        <f>IF(A53="","",VLOOKUP(A53,[7]令和4年度契約状況調査票!$C:$AW,12,FALSE))</f>
        <v/>
      </c>
      <c r="F53" s="16" t="str">
        <f>IF(A53="","",VLOOKUP(A53,[7]令和4年度契約状況調査票!$C:$AW,13,FALSE))</f>
        <v/>
      </c>
      <c r="G53" s="17" t="str">
        <f>IF(A53="","",IF(VLOOKUP(A53,[7]令和4年度契約状況調査票!$C:$AW,16,FALSE)="②一般競争入札（総合評価方式）","一般競争入札"&amp;CHAR(10)&amp;"（総合評価方式）","一般競争入札"))</f>
        <v/>
      </c>
      <c r="H53" s="18" t="str">
        <f>IF(A53="","",IF(VLOOKUP(A53,[7]令和4年度契約状況調査票!$C:$AW,18,FALSE)="他官署で調達手続きを実施のため","他官署で調達手続きを実施のため",IF(VLOOKUP(A53,[7]令和4年度契約状況調査票!$C:$AW,25,FALSE)="②同種の他の契約の予定価格を類推されるおそれがあるため公表しない","同種の他の契約の予定価格を類推されるおそれがあるため公表しない",IF(VLOOKUP(A53,[7]令和4年度契約状況調査票!$C:$AW,25,FALSE)="－","－",IF(VLOOKUP(A53,[7]令和4年度契約状況調査票!$C:$AW,9,FALSE)&lt;&gt;"",TEXT(VLOOKUP(A53,[7]令和4年度契約状況調査票!$C:$AW,18,FALSE),"#,##0円")&amp;CHAR(10)&amp;"(A)",VLOOKUP(A53,[7]令和4年度契約状況調査票!$C:$AW,18,FALSE))))))</f>
        <v/>
      </c>
      <c r="I53" s="18" t="str">
        <f>IF(A53="","",VLOOKUP(A53,[7]令和4年度契約状況調査票!$C:$AW,19,FALSE))</f>
        <v/>
      </c>
      <c r="J53" s="19" t="str">
        <f>IF(A53="","",IF(VLOOKUP(A53,[7]令和4年度契約状況調査票!$C:$AW,18,FALSE)="他官署で調達手続きを実施のため","－",IF(VLOOKUP(A53,[7]令和4年度契約状況調査票!$C:$AW,25,FALSE)="②同種の他の契約の予定価格を類推されるおそれがあるため公表しない","－",IF(VLOOKUP(A53,[7]令和4年度契約状況調査票!$C:$AW,25,FALSE)="－","－",IF(VLOOKUP(A53,[7]令和4年度契約状況調査票!$C:$AW,9,FALSE)&lt;&gt;"",TEXT(VLOOKUP(A53,[7]令和4年度契約状況調査票!$C:$AW,21,FALSE),"#.0%")&amp;CHAR(10)&amp;"(B/A×100)",VLOOKUP(A53,[7]令和4年度契約状況調査票!$C:$AW,21,FALSE))))))</f>
        <v/>
      </c>
      <c r="K53" s="20" t="str">
        <f>IF(A53="","",IF(VLOOKUP(A53,[7]令和4年度契約状況調査票!$C:$AW,14,FALSE)="①公益社団法人","公社",IF(VLOOKUP(A53,[7]令和4年度契約状況調査票!$C:$AW,14,FALSE)="②公益財団法人","公財","")))</f>
        <v/>
      </c>
      <c r="L53" s="20" t="str">
        <f>IF(A53="","",VLOOKUP(A53,[7]令和4年度契約状況調査票!$C:$AW,15,FALSE))</f>
        <v/>
      </c>
      <c r="M53" s="21" t="str">
        <f>IF(A53="","",IF(VLOOKUP(A53,[7]令和4年度契約状況調査票!$C:$AW,15,FALSE)="国所管",VLOOKUP(A53,[7]令和4年度契約状況調査票!$C:$AW,26,FALSE),""))</f>
        <v/>
      </c>
      <c r="N53" s="22" t="str">
        <f>IF(A53="","",IF(AND(P53="○",O53="分担契約/単価契約"),"単価契約"&amp;CHAR(10)&amp;"予定調達総額 "&amp;TEXT(VLOOKUP(A53,[7]令和4年度契約状況調査票!$C:$AW,18,FALSE),"#,##0円")&amp;"(B)"&amp;CHAR(10)&amp;"分担契約"&amp;CHAR(10)&amp;VLOOKUP(A53,[7]令和4年度契約状況調査票!$C:$AW,34,FALSE),IF(AND(P53="○",O53="分担契約"),"分担契約"&amp;CHAR(10)&amp;"契約総額 "&amp;TEXT(VLOOKUP(A53,[7]令和4年度契約状況調査票!$C:$AW,18,FALSE),"#,##0円")&amp;"(B)"&amp;CHAR(10)&amp;VLOOKUP(A53,[7]令和4年度契約状況調査票!$C:$AW,34,FALSE),(IF(O53="分担契約/単価契約","単価契約"&amp;CHAR(10)&amp;"予定調達総額 "&amp;TEXT(VLOOKUP(A53,[7]令和4年度契約状況調査票!$C:$AW,18,FALSE),"#,##0円")&amp;CHAR(10)&amp;"分担契約"&amp;CHAR(10)&amp;VLOOKUP(A53,[7]令和4年度契約状況調査票!$C:$AW,34,FALSE),IF(O53="分担契約","分担契約"&amp;CHAR(10)&amp;"契約総額 "&amp;TEXT(VLOOKUP(A53,[7]令和4年度契約状況調査票!$C:$AW,18,FALSE),"#,##0円")&amp;CHAR(10)&amp;VLOOKUP(A53,[7]令和4年度契約状況調査票!$C:$AW,34,FALSE),IF(O53="単価契約","単価契約"&amp;CHAR(10)&amp;"予定調達総額 "&amp;TEXT(VLOOKUP(A53,[7]令和4年度契約状況調査票!$C:$AW,18,FALSE),"#,##0円")&amp;CHAR(10)&amp;VLOOKUP(A53,[7]令和4年度契約状況調査票!$C:$AW,34,FALSE),VLOOKUP(A53,[7]令和4年度契約状況調査票!$C:$AW,34,FALSE))))))))</f>
        <v/>
      </c>
      <c r="O53" s="11" t="str">
        <f>IF(A53="","",VLOOKUP(A53,[7]令和4年度契約状況調査票!$C:$CE,55,FALSE))</f>
        <v/>
      </c>
      <c r="P53" s="11" t="str">
        <f>IF(A53="","",IF(VLOOKUP(A53,[7]令和4年度契約状況調査票!$C:$AW,16,FALSE)="他官署で調達手続きを実施のため","×",IF(VLOOKUP(A53,[7]令和4年度契約状況調査票!$C:$AW,23,FALSE)="②同種の他の契約の予定価格を類推されるおそれがあるため公表しない","×","○")))</f>
        <v/>
      </c>
    </row>
    <row r="54" spans="1:16" s="11" customFormat="1" ht="60" hidden="1" customHeight="1">
      <c r="A54" s="12" t="str">
        <f>IF(MAX([7]令和4年度契約状況調査票!C13:C60)&gt;=ROW()-5,ROW()-5,"")</f>
        <v/>
      </c>
      <c r="B54" s="13" t="str">
        <f>IF(A54="","",VLOOKUP(A54,[7]令和4年度契約状況調査票!$C:$AW,7,FALSE))</f>
        <v/>
      </c>
      <c r="C54" s="14" t="str">
        <f>IF(A54="","",VLOOKUP(A54,[7]令和4年度契約状況調査票!$C:$AW,8,FALSE))</f>
        <v/>
      </c>
      <c r="D54" s="15" t="str">
        <f>IF(A54="","",VLOOKUP(A54,[7]令和4年度契約状況調査票!$C:$AW,11,FALSE))</f>
        <v/>
      </c>
      <c r="E54" s="13" t="str">
        <f>IF(A54="","",VLOOKUP(A54,[7]令和4年度契約状況調査票!$C:$AW,12,FALSE))</f>
        <v/>
      </c>
      <c r="F54" s="16" t="str">
        <f>IF(A54="","",VLOOKUP(A54,[7]令和4年度契約状況調査票!$C:$AW,13,FALSE))</f>
        <v/>
      </c>
      <c r="G54" s="17" t="str">
        <f>IF(A54="","",IF(VLOOKUP(A54,[7]令和4年度契約状況調査票!$C:$AW,16,FALSE)="②一般競争入札（総合評価方式）","一般競争入札"&amp;CHAR(10)&amp;"（総合評価方式）","一般競争入札"))</f>
        <v/>
      </c>
      <c r="H54" s="18" t="str">
        <f>IF(A54="","",IF(VLOOKUP(A54,[7]令和4年度契約状況調査票!$C:$AW,18,FALSE)="他官署で調達手続きを実施のため","他官署で調達手続きを実施のため",IF(VLOOKUP(A54,[7]令和4年度契約状況調査票!$C:$AW,25,FALSE)="②同種の他の契約の予定価格を類推されるおそれがあるため公表しない","同種の他の契約の予定価格を類推されるおそれがあるため公表しない",IF(VLOOKUP(A54,[7]令和4年度契約状況調査票!$C:$AW,25,FALSE)="－","－",IF(VLOOKUP(A54,[7]令和4年度契約状況調査票!$C:$AW,9,FALSE)&lt;&gt;"",TEXT(VLOOKUP(A54,[7]令和4年度契約状況調査票!$C:$AW,18,FALSE),"#,##0円")&amp;CHAR(10)&amp;"(A)",VLOOKUP(A54,[7]令和4年度契約状況調査票!$C:$AW,18,FALSE))))))</f>
        <v/>
      </c>
      <c r="I54" s="18" t="str">
        <f>IF(A54="","",VLOOKUP(A54,[7]令和4年度契約状況調査票!$C:$AW,19,FALSE))</f>
        <v/>
      </c>
      <c r="J54" s="19" t="str">
        <f>IF(A54="","",IF(VLOOKUP(A54,[7]令和4年度契約状況調査票!$C:$AW,18,FALSE)="他官署で調達手続きを実施のため","－",IF(VLOOKUP(A54,[7]令和4年度契約状況調査票!$C:$AW,25,FALSE)="②同種の他の契約の予定価格を類推されるおそれがあるため公表しない","－",IF(VLOOKUP(A54,[7]令和4年度契約状況調査票!$C:$AW,25,FALSE)="－","－",IF(VLOOKUP(A54,[7]令和4年度契約状況調査票!$C:$AW,9,FALSE)&lt;&gt;"",TEXT(VLOOKUP(A54,[7]令和4年度契約状況調査票!$C:$AW,21,FALSE),"#.0%")&amp;CHAR(10)&amp;"(B/A×100)",VLOOKUP(A54,[7]令和4年度契約状況調査票!$C:$AW,21,FALSE))))))</f>
        <v/>
      </c>
      <c r="K54" s="20" t="str">
        <f>IF(A54="","",IF(VLOOKUP(A54,[7]令和4年度契約状況調査票!$C:$AW,14,FALSE)="①公益社団法人","公社",IF(VLOOKUP(A54,[7]令和4年度契約状況調査票!$C:$AW,14,FALSE)="②公益財団法人","公財","")))</f>
        <v/>
      </c>
      <c r="L54" s="20" t="str">
        <f>IF(A54="","",VLOOKUP(A54,[7]令和4年度契約状況調査票!$C:$AW,15,FALSE))</f>
        <v/>
      </c>
      <c r="M54" s="21" t="str">
        <f>IF(A54="","",IF(VLOOKUP(A54,[7]令和4年度契約状況調査票!$C:$AW,15,FALSE)="国所管",VLOOKUP(A54,[7]令和4年度契約状況調査票!$C:$AW,26,FALSE),""))</f>
        <v/>
      </c>
      <c r="N54" s="22" t="str">
        <f>IF(A54="","",IF(AND(P54="○",O54="分担契約/単価契約"),"単価契約"&amp;CHAR(10)&amp;"予定調達総額 "&amp;TEXT(VLOOKUP(A54,[7]令和4年度契約状況調査票!$C:$AW,18,FALSE),"#,##0円")&amp;"(B)"&amp;CHAR(10)&amp;"分担契約"&amp;CHAR(10)&amp;VLOOKUP(A54,[7]令和4年度契約状況調査票!$C:$AW,34,FALSE),IF(AND(P54="○",O54="分担契約"),"分担契約"&amp;CHAR(10)&amp;"契約総額 "&amp;TEXT(VLOOKUP(A54,[7]令和4年度契約状況調査票!$C:$AW,18,FALSE),"#,##0円")&amp;"(B)"&amp;CHAR(10)&amp;VLOOKUP(A54,[7]令和4年度契約状況調査票!$C:$AW,34,FALSE),(IF(O54="分担契約/単価契約","単価契約"&amp;CHAR(10)&amp;"予定調達総額 "&amp;TEXT(VLOOKUP(A54,[7]令和4年度契約状況調査票!$C:$AW,18,FALSE),"#,##0円")&amp;CHAR(10)&amp;"分担契約"&amp;CHAR(10)&amp;VLOOKUP(A54,[7]令和4年度契約状況調査票!$C:$AW,34,FALSE),IF(O54="分担契約","分担契約"&amp;CHAR(10)&amp;"契約総額 "&amp;TEXT(VLOOKUP(A54,[7]令和4年度契約状況調査票!$C:$AW,18,FALSE),"#,##0円")&amp;CHAR(10)&amp;VLOOKUP(A54,[7]令和4年度契約状況調査票!$C:$AW,34,FALSE),IF(O54="単価契約","単価契約"&amp;CHAR(10)&amp;"予定調達総額 "&amp;TEXT(VLOOKUP(A54,[7]令和4年度契約状況調査票!$C:$AW,18,FALSE),"#,##0円")&amp;CHAR(10)&amp;VLOOKUP(A54,[7]令和4年度契約状況調査票!$C:$AW,34,FALSE),VLOOKUP(A54,[7]令和4年度契約状況調査票!$C:$AW,34,FALSE))))))))</f>
        <v/>
      </c>
      <c r="O54" s="11" t="str">
        <f>IF(A54="","",VLOOKUP(A54,[7]令和4年度契約状況調査票!$C:$CE,55,FALSE))</f>
        <v/>
      </c>
      <c r="P54" s="11" t="str">
        <f>IF(A54="","",IF(VLOOKUP(A54,[7]令和4年度契約状況調査票!$C:$AW,16,FALSE)="他官署で調達手続きを実施のため","×",IF(VLOOKUP(A54,[7]令和4年度契約状況調査票!$C:$AW,23,FALSE)="②同種の他の契約の予定価格を類推されるおそれがあるため公表しない","×","○")))</f>
        <v/>
      </c>
    </row>
    <row r="55" spans="1:16" s="11" customFormat="1" ht="60" hidden="1" customHeight="1">
      <c r="A55" s="12" t="str">
        <f>IF(MAX([7]令和4年度契約状況調査票!C13:C61)&gt;=ROW()-5,ROW()-5,"")</f>
        <v/>
      </c>
      <c r="B55" s="13" t="str">
        <f>IF(A55="","",VLOOKUP(A55,[7]令和4年度契約状況調査票!$C:$AW,7,FALSE))</f>
        <v/>
      </c>
      <c r="C55" s="14" t="str">
        <f>IF(A55="","",VLOOKUP(A55,[7]令和4年度契約状況調査票!$C:$AW,8,FALSE))</f>
        <v/>
      </c>
      <c r="D55" s="15" t="str">
        <f>IF(A55="","",VLOOKUP(A55,[7]令和4年度契約状況調査票!$C:$AW,11,FALSE))</f>
        <v/>
      </c>
      <c r="E55" s="13" t="str">
        <f>IF(A55="","",VLOOKUP(A55,[7]令和4年度契約状況調査票!$C:$AW,12,FALSE))</f>
        <v/>
      </c>
      <c r="F55" s="16" t="str">
        <f>IF(A55="","",VLOOKUP(A55,[7]令和4年度契約状況調査票!$C:$AW,13,FALSE))</f>
        <v/>
      </c>
      <c r="G55" s="17" t="str">
        <f>IF(A55="","",IF(VLOOKUP(A55,[7]令和4年度契約状況調査票!$C:$AW,16,FALSE)="②一般競争入札（総合評価方式）","一般競争入札"&amp;CHAR(10)&amp;"（総合評価方式）","一般競争入札"))</f>
        <v/>
      </c>
      <c r="H55" s="18" t="str">
        <f>IF(A55="","",IF(VLOOKUP(A55,[7]令和4年度契約状況調査票!$C:$AW,18,FALSE)="他官署で調達手続きを実施のため","他官署で調達手続きを実施のため",IF(VLOOKUP(A55,[7]令和4年度契約状況調査票!$C:$AW,25,FALSE)="②同種の他の契約の予定価格を類推されるおそれがあるため公表しない","同種の他の契約の予定価格を類推されるおそれがあるため公表しない",IF(VLOOKUP(A55,[7]令和4年度契約状況調査票!$C:$AW,25,FALSE)="－","－",IF(VLOOKUP(A55,[7]令和4年度契約状況調査票!$C:$AW,9,FALSE)&lt;&gt;"",TEXT(VLOOKUP(A55,[7]令和4年度契約状況調査票!$C:$AW,18,FALSE),"#,##0円")&amp;CHAR(10)&amp;"(A)",VLOOKUP(A55,[7]令和4年度契約状況調査票!$C:$AW,18,FALSE))))))</f>
        <v/>
      </c>
      <c r="I55" s="18" t="str">
        <f>IF(A55="","",VLOOKUP(A55,[7]令和4年度契約状況調査票!$C:$AW,19,FALSE))</f>
        <v/>
      </c>
      <c r="J55" s="19" t="str">
        <f>IF(A55="","",IF(VLOOKUP(A55,[7]令和4年度契約状況調査票!$C:$AW,18,FALSE)="他官署で調達手続きを実施のため","－",IF(VLOOKUP(A55,[7]令和4年度契約状況調査票!$C:$AW,25,FALSE)="②同種の他の契約の予定価格を類推されるおそれがあるため公表しない","－",IF(VLOOKUP(A55,[7]令和4年度契約状況調査票!$C:$AW,25,FALSE)="－","－",IF(VLOOKUP(A55,[7]令和4年度契約状況調査票!$C:$AW,9,FALSE)&lt;&gt;"",TEXT(VLOOKUP(A55,[7]令和4年度契約状況調査票!$C:$AW,21,FALSE),"#.0%")&amp;CHAR(10)&amp;"(B/A×100)",VLOOKUP(A55,[7]令和4年度契約状況調査票!$C:$AW,21,FALSE))))))</f>
        <v/>
      </c>
      <c r="K55" s="20" t="str">
        <f>IF(A55="","",IF(VLOOKUP(A55,[7]令和4年度契約状況調査票!$C:$AW,14,FALSE)="①公益社団法人","公社",IF(VLOOKUP(A55,[7]令和4年度契約状況調査票!$C:$AW,14,FALSE)="②公益財団法人","公財","")))</f>
        <v/>
      </c>
      <c r="L55" s="20" t="str">
        <f>IF(A55="","",VLOOKUP(A55,[7]令和4年度契約状況調査票!$C:$AW,15,FALSE))</f>
        <v/>
      </c>
      <c r="M55" s="21" t="str">
        <f>IF(A55="","",IF(VLOOKUP(A55,[7]令和4年度契約状況調査票!$C:$AW,15,FALSE)="国所管",VLOOKUP(A55,[7]令和4年度契約状況調査票!$C:$AW,26,FALSE),""))</f>
        <v/>
      </c>
      <c r="N55" s="22" t="str">
        <f>IF(A55="","",IF(AND(P55="○",O55="分担契約/単価契約"),"単価契約"&amp;CHAR(10)&amp;"予定調達総額 "&amp;TEXT(VLOOKUP(A55,[7]令和4年度契約状況調査票!$C:$AW,18,FALSE),"#,##0円")&amp;"(B)"&amp;CHAR(10)&amp;"分担契約"&amp;CHAR(10)&amp;VLOOKUP(A55,[7]令和4年度契約状況調査票!$C:$AW,34,FALSE),IF(AND(P55="○",O55="分担契約"),"分担契約"&amp;CHAR(10)&amp;"契約総額 "&amp;TEXT(VLOOKUP(A55,[7]令和4年度契約状況調査票!$C:$AW,18,FALSE),"#,##0円")&amp;"(B)"&amp;CHAR(10)&amp;VLOOKUP(A55,[7]令和4年度契約状況調査票!$C:$AW,34,FALSE),(IF(O55="分担契約/単価契約","単価契約"&amp;CHAR(10)&amp;"予定調達総額 "&amp;TEXT(VLOOKUP(A55,[7]令和4年度契約状況調査票!$C:$AW,18,FALSE),"#,##0円")&amp;CHAR(10)&amp;"分担契約"&amp;CHAR(10)&amp;VLOOKUP(A55,[7]令和4年度契約状況調査票!$C:$AW,34,FALSE),IF(O55="分担契約","分担契約"&amp;CHAR(10)&amp;"契約総額 "&amp;TEXT(VLOOKUP(A55,[7]令和4年度契約状況調査票!$C:$AW,18,FALSE),"#,##0円")&amp;CHAR(10)&amp;VLOOKUP(A55,[7]令和4年度契約状況調査票!$C:$AW,34,FALSE),IF(O55="単価契約","単価契約"&amp;CHAR(10)&amp;"予定調達総額 "&amp;TEXT(VLOOKUP(A55,[7]令和4年度契約状況調査票!$C:$AW,18,FALSE),"#,##0円")&amp;CHAR(10)&amp;VLOOKUP(A55,[7]令和4年度契約状況調査票!$C:$AW,34,FALSE),VLOOKUP(A55,[7]令和4年度契約状況調査票!$C:$AW,34,FALSE))))))))</f>
        <v/>
      </c>
      <c r="O55" s="11" t="str">
        <f>IF(A55="","",VLOOKUP(A55,[7]令和4年度契約状況調査票!$C:$CE,55,FALSE))</f>
        <v/>
      </c>
      <c r="P55" s="11" t="str">
        <f>IF(A55="","",IF(VLOOKUP(A55,[7]令和4年度契約状況調査票!$C:$AW,16,FALSE)="他官署で調達手続きを実施のため","×",IF(VLOOKUP(A55,[7]令和4年度契約状況調査票!$C:$AW,23,FALSE)="②同種の他の契約の予定価格を類推されるおそれがあるため公表しない","×","○")))</f>
        <v/>
      </c>
    </row>
    <row r="56" spans="1:16" s="11" customFormat="1" ht="60" hidden="1" customHeight="1">
      <c r="A56" s="12" t="str">
        <f>IF(MAX([7]令和4年度契約状況調査票!C13:C62)&gt;=ROW()-5,ROW()-5,"")</f>
        <v/>
      </c>
      <c r="B56" s="13" t="str">
        <f>IF(A56="","",VLOOKUP(A56,[7]令和4年度契約状況調査票!$C:$AW,7,FALSE))</f>
        <v/>
      </c>
      <c r="C56" s="14" t="str">
        <f>IF(A56="","",VLOOKUP(A56,[7]令和4年度契約状況調査票!$C:$AW,8,FALSE))</f>
        <v/>
      </c>
      <c r="D56" s="15" t="str">
        <f>IF(A56="","",VLOOKUP(A56,[7]令和4年度契約状況調査票!$C:$AW,11,FALSE))</f>
        <v/>
      </c>
      <c r="E56" s="13" t="str">
        <f>IF(A56="","",VLOOKUP(A56,[7]令和4年度契約状況調査票!$C:$AW,12,FALSE))</f>
        <v/>
      </c>
      <c r="F56" s="16" t="str">
        <f>IF(A56="","",VLOOKUP(A56,[7]令和4年度契約状況調査票!$C:$AW,13,FALSE))</f>
        <v/>
      </c>
      <c r="G56" s="17" t="str">
        <f>IF(A56="","",IF(VLOOKUP(A56,[7]令和4年度契約状況調査票!$C:$AW,16,FALSE)="②一般競争入札（総合評価方式）","一般競争入札"&amp;CHAR(10)&amp;"（総合評価方式）","一般競争入札"))</f>
        <v/>
      </c>
      <c r="H56" s="18" t="str">
        <f>IF(A56="","",IF(VLOOKUP(A56,[7]令和4年度契約状況調査票!$C:$AW,18,FALSE)="他官署で調達手続きを実施のため","他官署で調達手続きを実施のため",IF(VLOOKUP(A56,[7]令和4年度契約状況調査票!$C:$AW,25,FALSE)="②同種の他の契約の予定価格を類推されるおそれがあるため公表しない","同種の他の契約の予定価格を類推されるおそれがあるため公表しない",IF(VLOOKUP(A56,[7]令和4年度契約状況調査票!$C:$AW,25,FALSE)="－","－",IF(VLOOKUP(A56,[7]令和4年度契約状況調査票!$C:$AW,9,FALSE)&lt;&gt;"",TEXT(VLOOKUP(A56,[7]令和4年度契約状況調査票!$C:$AW,18,FALSE),"#,##0円")&amp;CHAR(10)&amp;"(A)",VLOOKUP(A56,[7]令和4年度契約状況調査票!$C:$AW,18,FALSE))))))</f>
        <v/>
      </c>
      <c r="I56" s="18" t="str">
        <f>IF(A56="","",VLOOKUP(A56,[7]令和4年度契約状況調査票!$C:$AW,19,FALSE))</f>
        <v/>
      </c>
      <c r="J56" s="19" t="str">
        <f>IF(A56="","",IF(VLOOKUP(A56,[7]令和4年度契約状況調査票!$C:$AW,18,FALSE)="他官署で調達手続きを実施のため","－",IF(VLOOKUP(A56,[7]令和4年度契約状況調査票!$C:$AW,25,FALSE)="②同種の他の契約の予定価格を類推されるおそれがあるため公表しない","－",IF(VLOOKUP(A56,[7]令和4年度契約状況調査票!$C:$AW,25,FALSE)="－","－",IF(VLOOKUP(A56,[7]令和4年度契約状況調査票!$C:$AW,9,FALSE)&lt;&gt;"",TEXT(VLOOKUP(A56,[7]令和4年度契約状況調査票!$C:$AW,21,FALSE),"#.0%")&amp;CHAR(10)&amp;"(B/A×100)",VLOOKUP(A56,[7]令和4年度契約状況調査票!$C:$AW,21,FALSE))))))</f>
        <v/>
      </c>
      <c r="K56" s="20" t="str">
        <f>IF(A56="","",IF(VLOOKUP(A56,[7]令和4年度契約状況調査票!$C:$AW,14,FALSE)="①公益社団法人","公社",IF(VLOOKUP(A56,[7]令和4年度契約状況調査票!$C:$AW,14,FALSE)="②公益財団法人","公財","")))</f>
        <v/>
      </c>
      <c r="L56" s="20" t="str">
        <f>IF(A56="","",VLOOKUP(A56,[7]令和4年度契約状況調査票!$C:$AW,15,FALSE))</f>
        <v/>
      </c>
      <c r="M56" s="21" t="str">
        <f>IF(A56="","",IF(VLOOKUP(A56,[7]令和4年度契約状況調査票!$C:$AW,15,FALSE)="国所管",VLOOKUP(A56,[7]令和4年度契約状況調査票!$C:$AW,26,FALSE),""))</f>
        <v/>
      </c>
      <c r="N56" s="22" t="str">
        <f>IF(A56="","",IF(AND(P56="○",O56="分担契約/単価契約"),"単価契約"&amp;CHAR(10)&amp;"予定調達総額 "&amp;TEXT(VLOOKUP(A56,[7]令和4年度契約状況調査票!$C:$AW,18,FALSE),"#,##0円")&amp;"(B)"&amp;CHAR(10)&amp;"分担契約"&amp;CHAR(10)&amp;VLOOKUP(A56,[7]令和4年度契約状況調査票!$C:$AW,34,FALSE),IF(AND(P56="○",O56="分担契約"),"分担契約"&amp;CHAR(10)&amp;"契約総額 "&amp;TEXT(VLOOKUP(A56,[7]令和4年度契約状況調査票!$C:$AW,18,FALSE),"#,##0円")&amp;"(B)"&amp;CHAR(10)&amp;VLOOKUP(A56,[7]令和4年度契約状況調査票!$C:$AW,34,FALSE),(IF(O56="分担契約/単価契約","単価契約"&amp;CHAR(10)&amp;"予定調達総額 "&amp;TEXT(VLOOKUP(A56,[7]令和4年度契約状況調査票!$C:$AW,18,FALSE),"#,##0円")&amp;CHAR(10)&amp;"分担契約"&amp;CHAR(10)&amp;VLOOKUP(A56,[7]令和4年度契約状況調査票!$C:$AW,34,FALSE),IF(O56="分担契約","分担契約"&amp;CHAR(10)&amp;"契約総額 "&amp;TEXT(VLOOKUP(A56,[7]令和4年度契約状況調査票!$C:$AW,18,FALSE),"#,##0円")&amp;CHAR(10)&amp;VLOOKUP(A56,[7]令和4年度契約状況調査票!$C:$AW,34,FALSE),IF(O56="単価契約","単価契約"&amp;CHAR(10)&amp;"予定調達総額 "&amp;TEXT(VLOOKUP(A56,[7]令和4年度契約状況調査票!$C:$AW,18,FALSE),"#,##0円")&amp;CHAR(10)&amp;VLOOKUP(A56,[7]令和4年度契約状況調査票!$C:$AW,34,FALSE),VLOOKUP(A56,[7]令和4年度契約状況調査票!$C:$AW,34,FALSE))))))))</f>
        <v/>
      </c>
      <c r="O56" s="11" t="str">
        <f>IF(A56="","",VLOOKUP(A56,[7]令和4年度契約状況調査票!$C:$CE,55,FALSE))</f>
        <v/>
      </c>
      <c r="P56" s="11" t="str">
        <f>IF(A56="","",IF(VLOOKUP(A56,[7]令和4年度契約状況調査票!$C:$AW,16,FALSE)="他官署で調達手続きを実施のため","×",IF(VLOOKUP(A56,[7]令和4年度契約状況調査票!$C:$AW,23,FALSE)="②同種の他の契約の予定価格を類推されるおそれがあるため公表しない","×","○")))</f>
        <v/>
      </c>
    </row>
    <row r="57" spans="1:16" s="11" customFormat="1" ht="60" hidden="1" customHeight="1">
      <c r="A57" s="12" t="str">
        <f>IF(MAX([7]令和4年度契約状況調査票!C13:C63)&gt;=ROW()-5,ROW()-5,"")</f>
        <v/>
      </c>
      <c r="B57" s="13" t="str">
        <f>IF(A57="","",VLOOKUP(A57,[7]令和4年度契約状況調査票!$C:$AW,7,FALSE))</f>
        <v/>
      </c>
      <c r="C57" s="14" t="str">
        <f>IF(A57="","",VLOOKUP(A57,[7]令和4年度契約状況調査票!$C:$AW,8,FALSE))</f>
        <v/>
      </c>
      <c r="D57" s="15" t="str">
        <f>IF(A57="","",VLOOKUP(A57,[7]令和4年度契約状況調査票!$C:$AW,11,FALSE))</f>
        <v/>
      </c>
      <c r="E57" s="13" t="str">
        <f>IF(A57="","",VLOOKUP(A57,[7]令和4年度契約状況調査票!$C:$AW,12,FALSE))</f>
        <v/>
      </c>
      <c r="F57" s="16" t="str">
        <f>IF(A57="","",VLOOKUP(A57,[7]令和4年度契約状況調査票!$C:$AW,13,FALSE))</f>
        <v/>
      </c>
      <c r="G57" s="17" t="str">
        <f>IF(A57="","",IF(VLOOKUP(A57,[7]令和4年度契約状況調査票!$C:$AW,16,FALSE)="②一般競争入札（総合評価方式）","一般競争入札"&amp;CHAR(10)&amp;"（総合評価方式）","一般競争入札"))</f>
        <v/>
      </c>
      <c r="H57" s="18" t="str">
        <f>IF(A57="","",IF(VLOOKUP(A57,[7]令和4年度契約状況調査票!$C:$AW,18,FALSE)="他官署で調達手続きを実施のため","他官署で調達手続きを実施のため",IF(VLOOKUP(A57,[7]令和4年度契約状況調査票!$C:$AW,25,FALSE)="②同種の他の契約の予定価格を類推されるおそれがあるため公表しない","同種の他の契約の予定価格を類推されるおそれがあるため公表しない",IF(VLOOKUP(A57,[7]令和4年度契約状況調査票!$C:$AW,25,FALSE)="－","－",IF(VLOOKUP(A57,[7]令和4年度契約状況調査票!$C:$AW,9,FALSE)&lt;&gt;"",TEXT(VLOOKUP(A57,[7]令和4年度契約状況調査票!$C:$AW,18,FALSE),"#,##0円")&amp;CHAR(10)&amp;"(A)",VLOOKUP(A57,[7]令和4年度契約状況調査票!$C:$AW,18,FALSE))))))</f>
        <v/>
      </c>
      <c r="I57" s="18" t="str">
        <f>IF(A57="","",VLOOKUP(A57,[7]令和4年度契約状況調査票!$C:$AW,19,FALSE))</f>
        <v/>
      </c>
      <c r="J57" s="19" t="str">
        <f>IF(A57="","",IF(VLOOKUP(A57,[7]令和4年度契約状況調査票!$C:$AW,18,FALSE)="他官署で調達手続きを実施のため","－",IF(VLOOKUP(A57,[7]令和4年度契約状況調査票!$C:$AW,25,FALSE)="②同種の他の契約の予定価格を類推されるおそれがあるため公表しない","－",IF(VLOOKUP(A57,[7]令和4年度契約状況調査票!$C:$AW,25,FALSE)="－","－",IF(VLOOKUP(A57,[7]令和4年度契約状況調査票!$C:$AW,9,FALSE)&lt;&gt;"",TEXT(VLOOKUP(A57,[7]令和4年度契約状況調査票!$C:$AW,21,FALSE),"#.0%")&amp;CHAR(10)&amp;"(B/A×100)",VLOOKUP(A57,[7]令和4年度契約状況調査票!$C:$AW,21,FALSE))))))</f>
        <v/>
      </c>
      <c r="K57" s="20" t="str">
        <f>IF(A57="","",IF(VLOOKUP(A57,[7]令和4年度契約状況調査票!$C:$AW,14,FALSE)="①公益社団法人","公社",IF(VLOOKUP(A57,[7]令和4年度契約状況調査票!$C:$AW,14,FALSE)="②公益財団法人","公財","")))</f>
        <v/>
      </c>
      <c r="L57" s="20" t="str">
        <f>IF(A57="","",VLOOKUP(A57,[7]令和4年度契約状況調査票!$C:$AW,15,FALSE))</f>
        <v/>
      </c>
      <c r="M57" s="21" t="str">
        <f>IF(A57="","",IF(VLOOKUP(A57,[7]令和4年度契約状況調査票!$C:$AW,15,FALSE)="国所管",VLOOKUP(A57,[7]令和4年度契約状況調査票!$C:$AW,26,FALSE),""))</f>
        <v/>
      </c>
      <c r="N57" s="22" t="str">
        <f>IF(A57="","",IF(AND(P57="○",O57="分担契約/単価契約"),"単価契約"&amp;CHAR(10)&amp;"予定調達総額 "&amp;TEXT(VLOOKUP(A57,[7]令和4年度契約状況調査票!$C:$AW,18,FALSE),"#,##0円")&amp;"(B)"&amp;CHAR(10)&amp;"分担契約"&amp;CHAR(10)&amp;VLOOKUP(A57,[7]令和4年度契約状況調査票!$C:$AW,34,FALSE),IF(AND(P57="○",O57="分担契約"),"分担契約"&amp;CHAR(10)&amp;"契約総額 "&amp;TEXT(VLOOKUP(A57,[7]令和4年度契約状況調査票!$C:$AW,18,FALSE),"#,##0円")&amp;"(B)"&amp;CHAR(10)&amp;VLOOKUP(A57,[7]令和4年度契約状況調査票!$C:$AW,34,FALSE),(IF(O57="分担契約/単価契約","単価契約"&amp;CHAR(10)&amp;"予定調達総額 "&amp;TEXT(VLOOKUP(A57,[7]令和4年度契約状況調査票!$C:$AW,18,FALSE),"#,##0円")&amp;CHAR(10)&amp;"分担契約"&amp;CHAR(10)&amp;VLOOKUP(A57,[7]令和4年度契約状況調査票!$C:$AW,34,FALSE),IF(O57="分担契約","分担契約"&amp;CHAR(10)&amp;"契約総額 "&amp;TEXT(VLOOKUP(A57,[7]令和4年度契約状況調査票!$C:$AW,18,FALSE),"#,##0円")&amp;CHAR(10)&amp;VLOOKUP(A57,[7]令和4年度契約状況調査票!$C:$AW,34,FALSE),IF(O57="単価契約","単価契約"&amp;CHAR(10)&amp;"予定調達総額 "&amp;TEXT(VLOOKUP(A57,[7]令和4年度契約状況調査票!$C:$AW,18,FALSE),"#,##0円")&amp;CHAR(10)&amp;VLOOKUP(A57,[7]令和4年度契約状況調査票!$C:$AW,34,FALSE),VLOOKUP(A57,[7]令和4年度契約状況調査票!$C:$AW,34,FALSE))))))))</f>
        <v/>
      </c>
      <c r="O57" s="11" t="str">
        <f>IF(A57="","",VLOOKUP(A57,[7]令和4年度契約状況調査票!$C:$CE,55,FALSE))</f>
        <v/>
      </c>
      <c r="P57" s="11" t="str">
        <f>IF(A57="","",IF(VLOOKUP(A57,[7]令和4年度契約状況調査票!$C:$AW,16,FALSE)="他官署で調達手続きを実施のため","×",IF(VLOOKUP(A57,[7]令和4年度契約状況調査票!$C:$AW,23,FALSE)="②同種の他の契約の予定価格を類推されるおそれがあるため公表しない","×","○")))</f>
        <v/>
      </c>
    </row>
    <row r="58" spans="1:16" s="11" customFormat="1" ht="60" hidden="1" customHeight="1">
      <c r="A58" s="12" t="str">
        <f>IF(MAX([7]令和4年度契約状況調査票!C13:C64)&gt;=ROW()-5,ROW()-5,"")</f>
        <v/>
      </c>
      <c r="B58" s="13" t="str">
        <f>IF(A58="","",VLOOKUP(A58,[7]令和4年度契約状況調査票!$C:$AW,7,FALSE))</f>
        <v/>
      </c>
      <c r="C58" s="14" t="str">
        <f>IF(A58="","",VLOOKUP(A58,[7]令和4年度契約状況調査票!$C:$AW,8,FALSE))</f>
        <v/>
      </c>
      <c r="D58" s="15" t="str">
        <f>IF(A58="","",VLOOKUP(A58,[7]令和4年度契約状況調査票!$C:$AW,11,FALSE))</f>
        <v/>
      </c>
      <c r="E58" s="13" t="str">
        <f>IF(A58="","",VLOOKUP(A58,[7]令和4年度契約状況調査票!$C:$AW,12,FALSE))</f>
        <v/>
      </c>
      <c r="F58" s="16" t="str">
        <f>IF(A58="","",VLOOKUP(A58,[7]令和4年度契約状況調査票!$C:$AW,13,FALSE))</f>
        <v/>
      </c>
      <c r="G58" s="17" t="str">
        <f>IF(A58="","",IF(VLOOKUP(A58,[7]令和4年度契約状況調査票!$C:$AW,16,FALSE)="②一般競争入札（総合評価方式）","一般競争入札"&amp;CHAR(10)&amp;"（総合評価方式）","一般競争入札"))</f>
        <v/>
      </c>
      <c r="H58" s="18" t="str">
        <f>IF(A58="","",IF(VLOOKUP(A58,[7]令和4年度契約状況調査票!$C:$AW,18,FALSE)="他官署で調達手続きを実施のため","他官署で調達手続きを実施のため",IF(VLOOKUP(A58,[7]令和4年度契約状況調査票!$C:$AW,25,FALSE)="②同種の他の契約の予定価格を類推されるおそれがあるため公表しない","同種の他の契約の予定価格を類推されるおそれがあるため公表しない",IF(VLOOKUP(A58,[7]令和4年度契約状況調査票!$C:$AW,25,FALSE)="－","－",IF(VLOOKUP(A58,[7]令和4年度契約状況調査票!$C:$AW,9,FALSE)&lt;&gt;"",TEXT(VLOOKUP(A58,[7]令和4年度契約状況調査票!$C:$AW,18,FALSE),"#,##0円")&amp;CHAR(10)&amp;"(A)",VLOOKUP(A58,[7]令和4年度契約状況調査票!$C:$AW,18,FALSE))))))</f>
        <v/>
      </c>
      <c r="I58" s="18" t="str">
        <f>IF(A58="","",VLOOKUP(A58,[7]令和4年度契約状況調査票!$C:$AW,19,FALSE))</f>
        <v/>
      </c>
      <c r="J58" s="19" t="str">
        <f>IF(A58="","",IF(VLOOKUP(A58,[7]令和4年度契約状況調査票!$C:$AW,18,FALSE)="他官署で調達手続きを実施のため","－",IF(VLOOKUP(A58,[7]令和4年度契約状況調査票!$C:$AW,25,FALSE)="②同種の他の契約の予定価格を類推されるおそれがあるため公表しない","－",IF(VLOOKUP(A58,[7]令和4年度契約状況調査票!$C:$AW,25,FALSE)="－","－",IF(VLOOKUP(A58,[7]令和4年度契約状況調査票!$C:$AW,9,FALSE)&lt;&gt;"",TEXT(VLOOKUP(A58,[7]令和4年度契約状況調査票!$C:$AW,21,FALSE),"#.0%")&amp;CHAR(10)&amp;"(B/A×100)",VLOOKUP(A58,[7]令和4年度契約状況調査票!$C:$AW,21,FALSE))))))</f>
        <v/>
      </c>
      <c r="K58" s="20" t="str">
        <f>IF(A58="","",IF(VLOOKUP(A58,[7]令和4年度契約状況調査票!$C:$AW,14,FALSE)="①公益社団法人","公社",IF(VLOOKUP(A58,[7]令和4年度契約状況調査票!$C:$AW,14,FALSE)="②公益財団法人","公財","")))</f>
        <v/>
      </c>
      <c r="L58" s="20" t="str">
        <f>IF(A58="","",VLOOKUP(A58,[7]令和4年度契約状況調査票!$C:$AW,15,FALSE))</f>
        <v/>
      </c>
      <c r="M58" s="21" t="str">
        <f>IF(A58="","",IF(VLOOKUP(A58,[7]令和4年度契約状況調査票!$C:$AW,15,FALSE)="国所管",VLOOKUP(A58,[7]令和4年度契約状況調査票!$C:$AW,26,FALSE),""))</f>
        <v/>
      </c>
      <c r="N58" s="22" t="str">
        <f>IF(A58="","",IF(AND(P58="○",O58="分担契約/単価契約"),"単価契約"&amp;CHAR(10)&amp;"予定調達総額 "&amp;TEXT(VLOOKUP(A58,[7]令和4年度契約状況調査票!$C:$AW,18,FALSE),"#,##0円")&amp;"(B)"&amp;CHAR(10)&amp;"分担契約"&amp;CHAR(10)&amp;VLOOKUP(A58,[7]令和4年度契約状況調査票!$C:$AW,34,FALSE),IF(AND(P58="○",O58="分担契約"),"分担契約"&amp;CHAR(10)&amp;"契約総額 "&amp;TEXT(VLOOKUP(A58,[7]令和4年度契約状況調査票!$C:$AW,18,FALSE),"#,##0円")&amp;"(B)"&amp;CHAR(10)&amp;VLOOKUP(A58,[7]令和4年度契約状況調査票!$C:$AW,34,FALSE),(IF(O58="分担契約/単価契約","単価契約"&amp;CHAR(10)&amp;"予定調達総額 "&amp;TEXT(VLOOKUP(A58,[7]令和4年度契約状況調査票!$C:$AW,18,FALSE),"#,##0円")&amp;CHAR(10)&amp;"分担契約"&amp;CHAR(10)&amp;VLOOKUP(A58,[7]令和4年度契約状況調査票!$C:$AW,34,FALSE),IF(O58="分担契約","分担契約"&amp;CHAR(10)&amp;"契約総額 "&amp;TEXT(VLOOKUP(A58,[7]令和4年度契約状況調査票!$C:$AW,18,FALSE),"#,##0円")&amp;CHAR(10)&amp;VLOOKUP(A58,[7]令和4年度契約状況調査票!$C:$AW,34,FALSE),IF(O58="単価契約","単価契約"&amp;CHAR(10)&amp;"予定調達総額 "&amp;TEXT(VLOOKUP(A58,[7]令和4年度契約状況調査票!$C:$AW,18,FALSE),"#,##0円")&amp;CHAR(10)&amp;VLOOKUP(A58,[7]令和4年度契約状況調査票!$C:$AW,34,FALSE),VLOOKUP(A58,[7]令和4年度契約状況調査票!$C:$AW,34,FALSE))))))))</f>
        <v/>
      </c>
      <c r="O58" s="11" t="str">
        <f>IF(A58="","",VLOOKUP(A58,[7]令和4年度契約状況調査票!$C:$CE,55,FALSE))</f>
        <v/>
      </c>
      <c r="P58" s="11" t="str">
        <f>IF(A58="","",IF(VLOOKUP(A58,[7]令和4年度契約状況調査票!$C:$AW,16,FALSE)="他官署で調達手続きを実施のため","×",IF(VLOOKUP(A58,[7]令和4年度契約状況調査票!$C:$AW,23,FALSE)="②同種の他の契約の予定価格を類推されるおそれがあるため公表しない","×","○")))</f>
        <v/>
      </c>
    </row>
    <row r="59" spans="1:16" s="11" customFormat="1" ht="60" hidden="1" customHeight="1">
      <c r="A59" s="12" t="str">
        <f>IF(MAX([7]令和4年度契約状況調査票!C13:C65)&gt;=ROW()-5,ROW()-5,"")</f>
        <v/>
      </c>
      <c r="B59" s="13" t="str">
        <f>IF(A59="","",VLOOKUP(A59,[7]令和4年度契約状況調査票!$C:$AW,7,FALSE))</f>
        <v/>
      </c>
      <c r="C59" s="14" t="str">
        <f>IF(A59="","",VLOOKUP(A59,[7]令和4年度契約状況調査票!$C:$AW,8,FALSE))</f>
        <v/>
      </c>
      <c r="D59" s="15" t="str">
        <f>IF(A59="","",VLOOKUP(A59,[7]令和4年度契約状況調査票!$C:$AW,11,FALSE))</f>
        <v/>
      </c>
      <c r="E59" s="13" t="str">
        <f>IF(A59="","",VLOOKUP(A59,[7]令和4年度契約状況調査票!$C:$AW,12,FALSE))</f>
        <v/>
      </c>
      <c r="F59" s="16" t="str">
        <f>IF(A59="","",VLOOKUP(A59,[7]令和4年度契約状況調査票!$C:$AW,13,FALSE))</f>
        <v/>
      </c>
      <c r="G59" s="17" t="str">
        <f>IF(A59="","",IF(VLOOKUP(A59,[7]令和4年度契約状況調査票!$C:$AW,16,FALSE)="②一般競争入札（総合評価方式）","一般競争入札"&amp;CHAR(10)&amp;"（総合評価方式）","一般競争入札"))</f>
        <v/>
      </c>
      <c r="H59" s="18" t="str">
        <f>IF(A59="","",IF(VLOOKUP(A59,[7]令和4年度契約状況調査票!$C:$AW,18,FALSE)="他官署で調達手続きを実施のため","他官署で調達手続きを実施のため",IF(VLOOKUP(A59,[7]令和4年度契約状況調査票!$C:$AW,25,FALSE)="②同種の他の契約の予定価格を類推されるおそれがあるため公表しない","同種の他の契約の予定価格を類推されるおそれがあるため公表しない",IF(VLOOKUP(A59,[7]令和4年度契約状況調査票!$C:$AW,25,FALSE)="－","－",IF(VLOOKUP(A59,[7]令和4年度契約状況調査票!$C:$AW,9,FALSE)&lt;&gt;"",TEXT(VLOOKUP(A59,[7]令和4年度契約状況調査票!$C:$AW,18,FALSE),"#,##0円")&amp;CHAR(10)&amp;"(A)",VLOOKUP(A59,[7]令和4年度契約状況調査票!$C:$AW,18,FALSE))))))</f>
        <v/>
      </c>
      <c r="I59" s="18" t="str">
        <f>IF(A59="","",VLOOKUP(A59,[7]令和4年度契約状況調査票!$C:$AW,19,FALSE))</f>
        <v/>
      </c>
      <c r="J59" s="19" t="str">
        <f>IF(A59="","",IF(VLOOKUP(A59,[7]令和4年度契約状況調査票!$C:$AW,18,FALSE)="他官署で調達手続きを実施のため","－",IF(VLOOKUP(A59,[7]令和4年度契約状況調査票!$C:$AW,25,FALSE)="②同種の他の契約の予定価格を類推されるおそれがあるため公表しない","－",IF(VLOOKUP(A59,[7]令和4年度契約状況調査票!$C:$AW,25,FALSE)="－","－",IF(VLOOKUP(A59,[7]令和4年度契約状況調査票!$C:$AW,9,FALSE)&lt;&gt;"",TEXT(VLOOKUP(A59,[7]令和4年度契約状況調査票!$C:$AW,21,FALSE),"#.0%")&amp;CHAR(10)&amp;"(B/A×100)",VLOOKUP(A59,[7]令和4年度契約状況調査票!$C:$AW,21,FALSE))))))</f>
        <v/>
      </c>
      <c r="K59" s="20" t="str">
        <f>IF(A59="","",IF(VLOOKUP(A59,[7]令和4年度契約状況調査票!$C:$AW,14,FALSE)="①公益社団法人","公社",IF(VLOOKUP(A59,[7]令和4年度契約状況調査票!$C:$AW,14,FALSE)="②公益財団法人","公財","")))</f>
        <v/>
      </c>
      <c r="L59" s="20" t="str">
        <f>IF(A59="","",VLOOKUP(A59,[7]令和4年度契約状況調査票!$C:$AW,15,FALSE))</f>
        <v/>
      </c>
      <c r="M59" s="21" t="str">
        <f>IF(A59="","",IF(VLOOKUP(A59,[7]令和4年度契約状況調査票!$C:$AW,15,FALSE)="国所管",VLOOKUP(A59,[7]令和4年度契約状況調査票!$C:$AW,26,FALSE),""))</f>
        <v/>
      </c>
      <c r="N59" s="22" t="str">
        <f>IF(A59="","",IF(AND(P59="○",O59="分担契約/単価契約"),"単価契約"&amp;CHAR(10)&amp;"予定調達総額 "&amp;TEXT(VLOOKUP(A59,[7]令和4年度契約状況調査票!$C:$AW,18,FALSE),"#,##0円")&amp;"(B)"&amp;CHAR(10)&amp;"分担契約"&amp;CHAR(10)&amp;VLOOKUP(A59,[7]令和4年度契約状況調査票!$C:$AW,34,FALSE),IF(AND(P59="○",O59="分担契約"),"分担契約"&amp;CHAR(10)&amp;"契約総額 "&amp;TEXT(VLOOKUP(A59,[7]令和4年度契約状況調査票!$C:$AW,18,FALSE),"#,##0円")&amp;"(B)"&amp;CHAR(10)&amp;VLOOKUP(A59,[7]令和4年度契約状況調査票!$C:$AW,34,FALSE),(IF(O59="分担契約/単価契約","単価契約"&amp;CHAR(10)&amp;"予定調達総額 "&amp;TEXT(VLOOKUP(A59,[7]令和4年度契約状況調査票!$C:$AW,18,FALSE),"#,##0円")&amp;CHAR(10)&amp;"分担契約"&amp;CHAR(10)&amp;VLOOKUP(A59,[7]令和4年度契約状況調査票!$C:$AW,34,FALSE),IF(O59="分担契約","分担契約"&amp;CHAR(10)&amp;"契約総額 "&amp;TEXT(VLOOKUP(A59,[7]令和4年度契約状況調査票!$C:$AW,18,FALSE),"#,##0円")&amp;CHAR(10)&amp;VLOOKUP(A59,[7]令和4年度契約状況調査票!$C:$AW,34,FALSE),IF(O59="単価契約","単価契約"&amp;CHAR(10)&amp;"予定調達総額 "&amp;TEXT(VLOOKUP(A59,[7]令和4年度契約状況調査票!$C:$AW,18,FALSE),"#,##0円")&amp;CHAR(10)&amp;VLOOKUP(A59,[7]令和4年度契約状況調査票!$C:$AW,34,FALSE),VLOOKUP(A59,[7]令和4年度契約状況調査票!$C:$AW,34,FALSE))))))))</f>
        <v/>
      </c>
      <c r="O59" s="11" t="str">
        <f>IF(A59="","",VLOOKUP(A59,[7]令和4年度契約状況調査票!$C:$CE,55,FALSE))</f>
        <v/>
      </c>
      <c r="P59" s="11" t="str">
        <f>IF(A59="","",IF(VLOOKUP(A59,[7]令和4年度契約状況調査票!$C:$AW,16,FALSE)="他官署で調達手続きを実施のため","×",IF(VLOOKUP(A59,[7]令和4年度契約状況調査票!$C:$AW,23,FALSE)="②同種の他の契約の予定価格を類推されるおそれがあるため公表しない","×","○")))</f>
        <v/>
      </c>
    </row>
    <row r="60" spans="1:16" s="11" customFormat="1" ht="60" hidden="1" customHeight="1">
      <c r="A60" s="12" t="str">
        <f>IF(MAX([7]令和4年度契約状況調査票!C13:C66)&gt;=ROW()-5,ROW()-5,"")</f>
        <v/>
      </c>
      <c r="B60" s="13" t="str">
        <f>IF(A60="","",VLOOKUP(A60,[7]令和4年度契約状況調査票!$C:$AW,7,FALSE))</f>
        <v/>
      </c>
      <c r="C60" s="14" t="str">
        <f>IF(A60="","",VLOOKUP(A60,[7]令和4年度契約状況調査票!$C:$AW,8,FALSE))</f>
        <v/>
      </c>
      <c r="D60" s="15" t="str">
        <f>IF(A60="","",VLOOKUP(A60,[7]令和4年度契約状況調査票!$C:$AW,11,FALSE))</f>
        <v/>
      </c>
      <c r="E60" s="13" t="str">
        <f>IF(A60="","",VLOOKUP(A60,[7]令和4年度契約状況調査票!$C:$AW,12,FALSE))</f>
        <v/>
      </c>
      <c r="F60" s="16" t="str">
        <f>IF(A60="","",VLOOKUP(A60,[7]令和4年度契約状況調査票!$C:$AW,13,FALSE))</f>
        <v/>
      </c>
      <c r="G60" s="17" t="str">
        <f>IF(A60="","",IF(VLOOKUP(A60,[7]令和4年度契約状況調査票!$C:$AW,16,FALSE)="②一般競争入札（総合評価方式）","一般競争入札"&amp;CHAR(10)&amp;"（総合評価方式）","一般競争入札"))</f>
        <v/>
      </c>
      <c r="H60" s="18" t="str">
        <f>IF(A60="","",IF(VLOOKUP(A60,[7]令和4年度契約状況調査票!$C:$AW,18,FALSE)="他官署で調達手続きを実施のため","他官署で調達手続きを実施のため",IF(VLOOKUP(A60,[7]令和4年度契約状況調査票!$C:$AW,25,FALSE)="②同種の他の契約の予定価格を類推されるおそれがあるため公表しない","同種の他の契約の予定価格を類推されるおそれがあるため公表しない",IF(VLOOKUP(A60,[7]令和4年度契約状況調査票!$C:$AW,25,FALSE)="－","－",IF(VLOOKUP(A60,[7]令和4年度契約状況調査票!$C:$AW,9,FALSE)&lt;&gt;"",TEXT(VLOOKUP(A60,[7]令和4年度契約状況調査票!$C:$AW,18,FALSE),"#,##0円")&amp;CHAR(10)&amp;"(A)",VLOOKUP(A60,[7]令和4年度契約状況調査票!$C:$AW,18,FALSE))))))</f>
        <v/>
      </c>
      <c r="I60" s="18" t="str">
        <f>IF(A60="","",VLOOKUP(A60,[7]令和4年度契約状況調査票!$C:$AW,19,FALSE))</f>
        <v/>
      </c>
      <c r="J60" s="19" t="str">
        <f>IF(A60="","",IF(VLOOKUP(A60,[7]令和4年度契約状況調査票!$C:$AW,18,FALSE)="他官署で調達手続きを実施のため","－",IF(VLOOKUP(A60,[7]令和4年度契約状況調査票!$C:$AW,25,FALSE)="②同種の他の契約の予定価格を類推されるおそれがあるため公表しない","－",IF(VLOOKUP(A60,[7]令和4年度契約状況調査票!$C:$AW,25,FALSE)="－","－",IF(VLOOKUP(A60,[7]令和4年度契約状況調査票!$C:$AW,9,FALSE)&lt;&gt;"",TEXT(VLOOKUP(A60,[7]令和4年度契約状況調査票!$C:$AW,21,FALSE),"#.0%")&amp;CHAR(10)&amp;"(B/A×100)",VLOOKUP(A60,[7]令和4年度契約状況調査票!$C:$AW,21,FALSE))))))</f>
        <v/>
      </c>
      <c r="K60" s="20" t="str">
        <f>IF(A60="","",IF(VLOOKUP(A60,[7]令和4年度契約状況調査票!$C:$AW,14,FALSE)="①公益社団法人","公社",IF(VLOOKUP(A60,[7]令和4年度契約状況調査票!$C:$AW,14,FALSE)="②公益財団法人","公財","")))</f>
        <v/>
      </c>
      <c r="L60" s="20" t="str">
        <f>IF(A60="","",VLOOKUP(A60,[7]令和4年度契約状況調査票!$C:$AW,15,FALSE))</f>
        <v/>
      </c>
      <c r="M60" s="21" t="str">
        <f>IF(A60="","",IF(VLOOKUP(A60,[7]令和4年度契約状況調査票!$C:$AW,15,FALSE)="国所管",VLOOKUP(A60,[7]令和4年度契約状況調査票!$C:$AW,26,FALSE),""))</f>
        <v/>
      </c>
      <c r="N60" s="22" t="str">
        <f>IF(A60="","",IF(AND(P60="○",O60="分担契約/単価契約"),"単価契約"&amp;CHAR(10)&amp;"予定調達総額 "&amp;TEXT(VLOOKUP(A60,[7]令和4年度契約状況調査票!$C:$AW,18,FALSE),"#,##0円")&amp;"(B)"&amp;CHAR(10)&amp;"分担契約"&amp;CHAR(10)&amp;VLOOKUP(A60,[7]令和4年度契約状況調査票!$C:$AW,34,FALSE),IF(AND(P60="○",O60="分担契約"),"分担契約"&amp;CHAR(10)&amp;"契約総額 "&amp;TEXT(VLOOKUP(A60,[7]令和4年度契約状況調査票!$C:$AW,18,FALSE),"#,##0円")&amp;"(B)"&amp;CHAR(10)&amp;VLOOKUP(A60,[7]令和4年度契約状況調査票!$C:$AW,34,FALSE),(IF(O60="分担契約/単価契約","単価契約"&amp;CHAR(10)&amp;"予定調達総額 "&amp;TEXT(VLOOKUP(A60,[7]令和4年度契約状況調査票!$C:$AW,18,FALSE),"#,##0円")&amp;CHAR(10)&amp;"分担契約"&amp;CHAR(10)&amp;VLOOKUP(A60,[7]令和4年度契約状況調査票!$C:$AW,34,FALSE),IF(O60="分担契約","分担契約"&amp;CHAR(10)&amp;"契約総額 "&amp;TEXT(VLOOKUP(A60,[7]令和4年度契約状況調査票!$C:$AW,18,FALSE),"#,##0円")&amp;CHAR(10)&amp;VLOOKUP(A60,[7]令和4年度契約状況調査票!$C:$AW,34,FALSE),IF(O60="単価契約","単価契約"&amp;CHAR(10)&amp;"予定調達総額 "&amp;TEXT(VLOOKUP(A60,[7]令和4年度契約状況調査票!$C:$AW,18,FALSE),"#,##0円")&amp;CHAR(10)&amp;VLOOKUP(A60,[7]令和4年度契約状況調査票!$C:$AW,34,FALSE),VLOOKUP(A60,[7]令和4年度契約状況調査票!$C:$AW,34,FALSE))))))))</f>
        <v/>
      </c>
      <c r="O60" s="11" t="str">
        <f>IF(A60="","",VLOOKUP(A60,[7]令和4年度契約状況調査票!$C:$CE,55,FALSE))</f>
        <v/>
      </c>
      <c r="P60" s="11" t="str">
        <f>IF(A60="","",IF(VLOOKUP(A60,[7]令和4年度契約状況調査票!$C:$AW,16,FALSE)="他官署で調達手続きを実施のため","×",IF(VLOOKUP(A60,[7]令和4年度契約状況調査票!$C:$AW,23,FALSE)="②同種の他の契約の予定価格を類推されるおそれがあるため公表しない","×","○")))</f>
        <v/>
      </c>
    </row>
    <row r="61" spans="1:16" s="11" customFormat="1" ht="60" hidden="1" customHeight="1">
      <c r="A61" s="12" t="str">
        <f>IF(MAX([7]令和4年度契約状況調査票!C13:C67)&gt;=ROW()-5,ROW()-5,"")</f>
        <v/>
      </c>
      <c r="B61" s="13" t="str">
        <f>IF(A61="","",VLOOKUP(A61,[7]令和4年度契約状況調査票!$C:$AW,7,FALSE))</f>
        <v/>
      </c>
      <c r="C61" s="14" t="str">
        <f>IF(A61="","",VLOOKUP(A61,[7]令和4年度契約状況調査票!$C:$AW,8,FALSE))</f>
        <v/>
      </c>
      <c r="D61" s="15" t="str">
        <f>IF(A61="","",VLOOKUP(A61,[7]令和4年度契約状況調査票!$C:$AW,11,FALSE))</f>
        <v/>
      </c>
      <c r="E61" s="13" t="str">
        <f>IF(A61="","",VLOOKUP(A61,[7]令和4年度契約状況調査票!$C:$AW,12,FALSE))</f>
        <v/>
      </c>
      <c r="F61" s="16" t="str">
        <f>IF(A61="","",VLOOKUP(A61,[7]令和4年度契約状況調査票!$C:$AW,13,FALSE))</f>
        <v/>
      </c>
      <c r="G61" s="17" t="str">
        <f>IF(A61="","",IF(VLOOKUP(A61,[7]令和4年度契約状況調査票!$C:$AW,16,FALSE)="②一般競争入札（総合評価方式）","一般競争入札"&amp;CHAR(10)&amp;"（総合評価方式）","一般競争入札"))</f>
        <v/>
      </c>
      <c r="H61" s="18" t="str">
        <f>IF(A61="","",IF(VLOOKUP(A61,[7]令和4年度契約状況調査票!$C:$AW,18,FALSE)="他官署で調達手続きを実施のため","他官署で調達手続きを実施のため",IF(VLOOKUP(A61,[7]令和4年度契約状況調査票!$C:$AW,25,FALSE)="②同種の他の契約の予定価格を類推されるおそれがあるため公表しない","同種の他の契約の予定価格を類推されるおそれがあるため公表しない",IF(VLOOKUP(A61,[7]令和4年度契約状況調査票!$C:$AW,25,FALSE)="－","－",IF(VLOOKUP(A61,[7]令和4年度契約状況調査票!$C:$AW,9,FALSE)&lt;&gt;"",TEXT(VLOOKUP(A61,[7]令和4年度契約状況調査票!$C:$AW,18,FALSE),"#,##0円")&amp;CHAR(10)&amp;"(A)",VLOOKUP(A61,[7]令和4年度契約状況調査票!$C:$AW,18,FALSE))))))</f>
        <v/>
      </c>
      <c r="I61" s="18" t="str">
        <f>IF(A61="","",VLOOKUP(A61,[7]令和4年度契約状況調査票!$C:$AW,19,FALSE))</f>
        <v/>
      </c>
      <c r="J61" s="19" t="str">
        <f>IF(A61="","",IF(VLOOKUP(A61,[7]令和4年度契約状況調査票!$C:$AW,18,FALSE)="他官署で調達手続きを実施のため","－",IF(VLOOKUP(A61,[7]令和4年度契約状況調査票!$C:$AW,25,FALSE)="②同種の他の契約の予定価格を類推されるおそれがあるため公表しない","－",IF(VLOOKUP(A61,[7]令和4年度契約状況調査票!$C:$AW,25,FALSE)="－","－",IF(VLOOKUP(A61,[7]令和4年度契約状況調査票!$C:$AW,9,FALSE)&lt;&gt;"",TEXT(VLOOKUP(A61,[7]令和4年度契約状況調査票!$C:$AW,21,FALSE),"#.0%")&amp;CHAR(10)&amp;"(B/A×100)",VLOOKUP(A61,[7]令和4年度契約状況調査票!$C:$AW,21,FALSE))))))</f>
        <v/>
      </c>
      <c r="K61" s="20" t="str">
        <f>IF(A61="","",IF(VLOOKUP(A61,[7]令和4年度契約状況調査票!$C:$AW,14,FALSE)="①公益社団法人","公社",IF(VLOOKUP(A61,[7]令和4年度契約状況調査票!$C:$AW,14,FALSE)="②公益財団法人","公財","")))</f>
        <v/>
      </c>
      <c r="L61" s="20" t="str">
        <f>IF(A61="","",VLOOKUP(A61,[7]令和4年度契約状況調査票!$C:$AW,15,FALSE))</f>
        <v/>
      </c>
      <c r="M61" s="21" t="str">
        <f>IF(A61="","",IF(VLOOKUP(A61,[7]令和4年度契約状況調査票!$C:$AW,15,FALSE)="国所管",VLOOKUP(A61,[7]令和4年度契約状況調査票!$C:$AW,26,FALSE),""))</f>
        <v/>
      </c>
      <c r="N61" s="22" t="str">
        <f>IF(A61="","",IF(AND(P61="○",O61="分担契約/単価契約"),"単価契約"&amp;CHAR(10)&amp;"予定調達総額 "&amp;TEXT(VLOOKUP(A61,[7]令和4年度契約状況調査票!$C:$AW,18,FALSE),"#,##0円")&amp;"(B)"&amp;CHAR(10)&amp;"分担契約"&amp;CHAR(10)&amp;VLOOKUP(A61,[7]令和4年度契約状況調査票!$C:$AW,34,FALSE),IF(AND(P61="○",O61="分担契約"),"分担契約"&amp;CHAR(10)&amp;"契約総額 "&amp;TEXT(VLOOKUP(A61,[7]令和4年度契約状況調査票!$C:$AW,18,FALSE),"#,##0円")&amp;"(B)"&amp;CHAR(10)&amp;VLOOKUP(A61,[7]令和4年度契約状況調査票!$C:$AW,34,FALSE),(IF(O61="分担契約/単価契約","単価契約"&amp;CHAR(10)&amp;"予定調達総額 "&amp;TEXT(VLOOKUP(A61,[7]令和4年度契約状況調査票!$C:$AW,18,FALSE),"#,##0円")&amp;CHAR(10)&amp;"分担契約"&amp;CHAR(10)&amp;VLOOKUP(A61,[7]令和4年度契約状況調査票!$C:$AW,34,FALSE),IF(O61="分担契約","分担契約"&amp;CHAR(10)&amp;"契約総額 "&amp;TEXT(VLOOKUP(A61,[7]令和4年度契約状況調査票!$C:$AW,18,FALSE),"#,##0円")&amp;CHAR(10)&amp;VLOOKUP(A61,[7]令和4年度契約状況調査票!$C:$AW,34,FALSE),IF(O61="単価契約","単価契約"&amp;CHAR(10)&amp;"予定調達総額 "&amp;TEXT(VLOOKUP(A61,[7]令和4年度契約状況調査票!$C:$AW,18,FALSE),"#,##0円")&amp;CHAR(10)&amp;VLOOKUP(A61,[7]令和4年度契約状況調査票!$C:$AW,34,FALSE),VLOOKUP(A61,[7]令和4年度契約状況調査票!$C:$AW,34,FALSE))))))))</f>
        <v/>
      </c>
      <c r="O61" s="11" t="str">
        <f>IF(A61="","",VLOOKUP(A61,[7]令和4年度契約状況調査票!$C:$CE,55,FALSE))</f>
        <v/>
      </c>
      <c r="P61" s="11" t="str">
        <f>IF(A61="","",IF(VLOOKUP(A61,[7]令和4年度契約状況調査票!$C:$AW,16,FALSE)="他官署で調達手続きを実施のため","×",IF(VLOOKUP(A61,[7]令和4年度契約状況調査票!$C:$AW,23,FALSE)="②同種の他の契約の予定価格を類推されるおそれがあるため公表しない","×","○")))</f>
        <v/>
      </c>
    </row>
    <row r="62" spans="1:16" s="11" customFormat="1" ht="60" hidden="1" customHeight="1">
      <c r="A62" s="12" t="str">
        <f>IF(MAX([7]令和4年度契約状況調査票!C13:C68)&gt;=ROW()-5,ROW()-5,"")</f>
        <v/>
      </c>
      <c r="B62" s="13" t="str">
        <f>IF(A62="","",VLOOKUP(A62,[7]令和4年度契約状況調査票!$C:$AW,7,FALSE))</f>
        <v/>
      </c>
      <c r="C62" s="14" t="str">
        <f>IF(A62="","",VLOOKUP(A62,[7]令和4年度契約状況調査票!$C:$AW,8,FALSE))</f>
        <v/>
      </c>
      <c r="D62" s="15" t="str">
        <f>IF(A62="","",VLOOKUP(A62,[7]令和4年度契約状況調査票!$C:$AW,11,FALSE))</f>
        <v/>
      </c>
      <c r="E62" s="13" t="str">
        <f>IF(A62="","",VLOOKUP(A62,[7]令和4年度契約状況調査票!$C:$AW,12,FALSE))</f>
        <v/>
      </c>
      <c r="F62" s="16" t="str">
        <f>IF(A62="","",VLOOKUP(A62,[7]令和4年度契約状況調査票!$C:$AW,13,FALSE))</f>
        <v/>
      </c>
      <c r="G62" s="17" t="str">
        <f>IF(A62="","",IF(VLOOKUP(A62,[7]令和4年度契約状況調査票!$C:$AW,16,FALSE)="②一般競争入札（総合評価方式）","一般競争入札"&amp;CHAR(10)&amp;"（総合評価方式）","一般競争入札"))</f>
        <v/>
      </c>
      <c r="H62" s="18" t="str">
        <f>IF(A62="","",IF(VLOOKUP(A62,[7]令和4年度契約状況調査票!$C:$AW,18,FALSE)="他官署で調達手続きを実施のため","他官署で調達手続きを実施のため",IF(VLOOKUP(A62,[7]令和4年度契約状況調査票!$C:$AW,25,FALSE)="②同種の他の契約の予定価格を類推されるおそれがあるため公表しない","同種の他の契約の予定価格を類推されるおそれがあるため公表しない",IF(VLOOKUP(A62,[7]令和4年度契約状況調査票!$C:$AW,25,FALSE)="－","－",IF(VLOOKUP(A62,[7]令和4年度契約状況調査票!$C:$AW,9,FALSE)&lt;&gt;"",TEXT(VLOOKUP(A62,[7]令和4年度契約状況調査票!$C:$AW,18,FALSE),"#,##0円")&amp;CHAR(10)&amp;"(A)",VLOOKUP(A62,[7]令和4年度契約状況調査票!$C:$AW,18,FALSE))))))</f>
        <v/>
      </c>
      <c r="I62" s="18" t="str">
        <f>IF(A62="","",VLOOKUP(A62,[7]令和4年度契約状況調査票!$C:$AW,19,FALSE))</f>
        <v/>
      </c>
      <c r="J62" s="19" t="str">
        <f>IF(A62="","",IF(VLOOKUP(A62,[7]令和4年度契約状況調査票!$C:$AW,18,FALSE)="他官署で調達手続きを実施のため","－",IF(VLOOKUP(A62,[7]令和4年度契約状況調査票!$C:$AW,25,FALSE)="②同種の他の契約の予定価格を類推されるおそれがあるため公表しない","－",IF(VLOOKUP(A62,[7]令和4年度契約状況調査票!$C:$AW,25,FALSE)="－","－",IF(VLOOKUP(A62,[7]令和4年度契約状況調査票!$C:$AW,9,FALSE)&lt;&gt;"",TEXT(VLOOKUP(A62,[7]令和4年度契約状況調査票!$C:$AW,21,FALSE),"#.0%")&amp;CHAR(10)&amp;"(B/A×100)",VLOOKUP(A62,[7]令和4年度契約状況調査票!$C:$AW,21,FALSE))))))</f>
        <v/>
      </c>
      <c r="K62" s="20" t="str">
        <f>IF(A62="","",IF(VLOOKUP(A62,[7]令和4年度契約状況調査票!$C:$AW,14,FALSE)="①公益社団法人","公社",IF(VLOOKUP(A62,[7]令和4年度契約状況調査票!$C:$AW,14,FALSE)="②公益財団法人","公財","")))</f>
        <v/>
      </c>
      <c r="L62" s="20" t="str">
        <f>IF(A62="","",VLOOKUP(A62,[7]令和4年度契約状況調査票!$C:$AW,15,FALSE))</f>
        <v/>
      </c>
      <c r="M62" s="21" t="str">
        <f>IF(A62="","",IF(VLOOKUP(A62,[7]令和4年度契約状況調査票!$C:$AW,15,FALSE)="国所管",VLOOKUP(A62,[7]令和4年度契約状況調査票!$C:$AW,26,FALSE),""))</f>
        <v/>
      </c>
      <c r="N62" s="22" t="str">
        <f>IF(A62="","",IF(AND(P62="○",O62="分担契約/単価契約"),"単価契約"&amp;CHAR(10)&amp;"予定調達総額 "&amp;TEXT(VLOOKUP(A62,[7]令和4年度契約状況調査票!$C:$AW,18,FALSE),"#,##0円")&amp;"(B)"&amp;CHAR(10)&amp;"分担契約"&amp;CHAR(10)&amp;VLOOKUP(A62,[7]令和4年度契約状況調査票!$C:$AW,34,FALSE),IF(AND(P62="○",O62="分担契約"),"分担契約"&amp;CHAR(10)&amp;"契約総額 "&amp;TEXT(VLOOKUP(A62,[7]令和4年度契約状況調査票!$C:$AW,18,FALSE),"#,##0円")&amp;"(B)"&amp;CHAR(10)&amp;VLOOKUP(A62,[7]令和4年度契約状況調査票!$C:$AW,34,FALSE),(IF(O62="分担契約/単価契約","単価契約"&amp;CHAR(10)&amp;"予定調達総額 "&amp;TEXT(VLOOKUP(A62,[7]令和4年度契約状況調査票!$C:$AW,18,FALSE),"#,##0円")&amp;CHAR(10)&amp;"分担契約"&amp;CHAR(10)&amp;VLOOKUP(A62,[7]令和4年度契約状況調査票!$C:$AW,34,FALSE),IF(O62="分担契約","分担契約"&amp;CHAR(10)&amp;"契約総額 "&amp;TEXT(VLOOKUP(A62,[7]令和4年度契約状況調査票!$C:$AW,18,FALSE),"#,##0円")&amp;CHAR(10)&amp;VLOOKUP(A62,[7]令和4年度契約状況調査票!$C:$AW,34,FALSE),IF(O62="単価契約","単価契約"&amp;CHAR(10)&amp;"予定調達総額 "&amp;TEXT(VLOOKUP(A62,[7]令和4年度契約状況調査票!$C:$AW,18,FALSE),"#,##0円")&amp;CHAR(10)&amp;VLOOKUP(A62,[7]令和4年度契約状況調査票!$C:$AW,34,FALSE),VLOOKUP(A62,[7]令和4年度契約状況調査票!$C:$AW,34,FALSE))))))))</f>
        <v/>
      </c>
      <c r="O62" s="11" t="str">
        <f>IF(A62="","",VLOOKUP(A62,[7]令和4年度契約状況調査票!$C:$CE,55,FALSE))</f>
        <v/>
      </c>
      <c r="P62" s="11" t="str">
        <f>IF(A62="","",IF(VLOOKUP(A62,[7]令和4年度契約状況調査票!$C:$AW,16,FALSE)="他官署で調達手続きを実施のため","×",IF(VLOOKUP(A62,[7]令和4年度契約状況調査票!$C:$AW,23,FALSE)="②同種の他の契約の予定価格を類推されるおそれがあるため公表しない","×","○")))</f>
        <v/>
      </c>
    </row>
    <row r="63" spans="1:16" s="11" customFormat="1" ht="60" hidden="1" customHeight="1">
      <c r="A63" s="12" t="str">
        <f>IF(MAX([7]令和4年度契約状況調査票!C13:C69)&gt;=ROW()-5,ROW()-5,"")</f>
        <v/>
      </c>
      <c r="B63" s="13" t="str">
        <f>IF(A63="","",VLOOKUP(A63,[7]令和4年度契約状況調査票!$C:$AW,7,FALSE))</f>
        <v/>
      </c>
      <c r="C63" s="14" t="str">
        <f>IF(A63="","",VLOOKUP(A63,[7]令和4年度契約状況調査票!$C:$AW,8,FALSE))</f>
        <v/>
      </c>
      <c r="D63" s="15" t="str">
        <f>IF(A63="","",VLOOKUP(A63,[7]令和4年度契約状況調査票!$C:$AW,11,FALSE))</f>
        <v/>
      </c>
      <c r="E63" s="13" t="str">
        <f>IF(A63="","",VLOOKUP(A63,[7]令和4年度契約状況調査票!$C:$AW,12,FALSE))</f>
        <v/>
      </c>
      <c r="F63" s="16" t="str">
        <f>IF(A63="","",VLOOKUP(A63,[7]令和4年度契約状況調査票!$C:$AW,13,FALSE))</f>
        <v/>
      </c>
      <c r="G63" s="17" t="str">
        <f>IF(A63="","",IF(VLOOKUP(A63,[7]令和4年度契約状況調査票!$C:$AW,16,FALSE)="②一般競争入札（総合評価方式）","一般競争入札"&amp;CHAR(10)&amp;"（総合評価方式）","一般競争入札"))</f>
        <v/>
      </c>
      <c r="H63" s="18" t="str">
        <f>IF(A63="","",IF(VLOOKUP(A63,[7]令和4年度契約状況調査票!$C:$AW,18,FALSE)="他官署で調達手続きを実施のため","他官署で調達手続きを実施のため",IF(VLOOKUP(A63,[7]令和4年度契約状況調査票!$C:$AW,25,FALSE)="②同種の他の契約の予定価格を類推されるおそれがあるため公表しない","同種の他の契約の予定価格を類推されるおそれがあるため公表しない",IF(VLOOKUP(A63,[7]令和4年度契約状況調査票!$C:$AW,25,FALSE)="－","－",IF(VLOOKUP(A63,[7]令和4年度契約状況調査票!$C:$AW,9,FALSE)&lt;&gt;"",TEXT(VLOOKUP(A63,[7]令和4年度契約状況調査票!$C:$AW,18,FALSE),"#,##0円")&amp;CHAR(10)&amp;"(A)",VLOOKUP(A63,[7]令和4年度契約状況調査票!$C:$AW,18,FALSE))))))</f>
        <v/>
      </c>
      <c r="I63" s="18" t="str">
        <f>IF(A63="","",VLOOKUP(A63,[7]令和4年度契約状況調査票!$C:$AW,19,FALSE))</f>
        <v/>
      </c>
      <c r="J63" s="19" t="str">
        <f>IF(A63="","",IF(VLOOKUP(A63,[7]令和4年度契約状況調査票!$C:$AW,18,FALSE)="他官署で調達手続きを実施のため","－",IF(VLOOKUP(A63,[7]令和4年度契約状況調査票!$C:$AW,25,FALSE)="②同種の他の契約の予定価格を類推されるおそれがあるため公表しない","－",IF(VLOOKUP(A63,[7]令和4年度契約状況調査票!$C:$AW,25,FALSE)="－","－",IF(VLOOKUP(A63,[7]令和4年度契約状況調査票!$C:$AW,9,FALSE)&lt;&gt;"",TEXT(VLOOKUP(A63,[7]令和4年度契約状況調査票!$C:$AW,21,FALSE),"#.0%")&amp;CHAR(10)&amp;"(B/A×100)",VLOOKUP(A63,[7]令和4年度契約状況調査票!$C:$AW,21,FALSE))))))</f>
        <v/>
      </c>
      <c r="K63" s="20" t="str">
        <f>IF(A63="","",IF(VLOOKUP(A63,[7]令和4年度契約状況調査票!$C:$AW,14,FALSE)="①公益社団法人","公社",IF(VLOOKUP(A63,[7]令和4年度契約状況調査票!$C:$AW,14,FALSE)="②公益財団法人","公財","")))</f>
        <v/>
      </c>
      <c r="L63" s="20" t="str">
        <f>IF(A63="","",VLOOKUP(A63,[7]令和4年度契約状況調査票!$C:$AW,15,FALSE))</f>
        <v/>
      </c>
      <c r="M63" s="21" t="str">
        <f>IF(A63="","",IF(VLOOKUP(A63,[7]令和4年度契約状況調査票!$C:$AW,15,FALSE)="国所管",VLOOKUP(A63,[7]令和4年度契約状況調査票!$C:$AW,26,FALSE),""))</f>
        <v/>
      </c>
      <c r="N63" s="22" t="str">
        <f>IF(A63="","",IF(AND(P63="○",O63="分担契約/単価契約"),"単価契約"&amp;CHAR(10)&amp;"予定調達総額 "&amp;TEXT(VLOOKUP(A63,[7]令和4年度契約状況調査票!$C:$AW,18,FALSE),"#,##0円")&amp;"(B)"&amp;CHAR(10)&amp;"分担契約"&amp;CHAR(10)&amp;VLOOKUP(A63,[7]令和4年度契約状況調査票!$C:$AW,34,FALSE),IF(AND(P63="○",O63="分担契約"),"分担契約"&amp;CHAR(10)&amp;"契約総額 "&amp;TEXT(VLOOKUP(A63,[7]令和4年度契約状況調査票!$C:$AW,18,FALSE),"#,##0円")&amp;"(B)"&amp;CHAR(10)&amp;VLOOKUP(A63,[7]令和4年度契約状況調査票!$C:$AW,34,FALSE),(IF(O63="分担契約/単価契約","単価契約"&amp;CHAR(10)&amp;"予定調達総額 "&amp;TEXT(VLOOKUP(A63,[7]令和4年度契約状況調査票!$C:$AW,18,FALSE),"#,##0円")&amp;CHAR(10)&amp;"分担契約"&amp;CHAR(10)&amp;VLOOKUP(A63,[7]令和4年度契約状況調査票!$C:$AW,34,FALSE),IF(O63="分担契約","分担契約"&amp;CHAR(10)&amp;"契約総額 "&amp;TEXT(VLOOKUP(A63,[7]令和4年度契約状況調査票!$C:$AW,18,FALSE),"#,##0円")&amp;CHAR(10)&amp;VLOOKUP(A63,[7]令和4年度契約状況調査票!$C:$AW,34,FALSE),IF(O63="単価契約","単価契約"&amp;CHAR(10)&amp;"予定調達総額 "&amp;TEXT(VLOOKUP(A63,[7]令和4年度契約状況調査票!$C:$AW,18,FALSE),"#,##0円")&amp;CHAR(10)&amp;VLOOKUP(A63,[7]令和4年度契約状況調査票!$C:$AW,34,FALSE),VLOOKUP(A63,[7]令和4年度契約状況調査票!$C:$AW,34,FALSE))))))))</f>
        <v/>
      </c>
      <c r="O63" s="11" t="str">
        <f>IF(A63="","",VLOOKUP(A63,[7]令和4年度契約状況調査票!$C:$CE,55,FALSE))</f>
        <v/>
      </c>
      <c r="P63" s="11" t="str">
        <f>IF(A63="","",IF(VLOOKUP(A63,[7]令和4年度契約状況調査票!$C:$AW,16,FALSE)="他官署で調達手続きを実施のため","×",IF(VLOOKUP(A63,[7]令和4年度契約状況調査票!$C:$AW,23,FALSE)="②同種の他の契約の予定価格を類推されるおそれがあるため公表しない","×","○")))</f>
        <v/>
      </c>
    </row>
    <row r="64" spans="1:16" s="11" customFormat="1" ht="60" hidden="1" customHeight="1">
      <c r="A64" s="12" t="str">
        <f>IF(MAX([7]令和4年度契約状況調査票!C13:C70)&gt;=ROW()-5,ROW()-5,"")</f>
        <v/>
      </c>
      <c r="B64" s="13" t="str">
        <f>IF(A64="","",VLOOKUP(A64,[7]令和4年度契約状況調査票!$C:$AW,7,FALSE))</f>
        <v/>
      </c>
      <c r="C64" s="14" t="str">
        <f>IF(A64="","",VLOOKUP(A64,[7]令和4年度契約状況調査票!$C:$AW,8,FALSE))</f>
        <v/>
      </c>
      <c r="D64" s="15" t="str">
        <f>IF(A64="","",VLOOKUP(A64,[7]令和4年度契約状況調査票!$C:$AW,11,FALSE))</f>
        <v/>
      </c>
      <c r="E64" s="13" t="str">
        <f>IF(A64="","",VLOOKUP(A64,[7]令和4年度契約状況調査票!$C:$AW,12,FALSE))</f>
        <v/>
      </c>
      <c r="F64" s="16" t="str">
        <f>IF(A64="","",VLOOKUP(A64,[7]令和4年度契約状況調査票!$C:$AW,13,FALSE))</f>
        <v/>
      </c>
      <c r="G64" s="17" t="str">
        <f>IF(A64="","",IF(VLOOKUP(A64,[7]令和4年度契約状況調査票!$C:$AW,16,FALSE)="②一般競争入札（総合評価方式）","一般競争入札"&amp;CHAR(10)&amp;"（総合評価方式）","一般競争入札"))</f>
        <v/>
      </c>
      <c r="H64" s="18" t="str">
        <f>IF(A64="","",IF(VLOOKUP(A64,[7]令和4年度契約状況調査票!$C:$AW,18,FALSE)="他官署で調達手続きを実施のため","他官署で調達手続きを実施のため",IF(VLOOKUP(A64,[7]令和4年度契約状況調査票!$C:$AW,25,FALSE)="②同種の他の契約の予定価格を類推されるおそれがあるため公表しない","同種の他の契約の予定価格を類推されるおそれがあるため公表しない",IF(VLOOKUP(A64,[7]令和4年度契約状況調査票!$C:$AW,25,FALSE)="－","－",IF(VLOOKUP(A64,[7]令和4年度契約状況調査票!$C:$AW,9,FALSE)&lt;&gt;"",TEXT(VLOOKUP(A64,[7]令和4年度契約状況調査票!$C:$AW,18,FALSE),"#,##0円")&amp;CHAR(10)&amp;"(A)",VLOOKUP(A64,[7]令和4年度契約状況調査票!$C:$AW,18,FALSE))))))</f>
        <v/>
      </c>
      <c r="I64" s="18" t="str">
        <f>IF(A64="","",VLOOKUP(A64,[7]令和4年度契約状況調査票!$C:$AW,19,FALSE))</f>
        <v/>
      </c>
      <c r="J64" s="19" t="str">
        <f>IF(A64="","",IF(VLOOKUP(A64,[7]令和4年度契約状況調査票!$C:$AW,18,FALSE)="他官署で調達手続きを実施のため","－",IF(VLOOKUP(A64,[7]令和4年度契約状況調査票!$C:$AW,25,FALSE)="②同種の他の契約の予定価格を類推されるおそれがあるため公表しない","－",IF(VLOOKUP(A64,[7]令和4年度契約状況調査票!$C:$AW,25,FALSE)="－","－",IF(VLOOKUP(A64,[7]令和4年度契約状況調査票!$C:$AW,9,FALSE)&lt;&gt;"",TEXT(VLOOKUP(A64,[7]令和4年度契約状況調査票!$C:$AW,21,FALSE),"#.0%")&amp;CHAR(10)&amp;"(B/A×100)",VLOOKUP(A64,[7]令和4年度契約状況調査票!$C:$AW,21,FALSE))))))</f>
        <v/>
      </c>
      <c r="K64" s="20" t="str">
        <f>IF(A64="","",IF(VLOOKUP(A64,[7]令和4年度契約状況調査票!$C:$AW,14,FALSE)="①公益社団法人","公社",IF(VLOOKUP(A64,[7]令和4年度契約状況調査票!$C:$AW,14,FALSE)="②公益財団法人","公財","")))</f>
        <v/>
      </c>
      <c r="L64" s="20" t="str">
        <f>IF(A64="","",VLOOKUP(A64,[7]令和4年度契約状況調査票!$C:$AW,15,FALSE))</f>
        <v/>
      </c>
      <c r="M64" s="21" t="str">
        <f>IF(A64="","",IF(VLOOKUP(A64,[7]令和4年度契約状況調査票!$C:$AW,15,FALSE)="国所管",VLOOKUP(A64,[7]令和4年度契約状況調査票!$C:$AW,26,FALSE),""))</f>
        <v/>
      </c>
      <c r="N64" s="22" t="str">
        <f>IF(A64="","",IF(AND(P64="○",O64="分担契約/単価契約"),"単価契約"&amp;CHAR(10)&amp;"予定調達総額 "&amp;TEXT(VLOOKUP(A64,[7]令和4年度契約状況調査票!$C:$AW,18,FALSE),"#,##0円")&amp;"(B)"&amp;CHAR(10)&amp;"分担契約"&amp;CHAR(10)&amp;VLOOKUP(A64,[7]令和4年度契約状況調査票!$C:$AW,34,FALSE),IF(AND(P64="○",O64="分担契約"),"分担契約"&amp;CHAR(10)&amp;"契約総額 "&amp;TEXT(VLOOKUP(A64,[7]令和4年度契約状況調査票!$C:$AW,18,FALSE),"#,##0円")&amp;"(B)"&amp;CHAR(10)&amp;VLOOKUP(A64,[7]令和4年度契約状況調査票!$C:$AW,34,FALSE),(IF(O64="分担契約/単価契約","単価契約"&amp;CHAR(10)&amp;"予定調達総額 "&amp;TEXT(VLOOKUP(A64,[7]令和4年度契約状況調査票!$C:$AW,18,FALSE),"#,##0円")&amp;CHAR(10)&amp;"分担契約"&amp;CHAR(10)&amp;VLOOKUP(A64,[7]令和4年度契約状況調査票!$C:$AW,34,FALSE),IF(O64="分担契約","分担契約"&amp;CHAR(10)&amp;"契約総額 "&amp;TEXT(VLOOKUP(A64,[7]令和4年度契約状況調査票!$C:$AW,18,FALSE),"#,##0円")&amp;CHAR(10)&amp;VLOOKUP(A64,[7]令和4年度契約状況調査票!$C:$AW,34,FALSE),IF(O64="単価契約","単価契約"&amp;CHAR(10)&amp;"予定調達総額 "&amp;TEXT(VLOOKUP(A64,[7]令和4年度契約状況調査票!$C:$AW,18,FALSE),"#,##0円")&amp;CHAR(10)&amp;VLOOKUP(A64,[7]令和4年度契約状況調査票!$C:$AW,34,FALSE),VLOOKUP(A64,[7]令和4年度契約状況調査票!$C:$AW,34,FALSE))))))))</f>
        <v/>
      </c>
      <c r="O64" s="11" t="str">
        <f>IF(A64="","",VLOOKUP(A64,[7]令和4年度契約状況調査票!$C:$CE,55,FALSE))</f>
        <v/>
      </c>
      <c r="P64" s="11" t="str">
        <f>IF(A64="","",IF(VLOOKUP(A64,[7]令和4年度契約状況調査票!$C:$AW,16,FALSE)="他官署で調達手続きを実施のため","×",IF(VLOOKUP(A64,[7]令和4年度契約状況調査票!$C:$AW,23,FALSE)="②同種の他の契約の予定価格を類推されるおそれがあるため公表しない","×","○")))</f>
        <v/>
      </c>
    </row>
    <row r="65" spans="1:16" s="11" customFormat="1" ht="60" hidden="1" customHeight="1">
      <c r="A65" s="12" t="str">
        <f>IF(MAX([7]令和4年度契約状況調査票!C13:C71)&gt;=ROW()-5,ROW()-5,"")</f>
        <v/>
      </c>
      <c r="B65" s="13" t="str">
        <f>IF(A65="","",VLOOKUP(A65,[7]令和4年度契約状況調査票!$C:$AW,7,FALSE))</f>
        <v/>
      </c>
      <c r="C65" s="14" t="str">
        <f>IF(A65="","",VLOOKUP(A65,[7]令和4年度契約状況調査票!$C:$AW,8,FALSE))</f>
        <v/>
      </c>
      <c r="D65" s="15" t="str">
        <f>IF(A65="","",VLOOKUP(A65,[7]令和4年度契約状況調査票!$C:$AW,11,FALSE))</f>
        <v/>
      </c>
      <c r="E65" s="13" t="str">
        <f>IF(A65="","",VLOOKUP(A65,[7]令和4年度契約状況調査票!$C:$AW,12,FALSE))</f>
        <v/>
      </c>
      <c r="F65" s="16" t="str">
        <f>IF(A65="","",VLOOKUP(A65,[7]令和4年度契約状況調査票!$C:$AW,13,FALSE))</f>
        <v/>
      </c>
      <c r="G65" s="17" t="str">
        <f>IF(A65="","",IF(VLOOKUP(A65,[7]令和4年度契約状況調査票!$C:$AW,16,FALSE)="②一般競争入札（総合評価方式）","一般競争入札"&amp;CHAR(10)&amp;"（総合評価方式）","一般競争入札"))</f>
        <v/>
      </c>
      <c r="H65" s="18" t="str">
        <f>IF(A65="","",IF(VLOOKUP(A65,[7]令和4年度契約状況調査票!$C:$AW,18,FALSE)="他官署で調達手続きを実施のため","他官署で調達手続きを実施のため",IF(VLOOKUP(A65,[7]令和4年度契約状況調査票!$C:$AW,25,FALSE)="②同種の他の契約の予定価格を類推されるおそれがあるため公表しない","同種の他の契約の予定価格を類推されるおそれがあるため公表しない",IF(VLOOKUP(A65,[7]令和4年度契約状況調査票!$C:$AW,25,FALSE)="－","－",IF(VLOOKUP(A65,[7]令和4年度契約状況調査票!$C:$AW,9,FALSE)&lt;&gt;"",TEXT(VLOOKUP(A65,[7]令和4年度契約状況調査票!$C:$AW,18,FALSE),"#,##0円")&amp;CHAR(10)&amp;"(A)",VLOOKUP(A65,[7]令和4年度契約状況調査票!$C:$AW,18,FALSE))))))</f>
        <v/>
      </c>
      <c r="I65" s="18" t="str">
        <f>IF(A65="","",VLOOKUP(A65,[7]令和4年度契約状況調査票!$C:$AW,19,FALSE))</f>
        <v/>
      </c>
      <c r="J65" s="19" t="str">
        <f>IF(A65="","",IF(VLOOKUP(A65,[7]令和4年度契約状況調査票!$C:$AW,18,FALSE)="他官署で調達手続きを実施のため","－",IF(VLOOKUP(A65,[7]令和4年度契約状況調査票!$C:$AW,25,FALSE)="②同種の他の契約の予定価格を類推されるおそれがあるため公表しない","－",IF(VLOOKUP(A65,[7]令和4年度契約状況調査票!$C:$AW,25,FALSE)="－","－",IF(VLOOKUP(A65,[7]令和4年度契約状況調査票!$C:$AW,9,FALSE)&lt;&gt;"",TEXT(VLOOKUP(A65,[7]令和4年度契約状況調査票!$C:$AW,21,FALSE),"#.0%")&amp;CHAR(10)&amp;"(B/A×100)",VLOOKUP(A65,[7]令和4年度契約状況調査票!$C:$AW,21,FALSE))))))</f>
        <v/>
      </c>
      <c r="K65" s="20" t="str">
        <f>IF(A65="","",IF(VLOOKUP(A65,[7]令和4年度契約状況調査票!$C:$AW,14,FALSE)="①公益社団法人","公社",IF(VLOOKUP(A65,[7]令和4年度契約状況調査票!$C:$AW,14,FALSE)="②公益財団法人","公財","")))</f>
        <v/>
      </c>
      <c r="L65" s="20" t="str">
        <f>IF(A65="","",VLOOKUP(A65,[7]令和4年度契約状況調査票!$C:$AW,15,FALSE))</f>
        <v/>
      </c>
      <c r="M65" s="21" t="str">
        <f>IF(A65="","",IF(VLOOKUP(A65,[7]令和4年度契約状況調査票!$C:$AW,15,FALSE)="国所管",VLOOKUP(A65,[7]令和4年度契約状況調査票!$C:$AW,26,FALSE),""))</f>
        <v/>
      </c>
      <c r="N65" s="22" t="str">
        <f>IF(A65="","",IF(AND(P65="○",O65="分担契約/単価契約"),"単価契約"&amp;CHAR(10)&amp;"予定調達総額 "&amp;TEXT(VLOOKUP(A65,[7]令和4年度契約状況調査票!$C:$AW,18,FALSE),"#,##0円")&amp;"(B)"&amp;CHAR(10)&amp;"分担契約"&amp;CHAR(10)&amp;VLOOKUP(A65,[7]令和4年度契約状況調査票!$C:$AW,34,FALSE),IF(AND(P65="○",O65="分担契約"),"分担契約"&amp;CHAR(10)&amp;"契約総額 "&amp;TEXT(VLOOKUP(A65,[7]令和4年度契約状況調査票!$C:$AW,18,FALSE),"#,##0円")&amp;"(B)"&amp;CHAR(10)&amp;VLOOKUP(A65,[7]令和4年度契約状況調査票!$C:$AW,34,FALSE),(IF(O65="分担契約/単価契約","単価契約"&amp;CHAR(10)&amp;"予定調達総額 "&amp;TEXT(VLOOKUP(A65,[7]令和4年度契約状況調査票!$C:$AW,18,FALSE),"#,##0円")&amp;CHAR(10)&amp;"分担契約"&amp;CHAR(10)&amp;VLOOKUP(A65,[7]令和4年度契約状況調査票!$C:$AW,34,FALSE),IF(O65="分担契約","分担契約"&amp;CHAR(10)&amp;"契約総額 "&amp;TEXT(VLOOKUP(A65,[7]令和4年度契約状況調査票!$C:$AW,18,FALSE),"#,##0円")&amp;CHAR(10)&amp;VLOOKUP(A65,[7]令和4年度契約状況調査票!$C:$AW,34,FALSE),IF(O65="単価契約","単価契約"&amp;CHAR(10)&amp;"予定調達総額 "&amp;TEXT(VLOOKUP(A65,[7]令和4年度契約状況調査票!$C:$AW,18,FALSE),"#,##0円")&amp;CHAR(10)&amp;VLOOKUP(A65,[7]令和4年度契約状況調査票!$C:$AW,34,FALSE),VLOOKUP(A65,[7]令和4年度契約状況調査票!$C:$AW,34,FALSE))))))))</f>
        <v/>
      </c>
      <c r="O65" s="11" t="str">
        <f>IF(A65="","",VLOOKUP(A65,[7]令和4年度契約状況調査票!$C:$CE,55,FALSE))</f>
        <v/>
      </c>
      <c r="P65" s="11" t="str">
        <f>IF(A65="","",IF(VLOOKUP(A65,[7]令和4年度契約状況調査票!$C:$AW,16,FALSE)="他官署で調達手続きを実施のため","×",IF(VLOOKUP(A65,[7]令和4年度契約状況調査票!$C:$AW,23,FALSE)="②同種の他の契約の予定価格を類推されるおそれがあるため公表しない","×","○")))</f>
        <v/>
      </c>
    </row>
    <row r="66" spans="1:16" s="11" customFormat="1" ht="60" hidden="1" customHeight="1">
      <c r="A66" s="12" t="str">
        <f>IF(MAX([7]令和4年度契約状況調査票!C13:C72)&gt;=ROW()-5,ROW()-5,"")</f>
        <v/>
      </c>
      <c r="B66" s="13" t="str">
        <f>IF(A66="","",VLOOKUP(A66,[7]令和4年度契約状況調査票!$C:$AW,7,FALSE))</f>
        <v/>
      </c>
      <c r="C66" s="14" t="str">
        <f>IF(A66="","",VLOOKUP(A66,[7]令和4年度契約状況調査票!$C:$AW,8,FALSE))</f>
        <v/>
      </c>
      <c r="D66" s="15" t="str">
        <f>IF(A66="","",VLOOKUP(A66,[7]令和4年度契約状況調査票!$C:$AW,11,FALSE))</f>
        <v/>
      </c>
      <c r="E66" s="13" t="str">
        <f>IF(A66="","",VLOOKUP(A66,[7]令和4年度契約状況調査票!$C:$AW,12,FALSE))</f>
        <v/>
      </c>
      <c r="F66" s="16" t="str">
        <f>IF(A66="","",VLOOKUP(A66,[7]令和4年度契約状況調査票!$C:$AW,13,FALSE))</f>
        <v/>
      </c>
      <c r="G66" s="17" t="str">
        <f>IF(A66="","",IF(VLOOKUP(A66,[7]令和4年度契約状況調査票!$C:$AW,16,FALSE)="②一般競争入札（総合評価方式）","一般競争入札"&amp;CHAR(10)&amp;"（総合評価方式）","一般競争入札"))</f>
        <v/>
      </c>
      <c r="H66" s="18" t="str">
        <f>IF(A66="","",IF(VLOOKUP(A66,[7]令和4年度契約状況調査票!$C:$AW,18,FALSE)="他官署で調達手続きを実施のため","他官署で調達手続きを実施のため",IF(VLOOKUP(A66,[7]令和4年度契約状況調査票!$C:$AW,25,FALSE)="②同種の他の契約の予定価格を類推されるおそれがあるため公表しない","同種の他の契約の予定価格を類推されるおそれがあるため公表しない",IF(VLOOKUP(A66,[7]令和4年度契約状況調査票!$C:$AW,25,FALSE)="－","－",IF(VLOOKUP(A66,[7]令和4年度契約状況調査票!$C:$AW,9,FALSE)&lt;&gt;"",TEXT(VLOOKUP(A66,[7]令和4年度契約状況調査票!$C:$AW,18,FALSE),"#,##0円")&amp;CHAR(10)&amp;"(A)",VLOOKUP(A66,[7]令和4年度契約状況調査票!$C:$AW,18,FALSE))))))</f>
        <v/>
      </c>
      <c r="I66" s="18" t="str">
        <f>IF(A66="","",VLOOKUP(A66,[7]令和4年度契約状況調査票!$C:$AW,19,FALSE))</f>
        <v/>
      </c>
      <c r="J66" s="19" t="str">
        <f>IF(A66="","",IF(VLOOKUP(A66,[7]令和4年度契約状況調査票!$C:$AW,18,FALSE)="他官署で調達手続きを実施のため","－",IF(VLOOKUP(A66,[7]令和4年度契約状況調査票!$C:$AW,25,FALSE)="②同種の他の契約の予定価格を類推されるおそれがあるため公表しない","－",IF(VLOOKUP(A66,[7]令和4年度契約状況調査票!$C:$AW,25,FALSE)="－","－",IF(VLOOKUP(A66,[7]令和4年度契約状況調査票!$C:$AW,9,FALSE)&lt;&gt;"",TEXT(VLOOKUP(A66,[7]令和4年度契約状況調査票!$C:$AW,21,FALSE),"#.0%")&amp;CHAR(10)&amp;"(B/A×100)",VLOOKUP(A66,[7]令和4年度契約状況調査票!$C:$AW,21,FALSE))))))</f>
        <v/>
      </c>
      <c r="K66" s="20" t="str">
        <f>IF(A66="","",IF(VLOOKUP(A66,[7]令和4年度契約状況調査票!$C:$AW,14,FALSE)="①公益社団法人","公社",IF(VLOOKUP(A66,[7]令和4年度契約状況調査票!$C:$AW,14,FALSE)="②公益財団法人","公財","")))</f>
        <v/>
      </c>
      <c r="L66" s="20" t="str">
        <f>IF(A66="","",VLOOKUP(A66,[7]令和4年度契約状況調査票!$C:$AW,15,FALSE))</f>
        <v/>
      </c>
      <c r="M66" s="21" t="str">
        <f>IF(A66="","",IF(VLOOKUP(A66,[7]令和4年度契約状況調査票!$C:$AW,15,FALSE)="国所管",VLOOKUP(A66,[7]令和4年度契約状況調査票!$C:$AW,26,FALSE),""))</f>
        <v/>
      </c>
      <c r="N66" s="22" t="str">
        <f>IF(A66="","",IF(AND(P66="○",O66="分担契約/単価契約"),"単価契約"&amp;CHAR(10)&amp;"予定調達総額 "&amp;TEXT(VLOOKUP(A66,[7]令和4年度契約状況調査票!$C:$AW,18,FALSE),"#,##0円")&amp;"(B)"&amp;CHAR(10)&amp;"分担契約"&amp;CHAR(10)&amp;VLOOKUP(A66,[7]令和4年度契約状況調査票!$C:$AW,34,FALSE),IF(AND(P66="○",O66="分担契約"),"分担契約"&amp;CHAR(10)&amp;"契約総額 "&amp;TEXT(VLOOKUP(A66,[7]令和4年度契約状況調査票!$C:$AW,18,FALSE),"#,##0円")&amp;"(B)"&amp;CHAR(10)&amp;VLOOKUP(A66,[7]令和4年度契約状況調査票!$C:$AW,34,FALSE),(IF(O66="分担契約/単価契約","単価契約"&amp;CHAR(10)&amp;"予定調達総額 "&amp;TEXT(VLOOKUP(A66,[7]令和4年度契約状況調査票!$C:$AW,18,FALSE),"#,##0円")&amp;CHAR(10)&amp;"分担契約"&amp;CHAR(10)&amp;VLOOKUP(A66,[7]令和4年度契約状況調査票!$C:$AW,34,FALSE),IF(O66="分担契約","分担契約"&amp;CHAR(10)&amp;"契約総額 "&amp;TEXT(VLOOKUP(A66,[7]令和4年度契約状況調査票!$C:$AW,18,FALSE),"#,##0円")&amp;CHAR(10)&amp;VLOOKUP(A66,[7]令和4年度契約状況調査票!$C:$AW,34,FALSE),IF(O66="単価契約","単価契約"&amp;CHAR(10)&amp;"予定調達総額 "&amp;TEXT(VLOOKUP(A66,[7]令和4年度契約状況調査票!$C:$AW,18,FALSE),"#,##0円")&amp;CHAR(10)&amp;VLOOKUP(A66,[7]令和4年度契約状況調査票!$C:$AW,34,FALSE),VLOOKUP(A66,[7]令和4年度契約状況調査票!$C:$AW,34,FALSE))))))))</f>
        <v/>
      </c>
      <c r="O66" s="11" t="str">
        <f>IF(A66="","",VLOOKUP(A66,[7]令和4年度契約状況調査票!$C:$CE,55,FALSE))</f>
        <v/>
      </c>
      <c r="P66" s="11" t="str">
        <f>IF(A66="","",IF(VLOOKUP(A66,[7]令和4年度契約状況調査票!$C:$AW,16,FALSE)="他官署で調達手続きを実施のため","×",IF(VLOOKUP(A66,[7]令和4年度契約状況調査票!$C:$AW,23,FALSE)="②同種の他の契約の予定価格を類推されるおそれがあるため公表しない","×","○")))</f>
        <v/>
      </c>
    </row>
    <row r="67" spans="1:16" s="11" customFormat="1" ht="60" hidden="1" customHeight="1">
      <c r="A67" s="12" t="str">
        <f>IF(MAX([7]令和4年度契約状況調査票!C13:C73)&gt;=ROW()-5,ROW()-5,"")</f>
        <v/>
      </c>
      <c r="B67" s="13" t="str">
        <f>IF(A67="","",VLOOKUP(A67,[7]令和4年度契約状況調査票!$C:$AW,7,FALSE))</f>
        <v/>
      </c>
      <c r="C67" s="14" t="str">
        <f>IF(A67="","",VLOOKUP(A67,[7]令和4年度契約状況調査票!$C:$AW,8,FALSE))</f>
        <v/>
      </c>
      <c r="D67" s="15" t="str">
        <f>IF(A67="","",VLOOKUP(A67,[7]令和4年度契約状況調査票!$C:$AW,11,FALSE))</f>
        <v/>
      </c>
      <c r="E67" s="13" t="str">
        <f>IF(A67="","",VLOOKUP(A67,[7]令和4年度契約状況調査票!$C:$AW,12,FALSE))</f>
        <v/>
      </c>
      <c r="F67" s="16" t="str">
        <f>IF(A67="","",VLOOKUP(A67,[7]令和4年度契約状況調査票!$C:$AW,13,FALSE))</f>
        <v/>
      </c>
      <c r="G67" s="17" t="str">
        <f>IF(A67="","",IF(VLOOKUP(A67,[7]令和4年度契約状況調査票!$C:$AW,16,FALSE)="②一般競争入札（総合評価方式）","一般競争入札"&amp;CHAR(10)&amp;"（総合評価方式）","一般競争入札"))</f>
        <v/>
      </c>
      <c r="H67" s="18" t="str">
        <f>IF(A67="","",IF(VLOOKUP(A67,[7]令和4年度契約状況調査票!$C:$AW,18,FALSE)="他官署で調達手続きを実施のため","他官署で調達手続きを実施のため",IF(VLOOKUP(A67,[7]令和4年度契約状況調査票!$C:$AW,25,FALSE)="②同種の他の契約の予定価格を類推されるおそれがあるため公表しない","同種の他の契約の予定価格を類推されるおそれがあるため公表しない",IF(VLOOKUP(A67,[7]令和4年度契約状況調査票!$C:$AW,25,FALSE)="－","－",IF(VLOOKUP(A67,[7]令和4年度契約状況調査票!$C:$AW,9,FALSE)&lt;&gt;"",TEXT(VLOOKUP(A67,[7]令和4年度契約状況調査票!$C:$AW,18,FALSE),"#,##0円")&amp;CHAR(10)&amp;"(A)",VLOOKUP(A67,[7]令和4年度契約状況調査票!$C:$AW,18,FALSE))))))</f>
        <v/>
      </c>
      <c r="I67" s="18" t="str">
        <f>IF(A67="","",VLOOKUP(A67,[7]令和4年度契約状況調査票!$C:$AW,19,FALSE))</f>
        <v/>
      </c>
      <c r="J67" s="19" t="str">
        <f>IF(A67="","",IF(VLOOKUP(A67,[7]令和4年度契約状況調査票!$C:$AW,18,FALSE)="他官署で調達手続きを実施のため","－",IF(VLOOKUP(A67,[7]令和4年度契約状況調査票!$C:$AW,25,FALSE)="②同種の他の契約の予定価格を類推されるおそれがあるため公表しない","－",IF(VLOOKUP(A67,[7]令和4年度契約状況調査票!$C:$AW,25,FALSE)="－","－",IF(VLOOKUP(A67,[7]令和4年度契約状況調査票!$C:$AW,9,FALSE)&lt;&gt;"",TEXT(VLOOKUP(A67,[7]令和4年度契約状況調査票!$C:$AW,21,FALSE),"#.0%")&amp;CHAR(10)&amp;"(B/A×100)",VLOOKUP(A67,[7]令和4年度契約状況調査票!$C:$AW,21,FALSE))))))</f>
        <v/>
      </c>
      <c r="K67" s="20" t="str">
        <f>IF(A67="","",IF(VLOOKUP(A67,[7]令和4年度契約状況調査票!$C:$AW,14,FALSE)="①公益社団法人","公社",IF(VLOOKUP(A67,[7]令和4年度契約状況調査票!$C:$AW,14,FALSE)="②公益財団法人","公財","")))</f>
        <v/>
      </c>
      <c r="L67" s="20" t="str">
        <f>IF(A67="","",VLOOKUP(A67,[7]令和4年度契約状況調査票!$C:$AW,15,FALSE))</f>
        <v/>
      </c>
      <c r="M67" s="21" t="str">
        <f>IF(A67="","",IF(VLOOKUP(A67,[7]令和4年度契約状況調査票!$C:$AW,15,FALSE)="国所管",VLOOKUP(A67,[7]令和4年度契約状況調査票!$C:$AW,26,FALSE),""))</f>
        <v/>
      </c>
      <c r="N67" s="22" t="str">
        <f>IF(A67="","",IF(AND(P67="○",O67="分担契約/単価契約"),"単価契約"&amp;CHAR(10)&amp;"予定調達総額 "&amp;TEXT(VLOOKUP(A67,[7]令和4年度契約状況調査票!$C:$AW,18,FALSE),"#,##0円")&amp;"(B)"&amp;CHAR(10)&amp;"分担契約"&amp;CHAR(10)&amp;VLOOKUP(A67,[7]令和4年度契約状況調査票!$C:$AW,34,FALSE),IF(AND(P67="○",O67="分担契約"),"分担契約"&amp;CHAR(10)&amp;"契約総額 "&amp;TEXT(VLOOKUP(A67,[7]令和4年度契約状況調査票!$C:$AW,18,FALSE),"#,##0円")&amp;"(B)"&amp;CHAR(10)&amp;VLOOKUP(A67,[7]令和4年度契約状況調査票!$C:$AW,34,FALSE),(IF(O67="分担契約/単価契約","単価契約"&amp;CHAR(10)&amp;"予定調達総額 "&amp;TEXT(VLOOKUP(A67,[7]令和4年度契約状況調査票!$C:$AW,18,FALSE),"#,##0円")&amp;CHAR(10)&amp;"分担契約"&amp;CHAR(10)&amp;VLOOKUP(A67,[7]令和4年度契約状況調査票!$C:$AW,34,FALSE),IF(O67="分担契約","分担契約"&amp;CHAR(10)&amp;"契約総額 "&amp;TEXT(VLOOKUP(A67,[7]令和4年度契約状況調査票!$C:$AW,18,FALSE),"#,##0円")&amp;CHAR(10)&amp;VLOOKUP(A67,[7]令和4年度契約状況調査票!$C:$AW,34,FALSE),IF(O67="単価契約","単価契約"&amp;CHAR(10)&amp;"予定調達総額 "&amp;TEXT(VLOOKUP(A67,[7]令和4年度契約状況調査票!$C:$AW,18,FALSE),"#,##0円")&amp;CHAR(10)&amp;VLOOKUP(A67,[7]令和4年度契約状況調査票!$C:$AW,34,FALSE),VLOOKUP(A67,[7]令和4年度契約状況調査票!$C:$AW,34,FALSE))))))))</f>
        <v/>
      </c>
      <c r="O67" s="11" t="str">
        <f>IF(A67="","",VLOOKUP(A67,[7]令和4年度契約状況調査票!$C:$CE,55,FALSE))</f>
        <v/>
      </c>
      <c r="P67" s="11" t="str">
        <f>IF(A67="","",IF(VLOOKUP(A67,[7]令和4年度契約状況調査票!$C:$AW,16,FALSE)="他官署で調達手続きを実施のため","×",IF(VLOOKUP(A67,[7]令和4年度契約状況調査票!$C:$AW,23,FALSE)="②同種の他の契約の予定価格を類推されるおそれがあるため公表しない","×","○")))</f>
        <v/>
      </c>
    </row>
    <row r="68" spans="1:16" s="11" customFormat="1" ht="60" hidden="1" customHeight="1">
      <c r="A68" s="12" t="str">
        <f>IF(MAX([7]令和4年度契約状況調査票!C13:C74)&gt;=ROW()-5,ROW()-5,"")</f>
        <v/>
      </c>
      <c r="B68" s="13" t="str">
        <f>IF(A68="","",VLOOKUP(A68,[7]令和4年度契約状況調査票!$C:$AW,7,FALSE))</f>
        <v/>
      </c>
      <c r="C68" s="14" t="str">
        <f>IF(A68="","",VLOOKUP(A68,[7]令和4年度契約状況調査票!$C:$AW,8,FALSE))</f>
        <v/>
      </c>
      <c r="D68" s="15" t="str">
        <f>IF(A68="","",VLOOKUP(A68,[7]令和4年度契約状況調査票!$C:$AW,11,FALSE))</f>
        <v/>
      </c>
      <c r="E68" s="13" t="str">
        <f>IF(A68="","",VLOOKUP(A68,[7]令和4年度契約状況調査票!$C:$AW,12,FALSE))</f>
        <v/>
      </c>
      <c r="F68" s="16" t="str">
        <f>IF(A68="","",VLOOKUP(A68,[7]令和4年度契約状況調査票!$C:$AW,13,FALSE))</f>
        <v/>
      </c>
      <c r="G68" s="17" t="str">
        <f>IF(A68="","",IF(VLOOKUP(A68,[7]令和4年度契約状況調査票!$C:$AW,16,FALSE)="②一般競争入札（総合評価方式）","一般競争入札"&amp;CHAR(10)&amp;"（総合評価方式）","一般競争入札"))</f>
        <v/>
      </c>
      <c r="H68" s="18" t="str">
        <f>IF(A68="","",IF(VLOOKUP(A68,[7]令和4年度契約状況調査票!$C:$AW,18,FALSE)="他官署で調達手続きを実施のため","他官署で調達手続きを実施のため",IF(VLOOKUP(A68,[7]令和4年度契約状況調査票!$C:$AW,25,FALSE)="②同種の他の契約の予定価格を類推されるおそれがあるため公表しない","同種の他の契約の予定価格を類推されるおそれがあるため公表しない",IF(VLOOKUP(A68,[7]令和4年度契約状況調査票!$C:$AW,25,FALSE)="－","－",IF(VLOOKUP(A68,[7]令和4年度契約状況調査票!$C:$AW,9,FALSE)&lt;&gt;"",TEXT(VLOOKUP(A68,[7]令和4年度契約状況調査票!$C:$AW,18,FALSE),"#,##0円")&amp;CHAR(10)&amp;"(A)",VLOOKUP(A68,[7]令和4年度契約状況調査票!$C:$AW,18,FALSE))))))</f>
        <v/>
      </c>
      <c r="I68" s="18" t="str">
        <f>IF(A68="","",VLOOKUP(A68,[7]令和4年度契約状況調査票!$C:$AW,19,FALSE))</f>
        <v/>
      </c>
      <c r="J68" s="19" t="str">
        <f>IF(A68="","",IF(VLOOKUP(A68,[7]令和4年度契約状況調査票!$C:$AW,18,FALSE)="他官署で調達手続きを実施のため","－",IF(VLOOKUP(A68,[7]令和4年度契約状況調査票!$C:$AW,25,FALSE)="②同種の他の契約の予定価格を類推されるおそれがあるため公表しない","－",IF(VLOOKUP(A68,[7]令和4年度契約状況調査票!$C:$AW,25,FALSE)="－","－",IF(VLOOKUP(A68,[7]令和4年度契約状況調査票!$C:$AW,9,FALSE)&lt;&gt;"",TEXT(VLOOKUP(A68,[7]令和4年度契約状況調査票!$C:$AW,21,FALSE),"#.0%")&amp;CHAR(10)&amp;"(B/A×100)",VLOOKUP(A68,[7]令和4年度契約状況調査票!$C:$AW,21,FALSE))))))</f>
        <v/>
      </c>
      <c r="K68" s="20" t="str">
        <f>IF(A68="","",IF(VLOOKUP(A68,[7]令和4年度契約状況調査票!$C:$AW,14,FALSE)="①公益社団法人","公社",IF(VLOOKUP(A68,[7]令和4年度契約状況調査票!$C:$AW,14,FALSE)="②公益財団法人","公財","")))</f>
        <v/>
      </c>
      <c r="L68" s="20" t="str">
        <f>IF(A68="","",VLOOKUP(A68,[7]令和4年度契約状況調査票!$C:$AW,15,FALSE))</f>
        <v/>
      </c>
      <c r="M68" s="21" t="str">
        <f>IF(A68="","",IF(VLOOKUP(A68,[7]令和4年度契約状況調査票!$C:$AW,15,FALSE)="国所管",VLOOKUP(A68,[7]令和4年度契約状況調査票!$C:$AW,26,FALSE),""))</f>
        <v/>
      </c>
      <c r="N68" s="22" t="str">
        <f>IF(A68="","",IF(AND(P68="○",O68="分担契約/単価契約"),"単価契約"&amp;CHAR(10)&amp;"予定調達総額 "&amp;TEXT(VLOOKUP(A68,[7]令和4年度契約状況調査票!$C:$AW,18,FALSE),"#,##0円")&amp;"(B)"&amp;CHAR(10)&amp;"分担契約"&amp;CHAR(10)&amp;VLOOKUP(A68,[7]令和4年度契約状況調査票!$C:$AW,34,FALSE),IF(AND(P68="○",O68="分担契約"),"分担契約"&amp;CHAR(10)&amp;"契約総額 "&amp;TEXT(VLOOKUP(A68,[7]令和4年度契約状況調査票!$C:$AW,18,FALSE),"#,##0円")&amp;"(B)"&amp;CHAR(10)&amp;VLOOKUP(A68,[7]令和4年度契約状況調査票!$C:$AW,34,FALSE),(IF(O68="分担契約/単価契約","単価契約"&amp;CHAR(10)&amp;"予定調達総額 "&amp;TEXT(VLOOKUP(A68,[7]令和4年度契約状況調査票!$C:$AW,18,FALSE),"#,##0円")&amp;CHAR(10)&amp;"分担契約"&amp;CHAR(10)&amp;VLOOKUP(A68,[7]令和4年度契約状況調査票!$C:$AW,34,FALSE),IF(O68="分担契約","分担契約"&amp;CHAR(10)&amp;"契約総額 "&amp;TEXT(VLOOKUP(A68,[7]令和4年度契約状況調査票!$C:$AW,18,FALSE),"#,##0円")&amp;CHAR(10)&amp;VLOOKUP(A68,[7]令和4年度契約状況調査票!$C:$AW,34,FALSE),IF(O68="単価契約","単価契約"&amp;CHAR(10)&amp;"予定調達総額 "&amp;TEXT(VLOOKUP(A68,[7]令和4年度契約状況調査票!$C:$AW,18,FALSE),"#,##0円")&amp;CHAR(10)&amp;VLOOKUP(A68,[7]令和4年度契約状況調査票!$C:$AW,34,FALSE),VLOOKUP(A68,[7]令和4年度契約状況調査票!$C:$AW,34,FALSE))))))))</f>
        <v/>
      </c>
      <c r="O68" s="11" t="str">
        <f>IF(A68="","",VLOOKUP(A68,[7]令和4年度契約状況調査票!$C:$CE,55,FALSE))</f>
        <v/>
      </c>
      <c r="P68" s="11" t="str">
        <f>IF(A68="","",IF(VLOOKUP(A68,[7]令和4年度契約状況調査票!$C:$AW,16,FALSE)="他官署で調達手続きを実施のため","×",IF(VLOOKUP(A68,[7]令和4年度契約状況調査票!$C:$AW,23,FALSE)="②同種の他の契約の予定価格を類推されるおそれがあるため公表しない","×","○")))</f>
        <v/>
      </c>
    </row>
    <row r="69" spans="1:16" s="11" customFormat="1" ht="60" hidden="1" customHeight="1">
      <c r="A69" s="12" t="str">
        <f>IF(MAX([7]令和4年度契約状況調査票!C13:C75)&gt;=ROW()-5,ROW()-5,"")</f>
        <v/>
      </c>
      <c r="B69" s="13" t="str">
        <f>IF(A69="","",VLOOKUP(A69,[7]令和4年度契約状況調査票!$C:$AW,7,FALSE))</f>
        <v/>
      </c>
      <c r="C69" s="14" t="str">
        <f>IF(A69="","",VLOOKUP(A69,[7]令和4年度契約状況調査票!$C:$AW,8,FALSE))</f>
        <v/>
      </c>
      <c r="D69" s="15" t="str">
        <f>IF(A69="","",VLOOKUP(A69,[7]令和4年度契約状況調査票!$C:$AW,11,FALSE))</f>
        <v/>
      </c>
      <c r="E69" s="13" t="str">
        <f>IF(A69="","",VLOOKUP(A69,[7]令和4年度契約状況調査票!$C:$AW,12,FALSE))</f>
        <v/>
      </c>
      <c r="F69" s="16" t="str">
        <f>IF(A69="","",VLOOKUP(A69,[7]令和4年度契約状況調査票!$C:$AW,13,FALSE))</f>
        <v/>
      </c>
      <c r="G69" s="17" t="str">
        <f>IF(A69="","",IF(VLOOKUP(A69,[7]令和4年度契約状況調査票!$C:$AW,16,FALSE)="②一般競争入札（総合評価方式）","一般競争入札"&amp;CHAR(10)&amp;"（総合評価方式）","一般競争入札"))</f>
        <v/>
      </c>
      <c r="H69" s="18" t="str">
        <f>IF(A69="","",IF(VLOOKUP(A69,[7]令和4年度契約状況調査票!$C:$AW,18,FALSE)="他官署で調達手続きを実施のため","他官署で調達手続きを実施のため",IF(VLOOKUP(A69,[7]令和4年度契約状況調査票!$C:$AW,25,FALSE)="②同種の他の契約の予定価格を類推されるおそれがあるため公表しない","同種の他の契約の予定価格を類推されるおそれがあるため公表しない",IF(VLOOKUP(A69,[7]令和4年度契約状況調査票!$C:$AW,25,FALSE)="－","－",IF(VLOOKUP(A69,[7]令和4年度契約状況調査票!$C:$AW,9,FALSE)&lt;&gt;"",TEXT(VLOOKUP(A69,[7]令和4年度契約状況調査票!$C:$AW,18,FALSE),"#,##0円")&amp;CHAR(10)&amp;"(A)",VLOOKUP(A69,[7]令和4年度契約状況調査票!$C:$AW,18,FALSE))))))</f>
        <v/>
      </c>
      <c r="I69" s="18" t="str">
        <f>IF(A69="","",VLOOKUP(A69,[7]令和4年度契約状況調査票!$C:$AW,19,FALSE))</f>
        <v/>
      </c>
      <c r="J69" s="19" t="str">
        <f>IF(A69="","",IF(VLOOKUP(A69,[7]令和4年度契約状況調査票!$C:$AW,18,FALSE)="他官署で調達手続きを実施のため","－",IF(VLOOKUP(A69,[7]令和4年度契約状況調査票!$C:$AW,25,FALSE)="②同種の他の契約の予定価格を類推されるおそれがあるため公表しない","－",IF(VLOOKUP(A69,[7]令和4年度契約状況調査票!$C:$AW,25,FALSE)="－","－",IF(VLOOKUP(A69,[7]令和4年度契約状況調査票!$C:$AW,9,FALSE)&lt;&gt;"",TEXT(VLOOKUP(A69,[7]令和4年度契約状況調査票!$C:$AW,21,FALSE),"#.0%")&amp;CHAR(10)&amp;"(B/A×100)",VLOOKUP(A69,[7]令和4年度契約状況調査票!$C:$AW,21,FALSE))))))</f>
        <v/>
      </c>
      <c r="K69" s="20" t="str">
        <f>IF(A69="","",IF(VLOOKUP(A69,[7]令和4年度契約状況調査票!$C:$AW,14,FALSE)="①公益社団法人","公社",IF(VLOOKUP(A69,[7]令和4年度契約状況調査票!$C:$AW,14,FALSE)="②公益財団法人","公財","")))</f>
        <v/>
      </c>
      <c r="L69" s="20" t="str">
        <f>IF(A69="","",VLOOKUP(A69,[7]令和4年度契約状況調査票!$C:$AW,15,FALSE))</f>
        <v/>
      </c>
      <c r="M69" s="21" t="str">
        <f>IF(A69="","",IF(VLOOKUP(A69,[7]令和4年度契約状況調査票!$C:$AW,15,FALSE)="国所管",VLOOKUP(A69,[7]令和4年度契約状況調査票!$C:$AW,26,FALSE),""))</f>
        <v/>
      </c>
      <c r="N69" s="22" t="str">
        <f>IF(A69="","",IF(AND(P69="○",O69="分担契約/単価契約"),"単価契約"&amp;CHAR(10)&amp;"予定調達総額 "&amp;TEXT(VLOOKUP(A69,[7]令和4年度契約状況調査票!$C:$AW,18,FALSE),"#,##0円")&amp;"(B)"&amp;CHAR(10)&amp;"分担契約"&amp;CHAR(10)&amp;VLOOKUP(A69,[7]令和4年度契約状況調査票!$C:$AW,34,FALSE),IF(AND(P69="○",O69="分担契約"),"分担契約"&amp;CHAR(10)&amp;"契約総額 "&amp;TEXT(VLOOKUP(A69,[7]令和4年度契約状況調査票!$C:$AW,18,FALSE),"#,##0円")&amp;"(B)"&amp;CHAR(10)&amp;VLOOKUP(A69,[7]令和4年度契約状況調査票!$C:$AW,34,FALSE),(IF(O69="分担契約/単価契約","単価契約"&amp;CHAR(10)&amp;"予定調達総額 "&amp;TEXT(VLOOKUP(A69,[7]令和4年度契約状況調査票!$C:$AW,18,FALSE),"#,##0円")&amp;CHAR(10)&amp;"分担契約"&amp;CHAR(10)&amp;VLOOKUP(A69,[7]令和4年度契約状況調査票!$C:$AW,34,FALSE),IF(O69="分担契約","分担契約"&amp;CHAR(10)&amp;"契約総額 "&amp;TEXT(VLOOKUP(A69,[7]令和4年度契約状況調査票!$C:$AW,18,FALSE),"#,##0円")&amp;CHAR(10)&amp;VLOOKUP(A69,[7]令和4年度契約状況調査票!$C:$AW,34,FALSE),IF(O69="単価契約","単価契約"&amp;CHAR(10)&amp;"予定調達総額 "&amp;TEXT(VLOOKUP(A69,[7]令和4年度契約状況調査票!$C:$AW,18,FALSE),"#,##0円")&amp;CHAR(10)&amp;VLOOKUP(A69,[7]令和4年度契約状況調査票!$C:$AW,34,FALSE),VLOOKUP(A69,[7]令和4年度契約状況調査票!$C:$AW,34,FALSE))))))))</f>
        <v/>
      </c>
      <c r="O69" s="11" t="str">
        <f>IF(A69="","",VLOOKUP(A69,[7]令和4年度契約状況調査票!$C:$CE,55,FALSE))</f>
        <v/>
      </c>
      <c r="P69" s="11" t="str">
        <f>IF(A69="","",IF(VLOOKUP(A69,[7]令和4年度契約状況調査票!$C:$AW,16,FALSE)="他官署で調達手続きを実施のため","×",IF(VLOOKUP(A69,[7]令和4年度契約状況調査票!$C:$AW,23,FALSE)="②同種の他の契約の予定価格を類推されるおそれがあるため公表しない","×","○")))</f>
        <v/>
      </c>
    </row>
    <row r="70" spans="1:16" s="11" customFormat="1" ht="60" hidden="1" customHeight="1">
      <c r="A70" s="12" t="str">
        <f>IF(MAX([7]令和4年度契約状況調査票!C13:C76)&gt;=ROW()-5,ROW()-5,"")</f>
        <v/>
      </c>
      <c r="B70" s="13" t="str">
        <f>IF(A70="","",VLOOKUP(A70,[7]令和4年度契約状況調査票!$C:$AW,7,FALSE))</f>
        <v/>
      </c>
      <c r="C70" s="14" t="str">
        <f>IF(A70="","",VLOOKUP(A70,[7]令和4年度契約状況調査票!$C:$AW,8,FALSE))</f>
        <v/>
      </c>
      <c r="D70" s="15" t="str">
        <f>IF(A70="","",VLOOKUP(A70,[7]令和4年度契約状況調査票!$C:$AW,11,FALSE))</f>
        <v/>
      </c>
      <c r="E70" s="13" t="str">
        <f>IF(A70="","",VLOOKUP(A70,[7]令和4年度契約状況調査票!$C:$AW,12,FALSE))</f>
        <v/>
      </c>
      <c r="F70" s="16" t="str">
        <f>IF(A70="","",VLOOKUP(A70,[7]令和4年度契約状況調査票!$C:$AW,13,FALSE))</f>
        <v/>
      </c>
      <c r="G70" s="17" t="str">
        <f>IF(A70="","",IF(VLOOKUP(A70,[7]令和4年度契約状況調査票!$C:$AW,16,FALSE)="②一般競争入札（総合評価方式）","一般競争入札"&amp;CHAR(10)&amp;"（総合評価方式）","一般競争入札"))</f>
        <v/>
      </c>
      <c r="H70" s="18" t="str">
        <f>IF(A70="","",IF(VLOOKUP(A70,[7]令和4年度契約状況調査票!$C:$AW,18,FALSE)="他官署で調達手続きを実施のため","他官署で調達手続きを実施のため",IF(VLOOKUP(A70,[7]令和4年度契約状況調査票!$C:$AW,25,FALSE)="②同種の他の契約の予定価格を類推されるおそれがあるため公表しない","同種の他の契約の予定価格を類推されるおそれがあるため公表しない",IF(VLOOKUP(A70,[7]令和4年度契約状況調査票!$C:$AW,25,FALSE)="－","－",IF(VLOOKUP(A70,[7]令和4年度契約状況調査票!$C:$AW,9,FALSE)&lt;&gt;"",TEXT(VLOOKUP(A70,[7]令和4年度契約状況調査票!$C:$AW,18,FALSE),"#,##0円")&amp;CHAR(10)&amp;"(A)",VLOOKUP(A70,[7]令和4年度契約状況調査票!$C:$AW,18,FALSE))))))</f>
        <v/>
      </c>
      <c r="I70" s="18" t="str">
        <f>IF(A70="","",VLOOKUP(A70,[7]令和4年度契約状況調査票!$C:$AW,19,FALSE))</f>
        <v/>
      </c>
      <c r="J70" s="19" t="str">
        <f>IF(A70="","",IF(VLOOKUP(A70,[7]令和4年度契約状況調査票!$C:$AW,18,FALSE)="他官署で調達手続きを実施のため","－",IF(VLOOKUP(A70,[7]令和4年度契約状況調査票!$C:$AW,25,FALSE)="②同種の他の契約の予定価格を類推されるおそれがあるため公表しない","－",IF(VLOOKUP(A70,[7]令和4年度契約状況調査票!$C:$AW,25,FALSE)="－","－",IF(VLOOKUP(A70,[7]令和4年度契約状況調査票!$C:$AW,9,FALSE)&lt;&gt;"",TEXT(VLOOKUP(A70,[7]令和4年度契約状況調査票!$C:$AW,21,FALSE),"#.0%")&amp;CHAR(10)&amp;"(B/A×100)",VLOOKUP(A70,[7]令和4年度契約状況調査票!$C:$AW,21,FALSE))))))</f>
        <v/>
      </c>
      <c r="K70" s="20" t="str">
        <f>IF(A70="","",IF(VLOOKUP(A70,[7]令和4年度契約状況調査票!$C:$AW,14,FALSE)="①公益社団法人","公社",IF(VLOOKUP(A70,[7]令和4年度契約状況調査票!$C:$AW,14,FALSE)="②公益財団法人","公財","")))</f>
        <v/>
      </c>
      <c r="L70" s="20" t="str">
        <f>IF(A70="","",VLOOKUP(A70,[7]令和4年度契約状況調査票!$C:$AW,15,FALSE))</f>
        <v/>
      </c>
      <c r="M70" s="21" t="str">
        <f>IF(A70="","",IF(VLOOKUP(A70,[7]令和4年度契約状況調査票!$C:$AW,15,FALSE)="国所管",VLOOKUP(A70,[7]令和4年度契約状況調査票!$C:$AW,26,FALSE),""))</f>
        <v/>
      </c>
      <c r="N70" s="22" t="str">
        <f>IF(A70="","",IF(AND(P70="○",O70="分担契約/単価契約"),"単価契約"&amp;CHAR(10)&amp;"予定調達総額 "&amp;TEXT(VLOOKUP(A70,[7]令和4年度契約状況調査票!$C:$AW,18,FALSE),"#,##0円")&amp;"(B)"&amp;CHAR(10)&amp;"分担契約"&amp;CHAR(10)&amp;VLOOKUP(A70,[7]令和4年度契約状況調査票!$C:$AW,34,FALSE),IF(AND(P70="○",O70="分担契約"),"分担契約"&amp;CHAR(10)&amp;"契約総額 "&amp;TEXT(VLOOKUP(A70,[7]令和4年度契約状況調査票!$C:$AW,18,FALSE),"#,##0円")&amp;"(B)"&amp;CHAR(10)&amp;VLOOKUP(A70,[7]令和4年度契約状況調査票!$C:$AW,34,FALSE),(IF(O70="分担契約/単価契約","単価契約"&amp;CHAR(10)&amp;"予定調達総額 "&amp;TEXT(VLOOKUP(A70,[7]令和4年度契約状況調査票!$C:$AW,18,FALSE),"#,##0円")&amp;CHAR(10)&amp;"分担契約"&amp;CHAR(10)&amp;VLOOKUP(A70,[7]令和4年度契約状況調査票!$C:$AW,34,FALSE),IF(O70="分担契約","分担契約"&amp;CHAR(10)&amp;"契約総額 "&amp;TEXT(VLOOKUP(A70,[7]令和4年度契約状況調査票!$C:$AW,18,FALSE),"#,##0円")&amp;CHAR(10)&amp;VLOOKUP(A70,[7]令和4年度契約状況調査票!$C:$AW,34,FALSE),IF(O70="単価契約","単価契約"&amp;CHAR(10)&amp;"予定調達総額 "&amp;TEXT(VLOOKUP(A70,[7]令和4年度契約状況調査票!$C:$AW,18,FALSE),"#,##0円")&amp;CHAR(10)&amp;VLOOKUP(A70,[7]令和4年度契約状況調査票!$C:$AW,34,FALSE),VLOOKUP(A70,[7]令和4年度契約状況調査票!$C:$AW,34,FALSE))))))))</f>
        <v/>
      </c>
      <c r="O70" s="11" t="str">
        <f>IF(A70="","",VLOOKUP(A70,[7]令和4年度契約状況調査票!$C:$CE,55,FALSE))</f>
        <v/>
      </c>
      <c r="P70" s="11" t="str">
        <f>IF(A70="","",IF(VLOOKUP(A70,[7]令和4年度契約状況調査票!$C:$AW,16,FALSE)="他官署で調達手続きを実施のため","×",IF(VLOOKUP(A70,[7]令和4年度契約状況調査票!$C:$AW,23,FALSE)="②同種の他の契約の予定価格を類推されるおそれがあるため公表しない","×","○")))</f>
        <v/>
      </c>
    </row>
    <row r="71" spans="1:16" s="11" customFormat="1" ht="60" hidden="1" customHeight="1">
      <c r="A71" s="12" t="str">
        <f>IF(MAX([7]令和4年度契約状況調査票!C13:C77)&gt;=ROW()-5,ROW()-5,"")</f>
        <v/>
      </c>
      <c r="B71" s="13" t="str">
        <f>IF(A71="","",VLOOKUP(A71,[7]令和4年度契約状況調査票!$C:$AW,7,FALSE))</f>
        <v/>
      </c>
      <c r="C71" s="14" t="str">
        <f>IF(A71="","",VLOOKUP(A71,[7]令和4年度契約状況調査票!$C:$AW,8,FALSE))</f>
        <v/>
      </c>
      <c r="D71" s="15" t="str">
        <f>IF(A71="","",VLOOKUP(A71,[7]令和4年度契約状況調査票!$C:$AW,11,FALSE))</f>
        <v/>
      </c>
      <c r="E71" s="13" t="str">
        <f>IF(A71="","",VLOOKUP(A71,[7]令和4年度契約状況調査票!$C:$AW,12,FALSE))</f>
        <v/>
      </c>
      <c r="F71" s="16" t="str">
        <f>IF(A71="","",VLOOKUP(A71,[7]令和4年度契約状況調査票!$C:$AW,13,FALSE))</f>
        <v/>
      </c>
      <c r="G71" s="17" t="str">
        <f>IF(A71="","",IF(VLOOKUP(A71,[7]令和4年度契約状況調査票!$C:$AW,16,FALSE)="②一般競争入札（総合評価方式）","一般競争入札"&amp;CHAR(10)&amp;"（総合評価方式）","一般競争入札"))</f>
        <v/>
      </c>
      <c r="H71" s="18" t="str">
        <f>IF(A71="","",IF(VLOOKUP(A71,[7]令和4年度契約状況調査票!$C:$AW,18,FALSE)="他官署で調達手続きを実施のため","他官署で調達手続きを実施のため",IF(VLOOKUP(A71,[7]令和4年度契約状況調査票!$C:$AW,25,FALSE)="②同種の他の契約の予定価格を類推されるおそれがあるため公表しない","同種の他の契約の予定価格を類推されるおそれがあるため公表しない",IF(VLOOKUP(A71,[7]令和4年度契約状況調査票!$C:$AW,25,FALSE)="－","－",IF(VLOOKUP(A71,[7]令和4年度契約状況調査票!$C:$AW,9,FALSE)&lt;&gt;"",TEXT(VLOOKUP(A71,[7]令和4年度契約状況調査票!$C:$AW,18,FALSE),"#,##0円")&amp;CHAR(10)&amp;"(A)",VLOOKUP(A71,[7]令和4年度契約状況調査票!$C:$AW,18,FALSE))))))</f>
        <v/>
      </c>
      <c r="I71" s="18" t="str">
        <f>IF(A71="","",VLOOKUP(A71,[7]令和4年度契約状況調査票!$C:$AW,19,FALSE))</f>
        <v/>
      </c>
      <c r="J71" s="19" t="str">
        <f>IF(A71="","",IF(VLOOKUP(A71,[7]令和4年度契約状況調査票!$C:$AW,18,FALSE)="他官署で調達手続きを実施のため","－",IF(VLOOKUP(A71,[7]令和4年度契約状況調査票!$C:$AW,25,FALSE)="②同種の他の契約の予定価格を類推されるおそれがあるため公表しない","－",IF(VLOOKUP(A71,[7]令和4年度契約状況調査票!$C:$AW,25,FALSE)="－","－",IF(VLOOKUP(A71,[7]令和4年度契約状況調査票!$C:$AW,9,FALSE)&lt;&gt;"",TEXT(VLOOKUP(A71,[7]令和4年度契約状況調査票!$C:$AW,21,FALSE),"#.0%")&amp;CHAR(10)&amp;"(B/A×100)",VLOOKUP(A71,[7]令和4年度契約状況調査票!$C:$AW,21,FALSE))))))</f>
        <v/>
      </c>
      <c r="K71" s="20" t="str">
        <f>IF(A71="","",IF(VLOOKUP(A71,[7]令和4年度契約状況調査票!$C:$AW,14,FALSE)="①公益社団法人","公社",IF(VLOOKUP(A71,[7]令和4年度契約状況調査票!$C:$AW,14,FALSE)="②公益財団法人","公財","")))</f>
        <v/>
      </c>
      <c r="L71" s="20" t="str">
        <f>IF(A71="","",VLOOKUP(A71,[7]令和4年度契約状況調査票!$C:$AW,15,FALSE))</f>
        <v/>
      </c>
      <c r="M71" s="21" t="str">
        <f>IF(A71="","",IF(VLOOKUP(A71,[7]令和4年度契約状況調査票!$C:$AW,15,FALSE)="国所管",VLOOKUP(A71,[7]令和4年度契約状況調査票!$C:$AW,26,FALSE),""))</f>
        <v/>
      </c>
      <c r="N71" s="22" t="str">
        <f>IF(A71="","",IF(AND(P71="○",O71="分担契約/単価契約"),"単価契約"&amp;CHAR(10)&amp;"予定調達総額 "&amp;TEXT(VLOOKUP(A71,[7]令和4年度契約状況調査票!$C:$AW,18,FALSE),"#,##0円")&amp;"(B)"&amp;CHAR(10)&amp;"分担契約"&amp;CHAR(10)&amp;VLOOKUP(A71,[7]令和4年度契約状況調査票!$C:$AW,34,FALSE),IF(AND(P71="○",O71="分担契約"),"分担契約"&amp;CHAR(10)&amp;"契約総額 "&amp;TEXT(VLOOKUP(A71,[7]令和4年度契約状況調査票!$C:$AW,18,FALSE),"#,##0円")&amp;"(B)"&amp;CHAR(10)&amp;VLOOKUP(A71,[7]令和4年度契約状況調査票!$C:$AW,34,FALSE),(IF(O71="分担契約/単価契約","単価契約"&amp;CHAR(10)&amp;"予定調達総額 "&amp;TEXT(VLOOKUP(A71,[7]令和4年度契約状況調査票!$C:$AW,18,FALSE),"#,##0円")&amp;CHAR(10)&amp;"分担契約"&amp;CHAR(10)&amp;VLOOKUP(A71,[7]令和4年度契約状況調査票!$C:$AW,34,FALSE),IF(O71="分担契約","分担契約"&amp;CHAR(10)&amp;"契約総額 "&amp;TEXT(VLOOKUP(A71,[7]令和4年度契約状況調査票!$C:$AW,18,FALSE),"#,##0円")&amp;CHAR(10)&amp;VLOOKUP(A71,[7]令和4年度契約状況調査票!$C:$AW,34,FALSE),IF(O71="単価契約","単価契約"&amp;CHAR(10)&amp;"予定調達総額 "&amp;TEXT(VLOOKUP(A71,[7]令和4年度契約状況調査票!$C:$AW,18,FALSE),"#,##0円")&amp;CHAR(10)&amp;VLOOKUP(A71,[7]令和4年度契約状況調査票!$C:$AW,34,FALSE),VLOOKUP(A71,[7]令和4年度契約状況調査票!$C:$AW,34,FALSE))))))))</f>
        <v/>
      </c>
      <c r="O71" s="11" t="str">
        <f>IF(A71="","",VLOOKUP(A71,[7]令和4年度契約状況調査票!$C:$CE,55,FALSE))</f>
        <v/>
      </c>
      <c r="P71" s="11" t="str">
        <f>IF(A71="","",IF(VLOOKUP(A71,[7]令和4年度契約状況調査票!$C:$AW,16,FALSE)="他官署で調達手続きを実施のため","×",IF(VLOOKUP(A71,[7]令和4年度契約状況調査票!$C:$AW,23,FALSE)="②同種の他の契約の予定価格を類推されるおそれがあるため公表しない","×","○")))</f>
        <v/>
      </c>
    </row>
    <row r="72" spans="1:16" s="11" customFormat="1" ht="60" hidden="1" customHeight="1">
      <c r="A72" s="12" t="str">
        <f>IF(MAX([7]令和4年度契約状況調査票!C13:C78)&gt;=ROW()-5,ROW()-5,"")</f>
        <v/>
      </c>
      <c r="B72" s="13" t="str">
        <f>IF(A72="","",VLOOKUP(A72,[7]令和4年度契約状況調査票!$C:$AW,7,FALSE))</f>
        <v/>
      </c>
      <c r="C72" s="14" t="str">
        <f>IF(A72="","",VLOOKUP(A72,[7]令和4年度契約状況調査票!$C:$AW,8,FALSE))</f>
        <v/>
      </c>
      <c r="D72" s="15" t="str">
        <f>IF(A72="","",VLOOKUP(A72,[7]令和4年度契約状況調査票!$C:$AW,11,FALSE))</f>
        <v/>
      </c>
      <c r="E72" s="13" t="str">
        <f>IF(A72="","",VLOOKUP(A72,[7]令和4年度契約状況調査票!$C:$AW,12,FALSE))</f>
        <v/>
      </c>
      <c r="F72" s="16" t="str">
        <f>IF(A72="","",VLOOKUP(A72,[7]令和4年度契約状況調査票!$C:$AW,13,FALSE))</f>
        <v/>
      </c>
      <c r="G72" s="17" t="str">
        <f>IF(A72="","",IF(VLOOKUP(A72,[7]令和4年度契約状況調査票!$C:$AW,16,FALSE)="②一般競争入札（総合評価方式）","一般競争入札"&amp;CHAR(10)&amp;"（総合評価方式）","一般競争入札"))</f>
        <v/>
      </c>
      <c r="H72" s="18" t="str">
        <f>IF(A72="","",IF(VLOOKUP(A72,[7]令和4年度契約状況調査票!$C:$AW,18,FALSE)="他官署で調達手続きを実施のため","他官署で調達手続きを実施のため",IF(VLOOKUP(A72,[7]令和4年度契約状況調査票!$C:$AW,25,FALSE)="②同種の他の契約の予定価格を類推されるおそれがあるため公表しない","同種の他の契約の予定価格を類推されるおそれがあるため公表しない",IF(VLOOKUP(A72,[7]令和4年度契約状況調査票!$C:$AW,25,FALSE)="－","－",IF(VLOOKUP(A72,[7]令和4年度契約状況調査票!$C:$AW,9,FALSE)&lt;&gt;"",TEXT(VLOOKUP(A72,[7]令和4年度契約状況調査票!$C:$AW,18,FALSE),"#,##0円")&amp;CHAR(10)&amp;"(A)",VLOOKUP(A72,[7]令和4年度契約状況調査票!$C:$AW,18,FALSE))))))</f>
        <v/>
      </c>
      <c r="I72" s="18" t="str">
        <f>IF(A72="","",VLOOKUP(A72,[7]令和4年度契約状況調査票!$C:$AW,19,FALSE))</f>
        <v/>
      </c>
      <c r="J72" s="19" t="str">
        <f>IF(A72="","",IF(VLOOKUP(A72,[7]令和4年度契約状況調査票!$C:$AW,18,FALSE)="他官署で調達手続きを実施のため","－",IF(VLOOKUP(A72,[7]令和4年度契約状況調査票!$C:$AW,25,FALSE)="②同種の他の契約の予定価格を類推されるおそれがあるため公表しない","－",IF(VLOOKUP(A72,[7]令和4年度契約状況調査票!$C:$AW,25,FALSE)="－","－",IF(VLOOKUP(A72,[7]令和4年度契約状況調査票!$C:$AW,9,FALSE)&lt;&gt;"",TEXT(VLOOKUP(A72,[7]令和4年度契約状況調査票!$C:$AW,21,FALSE),"#.0%")&amp;CHAR(10)&amp;"(B/A×100)",VLOOKUP(A72,[7]令和4年度契約状況調査票!$C:$AW,21,FALSE))))))</f>
        <v/>
      </c>
      <c r="K72" s="20" t="str">
        <f>IF(A72="","",IF(VLOOKUP(A72,[7]令和4年度契約状況調査票!$C:$AW,14,FALSE)="①公益社団法人","公社",IF(VLOOKUP(A72,[7]令和4年度契約状況調査票!$C:$AW,14,FALSE)="②公益財団法人","公財","")))</f>
        <v/>
      </c>
      <c r="L72" s="20" t="str">
        <f>IF(A72="","",VLOOKUP(A72,[7]令和4年度契約状況調査票!$C:$AW,15,FALSE))</f>
        <v/>
      </c>
      <c r="M72" s="21" t="str">
        <f>IF(A72="","",IF(VLOOKUP(A72,[7]令和4年度契約状況調査票!$C:$AW,15,FALSE)="国所管",VLOOKUP(A72,[7]令和4年度契約状況調査票!$C:$AW,26,FALSE),""))</f>
        <v/>
      </c>
      <c r="N72" s="22" t="str">
        <f>IF(A72="","",IF(AND(P72="○",O72="分担契約/単価契約"),"単価契約"&amp;CHAR(10)&amp;"予定調達総額 "&amp;TEXT(VLOOKUP(A72,[7]令和4年度契約状況調査票!$C:$AW,18,FALSE),"#,##0円")&amp;"(B)"&amp;CHAR(10)&amp;"分担契約"&amp;CHAR(10)&amp;VLOOKUP(A72,[7]令和4年度契約状況調査票!$C:$AW,34,FALSE),IF(AND(P72="○",O72="分担契約"),"分担契約"&amp;CHAR(10)&amp;"契約総額 "&amp;TEXT(VLOOKUP(A72,[7]令和4年度契約状況調査票!$C:$AW,18,FALSE),"#,##0円")&amp;"(B)"&amp;CHAR(10)&amp;VLOOKUP(A72,[7]令和4年度契約状況調査票!$C:$AW,34,FALSE),(IF(O72="分担契約/単価契約","単価契約"&amp;CHAR(10)&amp;"予定調達総額 "&amp;TEXT(VLOOKUP(A72,[7]令和4年度契約状況調査票!$C:$AW,18,FALSE),"#,##0円")&amp;CHAR(10)&amp;"分担契約"&amp;CHAR(10)&amp;VLOOKUP(A72,[7]令和4年度契約状況調査票!$C:$AW,34,FALSE),IF(O72="分担契約","分担契約"&amp;CHAR(10)&amp;"契約総額 "&amp;TEXT(VLOOKUP(A72,[7]令和4年度契約状況調査票!$C:$AW,18,FALSE),"#,##0円")&amp;CHAR(10)&amp;VLOOKUP(A72,[7]令和4年度契約状況調査票!$C:$AW,34,FALSE),IF(O72="単価契約","単価契約"&amp;CHAR(10)&amp;"予定調達総額 "&amp;TEXT(VLOOKUP(A72,[7]令和4年度契約状況調査票!$C:$AW,18,FALSE),"#,##0円")&amp;CHAR(10)&amp;VLOOKUP(A72,[7]令和4年度契約状況調査票!$C:$AW,34,FALSE),VLOOKUP(A72,[7]令和4年度契約状況調査票!$C:$AW,34,FALSE))))))))</f>
        <v/>
      </c>
      <c r="O72" s="11" t="str">
        <f>IF(A72="","",VLOOKUP(A72,[7]令和4年度契約状況調査票!$C:$CE,55,FALSE))</f>
        <v/>
      </c>
      <c r="P72" s="11" t="str">
        <f>IF(A72="","",IF(VLOOKUP(A72,[7]令和4年度契約状況調査票!$C:$AW,16,FALSE)="他官署で調達手続きを実施のため","×",IF(VLOOKUP(A72,[7]令和4年度契約状況調査票!$C:$AW,23,FALSE)="②同種の他の契約の予定価格を類推されるおそれがあるため公表しない","×","○")))</f>
        <v/>
      </c>
    </row>
    <row r="73" spans="1:16" s="11" customFormat="1" ht="60" hidden="1" customHeight="1">
      <c r="A73" s="12" t="str">
        <f>IF(MAX([7]令和4年度契約状況調査票!C13:C79)&gt;=ROW()-5,ROW()-5,"")</f>
        <v/>
      </c>
      <c r="B73" s="13" t="str">
        <f>IF(A73="","",VLOOKUP(A73,[7]令和4年度契約状況調査票!$C:$AW,7,FALSE))</f>
        <v/>
      </c>
      <c r="C73" s="14" t="str">
        <f>IF(A73="","",VLOOKUP(A73,[7]令和4年度契約状況調査票!$C:$AW,8,FALSE))</f>
        <v/>
      </c>
      <c r="D73" s="15" t="str">
        <f>IF(A73="","",VLOOKUP(A73,[7]令和4年度契約状況調査票!$C:$AW,11,FALSE))</f>
        <v/>
      </c>
      <c r="E73" s="13" t="str">
        <f>IF(A73="","",VLOOKUP(A73,[7]令和4年度契約状況調査票!$C:$AW,12,FALSE))</f>
        <v/>
      </c>
      <c r="F73" s="16" t="str">
        <f>IF(A73="","",VLOOKUP(A73,[7]令和4年度契約状況調査票!$C:$AW,13,FALSE))</f>
        <v/>
      </c>
      <c r="G73" s="17" t="str">
        <f>IF(A73="","",IF(VLOOKUP(A73,[7]令和4年度契約状況調査票!$C:$AW,16,FALSE)="②一般競争入札（総合評価方式）","一般競争入札"&amp;CHAR(10)&amp;"（総合評価方式）","一般競争入札"))</f>
        <v/>
      </c>
      <c r="H73" s="18" t="str">
        <f>IF(A73="","",IF(VLOOKUP(A73,[7]令和4年度契約状況調査票!$C:$AW,18,FALSE)="他官署で調達手続きを実施のため","他官署で調達手続きを実施のため",IF(VLOOKUP(A73,[7]令和4年度契約状況調査票!$C:$AW,25,FALSE)="②同種の他の契約の予定価格を類推されるおそれがあるため公表しない","同種の他の契約の予定価格を類推されるおそれがあるため公表しない",IF(VLOOKUP(A73,[7]令和4年度契約状況調査票!$C:$AW,25,FALSE)="－","－",IF(VLOOKUP(A73,[7]令和4年度契約状況調査票!$C:$AW,9,FALSE)&lt;&gt;"",TEXT(VLOOKUP(A73,[7]令和4年度契約状況調査票!$C:$AW,18,FALSE),"#,##0円")&amp;CHAR(10)&amp;"(A)",VLOOKUP(A73,[7]令和4年度契約状況調査票!$C:$AW,18,FALSE))))))</f>
        <v/>
      </c>
      <c r="I73" s="18" t="str">
        <f>IF(A73="","",VLOOKUP(A73,[7]令和4年度契約状況調査票!$C:$AW,19,FALSE))</f>
        <v/>
      </c>
      <c r="J73" s="19" t="str">
        <f>IF(A73="","",IF(VLOOKUP(A73,[7]令和4年度契約状況調査票!$C:$AW,18,FALSE)="他官署で調達手続きを実施のため","－",IF(VLOOKUP(A73,[7]令和4年度契約状況調査票!$C:$AW,25,FALSE)="②同種の他の契約の予定価格を類推されるおそれがあるため公表しない","－",IF(VLOOKUP(A73,[7]令和4年度契約状況調査票!$C:$AW,25,FALSE)="－","－",IF(VLOOKUP(A73,[7]令和4年度契約状況調査票!$C:$AW,9,FALSE)&lt;&gt;"",TEXT(VLOOKUP(A73,[7]令和4年度契約状況調査票!$C:$AW,21,FALSE),"#.0%")&amp;CHAR(10)&amp;"(B/A×100)",VLOOKUP(A73,[7]令和4年度契約状況調査票!$C:$AW,21,FALSE))))))</f>
        <v/>
      </c>
      <c r="K73" s="20" t="str">
        <f>IF(A73="","",IF(VLOOKUP(A73,[7]令和4年度契約状況調査票!$C:$AW,14,FALSE)="①公益社団法人","公社",IF(VLOOKUP(A73,[7]令和4年度契約状況調査票!$C:$AW,14,FALSE)="②公益財団法人","公財","")))</f>
        <v/>
      </c>
      <c r="L73" s="20" t="str">
        <f>IF(A73="","",VLOOKUP(A73,[7]令和4年度契約状況調査票!$C:$AW,15,FALSE))</f>
        <v/>
      </c>
      <c r="M73" s="21" t="str">
        <f>IF(A73="","",IF(VLOOKUP(A73,[7]令和4年度契約状況調査票!$C:$AW,15,FALSE)="国所管",VLOOKUP(A73,[7]令和4年度契約状況調査票!$C:$AW,26,FALSE),""))</f>
        <v/>
      </c>
      <c r="N73" s="22" t="str">
        <f>IF(A73="","",IF(AND(P73="○",O73="分担契約/単価契約"),"単価契約"&amp;CHAR(10)&amp;"予定調達総額 "&amp;TEXT(VLOOKUP(A73,[7]令和4年度契約状況調査票!$C:$AW,18,FALSE),"#,##0円")&amp;"(B)"&amp;CHAR(10)&amp;"分担契約"&amp;CHAR(10)&amp;VLOOKUP(A73,[7]令和4年度契約状況調査票!$C:$AW,34,FALSE),IF(AND(P73="○",O73="分担契約"),"分担契約"&amp;CHAR(10)&amp;"契約総額 "&amp;TEXT(VLOOKUP(A73,[7]令和4年度契約状況調査票!$C:$AW,18,FALSE),"#,##0円")&amp;"(B)"&amp;CHAR(10)&amp;VLOOKUP(A73,[7]令和4年度契約状況調査票!$C:$AW,34,FALSE),(IF(O73="分担契約/単価契約","単価契約"&amp;CHAR(10)&amp;"予定調達総額 "&amp;TEXT(VLOOKUP(A73,[7]令和4年度契約状況調査票!$C:$AW,18,FALSE),"#,##0円")&amp;CHAR(10)&amp;"分担契約"&amp;CHAR(10)&amp;VLOOKUP(A73,[7]令和4年度契約状況調査票!$C:$AW,34,FALSE),IF(O73="分担契約","分担契約"&amp;CHAR(10)&amp;"契約総額 "&amp;TEXT(VLOOKUP(A73,[7]令和4年度契約状況調査票!$C:$AW,18,FALSE),"#,##0円")&amp;CHAR(10)&amp;VLOOKUP(A73,[7]令和4年度契約状況調査票!$C:$AW,34,FALSE),IF(O73="単価契約","単価契約"&amp;CHAR(10)&amp;"予定調達総額 "&amp;TEXT(VLOOKUP(A73,[7]令和4年度契約状況調査票!$C:$AW,18,FALSE),"#,##0円")&amp;CHAR(10)&amp;VLOOKUP(A73,[7]令和4年度契約状況調査票!$C:$AW,34,FALSE),VLOOKUP(A73,[7]令和4年度契約状況調査票!$C:$AW,34,FALSE))))))))</f>
        <v/>
      </c>
      <c r="O73" s="11" t="str">
        <f>IF(A73="","",VLOOKUP(A73,[7]令和4年度契約状況調査票!$C:$CE,55,FALSE))</f>
        <v/>
      </c>
      <c r="P73" s="11" t="str">
        <f>IF(A73="","",IF(VLOOKUP(A73,[7]令和4年度契約状況調査票!$C:$AW,16,FALSE)="他官署で調達手続きを実施のため","×",IF(VLOOKUP(A73,[7]令和4年度契約状況調査票!$C:$AW,23,FALSE)="②同種の他の契約の予定価格を類推されるおそれがあるため公表しない","×","○")))</f>
        <v/>
      </c>
    </row>
    <row r="74" spans="1:16" s="11" customFormat="1" ht="60" hidden="1" customHeight="1">
      <c r="A74" s="12" t="str">
        <f>IF(MAX([7]令和4年度契約状況調査票!C13:C80)&gt;=ROW()-5,ROW()-5,"")</f>
        <v/>
      </c>
      <c r="B74" s="13" t="str">
        <f>IF(A74="","",VLOOKUP(A74,[7]令和4年度契約状況調査票!$C:$AW,7,FALSE))</f>
        <v/>
      </c>
      <c r="C74" s="14" t="str">
        <f>IF(A74="","",VLOOKUP(A74,[7]令和4年度契約状況調査票!$C:$AW,8,FALSE))</f>
        <v/>
      </c>
      <c r="D74" s="15" t="str">
        <f>IF(A74="","",VLOOKUP(A74,[7]令和4年度契約状況調査票!$C:$AW,11,FALSE))</f>
        <v/>
      </c>
      <c r="E74" s="13" t="str">
        <f>IF(A74="","",VLOOKUP(A74,[7]令和4年度契約状況調査票!$C:$AW,12,FALSE))</f>
        <v/>
      </c>
      <c r="F74" s="16" t="str">
        <f>IF(A74="","",VLOOKUP(A74,[7]令和4年度契約状況調査票!$C:$AW,13,FALSE))</f>
        <v/>
      </c>
      <c r="G74" s="17" t="str">
        <f>IF(A74="","",IF(VLOOKUP(A74,[7]令和4年度契約状況調査票!$C:$AW,16,FALSE)="②一般競争入札（総合評価方式）","一般競争入札"&amp;CHAR(10)&amp;"（総合評価方式）","一般競争入札"))</f>
        <v/>
      </c>
      <c r="H74" s="18" t="str">
        <f>IF(A74="","",IF(VLOOKUP(A74,[7]令和4年度契約状況調査票!$C:$AW,18,FALSE)="他官署で調達手続きを実施のため","他官署で調達手続きを実施のため",IF(VLOOKUP(A74,[7]令和4年度契約状況調査票!$C:$AW,25,FALSE)="②同種の他の契約の予定価格を類推されるおそれがあるため公表しない","同種の他の契約の予定価格を類推されるおそれがあるため公表しない",IF(VLOOKUP(A74,[7]令和4年度契約状況調査票!$C:$AW,25,FALSE)="－","－",IF(VLOOKUP(A74,[7]令和4年度契約状況調査票!$C:$AW,9,FALSE)&lt;&gt;"",TEXT(VLOOKUP(A74,[7]令和4年度契約状況調査票!$C:$AW,18,FALSE),"#,##0円")&amp;CHAR(10)&amp;"(A)",VLOOKUP(A74,[7]令和4年度契約状況調査票!$C:$AW,18,FALSE))))))</f>
        <v/>
      </c>
      <c r="I74" s="18" t="str">
        <f>IF(A74="","",VLOOKUP(A74,[7]令和4年度契約状況調査票!$C:$AW,19,FALSE))</f>
        <v/>
      </c>
      <c r="J74" s="19" t="str">
        <f>IF(A74="","",IF(VLOOKUP(A74,[7]令和4年度契約状況調査票!$C:$AW,18,FALSE)="他官署で調達手続きを実施のため","－",IF(VLOOKUP(A74,[7]令和4年度契約状況調査票!$C:$AW,25,FALSE)="②同種の他の契約の予定価格を類推されるおそれがあるため公表しない","－",IF(VLOOKUP(A74,[7]令和4年度契約状況調査票!$C:$AW,25,FALSE)="－","－",IF(VLOOKUP(A74,[7]令和4年度契約状況調査票!$C:$AW,9,FALSE)&lt;&gt;"",TEXT(VLOOKUP(A74,[7]令和4年度契約状況調査票!$C:$AW,21,FALSE),"#.0%")&amp;CHAR(10)&amp;"(B/A×100)",VLOOKUP(A74,[7]令和4年度契約状況調査票!$C:$AW,21,FALSE))))))</f>
        <v/>
      </c>
      <c r="K74" s="20" t="str">
        <f>IF(A74="","",IF(VLOOKUP(A74,[7]令和4年度契約状況調査票!$C:$AW,14,FALSE)="①公益社団法人","公社",IF(VLOOKUP(A74,[7]令和4年度契約状況調査票!$C:$AW,14,FALSE)="②公益財団法人","公財","")))</f>
        <v/>
      </c>
      <c r="L74" s="20" t="str">
        <f>IF(A74="","",VLOOKUP(A74,[7]令和4年度契約状況調査票!$C:$AW,15,FALSE))</f>
        <v/>
      </c>
      <c r="M74" s="21" t="str">
        <f>IF(A74="","",IF(VLOOKUP(A74,[7]令和4年度契約状況調査票!$C:$AW,15,FALSE)="国所管",VLOOKUP(A74,[7]令和4年度契約状況調査票!$C:$AW,26,FALSE),""))</f>
        <v/>
      </c>
      <c r="N74" s="22" t="str">
        <f>IF(A74="","",IF(AND(P74="○",O74="分担契約/単価契約"),"単価契約"&amp;CHAR(10)&amp;"予定調達総額 "&amp;TEXT(VLOOKUP(A74,[7]令和4年度契約状況調査票!$C:$AW,18,FALSE),"#,##0円")&amp;"(B)"&amp;CHAR(10)&amp;"分担契約"&amp;CHAR(10)&amp;VLOOKUP(A74,[7]令和4年度契約状況調査票!$C:$AW,34,FALSE),IF(AND(P74="○",O74="分担契約"),"分担契約"&amp;CHAR(10)&amp;"契約総額 "&amp;TEXT(VLOOKUP(A74,[7]令和4年度契約状況調査票!$C:$AW,18,FALSE),"#,##0円")&amp;"(B)"&amp;CHAR(10)&amp;VLOOKUP(A74,[7]令和4年度契約状況調査票!$C:$AW,34,FALSE),(IF(O74="分担契約/単価契約","単価契約"&amp;CHAR(10)&amp;"予定調達総額 "&amp;TEXT(VLOOKUP(A74,[7]令和4年度契約状況調査票!$C:$AW,18,FALSE),"#,##0円")&amp;CHAR(10)&amp;"分担契約"&amp;CHAR(10)&amp;VLOOKUP(A74,[7]令和4年度契約状況調査票!$C:$AW,34,FALSE),IF(O74="分担契約","分担契約"&amp;CHAR(10)&amp;"契約総額 "&amp;TEXT(VLOOKUP(A74,[7]令和4年度契約状況調査票!$C:$AW,18,FALSE),"#,##0円")&amp;CHAR(10)&amp;VLOOKUP(A74,[7]令和4年度契約状況調査票!$C:$AW,34,FALSE),IF(O74="単価契約","単価契約"&amp;CHAR(10)&amp;"予定調達総額 "&amp;TEXT(VLOOKUP(A74,[7]令和4年度契約状況調査票!$C:$AW,18,FALSE),"#,##0円")&amp;CHAR(10)&amp;VLOOKUP(A74,[7]令和4年度契約状況調査票!$C:$AW,34,FALSE),VLOOKUP(A74,[7]令和4年度契約状況調査票!$C:$AW,34,FALSE))))))))</f>
        <v/>
      </c>
      <c r="O74" s="11" t="str">
        <f>IF(A74="","",VLOOKUP(A74,[7]令和4年度契約状況調査票!$C:$CE,55,FALSE))</f>
        <v/>
      </c>
      <c r="P74" s="11" t="str">
        <f>IF(A74="","",IF(VLOOKUP(A74,[7]令和4年度契約状況調査票!$C:$AW,16,FALSE)="他官署で調達手続きを実施のため","×",IF(VLOOKUP(A74,[7]令和4年度契約状況調査票!$C:$AW,23,FALSE)="②同種の他の契約の予定価格を類推されるおそれがあるため公表しない","×","○")))</f>
        <v/>
      </c>
    </row>
    <row r="75" spans="1:16" s="11" customFormat="1" ht="60" hidden="1" customHeight="1">
      <c r="A75" s="12" t="str">
        <f>IF(MAX([7]令和4年度契約状況調査票!C13:C81)&gt;=ROW()-5,ROW()-5,"")</f>
        <v/>
      </c>
      <c r="B75" s="13" t="str">
        <f>IF(A75="","",VLOOKUP(A75,[7]令和4年度契約状況調査票!$C:$AW,7,FALSE))</f>
        <v/>
      </c>
      <c r="C75" s="14" t="str">
        <f>IF(A75="","",VLOOKUP(A75,[7]令和4年度契約状況調査票!$C:$AW,8,FALSE))</f>
        <v/>
      </c>
      <c r="D75" s="15" t="str">
        <f>IF(A75="","",VLOOKUP(A75,[7]令和4年度契約状況調査票!$C:$AW,11,FALSE))</f>
        <v/>
      </c>
      <c r="E75" s="13" t="str">
        <f>IF(A75="","",VLOOKUP(A75,[7]令和4年度契約状況調査票!$C:$AW,12,FALSE))</f>
        <v/>
      </c>
      <c r="F75" s="16" t="str">
        <f>IF(A75="","",VLOOKUP(A75,[7]令和4年度契約状況調査票!$C:$AW,13,FALSE))</f>
        <v/>
      </c>
      <c r="G75" s="17" t="str">
        <f>IF(A75="","",IF(VLOOKUP(A75,[7]令和4年度契約状況調査票!$C:$AW,16,FALSE)="②一般競争入札（総合評価方式）","一般競争入札"&amp;CHAR(10)&amp;"（総合評価方式）","一般競争入札"))</f>
        <v/>
      </c>
      <c r="H75" s="18" t="str">
        <f>IF(A75="","",IF(VLOOKUP(A75,[7]令和4年度契約状況調査票!$C:$AW,18,FALSE)="他官署で調達手続きを実施のため","他官署で調達手続きを実施のため",IF(VLOOKUP(A75,[7]令和4年度契約状況調査票!$C:$AW,25,FALSE)="②同種の他の契約の予定価格を類推されるおそれがあるため公表しない","同種の他の契約の予定価格を類推されるおそれがあるため公表しない",IF(VLOOKUP(A75,[7]令和4年度契約状況調査票!$C:$AW,25,FALSE)="－","－",IF(VLOOKUP(A75,[7]令和4年度契約状況調査票!$C:$AW,9,FALSE)&lt;&gt;"",TEXT(VLOOKUP(A75,[7]令和4年度契約状況調査票!$C:$AW,18,FALSE),"#,##0円")&amp;CHAR(10)&amp;"(A)",VLOOKUP(A75,[7]令和4年度契約状況調査票!$C:$AW,18,FALSE))))))</f>
        <v/>
      </c>
      <c r="I75" s="18" t="str">
        <f>IF(A75="","",VLOOKUP(A75,[7]令和4年度契約状況調査票!$C:$AW,19,FALSE))</f>
        <v/>
      </c>
      <c r="J75" s="19" t="str">
        <f>IF(A75="","",IF(VLOOKUP(A75,[7]令和4年度契約状況調査票!$C:$AW,18,FALSE)="他官署で調達手続きを実施のため","－",IF(VLOOKUP(A75,[7]令和4年度契約状況調査票!$C:$AW,25,FALSE)="②同種の他の契約の予定価格を類推されるおそれがあるため公表しない","－",IF(VLOOKUP(A75,[7]令和4年度契約状況調査票!$C:$AW,25,FALSE)="－","－",IF(VLOOKUP(A75,[7]令和4年度契約状況調査票!$C:$AW,9,FALSE)&lt;&gt;"",TEXT(VLOOKUP(A75,[7]令和4年度契約状況調査票!$C:$AW,21,FALSE),"#.0%")&amp;CHAR(10)&amp;"(B/A×100)",VLOOKUP(A75,[7]令和4年度契約状況調査票!$C:$AW,21,FALSE))))))</f>
        <v/>
      </c>
      <c r="K75" s="20" t="str">
        <f>IF(A75="","",IF(VLOOKUP(A75,[7]令和4年度契約状況調査票!$C:$AW,14,FALSE)="①公益社団法人","公社",IF(VLOOKUP(A75,[7]令和4年度契約状況調査票!$C:$AW,14,FALSE)="②公益財団法人","公財","")))</f>
        <v/>
      </c>
      <c r="L75" s="20" t="str">
        <f>IF(A75="","",VLOOKUP(A75,[7]令和4年度契約状況調査票!$C:$AW,15,FALSE))</f>
        <v/>
      </c>
      <c r="M75" s="21" t="str">
        <f>IF(A75="","",IF(VLOOKUP(A75,[7]令和4年度契約状況調査票!$C:$AW,15,FALSE)="国所管",VLOOKUP(A75,[7]令和4年度契約状況調査票!$C:$AW,26,FALSE),""))</f>
        <v/>
      </c>
      <c r="N75" s="22" t="str">
        <f>IF(A75="","",IF(AND(P75="○",O75="分担契約/単価契約"),"単価契約"&amp;CHAR(10)&amp;"予定調達総額 "&amp;TEXT(VLOOKUP(A75,[7]令和4年度契約状況調査票!$C:$AW,18,FALSE),"#,##0円")&amp;"(B)"&amp;CHAR(10)&amp;"分担契約"&amp;CHAR(10)&amp;VLOOKUP(A75,[7]令和4年度契約状況調査票!$C:$AW,34,FALSE),IF(AND(P75="○",O75="分担契約"),"分担契約"&amp;CHAR(10)&amp;"契約総額 "&amp;TEXT(VLOOKUP(A75,[7]令和4年度契約状況調査票!$C:$AW,18,FALSE),"#,##0円")&amp;"(B)"&amp;CHAR(10)&amp;VLOOKUP(A75,[7]令和4年度契約状況調査票!$C:$AW,34,FALSE),(IF(O75="分担契約/単価契約","単価契約"&amp;CHAR(10)&amp;"予定調達総額 "&amp;TEXT(VLOOKUP(A75,[7]令和4年度契約状況調査票!$C:$AW,18,FALSE),"#,##0円")&amp;CHAR(10)&amp;"分担契約"&amp;CHAR(10)&amp;VLOOKUP(A75,[7]令和4年度契約状況調査票!$C:$AW,34,FALSE),IF(O75="分担契約","分担契約"&amp;CHAR(10)&amp;"契約総額 "&amp;TEXT(VLOOKUP(A75,[7]令和4年度契約状況調査票!$C:$AW,18,FALSE),"#,##0円")&amp;CHAR(10)&amp;VLOOKUP(A75,[7]令和4年度契約状況調査票!$C:$AW,34,FALSE),IF(O75="単価契約","単価契約"&amp;CHAR(10)&amp;"予定調達総額 "&amp;TEXT(VLOOKUP(A75,[7]令和4年度契約状況調査票!$C:$AW,18,FALSE),"#,##0円")&amp;CHAR(10)&amp;VLOOKUP(A75,[7]令和4年度契約状況調査票!$C:$AW,34,FALSE),VLOOKUP(A75,[7]令和4年度契約状況調査票!$C:$AW,34,FALSE))))))))</f>
        <v/>
      </c>
      <c r="O75" s="11" t="str">
        <f>IF(A75="","",VLOOKUP(A75,[7]令和4年度契約状況調査票!$C:$CE,55,FALSE))</f>
        <v/>
      </c>
      <c r="P75" s="11" t="str">
        <f>IF(A75="","",IF(VLOOKUP(A75,[7]令和4年度契約状況調査票!$C:$AW,16,FALSE)="他官署で調達手続きを実施のため","×",IF(VLOOKUP(A75,[7]令和4年度契約状況調査票!$C:$AW,23,FALSE)="②同種の他の契約の予定価格を類推されるおそれがあるため公表しない","×","○")))</f>
        <v/>
      </c>
    </row>
    <row r="76" spans="1:16" s="11" customFormat="1" ht="60" hidden="1" customHeight="1">
      <c r="A76" s="12" t="str">
        <f>IF(MAX([7]令和4年度契約状況調査票!C13:C82)&gt;=ROW()-5,ROW()-5,"")</f>
        <v/>
      </c>
      <c r="B76" s="13" t="str">
        <f>IF(A76="","",VLOOKUP(A76,[7]令和4年度契約状況調査票!$C:$AW,7,FALSE))</f>
        <v/>
      </c>
      <c r="C76" s="14" t="str">
        <f>IF(A76="","",VLOOKUP(A76,[7]令和4年度契約状況調査票!$C:$AW,8,FALSE))</f>
        <v/>
      </c>
      <c r="D76" s="15" t="str">
        <f>IF(A76="","",VLOOKUP(A76,[7]令和4年度契約状況調査票!$C:$AW,11,FALSE))</f>
        <v/>
      </c>
      <c r="E76" s="13" t="str">
        <f>IF(A76="","",VLOOKUP(A76,[7]令和4年度契約状況調査票!$C:$AW,12,FALSE))</f>
        <v/>
      </c>
      <c r="F76" s="16" t="str">
        <f>IF(A76="","",VLOOKUP(A76,[7]令和4年度契約状況調査票!$C:$AW,13,FALSE))</f>
        <v/>
      </c>
      <c r="G76" s="17" t="str">
        <f>IF(A76="","",IF(VLOOKUP(A76,[7]令和4年度契約状況調査票!$C:$AW,16,FALSE)="②一般競争入札（総合評価方式）","一般競争入札"&amp;CHAR(10)&amp;"（総合評価方式）","一般競争入札"))</f>
        <v/>
      </c>
      <c r="H76" s="18" t="str">
        <f>IF(A76="","",IF(VLOOKUP(A76,[7]令和4年度契約状況調査票!$C:$AW,18,FALSE)="他官署で調達手続きを実施のため","他官署で調達手続きを実施のため",IF(VLOOKUP(A76,[7]令和4年度契約状況調査票!$C:$AW,25,FALSE)="②同種の他の契約の予定価格を類推されるおそれがあるため公表しない","同種の他の契約の予定価格を類推されるおそれがあるため公表しない",IF(VLOOKUP(A76,[7]令和4年度契約状況調査票!$C:$AW,25,FALSE)="－","－",IF(VLOOKUP(A76,[7]令和4年度契約状況調査票!$C:$AW,9,FALSE)&lt;&gt;"",TEXT(VLOOKUP(A76,[7]令和4年度契約状況調査票!$C:$AW,18,FALSE),"#,##0円")&amp;CHAR(10)&amp;"(A)",VLOOKUP(A76,[7]令和4年度契約状況調査票!$C:$AW,18,FALSE))))))</f>
        <v/>
      </c>
      <c r="I76" s="18" t="str">
        <f>IF(A76="","",VLOOKUP(A76,[7]令和4年度契約状況調査票!$C:$AW,19,FALSE))</f>
        <v/>
      </c>
      <c r="J76" s="19" t="str">
        <f>IF(A76="","",IF(VLOOKUP(A76,[7]令和4年度契約状況調査票!$C:$AW,18,FALSE)="他官署で調達手続きを実施のため","－",IF(VLOOKUP(A76,[7]令和4年度契約状況調査票!$C:$AW,25,FALSE)="②同種の他の契約の予定価格を類推されるおそれがあるため公表しない","－",IF(VLOOKUP(A76,[7]令和4年度契約状況調査票!$C:$AW,25,FALSE)="－","－",IF(VLOOKUP(A76,[7]令和4年度契約状況調査票!$C:$AW,9,FALSE)&lt;&gt;"",TEXT(VLOOKUP(A76,[7]令和4年度契約状況調査票!$C:$AW,21,FALSE),"#.0%")&amp;CHAR(10)&amp;"(B/A×100)",VLOOKUP(A76,[7]令和4年度契約状況調査票!$C:$AW,21,FALSE))))))</f>
        <v/>
      </c>
      <c r="K76" s="20" t="str">
        <f>IF(A76="","",IF(VLOOKUP(A76,[7]令和4年度契約状況調査票!$C:$AW,14,FALSE)="①公益社団法人","公社",IF(VLOOKUP(A76,[7]令和4年度契約状況調査票!$C:$AW,14,FALSE)="②公益財団法人","公財","")))</f>
        <v/>
      </c>
      <c r="L76" s="20" t="str">
        <f>IF(A76="","",VLOOKUP(A76,[7]令和4年度契約状況調査票!$C:$AW,15,FALSE))</f>
        <v/>
      </c>
      <c r="M76" s="21" t="str">
        <f>IF(A76="","",IF(VLOOKUP(A76,[7]令和4年度契約状況調査票!$C:$AW,15,FALSE)="国所管",VLOOKUP(A76,[7]令和4年度契約状況調査票!$C:$AW,26,FALSE),""))</f>
        <v/>
      </c>
      <c r="N76" s="22" t="str">
        <f>IF(A76="","",IF(AND(P76="○",O76="分担契約/単価契約"),"単価契約"&amp;CHAR(10)&amp;"予定調達総額 "&amp;TEXT(VLOOKUP(A76,[7]令和4年度契約状況調査票!$C:$AW,18,FALSE),"#,##0円")&amp;"(B)"&amp;CHAR(10)&amp;"分担契約"&amp;CHAR(10)&amp;VLOOKUP(A76,[7]令和4年度契約状況調査票!$C:$AW,34,FALSE),IF(AND(P76="○",O76="分担契約"),"分担契約"&amp;CHAR(10)&amp;"契約総額 "&amp;TEXT(VLOOKUP(A76,[7]令和4年度契約状況調査票!$C:$AW,18,FALSE),"#,##0円")&amp;"(B)"&amp;CHAR(10)&amp;VLOOKUP(A76,[7]令和4年度契約状況調査票!$C:$AW,34,FALSE),(IF(O76="分担契約/単価契約","単価契約"&amp;CHAR(10)&amp;"予定調達総額 "&amp;TEXT(VLOOKUP(A76,[7]令和4年度契約状況調査票!$C:$AW,18,FALSE),"#,##0円")&amp;CHAR(10)&amp;"分担契約"&amp;CHAR(10)&amp;VLOOKUP(A76,[7]令和4年度契約状況調査票!$C:$AW,34,FALSE),IF(O76="分担契約","分担契約"&amp;CHAR(10)&amp;"契約総額 "&amp;TEXT(VLOOKUP(A76,[7]令和4年度契約状況調査票!$C:$AW,18,FALSE),"#,##0円")&amp;CHAR(10)&amp;VLOOKUP(A76,[7]令和4年度契約状況調査票!$C:$AW,34,FALSE),IF(O76="単価契約","単価契約"&amp;CHAR(10)&amp;"予定調達総額 "&amp;TEXT(VLOOKUP(A76,[7]令和4年度契約状況調査票!$C:$AW,18,FALSE),"#,##0円")&amp;CHAR(10)&amp;VLOOKUP(A76,[7]令和4年度契約状況調査票!$C:$AW,34,FALSE),VLOOKUP(A76,[7]令和4年度契約状況調査票!$C:$AW,34,FALSE))))))))</f>
        <v/>
      </c>
      <c r="O76" s="11" t="str">
        <f>IF(A76="","",VLOOKUP(A76,[7]令和4年度契約状況調査票!$C:$CE,55,FALSE))</f>
        <v/>
      </c>
      <c r="P76" s="11" t="str">
        <f>IF(A76="","",IF(VLOOKUP(A76,[7]令和4年度契約状況調査票!$C:$AW,16,FALSE)="他官署で調達手続きを実施のため","×",IF(VLOOKUP(A76,[7]令和4年度契約状況調査票!$C:$AW,23,FALSE)="②同種の他の契約の予定価格を類推されるおそれがあるため公表しない","×","○")))</f>
        <v/>
      </c>
    </row>
    <row r="77" spans="1:16" s="11" customFormat="1" ht="60" hidden="1" customHeight="1">
      <c r="A77" s="12" t="str">
        <f>IF(MAX([7]令和4年度契約状況調査票!C13:C83)&gt;=ROW()-5,ROW()-5,"")</f>
        <v/>
      </c>
      <c r="B77" s="13" t="str">
        <f>IF(A77="","",VLOOKUP(A77,[7]令和4年度契約状況調査票!$C:$AW,7,FALSE))</f>
        <v/>
      </c>
      <c r="C77" s="14" t="str">
        <f>IF(A77="","",VLOOKUP(A77,[7]令和4年度契約状況調査票!$C:$AW,8,FALSE))</f>
        <v/>
      </c>
      <c r="D77" s="15" t="str">
        <f>IF(A77="","",VLOOKUP(A77,[7]令和4年度契約状況調査票!$C:$AW,11,FALSE))</f>
        <v/>
      </c>
      <c r="E77" s="13" t="str">
        <f>IF(A77="","",VLOOKUP(A77,[7]令和4年度契約状況調査票!$C:$AW,12,FALSE))</f>
        <v/>
      </c>
      <c r="F77" s="16" t="str">
        <f>IF(A77="","",VLOOKUP(A77,[7]令和4年度契約状況調査票!$C:$AW,13,FALSE))</f>
        <v/>
      </c>
      <c r="G77" s="17" t="str">
        <f>IF(A77="","",IF(VLOOKUP(A77,[7]令和4年度契約状況調査票!$C:$AW,16,FALSE)="②一般競争入札（総合評価方式）","一般競争入札"&amp;CHAR(10)&amp;"（総合評価方式）","一般競争入札"))</f>
        <v/>
      </c>
      <c r="H77" s="18" t="str">
        <f>IF(A77="","",IF(VLOOKUP(A77,[7]令和4年度契約状況調査票!$C:$AW,18,FALSE)="他官署で調達手続きを実施のため","他官署で調達手続きを実施のため",IF(VLOOKUP(A77,[7]令和4年度契約状況調査票!$C:$AW,25,FALSE)="②同種の他の契約の予定価格を類推されるおそれがあるため公表しない","同種の他の契約の予定価格を類推されるおそれがあるため公表しない",IF(VLOOKUP(A77,[7]令和4年度契約状況調査票!$C:$AW,25,FALSE)="－","－",IF(VLOOKUP(A77,[7]令和4年度契約状況調査票!$C:$AW,9,FALSE)&lt;&gt;"",TEXT(VLOOKUP(A77,[7]令和4年度契約状況調査票!$C:$AW,18,FALSE),"#,##0円")&amp;CHAR(10)&amp;"(A)",VLOOKUP(A77,[7]令和4年度契約状況調査票!$C:$AW,18,FALSE))))))</f>
        <v/>
      </c>
      <c r="I77" s="18" t="str">
        <f>IF(A77="","",VLOOKUP(A77,[7]令和4年度契約状況調査票!$C:$AW,19,FALSE))</f>
        <v/>
      </c>
      <c r="J77" s="19" t="str">
        <f>IF(A77="","",IF(VLOOKUP(A77,[7]令和4年度契約状況調査票!$C:$AW,18,FALSE)="他官署で調達手続きを実施のため","－",IF(VLOOKUP(A77,[7]令和4年度契約状況調査票!$C:$AW,25,FALSE)="②同種の他の契約の予定価格を類推されるおそれがあるため公表しない","－",IF(VLOOKUP(A77,[7]令和4年度契約状況調査票!$C:$AW,25,FALSE)="－","－",IF(VLOOKUP(A77,[7]令和4年度契約状況調査票!$C:$AW,9,FALSE)&lt;&gt;"",TEXT(VLOOKUP(A77,[7]令和4年度契約状況調査票!$C:$AW,21,FALSE),"#.0%")&amp;CHAR(10)&amp;"(B/A×100)",VLOOKUP(A77,[7]令和4年度契約状況調査票!$C:$AW,21,FALSE))))))</f>
        <v/>
      </c>
      <c r="K77" s="20" t="str">
        <f>IF(A77="","",IF(VLOOKUP(A77,[7]令和4年度契約状況調査票!$C:$AW,14,FALSE)="①公益社団法人","公社",IF(VLOOKUP(A77,[7]令和4年度契約状況調査票!$C:$AW,14,FALSE)="②公益財団法人","公財","")))</f>
        <v/>
      </c>
      <c r="L77" s="20" t="str">
        <f>IF(A77="","",VLOOKUP(A77,[7]令和4年度契約状況調査票!$C:$AW,15,FALSE))</f>
        <v/>
      </c>
      <c r="M77" s="21" t="str">
        <f>IF(A77="","",IF(VLOOKUP(A77,[7]令和4年度契約状況調査票!$C:$AW,15,FALSE)="国所管",VLOOKUP(A77,[7]令和4年度契約状況調査票!$C:$AW,26,FALSE),""))</f>
        <v/>
      </c>
      <c r="N77" s="22" t="str">
        <f>IF(A77="","",IF(AND(P77="○",O77="分担契約/単価契約"),"単価契約"&amp;CHAR(10)&amp;"予定調達総額 "&amp;TEXT(VLOOKUP(A77,[7]令和4年度契約状況調査票!$C:$AW,18,FALSE),"#,##0円")&amp;"(B)"&amp;CHAR(10)&amp;"分担契約"&amp;CHAR(10)&amp;VLOOKUP(A77,[7]令和4年度契約状況調査票!$C:$AW,34,FALSE),IF(AND(P77="○",O77="分担契約"),"分担契約"&amp;CHAR(10)&amp;"契約総額 "&amp;TEXT(VLOOKUP(A77,[7]令和4年度契約状況調査票!$C:$AW,18,FALSE),"#,##0円")&amp;"(B)"&amp;CHAR(10)&amp;VLOOKUP(A77,[7]令和4年度契約状況調査票!$C:$AW,34,FALSE),(IF(O77="分担契約/単価契約","単価契約"&amp;CHAR(10)&amp;"予定調達総額 "&amp;TEXT(VLOOKUP(A77,[7]令和4年度契約状況調査票!$C:$AW,18,FALSE),"#,##0円")&amp;CHAR(10)&amp;"分担契約"&amp;CHAR(10)&amp;VLOOKUP(A77,[7]令和4年度契約状況調査票!$C:$AW,34,FALSE),IF(O77="分担契約","分担契約"&amp;CHAR(10)&amp;"契約総額 "&amp;TEXT(VLOOKUP(A77,[7]令和4年度契約状況調査票!$C:$AW,18,FALSE),"#,##0円")&amp;CHAR(10)&amp;VLOOKUP(A77,[7]令和4年度契約状況調査票!$C:$AW,34,FALSE),IF(O77="単価契約","単価契約"&amp;CHAR(10)&amp;"予定調達総額 "&amp;TEXT(VLOOKUP(A77,[7]令和4年度契約状況調査票!$C:$AW,18,FALSE),"#,##0円")&amp;CHAR(10)&amp;VLOOKUP(A77,[7]令和4年度契約状況調査票!$C:$AW,34,FALSE),VLOOKUP(A77,[7]令和4年度契約状況調査票!$C:$AW,34,FALSE))))))))</f>
        <v/>
      </c>
      <c r="O77" s="11" t="str">
        <f>IF(A77="","",VLOOKUP(A77,[7]令和4年度契約状況調査票!$C:$CE,55,FALSE))</f>
        <v/>
      </c>
      <c r="P77" s="11" t="str">
        <f>IF(A77="","",IF(VLOOKUP(A77,[7]令和4年度契約状況調査票!$C:$AW,16,FALSE)="他官署で調達手続きを実施のため","×",IF(VLOOKUP(A77,[7]令和4年度契約状況調査票!$C:$AW,23,FALSE)="②同種の他の契約の予定価格を類推されるおそれがあるため公表しない","×","○")))</f>
        <v/>
      </c>
    </row>
    <row r="78" spans="1:16" s="11" customFormat="1" ht="60" hidden="1" customHeight="1">
      <c r="A78" s="12" t="str">
        <f>IF(MAX([7]令和4年度契約状況調査票!C13:C84)&gt;=ROW()-5,ROW()-5,"")</f>
        <v/>
      </c>
      <c r="B78" s="13" t="str">
        <f>IF(A78="","",VLOOKUP(A78,[7]令和4年度契約状況調査票!$C:$AW,7,FALSE))</f>
        <v/>
      </c>
      <c r="C78" s="14" t="str">
        <f>IF(A78="","",VLOOKUP(A78,[7]令和4年度契約状況調査票!$C:$AW,8,FALSE))</f>
        <v/>
      </c>
      <c r="D78" s="15" t="str">
        <f>IF(A78="","",VLOOKUP(A78,[7]令和4年度契約状況調査票!$C:$AW,11,FALSE))</f>
        <v/>
      </c>
      <c r="E78" s="13" t="str">
        <f>IF(A78="","",VLOOKUP(A78,[7]令和4年度契約状況調査票!$C:$AW,12,FALSE))</f>
        <v/>
      </c>
      <c r="F78" s="16" t="str">
        <f>IF(A78="","",VLOOKUP(A78,[7]令和4年度契約状況調査票!$C:$AW,13,FALSE))</f>
        <v/>
      </c>
      <c r="G78" s="17" t="str">
        <f>IF(A78="","",IF(VLOOKUP(A78,[7]令和4年度契約状況調査票!$C:$AW,16,FALSE)="②一般競争入札（総合評価方式）","一般競争入札"&amp;CHAR(10)&amp;"（総合評価方式）","一般競争入札"))</f>
        <v/>
      </c>
      <c r="H78" s="18" t="str">
        <f>IF(A78="","",IF(VLOOKUP(A78,[7]令和4年度契約状況調査票!$C:$AW,18,FALSE)="他官署で調達手続きを実施のため","他官署で調達手続きを実施のため",IF(VLOOKUP(A78,[7]令和4年度契約状況調査票!$C:$AW,25,FALSE)="②同種の他の契約の予定価格を類推されるおそれがあるため公表しない","同種の他の契約の予定価格を類推されるおそれがあるため公表しない",IF(VLOOKUP(A78,[7]令和4年度契約状況調査票!$C:$AW,25,FALSE)="－","－",IF(VLOOKUP(A78,[7]令和4年度契約状況調査票!$C:$AW,9,FALSE)&lt;&gt;"",TEXT(VLOOKUP(A78,[7]令和4年度契約状況調査票!$C:$AW,18,FALSE),"#,##0円")&amp;CHAR(10)&amp;"(A)",VLOOKUP(A78,[7]令和4年度契約状況調査票!$C:$AW,18,FALSE))))))</f>
        <v/>
      </c>
      <c r="I78" s="18" t="str">
        <f>IF(A78="","",VLOOKUP(A78,[7]令和4年度契約状況調査票!$C:$AW,19,FALSE))</f>
        <v/>
      </c>
      <c r="J78" s="19" t="str">
        <f>IF(A78="","",IF(VLOOKUP(A78,[7]令和4年度契約状況調査票!$C:$AW,18,FALSE)="他官署で調達手続きを実施のため","－",IF(VLOOKUP(A78,[7]令和4年度契約状況調査票!$C:$AW,25,FALSE)="②同種の他の契約の予定価格を類推されるおそれがあるため公表しない","－",IF(VLOOKUP(A78,[7]令和4年度契約状況調査票!$C:$AW,25,FALSE)="－","－",IF(VLOOKUP(A78,[7]令和4年度契約状況調査票!$C:$AW,9,FALSE)&lt;&gt;"",TEXT(VLOOKUP(A78,[7]令和4年度契約状況調査票!$C:$AW,21,FALSE),"#.0%")&amp;CHAR(10)&amp;"(B/A×100)",VLOOKUP(A78,[7]令和4年度契約状況調査票!$C:$AW,21,FALSE))))))</f>
        <v/>
      </c>
      <c r="K78" s="20" t="str">
        <f>IF(A78="","",IF(VLOOKUP(A78,[7]令和4年度契約状況調査票!$C:$AW,14,FALSE)="①公益社団法人","公社",IF(VLOOKUP(A78,[7]令和4年度契約状況調査票!$C:$AW,14,FALSE)="②公益財団法人","公財","")))</f>
        <v/>
      </c>
      <c r="L78" s="20" t="str">
        <f>IF(A78="","",VLOOKUP(A78,[7]令和4年度契約状況調査票!$C:$AW,15,FALSE))</f>
        <v/>
      </c>
      <c r="M78" s="21" t="str">
        <f>IF(A78="","",IF(VLOOKUP(A78,[7]令和4年度契約状況調査票!$C:$AW,15,FALSE)="国所管",VLOOKUP(A78,[7]令和4年度契約状況調査票!$C:$AW,26,FALSE),""))</f>
        <v/>
      </c>
      <c r="N78" s="22" t="str">
        <f>IF(A78="","",IF(AND(P78="○",O78="分担契約/単価契約"),"単価契約"&amp;CHAR(10)&amp;"予定調達総額 "&amp;TEXT(VLOOKUP(A78,[7]令和4年度契約状況調査票!$C:$AW,18,FALSE),"#,##0円")&amp;"(B)"&amp;CHAR(10)&amp;"分担契約"&amp;CHAR(10)&amp;VLOOKUP(A78,[7]令和4年度契約状況調査票!$C:$AW,34,FALSE),IF(AND(P78="○",O78="分担契約"),"分担契約"&amp;CHAR(10)&amp;"契約総額 "&amp;TEXT(VLOOKUP(A78,[7]令和4年度契約状況調査票!$C:$AW,18,FALSE),"#,##0円")&amp;"(B)"&amp;CHAR(10)&amp;VLOOKUP(A78,[7]令和4年度契約状況調査票!$C:$AW,34,FALSE),(IF(O78="分担契約/単価契約","単価契約"&amp;CHAR(10)&amp;"予定調達総額 "&amp;TEXT(VLOOKUP(A78,[7]令和4年度契約状況調査票!$C:$AW,18,FALSE),"#,##0円")&amp;CHAR(10)&amp;"分担契約"&amp;CHAR(10)&amp;VLOOKUP(A78,[7]令和4年度契約状況調査票!$C:$AW,34,FALSE),IF(O78="分担契約","分担契約"&amp;CHAR(10)&amp;"契約総額 "&amp;TEXT(VLOOKUP(A78,[7]令和4年度契約状況調査票!$C:$AW,18,FALSE),"#,##0円")&amp;CHAR(10)&amp;VLOOKUP(A78,[7]令和4年度契約状況調査票!$C:$AW,34,FALSE),IF(O78="単価契約","単価契約"&amp;CHAR(10)&amp;"予定調達総額 "&amp;TEXT(VLOOKUP(A78,[7]令和4年度契約状況調査票!$C:$AW,18,FALSE),"#,##0円")&amp;CHAR(10)&amp;VLOOKUP(A78,[7]令和4年度契約状況調査票!$C:$AW,34,FALSE),VLOOKUP(A78,[7]令和4年度契約状況調査票!$C:$AW,34,FALSE))))))))</f>
        <v/>
      </c>
      <c r="O78" s="11" t="str">
        <f>IF(A78="","",VLOOKUP(A78,[7]令和4年度契約状況調査票!$C:$CE,55,FALSE))</f>
        <v/>
      </c>
      <c r="P78" s="11" t="str">
        <f>IF(A78="","",IF(VLOOKUP(A78,[7]令和4年度契約状況調査票!$C:$AW,16,FALSE)="他官署で調達手続きを実施のため","×",IF(VLOOKUP(A78,[7]令和4年度契約状況調査票!$C:$AW,23,FALSE)="②同種の他の契約の予定価格を類推されるおそれがあるため公表しない","×","○")))</f>
        <v/>
      </c>
    </row>
    <row r="79" spans="1:16" s="11" customFormat="1" ht="60" hidden="1" customHeight="1">
      <c r="A79" s="12" t="str">
        <f>IF(MAX([7]令和4年度契約状況調査票!C13:C85)&gt;=ROW()-5,ROW()-5,"")</f>
        <v/>
      </c>
      <c r="B79" s="13" t="str">
        <f>IF(A79="","",VLOOKUP(A79,[7]令和4年度契約状況調査票!$C:$AW,7,FALSE))</f>
        <v/>
      </c>
      <c r="C79" s="14" t="str">
        <f>IF(A79="","",VLOOKUP(A79,[7]令和4年度契約状況調査票!$C:$AW,8,FALSE))</f>
        <v/>
      </c>
      <c r="D79" s="15" t="str">
        <f>IF(A79="","",VLOOKUP(A79,[7]令和4年度契約状況調査票!$C:$AW,11,FALSE))</f>
        <v/>
      </c>
      <c r="E79" s="13" t="str">
        <f>IF(A79="","",VLOOKUP(A79,[7]令和4年度契約状況調査票!$C:$AW,12,FALSE))</f>
        <v/>
      </c>
      <c r="F79" s="16" t="str">
        <f>IF(A79="","",VLOOKUP(A79,[7]令和4年度契約状況調査票!$C:$AW,13,FALSE))</f>
        <v/>
      </c>
      <c r="G79" s="17" t="str">
        <f>IF(A79="","",IF(VLOOKUP(A79,[7]令和4年度契約状況調査票!$C:$AW,16,FALSE)="②一般競争入札（総合評価方式）","一般競争入札"&amp;CHAR(10)&amp;"（総合評価方式）","一般競争入札"))</f>
        <v/>
      </c>
      <c r="H79" s="18" t="str">
        <f>IF(A79="","",IF(VLOOKUP(A79,[7]令和4年度契約状況調査票!$C:$AW,18,FALSE)="他官署で調達手続きを実施のため","他官署で調達手続きを実施のため",IF(VLOOKUP(A79,[7]令和4年度契約状況調査票!$C:$AW,25,FALSE)="②同種の他の契約の予定価格を類推されるおそれがあるため公表しない","同種の他の契約の予定価格を類推されるおそれがあるため公表しない",IF(VLOOKUP(A79,[7]令和4年度契約状況調査票!$C:$AW,25,FALSE)="－","－",IF(VLOOKUP(A79,[7]令和4年度契約状況調査票!$C:$AW,9,FALSE)&lt;&gt;"",TEXT(VLOOKUP(A79,[7]令和4年度契約状況調査票!$C:$AW,18,FALSE),"#,##0円")&amp;CHAR(10)&amp;"(A)",VLOOKUP(A79,[7]令和4年度契約状況調査票!$C:$AW,18,FALSE))))))</f>
        <v/>
      </c>
      <c r="I79" s="18" t="str">
        <f>IF(A79="","",VLOOKUP(A79,[7]令和4年度契約状況調査票!$C:$AW,19,FALSE))</f>
        <v/>
      </c>
      <c r="J79" s="19" t="str">
        <f>IF(A79="","",IF(VLOOKUP(A79,[7]令和4年度契約状況調査票!$C:$AW,18,FALSE)="他官署で調達手続きを実施のため","－",IF(VLOOKUP(A79,[7]令和4年度契約状況調査票!$C:$AW,25,FALSE)="②同種の他の契約の予定価格を類推されるおそれがあるため公表しない","－",IF(VLOOKUP(A79,[7]令和4年度契約状況調査票!$C:$AW,25,FALSE)="－","－",IF(VLOOKUP(A79,[7]令和4年度契約状況調査票!$C:$AW,9,FALSE)&lt;&gt;"",TEXT(VLOOKUP(A79,[7]令和4年度契約状況調査票!$C:$AW,21,FALSE),"#.0%")&amp;CHAR(10)&amp;"(B/A×100)",VLOOKUP(A79,[7]令和4年度契約状況調査票!$C:$AW,21,FALSE))))))</f>
        <v/>
      </c>
      <c r="K79" s="20" t="str">
        <f>IF(A79="","",IF(VLOOKUP(A79,[7]令和4年度契約状況調査票!$C:$AW,14,FALSE)="①公益社団法人","公社",IF(VLOOKUP(A79,[7]令和4年度契約状況調査票!$C:$AW,14,FALSE)="②公益財団法人","公財","")))</f>
        <v/>
      </c>
      <c r="L79" s="20" t="str">
        <f>IF(A79="","",VLOOKUP(A79,[7]令和4年度契約状況調査票!$C:$AW,15,FALSE))</f>
        <v/>
      </c>
      <c r="M79" s="21" t="str">
        <f>IF(A79="","",IF(VLOOKUP(A79,[7]令和4年度契約状況調査票!$C:$AW,15,FALSE)="国所管",VLOOKUP(A79,[7]令和4年度契約状況調査票!$C:$AW,26,FALSE),""))</f>
        <v/>
      </c>
      <c r="N79" s="22" t="str">
        <f>IF(A79="","",IF(AND(P79="○",O79="分担契約/単価契約"),"単価契約"&amp;CHAR(10)&amp;"予定調達総額 "&amp;TEXT(VLOOKUP(A79,[7]令和4年度契約状況調査票!$C:$AW,18,FALSE),"#,##0円")&amp;"(B)"&amp;CHAR(10)&amp;"分担契約"&amp;CHAR(10)&amp;VLOOKUP(A79,[7]令和4年度契約状況調査票!$C:$AW,34,FALSE),IF(AND(P79="○",O79="分担契約"),"分担契約"&amp;CHAR(10)&amp;"契約総額 "&amp;TEXT(VLOOKUP(A79,[7]令和4年度契約状況調査票!$C:$AW,18,FALSE),"#,##0円")&amp;"(B)"&amp;CHAR(10)&amp;VLOOKUP(A79,[7]令和4年度契約状況調査票!$C:$AW,34,FALSE),(IF(O79="分担契約/単価契約","単価契約"&amp;CHAR(10)&amp;"予定調達総額 "&amp;TEXT(VLOOKUP(A79,[7]令和4年度契約状況調査票!$C:$AW,18,FALSE),"#,##0円")&amp;CHAR(10)&amp;"分担契約"&amp;CHAR(10)&amp;VLOOKUP(A79,[7]令和4年度契約状況調査票!$C:$AW,34,FALSE),IF(O79="分担契約","分担契約"&amp;CHAR(10)&amp;"契約総額 "&amp;TEXT(VLOOKUP(A79,[7]令和4年度契約状況調査票!$C:$AW,18,FALSE),"#,##0円")&amp;CHAR(10)&amp;VLOOKUP(A79,[7]令和4年度契約状況調査票!$C:$AW,34,FALSE),IF(O79="単価契約","単価契約"&amp;CHAR(10)&amp;"予定調達総額 "&amp;TEXT(VLOOKUP(A79,[7]令和4年度契約状況調査票!$C:$AW,18,FALSE),"#,##0円")&amp;CHAR(10)&amp;VLOOKUP(A79,[7]令和4年度契約状況調査票!$C:$AW,34,FALSE),VLOOKUP(A79,[7]令和4年度契約状況調査票!$C:$AW,34,FALSE))))))))</f>
        <v/>
      </c>
      <c r="O79" s="11" t="str">
        <f>IF(A79="","",VLOOKUP(A79,[7]令和4年度契約状況調査票!$C:$CE,55,FALSE))</f>
        <v/>
      </c>
      <c r="P79" s="11" t="str">
        <f>IF(A79="","",IF(VLOOKUP(A79,[7]令和4年度契約状況調査票!$C:$AW,16,FALSE)="他官署で調達手続きを実施のため","×",IF(VLOOKUP(A79,[7]令和4年度契約状況調査票!$C:$AW,23,FALSE)="②同種の他の契約の予定価格を類推されるおそれがあるため公表しない","×","○")))</f>
        <v/>
      </c>
    </row>
    <row r="80" spans="1:16" s="11" customFormat="1" ht="60" hidden="1" customHeight="1">
      <c r="A80" s="12" t="str">
        <f>IF(MAX([7]令和4年度契約状況調査票!C13:C86)&gt;=ROW()-5,ROW()-5,"")</f>
        <v/>
      </c>
      <c r="B80" s="13" t="str">
        <f>IF(A80="","",VLOOKUP(A80,[7]令和4年度契約状況調査票!$C:$AW,7,FALSE))</f>
        <v/>
      </c>
      <c r="C80" s="14" t="str">
        <f>IF(A80="","",VLOOKUP(A80,[7]令和4年度契約状況調査票!$C:$AW,8,FALSE))</f>
        <v/>
      </c>
      <c r="D80" s="15" t="str">
        <f>IF(A80="","",VLOOKUP(A80,[7]令和4年度契約状況調査票!$C:$AW,11,FALSE))</f>
        <v/>
      </c>
      <c r="E80" s="13" t="str">
        <f>IF(A80="","",VLOOKUP(A80,[7]令和4年度契約状況調査票!$C:$AW,12,FALSE))</f>
        <v/>
      </c>
      <c r="F80" s="16" t="str">
        <f>IF(A80="","",VLOOKUP(A80,[7]令和4年度契約状況調査票!$C:$AW,13,FALSE))</f>
        <v/>
      </c>
      <c r="G80" s="17" t="str">
        <f>IF(A80="","",IF(VLOOKUP(A80,[7]令和4年度契約状況調査票!$C:$AW,16,FALSE)="②一般競争入札（総合評価方式）","一般競争入札"&amp;CHAR(10)&amp;"（総合評価方式）","一般競争入札"))</f>
        <v/>
      </c>
      <c r="H80" s="18" t="str">
        <f>IF(A80="","",IF(VLOOKUP(A80,[7]令和4年度契約状況調査票!$C:$AW,18,FALSE)="他官署で調達手続きを実施のため","他官署で調達手続きを実施のため",IF(VLOOKUP(A80,[7]令和4年度契約状況調査票!$C:$AW,25,FALSE)="②同種の他の契約の予定価格を類推されるおそれがあるため公表しない","同種の他の契約の予定価格を類推されるおそれがあるため公表しない",IF(VLOOKUP(A80,[7]令和4年度契約状況調査票!$C:$AW,25,FALSE)="－","－",IF(VLOOKUP(A80,[7]令和4年度契約状況調査票!$C:$AW,9,FALSE)&lt;&gt;"",TEXT(VLOOKUP(A80,[7]令和4年度契約状況調査票!$C:$AW,18,FALSE),"#,##0円")&amp;CHAR(10)&amp;"(A)",VLOOKUP(A80,[7]令和4年度契約状況調査票!$C:$AW,18,FALSE))))))</f>
        <v/>
      </c>
      <c r="I80" s="18" t="str">
        <f>IF(A80="","",VLOOKUP(A80,[7]令和4年度契約状況調査票!$C:$AW,19,FALSE))</f>
        <v/>
      </c>
      <c r="J80" s="19" t="str">
        <f>IF(A80="","",IF(VLOOKUP(A80,[7]令和4年度契約状況調査票!$C:$AW,18,FALSE)="他官署で調達手続きを実施のため","－",IF(VLOOKUP(A80,[7]令和4年度契約状況調査票!$C:$AW,25,FALSE)="②同種の他の契約の予定価格を類推されるおそれがあるため公表しない","－",IF(VLOOKUP(A80,[7]令和4年度契約状況調査票!$C:$AW,25,FALSE)="－","－",IF(VLOOKUP(A80,[7]令和4年度契約状況調査票!$C:$AW,9,FALSE)&lt;&gt;"",TEXT(VLOOKUP(A80,[7]令和4年度契約状況調査票!$C:$AW,21,FALSE),"#.0%")&amp;CHAR(10)&amp;"(B/A×100)",VLOOKUP(A80,[7]令和4年度契約状況調査票!$C:$AW,21,FALSE))))))</f>
        <v/>
      </c>
      <c r="K80" s="20" t="str">
        <f>IF(A80="","",IF(VLOOKUP(A80,[7]令和4年度契約状況調査票!$C:$AW,14,FALSE)="①公益社団法人","公社",IF(VLOOKUP(A80,[7]令和4年度契約状況調査票!$C:$AW,14,FALSE)="②公益財団法人","公財","")))</f>
        <v/>
      </c>
      <c r="L80" s="20" t="str">
        <f>IF(A80="","",VLOOKUP(A80,[7]令和4年度契約状況調査票!$C:$AW,15,FALSE))</f>
        <v/>
      </c>
      <c r="M80" s="21" t="str">
        <f>IF(A80="","",IF(VLOOKUP(A80,[7]令和4年度契約状況調査票!$C:$AW,15,FALSE)="国所管",VLOOKUP(A80,[7]令和4年度契約状況調査票!$C:$AW,26,FALSE),""))</f>
        <v/>
      </c>
      <c r="N80" s="22" t="str">
        <f>IF(A80="","",IF(AND(P80="○",O80="分担契約/単価契約"),"単価契約"&amp;CHAR(10)&amp;"予定調達総額 "&amp;TEXT(VLOOKUP(A80,[7]令和4年度契約状況調査票!$C:$AW,18,FALSE),"#,##0円")&amp;"(B)"&amp;CHAR(10)&amp;"分担契約"&amp;CHAR(10)&amp;VLOOKUP(A80,[7]令和4年度契約状況調査票!$C:$AW,34,FALSE),IF(AND(P80="○",O80="分担契約"),"分担契約"&amp;CHAR(10)&amp;"契約総額 "&amp;TEXT(VLOOKUP(A80,[7]令和4年度契約状況調査票!$C:$AW,18,FALSE),"#,##0円")&amp;"(B)"&amp;CHAR(10)&amp;VLOOKUP(A80,[7]令和4年度契約状況調査票!$C:$AW,34,FALSE),(IF(O80="分担契約/単価契約","単価契約"&amp;CHAR(10)&amp;"予定調達総額 "&amp;TEXT(VLOOKUP(A80,[7]令和4年度契約状況調査票!$C:$AW,18,FALSE),"#,##0円")&amp;CHAR(10)&amp;"分担契約"&amp;CHAR(10)&amp;VLOOKUP(A80,[7]令和4年度契約状況調査票!$C:$AW,34,FALSE),IF(O80="分担契約","分担契約"&amp;CHAR(10)&amp;"契約総額 "&amp;TEXT(VLOOKUP(A80,[7]令和4年度契約状況調査票!$C:$AW,18,FALSE),"#,##0円")&amp;CHAR(10)&amp;VLOOKUP(A80,[7]令和4年度契約状況調査票!$C:$AW,34,FALSE),IF(O80="単価契約","単価契約"&amp;CHAR(10)&amp;"予定調達総額 "&amp;TEXT(VLOOKUP(A80,[7]令和4年度契約状況調査票!$C:$AW,18,FALSE),"#,##0円")&amp;CHAR(10)&amp;VLOOKUP(A80,[7]令和4年度契約状況調査票!$C:$AW,34,FALSE),VLOOKUP(A80,[7]令和4年度契約状況調査票!$C:$AW,34,FALSE))))))))</f>
        <v/>
      </c>
      <c r="O80" s="11" t="str">
        <f>IF(A80="","",VLOOKUP(A80,[7]令和4年度契約状況調査票!$C:$CE,55,FALSE))</f>
        <v/>
      </c>
      <c r="P80" s="11" t="str">
        <f>IF(A80="","",IF(VLOOKUP(A80,[7]令和4年度契約状況調査票!$C:$AW,16,FALSE)="他官署で調達手続きを実施のため","×",IF(VLOOKUP(A80,[7]令和4年度契約状況調査票!$C:$AW,23,FALSE)="②同種の他の契約の予定価格を類推されるおそれがあるため公表しない","×","○")))</f>
        <v/>
      </c>
    </row>
    <row r="81" spans="1:16" s="11" customFormat="1" ht="60" hidden="1" customHeight="1">
      <c r="A81" s="12" t="str">
        <f>IF(MAX([7]令和4年度契約状況調査票!C13:C87)&gt;=ROW()-5,ROW()-5,"")</f>
        <v/>
      </c>
      <c r="B81" s="13" t="str">
        <f>IF(A81="","",VLOOKUP(A81,[7]令和4年度契約状況調査票!$C:$AW,7,FALSE))</f>
        <v/>
      </c>
      <c r="C81" s="14" t="str">
        <f>IF(A81="","",VLOOKUP(A81,[7]令和4年度契約状況調査票!$C:$AW,8,FALSE))</f>
        <v/>
      </c>
      <c r="D81" s="15" t="str">
        <f>IF(A81="","",VLOOKUP(A81,[7]令和4年度契約状況調査票!$C:$AW,11,FALSE))</f>
        <v/>
      </c>
      <c r="E81" s="13" t="str">
        <f>IF(A81="","",VLOOKUP(A81,[7]令和4年度契約状況調査票!$C:$AW,12,FALSE))</f>
        <v/>
      </c>
      <c r="F81" s="16" t="str">
        <f>IF(A81="","",VLOOKUP(A81,[7]令和4年度契約状況調査票!$C:$AW,13,FALSE))</f>
        <v/>
      </c>
      <c r="G81" s="17" t="str">
        <f>IF(A81="","",IF(VLOOKUP(A81,[7]令和4年度契約状況調査票!$C:$AW,16,FALSE)="②一般競争入札（総合評価方式）","一般競争入札"&amp;CHAR(10)&amp;"（総合評価方式）","一般競争入札"))</f>
        <v/>
      </c>
      <c r="H81" s="18" t="str">
        <f>IF(A81="","",IF(VLOOKUP(A81,[7]令和4年度契約状況調査票!$C:$AW,18,FALSE)="他官署で調達手続きを実施のため","他官署で調達手続きを実施のため",IF(VLOOKUP(A81,[7]令和4年度契約状況調査票!$C:$AW,25,FALSE)="②同種の他の契約の予定価格を類推されるおそれがあるため公表しない","同種の他の契約の予定価格を類推されるおそれがあるため公表しない",IF(VLOOKUP(A81,[7]令和4年度契約状況調査票!$C:$AW,25,FALSE)="－","－",IF(VLOOKUP(A81,[7]令和4年度契約状況調査票!$C:$AW,9,FALSE)&lt;&gt;"",TEXT(VLOOKUP(A81,[7]令和4年度契約状況調査票!$C:$AW,18,FALSE),"#,##0円")&amp;CHAR(10)&amp;"(A)",VLOOKUP(A81,[7]令和4年度契約状況調査票!$C:$AW,18,FALSE))))))</f>
        <v/>
      </c>
      <c r="I81" s="18" t="str">
        <f>IF(A81="","",VLOOKUP(A81,[7]令和4年度契約状況調査票!$C:$AW,19,FALSE))</f>
        <v/>
      </c>
      <c r="J81" s="19" t="str">
        <f>IF(A81="","",IF(VLOOKUP(A81,[7]令和4年度契約状況調査票!$C:$AW,18,FALSE)="他官署で調達手続きを実施のため","－",IF(VLOOKUP(A81,[7]令和4年度契約状況調査票!$C:$AW,25,FALSE)="②同種の他の契約の予定価格を類推されるおそれがあるため公表しない","－",IF(VLOOKUP(A81,[7]令和4年度契約状況調査票!$C:$AW,25,FALSE)="－","－",IF(VLOOKUP(A81,[7]令和4年度契約状況調査票!$C:$AW,9,FALSE)&lt;&gt;"",TEXT(VLOOKUP(A81,[7]令和4年度契約状況調査票!$C:$AW,21,FALSE),"#.0%")&amp;CHAR(10)&amp;"(B/A×100)",VLOOKUP(A81,[7]令和4年度契約状況調査票!$C:$AW,21,FALSE))))))</f>
        <v/>
      </c>
      <c r="K81" s="20" t="str">
        <f>IF(A81="","",IF(VLOOKUP(A81,[7]令和4年度契約状況調査票!$C:$AW,14,FALSE)="①公益社団法人","公社",IF(VLOOKUP(A81,[7]令和4年度契約状況調査票!$C:$AW,14,FALSE)="②公益財団法人","公財","")))</f>
        <v/>
      </c>
      <c r="L81" s="20" t="str">
        <f>IF(A81="","",VLOOKUP(A81,[7]令和4年度契約状況調査票!$C:$AW,15,FALSE))</f>
        <v/>
      </c>
      <c r="M81" s="21" t="str">
        <f>IF(A81="","",IF(VLOOKUP(A81,[7]令和4年度契約状況調査票!$C:$AW,15,FALSE)="国所管",VLOOKUP(A81,[7]令和4年度契約状況調査票!$C:$AW,26,FALSE),""))</f>
        <v/>
      </c>
      <c r="N81" s="22" t="str">
        <f>IF(A81="","",IF(AND(P81="○",O81="分担契約/単価契約"),"単価契約"&amp;CHAR(10)&amp;"予定調達総額 "&amp;TEXT(VLOOKUP(A81,[7]令和4年度契約状況調査票!$C:$AW,18,FALSE),"#,##0円")&amp;"(B)"&amp;CHAR(10)&amp;"分担契約"&amp;CHAR(10)&amp;VLOOKUP(A81,[7]令和4年度契約状況調査票!$C:$AW,34,FALSE),IF(AND(P81="○",O81="分担契約"),"分担契約"&amp;CHAR(10)&amp;"契約総額 "&amp;TEXT(VLOOKUP(A81,[7]令和4年度契約状況調査票!$C:$AW,18,FALSE),"#,##0円")&amp;"(B)"&amp;CHAR(10)&amp;VLOOKUP(A81,[7]令和4年度契約状況調査票!$C:$AW,34,FALSE),(IF(O81="分担契約/単価契約","単価契約"&amp;CHAR(10)&amp;"予定調達総額 "&amp;TEXT(VLOOKUP(A81,[7]令和4年度契約状況調査票!$C:$AW,18,FALSE),"#,##0円")&amp;CHAR(10)&amp;"分担契約"&amp;CHAR(10)&amp;VLOOKUP(A81,[7]令和4年度契約状況調査票!$C:$AW,34,FALSE),IF(O81="分担契約","分担契約"&amp;CHAR(10)&amp;"契約総額 "&amp;TEXT(VLOOKUP(A81,[7]令和4年度契約状況調査票!$C:$AW,18,FALSE),"#,##0円")&amp;CHAR(10)&amp;VLOOKUP(A81,[7]令和4年度契約状況調査票!$C:$AW,34,FALSE),IF(O81="単価契約","単価契約"&amp;CHAR(10)&amp;"予定調達総額 "&amp;TEXT(VLOOKUP(A81,[7]令和4年度契約状況調査票!$C:$AW,18,FALSE),"#,##0円")&amp;CHAR(10)&amp;VLOOKUP(A81,[7]令和4年度契約状況調査票!$C:$AW,34,FALSE),VLOOKUP(A81,[7]令和4年度契約状況調査票!$C:$AW,34,FALSE))))))))</f>
        <v/>
      </c>
      <c r="O81" s="11" t="str">
        <f>IF(A81="","",VLOOKUP(A81,[7]令和4年度契約状況調査票!$C:$CE,55,FALSE))</f>
        <v/>
      </c>
      <c r="P81" s="11" t="str">
        <f>IF(A81="","",IF(VLOOKUP(A81,[7]令和4年度契約状況調査票!$C:$AW,16,FALSE)="他官署で調達手続きを実施のため","×",IF(VLOOKUP(A81,[7]令和4年度契約状況調査票!$C:$AW,23,FALSE)="②同種の他の契約の予定価格を類推されるおそれがあるため公表しない","×","○")))</f>
        <v/>
      </c>
    </row>
    <row r="82" spans="1:16" s="11" customFormat="1" ht="60" hidden="1" customHeight="1">
      <c r="A82" s="12" t="str">
        <f>IF(MAX([7]令和4年度契約状況調査票!C13:C88)&gt;=ROW()-5,ROW()-5,"")</f>
        <v/>
      </c>
      <c r="B82" s="13" t="str">
        <f>IF(A82="","",VLOOKUP(A82,[7]令和4年度契約状況調査票!$C:$AW,7,FALSE))</f>
        <v/>
      </c>
      <c r="C82" s="14" t="str">
        <f>IF(A82="","",VLOOKUP(A82,[7]令和4年度契約状況調査票!$C:$AW,8,FALSE))</f>
        <v/>
      </c>
      <c r="D82" s="15" t="str">
        <f>IF(A82="","",VLOOKUP(A82,[7]令和4年度契約状況調査票!$C:$AW,11,FALSE))</f>
        <v/>
      </c>
      <c r="E82" s="13" t="str">
        <f>IF(A82="","",VLOOKUP(A82,[7]令和4年度契約状況調査票!$C:$AW,12,FALSE))</f>
        <v/>
      </c>
      <c r="F82" s="16" t="str">
        <f>IF(A82="","",VLOOKUP(A82,[7]令和4年度契約状況調査票!$C:$AW,13,FALSE))</f>
        <v/>
      </c>
      <c r="G82" s="17" t="str">
        <f>IF(A82="","",IF(VLOOKUP(A82,[7]令和4年度契約状況調査票!$C:$AW,16,FALSE)="②一般競争入札（総合評価方式）","一般競争入札"&amp;CHAR(10)&amp;"（総合評価方式）","一般競争入札"))</f>
        <v/>
      </c>
      <c r="H82" s="18" t="str">
        <f>IF(A82="","",IF(VLOOKUP(A82,[7]令和4年度契約状況調査票!$C:$AW,18,FALSE)="他官署で調達手続きを実施のため","他官署で調達手続きを実施のため",IF(VLOOKUP(A82,[7]令和4年度契約状況調査票!$C:$AW,25,FALSE)="②同種の他の契約の予定価格を類推されるおそれがあるため公表しない","同種の他の契約の予定価格を類推されるおそれがあるため公表しない",IF(VLOOKUP(A82,[7]令和4年度契約状況調査票!$C:$AW,25,FALSE)="－","－",IF(VLOOKUP(A82,[7]令和4年度契約状況調査票!$C:$AW,9,FALSE)&lt;&gt;"",TEXT(VLOOKUP(A82,[7]令和4年度契約状況調査票!$C:$AW,18,FALSE),"#,##0円")&amp;CHAR(10)&amp;"(A)",VLOOKUP(A82,[7]令和4年度契約状況調査票!$C:$AW,18,FALSE))))))</f>
        <v/>
      </c>
      <c r="I82" s="18" t="str">
        <f>IF(A82="","",VLOOKUP(A82,[7]令和4年度契約状況調査票!$C:$AW,19,FALSE))</f>
        <v/>
      </c>
      <c r="J82" s="19" t="str">
        <f>IF(A82="","",IF(VLOOKUP(A82,[7]令和4年度契約状況調査票!$C:$AW,18,FALSE)="他官署で調達手続きを実施のため","－",IF(VLOOKUP(A82,[7]令和4年度契約状況調査票!$C:$AW,25,FALSE)="②同種の他の契約の予定価格を類推されるおそれがあるため公表しない","－",IF(VLOOKUP(A82,[7]令和4年度契約状況調査票!$C:$AW,25,FALSE)="－","－",IF(VLOOKUP(A82,[7]令和4年度契約状況調査票!$C:$AW,9,FALSE)&lt;&gt;"",TEXT(VLOOKUP(A82,[7]令和4年度契約状況調査票!$C:$AW,21,FALSE),"#.0%")&amp;CHAR(10)&amp;"(B/A×100)",VLOOKUP(A82,[7]令和4年度契約状況調査票!$C:$AW,21,FALSE))))))</f>
        <v/>
      </c>
      <c r="K82" s="20" t="str">
        <f>IF(A82="","",IF(VLOOKUP(A82,[7]令和4年度契約状況調査票!$C:$AW,14,FALSE)="①公益社団法人","公社",IF(VLOOKUP(A82,[7]令和4年度契約状況調査票!$C:$AW,14,FALSE)="②公益財団法人","公財","")))</f>
        <v/>
      </c>
      <c r="L82" s="20" t="str">
        <f>IF(A82="","",VLOOKUP(A82,[7]令和4年度契約状況調査票!$C:$AW,15,FALSE))</f>
        <v/>
      </c>
      <c r="M82" s="21" t="str">
        <f>IF(A82="","",IF(VLOOKUP(A82,[7]令和4年度契約状況調査票!$C:$AW,15,FALSE)="国所管",VLOOKUP(A82,[7]令和4年度契約状況調査票!$C:$AW,26,FALSE),""))</f>
        <v/>
      </c>
      <c r="N82" s="22" t="str">
        <f>IF(A82="","",IF(AND(P82="○",O82="分担契約/単価契約"),"単価契約"&amp;CHAR(10)&amp;"予定調達総額 "&amp;TEXT(VLOOKUP(A82,[7]令和4年度契約状況調査票!$C:$AW,18,FALSE),"#,##0円")&amp;"(B)"&amp;CHAR(10)&amp;"分担契約"&amp;CHAR(10)&amp;VLOOKUP(A82,[7]令和4年度契約状況調査票!$C:$AW,34,FALSE),IF(AND(P82="○",O82="分担契約"),"分担契約"&amp;CHAR(10)&amp;"契約総額 "&amp;TEXT(VLOOKUP(A82,[7]令和4年度契約状況調査票!$C:$AW,18,FALSE),"#,##0円")&amp;"(B)"&amp;CHAR(10)&amp;VLOOKUP(A82,[7]令和4年度契約状況調査票!$C:$AW,34,FALSE),(IF(O82="分担契約/単価契約","単価契約"&amp;CHAR(10)&amp;"予定調達総額 "&amp;TEXT(VLOOKUP(A82,[7]令和4年度契約状況調査票!$C:$AW,18,FALSE),"#,##0円")&amp;CHAR(10)&amp;"分担契約"&amp;CHAR(10)&amp;VLOOKUP(A82,[7]令和4年度契約状況調査票!$C:$AW,34,FALSE),IF(O82="分担契約","分担契約"&amp;CHAR(10)&amp;"契約総額 "&amp;TEXT(VLOOKUP(A82,[7]令和4年度契約状況調査票!$C:$AW,18,FALSE),"#,##0円")&amp;CHAR(10)&amp;VLOOKUP(A82,[7]令和4年度契約状況調査票!$C:$AW,34,FALSE),IF(O82="単価契約","単価契約"&amp;CHAR(10)&amp;"予定調達総額 "&amp;TEXT(VLOOKUP(A82,[7]令和4年度契約状況調査票!$C:$AW,18,FALSE),"#,##0円")&amp;CHAR(10)&amp;VLOOKUP(A82,[7]令和4年度契約状況調査票!$C:$AW,34,FALSE),VLOOKUP(A82,[7]令和4年度契約状況調査票!$C:$AW,34,FALSE))))))))</f>
        <v/>
      </c>
      <c r="O82" s="11" t="str">
        <f>IF(A82="","",VLOOKUP(A82,[7]令和4年度契約状況調査票!$C:$CE,55,FALSE))</f>
        <v/>
      </c>
      <c r="P82" s="11" t="str">
        <f>IF(A82="","",IF(VLOOKUP(A82,[7]令和4年度契約状況調査票!$C:$AW,16,FALSE)="他官署で調達手続きを実施のため","×",IF(VLOOKUP(A82,[7]令和4年度契約状況調査票!$C:$AW,23,FALSE)="②同種の他の契約の予定価格を類推されるおそれがあるため公表しない","×","○")))</f>
        <v/>
      </c>
    </row>
    <row r="83" spans="1:16" s="11" customFormat="1" ht="60" hidden="1" customHeight="1">
      <c r="A83" s="12" t="str">
        <f>IF(MAX([7]令和4年度契約状況調査票!C13:C89)&gt;=ROW()-5,ROW()-5,"")</f>
        <v/>
      </c>
      <c r="B83" s="13" t="str">
        <f>IF(A83="","",VLOOKUP(A83,[7]令和4年度契約状況調査票!$C:$AW,7,FALSE))</f>
        <v/>
      </c>
      <c r="C83" s="14" t="str">
        <f>IF(A83="","",VLOOKUP(A83,[7]令和4年度契約状況調査票!$C:$AW,8,FALSE))</f>
        <v/>
      </c>
      <c r="D83" s="15" t="str">
        <f>IF(A83="","",VLOOKUP(A83,[7]令和4年度契約状況調査票!$C:$AW,11,FALSE))</f>
        <v/>
      </c>
      <c r="E83" s="13" t="str">
        <f>IF(A83="","",VLOOKUP(A83,[7]令和4年度契約状況調査票!$C:$AW,12,FALSE))</f>
        <v/>
      </c>
      <c r="F83" s="16" t="str">
        <f>IF(A83="","",VLOOKUP(A83,[7]令和4年度契約状況調査票!$C:$AW,13,FALSE))</f>
        <v/>
      </c>
      <c r="G83" s="17" t="str">
        <f>IF(A83="","",IF(VLOOKUP(A83,[7]令和4年度契約状況調査票!$C:$AW,16,FALSE)="②一般競争入札（総合評価方式）","一般競争入札"&amp;CHAR(10)&amp;"（総合評価方式）","一般競争入札"))</f>
        <v/>
      </c>
      <c r="H83" s="18" t="str">
        <f>IF(A83="","",IF(VLOOKUP(A83,[7]令和4年度契約状況調査票!$C:$AW,18,FALSE)="他官署で調達手続きを実施のため","他官署で調達手続きを実施のため",IF(VLOOKUP(A83,[7]令和4年度契約状況調査票!$C:$AW,25,FALSE)="②同種の他の契約の予定価格を類推されるおそれがあるため公表しない","同種の他の契約の予定価格を類推されるおそれがあるため公表しない",IF(VLOOKUP(A83,[7]令和4年度契約状況調査票!$C:$AW,25,FALSE)="－","－",IF(VLOOKUP(A83,[7]令和4年度契約状況調査票!$C:$AW,9,FALSE)&lt;&gt;"",TEXT(VLOOKUP(A83,[7]令和4年度契約状況調査票!$C:$AW,18,FALSE),"#,##0円")&amp;CHAR(10)&amp;"(A)",VLOOKUP(A83,[7]令和4年度契約状況調査票!$C:$AW,18,FALSE))))))</f>
        <v/>
      </c>
      <c r="I83" s="18" t="str">
        <f>IF(A83="","",VLOOKUP(A83,[7]令和4年度契約状況調査票!$C:$AW,19,FALSE))</f>
        <v/>
      </c>
      <c r="J83" s="19" t="str">
        <f>IF(A83="","",IF(VLOOKUP(A83,[7]令和4年度契約状況調査票!$C:$AW,18,FALSE)="他官署で調達手続きを実施のため","－",IF(VLOOKUP(A83,[7]令和4年度契約状況調査票!$C:$AW,25,FALSE)="②同種の他の契約の予定価格を類推されるおそれがあるため公表しない","－",IF(VLOOKUP(A83,[7]令和4年度契約状況調査票!$C:$AW,25,FALSE)="－","－",IF(VLOOKUP(A83,[7]令和4年度契約状況調査票!$C:$AW,9,FALSE)&lt;&gt;"",TEXT(VLOOKUP(A83,[7]令和4年度契約状況調査票!$C:$AW,21,FALSE),"#.0%")&amp;CHAR(10)&amp;"(B/A×100)",VLOOKUP(A83,[7]令和4年度契約状況調査票!$C:$AW,21,FALSE))))))</f>
        <v/>
      </c>
      <c r="K83" s="20" t="str">
        <f>IF(A83="","",IF(VLOOKUP(A83,[7]令和4年度契約状況調査票!$C:$AW,14,FALSE)="①公益社団法人","公社",IF(VLOOKUP(A83,[7]令和4年度契約状況調査票!$C:$AW,14,FALSE)="②公益財団法人","公財","")))</f>
        <v/>
      </c>
      <c r="L83" s="20" t="str">
        <f>IF(A83="","",VLOOKUP(A83,[7]令和4年度契約状況調査票!$C:$AW,15,FALSE))</f>
        <v/>
      </c>
      <c r="M83" s="21" t="str">
        <f>IF(A83="","",IF(VLOOKUP(A83,[7]令和4年度契約状況調査票!$C:$AW,15,FALSE)="国所管",VLOOKUP(A83,[7]令和4年度契約状況調査票!$C:$AW,26,FALSE),""))</f>
        <v/>
      </c>
      <c r="N83" s="22" t="str">
        <f>IF(A83="","",IF(AND(P83="○",O83="分担契約/単価契約"),"単価契約"&amp;CHAR(10)&amp;"予定調達総額 "&amp;TEXT(VLOOKUP(A83,[7]令和4年度契約状況調査票!$C:$AW,18,FALSE),"#,##0円")&amp;"(B)"&amp;CHAR(10)&amp;"分担契約"&amp;CHAR(10)&amp;VLOOKUP(A83,[7]令和4年度契約状況調査票!$C:$AW,34,FALSE),IF(AND(P83="○",O83="分担契約"),"分担契約"&amp;CHAR(10)&amp;"契約総額 "&amp;TEXT(VLOOKUP(A83,[7]令和4年度契約状況調査票!$C:$AW,18,FALSE),"#,##0円")&amp;"(B)"&amp;CHAR(10)&amp;VLOOKUP(A83,[7]令和4年度契約状況調査票!$C:$AW,34,FALSE),(IF(O83="分担契約/単価契約","単価契約"&amp;CHAR(10)&amp;"予定調達総額 "&amp;TEXT(VLOOKUP(A83,[7]令和4年度契約状況調査票!$C:$AW,18,FALSE),"#,##0円")&amp;CHAR(10)&amp;"分担契約"&amp;CHAR(10)&amp;VLOOKUP(A83,[7]令和4年度契約状況調査票!$C:$AW,34,FALSE),IF(O83="分担契約","分担契約"&amp;CHAR(10)&amp;"契約総額 "&amp;TEXT(VLOOKUP(A83,[7]令和4年度契約状況調査票!$C:$AW,18,FALSE),"#,##0円")&amp;CHAR(10)&amp;VLOOKUP(A83,[7]令和4年度契約状況調査票!$C:$AW,34,FALSE),IF(O83="単価契約","単価契約"&amp;CHAR(10)&amp;"予定調達総額 "&amp;TEXT(VLOOKUP(A83,[7]令和4年度契約状況調査票!$C:$AW,18,FALSE),"#,##0円")&amp;CHAR(10)&amp;VLOOKUP(A83,[7]令和4年度契約状況調査票!$C:$AW,34,FALSE),VLOOKUP(A83,[7]令和4年度契約状況調査票!$C:$AW,34,FALSE))))))))</f>
        <v/>
      </c>
      <c r="O83" s="11" t="str">
        <f>IF(A83="","",VLOOKUP(A83,[7]令和4年度契約状況調査票!$C:$CE,55,FALSE))</f>
        <v/>
      </c>
      <c r="P83" s="11" t="str">
        <f>IF(A83="","",IF(VLOOKUP(A83,[7]令和4年度契約状況調査票!$C:$AW,16,FALSE)="他官署で調達手続きを実施のため","×",IF(VLOOKUP(A83,[7]令和4年度契約状況調査票!$C:$AW,23,FALSE)="②同種の他の契約の予定価格を類推されるおそれがあるため公表しない","×","○")))</f>
        <v/>
      </c>
    </row>
    <row r="84" spans="1:16" s="11" customFormat="1" ht="60" hidden="1" customHeight="1">
      <c r="A84" s="12" t="str">
        <f>IF(MAX([7]令和4年度契約状況調査票!C13:C90)&gt;=ROW()-5,ROW()-5,"")</f>
        <v/>
      </c>
      <c r="B84" s="13" t="str">
        <f>IF(A84="","",VLOOKUP(A84,[7]令和4年度契約状況調査票!$C:$AW,7,FALSE))</f>
        <v/>
      </c>
      <c r="C84" s="14" t="str">
        <f>IF(A84="","",VLOOKUP(A84,[7]令和4年度契約状況調査票!$C:$AW,8,FALSE))</f>
        <v/>
      </c>
      <c r="D84" s="15" t="str">
        <f>IF(A84="","",VLOOKUP(A84,[7]令和4年度契約状況調査票!$C:$AW,11,FALSE))</f>
        <v/>
      </c>
      <c r="E84" s="13" t="str">
        <f>IF(A84="","",VLOOKUP(A84,[7]令和4年度契約状況調査票!$C:$AW,12,FALSE))</f>
        <v/>
      </c>
      <c r="F84" s="16" t="str">
        <f>IF(A84="","",VLOOKUP(A84,[7]令和4年度契約状況調査票!$C:$AW,13,FALSE))</f>
        <v/>
      </c>
      <c r="G84" s="17" t="str">
        <f>IF(A84="","",IF(VLOOKUP(A84,[7]令和4年度契約状況調査票!$C:$AW,16,FALSE)="②一般競争入札（総合評価方式）","一般競争入札"&amp;CHAR(10)&amp;"（総合評価方式）","一般競争入札"))</f>
        <v/>
      </c>
      <c r="H84" s="18" t="str">
        <f>IF(A84="","",IF(VLOOKUP(A84,[7]令和4年度契約状況調査票!$C:$AW,18,FALSE)="他官署で調達手続きを実施のため","他官署で調達手続きを実施のため",IF(VLOOKUP(A84,[7]令和4年度契約状況調査票!$C:$AW,25,FALSE)="②同種の他の契約の予定価格を類推されるおそれがあるため公表しない","同種の他の契約の予定価格を類推されるおそれがあるため公表しない",IF(VLOOKUP(A84,[7]令和4年度契約状況調査票!$C:$AW,25,FALSE)="－","－",IF(VLOOKUP(A84,[7]令和4年度契約状況調査票!$C:$AW,9,FALSE)&lt;&gt;"",TEXT(VLOOKUP(A84,[7]令和4年度契約状況調査票!$C:$AW,18,FALSE),"#,##0円")&amp;CHAR(10)&amp;"(A)",VLOOKUP(A84,[7]令和4年度契約状況調査票!$C:$AW,18,FALSE))))))</f>
        <v/>
      </c>
      <c r="I84" s="18" t="str">
        <f>IF(A84="","",VLOOKUP(A84,[7]令和4年度契約状況調査票!$C:$AW,19,FALSE))</f>
        <v/>
      </c>
      <c r="J84" s="19" t="str">
        <f>IF(A84="","",IF(VLOOKUP(A84,[7]令和4年度契約状況調査票!$C:$AW,18,FALSE)="他官署で調達手続きを実施のため","－",IF(VLOOKUP(A84,[7]令和4年度契約状況調査票!$C:$AW,25,FALSE)="②同種の他の契約の予定価格を類推されるおそれがあるため公表しない","－",IF(VLOOKUP(A84,[7]令和4年度契約状況調査票!$C:$AW,25,FALSE)="－","－",IF(VLOOKUP(A84,[7]令和4年度契約状況調査票!$C:$AW,9,FALSE)&lt;&gt;"",TEXT(VLOOKUP(A84,[7]令和4年度契約状況調査票!$C:$AW,21,FALSE),"#.0%")&amp;CHAR(10)&amp;"(B/A×100)",VLOOKUP(A84,[7]令和4年度契約状況調査票!$C:$AW,21,FALSE))))))</f>
        <v/>
      </c>
      <c r="K84" s="20" t="str">
        <f>IF(A84="","",IF(VLOOKUP(A84,[7]令和4年度契約状況調査票!$C:$AW,14,FALSE)="①公益社団法人","公社",IF(VLOOKUP(A84,[7]令和4年度契約状況調査票!$C:$AW,14,FALSE)="②公益財団法人","公財","")))</f>
        <v/>
      </c>
      <c r="L84" s="20" t="str">
        <f>IF(A84="","",VLOOKUP(A84,[7]令和4年度契約状況調査票!$C:$AW,15,FALSE))</f>
        <v/>
      </c>
      <c r="M84" s="21" t="str">
        <f>IF(A84="","",IF(VLOOKUP(A84,[7]令和4年度契約状況調査票!$C:$AW,15,FALSE)="国所管",VLOOKUP(A84,[7]令和4年度契約状況調査票!$C:$AW,26,FALSE),""))</f>
        <v/>
      </c>
      <c r="N84" s="22" t="str">
        <f>IF(A84="","",IF(AND(P84="○",O84="分担契約/単価契約"),"単価契約"&amp;CHAR(10)&amp;"予定調達総額 "&amp;TEXT(VLOOKUP(A84,[7]令和4年度契約状況調査票!$C:$AW,18,FALSE),"#,##0円")&amp;"(B)"&amp;CHAR(10)&amp;"分担契約"&amp;CHAR(10)&amp;VLOOKUP(A84,[7]令和4年度契約状況調査票!$C:$AW,34,FALSE),IF(AND(P84="○",O84="分担契約"),"分担契約"&amp;CHAR(10)&amp;"契約総額 "&amp;TEXT(VLOOKUP(A84,[7]令和4年度契約状況調査票!$C:$AW,18,FALSE),"#,##0円")&amp;"(B)"&amp;CHAR(10)&amp;VLOOKUP(A84,[7]令和4年度契約状況調査票!$C:$AW,34,FALSE),(IF(O84="分担契約/単価契約","単価契約"&amp;CHAR(10)&amp;"予定調達総額 "&amp;TEXT(VLOOKUP(A84,[7]令和4年度契約状況調査票!$C:$AW,18,FALSE),"#,##0円")&amp;CHAR(10)&amp;"分担契約"&amp;CHAR(10)&amp;VLOOKUP(A84,[7]令和4年度契約状況調査票!$C:$AW,34,FALSE),IF(O84="分担契約","分担契約"&amp;CHAR(10)&amp;"契約総額 "&amp;TEXT(VLOOKUP(A84,[7]令和4年度契約状況調査票!$C:$AW,18,FALSE),"#,##0円")&amp;CHAR(10)&amp;VLOOKUP(A84,[7]令和4年度契約状況調査票!$C:$AW,34,FALSE),IF(O84="単価契約","単価契約"&amp;CHAR(10)&amp;"予定調達総額 "&amp;TEXT(VLOOKUP(A84,[7]令和4年度契約状況調査票!$C:$AW,18,FALSE),"#,##0円")&amp;CHAR(10)&amp;VLOOKUP(A84,[7]令和4年度契約状況調査票!$C:$AW,34,FALSE),VLOOKUP(A84,[7]令和4年度契約状況調査票!$C:$AW,34,FALSE))))))))</f>
        <v/>
      </c>
      <c r="O84" s="11" t="str">
        <f>IF(A84="","",VLOOKUP(A84,[7]令和4年度契約状況調査票!$C:$CE,55,FALSE))</f>
        <v/>
      </c>
      <c r="P84" s="11" t="str">
        <f>IF(A84="","",IF(VLOOKUP(A84,[7]令和4年度契約状況調査票!$C:$AW,16,FALSE)="他官署で調達手続きを実施のため","×",IF(VLOOKUP(A84,[7]令和4年度契約状況調査票!$C:$AW,23,FALSE)="②同種の他の契約の予定価格を類推されるおそれがあるため公表しない","×","○")))</f>
        <v/>
      </c>
    </row>
    <row r="85" spans="1:16" s="11" customFormat="1" ht="60" hidden="1" customHeight="1">
      <c r="A85" s="12" t="str">
        <f>IF(MAX([7]令和4年度契約状況調査票!C13:C91)&gt;=ROW()-5,ROW()-5,"")</f>
        <v/>
      </c>
      <c r="B85" s="13" t="str">
        <f>IF(A85="","",VLOOKUP(A85,[7]令和4年度契約状況調査票!$C:$AW,7,FALSE))</f>
        <v/>
      </c>
      <c r="C85" s="14" t="str">
        <f>IF(A85="","",VLOOKUP(A85,[7]令和4年度契約状況調査票!$C:$AW,8,FALSE))</f>
        <v/>
      </c>
      <c r="D85" s="15" t="str">
        <f>IF(A85="","",VLOOKUP(A85,[7]令和4年度契約状況調査票!$C:$AW,11,FALSE))</f>
        <v/>
      </c>
      <c r="E85" s="13" t="str">
        <f>IF(A85="","",VLOOKUP(A85,[7]令和4年度契約状況調査票!$C:$AW,12,FALSE))</f>
        <v/>
      </c>
      <c r="F85" s="16" t="str">
        <f>IF(A85="","",VLOOKUP(A85,[7]令和4年度契約状況調査票!$C:$AW,13,FALSE))</f>
        <v/>
      </c>
      <c r="G85" s="17" t="str">
        <f>IF(A85="","",IF(VLOOKUP(A85,[7]令和4年度契約状況調査票!$C:$AW,16,FALSE)="②一般競争入札（総合評価方式）","一般競争入札"&amp;CHAR(10)&amp;"（総合評価方式）","一般競争入札"))</f>
        <v/>
      </c>
      <c r="H85" s="18" t="str">
        <f>IF(A85="","",IF(VLOOKUP(A85,[7]令和4年度契約状況調査票!$C:$AW,18,FALSE)="他官署で調達手続きを実施のため","他官署で調達手続きを実施のため",IF(VLOOKUP(A85,[7]令和4年度契約状況調査票!$C:$AW,25,FALSE)="②同種の他の契約の予定価格を類推されるおそれがあるため公表しない","同種の他の契約の予定価格を類推されるおそれがあるため公表しない",IF(VLOOKUP(A85,[7]令和4年度契約状況調査票!$C:$AW,25,FALSE)="－","－",IF(VLOOKUP(A85,[7]令和4年度契約状況調査票!$C:$AW,9,FALSE)&lt;&gt;"",TEXT(VLOOKUP(A85,[7]令和4年度契約状況調査票!$C:$AW,18,FALSE),"#,##0円")&amp;CHAR(10)&amp;"(A)",VLOOKUP(A85,[7]令和4年度契約状況調査票!$C:$AW,18,FALSE))))))</f>
        <v/>
      </c>
      <c r="I85" s="18" t="str">
        <f>IF(A85="","",VLOOKUP(A85,[7]令和4年度契約状況調査票!$C:$AW,19,FALSE))</f>
        <v/>
      </c>
      <c r="J85" s="19" t="str">
        <f>IF(A85="","",IF(VLOOKUP(A85,[7]令和4年度契約状況調査票!$C:$AW,18,FALSE)="他官署で調達手続きを実施のため","－",IF(VLOOKUP(A85,[7]令和4年度契約状況調査票!$C:$AW,25,FALSE)="②同種の他の契約の予定価格を類推されるおそれがあるため公表しない","－",IF(VLOOKUP(A85,[7]令和4年度契約状況調査票!$C:$AW,25,FALSE)="－","－",IF(VLOOKUP(A85,[7]令和4年度契約状況調査票!$C:$AW,9,FALSE)&lt;&gt;"",TEXT(VLOOKUP(A85,[7]令和4年度契約状況調査票!$C:$AW,21,FALSE),"#.0%")&amp;CHAR(10)&amp;"(B/A×100)",VLOOKUP(A85,[7]令和4年度契約状況調査票!$C:$AW,21,FALSE))))))</f>
        <v/>
      </c>
      <c r="K85" s="20" t="str">
        <f>IF(A85="","",IF(VLOOKUP(A85,[7]令和4年度契約状況調査票!$C:$AW,14,FALSE)="①公益社団法人","公社",IF(VLOOKUP(A85,[7]令和4年度契約状況調査票!$C:$AW,14,FALSE)="②公益財団法人","公財","")))</f>
        <v/>
      </c>
      <c r="L85" s="20" t="str">
        <f>IF(A85="","",VLOOKUP(A85,[7]令和4年度契約状況調査票!$C:$AW,15,FALSE))</f>
        <v/>
      </c>
      <c r="M85" s="21" t="str">
        <f>IF(A85="","",IF(VLOOKUP(A85,[7]令和4年度契約状況調査票!$C:$AW,15,FALSE)="国所管",VLOOKUP(A85,[7]令和4年度契約状況調査票!$C:$AW,26,FALSE),""))</f>
        <v/>
      </c>
      <c r="N85" s="22" t="str">
        <f>IF(A85="","",IF(AND(P85="○",O85="分担契約/単価契約"),"単価契約"&amp;CHAR(10)&amp;"予定調達総額 "&amp;TEXT(VLOOKUP(A85,[7]令和4年度契約状況調査票!$C:$AW,18,FALSE),"#,##0円")&amp;"(B)"&amp;CHAR(10)&amp;"分担契約"&amp;CHAR(10)&amp;VLOOKUP(A85,[7]令和4年度契約状況調査票!$C:$AW,34,FALSE),IF(AND(P85="○",O85="分担契約"),"分担契約"&amp;CHAR(10)&amp;"契約総額 "&amp;TEXT(VLOOKUP(A85,[7]令和4年度契約状況調査票!$C:$AW,18,FALSE),"#,##0円")&amp;"(B)"&amp;CHAR(10)&amp;VLOOKUP(A85,[7]令和4年度契約状況調査票!$C:$AW,34,FALSE),(IF(O85="分担契約/単価契約","単価契約"&amp;CHAR(10)&amp;"予定調達総額 "&amp;TEXT(VLOOKUP(A85,[7]令和4年度契約状況調査票!$C:$AW,18,FALSE),"#,##0円")&amp;CHAR(10)&amp;"分担契約"&amp;CHAR(10)&amp;VLOOKUP(A85,[7]令和4年度契約状況調査票!$C:$AW,34,FALSE),IF(O85="分担契約","分担契約"&amp;CHAR(10)&amp;"契約総額 "&amp;TEXT(VLOOKUP(A85,[7]令和4年度契約状況調査票!$C:$AW,18,FALSE),"#,##0円")&amp;CHAR(10)&amp;VLOOKUP(A85,[7]令和4年度契約状況調査票!$C:$AW,34,FALSE),IF(O85="単価契約","単価契約"&amp;CHAR(10)&amp;"予定調達総額 "&amp;TEXT(VLOOKUP(A85,[7]令和4年度契約状況調査票!$C:$AW,18,FALSE),"#,##0円")&amp;CHAR(10)&amp;VLOOKUP(A85,[7]令和4年度契約状況調査票!$C:$AW,34,FALSE),VLOOKUP(A85,[7]令和4年度契約状況調査票!$C:$AW,34,FALSE))))))))</f>
        <v/>
      </c>
      <c r="O85" s="11" t="str">
        <f>IF(A85="","",VLOOKUP(A85,[7]令和4年度契約状況調査票!$C:$CE,55,FALSE))</f>
        <v/>
      </c>
      <c r="P85" s="11" t="str">
        <f>IF(A85="","",IF(VLOOKUP(A85,[7]令和4年度契約状況調査票!$C:$AW,16,FALSE)="他官署で調達手続きを実施のため","×",IF(VLOOKUP(A85,[7]令和4年度契約状況調査票!$C:$AW,23,FALSE)="②同種の他の契約の予定価格を類推されるおそれがあるため公表しない","×","○")))</f>
        <v/>
      </c>
    </row>
    <row r="86" spans="1:16" s="11" customFormat="1" ht="60" hidden="1" customHeight="1">
      <c r="A86" s="12" t="str">
        <f>IF(MAX([7]令和4年度契約状況調査票!C13:C92)&gt;=ROW()-5,ROW()-5,"")</f>
        <v/>
      </c>
      <c r="B86" s="13" t="str">
        <f>IF(A86="","",VLOOKUP(A86,[7]令和4年度契約状況調査票!$C:$AW,7,FALSE))</f>
        <v/>
      </c>
      <c r="C86" s="14" t="str">
        <f>IF(A86="","",VLOOKUP(A86,[7]令和4年度契約状況調査票!$C:$AW,8,FALSE))</f>
        <v/>
      </c>
      <c r="D86" s="15" t="str">
        <f>IF(A86="","",VLOOKUP(A86,[7]令和4年度契約状況調査票!$C:$AW,11,FALSE))</f>
        <v/>
      </c>
      <c r="E86" s="13" t="str">
        <f>IF(A86="","",VLOOKUP(A86,[7]令和4年度契約状況調査票!$C:$AW,12,FALSE))</f>
        <v/>
      </c>
      <c r="F86" s="16" t="str">
        <f>IF(A86="","",VLOOKUP(A86,[7]令和4年度契約状況調査票!$C:$AW,13,FALSE))</f>
        <v/>
      </c>
      <c r="G86" s="17" t="str">
        <f>IF(A86="","",IF(VLOOKUP(A86,[7]令和4年度契約状況調査票!$C:$AW,16,FALSE)="②一般競争入札（総合評価方式）","一般競争入札"&amp;CHAR(10)&amp;"（総合評価方式）","一般競争入札"))</f>
        <v/>
      </c>
      <c r="H86" s="18" t="str">
        <f>IF(A86="","",IF(VLOOKUP(A86,[7]令和4年度契約状況調査票!$C:$AW,18,FALSE)="他官署で調達手続きを実施のため","他官署で調達手続きを実施のため",IF(VLOOKUP(A86,[7]令和4年度契約状況調査票!$C:$AW,25,FALSE)="②同種の他の契約の予定価格を類推されるおそれがあるため公表しない","同種の他の契約の予定価格を類推されるおそれがあるため公表しない",IF(VLOOKUP(A86,[7]令和4年度契約状況調査票!$C:$AW,25,FALSE)="－","－",IF(VLOOKUP(A86,[7]令和4年度契約状況調査票!$C:$AW,9,FALSE)&lt;&gt;"",TEXT(VLOOKUP(A86,[7]令和4年度契約状況調査票!$C:$AW,18,FALSE),"#,##0円")&amp;CHAR(10)&amp;"(A)",VLOOKUP(A86,[7]令和4年度契約状況調査票!$C:$AW,18,FALSE))))))</f>
        <v/>
      </c>
      <c r="I86" s="18" t="str">
        <f>IF(A86="","",VLOOKUP(A86,[7]令和4年度契約状況調査票!$C:$AW,19,FALSE))</f>
        <v/>
      </c>
      <c r="J86" s="19" t="str">
        <f>IF(A86="","",IF(VLOOKUP(A86,[7]令和4年度契約状況調査票!$C:$AW,18,FALSE)="他官署で調達手続きを実施のため","－",IF(VLOOKUP(A86,[7]令和4年度契約状況調査票!$C:$AW,25,FALSE)="②同種の他の契約の予定価格を類推されるおそれがあるため公表しない","－",IF(VLOOKUP(A86,[7]令和4年度契約状況調査票!$C:$AW,25,FALSE)="－","－",IF(VLOOKUP(A86,[7]令和4年度契約状況調査票!$C:$AW,9,FALSE)&lt;&gt;"",TEXT(VLOOKUP(A86,[7]令和4年度契約状況調査票!$C:$AW,21,FALSE),"#.0%")&amp;CHAR(10)&amp;"(B/A×100)",VLOOKUP(A86,[7]令和4年度契約状況調査票!$C:$AW,21,FALSE))))))</f>
        <v/>
      </c>
      <c r="K86" s="20" t="str">
        <f>IF(A86="","",IF(VLOOKUP(A86,[7]令和4年度契約状況調査票!$C:$AW,14,FALSE)="①公益社団法人","公社",IF(VLOOKUP(A86,[7]令和4年度契約状況調査票!$C:$AW,14,FALSE)="②公益財団法人","公財","")))</f>
        <v/>
      </c>
      <c r="L86" s="20" t="str">
        <f>IF(A86="","",VLOOKUP(A86,[7]令和4年度契約状況調査票!$C:$AW,15,FALSE))</f>
        <v/>
      </c>
      <c r="M86" s="21" t="str">
        <f>IF(A86="","",IF(VLOOKUP(A86,[7]令和4年度契約状況調査票!$C:$AW,15,FALSE)="国所管",VLOOKUP(A86,[7]令和4年度契約状況調査票!$C:$AW,26,FALSE),""))</f>
        <v/>
      </c>
      <c r="N86" s="22" t="str">
        <f>IF(A86="","",IF(AND(P86="○",O86="分担契約/単価契約"),"単価契約"&amp;CHAR(10)&amp;"予定調達総額 "&amp;TEXT(VLOOKUP(A86,[7]令和4年度契約状況調査票!$C:$AW,18,FALSE),"#,##0円")&amp;"(B)"&amp;CHAR(10)&amp;"分担契約"&amp;CHAR(10)&amp;VLOOKUP(A86,[7]令和4年度契約状況調査票!$C:$AW,34,FALSE),IF(AND(P86="○",O86="分担契約"),"分担契約"&amp;CHAR(10)&amp;"契約総額 "&amp;TEXT(VLOOKUP(A86,[7]令和4年度契約状況調査票!$C:$AW,18,FALSE),"#,##0円")&amp;"(B)"&amp;CHAR(10)&amp;VLOOKUP(A86,[7]令和4年度契約状況調査票!$C:$AW,34,FALSE),(IF(O86="分担契約/単価契約","単価契約"&amp;CHAR(10)&amp;"予定調達総額 "&amp;TEXT(VLOOKUP(A86,[7]令和4年度契約状況調査票!$C:$AW,18,FALSE),"#,##0円")&amp;CHAR(10)&amp;"分担契約"&amp;CHAR(10)&amp;VLOOKUP(A86,[7]令和4年度契約状況調査票!$C:$AW,34,FALSE),IF(O86="分担契約","分担契約"&amp;CHAR(10)&amp;"契約総額 "&amp;TEXT(VLOOKUP(A86,[7]令和4年度契約状況調査票!$C:$AW,18,FALSE),"#,##0円")&amp;CHAR(10)&amp;VLOOKUP(A86,[7]令和4年度契約状況調査票!$C:$AW,34,FALSE),IF(O86="単価契約","単価契約"&amp;CHAR(10)&amp;"予定調達総額 "&amp;TEXT(VLOOKUP(A86,[7]令和4年度契約状況調査票!$C:$AW,18,FALSE),"#,##0円")&amp;CHAR(10)&amp;VLOOKUP(A86,[7]令和4年度契約状況調査票!$C:$AW,34,FALSE),VLOOKUP(A86,[7]令和4年度契約状況調査票!$C:$AW,34,FALSE))))))))</f>
        <v/>
      </c>
      <c r="O86" s="11" t="str">
        <f>IF(A86="","",VLOOKUP(A86,[7]令和4年度契約状況調査票!$C:$CE,55,FALSE))</f>
        <v/>
      </c>
      <c r="P86" s="11" t="str">
        <f>IF(A86="","",IF(VLOOKUP(A86,[7]令和4年度契約状況調査票!$C:$AW,16,FALSE)="他官署で調達手続きを実施のため","×",IF(VLOOKUP(A86,[7]令和4年度契約状況調査票!$C:$AW,23,FALSE)="②同種の他の契約の予定価格を類推されるおそれがあるため公表しない","×","○")))</f>
        <v/>
      </c>
    </row>
    <row r="87" spans="1:16" s="11" customFormat="1" ht="60" hidden="1" customHeight="1">
      <c r="A87" s="12" t="str">
        <f>IF(MAX([7]令和4年度契約状況調査票!C13:C93)&gt;=ROW()-5,ROW()-5,"")</f>
        <v/>
      </c>
      <c r="B87" s="13" t="str">
        <f>IF(A87="","",VLOOKUP(A87,[7]令和4年度契約状況調査票!$C:$AW,7,FALSE))</f>
        <v/>
      </c>
      <c r="C87" s="14" t="str">
        <f>IF(A87="","",VLOOKUP(A87,[7]令和4年度契約状況調査票!$C:$AW,8,FALSE))</f>
        <v/>
      </c>
      <c r="D87" s="15" t="str">
        <f>IF(A87="","",VLOOKUP(A87,[7]令和4年度契約状況調査票!$C:$AW,11,FALSE))</f>
        <v/>
      </c>
      <c r="E87" s="13" t="str">
        <f>IF(A87="","",VLOOKUP(A87,[7]令和4年度契約状況調査票!$C:$AW,12,FALSE))</f>
        <v/>
      </c>
      <c r="F87" s="16" t="str">
        <f>IF(A87="","",VLOOKUP(A87,[7]令和4年度契約状況調査票!$C:$AW,13,FALSE))</f>
        <v/>
      </c>
      <c r="G87" s="17" t="str">
        <f>IF(A87="","",IF(VLOOKUP(A87,[7]令和4年度契約状況調査票!$C:$AW,16,FALSE)="②一般競争入札（総合評価方式）","一般競争入札"&amp;CHAR(10)&amp;"（総合評価方式）","一般競争入札"))</f>
        <v/>
      </c>
      <c r="H87" s="18" t="str">
        <f>IF(A87="","",IF(VLOOKUP(A87,[7]令和4年度契約状況調査票!$C:$AW,18,FALSE)="他官署で調達手続きを実施のため","他官署で調達手続きを実施のため",IF(VLOOKUP(A87,[7]令和4年度契約状況調査票!$C:$AW,25,FALSE)="②同種の他の契約の予定価格を類推されるおそれがあるため公表しない","同種の他の契約の予定価格を類推されるおそれがあるため公表しない",IF(VLOOKUP(A87,[7]令和4年度契約状況調査票!$C:$AW,25,FALSE)="－","－",IF(VLOOKUP(A87,[7]令和4年度契約状況調査票!$C:$AW,9,FALSE)&lt;&gt;"",TEXT(VLOOKUP(A87,[7]令和4年度契約状況調査票!$C:$AW,18,FALSE),"#,##0円")&amp;CHAR(10)&amp;"(A)",VLOOKUP(A87,[7]令和4年度契約状況調査票!$C:$AW,18,FALSE))))))</f>
        <v/>
      </c>
      <c r="I87" s="18" t="str">
        <f>IF(A87="","",VLOOKUP(A87,[7]令和4年度契約状況調査票!$C:$AW,19,FALSE))</f>
        <v/>
      </c>
      <c r="J87" s="19" t="str">
        <f>IF(A87="","",IF(VLOOKUP(A87,[7]令和4年度契約状況調査票!$C:$AW,18,FALSE)="他官署で調達手続きを実施のため","－",IF(VLOOKUP(A87,[7]令和4年度契約状況調査票!$C:$AW,25,FALSE)="②同種の他の契約の予定価格を類推されるおそれがあるため公表しない","－",IF(VLOOKUP(A87,[7]令和4年度契約状況調査票!$C:$AW,25,FALSE)="－","－",IF(VLOOKUP(A87,[7]令和4年度契約状況調査票!$C:$AW,9,FALSE)&lt;&gt;"",TEXT(VLOOKUP(A87,[7]令和4年度契約状況調査票!$C:$AW,21,FALSE),"#.0%")&amp;CHAR(10)&amp;"(B/A×100)",VLOOKUP(A87,[7]令和4年度契約状況調査票!$C:$AW,21,FALSE))))))</f>
        <v/>
      </c>
      <c r="K87" s="20" t="str">
        <f>IF(A87="","",IF(VLOOKUP(A87,[7]令和4年度契約状況調査票!$C:$AW,14,FALSE)="①公益社団法人","公社",IF(VLOOKUP(A87,[7]令和4年度契約状況調査票!$C:$AW,14,FALSE)="②公益財団法人","公財","")))</f>
        <v/>
      </c>
      <c r="L87" s="20" t="str">
        <f>IF(A87="","",VLOOKUP(A87,[7]令和4年度契約状況調査票!$C:$AW,15,FALSE))</f>
        <v/>
      </c>
      <c r="M87" s="21" t="str">
        <f>IF(A87="","",IF(VLOOKUP(A87,[7]令和4年度契約状況調査票!$C:$AW,15,FALSE)="国所管",VLOOKUP(A87,[7]令和4年度契約状況調査票!$C:$AW,26,FALSE),""))</f>
        <v/>
      </c>
      <c r="N87" s="22" t="str">
        <f>IF(A87="","",IF(AND(P87="○",O87="分担契約/単価契約"),"単価契約"&amp;CHAR(10)&amp;"予定調達総額 "&amp;TEXT(VLOOKUP(A87,[7]令和4年度契約状況調査票!$C:$AW,18,FALSE),"#,##0円")&amp;"(B)"&amp;CHAR(10)&amp;"分担契約"&amp;CHAR(10)&amp;VLOOKUP(A87,[7]令和4年度契約状況調査票!$C:$AW,34,FALSE),IF(AND(P87="○",O87="分担契約"),"分担契約"&amp;CHAR(10)&amp;"契約総額 "&amp;TEXT(VLOOKUP(A87,[7]令和4年度契約状況調査票!$C:$AW,18,FALSE),"#,##0円")&amp;"(B)"&amp;CHAR(10)&amp;VLOOKUP(A87,[7]令和4年度契約状況調査票!$C:$AW,34,FALSE),(IF(O87="分担契約/単価契約","単価契約"&amp;CHAR(10)&amp;"予定調達総額 "&amp;TEXT(VLOOKUP(A87,[7]令和4年度契約状況調査票!$C:$AW,18,FALSE),"#,##0円")&amp;CHAR(10)&amp;"分担契約"&amp;CHAR(10)&amp;VLOOKUP(A87,[7]令和4年度契約状況調査票!$C:$AW,34,FALSE),IF(O87="分担契約","分担契約"&amp;CHAR(10)&amp;"契約総額 "&amp;TEXT(VLOOKUP(A87,[7]令和4年度契約状況調査票!$C:$AW,18,FALSE),"#,##0円")&amp;CHAR(10)&amp;VLOOKUP(A87,[7]令和4年度契約状況調査票!$C:$AW,34,FALSE),IF(O87="単価契約","単価契約"&amp;CHAR(10)&amp;"予定調達総額 "&amp;TEXT(VLOOKUP(A87,[7]令和4年度契約状況調査票!$C:$AW,18,FALSE),"#,##0円")&amp;CHAR(10)&amp;VLOOKUP(A87,[7]令和4年度契約状況調査票!$C:$AW,34,FALSE),VLOOKUP(A87,[7]令和4年度契約状況調査票!$C:$AW,34,FALSE))))))))</f>
        <v/>
      </c>
      <c r="O87" s="11" t="str">
        <f>IF(A87="","",VLOOKUP(A87,[7]令和4年度契約状況調査票!$C:$CE,55,FALSE))</f>
        <v/>
      </c>
      <c r="P87" s="11" t="str">
        <f>IF(A87="","",IF(VLOOKUP(A87,[7]令和4年度契約状況調査票!$C:$AW,16,FALSE)="他官署で調達手続きを実施のため","×",IF(VLOOKUP(A87,[7]令和4年度契約状況調査票!$C:$AW,23,FALSE)="②同種の他の契約の予定価格を類推されるおそれがあるため公表しない","×","○")))</f>
        <v/>
      </c>
    </row>
    <row r="88" spans="1:16" s="11" customFormat="1" ht="60" hidden="1" customHeight="1">
      <c r="A88" s="12" t="str">
        <f>IF(MAX([7]令和4年度契約状況調査票!C13:C94)&gt;=ROW()-5,ROW()-5,"")</f>
        <v/>
      </c>
      <c r="B88" s="13" t="str">
        <f>IF(A88="","",VLOOKUP(A88,[7]令和4年度契約状況調査票!$C:$AW,7,FALSE))</f>
        <v/>
      </c>
      <c r="C88" s="14" t="str">
        <f>IF(A88="","",VLOOKUP(A88,[7]令和4年度契約状況調査票!$C:$AW,8,FALSE))</f>
        <v/>
      </c>
      <c r="D88" s="15" t="str">
        <f>IF(A88="","",VLOOKUP(A88,[7]令和4年度契約状況調査票!$C:$AW,11,FALSE))</f>
        <v/>
      </c>
      <c r="E88" s="13" t="str">
        <f>IF(A88="","",VLOOKUP(A88,[7]令和4年度契約状況調査票!$C:$AW,12,FALSE))</f>
        <v/>
      </c>
      <c r="F88" s="16" t="str">
        <f>IF(A88="","",VLOOKUP(A88,[7]令和4年度契約状況調査票!$C:$AW,13,FALSE))</f>
        <v/>
      </c>
      <c r="G88" s="17" t="str">
        <f>IF(A88="","",IF(VLOOKUP(A88,[7]令和4年度契約状況調査票!$C:$AW,16,FALSE)="②一般競争入札（総合評価方式）","一般競争入札"&amp;CHAR(10)&amp;"（総合評価方式）","一般競争入札"))</f>
        <v/>
      </c>
      <c r="H88" s="18" t="str">
        <f>IF(A88="","",IF(VLOOKUP(A88,[7]令和4年度契約状況調査票!$C:$AW,18,FALSE)="他官署で調達手続きを実施のため","他官署で調達手続きを実施のため",IF(VLOOKUP(A88,[7]令和4年度契約状況調査票!$C:$AW,25,FALSE)="②同種の他の契約の予定価格を類推されるおそれがあるため公表しない","同種の他の契約の予定価格を類推されるおそれがあるため公表しない",IF(VLOOKUP(A88,[7]令和4年度契約状況調査票!$C:$AW,25,FALSE)="－","－",IF(VLOOKUP(A88,[7]令和4年度契約状況調査票!$C:$AW,9,FALSE)&lt;&gt;"",TEXT(VLOOKUP(A88,[7]令和4年度契約状況調査票!$C:$AW,18,FALSE),"#,##0円")&amp;CHAR(10)&amp;"(A)",VLOOKUP(A88,[7]令和4年度契約状況調査票!$C:$AW,18,FALSE))))))</f>
        <v/>
      </c>
      <c r="I88" s="18" t="str">
        <f>IF(A88="","",VLOOKUP(A88,[7]令和4年度契約状況調査票!$C:$AW,19,FALSE))</f>
        <v/>
      </c>
      <c r="J88" s="19" t="str">
        <f>IF(A88="","",IF(VLOOKUP(A88,[7]令和4年度契約状況調査票!$C:$AW,18,FALSE)="他官署で調達手続きを実施のため","－",IF(VLOOKUP(A88,[7]令和4年度契約状況調査票!$C:$AW,25,FALSE)="②同種の他の契約の予定価格を類推されるおそれがあるため公表しない","－",IF(VLOOKUP(A88,[7]令和4年度契約状況調査票!$C:$AW,25,FALSE)="－","－",IF(VLOOKUP(A88,[7]令和4年度契約状況調査票!$C:$AW,9,FALSE)&lt;&gt;"",TEXT(VLOOKUP(A88,[7]令和4年度契約状況調査票!$C:$AW,21,FALSE),"#.0%")&amp;CHAR(10)&amp;"(B/A×100)",VLOOKUP(A88,[7]令和4年度契約状況調査票!$C:$AW,21,FALSE))))))</f>
        <v/>
      </c>
      <c r="K88" s="20" t="str">
        <f>IF(A88="","",IF(VLOOKUP(A88,[7]令和4年度契約状況調査票!$C:$AW,14,FALSE)="①公益社団法人","公社",IF(VLOOKUP(A88,[7]令和4年度契約状況調査票!$C:$AW,14,FALSE)="②公益財団法人","公財","")))</f>
        <v/>
      </c>
      <c r="L88" s="20" t="str">
        <f>IF(A88="","",VLOOKUP(A88,[7]令和4年度契約状況調査票!$C:$AW,15,FALSE))</f>
        <v/>
      </c>
      <c r="M88" s="21" t="str">
        <f>IF(A88="","",IF(VLOOKUP(A88,[7]令和4年度契約状況調査票!$C:$AW,15,FALSE)="国所管",VLOOKUP(A88,[7]令和4年度契約状況調査票!$C:$AW,26,FALSE),""))</f>
        <v/>
      </c>
      <c r="N88" s="22" t="str">
        <f>IF(A88="","",IF(AND(P88="○",O88="分担契約/単価契約"),"単価契約"&amp;CHAR(10)&amp;"予定調達総額 "&amp;TEXT(VLOOKUP(A88,[7]令和4年度契約状況調査票!$C:$AW,18,FALSE),"#,##0円")&amp;"(B)"&amp;CHAR(10)&amp;"分担契約"&amp;CHAR(10)&amp;VLOOKUP(A88,[7]令和4年度契約状況調査票!$C:$AW,34,FALSE),IF(AND(P88="○",O88="分担契約"),"分担契約"&amp;CHAR(10)&amp;"契約総額 "&amp;TEXT(VLOOKUP(A88,[7]令和4年度契約状況調査票!$C:$AW,18,FALSE),"#,##0円")&amp;"(B)"&amp;CHAR(10)&amp;VLOOKUP(A88,[7]令和4年度契約状況調査票!$C:$AW,34,FALSE),(IF(O88="分担契約/単価契約","単価契約"&amp;CHAR(10)&amp;"予定調達総額 "&amp;TEXT(VLOOKUP(A88,[7]令和4年度契約状況調査票!$C:$AW,18,FALSE),"#,##0円")&amp;CHAR(10)&amp;"分担契約"&amp;CHAR(10)&amp;VLOOKUP(A88,[7]令和4年度契約状況調査票!$C:$AW,34,FALSE),IF(O88="分担契約","分担契約"&amp;CHAR(10)&amp;"契約総額 "&amp;TEXT(VLOOKUP(A88,[7]令和4年度契約状況調査票!$C:$AW,18,FALSE),"#,##0円")&amp;CHAR(10)&amp;VLOOKUP(A88,[7]令和4年度契約状況調査票!$C:$AW,34,FALSE),IF(O88="単価契約","単価契約"&amp;CHAR(10)&amp;"予定調達総額 "&amp;TEXT(VLOOKUP(A88,[7]令和4年度契約状況調査票!$C:$AW,18,FALSE),"#,##0円")&amp;CHAR(10)&amp;VLOOKUP(A88,[7]令和4年度契約状況調査票!$C:$AW,34,FALSE),VLOOKUP(A88,[7]令和4年度契約状況調査票!$C:$AW,34,FALSE))))))))</f>
        <v/>
      </c>
      <c r="O88" s="11" t="str">
        <f>IF(A88="","",VLOOKUP(A88,[7]令和4年度契約状況調査票!$C:$CE,55,FALSE))</f>
        <v/>
      </c>
      <c r="P88" s="11" t="str">
        <f>IF(A88="","",IF(VLOOKUP(A88,[7]令和4年度契約状況調査票!$C:$AW,16,FALSE)="他官署で調達手続きを実施のため","×",IF(VLOOKUP(A88,[7]令和4年度契約状況調査票!$C:$AW,23,FALSE)="②同種の他の契約の予定価格を類推されるおそれがあるため公表しない","×","○")))</f>
        <v/>
      </c>
    </row>
    <row r="89" spans="1:16" s="11" customFormat="1" ht="60" hidden="1" customHeight="1">
      <c r="A89" s="12" t="str">
        <f>IF(MAX([7]令和4年度契約状況調査票!C13:C95)&gt;=ROW()-5,ROW()-5,"")</f>
        <v/>
      </c>
      <c r="B89" s="13" t="str">
        <f>IF(A89="","",VLOOKUP(A89,[7]令和4年度契約状況調査票!$C:$AW,7,FALSE))</f>
        <v/>
      </c>
      <c r="C89" s="14" t="str">
        <f>IF(A89="","",VLOOKUP(A89,[7]令和4年度契約状況調査票!$C:$AW,8,FALSE))</f>
        <v/>
      </c>
      <c r="D89" s="15" t="str">
        <f>IF(A89="","",VLOOKUP(A89,[7]令和4年度契約状況調査票!$C:$AW,11,FALSE))</f>
        <v/>
      </c>
      <c r="E89" s="13" t="str">
        <f>IF(A89="","",VLOOKUP(A89,[7]令和4年度契約状況調査票!$C:$AW,12,FALSE))</f>
        <v/>
      </c>
      <c r="F89" s="16" t="str">
        <f>IF(A89="","",VLOOKUP(A89,[7]令和4年度契約状況調査票!$C:$AW,13,FALSE))</f>
        <v/>
      </c>
      <c r="G89" s="17" t="str">
        <f>IF(A89="","",IF(VLOOKUP(A89,[7]令和4年度契約状況調査票!$C:$AW,16,FALSE)="②一般競争入札（総合評価方式）","一般競争入札"&amp;CHAR(10)&amp;"（総合評価方式）","一般競争入札"))</f>
        <v/>
      </c>
      <c r="H89" s="18" t="str">
        <f>IF(A89="","",IF(VLOOKUP(A89,[7]令和4年度契約状況調査票!$C:$AW,18,FALSE)="他官署で調達手続きを実施のため","他官署で調達手続きを実施のため",IF(VLOOKUP(A89,[7]令和4年度契約状況調査票!$C:$AW,25,FALSE)="②同種の他の契約の予定価格を類推されるおそれがあるため公表しない","同種の他の契約の予定価格を類推されるおそれがあるため公表しない",IF(VLOOKUP(A89,[7]令和4年度契約状況調査票!$C:$AW,25,FALSE)="－","－",IF(VLOOKUP(A89,[7]令和4年度契約状況調査票!$C:$AW,9,FALSE)&lt;&gt;"",TEXT(VLOOKUP(A89,[7]令和4年度契約状況調査票!$C:$AW,18,FALSE),"#,##0円")&amp;CHAR(10)&amp;"(A)",VLOOKUP(A89,[7]令和4年度契約状況調査票!$C:$AW,18,FALSE))))))</f>
        <v/>
      </c>
      <c r="I89" s="18" t="str">
        <f>IF(A89="","",VLOOKUP(A89,[7]令和4年度契約状況調査票!$C:$AW,19,FALSE))</f>
        <v/>
      </c>
      <c r="J89" s="19" t="str">
        <f>IF(A89="","",IF(VLOOKUP(A89,[7]令和4年度契約状況調査票!$C:$AW,18,FALSE)="他官署で調達手続きを実施のため","－",IF(VLOOKUP(A89,[7]令和4年度契約状況調査票!$C:$AW,25,FALSE)="②同種の他の契約の予定価格を類推されるおそれがあるため公表しない","－",IF(VLOOKUP(A89,[7]令和4年度契約状況調査票!$C:$AW,25,FALSE)="－","－",IF(VLOOKUP(A89,[7]令和4年度契約状況調査票!$C:$AW,9,FALSE)&lt;&gt;"",TEXT(VLOOKUP(A89,[7]令和4年度契約状況調査票!$C:$AW,21,FALSE),"#.0%")&amp;CHAR(10)&amp;"(B/A×100)",VLOOKUP(A89,[7]令和4年度契約状況調査票!$C:$AW,21,FALSE))))))</f>
        <v/>
      </c>
      <c r="K89" s="20" t="str">
        <f>IF(A89="","",IF(VLOOKUP(A89,[7]令和4年度契約状況調査票!$C:$AW,14,FALSE)="①公益社団法人","公社",IF(VLOOKUP(A89,[7]令和4年度契約状況調査票!$C:$AW,14,FALSE)="②公益財団法人","公財","")))</f>
        <v/>
      </c>
      <c r="L89" s="20" t="str">
        <f>IF(A89="","",VLOOKUP(A89,[7]令和4年度契約状況調査票!$C:$AW,15,FALSE))</f>
        <v/>
      </c>
      <c r="M89" s="21" t="str">
        <f>IF(A89="","",IF(VLOOKUP(A89,[7]令和4年度契約状況調査票!$C:$AW,15,FALSE)="国所管",VLOOKUP(A89,[7]令和4年度契約状況調査票!$C:$AW,26,FALSE),""))</f>
        <v/>
      </c>
      <c r="N89" s="22" t="str">
        <f>IF(A89="","",IF(AND(P89="○",O89="分担契約/単価契約"),"単価契約"&amp;CHAR(10)&amp;"予定調達総額 "&amp;TEXT(VLOOKUP(A89,[7]令和4年度契約状況調査票!$C:$AW,18,FALSE),"#,##0円")&amp;"(B)"&amp;CHAR(10)&amp;"分担契約"&amp;CHAR(10)&amp;VLOOKUP(A89,[7]令和4年度契約状況調査票!$C:$AW,34,FALSE),IF(AND(P89="○",O89="分担契約"),"分担契約"&amp;CHAR(10)&amp;"契約総額 "&amp;TEXT(VLOOKUP(A89,[7]令和4年度契約状況調査票!$C:$AW,18,FALSE),"#,##0円")&amp;"(B)"&amp;CHAR(10)&amp;VLOOKUP(A89,[7]令和4年度契約状況調査票!$C:$AW,34,FALSE),(IF(O89="分担契約/単価契約","単価契約"&amp;CHAR(10)&amp;"予定調達総額 "&amp;TEXT(VLOOKUP(A89,[7]令和4年度契約状況調査票!$C:$AW,18,FALSE),"#,##0円")&amp;CHAR(10)&amp;"分担契約"&amp;CHAR(10)&amp;VLOOKUP(A89,[7]令和4年度契約状況調査票!$C:$AW,34,FALSE),IF(O89="分担契約","分担契約"&amp;CHAR(10)&amp;"契約総額 "&amp;TEXT(VLOOKUP(A89,[7]令和4年度契約状況調査票!$C:$AW,18,FALSE),"#,##0円")&amp;CHAR(10)&amp;VLOOKUP(A89,[7]令和4年度契約状況調査票!$C:$AW,34,FALSE),IF(O89="単価契約","単価契約"&amp;CHAR(10)&amp;"予定調達総額 "&amp;TEXT(VLOOKUP(A89,[7]令和4年度契約状況調査票!$C:$AW,18,FALSE),"#,##0円")&amp;CHAR(10)&amp;VLOOKUP(A89,[7]令和4年度契約状況調査票!$C:$AW,34,FALSE),VLOOKUP(A89,[7]令和4年度契約状況調査票!$C:$AW,34,FALSE))))))))</f>
        <v/>
      </c>
      <c r="O89" s="11" t="str">
        <f>IF(A89="","",VLOOKUP(A89,[7]令和4年度契約状況調査票!$C:$CE,55,FALSE))</f>
        <v/>
      </c>
      <c r="P89" s="11" t="str">
        <f>IF(A89="","",IF(VLOOKUP(A89,[7]令和4年度契約状況調査票!$C:$AW,16,FALSE)="他官署で調達手続きを実施のため","×",IF(VLOOKUP(A89,[7]令和4年度契約状況調査票!$C:$AW,23,FALSE)="②同種の他の契約の予定価格を類推されるおそれがあるため公表しない","×","○")))</f>
        <v/>
      </c>
    </row>
    <row r="90" spans="1:16" s="11" customFormat="1" ht="60" hidden="1" customHeight="1">
      <c r="A90" s="12" t="str">
        <f>IF(MAX([7]令和4年度契約状況調査票!C13:C96)&gt;=ROW()-5,ROW()-5,"")</f>
        <v/>
      </c>
      <c r="B90" s="13" t="str">
        <f>IF(A90="","",VLOOKUP(A90,[7]令和4年度契約状況調査票!$C:$AW,7,FALSE))</f>
        <v/>
      </c>
      <c r="C90" s="14" t="str">
        <f>IF(A90="","",VLOOKUP(A90,[7]令和4年度契約状況調査票!$C:$AW,8,FALSE))</f>
        <v/>
      </c>
      <c r="D90" s="15" t="str">
        <f>IF(A90="","",VLOOKUP(A90,[7]令和4年度契約状況調査票!$C:$AW,11,FALSE))</f>
        <v/>
      </c>
      <c r="E90" s="13" t="str">
        <f>IF(A90="","",VLOOKUP(A90,[7]令和4年度契約状況調査票!$C:$AW,12,FALSE))</f>
        <v/>
      </c>
      <c r="F90" s="16" t="str">
        <f>IF(A90="","",VLOOKUP(A90,[7]令和4年度契約状況調査票!$C:$AW,13,FALSE))</f>
        <v/>
      </c>
      <c r="G90" s="17" t="str">
        <f>IF(A90="","",IF(VLOOKUP(A90,[7]令和4年度契約状況調査票!$C:$AW,16,FALSE)="②一般競争入札（総合評価方式）","一般競争入札"&amp;CHAR(10)&amp;"（総合評価方式）","一般競争入札"))</f>
        <v/>
      </c>
      <c r="H90" s="18" t="str">
        <f>IF(A90="","",IF(VLOOKUP(A90,[7]令和4年度契約状況調査票!$C:$AW,18,FALSE)="他官署で調達手続きを実施のため","他官署で調達手続きを実施のため",IF(VLOOKUP(A90,[7]令和4年度契約状況調査票!$C:$AW,25,FALSE)="②同種の他の契約の予定価格を類推されるおそれがあるため公表しない","同種の他の契約の予定価格を類推されるおそれがあるため公表しない",IF(VLOOKUP(A90,[7]令和4年度契約状況調査票!$C:$AW,25,FALSE)="－","－",IF(VLOOKUP(A90,[7]令和4年度契約状況調査票!$C:$AW,9,FALSE)&lt;&gt;"",TEXT(VLOOKUP(A90,[7]令和4年度契約状況調査票!$C:$AW,18,FALSE),"#,##0円")&amp;CHAR(10)&amp;"(A)",VLOOKUP(A90,[7]令和4年度契約状況調査票!$C:$AW,18,FALSE))))))</f>
        <v/>
      </c>
      <c r="I90" s="18" t="str">
        <f>IF(A90="","",VLOOKUP(A90,[7]令和4年度契約状況調査票!$C:$AW,19,FALSE))</f>
        <v/>
      </c>
      <c r="J90" s="19" t="str">
        <f>IF(A90="","",IF(VLOOKUP(A90,[7]令和4年度契約状況調査票!$C:$AW,18,FALSE)="他官署で調達手続きを実施のため","－",IF(VLOOKUP(A90,[7]令和4年度契約状況調査票!$C:$AW,25,FALSE)="②同種の他の契約の予定価格を類推されるおそれがあるため公表しない","－",IF(VLOOKUP(A90,[7]令和4年度契約状況調査票!$C:$AW,25,FALSE)="－","－",IF(VLOOKUP(A90,[7]令和4年度契約状況調査票!$C:$AW,9,FALSE)&lt;&gt;"",TEXT(VLOOKUP(A90,[7]令和4年度契約状況調査票!$C:$AW,21,FALSE),"#.0%")&amp;CHAR(10)&amp;"(B/A×100)",VLOOKUP(A90,[7]令和4年度契約状況調査票!$C:$AW,21,FALSE))))))</f>
        <v/>
      </c>
      <c r="K90" s="20" t="str">
        <f>IF(A90="","",IF(VLOOKUP(A90,[7]令和4年度契約状況調査票!$C:$AW,14,FALSE)="①公益社団法人","公社",IF(VLOOKUP(A90,[7]令和4年度契約状況調査票!$C:$AW,14,FALSE)="②公益財団法人","公財","")))</f>
        <v/>
      </c>
      <c r="L90" s="20" t="str">
        <f>IF(A90="","",VLOOKUP(A90,[7]令和4年度契約状況調査票!$C:$AW,15,FALSE))</f>
        <v/>
      </c>
      <c r="M90" s="21" t="str">
        <f>IF(A90="","",IF(VLOOKUP(A90,[7]令和4年度契約状況調査票!$C:$AW,15,FALSE)="国所管",VLOOKUP(A90,[7]令和4年度契約状況調査票!$C:$AW,26,FALSE),""))</f>
        <v/>
      </c>
      <c r="N90" s="22" t="str">
        <f>IF(A90="","",IF(AND(P90="○",O90="分担契約/単価契約"),"単価契約"&amp;CHAR(10)&amp;"予定調達総額 "&amp;TEXT(VLOOKUP(A90,[7]令和4年度契約状況調査票!$C:$AW,18,FALSE),"#,##0円")&amp;"(B)"&amp;CHAR(10)&amp;"分担契約"&amp;CHAR(10)&amp;VLOOKUP(A90,[7]令和4年度契約状況調査票!$C:$AW,34,FALSE),IF(AND(P90="○",O90="分担契約"),"分担契約"&amp;CHAR(10)&amp;"契約総額 "&amp;TEXT(VLOOKUP(A90,[7]令和4年度契約状況調査票!$C:$AW,18,FALSE),"#,##0円")&amp;"(B)"&amp;CHAR(10)&amp;VLOOKUP(A90,[7]令和4年度契約状況調査票!$C:$AW,34,FALSE),(IF(O90="分担契約/単価契約","単価契約"&amp;CHAR(10)&amp;"予定調達総額 "&amp;TEXT(VLOOKUP(A90,[7]令和4年度契約状況調査票!$C:$AW,18,FALSE),"#,##0円")&amp;CHAR(10)&amp;"分担契約"&amp;CHAR(10)&amp;VLOOKUP(A90,[7]令和4年度契約状況調査票!$C:$AW,34,FALSE),IF(O90="分担契約","分担契約"&amp;CHAR(10)&amp;"契約総額 "&amp;TEXT(VLOOKUP(A90,[7]令和4年度契約状況調査票!$C:$AW,18,FALSE),"#,##0円")&amp;CHAR(10)&amp;VLOOKUP(A90,[7]令和4年度契約状況調査票!$C:$AW,34,FALSE),IF(O90="単価契約","単価契約"&amp;CHAR(10)&amp;"予定調達総額 "&amp;TEXT(VLOOKUP(A90,[7]令和4年度契約状況調査票!$C:$AW,18,FALSE),"#,##0円")&amp;CHAR(10)&amp;VLOOKUP(A90,[7]令和4年度契約状況調査票!$C:$AW,34,FALSE),VLOOKUP(A90,[7]令和4年度契約状況調査票!$C:$AW,34,FALSE))))))))</f>
        <v/>
      </c>
      <c r="O90" s="11" t="str">
        <f>IF(A90="","",VLOOKUP(A90,[7]令和4年度契約状況調査票!$C:$CE,55,FALSE))</f>
        <v/>
      </c>
      <c r="P90" s="11" t="str">
        <f>IF(A90="","",IF(VLOOKUP(A90,[7]令和4年度契約状況調査票!$C:$AW,16,FALSE)="他官署で調達手続きを実施のため","×",IF(VLOOKUP(A90,[7]令和4年度契約状況調査票!$C:$AW,23,FALSE)="②同種の他の契約の予定価格を類推されるおそれがあるため公表しない","×","○")))</f>
        <v/>
      </c>
    </row>
    <row r="91" spans="1:16" s="11" customFormat="1" ht="60" hidden="1" customHeight="1">
      <c r="A91" s="12" t="str">
        <f>IF(MAX([7]令和4年度契約状況調査票!C13:C97)&gt;=ROW()-5,ROW()-5,"")</f>
        <v/>
      </c>
      <c r="B91" s="13" t="str">
        <f>IF(A91="","",VLOOKUP(A91,[7]令和4年度契約状況調査票!$C:$AW,7,FALSE))</f>
        <v/>
      </c>
      <c r="C91" s="14" t="str">
        <f>IF(A91="","",VLOOKUP(A91,[7]令和4年度契約状況調査票!$C:$AW,8,FALSE))</f>
        <v/>
      </c>
      <c r="D91" s="15" t="str">
        <f>IF(A91="","",VLOOKUP(A91,[7]令和4年度契約状況調査票!$C:$AW,11,FALSE))</f>
        <v/>
      </c>
      <c r="E91" s="13" t="str">
        <f>IF(A91="","",VLOOKUP(A91,[7]令和4年度契約状況調査票!$C:$AW,12,FALSE))</f>
        <v/>
      </c>
      <c r="F91" s="16" t="str">
        <f>IF(A91="","",VLOOKUP(A91,[7]令和4年度契約状況調査票!$C:$AW,13,FALSE))</f>
        <v/>
      </c>
      <c r="G91" s="17" t="str">
        <f>IF(A91="","",IF(VLOOKUP(A91,[7]令和4年度契約状況調査票!$C:$AW,16,FALSE)="②一般競争入札（総合評価方式）","一般競争入札"&amp;CHAR(10)&amp;"（総合評価方式）","一般競争入札"))</f>
        <v/>
      </c>
      <c r="H91" s="18" t="str">
        <f>IF(A91="","",IF(VLOOKUP(A91,[7]令和4年度契約状況調査票!$C:$AW,18,FALSE)="他官署で調達手続きを実施のため","他官署で調達手続きを実施のため",IF(VLOOKUP(A91,[7]令和4年度契約状況調査票!$C:$AW,25,FALSE)="②同種の他の契約の予定価格を類推されるおそれがあるため公表しない","同種の他の契約の予定価格を類推されるおそれがあるため公表しない",IF(VLOOKUP(A91,[7]令和4年度契約状況調査票!$C:$AW,25,FALSE)="－","－",IF(VLOOKUP(A91,[7]令和4年度契約状況調査票!$C:$AW,9,FALSE)&lt;&gt;"",TEXT(VLOOKUP(A91,[7]令和4年度契約状況調査票!$C:$AW,18,FALSE),"#,##0円")&amp;CHAR(10)&amp;"(A)",VLOOKUP(A91,[7]令和4年度契約状況調査票!$C:$AW,18,FALSE))))))</f>
        <v/>
      </c>
      <c r="I91" s="18" t="str">
        <f>IF(A91="","",VLOOKUP(A91,[7]令和4年度契約状況調査票!$C:$AW,19,FALSE))</f>
        <v/>
      </c>
      <c r="J91" s="19" t="str">
        <f>IF(A91="","",IF(VLOOKUP(A91,[7]令和4年度契約状況調査票!$C:$AW,18,FALSE)="他官署で調達手続きを実施のため","－",IF(VLOOKUP(A91,[7]令和4年度契約状況調査票!$C:$AW,25,FALSE)="②同種の他の契約の予定価格を類推されるおそれがあるため公表しない","－",IF(VLOOKUP(A91,[7]令和4年度契約状況調査票!$C:$AW,25,FALSE)="－","－",IF(VLOOKUP(A91,[7]令和4年度契約状況調査票!$C:$AW,9,FALSE)&lt;&gt;"",TEXT(VLOOKUP(A91,[7]令和4年度契約状況調査票!$C:$AW,21,FALSE),"#.0%")&amp;CHAR(10)&amp;"(B/A×100)",VLOOKUP(A91,[7]令和4年度契約状況調査票!$C:$AW,21,FALSE))))))</f>
        <v/>
      </c>
      <c r="K91" s="20" t="str">
        <f>IF(A91="","",IF(VLOOKUP(A91,[7]令和4年度契約状況調査票!$C:$AW,14,FALSE)="①公益社団法人","公社",IF(VLOOKUP(A91,[7]令和4年度契約状況調査票!$C:$AW,14,FALSE)="②公益財団法人","公財","")))</f>
        <v/>
      </c>
      <c r="L91" s="20" t="str">
        <f>IF(A91="","",VLOOKUP(A91,[7]令和4年度契約状況調査票!$C:$AW,15,FALSE))</f>
        <v/>
      </c>
      <c r="M91" s="21" t="str">
        <f>IF(A91="","",IF(VLOOKUP(A91,[7]令和4年度契約状況調査票!$C:$AW,15,FALSE)="国所管",VLOOKUP(A91,[7]令和4年度契約状況調査票!$C:$AW,26,FALSE),""))</f>
        <v/>
      </c>
      <c r="N91" s="22" t="str">
        <f>IF(A91="","",IF(AND(P91="○",O91="分担契約/単価契約"),"単価契約"&amp;CHAR(10)&amp;"予定調達総額 "&amp;TEXT(VLOOKUP(A91,[7]令和4年度契約状況調査票!$C:$AW,18,FALSE),"#,##0円")&amp;"(B)"&amp;CHAR(10)&amp;"分担契約"&amp;CHAR(10)&amp;VLOOKUP(A91,[7]令和4年度契約状況調査票!$C:$AW,34,FALSE),IF(AND(P91="○",O91="分担契約"),"分担契約"&amp;CHAR(10)&amp;"契約総額 "&amp;TEXT(VLOOKUP(A91,[7]令和4年度契約状況調査票!$C:$AW,18,FALSE),"#,##0円")&amp;"(B)"&amp;CHAR(10)&amp;VLOOKUP(A91,[7]令和4年度契約状況調査票!$C:$AW,34,FALSE),(IF(O91="分担契約/単価契約","単価契約"&amp;CHAR(10)&amp;"予定調達総額 "&amp;TEXT(VLOOKUP(A91,[7]令和4年度契約状況調査票!$C:$AW,18,FALSE),"#,##0円")&amp;CHAR(10)&amp;"分担契約"&amp;CHAR(10)&amp;VLOOKUP(A91,[7]令和4年度契約状況調査票!$C:$AW,34,FALSE),IF(O91="分担契約","分担契約"&amp;CHAR(10)&amp;"契約総額 "&amp;TEXT(VLOOKUP(A91,[7]令和4年度契約状況調査票!$C:$AW,18,FALSE),"#,##0円")&amp;CHAR(10)&amp;VLOOKUP(A91,[7]令和4年度契約状況調査票!$C:$AW,34,FALSE),IF(O91="単価契約","単価契約"&amp;CHAR(10)&amp;"予定調達総額 "&amp;TEXT(VLOOKUP(A91,[7]令和4年度契約状況調査票!$C:$AW,18,FALSE),"#,##0円")&amp;CHAR(10)&amp;VLOOKUP(A91,[7]令和4年度契約状況調査票!$C:$AW,34,FALSE),VLOOKUP(A91,[7]令和4年度契約状況調査票!$C:$AW,34,FALSE))))))))</f>
        <v/>
      </c>
      <c r="O91" s="11" t="str">
        <f>IF(A91="","",VLOOKUP(A91,[7]令和4年度契約状況調査票!$C:$CE,55,FALSE))</f>
        <v/>
      </c>
      <c r="P91" s="11" t="str">
        <f>IF(A91="","",IF(VLOOKUP(A91,[7]令和4年度契約状況調査票!$C:$AW,16,FALSE)="他官署で調達手続きを実施のため","×",IF(VLOOKUP(A91,[7]令和4年度契約状況調査票!$C:$AW,23,FALSE)="②同種の他の契約の予定価格を類推されるおそれがあるため公表しない","×","○")))</f>
        <v/>
      </c>
    </row>
    <row r="92" spans="1:16" s="11" customFormat="1" ht="60" hidden="1" customHeight="1">
      <c r="A92" s="12" t="str">
        <f>IF(MAX([7]令和4年度契約状況調査票!C13:C98)&gt;=ROW()-5,ROW()-5,"")</f>
        <v/>
      </c>
      <c r="B92" s="13" t="str">
        <f>IF(A92="","",VLOOKUP(A92,[7]令和4年度契約状況調査票!$C:$AW,7,FALSE))</f>
        <v/>
      </c>
      <c r="C92" s="14" t="str">
        <f>IF(A92="","",VLOOKUP(A92,[7]令和4年度契約状況調査票!$C:$AW,8,FALSE))</f>
        <v/>
      </c>
      <c r="D92" s="15" t="str">
        <f>IF(A92="","",VLOOKUP(A92,[7]令和4年度契約状況調査票!$C:$AW,11,FALSE))</f>
        <v/>
      </c>
      <c r="E92" s="13" t="str">
        <f>IF(A92="","",VLOOKUP(A92,[7]令和4年度契約状況調査票!$C:$AW,12,FALSE))</f>
        <v/>
      </c>
      <c r="F92" s="16" t="str">
        <f>IF(A92="","",VLOOKUP(A92,[7]令和4年度契約状況調査票!$C:$AW,13,FALSE))</f>
        <v/>
      </c>
      <c r="G92" s="17" t="str">
        <f>IF(A92="","",IF(VLOOKUP(A92,[7]令和4年度契約状況調査票!$C:$AW,16,FALSE)="②一般競争入札（総合評価方式）","一般競争入札"&amp;CHAR(10)&amp;"（総合評価方式）","一般競争入札"))</f>
        <v/>
      </c>
      <c r="H92" s="18" t="str">
        <f>IF(A92="","",IF(VLOOKUP(A92,[7]令和4年度契約状況調査票!$C:$AW,18,FALSE)="他官署で調達手続きを実施のため","他官署で調達手続きを実施のため",IF(VLOOKUP(A92,[7]令和4年度契約状況調査票!$C:$AW,25,FALSE)="②同種の他の契約の予定価格を類推されるおそれがあるため公表しない","同種の他の契約の予定価格を類推されるおそれがあるため公表しない",IF(VLOOKUP(A92,[7]令和4年度契約状況調査票!$C:$AW,25,FALSE)="－","－",IF(VLOOKUP(A92,[7]令和4年度契約状況調査票!$C:$AW,9,FALSE)&lt;&gt;"",TEXT(VLOOKUP(A92,[7]令和4年度契約状況調査票!$C:$AW,18,FALSE),"#,##0円")&amp;CHAR(10)&amp;"(A)",VLOOKUP(A92,[7]令和4年度契約状況調査票!$C:$AW,18,FALSE))))))</f>
        <v/>
      </c>
      <c r="I92" s="18" t="str">
        <f>IF(A92="","",VLOOKUP(A92,[7]令和4年度契約状況調査票!$C:$AW,19,FALSE))</f>
        <v/>
      </c>
      <c r="J92" s="19" t="str">
        <f>IF(A92="","",IF(VLOOKUP(A92,[7]令和4年度契約状況調査票!$C:$AW,18,FALSE)="他官署で調達手続きを実施のため","－",IF(VLOOKUP(A92,[7]令和4年度契約状況調査票!$C:$AW,25,FALSE)="②同種の他の契約の予定価格を類推されるおそれがあるため公表しない","－",IF(VLOOKUP(A92,[7]令和4年度契約状況調査票!$C:$AW,25,FALSE)="－","－",IF(VLOOKUP(A92,[7]令和4年度契約状況調査票!$C:$AW,9,FALSE)&lt;&gt;"",TEXT(VLOOKUP(A92,[7]令和4年度契約状況調査票!$C:$AW,21,FALSE),"#.0%")&amp;CHAR(10)&amp;"(B/A×100)",VLOOKUP(A92,[7]令和4年度契約状況調査票!$C:$AW,21,FALSE))))))</f>
        <v/>
      </c>
      <c r="K92" s="20" t="str">
        <f>IF(A92="","",IF(VLOOKUP(A92,[7]令和4年度契約状況調査票!$C:$AW,14,FALSE)="①公益社団法人","公社",IF(VLOOKUP(A92,[7]令和4年度契約状況調査票!$C:$AW,14,FALSE)="②公益財団法人","公財","")))</f>
        <v/>
      </c>
      <c r="L92" s="20" t="str">
        <f>IF(A92="","",VLOOKUP(A92,[7]令和4年度契約状況調査票!$C:$AW,15,FALSE))</f>
        <v/>
      </c>
      <c r="M92" s="21" t="str">
        <f>IF(A92="","",IF(VLOOKUP(A92,[7]令和4年度契約状況調査票!$C:$AW,15,FALSE)="国所管",VLOOKUP(A92,[7]令和4年度契約状況調査票!$C:$AW,26,FALSE),""))</f>
        <v/>
      </c>
      <c r="N92" s="22" t="str">
        <f>IF(A92="","",IF(AND(P92="○",O92="分担契約/単価契約"),"単価契約"&amp;CHAR(10)&amp;"予定調達総額 "&amp;TEXT(VLOOKUP(A92,[7]令和4年度契約状況調査票!$C:$AW,18,FALSE),"#,##0円")&amp;"(B)"&amp;CHAR(10)&amp;"分担契約"&amp;CHAR(10)&amp;VLOOKUP(A92,[7]令和4年度契約状況調査票!$C:$AW,34,FALSE),IF(AND(P92="○",O92="分担契約"),"分担契約"&amp;CHAR(10)&amp;"契約総額 "&amp;TEXT(VLOOKUP(A92,[7]令和4年度契約状況調査票!$C:$AW,18,FALSE),"#,##0円")&amp;"(B)"&amp;CHAR(10)&amp;VLOOKUP(A92,[7]令和4年度契約状況調査票!$C:$AW,34,FALSE),(IF(O92="分担契約/単価契約","単価契約"&amp;CHAR(10)&amp;"予定調達総額 "&amp;TEXT(VLOOKUP(A92,[7]令和4年度契約状況調査票!$C:$AW,18,FALSE),"#,##0円")&amp;CHAR(10)&amp;"分担契約"&amp;CHAR(10)&amp;VLOOKUP(A92,[7]令和4年度契約状況調査票!$C:$AW,34,FALSE),IF(O92="分担契約","分担契約"&amp;CHAR(10)&amp;"契約総額 "&amp;TEXT(VLOOKUP(A92,[7]令和4年度契約状況調査票!$C:$AW,18,FALSE),"#,##0円")&amp;CHAR(10)&amp;VLOOKUP(A92,[7]令和4年度契約状況調査票!$C:$AW,34,FALSE),IF(O92="単価契約","単価契約"&amp;CHAR(10)&amp;"予定調達総額 "&amp;TEXT(VLOOKUP(A92,[7]令和4年度契約状況調査票!$C:$AW,18,FALSE),"#,##0円")&amp;CHAR(10)&amp;VLOOKUP(A92,[7]令和4年度契約状況調査票!$C:$AW,34,FALSE),VLOOKUP(A92,[7]令和4年度契約状況調査票!$C:$AW,34,FALSE))))))))</f>
        <v/>
      </c>
      <c r="O92" s="11" t="str">
        <f>IF(A92="","",VLOOKUP(A92,[7]令和4年度契約状況調査票!$C:$CE,55,FALSE))</f>
        <v/>
      </c>
      <c r="P92" s="11" t="str">
        <f>IF(A92="","",IF(VLOOKUP(A92,[7]令和4年度契約状況調査票!$C:$AW,16,FALSE)="他官署で調達手続きを実施のため","×",IF(VLOOKUP(A92,[7]令和4年度契約状況調査票!$C:$AW,23,FALSE)="②同種の他の契約の予定価格を類推されるおそれがあるため公表しない","×","○")))</f>
        <v/>
      </c>
    </row>
    <row r="93" spans="1:16" s="11" customFormat="1" ht="60" hidden="1" customHeight="1">
      <c r="A93" s="12" t="str">
        <f>IF(MAX([7]令和4年度契約状況調査票!C13:C99)&gt;=ROW()-5,ROW()-5,"")</f>
        <v/>
      </c>
      <c r="B93" s="13" t="str">
        <f>IF(A93="","",VLOOKUP(A93,[7]令和4年度契約状況調査票!$C:$AW,7,FALSE))</f>
        <v/>
      </c>
      <c r="C93" s="14" t="str">
        <f>IF(A93="","",VLOOKUP(A93,[7]令和4年度契約状況調査票!$C:$AW,8,FALSE))</f>
        <v/>
      </c>
      <c r="D93" s="15" t="str">
        <f>IF(A93="","",VLOOKUP(A93,[7]令和4年度契約状況調査票!$C:$AW,11,FALSE))</f>
        <v/>
      </c>
      <c r="E93" s="13" t="str">
        <f>IF(A93="","",VLOOKUP(A93,[7]令和4年度契約状況調査票!$C:$AW,12,FALSE))</f>
        <v/>
      </c>
      <c r="F93" s="16" t="str">
        <f>IF(A93="","",VLOOKUP(A93,[7]令和4年度契約状況調査票!$C:$AW,13,FALSE))</f>
        <v/>
      </c>
      <c r="G93" s="17" t="str">
        <f>IF(A93="","",IF(VLOOKUP(A93,[7]令和4年度契約状況調査票!$C:$AW,16,FALSE)="②一般競争入札（総合評価方式）","一般競争入札"&amp;CHAR(10)&amp;"（総合評価方式）","一般競争入札"))</f>
        <v/>
      </c>
      <c r="H93" s="18" t="str">
        <f>IF(A93="","",IF(VLOOKUP(A93,[7]令和4年度契約状況調査票!$C:$AW,18,FALSE)="他官署で調達手続きを実施のため","他官署で調達手続きを実施のため",IF(VLOOKUP(A93,[7]令和4年度契約状況調査票!$C:$AW,25,FALSE)="②同種の他の契約の予定価格を類推されるおそれがあるため公表しない","同種の他の契約の予定価格を類推されるおそれがあるため公表しない",IF(VLOOKUP(A93,[7]令和4年度契約状況調査票!$C:$AW,25,FALSE)="－","－",IF(VLOOKUP(A93,[7]令和4年度契約状況調査票!$C:$AW,9,FALSE)&lt;&gt;"",TEXT(VLOOKUP(A93,[7]令和4年度契約状況調査票!$C:$AW,18,FALSE),"#,##0円")&amp;CHAR(10)&amp;"(A)",VLOOKUP(A93,[7]令和4年度契約状況調査票!$C:$AW,18,FALSE))))))</f>
        <v/>
      </c>
      <c r="I93" s="18" t="str">
        <f>IF(A93="","",VLOOKUP(A93,[7]令和4年度契約状況調査票!$C:$AW,19,FALSE))</f>
        <v/>
      </c>
      <c r="J93" s="19" t="str">
        <f>IF(A93="","",IF(VLOOKUP(A93,[7]令和4年度契約状況調査票!$C:$AW,18,FALSE)="他官署で調達手続きを実施のため","－",IF(VLOOKUP(A93,[7]令和4年度契約状況調査票!$C:$AW,25,FALSE)="②同種の他の契約の予定価格を類推されるおそれがあるため公表しない","－",IF(VLOOKUP(A93,[7]令和4年度契約状況調査票!$C:$AW,25,FALSE)="－","－",IF(VLOOKUP(A93,[7]令和4年度契約状況調査票!$C:$AW,9,FALSE)&lt;&gt;"",TEXT(VLOOKUP(A93,[7]令和4年度契約状況調査票!$C:$AW,21,FALSE),"#.0%")&amp;CHAR(10)&amp;"(B/A×100)",VLOOKUP(A93,[7]令和4年度契約状況調査票!$C:$AW,21,FALSE))))))</f>
        <v/>
      </c>
      <c r="K93" s="20" t="str">
        <f>IF(A93="","",IF(VLOOKUP(A93,[7]令和4年度契約状況調査票!$C:$AW,14,FALSE)="①公益社団法人","公社",IF(VLOOKUP(A93,[7]令和4年度契約状況調査票!$C:$AW,14,FALSE)="②公益財団法人","公財","")))</f>
        <v/>
      </c>
      <c r="L93" s="20" t="str">
        <f>IF(A93="","",VLOOKUP(A93,[7]令和4年度契約状況調査票!$C:$AW,15,FALSE))</f>
        <v/>
      </c>
      <c r="M93" s="21" t="str">
        <f>IF(A93="","",IF(VLOOKUP(A93,[7]令和4年度契約状況調査票!$C:$AW,15,FALSE)="国所管",VLOOKUP(A93,[7]令和4年度契約状況調査票!$C:$AW,26,FALSE),""))</f>
        <v/>
      </c>
      <c r="N93" s="22" t="str">
        <f>IF(A93="","",IF(AND(P93="○",O93="分担契約/単価契約"),"単価契約"&amp;CHAR(10)&amp;"予定調達総額 "&amp;TEXT(VLOOKUP(A93,[7]令和4年度契約状況調査票!$C:$AW,18,FALSE),"#,##0円")&amp;"(B)"&amp;CHAR(10)&amp;"分担契約"&amp;CHAR(10)&amp;VLOOKUP(A93,[7]令和4年度契約状況調査票!$C:$AW,34,FALSE),IF(AND(P93="○",O93="分担契約"),"分担契約"&amp;CHAR(10)&amp;"契約総額 "&amp;TEXT(VLOOKUP(A93,[7]令和4年度契約状況調査票!$C:$AW,18,FALSE),"#,##0円")&amp;"(B)"&amp;CHAR(10)&amp;VLOOKUP(A93,[7]令和4年度契約状況調査票!$C:$AW,34,FALSE),(IF(O93="分担契約/単価契約","単価契約"&amp;CHAR(10)&amp;"予定調達総額 "&amp;TEXT(VLOOKUP(A93,[7]令和4年度契約状況調査票!$C:$AW,18,FALSE),"#,##0円")&amp;CHAR(10)&amp;"分担契約"&amp;CHAR(10)&amp;VLOOKUP(A93,[7]令和4年度契約状況調査票!$C:$AW,34,FALSE),IF(O93="分担契約","分担契約"&amp;CHAR(10)&amp;"契約総額 "&amp;TEXT(VLOOKUP(A93,[7]令和4年度契約状況調査票!$C:$AW,18,FALSE),"#,##0円")&amp;CHAR(10)&amp;VLOOKUP(A93,[7]令和4年度契約状況調査票!$C:$AW,34,FALSE),IF(O93="単価契約","単価契約"&amp;CHAR(10)&amp;"予定調達総額 "&amp;TEXT(VLOOKUP(A93,[7]令和4年度契約状況調査票!$C:$AW,18,FALSE),"#,##0円")&amp;CHAR(10)&amp;VLOOKUP(A93,[7]令和4年度契約状況調査票!$C:$AW,34,FALSE),VLOOKUP(A93,[7]令和4年度契約状況調査票!$C:$AW,34,FALSE))))))))</f>
        <v/>
      </c>
      <c r="O93" s="11" t="str">
        <f>IF(A93="","",VLOOKUP(A93,[7]令和4年度契約状況調査票!$C:$CE,55,FALSE))</f>
        <v/>
      </c>
      <c r="P93" s="11" t="str">
        <f>IF(A93="","",IF(VLOOKUP(A93,[7]令和4年度契約状況調査票!$C:$AW,16,FALSE)="他官署で調達手続きを実施のため","×",IF(VLOOKUP(A93,[7]令和4年度契約状況調査票!$C:$AW,23,FALSE)="②同種の他の契約の予定価格を類推されるおそれがあるため公表しない","×","○")))</f>
        <v/>
      </c>
    </row>
    <row r="94" spans="1:16" s="11" customFormat="1" ht="60" hidden="1" customHeight="1">
      <c r="A94" s="12" t="str">
        <f>IF(MAX([7]令和4年度契約状況調査票!C13:C100)&gt;=ROW()-5,ROW()-5,"")</f>
        <v/>
      </c>
      <c r="B94" s="13" t="str">
        <f>IF(A94="","",VLOOKUP(A94,[7]令和4年度契約状況調査票!$C:$AW,7,FALSE))</f>
        <v/>
      </c>
      <c r="C94" s="14" t="str">
        <f>IF(A94="","",VLOOKUP(A94,[7]令和4年度契約状況調査票!$C:$AW,8,FALSE))</f>
        <v/>
      </c>
      <c r="D94" s="15" t="str">
        <f>IF(A94="","",VLOOKUP(A94,[7]令和4年度契約状況調査票!$C:$AW,11,FALSE))</f>
        <v/>
      </c>
      <c r="E94" s="13" t="str">
        <f>IF(A94="","",VLOOKUP(A94,[7]令和4年度契約状況調査票!$C:$AW,12,FALSE))</f>
        <v/>
      </c>
      <c r="F94" s="16" t="str">
        <f>IF(A94="","",VLOOKUP(A94,[7]令和4年度契約状況調査票!$C:$AW,13,FALSE))</f>
        <v/>
      </c>
      <c r="G94" s="17" t="str">
        <f>IF(A94="","",IF(VLOOKUP(A94,[7]令和4年度契約状況調査票!$C:$AW,16,FALSE)="②一般競争入札（総合評価方式）","一般競争入札"&amp;CHAR(10)&amp;"（総合評価方式）","一般競争入札"))</f>
        <v/>
      </c>
      <c r="H94" s="18" t="str">
        <f>IF(A94="","",IF(VLOOKUP(A94,[7]令和4年度契約状況調査票!$C:$AW,18,FALSE)="他官署で調達手続きを実施のため","他官署で調達手続きを実施のため",IF(VLOOKUP(A94,[7]令和4年度契約状況調査票!$C:$AW,25,FALSE)="②同種の他の契約の予定価格を類推されるおそれがあるため公表しない","同種の他の契約の予定価格を類推されるおそれがあるため公表しない",IF(VLOOKUP(A94,[7]令和4年度契約状況調査票!$C:$AW,25,FALSE)="－","－",IF(VLOOKUP(A94,[7]令和4年度契約状況調査票!$C:$AW,9,FALSE)&lt;&gt;"",TEXT(VLOOKUP(A94,[7]令和4年度契約状況調査票!$C:$AW,18,FALSE),"#,##0円")&amp;CHAR(10)&amp;"(A)",VLOOKUP(A94,[7]令和4年度契約状況調査票!$C:$AW,18,FALSE))))))</f>
        <v/>
      </c>
      <c r="I94" s="18" t="str">
        <f>IF(A94="","",VLOOKUP(A94,[7]令和4年度契約状況調査票!$C:$AW,19,FALSE))</f>
        <v/>
      </c>
      <c r="J94" s="19" t="str">
        <f>IF(A94="","",IF(VLOOKUP(A94,[7]令和4年度契約状況調査票!$C:$AW,18,FALSE)="他官署で調達手続きを実施のため","－",IF(VLOOKUP(A94,[7]令和4年度契約状況調査票!$C:$AW,25,FALSE)="②同種の他の契約の予定価格を類推されるおそれがあるため公表しない","－",IF(VLOOKUP(A94,[7]令和4年度契約状況調査票!$C:$AW,25,FALSE)="－","－",IF(VLOOKUP(A94,[7]令和4年度契約状況調査票!$C:$AW,9,FALSE)&lt;&gt;"",TEXT(VLOOKUP(A94,[7]令和4年度契約状況調査票!$C:$AW,21,FALSE),"#.0%")&amp;CHAR(10)&amp;"(B/A×100)",VLOOKUP(A94,[7]令和4年度契約状況調査票!$C:$AW,21,FALSE))))))</f>
        <v/>
      </c>
      <c r="K94" s="20" t="str">
        <f>IF(A94="","",IF(VLOOKUP(A94,[7]令和4年度契約状況調査票!$C:$AW,14,FALSE)="①公益社団法人","公社",IF(VLOOKUP(A94,[7]令和4年度契約状況調査票!$C:$AW,14,FALSE)="②公益財団法人","公財","")))</f>
        <v/>
      </c>
      <c r="L94" s="20" t="str">
        <f>IF(A94="","",VLOOKUP(A94,[7]令和4年度契約状況調査票!$C:$AW,15,FALSE))</f>
        <v/>
      </c>
      <c r="M94" s="21" t="str">
        <f>IF(A94="","",IF(VLOOKUP(A94,[7]令和4年度契約状況調査票!$C:$AW,15,FALSE)="国所管",VLOOKUP(A94,[7]令和4年度契約状況調査票!$C:$AW,26,FALSE),""))</f>
        <v/>
      </c>
      <c r="N94" s="22" t="str">
        <f>IF(A94="","",IF(AND(P94="○",O94="分担契約/単価契約"),"単価契約"&amp;CHAR(10)&amp;"予定調達総額 "&amp;TEXT(VLOOKUP(A94,[7]令和4年度契約状況調査票!$C:$AW,18,FALSE),"#,##0円")&amp;"(B)"&amp;CHAR(10)&amp;"分担契約"&amp;CHAR(10)&amp;VLOOKUP(A94,[7]令和4年度契約状況調査票!$C:$AW,34,FALSE),IF(AND(P94="○",O94="分担契約"),"分担契約"&amp;CHAR(10)&amp;"契約総額 "&amp;TEXT(VLOOKUP(A94,[7]令和4年度契約状況調査票!$C:$AW,18,FALSE),"#,##0円")&amp;"(B)"&amp;CHAR(10)&amp;VLOOKUP(A94,[7]令和4年度契約状況調査票!$C:$AW,34,FALSE),(IF(O94="分担契約/単価契約","単価契約"&amp;CHAR(10)&amp;"予定調達総額 "&amp;TEXT(VLOOKUP(A94,[7]令和4年度契約状況調査票!$C:$AW,18,FALSE),"#,##0円")&amp;CHAR(10)&amp;"分担契約"&amp;CHAR(10)&amp;VLOOKUP(A94,[7]令和4年度契約状況調査票!$C:$AW,34,FALSE),IF(O94="分担契約","分担契約"&amp;CHAR(10)&amp;"契約総額 "&amp;TEXT(VLOOKUP(A94,[7]令和4年度契約状況調査票!$C:$AW,18,FALSE),"#,##0円")&amp;CHAR(10)&amp;VLOOKUP(A94,[7]令和4年度契約状況調査票!$C:$AW,34,FALSE),IF(O94="単価契約","単価契約"&amp;CHAR(10)&amp;"予定調達総額 "&amp;TEXT(VLOOKUP(A94,[7]令和4年度契約状況調査票!$C:$AW,18,FALSE),"#,##0円")&amp;CHAR(10)&amp;VLOOKUP(A94,[7]令和4年度契約状況調査票!$C:$AW,34,FALSE),VLOOKUP(A94,[7]令和4年度契約状況調査票!$C:$AW,34,FALSE))))))))</f>
        <v/>
      </c>
      <c r="O94" s="11" t="str">
        <f>IF(A94="","",VLOOKUP(A94,[7]令和4年度契約状況調査票!$C:$CE,55,FALSE))</f>
        <v/>
      </c>
      <c r="P94" s="11" t="str">
        <f>IF(A94="","",IF(VLOOKUP(A94,[7]令和4年度契約状況調査票!$C:$AW,16,FALSE)="他官署で調達手続きを実施のため","×",IF(VLOOKUP(A94,[7]令和4年度契約状況調査票!$C:$AW,23,FALSE)="②同種の他の契約の予定価格を類推されるおそれがあるため公表しない","×","○")))</f>
        <v/>
      </c>
    </row>
    <row r="95" spans="1:16" s="11" customFormat="1" ht="60" hidden="1" customHeight="1">
      <c r="A95" s="12" t="str">
        <f>IF(MAX([7]令和4年度契約状況調査票!C13:C101)&gt;=ROW()-5,ROW()-5,"")</f>
        <v/>
      </c>
      <c r="B95" s="13" t="str">
        <f>IF(A95="","",VLOOKUP(A95,[7]令和4年度契約状況調査票!$C:$AW,7,FALSE))</f>
        <v/>
      </c>
      <c r="C95" s="14" t="str">
        <f>IF(A95="","",VLOOKUP(A95,[7]令和4年度契約状況調査票!$C:$AW,8,FALSE))</f>
        <v/>
      </c>
      <c r="D95" s="15" t="str">
        <f>IF(A95="","",VLOOKUP(A95,[7]令和4年度契約状況調査票!$C:$AW,11,FALSE))</f>
        <v/>
      </c>
      <c r="E95" s="13" t="str">
        <f>IF(A95="","",VLOOKUP(A95,[7]令和4年度契約状況調査票!$C:$AW,12,FALSE))</f>
        <v/>
      </c>
      <c r="F95" s="16" t="str">
        <f>IF(A95="","",VLOOKUP(A95,[7]令和4年度契約状況調査票!$C:$AW,13,FALSE))</f>
        <v/>
      </c>
      <c r="G95" s="17" t="str">
        <f>IF(A95="","",IF(VLOOKUP(A95,[7]令和4年度契約状況調査票!$C:$AW,16,FALSE)="②一般競争入札（総合評価方式）","一般競争入札"&amp;CHAR(10)&amp;"（総合評価方式）","一般競争入札"))</f>
        <v/>
      </c>
      <c r="H95" s="18" t="str">
        <f>IF(A95="","",IF(VLOOKUP(A95,[7]令和4年度契約状況調査票!$C:$AW,18,FALSE)="他官署で調達手続きを実施のため","他官署で調達手続きを実施のため",IF(VLOOKUP(A95,[7]令和4年度契約状況調査票!$C:$AW,25,FALSE)="②同種の他の契約の予定価格を類推されるおそれがあるため公表しない","同種の他の契約の予定価格を類推されるおそれがあるため公表しない",IF(VLOOKUP(A95,[7]令和4年度契約状況調査票!$C:$AW,25,FALSE)="－","－",IF(VLOOKUP(A95,[7]令和4年度契約状況調査票!$C:$AW,9,FALSE)&lt;&gt;"",TEXT(VLOOKUP(A95,[7]令和4年度契約状況調査票!$C:$AW,18,FALSE),"#,##0円")&amp;CHAR(10)&amp;"(A)",VLOOKUP(A95,[7]令和4年度契約状況調査票!$C:$AW,18,FALSE))))))</f>
        <v/>
      </c>
      <c r="I95" s="18" t="str">
        <f>IF(A95="","",VLOOKUP(A95,[7]令和4年度契約状況調査票!$C:$AW,19,FALSE))</f>
        <v/>
      </c>
      <c r="J95" s="19" t="str">
        <f>IF(A95="","",IF(VLOOKUP(A95,[7]令和4年度契約状況調査票!$C:$AW,18,FALSE)="他官署で調達手続きを実施のため","－",IF(VLOOKUP(A95,[7]令和4年度契約状況調査票!$C:$AW,25,FALSE)="②同種の他の契約の予定価格を類推されるおそれがあるため公表しない","－",IF(VLOOKUP(A95,[7]令和4年度契約状況調査票!$C:$AW,25,FALSE)="－","－",IF(VLOOKUP(A95,[7]令和4年度契約状況調査票!$C:$AW,9,FALSE)&lt;&gt;"",TEXT(VLOOKUP(A95,[7]令和4年度契約状況調査票!$C:$AW,21,FALSE),"#.0%")&amp;CHAR(10)&amp;"(B/A×100)",VLOOKUP(A95,[7]令和4年度契約状況調査票!$C:$AW,21,FALSE))))))</f>
        <v/>
      </c>
      <c r="K95" s="20" t="str">
        <f>IF(A95="","",IF(VLOOKUP(A95,[7]令和4年度契約状況調査票!$C:$AW,14,FALSE)="①公益社団法人","公社",IF(VLOOKUP(A95,[7]令和4年度契約状況調査票!$C:$AW,14,FALSE)="②公益財団法人","公財","")))</f>
        <v/>
      </c>
      <c r="L95" s="20" t="str">
        <f>IF(A95="","",VLOOKUP(A95,[7]令和4年度契約状況調査票!$C:$AW,15,FALSE))</f>
        <v/>
      </c>
      <c r="M95" s="21" t="str">
        <f>IF(A95="","",IF(VLOOKUP(A95,[7]令和4年度契約状況調査票!$C:$AW,15,FALSE)="国所管",VLOOKUP(A95,[7]令和4年度契約状況調査票!$C:$AW,26,FALSE),""))</f>
        <v/>
      </c>
      <c r="N95" s="22" t="str">
        <f>IF(A95="","",IF(AND(P95="○",O95="分担契約/単価契約"),"単価契約"&amp;CHAR(10)&amp;"予定調達総額 "&amp;TEXT(VLOOKUP(A95,[7]令和4年度契約状況調査票!$C:$AW,18,FALSE),"#,##0円")&amp;"(B)"&amp;CHAR(10)&amp;"分担契約"&amp;CHAR(10)&amp;VLOOKUP(A95,[7]令和4年度契約状況調査票!$C:$AW,34,FALSE),IF(AND(P95="○",O95="分担契約"),"分担契約"&amp;CHAR(10)&amp;"契約総額 "&amp;TEXT(VLOOKUP(A95,[7]令和4年度契約状況調査票!$C:$AW,18,FALSE),"#,##0円")&amp;"(B)"&amp;CHAR(10)&amp;VLOOKUP(A95,[7]令和4年度契約状況調査票!$C:$AW,34,FALSE),(IF(O95="分担契約/単価契約","単価契約"&amp;CHAR(10)&amp;"予定調達総額 "&amp;TEXT(VLOOKUP(A95,[7]令和4年度契約状況調査票!$C:$AW,18,FALSE),"#,##0円")&amp;CHAR(10)&amp;"分担契約"&amp;CHAR(10)&amp;VLOOKUP(A95,[7]令和4年度契約状況調査票!$C:$AW,34,FALSE),IF(O95="分担契約","分担契約"&amp;CHAR(10)&amp;"契約総額 "&amp;TEXT(VLOOKUP(A95,[7]令和4年度契約状況調査票!$C:$AW,18,FALSE),"#,##0円")&amp;CHAR(10)&amp;VLOOKUP(A95,[7]令和4年度契約状況調査票!$C:$AW,34,FALSE),IF(O95="単価契約","単価契約"&amp;CHAR(10)&amp;"予定調達総額 "&amp;TEXT(VLOOKUP(A95,[7]令和4年度契約状況調査票!$C:$AW,18,FALSE),"#,##0円")&amp;CHAR(10)&amp;VLOOKUP(A95,[7]令和4年度契約状況調査票!$C:$AW,34,FALSE),VLOOKUP(A95,[7]令和4年度契約状況調査票!$C:$AW,34,FALSE))))))))</f>
        <v/>
      </c>
      <c r="O95" s="11" t="str">
        <f>IF(A95="","",VLOOKUP(A95,[7]令和4年度契約状況調査票!$C:$CE,55,FALSE))</f>
        <v/>
      </c>
      <c r="P95" s="11" t="str">
        <f>IF(A95="","",IF(VLOOKUP(A95,[7]令和4年度契約状況調査票!$C:$AW,16,FALSE)="他官署で調達手続きを実施のため","×",IF(VLOOKUP(A95,[7]令和4年度契約状況調査票!$C:$AW,23,FALSE)="②同種の他の契約の予定価格を類推されるおそれがあるため公表しない","×","○")))</f>
        <v/>
      </c>
    </row>
    <row r="96" spans="1:16" s="11" customFormat="1" ht="60" hidden="1" customHeight="1">
      <c r="A96" s="12" t="str">
        <f>IF(MAX([7]令和4年度契約状況調査票!C13:C102)&gt;=ROW()-5,ROW()-5,"")</f>
        <v/>
      </c>
      <c r="B96" s="13" t="str">
        <f>IF(A96="","",VLOOKUP(A96,[7]令和4年度契約状況調査票!$C:$AW,7,FALSE))</f>
        <v/>
      </c>
      <c r="C96" s="14" t="str">
        <f>IF(A96="","",VLOOKUP(A96,[7]令和4年度契約状況調査票!$C:$AW,8,FALSE))</f>
        <v/>
      </c>
      <c r="D96" s="15" t="str">
        <f>IF(A96="","",VLOOKUP(A96,[7]令和4年度契約状況調査票!$C:$AW,11,FALSE))</f>
        <v/>
      </c>
      <c r="E96" s="13" t="str">
        <f>IF(A96="","",VLOOKUP(A96,[7]令和4年度契約状況調査票!$C:$AW,12,FALSE))</f>
        <v/>
      </c>
      <c r="F96" s="16" t="str">
        <f>IF(A96="","",VLOOKUP(A96,[7]令和4年度契約状況調査票!$C:$AW,13,FALSE))</f>
        <v/>
      </c>
      <c r="G96" s="17" t="str">
        <f>IF(A96="","",IF(VLOOKUP(A96,[7]令和4年度契約状況調査票!$C:$AW,16,FALSE)="②一般競争入札（総合評価方式）","一般競争入札"&amp;CHAR(10)&amp;"（総合評価方式）","一般競争入札"))</f>
        <v/>
      </c>
      <c r="H96" s="18" t="str">
        <f>IF(A96="","",IF(VLOOKUP(A96,[7]令和4年度契約状況調査票!$C:$AW,18,FALSE)="他官署で調達手続きを実施のため","他官署で調達手続きを実施のため",IF(VLOOKUP(A96,[7]令和4年度契約状況調査票!$C:$AW,25,FALSE)="②同種の他の契約の予定価格を類推されるおそれがあるため公表しない","同種の他の契約の予定価格を類推されるおそれがあるため公表しない",IF(VLOOKUP(A96,[7]令和4年度契約状況調査票!$C:$AW,25,FALSE)="－","－",IF(VLOOKUP(A96,[7]令和4年度契約状況調査票!$C:$AW,9,FALSE)&lt;&gt;"",TEXT(VLOOKUP(A96,[7]令和4年度契約状況調査票!$C:$AW,18,FALSE),"#,##0円")&amp;CHAR(10)&amp;"(A)",VLOOKUP(A96,[7]令和4年度契約状況調査票!$C:$AW,18,FALSE))))))</f>
        <v/>
      </c>
      <c r="I96" s="18" t="str">
        <f>IF(A96="","",VLOOKUP(A96,[7]令和4年度契約状況調査票!$C:$AW,19,FALSE))</f>
        <v/>
      </c>
      <c r="J96" s="19" t="str">
        <f>IF(A96="","",IF(VLOOKUP(A96,[7]令和4年度契約状況調査票!$C:$AW,18,FALSE)="他官署で調達手続きを実施のため","－",IF(VLOOKUP(A96,[7]令和4年度契約状況調査票!$C:$AW,25,FALSE)="②同種の他の契約の予定価格を類推されるおそれがあるため公表しない","－",IF(VLOOKUP(A96,[7]令和4年度契約状況調査票!$C:$AW,25,FALSE)="－","－",IF(VLOOKUP(A96,[7]令和4年度契約状況調査票!$C:$AW,9,FALSE)&lt;&gt;"",TEXT(VLOOKUP(A96,[7]令和4年度契約状況調査票!$C:$AW,21,FALSE),"#.0%")&amp;CHAR(10)&amp;"(B/A×100)",VLOOKUP(A96,[7]令和4年度契約状況調査票!$C:$AW,21,FALSE))))))</f>
        <v/>
      </c>
      <c r="K96" s="20" t="str">
        <f>IF(A96="","",IF(VLOOKUP(A96,[7]令和4年度契約状況調査票!$C:$AW,14,FALSE)="①公益社団法人","公社",IF(VLOOKUP(A96,[7]令和4年度契約状況調査票!$C:$AW,14,FALSE)="②公益財団法人","公財","")))</f>
        <v/>
      </c>
      <c r="L96" s="20" t="str">
        <f>IF(A96="","",VLOOKUP(A96,[7]令和4年度契約状況調査票!$C:$AW,15,FALSE))</f>
        <v/>
      </c>
      <c r="M96" s="21" t="str">
        <f>IF(A96="","",IF(VLOOKUP(A96,[7]令和4年度契約状況調査票!$C:$AW,15,FALSE)="国所管",VLOOKUP(A96,[7]令和4年度契約状況調査票!$C:$AW,26,FALSE),""))</f>
        <v/>
      </c>
      <c r="N96" s="22" t="str">
        <f>IF(A96="","",IF(AND(P96="○",O96="分担契約/単価契約"),"単価契約"&amp;CHAR(10)&amp;"予定調達総額 "&amp;TEXT(VLOOKUP(A96,[7]令和4年度契約状況調査票!$C:$AW,18,FALSE),"#,##0円")&amp;"(B)"&amp;CHAR(10)&amp;"分担契約"&amp;CHAR(10)&amp;VLOOKUP(A96,[7]令和4年度契約状況調査票!$C:$AW,34,FALSE),IF(AND(P96="○",O96="分担契約"),"分担契約"&amp;CHAR(10)&amp;"契約総額 "&amp;TEXT(VLOOKUP(A96,[7]令和4年度契約状況調査票!$C:$AW,18,FALSE),"#,##0円")&amp;"(B)"&amp;CHAR(10)&amp;VLOOKUP(A96,[7]令和4年度契約状況調査票!$C:$AW,34,FALSE),(IF(O96="分担契約/単価契約","単価契約"&amp;CHAR(10)&amp;"予定調達総額 "&amp;TEXT(VLOOKUP(A96,[7]令和4年度契約状況調査票!$C:$AW,18,FALSE),"#,##0円")&amp;CHAR(10)&amp;"分担契約"&amp;CHAR(10)&amp;VLOOKUP(A96,[7]令和4年度契約状況調査票!$C:$AW,34,FALSE),IF(O96="分担契約","分担契約"&amp;CHAR(10)&amp;"契約総額 "&amp;TEXT(VLOOKUP(A96,[7]令和4年度契約状況調査票!$C:$AW,18,FALSE),"#,##0円")&amp;CHAR(10)&amp;VLOOKUP(A96,[7]令和4年度契約状況調査票!$C:$AW,34,FALSE),IF(O96="単価契約","単価契約"&amp;CHAR(10)&amp;"予定調達総額 "&amp;TEXT(VLOOKUP(A96,[7]令和4年度契約状況調査票!$C:$AW,18,FALSE),"#,##0円")&amp;CHAR(10)&amp;VLOOKUP(A96,[7]令和4年度契約状況調査票!$C:$AW,34,FALSE),VLOOKUP(A96,[7]令和4年度契約状況調査票!$C:$AW,34,FALSE))))))))</f>
        <v/>
      </c>
      <c r="O96" s="11" t="str">
        <f>IF(A96="","",VLOOKUP(A96,[7]令和4年度契約状況調査票!$C:$CE,55,FALSE))</f>
        <v/>
      </c>
      <c r="P96" s="11" t="str">
        <f>IF(A96="","",IF(VLOOKUP(A96,[7]令和4年度契約状況調査票!$C:$AW,16,FALSE)="他官署で調達手続きを実施のため","×",IF(VLOOKUP(A96,[7]令和4年度契約状況調査票!$C:$AW,23,FALSE)="②同種の他の契約の予定価格を類推されるおそれがあるため公表しない","×","○")))</f>
        <v/>
      </c>
    </row>
    <row r="97" spans="1:16" s="11" customFormat="1" ht="60" hidden="1" customHeight="1">
      <c r="A97" s="12" t="str">
        <f>IF(MAX([7]令和4年度契約状況調査票!C13:C103)&gt;=ROW()-5,ROW()-5,"")</f>
        <v/>
      </c>
      <c r="B97" s="13" t="str">
        <f>IF(A97="","",VLOOKUP(A97,[7]令和4年度契約状況調査票!$C:$AW,7,FALSE))</f>
        <v/>
      </c>
      <c r="C97" s="14" t="str">
        <f>IF(A97="","",VLOOKUP(A97,[7]令和4年度契約状況調査票!$C:$AW,8,FALSE))</f>
        <v/>
      </c>
      <c r="D97" s="15" t="str">
        <f>IF(A97="","",VLOOKUP(A97,[7]令和4年度契約状況調査票!$C:$AW,11,FALSE))</f>
        <v/>
      </c>
      <c r="E97" s="13" t="str">
        <f>IF(A97="","",VLOOKUP(A97,[7]令和4年度契約状況調査票!$C:$AW,12,FALSE))</f>
        <v/>
      </c>
      <c r="F97" s="16" t="str">
        <f>IF(A97="","",VLOOKUP(A97,[7]令和4年度契約状況調査票!$C:$AW,13,FALSE))</f>
        <v/>
      </c>
      <c r="G97" s="17" t="str">
        <f>IF(A97="","",IF(VLOOKUP(A97,[7]令和4年度契約状況調査票!$C:$AW,16,FALSE)="②一般競争入札（総合評価方式）","一般競争入札"&amp;CHAR(10)&amp;"（総合評価方式）","一般競争入札"))</f>
        <v/>
      </c>
      <c r="H97" s="18" t="str">
        <f>IF(A97="","",IF(VLOOKUP(A97,[7]令和4年度契約状況調査票!$C:$AW,18,FALSE)="他官署で調達手続きを実施のため","他官署で調達手続きを実施のため",IF(VLOOKUP(A97,[7]令和4年度契約状況調査票!$C:$AW,25,FALSE)="②同種の他の契約の予定価格を類推されるおそれがあるため公表しない","同種の他の契約の予定価格を類推されるおそれがあるため公表しない",IF(VLOOKUP(A97,[7]令和4年度契約状況調査票!$C:$AW,25,FALSE)="－","－",IF(VLOOKUP(A97,[7]令和4年度契約状況調査票!$C:$AW,9,FALSE)&lt;&gt;"",TEXT(VLOOKUP(A97,[7]令和4年度契約状況調査票!$C:$AW,18,FALSE),"#,##0円")&amp;CHAR(10)&amp;"(A)",VLOOKUP(A97,[7]令和4年度契約状況調査票!$C:$AW,18,FALSE))))))</f>
        <v/>
      </c>
      <c r="I97" s="18" t="str">
        <f>IF(A97="","",VLOOKUP(A97,[7]令和4年度契約状況調査票!$C:$AW,19,FALSE))</f>
        <v/>
      </c>
      <c r="J97" s="19" t="str">
        <f>IF(A97="","",IF(VLOOKUP(A97,[7]令和4年度契約状況調査票!$C:$AW,18,FALSE)="他官署で調達手続きを実施のため","－",IF(VLOOKUP(A97,[7]令和4年度契約状況調査票!$C:$AW,25,FALSE)="②同種の他の契約の予定価格を類推されるおそれがあるため公表しない","－",IF(VLOOKUP(A97,[7]令和4年度契約状況調査票!$C:$AW,25,FALSE)="－","－",IF(VLOOKUP(A97,[7]令和4年度契約状況調査票!$C:$AW,9,FALSE)&lt;&gt;"",TEXT(VLOOKUP(A97,[7]令和4年度契約状況調査票!$C:$AW,21,FALSE),"#.0%")&amp;CHAR(10)&amp;"(B/A×100)",VLOOKUP(A97,[7]令和4年度契約状況調査票!$C:$AW,21,FALSE))))))</f>
        <v/>
      </c>
      <c r="K97" s="20" t="str">
        <f>IF(A97="","",IF(VLOOKUP(A97,[7]令和4年度契約状況調査票!$C:$AW,14,FALSE)="①公益社団法人","公社",IF(VLOOKUP(A97,[7]令和4年度契約状況調査票!$C:$AW,14,FALSE)="②公益財団法人","公財","")))</f>
        <v/>
      </c>
      <c r="L97" s="20" t="str">
        <f>IF(A97="","",VLOOKUP(A97,[7]令和4年度契約状況調査票!$C:$AW,15,FALSE))</f>
        <v/>
      </c>
      <c r="M97" s="21" t="str">
        <f>IF(A97="","",IF(VLOOKUP(A97,[7]令和4年度契約状況調査票!$C:$AW,15,FALSE)="国所管",VLOOKUP(A97,[7]令和4年度契約状況調査票!$C:$AW,26,FALSE),""))</f>
        <v/>
      </c>
      <c r="N97" s="22" t="str">
        <f>IF(A97="","",IF(AND(P97="○",O97="分担契約/単価契約"),"単価契約"&amp;CHAR(10)&amp;"予定調達総額 "&amp;TEXT(VLOOKUP(A97,[7]令和4年度契約状況調査票!$C:$AW,18,FALSE),"#,##0円")&amp;"(B)"&amp;CHAR(10)&amp;"分担契約"&amp;CHAR(10)&amp;VLOOKUP(A97,[7]令和4年度契約状況調査票!$C:$AW,34,FALSE),IF(AND(P97="○",O97="分担契約"),"分担契約"&amp;CHAR(10)&amp;"契約総額 "&amp;TEXT(VLOOKUP(A97,[7]令和4年度契約状況調査票!$C:$AW,18,FALSE),"#,##0円")&amp;"(B)"&amp;CHAR(10)&amp;VLOOKUP(A97,[7]令和4年度契約状況調査票!$C:$AW,34,FALSE),(IF(O97="分担契約/単価契約","単価契約"&amp;CHAR(10)&amp;"予定調達総額 "&amp;TEXT(VLOOKUP(A97,[7]令和4年度契約状況調査票!$C:$AW,18,FALSE),"#,##0円")&amp;CHAR(10)&amp;"分担契約"&amp;CHAR(10)&amp;VLOOKUP(A97,[7]令和4年度契約状況調査票!$C:$AW,34,FALSE),IF(O97="分担契約","分担契約"&amp;CHAR(10)&amp;"契約総額 "&amp;TEXT(VLOOKUP(A97,[7]令和4年度契約状況調査票!$C:$AW,18,FALSE),"#,##0円")&amp;CHAR(10)&amp;VLOOKUP(A97,[7]令和4年度契約状況調査票!$C:$AW,34,FALSE),IF(O97="単価契約","単価契約"&amp;CHAR(10)&amp;"予定調達総額 "&amp;TEXT(VLOOKUP(A97,[7]令和4年度契約状況調査票!$C:$AW,18,FALSE),"#,##0円")&amp;CHAR(10)&amp;VLOOKUP(A97,[7]令和4年度契約状況調査票!$C:$AW,34,FALSE),VLOOKUP(A97,[7]令和4年度契約状況調査票!$C:$AW,34,FALSE))))))))</f>
        <v/>
      </c>
      <c r="O97" s="11" t="str">
        <f>IF(A97="","",VLOOKUP(A97,[7]令和4年度契約状況調査票!$C:$CE,55,FALSE))</f>
        <v/>
      </c>
      <c r="P97" s="11" t="str">
        <f>IF(A97="","",IF(VLOOKUP(A97,[7]令和4年度契約状況調査票!$C:$AW,16,FALSE)="他官署で調達手続きを実施のため","×",IF(VLOOKUP(A97,[7]令和4年度契約状況調査票!$C:$AW,23,FALSE)="②同種の他の契約の予定価格を類推されるおそれがあるため公表しない","×","○")))</f>
        <v/>
      </c>
    </row>
    <row r="98" spans="1:16" s="11" customFormat="1" ht="60" hidden="1" customHeight="1">
      <c r="A98" s="12" t="str">
        <f>IF(MAX([7]令和4年度契約状況調査票!C13:C104)&gt;=ROW()-5,ROW()-5,"")</f>
        <v/>
      </c>
      <c r="B98" s="13" t="str">
        <f>IF(A98="","",VLOOKUP(A98,[7]令和4年度契約状況調査票!$C:$AW,7,FALSE))</f>
        <v/>
      </c>
      <c r="C98" s="14" t="str">
        <f>IF(A98="","",VLOOKUP(A98,[7]令和4年度契約状況調査票!$C:$AW,8,FALSE))</f>
        <v/>
      </c>
      <c r="D98" s="15" t="str">
        <f>IF(A98="","",VLOOKUP(A98,[7]令和4年度契約状況調査票!$C:$AW,11,FALSE))</f>
        <v/>
      </c>
      <c r="E98" s="13" t="str">
        <f>IF(A98="","",VLOOKUP(A98,[7]令和4年度契約状況調査票!$C:$AW,12,FALSE))</f>
        <v/>
      </c>
      <c r="F98" s="16" t="str">
        <f>IF(A98="","",VLOOKUP(A98,[7]令和4年度契約状況調査票!$C:$AW,13,FALSE))</f>
        <v/>
      </c>
      <c r="G98" s="17" t="str">
        <f>IF(A98="","",IF(VLOOKUP(A98,[7]令和4年度契約状況調査票!$C:$AW,16,FALSE)="②一般競争入札（総合評価方式）","一般競争入札"&amp;CHAR(10)&amp;"（総合評価方式）","一般競争入札"))</f>
        <v/>
      </c>
      <c r="H98" s="18" t="str">
        <f>IF(A98="","",IF(VLOOKUP(A98,[7]令和4年度契約状況調査票!$C:$AW,18,FALSE)="他官署で調達手続きを実施のため","他官署で調達手続きを実施のため",IF(VLOOKUP(A98,[7]令和4年度契約状況調査票!$C:$AW,25,FALSE)="②同種の他の契約の予定価格を類推されるおそれがあるため公表しない","同種の他の契約の予定価格を類推されるおそれがあるため公表しない",IF(VLOOKUP(A98,[7]令和4年度契約状況調査票!$C:$AW,25,FALSE)="－","－",IF(VLOOKUP(A98,[7]令和4年度契約状況調査票!$C:$AW,9,FALSE)&lt;&gt;"",TEXT(VLOOKUP(A98,[7]令和4年度契約状況調査票!$C:$AW,18,FALSE),"#,##0円")&amp;CHAR(10)&amp;"(A)",VLOOKUP(A98,[7]令和4年度契約状況調査票!$C:$AW,18,FALSE))))))</f>
        <v/>
      </c>
      <c r="I98" s="18" t="str">
        <f>IF(A98="","",VLOOKUP(A98,[7]令和4年度契約状況調査票!$C:$AW,19,FALSE))</f>
        <v/>
      </c>
      <c r="J98" s="19" t="str">
        <f>IF(A98="","",IF(VLOOKUP(A98,[7]令和4年度契約状況調査票!$C:$AW,18,FALSE)="他官署で調達手続きを実施のため","－",IF(VLOOKUP(A98,[7]令和4年度契約状況調査票!$C:$AW,25,FALSE)="②同種の他の契約の予定価格を類推されるおそれがあるため公表しない","－",IF(VLOOKUP(A98,[7]令和4年度契約状況調査票!$C:$AW,25,FALSE)="－","－",IF(VLOOKUP(A98,[7]令和4年度契約状況調査票!$C:$AW,9,FALSE)&lt;&gt;"",TEXT(VLOOKUP(A98,[7]令和4年度契約状況調査票!$C:$AW,21,FALSE),"#.0%")&amp;CHAR(10)&amp;"(B/A×100)",VLOOKUP(A98,[7]令和4年度契約状況調査票!$C:$AW,21,FALSE))))))</f>
        <v/>
      </c>
      <c r="K98" s="20" t="str">
        <f>IF(A98="","",IF(VLOOKUP(A98,[7]令和4年度契約状況調査票!$C:$AW,14,FALSE)="①公益社団法人","公社",IF(VLOOKUP(A98,[7]令和4年度契約状況調査票!$C:$AW,14,FALSE)="②公益財団法人","公財","")))</f>
        <v/>
      </c>
      <c r="L98" s="20" t="str">
        <f>IF(A98="","",VLOOKUP(A98,[7]令和4年度契約状況調査票!$C:$AW,15,FALSE))</f>
        <v/>
      </c>
      <c r="M98" s="21" t="str">
        <f>IF(A98="","",IF(VLOOKUP(A98,[7]令和4年度契約状況調査票!$C:$AW,15,FALSE)="国所管",VLOOKUP(A98,[7]令和4年度契約状況調査票!$C:$AW,26,FALSE),""))</f>
        <v/>
      </c>
      <c r="N98" s="22" t="str">
        <f>IF(A98="","",IF(AND(P98="○",O98="分担契約/単価契約"),"単価契約"&amp;CHAR(10)&amp;"予定調達総額 "&amp;TEXT(VLOOKUP(A98,[7]令和4年度契約状況調査票!$C:$AW,18,FALSE),"#,##0円")&amp;"(B)"&amp;CHAR(10)&amp;"分担契約"&amp;CHAR(10)&amp;VLOOKUP(A98,[7]令和4年度契約状況調査票!$C:$AW,34,FALSE),IF(AND(P98="○",O98="分担契約"),"分担契約"&amp;CHAR(10)&amp;"契約総額 "&amp;TEXT(VLOOKUP(A98,[7]令和4年度契約状況調査票!$C:$AW,18,FALSE),"#,##0円")&amp;"(B)"&amp;CHAR(10)&amp;VLOOKUP(A98,[7]令和4年度契約状況調査票!$C:$AW,34,FALSE),(IF(O98="分担契約/単価契約","単価契約"&amp;CHAR(10)&amp;"予定調達総額 "&amp;TEXT(VLOOKUP(A98,[7]令和4年度契約状況調査票!$C:$AW,18,FALSE),"#,##0円")&amp;CHAR(10)&amp;"分担契約"&amp;CHAR(10)&amp;VLOOKUP(A98,[7]令和4年度契約状況調査票!$C:$AW,34,FALSE),IF(O98="分担契約","分担契約"&amp;CHAR(10)&amp;"契約総額 "&amp;TEXT(VLOOKUP(A98,[7]令和4年度契約状況調査票!$C:$AW,18,FALSE),"#,##0円")&amp;CHAR(10)&amp;VLOOKUP(A98,[7]令和4年度契約状況調査票!$C:$AW,34,FALSE),IF(O98="単価契約","単価契約"&amp;CHAR(10)&amp;"予定調達総額 "&amp;TEXT(VLOOKUP(A98,[7]令和4年度契約状況調査票!$C:$AW,18,FALSE),"#,##0円")&amp;CHAR(10)&amp;VLOOKUP(A98,[7]令和4年度契約状況調査票!$C:$AW,34,FALSE),VLOOKUP(A98,[7]令和4年度契約状況調査票!$C:$AW,34,FALSE))))))))</f>
        <v/>
      </c>
      <c r="O98" s="11" t="str">
        <f>IF(A98="","",VLOOKUP(A98,[7]令和4年度契約状況調査票!$C:$CE,55,FALSE))</f>
        <v/>
      </c>
      <c r="P98" s="11" t="str">
        <f>IF(A98="","",IF(VLOOKUP(A98,[7]令和4年度契約状況調査票!$C:$AW,16,FALSE)="他官署で調達手続きを実施のため","×",IF(VLOOKUP(A98,[7]令和4年度契約状況調査票!$C:$AW,23,FALSE)="②同種の他の契約の予定価格を類推されるおそれがあるため公表しない","×","○")))</f>
        <v/>
      </c>
    </row>
    <row r="99" spans="1:16" s="11" customFormat="1" ht="60" hidden="1" customHeight="1">
      <c r="A99" s="12" t="str">
        <f>IF(MAX([7]令和4年度契約状況調査票!C13:C105)&gt;=ROW()-5,ROW()-5,"")</f>
        <v/>
      </c>
      <c r="B99" s="13" t="str">
        <f>IF(A99="","",VLOOKUP(A99,[7]令和4年度契約状況調査票!$C:$AW,7,FALSE))</f>
        <v/>
      </c>
      <c r="C99" s="14" t="str">
        <f>IF(A99="","",VLOOKUP(A99,[7]令和4年度契約状況調査票!$C:$AW,8,FALSE))</f>
        <v/>
      </c>
      <c r="D99" s="15" t="str">
        <f>IF(A99="","",VLOOKUP(A99,[7]令和4年度契約状況調査票!$C:$AW,11,FALSE))</f>
        <v/>
      </c>
      <c r="E99" s="13" t="str">
        <f>IF(A99="","",VLOOKUP(A99,[7]令和4年度契約状況調査票!$C:$AW,12,FALSE))</f>
        <v/>
      </c>
      <c r="F99" s="16" t="str">
        <f>IF(A99="","",VLOOKUP(A99,[7]令和4年度契約状況調査票!$C:$AW,13,FALSE))</f>
        <v/>
      </c>
      <c r="G99" s="17" t="str">
        <f>IF(A99="","",IF(VLOOKUP(A99,[7]令和4年度契約状況調査票!$C:$AW,16,FALSE)="②一般競争入札（総合評価方式）","一般競争入札"&amp;CHAR(10)&amp;"（総合評価方式）","一般競争入札"))</f>
        <v/>
      </c>
      <c r="H99" s="18" t="str">
        <f>IF(A99="","",IF(VLOOKUP(A99,[7]令和4年度契約状況調査票!$C:$AW,18,FALSE)="他官署で調達手続きを実施のため","他官署で調達手続きを実施のため",IF(VLOOKUP(A99,[7]令和4年度契約状況調査票!$C:$AW,25,FALSE)="②同種の他の契約の予定価格を類推されるおそれがあるため公表しない","同種の他の契約の予定価格を類推されるおそれがあるため公表しない",IF(VLOOKUP(A99,[7]令和4年度契約状況調査票!$C:$AW,25,FALSE)="－","－",IF(VLOOKUP(A99,[7]令和4年度契約状況調査票!$C:$AW,9,FALSE)&lt;&gt;"",TEXT(VLOOKUP(A99,[7]令和4年度契約状況調査票!$C:$AW,18,FALSE),"#,##0円")&amp;CHAR(10)&amp;"(A)",VLOOKUP(A99,[7]令和4年度契約状況調査票!$C:$AW,18,FALSE))))))</f>
        <v/>
      </c>
      <c r="I99" s="18" t="str">
        <f>IF(A99="","",VLOOKUP(A99,[7]令和4年度契約状況調査票!$C:$AW,19,FALSE))</f>
        <v/>
      </c>
      <c r="J99" s="19" t="str">
        <f>IF(A99="","",IF(VLOOKUP(A99,[7]令和4年度契約状況調査票!$C:$AW,18,FALSE)="他官署で調達手続きを実施のため","－",IF(VLOOKUP(A99,[7]令和4年度契約状況調査票!$C:$AW,25,FALSE)="②同種の他の契約の予定価格を類推されるおそれがあるため公表しない","－",IF(VLOOKUP(A99,[7]令和4年度契約状況調査票!$C:$AW,25,FALSE)="－","－",IF(VLOOKUP(A99,[7]令和4年度契約状況調査票!$C:$AW,9,FALSE)&lt;&gt;"",TEXT(VLOOKUP(A99,[7]令和4年度契約状況調査票!$C:$AW,21,FALSE),"#.0%")&amp;CHAR(10)&amp;"(B/A×100)",VLOOKUP(A99,[7]令和4年度契約状況調査票!$C:$AW,21,FALSE))))))</f>
        <v/>
      </c>
      <c r="K99" s="20" t="str">
        <f>IF(A99="","",IF(VLOOKUP(A99,[7]令和4年度契約状況調査票!$C:$AW,14,FALSE)="①公益社団法人","公社",IF(VLOOKUP(A99,[7]令和4年度契約状況調査票!$C:$AW,14,FALSE)="②公益財団法人","公財","")))</f>
        <v/>
      </c>
      <c r="L99" s="20" t="str">
        <f>IF(A99="","",VLOOKUP(A99,[7]令和4年度契約状況調査票!$C:$AW,15,FALSE))</f>
        <v/>
      </c>
      <c r="M99" s="21" t="str">
        <f>IF(A99="","",IF(VLOOKUP(A99,[7]令和4年度契約状況調査票!$C:$AW,15,FALSE)="国所管",VLOOKUP(A99,[7]令和4年度契約状況調査票!$C:$AW,26,FALSE),""))</f>
        <v/>
      </c>
      <c r="N99" s="22" t="str">
        <f>IF(A99="","",IF(AND(P99="○",O99="分担契約/単価契約"),"単価契約"&amp;CHAR(10)&amp;"予定調達総額 "&amp;TEXT(VLOOKUP(A99,[7]令和4年度契約状況調査票!$C:$AW,18,FALSE),"#,##0円")&amp;"(B)"&amp;CHAR(10)&amp;"分担契約"&amp;CHAR(10)&amp;VLOOKUP(A99,[7]令和4年度契約状況調査票!$C:$AW,34,FALSE),IF(AND(P99="○",O99="分担契約"),"分担契約"&amp;CHAR(10)&amp;"契約総額 "&amp;TEXT(VLOOKUP(A99,[7]令和4年度契約状況調査票!$C:$AW,18,FALSE),"#,##0円")&amp;"(B)"&amp;CHAR(10)&amp;VLOOKUP(A99,[7]令和4年度契約状況調査票!$C:$AW,34,FALSE),(IF(O99="分担契約/単価契約","単価契約"&amp;CHAR(10)&amp;"予定調達総額 "&amp;TEXT(VLOOKUP(A99,[7]令和4年度契約状況調査票!$C:$AW,18,FALSE),"#,##0円")&amp;CHAR(10)&amp;"分担契約"&amp;CHAR(10)&amp;VLOOKUP(A99,[7]令和4年度契約状況調査票!$C:$AW,34,FALSE),IF(O99="分担契約","分担契約"&amp;CHAR(10)&amp;"契約総額 "&amp;TEXT(VLOOKUP(A99,[7]令和4年度契約状況調査票!$C:$AW,18,FALSE),"#,##0円")&amp;CHAR(10)&amp;VLOOKUP(A99,[7]令和4年度契約状況調査票!$C:$AW,34,FALSE),IF(O99="単価契約","単価契約"&amp;CHAR(10)&amp;"予定調達総額 "&amp;TEXT(VLOOKUP(A99,[7]令和4年度契約状況調査票!$C:$AW,18,FALSE),"#,##0円")&amp;CHAR(10)&amp;VLOOKUP(A99,[7]令和4年度契約状況調査票!$C:$AW,34,FALSE),VLOOKUP(A99,[7]令和4年度契約状況調査票!$C:$AW,34,FALSE))))))))</f>
        <v/>
      </c>
      <c r="O99" s="11" t="str">
        <f>IF(A99="","",VLOOKUP(A99,[7]令和4年度契約状況調査票!$C:$CE,55,FALSE))</f>
        <v/>
      </c>
      <c r="P99" s="11" t="str">
        <f>IF(A99="","",IF(VLOOKUP(A99,[7]令和4年度契約状況調査票!$C:$AW,16,FALSE)="他官署で調達手続きを実施のため","×",IF(VLOOKUP(A99,[7]令和4年度契約状況調査票!$C:$AW,23,FALSE)="②同種の他の契約の予定価格を類推されるおそれがあるため公表しない","×","○")))</f>
        <v/>
      </c>
    </row>
    <row r="100" spans="1:16" s="11" customFormat="1" ht="60" hidden="1" customHeight="1">
      <c r="A100" s="12" t="str">
        <f>IF(MAX([7]令和4年度契約状況調査票!C13:C106)&gt;=ROW()-5,ROW()-5,"")</f>
        <v/>
      </c>
      <c r="B100" s="13" t="str">
        <f>IF(A100="","",VLOOKUP(A100,[7]令和4年度契約状況調査票!$C:$AW,7,FALSE))</f>
        <v/>
      </c>
      <c r="C100" s="14" t="str">
        <f>IF(A100="","",VLOOKUP(A100,[7]令和4年度契約状況調査票!$C:$AW,8,FALSE))</f>
        <v/>
      </c>
      <c r="D100" s="15" t="str">
        <f>IF(A100="","",VLOOKUP(A100,[7]令和4年度契約状況調査票!$C:$AW,11,FALSE))</f>
        <v/>
      </c>
      <c r="E100" s="13" t="str">
        <f>IF(A100="","",VLOOKUP(A100,[7]令和4年度契約状況調査票!$C:$AW,12,FALSE))</f>
        <v/>
      </c>
      <c r="F100" s="16" t="str">
        <f>IF(A100="","",VLOOKUP(A100,[7]令和4年度契約状況調査票!$C:$AW,13,FALSE))</f>
        <v/>
      </c>
      <c r="G100" s="17" t="str">
        <f>IF(A100="","",IF(VLOOKUP(A100,[7]令和4年度契約状況調査票!$C:$AW,16,FALSE)="②一般競争入札（総合評価方式）","一般競争入札"&amp;CHAR(10)&amp;"（総合評価方式）","一般競争入札"))</f>
        <v/>
      </c>
      <c r="H100" s="18" t="str">
        <f>IF(A100="","",IF(VLOOKUP(A100,[7]令和4年度契約状況調査票!$C:$AW,18,FALSE)="他官署で調達手続きを実施のため","他官署で調達手続きを実施のため",IF(VLOOKUP(A100,[7]令和4年度契約状況調査票!$C:$AW,25,FALSE)="②同種の他の契約の予定価格を類推されるおそれがあるため公表しない","同種の他の契約の予定価格を類推されるおそれがあるため公表しない",IF(VLOOKUP(A100,[7]令和4年度契約状況調査票!$C:$AW,25,FALSE)="－","－",IF(VLOOKUP(A100,[7]令和4年度契約状況調査票!$C:$AW,9,FALSE)&lt;&gt;"",TEXT(VLOOKUP(A100,[7]令和4年度契約状況調査票!$C:$AW,18,FALSE),"#,##0円")&amp;CHAR(10)&amp;"(A)",VLOOKUP(A100,[7]令和4年度契約状況調査票!$C:$AW,18,FALSE))))))</f>
        <v/>
      </c>
      <c r="I100" s="18" t="str">
        <f>IF(A100="","",VLOOKUP(A100,[7]令和4年度契約状況調査票!$C:$AW,19,FALSE))</f>
        <v/>
      </c>
      <c r="J100" s="19" t="str">
        <f>IF(A100="","",IF(VLOOKUP(A100,[7]令和4年度契約状況調査票!$C:$AW,18,FALSE)="他官署で調達手続きを実施のため","－",IF(VLOOKUP(A100,[7]令和4年度契約状況調査票!$C:$AW,25,FALSE)="②同種の他の契約の予定価格を類推されるおそれがあるため公表しない","－",IF(VLOOKUP(A100,[7]令和4年度契約状況調査票!$C:$AW,25,FALSE)="－","－",IF(VLOOKUP(A100,[7]令和4年度契約状況調査票!$C:$AW,9,FALSE)&lt;&gt;"",TEXT(VLOOKUP(A100,[7]令和4年度契約状況調査票!$C:$AW,21,FALSE),"#.0%")&amp;CHAR(10)&amp;"(B/A×100)",VLOOKUP(A100,[7]令和4年度契約状況調査票!$C:$AW,21,FALSE))))))</f>
        <v/>
      </c>
      <c r="K100" s="20" t="str">
        <f>IF(A100="","",IF(VLOOKUP(A100,[7]令和4年度契約状況調査票!$C:$AW,14,FALSE)="①公益社団法人","公社",IF(VLOOKUP(A100,[7]令和4年度契約状況調査票!$C:$AW,14,FALSE)="②公益財団法人","公財","")))</f>
        <v/>
      </c>
      <c r="L100" s="20" t="str">
        <f>IF(A100="","",VLOOKUP(A100,[7]令和4年度契約状況調査票!$C:$AW,15,FALSE))</f>
        <v/>
      </c>
      <c r="M100" s="21" t="str">
        <f>IF(A100="","",IF(VLOOKUP(A100,[7]令和4年度契約状況調査票!$C:$AW,15,FALSE)="国所管",VLOOKUP(A100,[7]令和4年度契約状況調査票!$C:$AW,26,FALSE),""))</f>
        <v/>
      </c>
      <c r="N100" s="22" t="str">
        <f>IF(A100="","",IF(AND(P100="○",O100="分担契約/単価契約"),"単価契約"&amp;CHAR(10)&amp;"予定調達総額 "&amp;TEXT(VLOOKUP(A100,[7]令和4年度契約状況調査票!$C:$AW,18,FALSE),"#,##0円")&amp;"(B)"&amp;CHAR(10)&amp;"分担契約"&amp;CHAR(10)&amp;VLOOKUP(A100,[7]令和4年度契約状況調査票!$C:$AW,34,FALSE),IF(AND(P100="○",O100="分担契約"),"分担契約"&amp;CHAR(10)&amp;"契約総額 "&amp;TEXT(VLOOKUP(A100,[7]令和4年度契約状況調査票!$C:$AW,18,FALSE),"#,##0円")&amp;"(B)"&amp;CHAR(10)&amp;VLOOKUP(A100,[7]令和4年度契約状況調査票!$C:$AW,34,FALSE),(IF(O100="分担契約/単価契約","単価契約"&amp;CHAR(10)&amp;"予定調達総額 "&amp;TEXT(VLOOKUP(A100,[7]令和4年度契約状況調査票!$C:$AW,18,FALSE),"#,##0円")&amp;CHAR(10)&amp;"分担契約"&amp;CHAR(10)&amp;VLOOKUP(A100,[7]令和4年度契約状況調査票!$C:$AW,34,FALSE),IF(O100="分担契約","分担契約"&amp;CHAR(10)&amp;"契約総額 "&amp;TEXT(VLOOKUP(A100,[7]令和4年度契約状況調査票!$C:$AW,18,FALSE),"#,##0円")&amp;CHAR(10)&amp;VLOOKUP(A100,[7]令和4年度契約状況調査票!$C:$AW,34,FALSE),IF(O100="単価契約","単価契約"&amp;CHAR(10)&amp;"予定調達総額 "&amp;TEXT(VLOOKUP(A100,[7]令和4年度契約状況調査票!$C:$AW,18,FALSE),"#,##0円")&amp;CHAR(10)&amp;VLOOKUP(A100,[7]令和4年度契約状況調査票!$C:$AW,34,FALSE),VLOOKUP(A100,[7]令和4年度契約状況調査票!$C:$AW,34,FALSE))))))))</f>
        <v/>
      </c>
      <c r="O100" s="11" t="str">
        <f>IF(A100="","",VLOOKUP(A100,[7]令和4年度契約状況調査票!$C:$CE,55,FALSE))</f>
        <v/>
      </c>
      <c r="P100" s="11" t="str">
        <f>IF(A100="","",IF(VLOOKUP(A100,[7]令和4年度契約状況調査票!$C:$AW,16,FALSE)="他官署で調達手続きを実施のため","×",IF(VLOOKUP(A100,[7]令和4年度契約状況調査票!$C:$AW,23,FALSE)="②同種の他の契約の予定価格を類推されるおそれがあるため公表しない","×","○")))</f>
        <v/>
      </c>
    </row>
    <row r="101" spans="1:16" s="11" customFormat="1" ht="60" hidden="1" customHeight="1">
      <c r="A101" s="12" t="str">
        <f>IF(MAX([7]令和4年度契約状況調査票!C13:C107)&gt;=ROW()-5,ROW()-5,"")</f>
        <v/>
      </c>
      <c r="B101" s="13" t="str">
        <f>IF(A101="","",VLOOKUP(A101,[7]令和4年度契約状況調査票!$C:$AW,7,FALSE))</f>
        <v/>
      </c>
      <c r="C101" s="14" t="str">
        <f>IF(A101="","",VLOOKUP(A101,[7]令和4年度契約状況調査票!$C:$AW,8,FALSE))</f>
        <v/>
      </c>
      <c r="D101" s="15" t="str">
        <f>IF(A101="","",VLOOKUP(A101,[7]令和4年度契約状況調査票!$C:$AW,11,FALSE))</f>
        <v/>
      </c>
      <c r="E101" s="13" t="str">
        <f>IF(A101="","",VLOOKUP(A101,[7]令和4年度契約状況調査票!$C:$AW,12,FALSE))</f>
        <v/>
      </c>
      <c r="F101" s="16" t="str">
        <f>IF(A101="","",VLOOKUP(A101,[7]令和4年度契約状況調査票!$C:$AW,13,FALSE))</f>
        <v/>
      </c>
      <c r="G101" s="17" t="str">
        <f>IF(A101="","",IF(VLOOKUP(A101,[7]令和4年度契約状況調査票!$C:$AW,16,FALSE)="②一般競争入札（総合評価方式）","一般競争入札"&amp;CHAR(10)&amp;"（総合評価方式）","一般競争入札"))</f>
        <v/>
      </c>
      <c r="H101" s="18" t="str">
        <f>IF(A101="","",IF(VLOOKUP(A101,[7]令和4年度契約状況調査票!$C:$AW,18,FALSE)="他官署で調達手続きを実施のため","他官署で調達手続きを実施のため",IF(VLOOKUP(A101,[7]令和4年度契約状況調査票!$C:$AW,25,FALSE)="②同種の他の契約の予定価格を類推されるおそれがあるため公表しない","同種の他の契約の予定価格を類推されるおそれがあるため公表しない",IF(VLOOKUP(A101,[7]令和4年度契約状況調査票!$C:$AW,25,FALSE)="－","－",IF(VLOOKUP(A101,[7]令和4年度契約状況調査票!$C:$AW,9,FALSE)&lt;&gt;"",TEXT(VLOOKUP(A101,[7]令和4年度契約状況調査票!$C:$AW,18,FALSE),"#,##0円")&amp;CHAR(10)&amp;"(A)",VLOOKUP(A101,[7]令和4年度契約状況調査票!$C:$AW,18,FALSE))))))</f>
        <v/>
      </c>
      <c r="I101" s="18" t="str">
        <f>IF(A101="","",VLOOKUP(A101,[7]令和4年度契約状況調査票!$C:$AW,19,FALSE))</f>
        <v/>
      </c>
      <c r="J101" s="19" t="str">
        <f>IF(A101="","",IF(VLOOKUP(A101,[7]令和4年度契約状況調査票!$C:$AW,18,FALSE)="他官署で調達手続きを実施のため","－",IF(VLOOKUP(A101,[7]令和4年度契約状況調査票!$C:$AW,25,FALSE)="②同種の他の契約の予定価格を類推されるおそれがあるため公表しない","－",IF(VLOOKUP(A101,[7]令和4年度契約状況調査票!$C:$AW,25,FALSE)="－","－",IF(VLOOKUP(A101,[7]令和4年度契約状況調査票!$C:$AW,9,FALSE)&lt;&gt;"",TEXT(VLOOKUP(A101,[7]令和4年度契約状況調査票!$C:$AW,21,FALSE),"#.0%")&amp;CHAR(10)&amp;"(B/A×100)",VLOOKUP(A101,[7]令和4年度契約状況調査票!$C:$AW,21,FALSE))))))</f>
        <v/>
      </c>
      <c r="K101" s="20" t="str">
        <f>IF(A101="","",IF(VLOOKUP(A101,[7]令和4年度契約状況調査票!$C:$AW,14,FALSE)="①公益社団法人","公社",IF(VLOOKUP(A101,[7]令和4年度契約状況調査票!$C:$AW,14,FALSE)="②公益財団法人","公財","")))</f>
        <v/>
      </c>
      <c r="L101" s="20" t="str">
        <f>IF(A101="","",VLOOKUP(A101,[7]令和4年度契約状況調査票!$C:$AW,15,FALSE))</f>
        <v/>
      </c>
      <c r="M101" s="21" t="str">
        <f>IF(A101="","",IF(VLOOKUP(A101,[7]令和4年度契約状況調査票!$C:$AW,15,FALSE)="国所管",VLOOKUP(A101,[7]令和4年度契約状況調査票!$C:$AW,26,FALSE),""))</f>
        <v/>
      </c>
      <c r="N101" s="22" t="str">
        <f>IF(A101="","",IF(AND(P101="○",O101="分担契約/単価契約"),"単価契約"&amp;CHAR(10)&amp;"予定調達総額 "&amp;TEXT(VLOOKUP(A101,[7]令和4年度契約状況調査票!$C:$AW,18,FALSE),"#,##0円")&amp;"(B)"&amp;CHAR(10)&amp;"分担契約"&amp;CHAR(10)&amp;VLOOKUP(A101,[7]令和4年度契約状況調査票!$C:$AW,34,FALSE),IF(AND(P101="○",O101="分担契約"),"分担契約"&amp;CHAR(10)&amp;"契約総額 "&amp;TEXT(VLOOKUP(A101,[7]令和4年度契約状況調査票!$C:$AW,18,FALSE),"#,##0円")&amp;"(B)"&amp;CHAR(10)&amp;VLOOKUP(A101,[7]令和4年度契約状況調査票!$C:$AW,34,FALSE),(IF(O101="分担契約/単価契約","単価契約"&amp;CHAR(10)&amp;"予定調達総額 "&amp;TEXT(VLOOKUP(A101,[7]令和4年度契約状況調査票!$C:$AW,18,FALSE),"#,##0円")&amp;CHAR(10)&amp;"分担契約"&amp;CHAR(10)&amp;VLOOKUP(A101,[7]令和4年度契約状況調査票!$C:$AW,34,FALSE),IF(O101="分担契約","分担契約"&amp;CHAR(10)&amp;"契約総額 "&amp;TEXT(VLOOKUP(A101,[7]令和4年度契約状況調査票!$C:$AW,18,FALSE),"#,##0円")&amp;CHAR(10)&amp;VLOOKUP(A101,[7]令和4年度契約状況調査票!$C:$AW,34,FALSE),IF(O101="単価契約","単価契約"&amp;CHAR(10)&amp;"予定調達総額 "&amp;TEXT(VLOOKUP(A101,[7]令和4年度契約状況調査票!$C:$AW,18,FALSE),"#,##0円")&amp;CHAR(10)&amp;VLOOKUP(A101,[7]令和4年度契約状況調査票!$C:$AW,34,FALSE),VLOOKUP(A101,[7]令和4年度契約状況調査票!$C:$AW,34,FALSE))))))))</f>
        <v/>
      </c>
      <c r="O101" s="11" t="str">
        <f>IF(A101="","",VLOOKUP(A101,[7]令和4年度契約状況調査票!$C:$CE,55,FALSE))</f>
        <v/>
      </c>
      <c r="P101" s="11" t="str">
        <f>IF(A101="","",IF(VLOOKUP(A101,[7]令和4年度契約状況調査票!$C:$AW,16,FALSE)="他官署で調達手続きを実施のため","×",IF(VLOOKUP(A101,[7]令和4年度契約状況調査票!$C:$AW,23,FALSE)="②同種の他の契約の予定価格を類推されるおそれがあるため公表しない","×","○")))</f>
        <v/>
      </c>
    </row>
    <row r="102" spans="1:16" s="11" customFormat="1" ht="60" hidden="1" customHeight="1">
      <c r="A102" s="12" t="str">
        <f>IF(MAX([7]令和4年度契約状況調査票!C13:C108)&gt;=ROW()-5,ROW()-5,"")</f>
        <v/>
      </c>
      <c r="B102" s="13" t="str">
        <f>IF(A102="","",VLOOKUP(A102,[7]令和4年度契約状況調査票!$C:$AW,7,FALSE))</f>
        <v/>
      </c>
      <c r="C102" s="14" t="str">
        <f>IF(A102="","",VLOOKUP(A102,[7]令和4年度契約状況調査票!$C:$AW,8,FALSE))</f>
        <v/>
      </c>
      <c r="D102" s="15" t="str">
        <f>IF(A102="","",VLOOKUP(A102,[7]令和4年度契約状況調査票!$C:$AW,11,FALSE))</f>
        <v/>
      </c>
      <c r="E102" s="13" t="str">
        <f>IF(A102="","",VLOOKUP(A102,[7]令和4年度契約状況調査票!$C:$AW,12,FALSE))</f>
        <v/>
      </c>
      <c r="F102" s="16" t="str">
        <f>IF(A102="","",VLOOKUP(A102,[7]令和4年度契約状況調査票!$C:$AW,13,FALSE))</f>
        <v/>
      </c>
      <c r="G102" s="17" t="str">
        <f>IF(A102="","",IF(VLOOKUP(A102,[7]令和4年度契約状況調査票!$C:$AW,16,FALSE)="②一般競争入札（総合評価方式）","一般競争入札"&amp;CHAR(10)&amp;"（総合評価方式）","一般競争入札"))</f>
        <v/>
      </c>
      <c r="H102" s="18" t="str">
        <f>IF(A102="","",IF(VLOOKUP(A102,[7]令和4年度契約状況調査票!$C:$AW,18,FALSE)="他官署で調達手続きを実施のため","他官署で調達手続きを実施のため",IF(VLOOKUP(A102,[7]令和4年度契約状況調査票!$C:$AW,25,FALSE)="②同種の他の契約の予定価格を類推されるおそれがあるため公表しない","同種の他の契約の予定価格を類推されるおそれがあるため公表しない",IF(VLOOKUP(A102,[7]令和4年度契約状況調査票!$C:$AW,25,FALSE)="－","－",IF(VLOOKUP(A102,[7]令和4年度契約状況調査票!$C:$AW,9,FALSE)&lt;&gt;"",TEXT(VLOOKUP(A102,[7]令和4年度契約状況調査票!$C:$AW,18,FALSE),"#,##0円")&amp;CHAR(10)&amp;"(A)",VLOOKUP(A102,[7]令和4年度契約状況調査票!$C:$AW,18,FALSE))))))</f>
        <v/>
      </c>
      <c r="I102" s="18" t="str">
        <f>IF(A102="","",VLOOKUP(A102,[7]令和4年度契約状況調査票!$C:$AW,19,FALSE))</f>
        <v/>
      </c>
      <c r="J102" s="19" t="str">
        <f>IF(A102="","",IF(VLOOKUP(A102,[7]令和4年度契約状況調査票!$C:$AW,18,FALSE)="他官署で調達手続きを実施のため","－",IF(VLOOKUP(A102,[7]令和4年度契約状況調査票!$C:$AW,25,FALSE)="②同種の他の契約の予定価格を類推されるおそれがあるため公表しない","－",IF(VLOOKUP(A102,[7]令和4年度契約状況調査票!$C:$AW,25,FALSE)="－","－",IF(VLOOKUP(A102,[7]令和4年度契約状況調査票!$C:$AW,9,FALSE)&lt;&gt;"",TEXT(VLOOKUP(A102,[7]令和4年度契約状況調査票!$C:$AW,21,FALSE),"#.0%")&amp;CHAR(10)&amp;"(B/A×100)",VLOOKUP(A102,[7]令和4年度契約状況調査票!$C:$AW,21,FALSE))))))</f>
        <v/>
      </c>
      <c r="K102" s="20" t="str">
        <f>IF(A102="","",IF(VLOOKUP(A102,[7]令和4年度契約状況調査票!$C:$AW,14,FALSE)="①公益社団法人","公社",IF(VLOOKUP(A102,[7]令和4年度契約状況調査票!$C:$AW,14,FALSE)="②公益財団法人","公財","")))</f>
        <v/>
      </c>
      <c r="L102" s="20" t="str">
        <f>IF(A102="","",VLOOKUP(A102,[7]令和4年度契約状況調査票!$C:$AW,15,FALSE))</f>
        <v/>
      </c>
      <c r="M102" s="21" t="str">
        <f>IF(A102="","",IF(VLOOKUP(A102,[7]令和4年度契約状況調査票!$C:$AW,15,FALSE)="国所管",VLOOKUP(A102,[7]令和4年度契約状況調査票!$C:$AW,26,FALSE),""))</f>
        <v/>
      </c>
      <c r="N102" s="22" t="str">
        <f>IF(A102="","",IF(AND(P102="○",O102="分担契約/単価契約"),"単価契約"&amp;CHAR(10)&amp;"予定調達総額 "&amp;TEXT(VLOOKUP(A102,[7]令和4年度契約状況調査票!$C:$AW,18,FALSE),"#,##0円")&amp;"(B)"&amp;CHAR(10)&amp;"分担契約"&amp;CHAR(10)&amp;VLOOKUP(A102,[7]令和4年度契約状況調査票!$C:$AW,34,FALSE),IF(AND(P102="○",O102="分担契約"),"分担契約"&amp;CHAR(10)&amp;"契約総額 "&amp;TEXT(VLOOKUP(A102,[7]令和4年度契約状況調査票!$C:$AW,18,FALSE),"#,##0円")&amp;"(B)"&amp;CHAR(10)&amp;VLOOKUP(A102,[7]令和4年度契約状況調査票!$C:$AW,34,FALSE),(IF(O102="分担契約/単価契約","単価契約"&amp;CHAR(10)&amp;"予定調達総額 "&amp;TEXT(VLOOKUP(A102,[7]令和4年度契約状況調査票!$C:$AW,18,FALSE),"#,##0円")&amp;CHAR(10)&amp;"分担契約"&amp;CHAR(10)&amp;VLOOKUP(A102,[7]令和4年度契約状況調査票!$C:$AW,34,FALSE),IF(O102="分担契約","分担契約"&amp;CHAR(10)&amp;"契約総額 "&amp;TEXT(VLOOKUP(A102,[7]令和4年度契約状況調査票!$C:$AW,18,FALSE),"#,##0円")&amp;CHAR(10)&amp;VLOOKUP(A102,[7]令和4年度契約状況調査票!$C:$AW,34,FALSE),IF(O102="単価契約","単価契約"&amp;CHAR(10)&amp;"予定調達総額 "&amp;TEXT(VLOOKUP(A102,[7]令和4年度契約状況調査票!$C:$AW,18,FALSE),"#,##0円")&amp;CHAR(10)&amp;VLOOKUP(A102,[7]令和4年度契約状況調査票!$C:$AW,34,FALSE),VLOOKUP(A102,[7]令和4年度契約状況調査票!$C:$AW,34,FALSE))))))))</f>
        <v/>
      </c>
      <c r="O102" s="11" t="str">
        <f>IF(A102="","",VLOOKUP(A102,[7]令和4年度契約状況調査票!$C:$CE,55,FALSE))</f>
        <v/>
      </c>
      <c r="P102" s="11" t="str">
        <f>IF(A102="","",IF(VLOOKUP(A102,[7]令和4年度契約状況調査票!$C:$AW,16,FALSE)="他官署で調達手続きを実施のため","×",IF(VLOOKUP(A102,[7]令和4年度契約状況調査票!$C:$AW,23,FALSE)="②同種の他の契約の予定価格を類推されるおそれがあるため公表しない","×","○")))</f>
        <v/>
      </c>
    </row>
    <row r="103" spans="1:16" s="11" customFormat="1" ht="60" hidden="1" customHeight="1">
      <c r="A103" s="12" t="str">
        <f>IF(MAX([7]令和4年度契約状況調査票!C13:C109)&gt;=ROW()-5,ROW()-5,"")</f>
        <v/>
      </c>
      <c r="B103" s="13" t="str">
        <f>IF(A103="","",VLOOKUP(A103,[7]令和4年度契約状況調査票!$C:$AW,7,FALSE))</f>
        <v/>
      </c>
      <c r="C103" s="14" t="str">
        <f>IF(A103="","",VLOOKUP(A103,[7]令和4年度契約状況調査票!$C:$AW,8,FALSE))</f>
        <v/>
      </c>
      <c r="D103" s="15" t="str">
        <f>IF(A103="","",VLOOKUP(A103,[7]令和4年度契約状況調査票!$C:$AW,11,FALSE))</f>
        <v/>
      </c>
      <c r="E103" s="13" t="str">
        <f>IF(A103="","",VLOOKUP(A103,[7]令和4年度契約状況調査票!$C:$AW,12,FALSE))</f>
        <v/>
      </c>
      <c r="F103" s="16" t="str">
        <f>IF(A103="","",VLOOKUP(A103,[7]令和4年度契約状況調査票!$C:$AW,13,FALSE))</f>
        <v/>
      </c>
      <c r="G103" s="17" t="str">
        <f>IF(A103="","",IF(VLOOKUP(A103,[7]令和4年度契約状況調査票!$C:$AW,16,FALSE)="②一般競争入札（総合評価方式）","一般競争入札"&amp;CHAR(10)&amp;"（総合評価方式）","一般競争入札"))</f>
        <v/>
      </c>
      <c r="H103" s="18" t="str">
        <f>IF(A103="","",IF(VLOOKUP(A103,[7]令和4年度契約状況調査票!$C:$AW,18,FALSE)="他官署で調達手続きを実施のため","他官署で調達手続きを実施のため",IF(VLOOKUP(A103,[7]令和4年度契約状況調査票!$C:$AW,25,FALSE)="②同種の他の契約の予定価格を類推されるおそれがあるため公表しない","同種の他の契約の予定価格を類推されるおそれがあるため公表しない",IF(VLOOKUP(A103,[7]令和4年度契約状況調査票!$C:$AW,25,FALSE)="－","－",IF(VLOOKUP(A103,[7]令和4年度契約状況調査票!$C:$AW,9,FALSE)&lt;&gt;"",TEXT(VLOOKUP(A103,[7]令和4年度契約状況調査票!$C:$AW,18,FALSE),"#,##0円")&amp;CHAR(10)&amp;"(A)",VLOOKUP(A103,[7]令和4年度契約状況調査票!$C:$AW,18,FALSE))))))</f>
        <v/>
      </c>
      <c r="I103" s="18" t="str">
        <f>IF(A103="","",VLOOKUP(A103,[7]令和4年度契約状況調査票!$C:$AW,19,FALSE))</f>
        <v/>
      </c>
      <c r="J103" s="19" t="str">
        <f>IF(A103="","",IF(VLOOKUP(A103,[7]令和4年度契約状況調査票!$C:$AW,18,FALSE)="他官署で調達手続きを実施のため","－",IF(VLOOKUP(A103,[7]令和4年度契約状況調査票!$C:$AW,25,FALSE)="②同種の他の契約の予定価格を類推されるおそれがあるため公表しない","－",IF(VLOOKUP(A103,[7]令和4年度契約状況調査票!$C:$AW,25,FALSE)="－","－",IF(VLOOKUP(A103,[7]令和4年度契約状況調査票!$C:$AW,9,FALSE)&lt;&gt;"",TEXT(VLOOKUP(A103,[7]令和4年度契約状況調査票!$C:$AW,21,FALSE),"#.0%")&amp;CHAR(10)&amp;"(B/A×100)",VLOOKUP(A103,[7]令和4年度契約状況調査票!$C:$AW,21,FALSE))))))</f>
        <v/>
      </c>
      <c r="K103" s="20" t="str">
        <f>IF(A103="","",IF(VLOOKUP(A103,[7]令和4年度契約状況調査票!$C:$AW,14,FALSE)="①公益社団法人","公社",IF(VLOOKUP(A103,[7]令和4年度契約状況調査票!$C:$AW,14,FALSE)="②公益財団法人","公財","")))</f>
        <v/>
      </c>
      <c r="L103" s="20" t="str">
        <f>IF(A103="","",VLOOKUP(A103,[7]令和4年度契約状況調査票!$C:$AW,15,FALSE))</f>
        <v/>
      </c>
      <c r="M103" s="21" t="str">
        <f>IF(A103="","",IF(VLOOKUP(A103,[7]令和4年度契約状況調査票!$C:$AW,15,FALSE)="国所管",VLOOKUP(A103,[7]令和4年度契約状況調査票!$C:$AW,26,FALSE),""))</f>
        <v/>
      </c>
      <c r="N103" s="22" t="str">
        <f>IF(A103="","",IF(AND(P103="○",O103="分担契約/単価契約"),"単価契約"&amp;CHAR(10)&amp;"予定調達総額 "&amp;TEXT(VLOOKUP(A103,[7]令和4年度契約状況調査票!$C:$AW,18,FALSE),"#,##0円")&amp;"(B)"&amp;CHAR(10)&amp;"分担契約"&amp;CHAR(10)&amp;VLOOKUP(A103,[7]令和4年度契約状況調査票!$C:$AW,34,FALSE),IF(AND(P103="○",O103="分担契約"),"分担契約"&amp;CHAR(10)&amp;"契約総額 "&amp;TEXT(VLOOKUP(A103,[7]令和4年度契約状況調査票!$C:$AW,18,FALSE),"#,##0円")&amp;"(B)"&amp;CHAR(10)&amp;VLOOKUP(A103,[7]令和4年度契約状況調査票!$C:$AW,34,FALSE),(IF(O103="分担契約/単価契約","単価契約"&amp;CHAR(10)&amp;"予定調達総額 "&amp;TEXT(VLOOKUP(A103,[7]令和4年度契約状況調査票!$C:$AW,18,FALSE),"#,##0円")&amp;CHAR(10)&amp;"分担契約"&amp;CHAR(10)&amp;VLOOKUP(A103,[7]令和4年度契約状況調査票!$C:$AW,34,FALSE),IF(O103="分担契約","分担契約"&amp;CHAR(10)&amp;"契約総額 "&amp;TEXT(VLOOKUP(A103,[7]令和4年度契約状況調査票!$C:$AW,18,FALSE),"#,##0円")&amp;CHAR(10)&amp;VLOOKUP(A103,[7]令和4年度契約状況調査票!$C:$AW,34,FALSE),IF(O103="単価契約","単価契約"&amp;CHAR(10)&amp;"予定調達総額 "&amp;TEXT(VLOOKUP(A103,[7]令和4年度契約状況調査票!$C:$AW,18,FALSE),"#,##0円")&amp;CHAR(10)&amp;VLOOKUP(A103,[7]令和4年度契約状況調査票!$C:$AW,34,FALSE),VLOOKUP(A103,[7]令和4年度契約状況調査票!$C:$AW,34,FALSE))))))))</f>
        <v/>
      </c>
      <c r="O103" s="11" t="str">
        <f>IF(A103="","",VLOOKUP(A103,[7]令和4年度契約状況調査票!$C:$CE,55,FALSE))</f>
        <v/>
      </c>
      <c r="P103" s="11" t="str">
        <f>IF(A103="","",IF(VLOOKUP(A103,[7]令和4年度契約状況調査票!$C:$AW,16,FALSE)="他官署で調達手続きを実施のため","×",IF(VLOOKUP(A103,[7]令和4年度契約状況調査票!$C:$AW,23,FALSE)="②同種の他の契約の予定価格を類推されるおそれがあるため公表しない","×","○")))</f>
        <v/>
      </c>
    </row>
    <row r="104" spans="1:16" s="23" customFormat="1" ht="60" hidden="1" customHeight="1">
      <c r="A104" s="12" t="str">
        <f>IF(MAX([7]令和4年度契約状況調査票!C13:C110)&gt;=ROW()-5,ROW()-5,"")</f>
        <v/>
      </c>
      <c r="B104" s="13" t="str">
        <f>IF(A104="","",VLOOKUP(A104,[7]令和4年度契約状況調査票!$C:$AW,7,FALSE))</f>
        <v/>
      </c>
      <c r="C104" s="14" t="str">
        <f>IF(A104="","",VLOOKUP(A104,[7]令和4年度契約状況調査票!$C:$AW,8,FALSE))</f>
        <v/>
      </c>
      <c r="D104" s="15" t="str">
        <f>IF(A104="","",VLOOKUP(A104,[7]令和4年度契約状況調査票!$C:$AW,11,FALSE))</f>
        <v/>
      </c>
      <c r="E104" s="13" t="str">
        <f>IF(A104="","",VLOOKUP(A104,[7]令和4年度契約状況調査票!$C:$AW,12,FALSE))</f>
        <v/>
      </c>
      <c r="F104" s="16" t="str">
        <f>IF(A104="","",VLOOKUP(A104,[7]令和4年度契約状況調査票!$C:$AW,13,FALSE))</f>
        <v/>
      </c>
      <c r="G104" s="17" t="str">
        <f>IF(A104="","",IF(VLOOKUP(A104,[7]令和4年度契約状況調査票!$C:$AW,16,FALSE)="②一般競争入札（総合評価方式）","一般競争入札"&amp;CHAR(10)&amp;"（総合評価方式）","一般競争入札"))</f>
        <v/>
      </c>
      <c r="H104" s="18" t="str">
        <f>IF(A104="","",IF(VLOOKUP(A104,[7]令和4年度契約状況調査票!$C:$AW,18,FALSE)="他官署で調達手続きを実施のため","他官署で調達手続きを実施のため",IF(VLOOKUP(A104,[7]令和4年度契約状況調査票!$C:$AW,25,FALSE)="②同種の他の契約の予定価格を類推されるおそれがあるため公表しない","同種の他の契約の予定価格を類推されるおそれがあるため公表しない",IF(VLOOKUP(A104,[7]令和4年度契約状況調査票!$C:$AW,25,FALSE)="－","－",IF(VLOOKUP(A104,[7]令和4年度契約状況調査票!$C:$AW,9,FALSE)&lt;&gt;"",TEXT(VLOOKUP(A104,[7]令和4年度契約状況調査票!$C:$AW,18,FALSE),"#,##0円")&amp;CHAR(10)&amp;"(A)",VLOOKUP(A104,[7]令和4年度契約状況調査票!$C:$AW,18,FALSE))))))</f>
        <v/>
      </c>
      <c r="I104" s="18" t="str">
        <f>IF(A104="","",VLOOKUP(A104,[7]令和4年度契約状況調査票!$C:$AW,19,FALSE))</f>
        <v/>
      </c>
      <c r="J104" s="19" t="str">
        <f>IF(A104="","",IF(VLOOKUP(A104,[7]令和4年度契約状況調査票!$C:$AW,18,FALSE)="他官署で調達手続きを実施のため","－",IF(VLOOKUP(A104,[7]令和4年度契約状況調査票!$C:$AW,25,FALSE)="②同種の他の契約の予定価格を類推されるおそれがあるため公表しない","－",IF(VLOOKUP(A104,[7]令和4年度契約状況調査票!$C:$AW,25,FALSE)="－","－",IF(VLOOKUP(A104,[7]令和4年度契約状況調査票!$C:$AW,9,FALSE)&lt;&gt;"",TEXT(VLOOKUP(A104,[7]令和4年度契約状況調査票!$C:$AW,21,FALSE),"#.0%")&amp;CHAR(10)&amp;"(B/A×100)",VLOOKUP(A104,[7]令和4年度契約状況調査票!$C:$AW,21,FALSE))))))</f>
        <v/>
      </c>
      <c r="K104" s="20" t="str">
        <f>IF(A104="","",IF(VLOOKUP(A104,[7]令和4年度契約状況調査票!$C:$AW,14,FALSE)="①公益社団法人","公社",IF(VLOOKUP(A104,[7]令和4年度契約状況調査票!$C:$AW,14,FALSE)="②公益財団法人","公財","")))</f>
        <v/>
      </c>
      <c r="L104" s="20" t="str">
        <f>IF(A104="","",VLOOKUP(A104,[7]令和4年度契約状況調査票!$C:$AW,15,FALSE))</f>
        <v/>
      </c>
      <c r="M104" s="21" t="str">
        <f>IF(A104="","",IF(VLOOKUP(A104,[7]令和4年度契約状況調査票!$C:$AW,15,FALSE)="国所管",VLOOKUP(A104,[7]令和4年度契約状況調査票!$C:$AW,26,FALSE),""))</f>
        <v/>
      </c>
      <c r="N104" s="22" t="str">
        <f>IF(A104="","",IF(AND(P104="○",O104="分担契約/単価契約"),"単価契約"&amp;CHAR(10)&amp;"予定調達総額 "&amp;TEXT(VLOOKUP(A104,[7]令和4年度契約状況調査票!$C:$AW,18,FALSE),"#,##0円")&amp;"(B)"&amp;CHAR(10)&amp;"分担契約"&amp;CHAR(10)&amp;VLOOKUP(A104,[7]令和4年度契約状況調査票!$C:$AW,34,FALSE),IF(AND(P104="○",O104="分担契約"),"分担契約"&amp;CHAR(10)&amp;"契約総額 "&amp;TEXT(VLOOKUP(A104,[7]令和4年度契約状況調査票!$C:$AW,18,FALSE),"#,##0円")&amp;"(B)"&amp;CHAR(10)&amp;VLOOKUP(A104,[7]令和4年度契約状況調査票!$C:$AW,34,FALSE),(IF(O104="分担契約/単価契約","単価契約"&amp;CHAR(10)&amp;"予定調達総額 "&amp;TEXT(VLOOKUP(A104,[7]令和4年度契約状況調査票!$C:$AW,18,FALSE),"#,##0円")&amp;CHAR(10)&amp;"分担契約"&amp;CHAR(10)&amp;VLOOKUP(A104,[7]令和4年度契約状況調査票!$C:$AW,34,FALSE),IF(O104="分担契約","分担契約"&amp;CHAR(10)&amp;"契約総額 "&amp;TEXT(VLOOKUP(A104,[7]令和4年度契約状況調査票!$C:$AW,18,FALSE),"#,##0円")&amp;CHAR(10)&amp;VLOOKUP(A104,[7]令和4年度契約状況調査票!$C:$AW,34,FALSE),IF(O104="単価契約","単価契約"&amp;CHAR(10)&amp;"予定調達総額 "&amp;TEXT(VLOOKUP(A104,[7]令和4年度契約状況調査票!$C:$AW,18,FALSE),"#,##0円")&amp;CHAR(10)&amp;VLOOKUP(A104,[7]令和4年度契約状況調査票!$C:$AW,34,FALSE),VLOOKUP(A104,[7]令和4年度契約状況調査票!$C:$AW,34,FALSE))))))))</f>
        <v/>
      </c>
      <c r="O104" s="11" t="str">
        <f>IF(A104="","",VLOOKUP(A104,[7]令和4年度契約状況調査票!$C:$CE,55,FALSE))</f>
        <v/>
      </c>
      <c r="P104" s="11" t="str">
        <f>IF(A104="","",IF(VLOOKUP(A104,[7]令和4年度契約状況調査票!$C:$AW,16,FALSE)="他官署で調達手続きを実施のため","×",IF(VLOOKUP(A104,[7]令和4年度契約状況調査票!$C:$AW,23,FALSE)="②同種の他の契約の予定価格を類推されるおそれがあるため公表しない","×","○")))</f>
        <v/>
      </c>
    </row>
    <row r="105" spans="1:16" s="23" customFormat="1" ht="60" hidden="1" customHeight="1">
      <c r="A105" s="12" t="str">
        <f>IF(MAX([7]令和4年度契約状況調査票!C13:C111)&gt;=ROW()-5,ROW()-5,"")</f>
        <v/>
      </c>
      <c r="B105" s="13" t="str">
        <f>IF(A105="","",VLOOKUP(A105,[7]令和4年度契約状況調査票!$C:$AW,7,FALSE))</f>
        <v/>
      </c>
      <c r="C105" s="14" t="str">
        <f>IF(A105="","",VLOOKUP(A105,[7]令和4年度契約状況調査票!$C:$AW,8,FALSE))</f>
        <v/>
      </c>
      <c r="D105" s="15" t="str">
        <f>IF(A105="","",VLOOKUP(A105,[7]令和4年度契約状況調査票!$C:$AW,11,FALSE))</f>
        <v/>
      </c>
      <c r="E105" s="13" t="str">
        <f>IF(A105="","",VLOOKUP(A105,[7]令和4年度契約状況調査票!$C:$AW,12,FALSE))</f>
        <v/>
      </c>
      <c r="F105" s="16" t="str">
        <f>IF(A105="","",VLOOKUP(A105,[7]令和4年度契約状況調査票!$C:$AW,13,FALSE))</f>
        <v/>
      </c>
      <c r="G105" s="17" t="str">
        <f>IF(A105="","",IF(VLOOKUP(A105,[7]令和4年度契約状況調査票!$C:$AW,16,FALSE)="②一般競争入札（総合評価方式）","一般競争入札"&amp;CHAR(10)&amp;"（総合評価方式）","一般競争入札"))</f>
        <v/>
      </c>
      <c r="H105" s="18" t="str">
        <f>IF(A105="","",IF(VLOOKUP(A105,[7]令和4年度契約状況調査票!$C:$AW,18,FALSE)="他官署で調達手続きを実施のため","他官署で調達手続きを実施のため",IF(VLOOKUP(A105,[7]令和4年度契約状況調査票!$C:$AW,25,FALSE)="②同種の他の契約の予定価格を類推されるおそれがあるため公表しない","同種の他の契約の予定価格を類推されるおそれがあるため公表しない",IF(VLOOKUP(A105,[7]令和4年度契約状況調査票!$C:$AW,25,FALSE)="－","－",IF(VLOOKUP(A105,[7]令和4年度契約状況調査票!$C:$AW,9,FALSE)&lt;&gt;"",TEXT(VLOOKUP(A105,[7]令和4年度契約状況調査票!$C:$AW,18,FALSE),"#,##0円")&amp;CHAR(10)&amp;"(A)",VLOOKUP(A105,[7]令和4年度契約状況調査票!$C:$AW,18,FALSE))))))</f>
        <v/>
      </c>
      <c r="I105" s="18" t="str">
        <f>IF(A105="","",VLOOKUP(A105,[7]令和4年度契約状況調査票!$C:$AW,19,FALSE))</f>
        <v/>
      </c>
      <c r="J105" s="19" t="str">
        <f>IF(A105="","",IF(VLOOKUP(A105,[7]令和4年度契約状況調査票!$C:$AW,18,FALSE)="他官署で調達手続きを実施のため","－",IF(VLOOKUP(A105,[7]令和4年度契約状況調査票!$C:$AW,25,FALSE)="②同種の他の契約の予定価格を類推されるおそれがあるため公表しない","－",IF(VLOOKUP(A105,[7]令和4年度契約状況調査票!$C:$AW,25,FALSE)="－","－",IF(VLOOKUP(A105,[7]令和4年度契約状況調査票!$C:$AW,9,FALSE)&lt;&gt;"",TEXT(VLOOKUP(A105,[7]令和4年度契約状況調査票!$C:$AW,21,FALSE),"#.0%")&amp;CHAR(10)&amp;"(B/A×100)",VLOOKUP(A105,[7]令和4年度契約状況調査票!$C:$AW,21,FALSE))))))</f>
        <v/>
      </c>
      <c r="K105" s="20" t="str">
        <f>IF(A105="","",IF(VLOOKUP(A105,[7]令和4年度契約状況調査票!$C:$AW,14,FALSE)="①公益社団法人","公社",IF(VLOOKUP(A105,[7]令和4年度契約状況調査票!$C:$AW,14,FALSE)="②公益財団法人","公財","")))</f>
        <v/>
      </c>
      <c r="L105" s="20" t="str">
        <f>IF(A105="","",VLOOKUP(A105,[7]令和4年度契約状況調査票!$C:$AW,15,FALSE))</f>
        <v/>
      </c>
      <c r="M105" s="21" t="str">
        <f>IF(A105="","",IF(VLOOKUP(A105,[7]令和4年度契約状況調査票!$C:$AW,15,FALSE)="国所管",VLOOKUP(A105,[7]令和4年度契約状況調査票!$C:$AW,26,FALSE),""))</f>
        <v/>
      </c>
      <c r="N105" s="22" t="str">
        <f>IF(A105="","",IF(AND(P105="○",O105="分担契約/単価契約"),"単価契約"&amp;CHAR(10)&amp;"予定調達総額 "&amp;TEXT(VLOOKUP(A105,[7]令和4年度契約状況調査票!$C:$AW,18,FALSE),"#,##0円")&amp;"(B)"&amp;CHAR(10)&amp;"分担契約"&amp;CHAR(10)&amp;VLOOKUP(A105,[7]令和4年度契約状況調査票!$C:$AW,34,FALSE),IF(AND(P105="○",O105="分担契約"),"分担契約"&amp;CHAR(10)&amp;"契約総額 "&amp;TEXT(VLOOKUP(A105,[7]令和4年度契約状況調査票!$C:$AW,18,FALSE),"#,##0円")&amp;"(B)"&amp;CHAR(10)&amp;VLOOKUP(A105,[7]令和4年度契約状況調査票!$C:$AW,34,FALSE),(IF(O105="分担契約/単価契約","単価契約"&amp;CHAR(10)&amp;"予定調達総額 "&amp;TEXT(VLOOKUP(A105,[7]令和4年度契約状況調査票!$C:$AW,18,FALSE),"#,##0円")&amp;CHAR(10)&amp;"分担契約"&amp;CHAR(10)&amp;VLOOKUP(A105,[7]令和4年度契約状況調査票!$C:$AW,34,FALSE),IF(O105="分担契約","分担契約"&amp;CHAR(10)&amp;"契約総額 "&amp;TEXT(VLOOKUP(A105,[7]令和4年度契約状況調査票!$C:$AW,18,FALSE),"#,##0円")&amp;CHAR(10)&amp;VLOOKUP(A105,[7]令和4年度契約状況調査票!$C:$AW,34,FALSE),IF(O105="単価契約","単価契約"&amp;CHAR(10)&amp;"予定調達総額 "&amp;TEXT(VLOOKUP(A105,[7]令和4年度契約状況調査票!$C:$AW,18,FALSE),"#,##0円")&amp;CHAR(10)&amp;VLOOKUP(A105,[7]令和4年度契約状況調査票!$C:$AW,34,FALSE),VLOOKUP(A105,[7]令和4年度契約状況調査票!$C:$AW,34,FALSE))))))))</f>
        <v/>
      </c>
      <c r="O105" s="11" t="str">
        <f>IF(A105="","",VLOOKUP(A105,[7]令和4年度契約状況調査票!$C:$CE,55,FALSE))</f>
        <v/>
      </c>
      <c r="P105" s="11" t="str">
        <f>IF(A105="","",IF(VLOOKUP(A105,[7]令和4年度契約状況調査票!$C:$AW,16,FALSE)="他官署で調達手続きを実施のため","×",IF(VLOOKUP(A105,[7]令和4年度契約状況調査票!$C:$AW,23,FALSE)="②同種の他の契約の予定価格を類推されるおそれがあるため公表しない","×","○")))</f>
        <v/>
      </c>
    </row>
    <row r="106" spans="1:16" s="23" customFormat="1" ht="60" hidden="1" customHeight="1">
      <c r="A106" s="12" t="str">
        <f>IF(MAX([7]令和4年度契約状況調査票!C13:C112)&gt;=ROW()-5,ROW()-5,"")</f>
        <v/>
      </c>
      <c r="B106" s="13" t="str">
        <f>IF(A106="","",VLOOKUP(A106,[7]令和4年度契約状況調査票!$C:$AW,7,FALSE))</f>
        <v/>
      </c>
      <c r="C106" s="14" t="str">
        <f>IF(A106="","",VLOOKUP(A106,[7]令和4年度契約状況調査票!$C:$AW,8,FALSE))</f>
        <v/>
      </c>
      <c r="D106" s="15" t="str">
        <f>IF(A106="","",VLOOKUP(A106,[7]令和4年度契約状況調査票!$C:$AW,11,FALSE))</f>
        <v/>
      </c>
      <c r="E106" s="13" t="str">
        <f>IF(A106="","",VLOOKUP(A106,[7]令和4年度契約状況調査票!$C:$AW,12,FALSE))</f>
        <v/>
      </c>
      <c r="F106" s="16" t="str">
        <f>IF(A106="","",VLOOKUP(A106,[7]令和4年度契約状況調査票!$C:$AW,13,FALSE))</f>
        <v/>
      </c>
      <c r="G106" s="17" t="str">
        <f>IF(A106="","",IF(VLOOKUP(A106,[7]令和4年度契約状況調査票!$C:$AW,16,FALSE)="②一般競争入札（総合評価方式）","一般競争入札"&amp;CHAR(10)&amp;"（総合評価方式）","一般競争入札"))</f>
        <v/>
      </c>
      <c r="H106" s="18" t="str">
        <f>IF(A106="","",IF(VLOOKUP(A106,[7]令和4年度契約状況調査票!$C:$AW,18,FALSE)="他官署で調達手続きを実施のため","他官署で調達手続きを実施のため",IF(VLOOKUP(A106,[7]令和4年度契約状況調査票!$C:$AW,25,FALSE)="②同種の他の契約の予定価格を類推されるおそれがあるため公表しない","同種の他の契約の予定価格を類推されるおそれがあるため公表しない",IF(VLOOKUP(A106,[7]令和4年度契約状況調査票!$C:$AW,25,FALSE)="－","－",IF(VLOOKUP(A106,[7]令和4年度契約状況調査票!$C:$AW,9,FALSE)&lt;&gt;"",TEXT(VLOOKUP(A106,[7]令和4年度契約状況調査票!$C:$AW,18,FALSE),"#,##0円")&amp;CHAR(10)&amp;"(A)",VLOOKUP(A106,[7]令和4年度契約状況調査票!$C:$AW,18,FALSE))))))</f>
        <v/>
      </c>
      <c r="I106" s="18" t="str">
        <f>IF(A106="","",VLOOKUP(A106,[7]令和4年度契約状況調査票!$C:$AW,19,FALSE))</f>
        <v/>
      </c>
      <c r="J106" s="19" t="str">
        <f>IF(A106="","",IF(VLOOKUP(A106,[7]令和4年度契約状況調査票!$C:$AW,18,FALSE)="他官署で調達手続きを実施のため","－",IF(VLOOKUP(A106,[7]令和4年度契約状況調査票!$C:$AW,25,FALSE)="②同種の他の契約の予定価格を類推されるおそれがあるため公表しない","－",IF(VLOOKUP(A106,[7]令和4年度契約状況調査票!$C:$AW,25,FALSE)="－","－",IF(VLOOKUP(A106,[7]令和4年度契約状況調査票!$C:$AW,9,FALSE)&lt;&gt;"",TEXT(VLOOKUP(A106,[7]令和4年度契約状況調査票!$C:$AW,21,FALSE),"#.0%")&amp;CHAR(10)&amp;"(B/A×100)",VLOOKUP(A106,[7]令和4年度契約状況調査票!$C:$AW,21,FALSE))))))</f>
        <v/>
      </c>
      <c r="K106" s="20" t="str">
        <f>IF(A106="","",IF(VLOOKUP(A106,[7]令和4年度契約状況調査票!$C:$AW,14,FALSE)="①公益社団法人","公社",IF(VLOOKUP(A106,[7]令和4年度契約状況調査票!$C:$AW,14,FALSE)="②公益財団法人","公財","")))</f>
        <v/>
      </c>
      <c r="L106" s="20" t="str">
        <f>IF(A106="","",VLOOKUP(A106,[7]令和4年度契約状況調査票!$C:$AW,15,FALSE))</f>
        <v/>
      </c>
      <c r="M106" s="21" t="str">
        <f>IF(A106="","",IF(VLOOKUP(A106,[7]令和4年度契約状況調査票!$C:$AW,15,FALSE)="国所管",VLOOKUP(A106,[7]令和4年度契約状況調査票!$C:$AW,26,FALSE),""))</f>
        <v/>
      </c>
      <c r="N106" s="22" t="str">
        <f>IF(A106="","",IF(AND(P106="○",O106="分担契約/単価契約"),"単価契約"&amp;CHAR(10)&amp;"予定調達総額 "&amp;TEXT(VLOOKUP(A106,[7]令和4年度契約状況調査票!$C:$AW,18,FALSE),"#,##0円")&amp;"(B)"&amp;CHAR(10)&amp;"分担契約"&amp;CHAR(10)&amp;VLOOKUP(A106,[7]令和4年度契約状況調査票!$C:$AW,34,FALSE),IF(AND(P106="○",O106="分担契約"),"分担契約"&amp;CHAR(10)&amp;"契約総額 "&amp;TEXT(VLOOKUP(A106,[7]令和4年度契約状況調査票!$C:$AW,18,FALSE),"#,##0円")&amp;"(B)"&amp;CHAR(10)&amp;VLOOKUP(A106,[7]令和4年度契約状況調査票!$C:$AW,34,FALSE),(IF(O106="分担契約/単価契約","単価契約"&amp;CHAR(10)&amp;"予定調達総額 "&amp;TEXT(VLOOKUP(A106,[7]令和4年度契約状況調査票!$C:$AW,18,FALSE),"#,##0円")&amp;CHAR(10)&amp;"分担契約"&amp;CHAR(10)&amp;VLOOKUP(A106,[7]令和4年度契約状況調査票!$C:$AW,34,FALSE),IF(O106="分担契約","分担契約"&amp;CHAR(10)&amp;"契約総額 "&amp;TEXT(VLOOKUP(A106,[7]令和4年度契約状況調査票!$C:$AW,18,FALSE),"#,##0円")&amp;CHAR(10)&amp;VLOOKUP(A106,[7]令和4年度契約状況調査票!$C:$AW,34,FALSE),IF(O106="単価契約","単価契約"&amp;CHAR(10)&amp;"予定調達総額 "&amp;TEXT(VLOOKUP(A106,[7]令和4年度契約状況調査票!$C:$AW,18,FALSE),"#,##0円")&amp;CHAR(10)&amp;VLOOKUP(A106,[7]令和4年度契約状況調査票!$C:$AW,34,FALSE),VLOOKUP(A106,[7]令和4年度契約状況調査票!$C:$AW,34,FALSE))))))))</f>
        <v/>
      </c>
      <c r="O106" s="11" t="str">
        <f>IF(A106="","",VLOOKUP(A106,[7]令和4年度契約状況調査票!$C:$CE,55,FALSE))</f>
        <v/>
      </c>
      <c r="P106" s="11" t="str">
        <f>IF(A106="","",IF(VLOOKUP(A106,[7]令和4年度契約状況調査票!$C:$AW,16,FALSE)="他官署で調達手続きを実施のため","×",IF(VLOOKUP(A106,[7]令和4年度契約状況調査票!$C:$AW,23,FALSE)="②同種の他の契約の予定価格を類推されるおそれがあるため公表しない","×","○")))</f>
        <v/>
      </c>
    </row>
    <row r="107" spans="1:16" s="23" customFormat="1" ht="60" hidden="1" customHeight="1">
      <c r="A107" s="12" t="str">
        <f>IF(MAX([7]令和4年度契約状況調査票!C13:C113)&gt;=ROW()-5,ROW()-5,"")</f>
        <v/>
      </c>
      <c r="B107" s="13" t="str">
        <f>IF(A107="","",VLOOKUP(A107,[7]令和4年度契約状況調査票!$C:$AW,7,FALSE))</f>
        <v/>
      </c>
      <c r="C107" s="14" t="str">
        <f>IF(A107="","",VLOOKUP(A107,[7]令和4年度契約状況調査票!$C:$AW,8,FALSE))</f>
        <v/>
      </c>
      <c r="D107" s="15" t="str">
        <f>IF(A107="","",VLOOKUP(A107,[7]令和4年度契約状況調査票!$C:$AW,11,FALSE))</f>
        <v/>
      </c>
      <c r="E107" s="13" t="str">
        <f>IF(A107="","",VLOOKUP(A107,[7]令和4年度契約状況調査票!$C:$AW,12,FALSE))</f>
        <v/>
      </c>
      <c r="F107" s="16" t="str">
        <f>IF(A107="","",VLOOKUP(A107,[7]令和4年度契約状況調査票!$C:$AW,13,FALSE))</f>
        <v/>
      </c>
      <c r="G107" s="17" t="str">
        <f>IF(A107="","",IF(VLOOKUP(A107,[7]令和4年度契約状況調査票!$C:$AW,16,FALSE)="②一般競争入札（総合評価方式）","一般競争入札"&amp;CHAR(10)&amp;"（総合評価方式）","一般競争入札"))</f>
        <v/>
      </c>
      <c r="H107" s="18" t="str">
        <f>IF(A107="","",IF(VLOOKUP(A107,[7]令和4年度契約状況調査票!$C:$AW,18,FALSE)="他官署で調達手続きを実施のため","他官署で調達手続きを実施のため",IF(VLOOKUP(A107,[7]令和4年度契約状況調査票!$C:$AW,25,FALSE)="②同種の他の契約の予定価格を類推されるおそれがあるため公表しない","同種の他の契約の予定価格を類推されるおそれがあるため公表しない",IF(VLOOKUP(A107,[7]令和4年度契約状況調査票!$C:$AW,25,FALSE)="－","－",IF(VLOOKUP(A107,[7]令和4年度契約状況調査票!$C:$AW,9,FALSE)&lt;&gt;"",TEXT(VLOOKUP(A107,[7]令和4年度契約状況調査票!$C:$AW,18,FALSE),"#,##0円")&amp;CHAR(10)&amp;"(A)",VLOOKUP(A107,[7]令和4年度契約状況調査票!$C:$AW,18,FALSE))))))</f>
        <v/>
      </c>
      <c r="I107" s="18" t="str">
        <f>IF(A107="","",VLOOKUP(A107,[7]令和4年度契約状況調査票!$C:$AW,19,FALSE))</f>
        <v/>
      </c>
      <c r="J107" s="19" t="str">
        <f>IF(A107="","",IF(VLOOKUP(A107,[7]令和4年度契約状況調査票!$C:$AW,18,FALSE)="他官署で調達手続きを実施のため","－",IF(VLOOKUP(A107,[7]令和4年度契約状況調査票!$C:$AW,25,FALSE)="②同種の他の契約の予定価格を類推されるおそれがあるため公表しない","－",IF(VLOOKUP(A107,[7]令和4年度契約状況調査票!$C:$AW,25,FALSE)="－","－",IF(VLOOKUP(A107,[7]令和4年度契約状況調査票!$C:$AW,9,FALSE)&lt;&gt;"",TEXT(VLOOKUP(A107,[7]令和4年度契約状況調査票!$C:$AW,21,FALSE),"#.0%")&amp;CHAR(10)&amp;"(B/A×100)",VLOOKUP(A107,[7]令和4年度契約状況調査票!$C:$AW,21,FALSE))))))</f>
        <v/>
      </c>
      <c r="K107" s="20" t="str">
        <f>IF(A107="","",IF(VLOOKUP(A107,[7]令和4年度契約状況調査票!$C:$AW,14,FALSE)="①公益社団法人","公社",IF(VLOOKUP(A107,[7]令和4年度契約状況調査票!$C:$AW,14,FALSE)="②公益財団法人","公財","")))</f>
        <v/>
      </c>
      <c r="L107" s="20" t="str">
        <f>IF(A107="","",VLOOKUP(A107,[7]令和4年度契約状況調査票!$C:$AW,15,FALSE))</f>
        <v/>
      </c>
      <c r="M107" s="21" t="str">
        <f>IF(A107="","",IF(VLOOKUP(A107,[7]令和4年度契約状況調査票!$C:$AW,15,FALSE)="国所管",VLOOKUP(A107,[7]令和4年度契約状況調査票!$C:$AW,26,FALSE),""))</f>
        <v/>
      </c>
      <c r="N107" s="22" t="str">
        <f>IF(A107="","",IF(AND(P107="○",O107="分担契約/単価契約"),"単価契約"&amp;CHAR(10)&amp;"予定調達総額 "&amp;TEXT(VLOOKUP(A107,[7]令和4年度契約状況調査票!$C:$AW,18,FALSE),"#,##0円")&amp;"(B)"&amp;CHAR(10)&amp;"分担契約"&amp;CHAR(10)&amp;VLOOKUP(A107,[7]令和4年度契約状況調査票!$C:$AW,34,FALSE),IF(AND(P107="○",O107="分担契約"),"分担契約"&amp;CHAR(10)&amp;"契約総額 "&amp;TEXT(VLOOKUP(A107,[7]令和4年度契約状況調査票!$C:$AW,18,FALSE),"#,##0円")&amp;"(B)"&amp;CHAR(10)&amp;VLOOKUP(A107,[7]令和4年度契約状況調査票!$C:$AW,34,FALSE),(IF(O107="分担契約/単価契約","単価契約"&amp;CHAR(10)&amp;"予定調達総額 "&amp;TEXT(VLOOKUP(A107,[7]令和4年度契約状況調査票!$C:$AW,18,FALSE),"#,##0円")&amp;CHAR(10)&amp;"分担契約"&amp;CHAR(10)&amp;VLOOKUP(A107,[7]令和4年度契約状況調査票!$C:$AW,34,FALSE),IF(O107="分担契約","分担契約"&amp;CHAR(10)&amp;"契約総額 "&amp;TEXT(VLOOKUP(A107,[7]令和4年度契約状況調査票!$C:$AW,18,FALSE),"#,##0円")&amp;CHAR(10)&amp;VLOOKUP(A107,[7]令和4年度契約状況調査票!$C:$AW,34,FALSE),IF(O107="単価契約","単価契約"&amp;CHAR(10)&amp;"予定調達総額 "&amp;TEXT(VLOOKUP(A107,[7]令和4年度契約状況調査票!$C:$AW,18,FALSE),"#,##0円")&amp;CHAR(10)&amp;VLOOKUP(A107,[7]令和4年度契約状況調査票!$C:$AW,34,FALSE),VLOOKUP(A107,[7]令和4年度契約状況調査票!$C:$AW,34,FALSE))))))))</f>
        <v/>
      </c>
      <c r="O107" s="11" t="str">
        <f>IF(A107="","",VLOOKUP(A107,[7]令和4年度契約状況調査票!$C:$CE,55,FALSE))</f>
        <v/>
      </c>
      <c r="P107" s="11" t="str">
        <f>IF(A107="","",IF(VLOOKUP(A107,[7]令和4年度契約状況調査票!$C:$AW,16,FALSE)="他官署で調達手続きを実施のため","×",IF(VLOOKUP(A107,[7]令和4年度契約状況調査票!$C:$AW,23,FALSE)="②同種の他の契約の予定価格を類推されるおそれがあるため公表しない","×","○")))</f>
        <v/>
      </c>
    </row>
    <row r="108" spans="1:16" s="23" customFormat="1" ht="60" hidden="1" customHeight="1">
      <c r="A108" s="12" t="str">
        <f>IF(MAX([7]令和4年度契約状況調査票!C13:C114)&gt;=ROW()-5,ROW()-5,"")</f>
        <v/>
      </c>
      <c r="B108" s="13" t="str">
        <f>IF(A108="","",VLOOKUP(A108,[7]令和4年度契約状況調査票!$C:$AW,7,FALSE))</f>
        <v/>
      </c>
      <c r="C108" s="14" t="str">
        <f>IF(A108="","",VLOOKUP(A108,[7]令和4年度契約状況調査票!$C:$AW,8,FALSE))</f>
        <v/>
      </c>
      <c r="D108" s="15" t="str">
        <f>IF(A108="","",VLOOKUP(A108,[7]令和4年度契約状況調査票!$C:$AW,11,FALSE))</f>
        <v/>
      </c>
      <c r="E108" s="13" t="str">
        <f>IF(A108="","",VLOOKUP(A108,[7]令和4年度契約状況調査票!$C:$AW,12,FALSE))</f>
        <v/>
      </c>
      <c r="F108" s="16" t="str">
        <f>IF(A108="","",VLOOKUP(A108,[7]令和4年度契約状況調査票!$C:$AW,13,FALSE))</f>
        <v/>
      </c>
      <c r="G108" s="17" t="str">
        <f>IF(A108="","",IF(VLOOKUP(A108,[7]令和4年度契約状況調査票!$C:$AW,16,FALSE)="②一般競争入札（総合評価方式）","一般競争入札"&amp;CHAR(10)&amp;"（総合評価方式）","一般競争入札"))</f>
        <v/>
      </c>
      <c r="H108" s="18" t="str">
        <f>IF(A108="","",IF(VLOOKUP(A108,[7]令和4年度契約状況調査票!$C:$AW,18,FALSE)="他官署で調達手続きを実施のため","他官署で調達手続きを実施のため",IF(VLOOKUP(A108,[7]令和4年度契約状況調査票!$C:$AW,25,FALSE)="②同種の他の契約の予定価格を類推されるおそれがあるため公表しない","同種の他の契約の予定価格を類推されるおそれがあるため公表しない",IF(VLOOKUP(A108,[7]令和4年度契約状況調査票!$C:$AW,25,FALSE)="－","－",IF(VLOOKUP(A108,[7]令和4年度契約状況調査票!$C:$AW,9,FALSE)&lt;&gt;"",TEXT(VLOOKUP(A108,[7]令和4年度契約状況調査票!$C:$AW,18,FALSE),"#,##0円")&amp;CHAR(10)&amp;"(A)",VLOOKUP(A108,[7]令和4年度契約状況調査票!$C:$AW,18,FALSE))))))</f>
        <v/>
      </c>
      <c r="I108" s="18" t="str">
        <f>IF(A108="","",VLOOKUP(A108,[7]令和4年度契約状況調査票!$C:$AW,19,FALSE))</f>
        <v/>
      </c>
      <c r="J108" s="19" t="str">
        <f>IF(A108="","",IF(VLOOKUP(A108,[7]令和4年度契約状況調査票!$C:$AW,18,FALSE)="他官署で調達手続きを実施のため","－",IF(VLOOKUP(A108,[7]令和4年度契約状況調査票!$C:$AW,25,FALSE)="②同種の他の契約の予定価格を類推されるおそれがあるため公表しない","－",IF(VLOOKUP(A108,[7]令和4年度契約状況調査票!$C:$AW,25,FALSE)="－","－",IF(VLOOKUP(A108,[7]令和4年度契約状況調査票!$C:$AW,9,FALSE)&lt;&gt;"",TEXT(VLOOKUP(A108,[7]令和4年度契約状況調査票!$C:$AW,21,FALSE),"#.0%")&amp;CHAR(10)&amp;"(B/A×100)",VLOOKUP(A108,[7]令和4年度契約状況調査票!$C:$AW,21,FALSE))))))</f>
        <v/>
      </c>
      <c r="K108" s="20" t="str">
        <f>IF(A108="","",IF(VLOOKUP(A108,[7]令和4年度契約状況調査票!$C:$AW,14,FALSE)="①公益社団法人","公社",IF(VLOOKUP(A108,[7]令和4年度契約状況調査票!$C:$AW,14,FALSE)="②公益財団法人","公財","")))</f>
        <v/>
      </c>
      <c r="L108" s="20" t="str">
        <f>IF(A108="","",VLOOKUP(A108,[7]令和4年度契約状況調査票!$C:$AW,15,FALSE))</f>
        <v/>
      </c>
      <c r="M108" s="21" t="str">
        <f>IF(A108="","",IF(VLOOKUP(A108,[7]令和4年度契約状況調査票!$C:$AW,15,FALSE)="国所管",VLOOKUP(A108,[7]令和4年度契約状況調査票!$C:$AW,26,FALSE),""))</f>
        <v/>
      </c>
      <c r="N108" s="22" t="str">
        <f>IF(A108="","",IF(AND(P108="○",O108="分担契約/単価契約"),"単価契約"&amp;CHAR(10)&amp;"予定調達総額 "&amp;TEXT(VLOOKUP(A108,[7]令和4年度契約状況調査票!$C:$AW,18,FALSE),"#,##0円")&amp;"(B)"&amp;CHAR(10)&amp;"分担契約"&amp;CHAR(10)&amp;VLOOKUP(A108,[7]令和4年度契約状況調査票!$C:$AW,34,FALSE),IF(AND(P108="○",O108="分担契約"),"分担契約"&amp;CHAR(10)&amp;"契約総額 "&amp;TEXT(VLOOKUP(A108,[7]令和4年度契約状況調査票!$C:$AW,18,FALSE),"#,##0円")&amp;"(B)"&amp;CHAR(10)&amp;VLOOKUP(A108,[7]令和4年度契約状況調査票!$C:$AW,34,FALSE),(IF(O108="分担契約/単価契約","単価契約"&amp;CHAR(10)&amp;"予定調達総額 "&amp;TEXT(VLOOKUP(A108,[7]令和4年度契約状況調査票!$C:$AW,18,FALSE),"#,##0円")&amp;CHAR(10)&amp;"分担契約"&amp;CHAR(10)&amp;VLOOKUP(A108,[7]令和4年度契約状況調査票!$C:$AW,34,FALSE),IF(O108="分担契約","分担契約"&amp;CHAR(10)&amp;"契約総額 "&amp;TEXT(VLOOKUP(A108,[7]令和4年度契約状況調査票!$C:$AW,18,FALSE),"#,##0円")&amp;CHAR(10)&amp;VLOOKUP(A108,[7]令和4年度契約状況調査票!$C:$AW,34,FALSE),IF(O108="単価契約","単価契約"&amp;CHAR(10)&amp;"予定調達総額 "&amp;TEXT(VLOOKUP(A108,[7]令和4年度契約状況調査票!$C:$AW,18,FALSE),"#,##0円")&amp;CHAR(10)&amp;VLOOKUP(A108,[7]令和4年度契約状況調査票!$C:$AW,34,FALSE),VLOOKUP(A108,[7]令和4年度契約状況調査票!$C:$AW,34,FALSE))))))))</f>
        <v/>
      </c>
      <c r="O108" s="11" t="str">
        <f>IF(A108="","",VLOOKUP(A108,[7]令和4年度契約状況調査票!$C:$CE,55,FALSE))</f>
        <v/>
      </c>
      <c r="P108" s="11" t="str">
        <f>IF(A108="","",IF(VLOOKUP(A108,[7]令和4年度契約状況調査票!$C:$AW,16,FALSE)="他官署で調達手続きを実施のため","×",IF(VLOOKUP(A108,[7]令和4年度契約状況調査票!$C:$AW,23,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8"/>
    <dataValidation operator="greaterThanOrEqual" allowBlank="1" showInputMessage="1" showErrorMessage="1" errorTitle="注意" error="プルダウンメニューから選択して下さい_x000a_" sqref="G6:G108"/>
  </dataValidations>
  <printOptions horizontalCentered="1"/>
  <pageMargins left="0.43" right="0.2" top="0.95" bottom="0.44" header="0.36" footer="0.3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Zeros="0" view="pageBreakPreview" topLeftCell="C12" zoomScale="80" zoomScaleNormal="100" zoomScaleSheetLayoutView="80" workbookViewId="0">
      <selection activeCell="O15" sqref="C15:O15"/>
    </sheetView>
  </sheetViews>
  <sheetFormatPr defaultColWidth="9" defaultRowHeight="13.5"/>
  <cols>
    <col min="1" max="1" width="9" style="2"/>
    <col min="2" max="2" width="30.625" style="1" customWidth="1"/>
    <col min="3" max="3" width="20.625" style="2" customWidth="1"/>
    <col min="4" max="4" width="14.375" style="3" customWidth="1"/>
    <col min="5" max="5" width="20.625" style="4" customWidth="1"/>
    <col min="6" max="6" width="14.625" style="4" customWidth="1"/>
    <col min="7" max="7" width="18.875" style="24" customWidth="1"/>
    <col min="8" max="8" width="13.625" style="5" customWidth="1"/>
    <col min="9" max="9" width="13.625" style="3" customWidth="1"/>
    <col min="10" max="10" width="7.625" style="25" customWidth="1"/>
    <col min="11" max="11" width="8.375" style="4" customWidth="1"/>
    <col min="12" max="13" width="8.125" style="4" customWidth="1"/>
    <col min="14" max="14" width="8.125" style="6" customWidth="1"/>
    <col min="15" max="15" width="11.5" style="4" customWidth="1"/>
    <col min="16" max="16" width="9" style="1"/>
    <col min="17" max="17" width="11.25" style="1" customWidth="1"/>
    <col min="18" max="16384" width="9" style="1"/>
  </cols>
  <sheetData>
    <row r="1" spans="1:17" ht="27.75" customHeight="1">
      <c r="A1" s="51"/>
      <c r="B1" s="54" t="s">
        <v>15</v>
      </c>
      <c r="C1" s="55"/>
      <c r="D1" s="55"/>
      <c r="E1" s="55"/>
      <c r="F1" s="55"/>
      <c r="G1" s="60"/>
      <c r="H1" s="55"/>
      <c r="I1" s="55"/>
      <c r="J1" s="55"/>
      <c r="K1" s="55"/>
      <c r="L1" s="55"/>
      <c r="M1" s="55"/>
      <c r="N1" s="55"/>
      <c r="O1" s="55"/>
    </row>
    <row r="2" spans="1:17">
      <c r="A2" s="52"/>
    </row>
    <row r="3" spans="1:17">
      <c r="A3" s="52"/>
      <c r="B3" s="26"/>
      <c r="C3" s="27"/>
      <c r="D3" s="27"/>
      <c r="E3" s="28"/>
      <c r="F3" s="28"/>
      <c r="G3" s="29"/>
      <c r="H3" s="30"/>
      <c r="I3" s="27"/>
      <c r="J3" s="31"/>
      <c r="K3" s="28"/>
      <c r="L3" s="28"/>
      <c r="M3" s="28"/>
      <c r="N3" s="32"/>
      <c r="O3" s="33"/>
      <c r="P3" s="28"/>
      <c r="Q3" s="28"/>
    </row>
    <row r="4" spans="1:17" ht="21.95" customHeight="1">
      <c r="A4" s="52"/>
      <c r="B4" s="47" t="s">
        <v>16</v>
      </c>
      <c r="C4" s="47" t="s">
        <v>17</v>
      </c>
      <c r="D4" s="47" t="s">
        <v>18</v>
      </c>
      <c r="E4" s="47" t="s">
        <v>19</v>
      </c>
      <c r="F4" s="49" t="s">
        <v>20</v>
      </c>
      <c r="G4" s="61" t="s">
        <v>21</v>
      </c>
      <c r="H4" s="56" t="s">
        <v>22</v>
      </c>
      <c r="I4" s="47" t="s">
        <v>23</v>
      </c>
      <c r="J4" s="57" t="s">
        <v>24</v>
      </c>
      <c r="K4" s="58" t="s">
        <v>25</v>
      </c>
      <c r="L4" s="59" t="s">
        <v>26</v>
      </c>
      <c r="M4" s="59"/>
      <c r="N4" s="59"/>
      <c r="O4" s="49" t="s">
        <v>27</v>
      </c>
      <c r="P4" s="28"/>
      <c r="Q4" s="28"/>
    </row>
    <row r="5" spans="1:17" s="11" customFormat="1" ht="37.5" customHeight="1">
      <c r="A5" s="53"/>
      <c r="B5" s="47"/>
      <c r="C5" s="47"/>
      <c r="D5" s="47"/>
      <c r="E5" s="47"/>
      <c r="F5" s="50"/>
      <c r="G5" s="61"/>
      <c r="H5" s="56"/>
      <c r="I5" s="47"/>
      <c r="J5" s="57"/>
      <c r="K5" s="58"/>
      <c r="L5" s="34" t="s">
        <v>28</v>
      </c>
      <c r="M5" s="34" t="s">
        <v>29</v>
      </c>
      <c r="N5" s="35" t="s">
        <v>14</v>
      </c>
      <c r="O5" s="50"/>
      <c r="P5" s="36"/>
      <c r="Q5" s="36"/>
    </row>
    <row r="6" spans="1:17" s="11" customFormat="1" ht="60" customHeight="1">
      <c r="A6" s="12" t="str">
        <f>IF(MAX([7]令和4年度契約状況調査票!D5:D12)&gt;=ROW()-5,ROW()-5,"")</f>
        <v/>
      </c>
      <c r="B6" s="13" t="str">
        <f>IF(A6="","",VLOOKUP(A6,[7]令和4年度契約状況調査票!$D:$AW,6,FALSE))</f>
        <v/>
      </c>
      <c r="C6" s="14"/>
      <c r="D6" s="37"/>
      <c r="E6" s="13"/>
      <c r="F6" s="16"/>
      <c r="G6" s="17"/>
      <c r="H6" s="18"/>
      <c r="I6" s="18"/>
      <c r="J6" s="20"/>
      <c r="K6" s="38"/>
      <c r="L6" s="20"/>
      <c r="M6" s="20"/>
      <c r="N6" s="21"/>
      <c r="O6" s="22"/>
      <c r="P6" s="36" t="str">
        <f>IF(A6="","",VLOOKUP(A6,[7]令和4年度契約状況調査票!$D:$CE,54,FALSE))</f>
        <v/>
      </c>
      <c r="Q6" s="36" t="str">
        <f>IF(A6="","",IF(VLOOKUP(A6,[7]令和4年度契約状況調査票!$D:$AW,15,FALSE)="他官署で調達手続きを実施のため","×",IF(VLOOKUP(A6,[7]令和4年度契約状況調査票!$D:$AW,22,FALSE)="②同種の他の契約の予定価格を類推されるおそれがあるため公表しない","×","○")))</f>
        <v/>
      </c>
    </row>
    <row r="7" spans="1:17" s="11" customFormat="1" ht="60" customHeight="1">
      <c r="A7" s="12" t="str">
        <f>IF(MAX([7]令和4年度契約状況調査票!D6:D13)&gt;=ROW()-5,ROW()-5,"")</f>
        <v/>
      </c>
      <c r="B7" s="13" t="str">
        <f>IF(A7="","",VLOOKUP(A7,[7]令和4年度契約状況調査票!$D:$AW,6,FALSE))</f>
        <v/>
      </c>
      <c r="C7" s="14"/>
      <c r="D7" s="37"/>
      <c r="E7" s="13"/>
      <c r="F7" s="16"/>
      <c r="G7" s="17"/>
      <c r="H7" s="18"/>
      <c r="I7" s="18"/>
      <c r="J7" s="20"/>
      <c r="K7" s="38"/>
      <c r="L7" s="20"/>
      <c r="M7" s="20"/>
      <c r="N7" s="21"/>
      <c r="O7" s="22"/>
      <c r="P7" s="36" t="str">
        <f>IF(A7="","",VLOOKUP(A7,[7]令和4年度契約状況調査票!$D:$CE,54,FALSE))</f>
        <v/>
      </c>
      <c r="Q7" s="36" t="str">
        <f>IF(A7="","",IF(VLOOKUP(A7,[7]令和4年度契約状況調査票!$D:$AW,15,FALSE)="他官署で調達手続きを実施のため","×",IF(VLOOKUP(A7,[7]令和4年度契約状況調査票!$D:$AW,22,FALSE)="②同種の他の契約の予定価格を類推されるおそれがあるため公表しない","×","○")))</f>
        <v/>
      </c>
    </row>
    <row r="8" spans="1:17" s="11" customFormat="1" ht="60" customHeight="1">
      <c r="A8" s="12" t="str">
        <f>IF(MAX([7]令和4年度契約状況調査票!D7:D14)&gt;=ROW()-5,ROW()-5,"")</f>
        <v/>
      </c>
      <c r="B8" s="13" t="str">
        <f>IF(A8="","",VLOOKUP(A8,[7]令和4年度契約状況調査票!$D:$AW,6,FALSE))</f>
        <v/>
      </c>
      <c r="C8" s="14"/>
      <c r="D8" s="37"/>
      <c r="E8" s="13"/>
      <c r="F8" s="16"/>
      <c r="G8" s="17"/>
      <c r="H8" s="18"/>
      <c r="I8" s="18"/>
      <c r="J8" s="20"/>
      <c r="K8" s="38"/>
      <c r="L8" s="20"/>
      <c r="M8" s="20"/>
      <c r="N8" s="21"/>
      <c r="O8" s="22"/>
      <c r="P8" s="36" t="str">
        <f>IF(A8="","",VLOOKUP(A8,[7]令和4年度契約状況調査票!$D:$CE,54,FALSE))</f>
        <v/>
      </c>
      <c r="Q8" s="36" t="str">
        <f>IF(A8="","",IF(VLOOKUP(A8,[7]令和4年度契約状況調査票!$D:$AW,15,FALSE)="他官署で調達手続きを実施のため","×",IF(VLOOKUP(A8,[7]令和4年度契約状況調査票!$D:$AW,22,FALSE)="②同種の他の契約の予定価格を類推されるおそれがあるため公表しない","×","○")))</f>
        <v/>
      </c>
    </row>
    <row r="9" spans="1:17" s="11" customFormat="1" ht="60" customHeight="1">
      <c r="A9" s="12" t="str">
        <f>IF(MAX([7]令和4年度契約状況調査票!D8:D15)&gt;=ROW()-5,ROW()-5,"")</f>
        <v/>
      </c>
      <c r="B9" s="13" t="str">
        <f>IF(A9="","",VLOOKUP(A9,[7]令和4年度契約状況調査票!$D:$AW,6,FALSE))</f>
        <v/>
      </c>
      <c r="C9" s="14"/>
      <c r="D9" s="37"/>
      <c r="E9" s="13"/>
      <c r="F9" s="16"/>
      <c r="G9" s="17"/>
      <c r="H9" s="18"/>
      <c r="I9" s="18"/>
      <c r="J9" s="20"/>
      <c r="K9" s="38"/>
      <c r="L9" s="20"/>
      <c r="M9" s="20"/>
      <c r="N9" s="21"/>
      <c r="O9" s="22"/>
      <c r="P9" s="36" t="str">
        <f>IF(A9="","",VLOOKUP(A9,[7]令和4年度契約状況調査票!$D:$CE,54,FALSE))</f>
        <v/>
      </c>
      <c r="Q9" s="36" t="str">
        <f>IF(A9="","",IF(VLOOKUP(A9,[7]令和4年度契約状況調査票!$D:$AW,15,FALSE)="他官署で調達手続きを実施のため","×",IF(VLOOKUP(A9,[7]令和4年度契約状況調査票!$D:$AW,22,FALSE)="②同種の他の契約の予定価格を類推されるおそれがあるため公表しない","×","○")))</f>
        <v/>
      </c>
    </row>
    <row r="10" spans="1:17" s="11" customFormat="1" ht="60" customHeight="1">
      <c r="A10" s="12" t="str">
        <f>IF(MAX([7]令和4年度契約状況調査票!D9:D16)&gt;=ROW()-5,ROW()-5,"")</f>
        <v/>
      </c>
      <c r="B10" s="13" t="str">
        <f>IF(A10="","",VLOOKUP(A10,[7]令和4年度契約状況調査票!$D:$AW,6,FALSE))</f>
        <v/>
      </c>
      <c r="C10" s="14"/>
      <c r="D10" s="37"/>
      <c r="E10" s="13"/>
      <c r="F10" s="16"/>
      <c r="G10" s="17"/>
      <c r="H10" s="18"/>
      <c r="I10" s="18"/>
      <c r="J10" s="20"/>
      <c r="K10" s="38"/>
      <c r="L10" s="20"/>
      <c r="M10" s="20"/>
      <c r="N10" s="21"/>
      <c r="O10" s="22"/>
      <c r="P10" s="36" t="str">
        <f>IF(A10="","",VLOOKUP(A10,[7]令和4年度契約状況調査票!$D:$CE,54,FALSE))</f>
        <v/>
      </c>
      <c r="Q10" s="36" t="str">
        <f>IF(A10="","",IF(VLOOKUP(A10,[7]令和4年度契約状況調査票!$D:$AW,15,FALSE)="他官署で調達手続きを実施のため","×",IF(VLOOKUP(A10,[7]令和4年度契約状況調査票!$D:$AW,22,FALSE)="②同種の他の契約の予定価格を類推されるおそれがあるため公表しない","×","○")))</f>
        <v/>
      </c>
    </row>
    <row r="11" spans="1:17" s="11" customFormat="1" ht="60" customHeight="1">
      <c r="A11" s="12" t="str">
        <f>IF(MAX([7]令和4年度契約状況調査票!D10:D17)&gt;=ROW()-5,ROW()-5,"")</f>
        <v/>
      </c>
      <c r="B11" s="13" t="str">
        <f>IF(A11="","",VLOOKUP(A11,[7]令和4年度契約状況調査票!$D:$AW,6,FALSE))</f>
        <v/>
      </c>
      <c r="C11" s="14"/>
      <c r="D11" s="37"/>
      <c r="E11" s="13"/>
      <c r="F11" s="16"/>
      <c r="G11" s="17"/>
      <c r="H11" s="18"/>
      <c r="I11" s="18"/>
      <c r="J11" s="20"/>
      <c r="K11" s="38"/>
      <c r="L11" s="20"/>
      <c r="M11" s="20"/>
      <c r="N11" s="21"/>
      <c r="O11" s="22"/>
      <c r="P11" s="36" t="str">
        <f>IF(A11="","",VLOOKUP(A11,[7]令和4年度契約状況調査票!$D:$CE,54,FALSE))</f>
        <v/>
      </c>
      <c r="Q11" s="36" t="str">
        <f>IF(A11="","",IF(VLOOKUP(A11,[7]令和4年度契約状況調査票!$D:$AW,15,FALSE)="他官署で調達手続きを実施のため","×",IF(VLOOKUP(A11,[7]令和4年度契約状況調査票!$D:$AW,22,FALSE)="②同種の他の契約の予定価格を類推されるおそれがあるため公表しない","×","○")))</f>
        <v/>
      </c>
    </row>
    <row r="12" spans="1:17" s="11" customFormat="1" ht="60" customHeight="1">
      <c r="A12" s="12" t="str">
        <f>IF(MAX([7]令和4年度契約状況調査票!D11:D18)&gt;=ROW()-5,ROW()-5,"")</f>
        <v/>
      </c>
      <c r="B12" s="13" t="str">
        <f>IF(A12="","",VLOOKUP(A12,[7]令和4年度契約状況調査票!$D:$AW,6,FALSE))</f>
        <v/>
      </c>
      <c r="C12" s="14"/>
      <c r="D12" s="37"/>
      <c r="E12" s="13"/>
      <c r="F12" s="16"/>
      <c r="G12" s="17"/>
      <c r="H12" s="18"/>
      <c r="I12" s="18"/>
      <c r="J12" s="20"/>
      <c r="K12" s="38"/>
      <c r="L12" s="20"/>
      <c r="M12" s="20"/>
      <c r="N12" s="21"/>
      <c r="O12" s="22"/>
      <c r="P12" s="36" t="str">
        <f>IF(A12="","",VLOOKUP(A12,[7]令和4年度契約状況調査票!$D:$CE,54,FALSE))</f>
        <v/>
      </c>
      <c r="Q12" s="36" t="str">
        <f>IF(A12="","",IF(VLOOKUP(A12,[7]令和4年度契約状況調査票!$D:$AW,15,FALSE)="他官署で調達手続きを実施のため","×",IF(VLOOKUP(A12,[7]令和4年度契約状況調査票!$D:$AW,22,FALSE)="②同種の他の契約の予定価格を類推されるおそれがあるため公表しない","×","○")))</f>
        <v/>
      </c>
    </row>
    <row r="13" spans="1:17" s="11" customFormat="1" ht="60" customHeight="1">
      <c r="A13" s="12" t="str">
        <f>IF(MAX([7]令和4年度契約状況調査票!D12:D19)&gt;=ROW()-5,ROW()-5,"")</f>
        <v/>
      </c>
      <c r="B13" s="13" t="str">
        <f>IF(A13="","",VLOOKUP(A13,[7]令和4年度契約状況調査票!$D:$AW,6,FALSE))</f>
        <v/>
      </c>
      <c r="C13" s="14"/>
      <c r="D13" s="37"/>
      <c r="E13" s="13"/>
      <c r="F13" s="16"/>
      <c r="G13" s="17"/>
      <c r="H13" s="18"/>
      <c r="I13" s="18"/>
      <c r="J13" s="20"/>
      <c r="K13" s="38"/>
      <c r="L13" s="20"/>
      <c r="M13" s="20"/>
      <c r="N13" s="21"/>
      <c r="O13" s="22"/>
      <c r="P13" s="36" t="str">
        <f>IF(A13="","",VLOOKUP(A13,[7]令和4年度契約状況調査票!$D:$CE,54,FALSE))</f>
        <v/>
      </c>
      <c r="Q13" s="36" t="str">
        <f>IF(A13="","",IF(VLOOKUP(A13,[7]令和4年度契約状況調査票!$D:$AW,15,FALSE)="他官署で調達手続きを実施のため","×",IF(VLOOKUP(A13,[7]令和4年度契約状況調査票!$D:$AW,22,FALSE)="②同種の他の契約の予定価格を類推されるおそれがあるため公表しない","×","○")))</f>
        <v/>
      </c>
    </row>
    <row r="14" spans="1:17" s="11" customFormat="1" ht="60" customHeight="1">
      <c r="A14" s="12" t="str">
        <f>IF(MAX([7]令和4年度契約状況調査票!D13:D20)&gt;=ROW()-5,ROW()-5,"")</f>
        <v/>
      </c>
      <c r="B14" s="13" t="str">
        <f>IF(A14="","",VLOOKUP(A14,[7]令和4年度契約状況調査票!$D:$AW,6,FALSE))</f>
        <v/>
      </c>
      <c r="C14" s="14"/>
      <c r="D14" s="37"/>
      <c r="E14" s="13"/>
      <c r="F14" s="16"/>
      <c r="G14" s="17"/>
      <c r="H14" s="18"/>
      <c r="I14" s="18"/>
      <c r="J14" s="20"/>
      <c r="K14" s="38"/>
      <c r="L14" s="20"/>
      <c r="M14" s="20"/>
      <c r="N14" s="21"/>
      <c r="O14" s="22"/>
      <c r="P14" s="36" t="str">
        <f>IF(A14="","",VLOOKUP(A14,[7]令和4年度契約状況調査票!$D:$CE,54,FALSE))</f>
        <v/>
      </c>
      <c r="Q14" s="36" t="str">
        <f>IF(A14="","",IF(VLOOKUP(A14,[7]令和4年度契約状況調査票!$D:$AW,15,FALSE)="他官署で調達手続きを実施のため","×",IF(VLOOKUP(A14,[7]令和4年度契約状況調査票!$D:$AW,22,FALSE)="②同種の他の契約の予定価格を類推されるおそれがあるため公表しない","×","○")))</f>
        <v/>
      </c>
    </row>
    <row r="15" spans="1:17" s="11" customFormat="1" ht="60" customHeight="1">
      <c r="A15" s="12" t="str">
        <f>IF(MAX([7]令和4年度契約状況調査票!D13:D21)&gt;=ROW()-5,ROW()-5,"")</f>
        <v/>
      </c>
      <c r="B15" s="13" t="str">
        <f>IF(A15="","",VLOOKUP(A15,[7]令和4年度契約状況調査票!$D:$AW,6,FALSE))</f>
        <v/>
      </c>
      <c r="C15" s="14"/>
      <c r="D15" s="37"/>
      <c r="E15" s="13"/>
      <c r="F15" s="16"/>
      <c r="G15" s="17"/>
      <c r="H15" s="18"/>
      <c r="I15" s="18"/>
      <c r="J15" s="20"/>
      <c r="K15" s="38"/>
      <c r="L15" s="20"/>
      <c r="M15" s="20"/>
      <c r="N15" s="21"/>
      <c r="O15" s="22"/>
      <c r="P15" s="36" t="str">
        <f>IF(A15="","",VLOOKUP(A15,[7]令和4年度契約状況調査票!$D:$CE,54,FALSE))</f>
        <v/>
      </c>
      <c r="Q15" s="36" t="str">
        <f>IF(A15="","",IF(VLOOKUP(A15,[7]令和4年度契約状況調査票!$D:$AW,15,FALSE)="他官署で調達手続きを実施のため","×",IF(VLOOKUP(A15,[7]令和4年度契約状況調査票!$D:$AW,22,FALSE)="②同種の他の契約の予定価格を類推されるおそれがあるため公表しない","×","○")))</f>
        <v/>
      </c>
    </row>
    <row r="16" spans="1:17" s="11" customFormat="1" ht="67.5" hidden="1" customHeight="1">
      <c r="A16" s="12" t="str">
        <f>IF(MAX([7]令和4年度契約状況調査票!D13:D22)&gt;=ROW()-5,ROW()-5,"")</f>
        <v/>
      </c>
      <c r="B16" s="13" t="str">
        <f>IF(A16="","",VLOOKUP(A16,[7]令和4年度契約状況調査票!$D:$AW,6,FALSE))</f>
        <v/>
      </c>
      <c r="C16" s="14" t="str">
        <f>IF(A16="","",VLOOKUP(A16,[7]令和4年度契約状況調査票!$D:$AW,7,FALSE))</f>
        <v/>
      </c>
      <c r="D16" s="37" t="str">
        <f>IF(A16="","",VLOOKUP(A16,[7]令和4年度契約状況調査票!$D:$AW,10,FALSE))</f>
        <v/>
      </c>
      <c r="E16" s="13" t="str">
        <f>IF(A16="","",VLOOKUP(A16,[7]令和4年度契約状況調査票!$D:$AW,11,FALSE))</f>
        <v/>
      </c>
      <c r="F16" s="16" t="str">
        <f>IF(A16="","",VLOOKUP(A16,[7]令和4年度契約状況調査票!$D:$AW,12,FALSE))</f>
        <v/>
      </c>
      <c r="G16" s="17" t="str">
        <f>IF(A16="","",VLOOKUP(A16,[7]令和4年度契約状況調査票!$D:$AW,32,FALSE))</f>
        <v/>
      </c>
      <c r="H16" s="18" t="str">
        <f>IF(A16="","",IF(VLOOKUP(A16,[7]令和4年度契約状況調査票!$D:$AW,17,FALSE)="他官署で調達手続きを実施のため","他官署で調達手続きを実施のため",IF(VLOOKUP(A16,[7]令和4年度契約状況調査票!$D:$AW,24,FALSE)="②同種の他の契約の予定価格を類推されるおそれがあるため公表しない","同種の他の契約の予定価格を類推されるおそれがあるため公表しない",IF(VLOOKUP(A16,[7]令和4年度契約状況調査票!$D:$AW,24,FALSE)="－","－",IF(VLOOKUP(A16,[7]令和4年度契約状況調査票!$D:$AW,8,FALSE)&lt;&gt;"",TEXT(VLOOKUP(A16,[7]令和4年度契約状況調査票!$D:$AW,17,FALSE),"#,##0円")&amp;CHAR(10)&amp;"(A)",VLOOKUP(A16,[7]令和4年度契約状況調査票!$D:$AW,17,FALSE))))))</f>
        <v/>
      </c>
      <c r="I16" s="18" t="str">
        <f>IF(A16="","",VLOOKUP(A16,[7]令和4年度契約状況調査票!$D:$AW,18,FALSE))</f>
        <v/>
      </c>
      <c r="J16" s="20" t="str">
        <f>IF(A16="","",IF(VLOOKUP(A16,[7]令和4年度契約状況調査票!$D:$AW,17,FALSE)="他官署で調達手続きを実施のため","－",IF(VLOOKUP(A16,[7]令和4年度契約状況調査票!$D:$AW,24,FALSE)="②同種の他の契約の予定価格を類推されるおそれがあるため公表しない","－",IF(VLOOKUP(A16,[7]令和4年度契約状況調査票!$D:$AW,24,FALSE)="－","－",IF(VLOOKUP(A16,[7]令和4年度契約状況調査票!$D:$AW,8,FALSE)&lt;&gt;"",TEXT(VLOOKUP(A16,[7]令和4年度契約状況調査票!$D:$AW,20,FALSE),"#.0%")&amp;CHAR(10)&amp;"(B/A×100)",VLOOKUP(A16,[7]令和4年度契約状況調査票!$D:$AW,20,FALSE))))))</f>
        <v/>
      </c>
      <c r="K16" s="38"/>
      <c r="L16" s="20" t="str">
        <f>IF(A16="","",IF(VLOOKUP(A16,[7]令和4年度契約状況調査票!$D:$AW,13,FALSE)="①公益社団法人","公社",IF(VLOOKUP(A16,[7]令和4年度契約状況調査票!$D:$AW,13,FALSE)="②公益財団法人","公財","")))</f>
        <v/>
      </c>
      <c r="M16" s="20" t="str">
        <f>IF(A16="","",VLOOKUP(A16,[7]令和4年度契約状況調査票!$D:$AW,14,FALSE))</f>
        <v/>
      </c>
      <c r="N16" s="21" t="str">
        <f>IF(A16="","",IF(VLOOKUP(A16,[7]令和4年度契約状況調査票!$D:$AW,14,FALSE)="国所管",VLOOKUP(A16,[7]令和4年度契約状況調査票!$D:$AW,25,FALSE),""))</f>
        <v/>
      </c>
      <c r="O16" s="22" t="str">
        <f>IF(A16="","",IF(AND(Q16="○",P16="分担契約/単価契約"),"単価契約"&amp;CHAR(10)&amp;"予定調達総額 "&amp;TEXT(VLOOKUP(A16,[7]令和4年度契約状況調査票!$D:$AW,17,FALSE),"#,##0円")&amp;"(B)"&amp;CHAR(10)&amp;"分担契約"&amp;CHAR(10)&amp;VLOOKUP(A16,[7]令和4年度契約状況調査票!$D:$AW,33,FALSE),IF(AND(Q16="○",P16="分担契約"),"分担契約"&amp;CHAR(10)&amp;"契約総額 "&amp;TEXT(VLOOKUP(A16,[7]令和4年度契約状況調査票!$D:$AW,17,FALSE),"#,##0円")&amp;"(B)"&amp;CHAR(10)&amp;VLOOKUP(A16,[7]令和4年度契約状況調査票!$D:$AW,33,FALSE),(IF(P16="分担契約/単価契約","単価契約"&amp;CHAR(10)&amp;"予定調達総額 "&amp;TEXT(VLOOKUP(A16,[7]令和4年度契約状況調査票!$D:$AW,17,FALSE),"#,##0円")&amp;CHAR(10)&amp;"分担契約"&amp;CHAR(10)&amp;VLOOKUP(A16,[7]令和4年度契約状況調査票!$D:$AW,33,FALSE),IF(P16="分担契約","分担契約"&amp;CHAR(10)&amp;"契約総額 "&amp;TEXT(VLOOKUP(A16,[7]令和4年度契約状況調査票!$D:$AW,17,FALSE),"#,##0円")&amp;CHAR(10)&amp;VLOOKUP(A16,[7]令和4年度契約状況調査票!$D:$AW,33,FALSE),IF(P16="単価契約","単価契約"&amp;CHAR(10)&amp;"予定調達総額 "&amp;TEXT(VLOOKUP(A16,[7]令和4年度契約状況調査票!$D:$AW,17,FALSE),"#,##0円")&amp;CHAR(10)&amp;VLOOKUP(A16,[7]令和4年度契約状況調査票!$D:$AW,33,FALSE),VLOOKUP(A16,[7]令和4年度契約状況調査票!$D:$AW,33,FALSE))))))))</f>
        <v/>
      </c>
      <c r="P16" s="36" t="str">
        <f>IF(A16="","",VLOOKUP(A16,[7]令和4年度契約状況調査票!$D:$CE,54,FALSE))</f>
        <v/>
      </c>
      <c r="Q16" s="36" t="str">
        <f>IF(A16="","",IF(VLOOKUP(A16,[7]令和4年度契約状況調査票!$D:$AW,15,FALSE)="他官署で調達手続きを実施のため","×",IF(VLOOKUP(A16,[7]令和4年度契約状況調査票!$D:$AW,22,FALSE)="②同種の他の契約の予定価格を類推されるおそれがあるため公表しない","×","○")))</f>
        <v/>
      </c>
    </row>
    <row r="17" spans="1:17" s="11" customFormat="1" ht="60" hidden="1" customHeight="1">
      <c r="A17" s="12" t="str">
        <f>IF(MAX([7]令和4年度契約状況調査票!D13:D23)&gt;=ROW()-5,ROW()-5,"")</f>
        <v/>
      </c>
      <c r="B17" s="13" t="str">
        <f>IF(A17="","",VLOOKUP(A17,[7]令和4年度契約状況調査票!$D:$AW,6,FALSE))</f>
        <v/>
      </c>
      <c r="C17" s="14" t="str">
        <f>IF(A17="","",VLOOKUP(A17,[7]令和4年度契約状況調査票!$D:$AW,7,FALSE))</f>
        <v/>
      </c>
      <c r="D17" s="37" t="str">
        <f>IF(A17="","",VLOOKUP(A17,[7]令和4年度契約状況調査票!$D:$AW,10,FALSE))</f>
        <v/>
      </c>
      <c r="E17" s="13" t="str">
        <f>IF(A17="","",VLOOKUP(A17,[7]令和4年度契約状況調査票!$D:$AW,11,FALSE))</f>
        <v/>
      </c>
      <c r="F17" s="16" t="str">
        <f>IF(A17="","",VLOOKUP(A17,[7]令和4年度契約状況調査票!$D:$AW,12,FALSE))</f>
        <v/>
      </c>
      <c r="G17" s="17" t="str">
        <f>IF(A17="","",VLOOKUP(A17,[7]令和4年度契約状況調査票!$D:$AW,32,FALSE))</f>
        <v/>
      </c>
      <c r="H17" s="18" t="str">
        <f>IF(A17="","",IF(VLOOKUP(A17,[7]令和4年度契約状況調査票!$D:$AW,17,FALSE)="他官署で調達手続きを実施のため","他官署で調達手続きを実施のため",IF(VLOOKUP(A17,[7]令和4年度契約状況調査票!$D:$AW,24,FALSE)="②同種の他の契約の予定価格を類推されるおそれがあるため公表しない","同種の他の契約の予定価格を類推されるおそれがあるため公表しない",IF(VLOOKUP(A17,[7]令和4年度契約状況調査票!$D:$AW,24,FALSE)="－","－",IF(VLOOKUP(A17,[7]令和4年度契約状況調査票!$D:$AW,8,FALSE)&lt;&gt;"",TEXT(VLOOKUP(A17,[7]令和4年度契約状況調査票!$D:$AW,17,FALSE),"#,##0円")&amp;CHAR(10)&amp;"(A)",VLOOKUP(A17,[7]令和4年度契約状況調査票!$D:$AW,17,FALSE))))))</f>
        <v/>
      </c>
      <c r="I17" s="18" t="str">
        <f>IF(A17="","",VLOOKUP(A17,[7]令和4年度契約状況調査票!$D:$AW,18,FALSE))</f>
        <v/>
      </c>
      <c r="J17" s="20" t="str">
        <f>IF(A17="","",IF(VLOOKUP(A17,[7]令和4年度契約状況調査票!$D:$AW,17,FALSE)="他官署で調達手続きを実施のため","－",IF(VLOOKUP(A17,[7]令和4年度契約状況調査票!$D:$AW,24,FALSE)="②同種の他の契約の予定価格を類推されるおそれがあるため公表しない","－",IF(VLOOKUP(A17,[7]令和4年度契約状況調査票!$D:$AW,24,FALSE)="－","－",IF(VLOOKUP(A17,[7]令和4年度契約状況調査票!$D:$AW,8,FALSE)&lt;&gt;"",TEXT(VLOOKUP(A17,[7]令和4年度契約状況調査票!$D:$AW,20,FALSE),"#.0%")&amp;CHAR(10)&amp;"(B/A×100)",VLOOKUP(A17,[7]令和4年度契約状況調査票!$D:$AW,20,FALSE))))))</f>
        <v/>
      </c>
      <c r="K17" s="38"/>
      <c r="L17" s="20" t="str">
        <f>IF(A17="","",IF(VLOOKUP(A17,[7]令和4年度契約状況調査票!$D:$AW,13,FALSE)="①公益社団法人","公社",IF(VLOOKUP(A17,[7]令和4年度契約状況調査票!$D:$AW,13,FALSE)="②公益財団法人","公財","")))</f>
        <v/>
      </c>
      <c r="M17" s="20" t="str">
        <f>IF(A17="","",VLOOKUP(A17,[7]令和4年度契約状況調査票!$D:$AW,14,FALSE))</f>
        <v/>
      </c>
      <c r="N17" s="21" t="str">
        <f>IF(A17="","",IF(VLOOKUP(A17,[7]令和4年度契約状況調査票!$D:$AW,14,FALSE)="国所管",VLOOKUP(A17,[7]令和4年度契約状況調査票!$D:$AW,25,FALSE),""))</f>
        <v/>
      </c>
      <c r="O17" s="22" t="str">
        <f>IF(A17="","",IF(AND(Q17="○",P17="分担契約/単価契約"),"単価契約"&amp;CHAR(10)&amp;"予定調達総額 "&amp;TEXT(VLOOKUP(A17,[7]令和4年度契約状況調査票!$D:$AW,17,FALSE),"#,##0円")&amp;"(B)"&amp;CHAR(10)&amp;"分担契約"&amp;CHAR(10)&amp;VLOOKUP(A17,[7]令和4年度契約状況調査票!$D:$AW,33,FALSE),IF(AND(Q17="○",P17="分担契約"),"分担契約"&amp;CHAR(10)&amp;"契約総額 "&amp;TEXT(VLOOKUP(A17,[7]令和4年度契約状況調査票!$D:$AW,17,FALSE),"#,##0円")&amp;"(B)"&amp;CHAR(10)&amp;VLOOKUP(A17,[7]令和4年度契約状況調査票!$D:$AW,33,FALSE),(IF(P17="分担契約/単価契約","単価契約"&amp;CHAR(10)&amp;"予定調達総額 "&amp;TEXT(VLOOKUP(A17,[7]令和4年度契約状況調査票!$D:$AW,17,FALSE),"#,##0円")&amp;CHAR(10)&amp;"分担契約"&amp;CHAR(10)&amp;VLOOKUP(A17,[7]令和4年度契約状況調査票!$D:$AW,33,FALSE),IF(P17="分担契約","分担契約"&amp;CHAR(10)&amp;"契約総額 "&amp;TEXT(VLOOKUP(A17,[7]令和4年度契約状況調査票!$D:$AW,17,FALSE),"#,##0円")&amp;CHAR(10)&amp;VLOOKUP(A17,[7]令和4年度契約状況調査票!$D:$AW,33,FALSE),IF(P17="単価契約","単価契約"&amp;CHAR(10)&amp;"予定調達総額 "&amp;TEXT(VLOOKUP(A17,[7]令和4年度契約状況調査票!$D:$AW,17,FALSE),"#,##0円")&amp;CHAR(10)&amp;VLOOKUP(A17,[7]令和4年度契約状況調査票!$D:$AW,33,FALSE),VLOOKUP(A17,[7]令和4年度契約状況調査票!$D:$AW,33,FALSE))))))))</f>
        <v/>
      </c>
      <c r="P17" s="36" t="str">
        <f>IF(A17="","",VLOOKUP(A17,[7]令和4年度契約状況調査票!$D:$CE,54,FALSE))</f>
        <v/>
      </c>
      <c r="Q17" s="36" t="str">
        <f>IF(A17="","",IF(VLOOKUP(A17,[7]令和4年度契約状況調査票!$D:$AW,15,FALSE)="他官署で調達手続きを実施のため","×",IF(VLOOKUP(A17,[7]令和4年度契約状況調査票!$D:$AW,22,FALSE)="②同種の他の契約の予定価格を類推されるおそれがあるため公表しない","×","○")))</f>
        <v/>
      </c>
    </row>
    <row r="18" spans="1:17" s="11" customFormat="1" ht="60" hidden="1" customHeight="1">
      <c r="A18" s="12" t="str">
        <f>IF(MAX([7]令和4年度契約状況調査票!D13:D24)&gt;=ROW()-5,ROW()-5,"")</f>
        <v/>
      </c>
      <c r="B18" s="13" t="str">
        <f>IF(A18="","",VLOOKUP(A18,[7]令和4年度契約状況調査票!$D:$AW,6,FALSE))</f>
        <v/>
      </c>
      <c r="C18" s="14" t="str">
        <f>IF(A18="","",VLOOKUP(A18,[7]令和4年度契約状況調査票!$D:$AW,7,FALSE))</f>
        <v/>
      </c>
      <c r="D18" s="37" t="str">
        <f>IF(A18="","",VLOOKUP(A18,[7]令和4年度契約状況調査票!$D:$AW,10,FALSE))</f>
        <v/>
      </c>
      <c r="E18" s="13" t="str">
        <f>IF(A18="","",VLOOKUP(A18,[7]令和4年度契約状況調査票!$D:$AW,11,FALSE))</f>
        <v/>
      </c>
      <c r="F18" s="16" t="str">
        <f>IF(A18="","",VLOOKUP(A18,[7]令和4年度契約状況調査票!$D:$AW,12,FALSE))</f>
        <v/>
      </c>
      <c r="G18" s="17" t="str">
        <f>IF(A18="","",VLOOKUP(A18,[7]令和4年度契約状況調査票!$D:$AW,32,FALSE))</f>
        <v/>
      </c>
      <c r="H18" s="18" t="str">
        <f>IF(A18="","",IF(VLOOKUP(A18,[7]令和4年度契約状況調査票!$D:$AW,17,FALSE)="他官署で調達手続きを実施のため","他官署で調達手続きを実施のため",IF(VLOOKUP(A18,[7]令和4年度契約状況調査票!$D:$AW,24,FALSE)="②同種の他の契約の予定価格を類推されるおそれがあるため公表しない","同種の他の契約の予定価格を類推されるおそれがあるため公表しない",IF(VLOOKUP(A18,[7]令和4年度契約状況調査票!$D:$AW,24,FALSE)="－","－",IF(VLOOKUP(A18,[7]令和4年度契約状況調査票!$D:$AW,8,FALSE)&lt;&gt;"",TEXT(VLOOKUP(A18,[7]令和4年度契約状況調査票!$D:$AW,17,FALSE),"#,##0円")&amp;CHAR(10)&amp;"(A)",VLOOKUP(A18,[7]令和4年度契約状況調査票!$D:$AW,17,FALSE))))))</f>
        <v/>
      </c>
      <c r="I18" s="18" t="str">
        <f>IF(A18="","",VLOOKUP(A18,[7]令和4年度契約状況調査票!$D:$AW,18,FALSE))</f>
        <v/>
      </c>
      <c r="J18" s="20" t="str">
        <f>IF(A18="","",IF(VLOOKUP(A18,[7]令和4年度契約状況調査票!$D:$AW,17,FALSE)="他官署で調達手続きを実施のため","－",IF(VLOOKUP(A18,[7]令和4年度契約状況調査票!$D:$AW,24,FALSE)="②同種の他の契約の予定価格を類推されるおそれがあるため公表しない","－",IF(VLOOKUP(A18,[7]令和4年度契約状況調査票!$D:$AW,24,FALSE)="－","－",IF(VLOOKUP(A18,[7]令和4年度契約状況調査票!$D:$AW,8,FALSE)&lt;&gt;"",TEXT(VLOOKUP(A18,[7]令和4年度契約状況調査票!$D:$AW,20,FALSE),"#.0%")&amp;CHAR(10)&amp;"(B/A×100)",VLOOKUP(A18,[7]令和4年度契約状況調査票!$D:$AW,20,FALSE))))))</f>
        <v/>
      </c>
      <c r="K18" s="38"/>
      <c r="L18" s="20" t="str">
        <f>IF(A18="","",IF(VLOOKUP(A18,[7]令和4年度契約状況調査票!$D:$AW,13,FALSE)="①公益社団法人","公社",IF(VLOOKUP(A18,[7]令和4年度契約状況調査票!$D:$AW,13,FALSE)="②公益財団法人","公財","")))</f>
        <v/>
      </c>
      <c r="M18" s="20" t="str">
        <f>IF(A18="","",VLOOKUP(A18,[7]令和4年度契約状況調査票!$D:$AW,14,FALSE))</f>
        <v/>
      </c>
      <c r="N18" s="21" t="str">
        <f>IF(A18="","",IF(VLOOKUP(A18,[7]令和4年度契約状況調査票!$D:$AW,14,FALSE)="国所管",VLOOKUP(A18,[7]令和4年度契約状況調査票!$D:$AW,25,FALSE),""))</f>
        <v/>
      </c>
      <c r="O18" s="22" t="str">
        <f>IF(A18="","",IF(AND(Q18="○",P18="分担契約/単価契約"),"単価契約"&amp;CHAR(10)&amp;"予定調達総額 "&amp;TEXT(VLOOKUP(A18,[7]令和4年度契約状況調査票!$D:$AW,17,FALSE),"#,##0円")&amp;"(B)"&amp;CHAR(10)&amp;"分担契約"&amp;CHAR(10)&amp;VLOOKUP(A18,[7]令和4年度契約状況調査票!$D:$AW,33,FALSE),IF(AND(Q18="○",P18="分担契約"),"分担契約"&amp;CHAR(10)&amp;"契約総額 "&amp;TEXT(VLOOKUP(A18,[7]令和4年度契約状況調査票!$D:$AW,17,FALSE),"#,##0円")&amp;"(B)"&amp;CHAR(10)&amp;VLOOKUP(A18,[7]令和4年度契約状況調査票!$D:$AW,33,FALSE),(IF(P18="分担契約/単価契約","単価契約"&amp;CHAR(10)&amp;"予定調達総額 "&amp;TEXT(VLOOKUP(A18,[7]令和4年度契約状況調査票!$D:$AW,17,FALSE),"#,##0円")&amp;CHAR(10)&amp;"分担契約"&amp;CHAR(10)&amp;VLOOKUP(A18,[7]令和4年度契約状況調査票!$D:$AW,33,FALSE),IF(P18="分担契約","分担契約"&amp;CHAR(10)&amp;"契約総額 "&amp;TEXT(VLOOKUP(A18,[7]令和4年度契約状況調査票!$D:$AW,17,FALSE),"#,##0円")&amp;CHAR(10)&amp;VLOOKUP(A18,[7]令和4年度契約状況調査票!$D:$AW,33,FALSE),IF(P18="単価契約","単価契約"&amp;CHAR(10)&amp;"予定調達総額 "&amp;TEXT(VLOOKUP(A18,[7]令和4年度契約状況調査票!$D:$AW,17,FALSE),"#,##0円")&amp;CHAR(10)&amp;VLOOKUP(A18,[7]令和4年度契約状況調査票!$D:$AW,33,FALSE),VLOOKUP(A18,[7]令和4年度契約状況調査票!$D:$AW,33,FALSE))))))))</f>
        <v/>
      </c>
      <c r="P18" s="36" t="str">
        <f>IF(A18="","",VLOOKUP(A18,[7]令和4年度契約状況調査票!$D:$CE,54,FALSE))</f>
        <v/>
      </c>
      <c r="Q18" s="36" t="str">
        <f>IF(A18="","",IF(VLOOKUP(A18,[7]令和4年度契約状況調査票!$D:$AW,15,FALSE)="他官署で調達手続きを実施のため","×",IF(VLOOKUP(A18,[7]令和4年度契約状況調査票!$D:$AW,22,FALSE)="②同種の他の契約の予定価格を類推されるおそれがあるため公表しない","×","○")))</f>
        <v/>
      </c>
    </row>
    <row r="19" spans="1:17" s="11" customFormat="1" ht="60" hidden="1" customHeight="1">
      <c r="A19" s="12" t="str">
        <f>IF(MAX([7]令和4年度契約状況調査票!D13:D25)&gt;=ROW()-5,ROW()-5,"")</f>
        <v/>
      </c>
      <c r="B19" s="13" t="str">
        <f>IF(A19="","",VLOOKUP(A19,[7]令和4年度契約状況調査票!$D:$AW,6,FALSE))</f>
        <v/>
      </c>
      <c r="C19" s="14" t="str">
        <f>IF(A19="","",VLOOKUP(A19,[7]令和4年度契約状況調査票!$D:$AW,7,FALSE))</f>
        <v/>
      </c>
      <c r="D19" s="37" t="str">
        <f>IF(A19="","",VLOOKUP(A19,[7]令和4年度契約状況調査票!$D:$AW,10,FALSE))</f>
        <v/>
      </c>
      <c r="E19" s="13" t="str">
        <f>IF(A19="","",VLOOKUP(A19,[7]令和4年度契約状況調査票!$D:$AW,11,FALSE))</f>
        <v/>
      </c>
      <c r="F19" s="16" t="str">
        <f>IF(A19="","",VLOOKUP(A19,[7]令和4年度契約状況調査票!$D:$AW,12,FALSE))</f>
        <v/>
      </c>
      <c r="G19" s="17" t="str">
        <f>IF(A19="","",VLOOKUP(A19,[7]令和4年度契約状況調査票!$D:$AW,32,FALSE))</f>
        <v/>
      </c>
      <c r="H19" s="18" t="str">
        <f>IF(A19="","",IF(VLOOKUP(A19,[7]令和4年度契約状況調査票!$D:$AW,17,FALSE)="他官署で調達手続きを実施のため","他官署で調達手続きを実施のため",IF(VLOOKUP(A19,[7]令和4年度契約状況調査票!$D:$AW,24,FALSE)="②同種の他の契約の予定価格を類推されるおそれがあるため公表しない","同種の他の契約の予定価格を類推されるおそれがあるため公表しない",IF(VLOOKUP(A19,[7]令和4年度契約状況調査票!$D:$AW,24,FALSE)="－","－",IF(VLOOKUP(A19,[7]令和4年度契約状況調査票!$D:$AW,8,FALSE)&lt;&gt;"",TEXT(VLOOKUP(A19,[7]令和4年度契約状況調査票!$D:$AW,17,FALSE),"#,##0円")&amp;CHAR(10)&amp;"(A)",VLOOKUP(A19,[7]令和4年度契約状況調査票!$D:$AW,17,FALSE))))))</f>
        <v/>
      </c>
      <c r="I19" s="18" t="str">
        <f>IF(A19="","",VLOOKUP(A19,[7]令和4年度契約状況調査票!$D:$AW,18,FALSE))</f>
        <v/>
      </c>
      <c r="J19" s="20" t="str">
        <f>IF(A19="","",IF(VLOOKUP(A19,[7]令和4年度契約状況調査票!$D:$AW,17,FALSE)="他官署で調達手続きを実施のため","－",IF(VLOOKUP(A19,[7]令和4年度契約状況調査票!$D:$AW,24,FALSE)="②同種の他の契約の予定価格を類推されるおそれがあるため公表しない","－",IF(VLOOKUP(A19,[7]令和4年度契約状況調査票!$D:$AW,24,FALSE)="－","－",IF(VLOOKUP(A19,[7]令和4年度契約状況調査票!$D:$AW,8,FALSE)&lt;&gt;"",TEXT(VLOOKUP(A19,[7]令和4年度契約状況調査票!$D:$AW,20,FALSE),"#.0%")&amp;CHAR(10)&amp;"(B/A×100)",VLOOKUP(A19,[7]令和4年度契約状況調査票!$D:$AW,20,FALSE))))))</f>
        <v/>
      </c>
      <c r="K19" s="38"/>
      <c r="L19" s="20" t="str">
        <f>IF(A19="","",IF(VLOOKUP(A19,[7]令和4年度契約状況調査票!$D:$AW,13,FALSE)="①公益社団法人","公社",IF(VLOOKUP(A19,[7]令和4年度契約状況調査票!$D:$AW,13,FALSE)="②公益財団法人","公財","")))</f>
        <v/>
      </c>
      <c r="M19" s="20" t="str">
        <f>IF(A19="","",VLOOKUP(A19,[7]令和4年度契約状況調査票!$D:$AW,14,FALSE))</f>
        <v/>
      </c>
      <c r="N19" s="21" t="str">
        <f>IF(A19="","",IF(VLOOKUP(A19,[7]令和4年度契約状況調査票!$D:$AW,14,FALSE)="国所管",VLOOKUP(A19,[7]令和4年度契約状況調査票!$D:$AW,25,FALSE),""))</f>
        <v/>
      </c>
      <c r="O19" s="22" t="str">
        <f>IF(A19="","",IF(AND(Q19="○",P19="分担契約/単価契約"),"単価契約"&amp;CHAR(10)&amp;"予定調達総額 "&amp;TEXT(VLOOKUP(A19,[7]令和4年度契約状況調査票!$D:$AW,17,FALSE),"#,##0円")&amp;"(B)"&amp;CHAR(10)&amp;"分担契約"&amp;CHAR(10)&amp;VLOOKUP(A19,[7]令和4年度契約状況調査票!$D:$AW,33,FALSE),IF(AND(Q19="○",P19="分担契約"),"分担契約"&amp;CHAR(10)&amp;"契約総額 "&amp;TEXT(VLOOKUP(A19,[7]令和4年度契約状況調査票!$D:$AW,17,FALSE),"#,##0円")&amp;"(B)"&amp;CHAR(10)&amp;VLOOKUP(A19,[7]令和4年度契約状況調査票!$D:$AW,33,FALSE),(IF(P19="分担契約/単価契約","単価契約"&amp;CHAR(10)&amp;"予定調達総額 "&amp;TEXT(VLOOKUP(A19,[7]令和4年度契約状況調査票!$D:$AW,17,FALSE),"#,##0円")&amp;CHAR(10)&amp;"分担契約"&amp;CHAR(10)&amp;VLOOKUP(A19,[7]令和4年度契約状況調査票!$D:$AW,33,FALSE),IF(P19="分担契約","分担契約"&amp;CHAR(10)&amp;"契約総額 "&amp;TEXT(VLOOKUP(A19,[7]令和4年度契約状況調査票!$D:$AW,17,FALSE),"#,##0円")&amp;CHAR(10)&amp;VLOOKUP(A19,[7]令和4年度契約状況調査票!$D:$AW,33,FALSE),IF(P19="単価契約","単価契約"&amp;CHAR(10)&amp;"予定調達総額 "&amp;TEXT(VLOOKUP(A19,[7]令和4年度契約状況調査票!$D:$AW,17,FALSE),"#,##0円")&amp;CHAR(10)&amp;VLOOKUP(A19,[7]令和4年度契約状況調査票!$D:$AW,33,FALSE),VLOOKUP(A19,[7]令和4年度契約状況調査票!$D:$AW,33,FALSE))))))))</f>
        <v/>
      </c>
      <c r="P19" s="36" t="str">
        <f>IF(A19="","",VLOOKUP(A19,[7]令和4年度契約状況調査票!$D:$CE,54,FALSE))</f>
        <v/>
      </c>
      <c r="Q19" s="36" t="str">
        <f>IF(A19="","",IF(VLOOKUP(A19,[7]令和4年度契約状況調査票!$D:$AW,15,FALSE)="他官署で調達手続きを実施のため","×",IF(VLOOKUP(A19,[7]令和4年度契約状況調査票!$D:$AW,22,FALSE)="②同種の他の契約の予定価格を類推されるおそれがあるため公表しない","×","○")))</f>
        <v/>
      </c>
    </row>
    <row r="20" spans="1:17" s="11" customFormat="1" ht="60" hidden="1" customHeight="1">
      <c r="A20" s="12" t="str">
        <f>IF(MAX([7]令和4年度契約状況調査票!D13:D26)&gt;=ROW()-5,ROW()-5,"")</f>
        <v/>
      </c>
      <c r="B20" s="13" t="str">
        <f>IF(A20="","",VLOOKUP(A20,[7]令和4年度契約状況調査票!$D:$AW,6,FALSE))</f>
        <v/>
      </c>
      <c r="C20" s="14" t="str">
        <f>IF(A20="","",VLOOKUP(A20,[7]令和4年度契約状況調査票!$D:$AW,7,FALSE))</f>
        <v/>
      </c>
      <c r="D20" s="37" t="str">
        <f>IF(A20="","",VLOOKUP(A20,[7]令和4年度契約状況調査票!$D:$AW,10,FALSE))</f>
        <v/>
      </c>
      <c r="E20" s="13" t="str">
        <f>IF(A20="","",VLOOKUP(A20,[7]令和4年度契約状況調査票!$D:$AW,11,FALSE))</f>
        <v/>
      </c>
      <c r="F20" s="16" t="str">
        <f>IF(A20="","",VLOOKUP(A20,[7]令和4年度契約状況調査票!$D:$AW,12,FALSE))</f>
        <v/>
      </c>
      <c r="G20" s="17" t="str">
        <f>IF(A20="","",VLOOKUP(A20,[7]令和4年度契約状況調査票!$D:$AW,32,FALSE))</f>
        <v/>
      </c>
      <c r="H20" s="18" t="str">
        <f>IF(A20="","",IF(VLOOKUP(A20,[7]令和4年度契約状況調査票!$D:$AW,17,FALSE)="他官署で調達手続きを実施のため","他官署で調達手続きを実施のため",IF(VLOOKUP(A20,[7]令和4年度契約状況調査票!$D:$AW,24,FALSE)="②同種の他の契約の予定価格を類推されるおそれがあるため公表しない","同種の他の契約の予定価格を類推されるおそれがあるため公表しない",IF(VLOOKUP(A20,[7]令和4年度契約状況調査票!$D:$AW,24,FALSE)="－","－",IF(VLOOKUP(A20,[7]令和4年度契約状況調査票!$D:$AW,8,FALSE)&lt;&gt;"",TEXT(VLOOKUP(A20,[7]令和4年度契約状況調査票!$D:$AW,17,FALSE),"#,##0円")&amp;CHAR(10)&amp;"(A)",VLOOKUP(A20,[7]令和4年度契約状況調査票!$D:$AW,17,FALSE))))))</f>
        <v/>
      </c>
      <c r="I20" s="18" t="str">
        <f>IF(A20="","",VLOOKUP(A20,[7]令和4年度契約状況調査票!$D:$AW,18,FALSE))</f>
        <v/>
      </c>
      <c r="J20" s="20" t="str">
        <f>IF(A20="","",IF(VLOOKUP(A20,[7]令和4年度契約状況調査票!$D:$AW,17,FALSE)="他官署で調達手続きを実施のため","－",IF(VLOOKUP(A20,[7]令和4年度契約状況調査票!$D:$AW,24,FALSE)="②同種の他の契約の予定価格を類推されるおそれがあるため公表しない","－",IF(VLOOKUP(A20,[7]令和4年度契約状況調査票!$D:$AW,24,FALSE)="－","－",IF(VLOOKUP(A20,[7]令和4年度契約状況調査票!$D:$AW,8,FALSE)&lt;&gt;"",TEXT(VLOOKUP(A20,[7]令和4年度契約状況調査票!$D:$AW,20,FALSE),"#.0%")&amp;CHAR(10)&amp;"(B/A×100)",VLOOKUP(A20,[7]令和4年度契約状況調査票!$D:$AW,20,FALSE))))))</f>
        <v/>
      </c>
      <c r="K20" s="38"/>
      <c r="L20" s="20" t="str">
        <f>IF(A20="","",IF(VLOOKUP(A20,[7]令和4年度契約状況調査票!$D:$AW,13,FALSE)="①公益社団法人","公社",IF(VLOOKUP(A20,[7]令和4年度契約状況調査票!$D:$AW,13,FALSE)="②公益財団法人","公財","")))</f>
        <v/>
      </c>
      <c r="M20" s="20" t="str">
        <f>IF(A20="","",VLOOKUP(A20,[7]令和4年度契約状況調査票!$D:$AW,14,FALSE))</f>
        <v/>
      </c>
      <c r="N20" s="21" t="str">
        <f>IF(A20="","",IF(VLOOKUP(A20,[7]令和4年度契約状況調査票!$D:$AW,14,FALSE)="国所管",VLOOKUP(A20,[7]令和4年度契約状況調査票!$D:$AW,25,FALSE),""))</f>
        <v/>
      </c>
      <c r="O20" s="22" t="str">
        <f>IF(A20="","",IF(AND(Q20="○",P20="分担契約/単価契約"),"単価契約"&amp;CHAR(10)&amp;"予定調達総額 "&amp;TEXT(VLOOKUP(A20,[7]令和4年度契約状況調査票!$D:$AW,17,FALSE),"#,##0円")&amp;"(B)"&amp;CHAR(10)&amp;"分担契約"&amp;CHAR(10)&amp;VLOOKUP(A20,[7]令和4年度契約状況調査票!$D:$AW,33,FALSE),IF(AND(Q20="○",P20="分担契約"),"分担契約"&amp;CHAR(10)&amp;"契約総額 "&amp;TEXT(VLOOKUP(A20,[7]令和4年度契約状況調査票!$D:$AW,17,FALSE),"#,##0円")&amp;"(B)"&amp;CHAR(10)&amp;VLOOKUP(A20,[7]令和4年度契約状況調査票!$D:$AW,33,FALSE),(IF(P20="分担契約/単価契約","単価契約"&amp;CHAR(10)&amp;"予定調達総額 "&amp;TEXT(VLOOKUP(A20,[7]令和4年度契約状況調査票!$D:$AW,17,FALSE),"#,##0円")&amp;CHAR(10)&amp;"分担契約"&amp;CHAR(10)&amp;VLOOKUP(A20,[7]令和4年度契約状況調査票!$D:$AW,33,FALSE),IF(P20="分担契約","分担契約"&amp;CHAR(10)&amp;"契約総額 "&amp;TEXT(VLOOKUP(A20,[7]令和4年度契約状況調査票!$D:$AW,17,FALSE),"#,##0円")&amp;CHAR(10)&amp;VLOOKUP(A20,[7]令和4年度契約状況調査票!$D:$AW,33,FALSE),IF(P20="単価契約","単価契約"&amp;CHAR(10)&amp;"予定調達総額 "&amp;TEXT(VLOOKUP(A20,[7]令和4年度契約状況調査票!$D:$AW,17,FALSE),"#,##0円")&amp;CHAR(10)&amp;VLOOKUP(A20,[7]令和4年度契約状況調査票!$D:$AW,33,FALSE),VLOOKUP(A20,[7]令和4年度契約状況調査票!$D:$AW,33,FALSE))))))))</f>
        <v/>
      </c>
      <c r="P20" s="36" t="str">
        <f>IF(A20="","",VLOOKUP(A20,[7]令和4年度契約状況調査票!$D:$CE,54,FALSE))</f>
        <v/>
      </c>
      <c r="Q20" s="36" t="str">
        <f>IF(A20="","",IF(VLOOKUP(A20,[7]令和4年度契約状況調査票!$D:$AW,15,FALSE)="他官署で調達手続きを実施のため","×",IF(VLOOKUP(A20,[7]令和4年度契約状況調査票!$D:$AW,22,FALSE)="②同種の他の契約の予定価格を類推されるおそれがあるため公表しない","×","○")))</f>
        <v/>
      </c>
    </row>
    <row r="21" spans="1:17" s="11" customFormat="1" ht="60" hidden="1" customHeight="1">
      <c r="A21" s="12" t="str">
        <f>IF(MAX([7]令和4年度契約状況調査票!D13:D27)&gt;=ROW()-5,ROW()-5,"")</f>
        <v/>
      </c>
      <c r="B21" s="13" t="str">
        <f>IF(A21="","",VLOOKUP(A21,[7]令和4年度契約状況調査票!$D:$AW,6,FALSE))</f>
        <v/>
      </c>
      <c r="C21" s="14" t="str">
        <f>IF(A21="","",VLOOKUP(A21,[7]令和4年度契約状況調査票!$D:$AW,7,FALSE))</f>
        <v/>
      </c>
      <c r="D21" s="37" t="str">
        <f>IF(A21="","",VLOOKUP(A21,[7]令和4年度契約状況調査票!$D:$AW,10,FALSE))</f>
        <v/>
      </c>
      <c r="E21" s="13" t="str">
        <f>IF(A21="","",VLOOKUP(A21,[7]令和4年度契約状況調査票!$D:$AW,11,FALSE))</f>
        <v/>
      </c>
      <c r="F21" s="16" t="str">
        <f>IF(A21="","",VLOOKUP(A21,[7]令和4年度契約状況調査票!$D:$AW,12,FALSE))</f>
        <v/>
      </c>
      <c r="G21" s="17" t="str">
        <f>IF(A21="","",VLOOKUP(A21,[7]令和4年度契約状況調査票!$D:$AW,32,FALSE))</f>
        <v/>
      </c>
      <c r="H21" s="18" t="str">
        <f>IF(A21="","",IF(VLOOKUP(A21,[7]令和4年度契約状況調査票!$D:$AW,17,FALSE)="他官署で調達手続きを実施のため","他官署で調達手続きを実施のため",IF(VLOOKUP(A21,[7]令和4年度契約状況調査票!$D:$AW,24,FALSE)="②同種の他の契約の予定価格を類推されるおそれがあるため公表しない","同種の他の契約の予定価格を類推されるおそれがあるため公表しない",IF(VLOOKUP(A21,[7]令和4年度契約状況調査票!$D:$AW,24,FALSE)="－","－",IF(VLOOKUP(A21,[7]令和4年度契約状況調査票!$D:$AW,8,FALSE)&lt;&gt;"",TEXT(VLOOKUP(A21,[7]令和4年度契約状況調査票!$D:$AW,17,FALSE),"#,##0円")&amp;CHAR(10)&amp;"(A)",VLOOKUP(A21,[7]令和4年度契約状況調査票!$D:$AW,17,FALSE))))))</f>
        <v/>
      </c>
      <c r="I21" s="18" t="str">
        <f>IF(A21="","",VLOOKUP(A21,[7]令和4年度契約状況調査票!$D:$AW,18,FALSE))</f>
        <v/>
      </c>
      <c r="J21" s="20" t="str">
        <f>IF(A21="","",IF(VLOOKUP(A21,[7]令和4年度契約状況調査票!$D:$AW,17,FALSE)="他官署で調達手続きを実施のため","－",IF(VLOOKUP(A21,[7]令和4年度契約状況調査票!$D:$AW,24,FALSE)="②同種の他の契約の予定価格を類推されるおそれがあるため公表しない","－",IF(VLOOKUP(A21,[7]令和4年度契約状況調査票!$D:$AW,24,FALSE)="－","－",IF(VLOOKUP(A21,[7]令和4年度契約状況調査票!$D:$AW,8,FALSE)&lt;&gt;"",TEXT(VLOOKUP(A21,[7]令和4年度契約状況調査票!$D:$AW,20,FALSE),"#.0%")&amp;CHAR(10)&amp;"(B/A×100)",VLOOKUP(A21,[7]令和4年度契約状況調査票!$D:$AW,20,FALSE))))))</f>
        <v/>
      </c>
      <c r="K21" s="38"/>
      <c r="L21" s="20" t="str">
        <f>IF(A21="","",IF(VLOOKUP(A21,[7]令和4年度契約状況調査票!$D:$AW,13,FALSE)="①公益社団法人","公社",IF(VLOOKUP(A21,[7]令和4年度契約状況調査票!$D:$AW,13,FALSE)="②公益財団法人","公財","")))</f>
        <v/>
      </c>
      <c r="M21" s="20" t="str">
        <f>IF(A21="","",VLOOKUP(A21,[7]令和4年度契約状況調査票!$D:$AW,14,FALSE))</f>
        <v/>
      </c>
      <c r="N21" s="21" t="str">
        <f>IF(A21="","",IF(VLOOKUP(A21,[7]令和4年度契約状況調査票!$D:$AW,14,FALSE)="国所管",VLOOKUP(A21,[7]令和4年度契約状況調査票!$D:$AW,25,FALSE),""))</f>
        <v/>
      </c>
      <c r="O21" s="22" t="str">
        <f>IF(A21="","",IF(AND(Q21="○",P21="分担契約/単価契約"),"単価契約"&amp;CHAR(10)&amp;"予定調達総額 "&amp;TEXT(VLOOKUP(A21,[7]令和4年度契約状況調査票!$D:$AW,17,FALSE),"#,##0円")&amp;"(B)"&amp;CHAR(10)&amp;"分担契約"&amp;CHAR(10)&amp;VLOOKUP(A21,[7]令和4年度契約状況調査票!$D:$AW,33,FALSE),IF(AND(Q21="○",P21="分担契約"),"分担契約"&amp;CHAR(10)&amp;"契約総額 "&amp;TEXT(VLOOKUP(A21,[7]令和4年度契約状況調査票!$D:$AW,17,FALSE),"#,##0円")&amp;"(B)"&amp;CHAR(10)&amp;VLOOKUP(A21,[7]令和4年度契約状況調査票!$D:$AW,33,FALSE),(IF(P21="分担契約/単価契約","単価契約"&amp;CHAR(10)&amp;"予定調達総額 "&amp;TEXT(VLOOKUP(A21,[7]令和4年度契約状況調査票!$D:$AW,17,FALSE),"#,##0円")&amp;CHAR(10)&amp;"分担契約"&amp;CHAR(10)&amp;VLOOKUP(A21,[7]令和4年度契約状況調査票!$D:$AW,33,FALSE),IF(P21="分担契約","分担契約"&amp;CHAR(10)&amp;"契約総額 "&amp;TEXT(VLOOKUP(A21,[7]令和4年度契約状況調査票!$D:$AW,17,FALSE),"#,##0円")&amp;CHAR(10)&amp;VLOOKUP(A21,[7]令和4年度契約状況調査票!$D:$AW,33,FALSE),IF(P21="単価契約","単価契約"&amp;CHAR(10)&amp;"予定調達総額 "&amp;TEXT(VLOOKUP(A21,[7]令和4年度契約状況調査票!$D:$AW,17,FALSE),"#,##0円")&amp;CHAR(10)&amp;VLOOKUP(A21,[7]令和4年度契約状況調査票!$D:$AW,33,FALSE),VLOOKUP(A21,[7]令和4年度契約状況調査票!$D:$AW,33,FALSE))))))))</f>
        <v/>
      </c>
      <c r="P21" s="36" t="str">
        <f>IF(A21="","",VLOOKUP(A21,[7]令和4年度契約状況調査票!$D:$CE,54,FALSE))</f>
        <v/>
      </c>
      <c r="Q21" s="36" t="str">
        <f>IF(A21="","",IF(VLOOKUP(A21,[7]令和4年度契約状況調査票!$D:$AW,15,FALSE)="他官署で調達手続きを実施のため","×",IF(VLOOKUP(A21,[7]令和4年度契約状況調査票!$D:$AW,22,FALSE)="②同種の他の契約の予定価格を類推されるおそれがあるため公表しない","×","○")))</f>
        <v/>
      </c>
    </row>
    <row r="22" spans="1:17" s="11" customFormat="1" ht="60" hidden="1" customHeight="1">
      <c r="A22" s="12" t="str">
        <f>IF(MAX([7]令和4年度契約状況調査票!D13:D28)&gt;=ROW()-5,ROW()-5,"")</f>
        <v/>
      </c>
      <c r="B22" s="13" t="str">
        <f>IF(A22="","",VLOOKUP(A22,[7]令和4年度契約状況調査票!$D:$AW,6,FALSE))</f>
        <v/>
      </c>
      <c r="C22" s="14" t="str">
        <f>IF(A22="","",VLOOKUP(A22,[7]令和4年度契約状況調査票!$D:$AW,7,FALSE))</f>
        <v/>
      </c>
      <c r="D22" s="37" t="str">
        <f>IF(A22="","",VLOOKUP(A22,[7]令和4年度契約状況調査票!$D:$AW,10,FALSE))</f>
        <v/>
      </c>
      <c r="E22" s="13" t="str">
        <f>IF(A22="","",VLOOKUP(A22,[7]令和4年度契約状況調査票!$D:$AW,11,FALSE))</f>
        <v/>
      </c>
      <c r="F22" s="16" t="str">
        <f>IF(A22="","",VLOOKUP(A22,[7]令和4年度契約状況調査票!$D:$AW,12,FALSE))</f>
        <v/>
      </c>
      <c r="G22" s="17" t="str">
        <f>IF(A22="","",VLOOKUP(A22,[7]令和4年度契約状況調査票!$D:$AW,32,FALSE))</f>
        <v/>
      </c>
      <c r="H22" s="18" t="str">
        <f>IF(A22="","",IF(VLOOKUP(A22,[7]令和4年度契約状況調査票!$D:$AW,17,FALSE)="他官署で調達手続きを実施のため","他官署で調達手続きを実施のため",IF(VLOOKUP(A22,[7]令和4年度契約状況調査票!$D:$AW,24,FALSE)="②同種の他の契約の予定価格を類推されるおそれがあるため公表しない","同種の他の契約の予定価格を類推されるおそれがあるため公表しない",IF(VLOOKUP(A22,[7]令和4年度契約状況調査票!$D:$AW,24,FALSE)="－","－",IF(VLOOKUP(A22,[7]令和4年度契約状況調査票!$D:$AW,8,FALSE)&lt;&gt;"",TEXT(VLOOKUP(A22,[7]令和4年度契約状況調査票!$D:$AW,17,FALSE),"#,##0円")&amp;CHAR(10)&amp;"(A)",VLOOKUP(A22,[7]令和4年度契約状況調査票!$D:$AW,17,FALSE))))))</f>
        <v/>
      </c>
      <c r="I22" s="18" t="str">
        <f>IF(A22="","",VLOOKUP(A22,[7]令和4年度契約状況調査票!$D:$AW,18,FALSE))</f>
        <v/>
      </c>
      <c r="J22" s="20" t="str">
        <f>IF(A22="","",IF(VLOOKUP(A22,[7]令和4年度契約状況調査票!$D:$AW,17,FALSE)="他官署で調達手続きを実施のため","－",IF(VLOOKUP(A22,[7]令和4年度契約状況調査票!$D:$AW,24,FALSE)="②同種の他の契約の予定価格を類推されるおそれがあるため公表しない","－",IF(VLOOKUP(A22,[7]令和4年度契約状況調査票!$D:$AW,24,FALSE)="－","－",IF(VLOOKUP(A22,[7]令和4年度契約状況調査票!$D:$AW,8,FALSE)&lt;&gt;"",TEXT(VLOOKUP(A22,[7]令和4年度契約状況調査票!$D:$AW,20,FALSE),"#.0%")&amp;CHAR(10)&amp;"(B/A×100)",VLOOKUP(A22,[7]令和4年度契約状況調査票!$D:$AW,20,FALSE))))))</f>
        <v/>
      </c>
      <c r="K22" s="38"/>
      <c r="L22" s="20" t="str">
        <f>IF(A22="","",IF(VLOOKUP(A22,[7]令和4年度契約状況調査票!$D:$AW,13,FALSE)="①公益社団法人","公社",IF(VLOOKUP(A22,[7]令和4年度契約状況調査票!$D:$AW,13,FALSE)="②公益財団法人","公財","")))</f>
        <v/>
      </c>
      <c r="M22" s="20" t="str">
        <f>IF(A22="","",VLOOKUP(A22,[7]令和4年度契約状況調査票!$D:$AW,14,FALSE))</f>
        <v/>
      </c>
      <c r="N22" s="21" t="str">
        <f>IF(A22="","",IF(VLOOKUP(A22,[7]令和4年度契約状況調査票!$D:$AW,14,FALSE)="国所管",VLOOKUP(A22,[7]令和4年度契約状況調査票!$D:$AW,25,FALSE),""))</f>
        <v/>
      </c>
      <c r="O22" s="22" t="str">
        <f>IF(A22="","",IF(AND(Q22="○",P22="分担契約/単価契約"),"単価契約"&amp;CHAR(10)&amp;"予定調達総額 "&amp;TEXT(VLOOKUP(A22,[7]令和4年度契約状況調査票!$D:$AW,17,FALSE),"#,##0円")&amp;"(B)"&amp;CHAR(10)&amp;"分担契約"&amp;CHAR(10)&amp;VLOOKUP(A22,[7]令和4年度契約状況調査票!$D:$AW,33,FALSE),IF(AND(Q22="○",P22="分担契約"),"分担契約"&amp;CHAR(10)&amp;"契約総額 "&amp;TEXT(VLOOKUP(A22,[7]令和4年度契約状況調査票!$D:$AW,17,FALSE),"#,##0円")&amp;"(B)"&amp;CHAR(10)&amp;VLOOKUP(A22,[7]令和4年度契約状況調査票!$D:$AW,33,FALSE),(IF(P22="分担契約/単価契約","単価契約"&amp;CHAR(10)&amp;"予定調達総額 "&amp;TEXT(VLOOKUP(A22,[7]令和4年度契約状況調査票!$D:$AW,17,FALSE),"#,##0円")&amp;CHAR(10)&amp;"分担契約"&amp;CHAR(10)&amp;VLOOKUP(A22,[7]令和4年度契約状況調査票!$D:$AW,33,FALSE),IF(P22="分担契約","分担契約"&amp;CHAR(10)&amp;"契約総額 "&amp;TEXT(VLOOKUP(A22,[7]令和4年度契約状況調査票!$D:$AW,17,FALSE),"#,##0円")&amp;CHAR(10)&amp;VLOOKUP(A22,[7]令和4年度契約状況調査票!$D:$AW,33,FALSE),IF(P22="単価契約","単価契約"&amp;CHAR(10)&amp;"予定調達総額 "&amp;TEXT(VLOOKUP(A22,[7]令和4年度契約状況調査票!$D:$AW,17,FALSE),"#,##0円")&amp;CHAR(10)&amp;VLOOKUP(A22,[7]令和4年度契約状況調査票!$D:$AW,33,FALSE),VLOOKUP(A22,[7]令和4年度契約状況調査票!$D:$AW,33,FALSE))))))))</f>
        <v/>
      </c>
      <c r="P22" s="36" t="str">
        <f>IF(A22="","",VLOOKUP(A22,[7]令和4年度契約状況調査票!$D:$CE,54,FALSE))</f>
        <v/>
      </c>
      <c r="Q22" s="36" t="str">
        <f>IF(A22="","",IF(VLOOKUP(A22,[7]令和4年度契約状況調査票!$D:$AW,15,FALSE)="他官署で調達手続きを実施のため","×",IF(VLOOKUP(A22,[7]令和4年度契約状況調査票!$D:$AW,22,FALSE)="②同種の他の契約の予定価格を類推されるおそれがあるため公表しない","×","○")))</f>
        <v/>
      </c>
    </row>
    <row r="23" spans="1:17" s="11" customFormat="1" ht="60" hidden="1" customHeight="1">
      <c r="A23" s="12" t="str">
        <f>IF(MAX([7]令和4年度契約状況調査票!D13:D29)&gt;=ROW()-5,ROW()-5,"")</f>
        <v/>
      </c>
      <c r="B23" s="13" t="str">
        <f>IF(A23="","",VLOOKUP(A23,[7]令和4年度契約状況調査票!$D:$AW,6,FALSE))</f>
        <v/>
      </c>
      <c r="C23" s="14" t="str">
        <f>IF(A23="","",VLOOKUP(A23,[7]令和4年度契約状況調査票!$D:$AW,7,FALSE))</f>
        <v/>
      </c>
      <c r="D23" s="37" t="str">
        <f>IF(A23="","",VLOOKUP(A23,[7]令和4年度契約状況調査票!$D:$AW,10,FALSE))</f>
        <v/>
      </c>
      <c r="E23" s="13" t="str">
        <f>IF(A23="","",VLOOKUP(A23,[7]令和4年度契約状況調査票!$D:$AW,11,FALSE))</f>
        <v/>
      </c>
      <c r="F23" s="16" t="str">
        <f>IF(A23="","",VLOOKUP(A23,[7]令和4年度契約状況調査票!$D:$AW,12,FALSE))</f>
        <v/>
      </c>
      <c r="G23" s="17" t="str">
        <f>IF(A23="","",VLOOKUP(A23,[7]令和4年度契約状況調査票!$D:$AW,32,FALSE))</f>
        <v/>
      </c>
      <c r="H23" s="18" t="str">
        <f>IF(A23="","",IF(VLOOKUP(A23,[7]令和4年度契約状況調査票!$D:$AW,17,FALSE)="他官署で調達手続きを実施のため","他官署で調達手続きを実施のため",IF(VLOOKUP(A23,[7]令和4年度契約状況調査票!$D:$AW,24,FALSE)="②同種の他の契約の予定価格を類推されるおそれがあるため公表しない","同種の他の契約の予定価格を類推されるおそれがあるため公表しない",IF(VLOOKUP(A23,[7]令和4年度契約状況調査票!$D:$AW,24,FALSE)="－","－",IF(VLOOKUP(A23,[7]令和4年度契約状況調査票!$D:$AW,8,FALSE)&lt;&gt;"",TEXT(VLOOKUP(A23,[7]令和4年度契約状況調査票!$D:$AW,17,FALSE),"#,##0円")&amp;CHAR(10)&amp;"(A)",VLOOKUP(A23,[7]令和4年度契約状況調査票!$D:$AW,17,FALSE))))))</f>
        <v/>
      </c>
      <c r="I23" s="18" t="str">
        <f>IF(A23="","",VLOOKUP(A23,[7]令和4年度契約状況調査票!$D:$AW,18,FALSE))</f>
        <v/>
      </c>
      <c r="J23" s="20" t="str">
        <f>IF(A23="","",IF(VLOOKUP(A23,[7]令和4年度契約状況調査票!$D:$AW,17,FALSE)="他官署で調達手続きを実施のため","－",IF(VLOOKUP(A23,[7]令和4年度契約状況調査票!$D:$AW,24,FALSE)="②同種の他の契約の予定価格を類推されるおそれがあるため公表しない","－",IF(VLOOKUP(A23,[7]令和4年度契約状況調査票!$D:$AW,24,FALSE)="－","－",IF(VLOOKUP(A23,[7]令和4年度契約状況調査票!$D:$AW,8,FALSE)&lt;&gt;"",TEXT(VLOOKUP(A23,[7]令和4年度契約状況調査票!$D:$AW,20,FALSE),"#.0%")&amp;CHAR(10)&amp;"(B/A×100)",VLOOKUP(A23,[7]令和4年度契約状況調査票!$D:$AW,20,FALSE))))))</f>
        <v/>
      </c>
      <c r="K23" s="38"/>
      <c r="L23" s="20" t="str">
        <f>IF(A23="","",IF(VLOOKUP(A23,[7]令和4年度契約状況調査票!$D:$AW,13,FALSE)="①公益社団法人","公社",IF(VLOOKUP(A23,[7]令和4年度契約状況調査票!$D:$AW,13,FALSE)="②公益財団法人","公財","")))</f>
        <v/>
      </c>
      <c r="M23" s="20" t="str">
        <f>IF(A23="","",VLOOKUP(A23,[7]令和4年度契約状況調査票!$D:$AW,14,FALSE))</f>
        <v/>
      </c>
      <c r="N23" s="21" t="str">
        <f>IF(A23="","",IF(VLOOKUP(A23,[7]令和4年度契約状況調査票!$D:$AW,14,FALSE)="国所管",VLOOKUP(A23,[7]令和4年度契約状況調査票!$D:$AW,25,FALSE),""))</f>
        <v/>
      </c>
      <c r="O23" s="22" t="str">
        <f>IF(A23="","",IF(AND(Q23="○",P23="分担契約/単価契約"),"単価契約"&amp;CHAR(10)&amp;"予定調達総額 "&amp;TEXT(VLOOKUP(A23,[7]令和4年度契約状況調査票!$D:$AW,17,FALSE),"#,##0円")&amp;"(B)"&amp;CHAR(10)&amp;"分担契約"&amp;CHAR(10)&amp;VLOOKUP(A23,[7]令和4年度契約状況調査票!$D:$AW,33,FALSE),IF(AND(Q23="○",P23="分担契約"),"分担契約"&amp;CHAR(10)&amp;"契約総額 "&amp;TEXT(VLOOKUP(A23,[7]令和4年度契約状況調査票!$D:$AW,17,FALSE),"#,##0円")&amp;"(B)"&amp;CHAR(10)&amp;VLOOKUP(A23,[7]令和4年度契約状況調査票!$D:$AW,33,FALSE),(IF(P23="分担契約/単価契約","単価契約"&amp;CHAR(10)&amp;"予定調達総額 "&amp;TEXT(VLOOKUP(A23,[7]令和4年度契約状況調査票!$D:$AW,17,FALSE),"#,##0円")&amp;CHAR(10)&amp;"分担契約"&amp;CHAR(10)&amp;VLOOKUP(A23,[7]令和4年度契約状況調査票!$D:$AW,33,FALSE),IF(P23="分担契約","分担契約"&amp;CHAR(10)&amp;"契約総額 "&amp;TEXT(VLOOKUP(A23,[7]令和4年度契約状況調査票!$D:$AW,17,FALSE),"#,##0円")&amp;CHAR(10)&amp;VLOOKUP(A23,[7]令和4年度契約状況調査票!$D:$AW,33,FALSE),IF(P23="単価契約","単価契約"&amp;CHAR(10)&amp;"予定調達総額 "&amp;TEXT(VLOOKUP(A23,[7]令和4年度契約状況調査票!$D:$AW,17,FALSE),"#,##0円")&amp;CHAR(10)&amp;VLOOKUP(A23,[7]令和4年度契約状況調査票!$D:$AW,33,FALSE),VLOOKUP(A23,[7]令和4年度契約状況調査票!$D:$AW,33,FALSE))))))))</f>
        <v/>
      </c>
      <c r="P23" s="36" t="str">
        <f>IF(A23="","",VLOOKUP(A23,[7]令和4年度契約状況調査票!$D:$CE,54,FALSE))</f>
        <v/>
      </c>
      <c r="Q23" s="36" t="str">
        <f>IF(A23="","",IF(VLOOKUP(A23,[7]令和4年度契約状況調査票!$D:$AW,15,FALSE)="他官署で調達手続きを実施のため","×",IF(VLOOKUP(A23,[7]令和4年度契約状況調査票!$D:$AW,22,FALSE)="②同種の他の契約の予定価格を類推されるおそれがあるため公表しない","×","○")))</f>
        <v/>
      </c>
    </row>
    <row r="24" spans="1:17" s="11" customFormat="1" ht="60" hidden="1" customHeight="1">
      <c r="A24" s="12" t="str">
        <f>IF(MAX([7]令和4年度契約状況調査票!D13:D30)&gt;=ROW()-5,ROW()-5,"")</f>
        <v/>
      </c>
      <c r="B24" s="13" t="str">
        <f>IF(A24="","",VLOOKUP(A24,[7]令和4年度契約状況調査票!$D:$AW,6,FALSE))</f>
        <v/>
      </c>
      <c r="C24" s="14" t="str">
        <f>IF(A24="","",VLOOKUP(A24,[7]令和4年度契約状況調査票!$D:$AW,7,FALSE))</f>
        <v/>
      </c>
      <c r="D24" s="37" t="str">
        <f>IF(A24="","",VLOOKUP(A24,[7]令和4年度契約状況調査票!$D:$AW,10,FALSE))</f>
        <v/>
      </c>
      <c r="E24" s="13" t="str">
        <f>IF(A24="","",VLOOKUP(A24,[7]令和4年度契約状況調査票!$D:$AW,11,FALSE))</f>
        <v/>
      </c>
      <c r="F24" s="16" t="str">
        <f>IF(A24="","",VLOOKUP(A24,[7]令和4年度契約状況調査票!$D:$AW,12,FALSE))</f>
        <v/>
      </c>
      <c r="G24" s="17" t="str">
        <f>IF(A24="","",VLOOKUP(A24,[7]令和4年度契約状況調査票!$D:$AW,32,FALSE))</f>
        <v/>
      </c>
      <c r="H24" s="18" t="str">
        <f>IF(A24="","",IF(VLOOKUP(A24,[7]令和4年度契約状況調査票!$D:$AW,17,FALSE)="他官署で調達手続きを実施のため","他官署で調達手続きを実施のため",IF(VLOOKUP(A24,[7]令和4年度契約状況調査票!$D:$AW,24,FALSE)="②同種の他の契約の予定価格を類推されるおそれがあるため公表しない","同種の他の契約の予定価格を類推されるおそれがあるため公表しない",IF(VLOOKUP(A24,[7]令和4年度契約状況調査票!$D:$AW,24,FALSE)="－","－",IF(VLOOKUP(A24,[7]令和4年度契約状況調査票!$D:$AW,8,FALSE)&lt;&gt;"",TEXT(VLOOKUP(A24,[7]令和4年度契約状況調査票!$D:$AW,17,FALSE),"#,##0円")&amp;CHAR(10)&amp;"(A)",VLOOKUP(A24,[7]令和4年度契約状況調査票!$D:$AW,17,FALSE))))))</f>
        <v/>
      </c>
      <c r="I24" s="18" t="str">
        <f>IF(A24="","",VLOOKUP(A24,[7]令和4年度契約状況調査票!$D:$AW,18,FALSE))</f>
        <v/>
      </c>
      <c r="J24" s="20" t="str">
        <f>IF(A24="","",IF(VLOOKUP(A24,[7]令和4年度契約状況調査票!$D:$AW,17,FALSE)="他官署で調達手続きを実施のため","－",IF(VLOOKUP(A24,[7]令和4年度契約状況調査票!$D:$AW,24,FALSE)="②同種の他の契約の予定価格を類推されるおそれがあるため公表しない","－",IF(VLOOKUP(A24,[7]令和4年度契約状況調査票!$D:$AW,24,FALSE)="－","－",IF(VLOOKUP(A24,[7]令和4年度契約状況調査票!$D:$AW,8,FALSE)&lt;&gt;"",TEXT(VLOOKUP(A24,[7]令和4年度契約状況調査票!$D:$AW,20,FALSE),"#.0%")&amp;CHAR(10)&amp;"(B/A×100)",VLOOKUP(A24,[7]令和4年度契約状況調査票!$D:$AW,20,FALSE))))))</f>
        <v/>
      </c>
      <c r="K24" s="38"/>
      <c r="L24" s="20" t="str">
        <f>IF(A24="","",IF(VLOOKUP(A24,[7]令和4年度契約状況調査票!$D:$AW,13,FALSE)="①公益社団法人","公社",IF(VLOOKUP(A24,[7]令和4年度契約状況調査票!$D:$AW,13,FALSE)="②公益財団法人","公財","")))</f>
        <v/>
      </c>
      <c r="M24" s="20" t="str">
        <f>IF(A24="","",VLOOKUP(A24,[7]令和4年度契約状況調査票!$D:$AW,14,FALSE))</f>
        <v/>
      </c>
      <c r="N24" s="21" t="str">
        <f>IF(A24="","",IF(VLOOKUP(A24,[7]令和4年度契約状況調査票!$D:$AW,14,FALSE)="国所管",VLOOKUP(A24,[7]令和4年度契約状況調査票!$D:$AW,25,FALSE),""))</f>
        <v/>
      </c>
      <c r="O24" s="22" t="str">
        <f>IF(A24="","",IF(AND(Q24="○",P24="分担契約/単価契約"),"単価契約"&amp;CHAR(10)&amp;"予定調達総額 "&amp;TEXT(VLOOKUP(A24,[7]令和4年度契約状況調査票!$D:$AW,17,FALSE),"#,##0円")&amp;"(B)"&amp;CHAR(10)&amp;"分担契約"&amp;CHAR(10)&amp;VLOOKUP(A24,[7]令和4年度契約状況調査票!$D:$AW,33,FALSE),IF(AND(Q24="○",P24="分担契約"),"分担契約"&amp;CHAR(10)&amp;"契約総額 "&amp;TEXT(VLOOKUP(A24,[7]令和4年度契約状況調査票!$D:$AW,17,FALSE),"#,##0円")&amp;"(B)"&amp;CHAR(10)&amp;VLOOKUP(A24,[7]令和4年度契約状況調査票!$D:$AW,33,FALSE),(IF(P24="分担契約/単価契約","単価契約"&amp;CHAR(10)&amp;"予定調達総額 "&amp;TEXT(VLOOKUP(A24,[7]令和4年度契約状況調査票!$D:$AW,17,FALSE),"#,##0円")&amp;CHAR(10)&amp;"分担契約"&amp;CHAR(10)&amp;VLOOKUP(A24,[7]令和4年度契約状況調査票!$D:$AW,33,FALSE),IF(P24="分担契約","分担契約"&amp;CHAR(10)&amp;"契約総額 "&amp;TEXT(VLOOKUP(A24,[7]令和4年度契約状況調査票!$D:$AW,17,FALSE),"#,##0円")&amp;CHAR(10)&amp;VLOOKUP(A24,[7]令和4年度契約状況調査票!$D:$AW,33,FALSE),IF(P24="単価契約","単価契約"&amp;CHAR(10)&amp;"予定調達総額 "&amp;TEXT(VLOOKUP(A24,[7]令和4年度契約状況調査票!$D:$AW,17,FALSE),"#,##0円")&amp;CHAR(10)&amp;VLOOKUP(A24,[7]令和4年度契約状況調査票!$D:$AW,33,FALSE),VLOOKUP(A24,[7]令和4年度契約状況調査票!$D:$AW,33,FALSE))))))))</f>
        <v/>
      </c>
      <c r="P24" s="36" t="str">
        <f>IF(A24="","",VLOOKUP(A24,[7]令和4年度契約状況調査票!$D:$CE,54,FALSE))</f>
        <v/>
      </c>
      <c r="Q24" s="36" t="str">
        <f>IF(A24="","",IF(VLOOKUP(A24,[7]令和4年度契約状況調査票!$D:$AW,15,FALSE)="他官署で調達手続きを実施のため","×",IF(VLOOKUP(A24,[7]令和4年度契約状況調査票!$D:$AW,22,FALSE)="②同種の他の契約の予定価格を類推されるおそれがあるため公表しない","×","○")))</f>
        <v/>
      </c>
    </row>
    <row r="25" spans="1:17" s="11" customFormat="1" ht="60" hidden="1" customHeight="1">
      <c r="A25" s="12" t="str">
        <f>IF(MAX([7]令和4年度契約状況調査票!D13:D31)&gt;=ROW()-5,ROW()-5,"")</f>
        <v/>
      </c>
      <c r="B25" s="13" t="str">
        <f>IF(A25="","",VLOOKUP(A25,[7]令和4年度契約状況調査票!$D:$AW,6,FALSE))</f>
        <v/>
      </c>
      <c r="C25" s="14" t="str">
        <f>IF(A25="","",VLOOKUP(A25,[7]令和4年度契約状況調査票!$D:$AW,7,FALSE))</f>
        <v/>
      </c>
      <c r="D25" s="37" t="str">
        <f>IF(A25="","",VLOOKUP(A25,[7]令和4年度契約状況調査票!$D:$AW,10,FALSE))</f>
        <v/>
      </c>
      <c r="E25" s="13" t="str">
        <f>IF(A25="","",VLOOKUP(A25,[7]令和4年度契約状況調査票!$D:$AW,11,FALSE))</f>
        <v/>
      </c>
      <c r="F25" s="16" t="str">
        <f>IF(A25="","",VLOOKUP(A25,[7]令和4年度契約状況調査票!$D:$AW,12,FALSE))</f>
        <v/>
      </c>
      <c r="G25" s="17" t="str">
        <f>IF(A25="","",VLOOKUP(A25,[7]令和4年度契約状況調査票!$D:$AW,32,FALSE))</f>
        <v/>
      </c>
      <c r="H25" s="18" t="str">
        <f>IF(A25="","",IF(VLOOKUP(A25,[7]令和4年度契約状況調査票!$D:$AW,17,FALSE)="他官署で調達手続きを実施のため","他官署で調達手続きを実施のため",IF(VLOOKUP(A25,[7]令和4年度契約状況調査票!$D:$AW,24,FALSE)="②同種の他の契約の予定価格を類推されるおそれがあるため公表しない","同種の他の契約の予定価格を類推されるおそれがあるため公表しない",IF(VLOOKUP(A25,[7]令和4年度契約状況調査票!$D:$AW,24,FALSE)="－","－",IF(VLOOKUP(A25,[7]令和4年度契約状況調査票!$D:$AW,8,FALSE)&lt;&gt;"",TEXT(VLOOKUP(A25,[7]令和4年度契約状況調査票!$D:$AW,17,FALSE),"#,##0円")&amp;CHAR(10)&amp;"(A)",VLOOKUP(A25,[7]令和4年度契約状況調査票!$D:$AW,17,FALSE))))))</f>
        <v/>
      </c>
      <c r="I25" s="18" t="str">
        <f>IF(A25="","",VLOOKUP(A25,[7]令和4年度契約状況調査票!$D:$AW,18,FALSE))</f>
        <v/>
      </c>
      <c r="J25" s="20" t="str">
        <f>IF(A25="","",IF(VLOOKUP(A25,[7]令和4年度契約状況調査票!$D:$AW,17,FALSE)="他官署で調達手続きを実施のため","－",IF(VLOOKUP(A25,[7]令和4年度契約状況調査票!$D:$AW,24,FALSE)="②同種の他の契約の予定価格を類推されるおそれがあるため公表しない","－",IF(VLOOKUP(A25,[7]令和4年度契約状況調査票!$D:$AW,24,FALSE)="－","－",IF(VLOOKUP(A25,[7]令和4年度契約状況調査票!$D:$AW,8,FALSE)&lt;&gt;"",TEXT(VLOOKUP(A25,[7]令和4年度契約状況調査票!$D:$AW,20,FALSE),"#.0%")&amp;CHAR(10)&amp;"(B/A×100)",VLOOKUP(A25,[7]令和4年度契約状況調査票!$D:$AW,20,FALSE))))))</f>
        <v/>
      </c>
      <c r="K25" s="38"/>
      <c r="L25" s="20" t="str">
        <f>IF(A25="","",IF(VLOOKUP(A25,[7]令和4年度契約状況調査票!$D:$AW,13,FALSE)="①公益社団法人","公社",IF(VLOOKUP(A25,[7]令和4年度契約状況調査票!$D:$AW,13,FALSE)="②公益財団法人","公財","")))</f>
        <v/>
      </c>
      <c r="M25" s="20" t="str">
        <f>IF(A25="","",VLOOKUP(A25,[7]令和4年度契約状況調査票!$D:$AW,14,FALSE))</f>
        <v/>
      </c>
      <c r="N25" s="21" t="str">
        <f>IF(A25="","",IF(VLOOKUP(A25,[7]令和4年度契約状況調査票!$D:$AW,14,FALSE)="国所管",VLOOKUP(A25,[7]令和4年度契約状況調査票!$D:$AW,25,FALSE),""))</f>
        <v/>
      </c>
      <c r="O25" s="22" t="str">
        <f>IF(A25="","",IF(AND(Q25="○",P25="分担契約/単価契約"),"単価契約"&amp;CHAR(10)&amp;"予定調達総額 "&amp;TEXT(VLOOKUP(A25,[7]令和4年度契約状況調査票!$D:$AW,17,FALSE),"#,##0円")&amp;"(B)"&amp;CHAR(10)&amp;"分担契約"&amp;CHAR(10)&amp;VLOOKUP(A25,[7]令和4年度契約状況調査票!$D:$AW,33,FALSE),IF(AND(Q25="○",P25="分担契約"),"分担契約"&amp;CHAR(10)&amp;"契約総額 "&amp;TEXT(VLOOKUP(A25,[7]令和4年度契約状況調査票!$D:$AW,17,FALSE),"#,##0円")&amp;"(B)"&amp;CHAR(10)&amp;VLOOKUP(A25,[7]令和4年度契約状況調査票!$D:$AW,33,FALSE),(IF(P25="分担契約/単価契約","単価契約"&amp;CHAR(10)&amp;"予定調達総額 "&amp;TEXT(VLOOKUP(A25,[7]令和4年度契約状況調査票!$D:$AW,17,FALSE),"#,##0円")&amp;CHAR(10)&amp;"分担契約"&amp;CHAR(10)&amp;VLOOKUP(A25,[7]令和4年度契約状況調査票!$D:$AW,33,FALSE),IF(P25="分担契約","分担契約"&amp;CHAR(10)&amp;"契約総額 "&amp;TEXT(VLOOKUP(A25,[7]令和4年度契約状況調査票!$D:$AW,17,FALSE),"#,##0円")&amp;CHAR(10)&amp;VLOOKUP(A25,[7]令和4年度契約状況調査票!$D:$AW,33,FALSE),IF(P25="単価契約","単価契約"&amp;CHAR(10)&amp;"予定調達総額 "&amp;TEXT(VLOOKUP(A25,[7]令和4年度契約状況調査票!$D:$AW,17,FALSE),"#,##0円")&amp;CHAR(10)&amp;VLOOKUP(A25,[7]令和4年度契約状況調査票!$D:$AW,33,FALSE),VLOOKUP(A25,[7]令和4年度契約状況調査票!$D:$AW,33,FALSE))))))))</f>
        <v/>
      </c>
      <c r="P25" s="36" t="str">
        <f>IF(A25="","",VLOOKUP(A25,[7]令和4年度契約状況調査票!$D:$CE,54,FALSE))</f>
        <v/>
      </c>
      <c r="Q25" s="36" t="str">
        <f>IF(A25="","",IF(VLOOKUP(A25,[7]令和4年度契約状況調査票!$D:$AW,15,FALSE)="他官署で調達手続きを実施のため","×",IF(VLOOKUP(A25,[7]令和4年度契約状況調査票!$D:$AW,22,FALSE)="②同種の他の契約の予定価格を類推されるおそれがあるため公表しない","×","○")))</f>
        <v/>
      </c>
    </row>
    <row r="26" spans="1:17" s="11" customFormat="1" ht="60" hidden="1" customHeight="1">
      <c r="A26" s="12" t="str">
        <f>IF(MAX([7]令和4年度契約状況調査票!D13:D32)&gt;=ROW()-5,ROW()-5,"")</f>
        <v/>
      </c>
      <c r="B26" s="13" t="str">
        <f>IF(A26="","",VLOOKUP(A26,[7]令和4年度契約状況調査票!$D:$AW,6,FALSE))</f>
        <v/>
      </c>
      <c r="C26" s="14" t="str">
        <f>IF(A26="","",VLOOKUP(A26,[7]令和4年度契約状況調査票!$D:$AW,7,FALSE))</f>
        <v/>
      </c>
      <c r="D26" s="37" t="str">
        <f>IF(A26="","",VLOOKUP(A26,[7]令和4年度契約状況調査票!$D:$AW,10,FALSE))</f>
        <v/>
      </c>
      <c r="E26" s="13" t="str">
        <f>IF(A26="","",VLOOKUP(A26,[7]令和4年度契約状況調査票!$D:$AW,11,FALSE))</f>
        <v/>
      </c>
      <c r="F26" s="16" t="str">
        <f>IF(A26="","",VLOOKUP(A26,[7]令和4年度契約状況調査票!$D:$AW,12,FALSE))</f>
        <v/>
      </c>
      <c r="G26" s="17" t="str">
        <f>IF(A26="","",VLOOKUP(A26,[7]令和4年度契約状況調査票!$D:$AW,32,FALSE))</f>
        <v/>
      </c>
      <c r="H26" s="18" t="str">
        <f>IF(A26="","",IF(VLOOKUP(A26,[7]令和4年度契約状況調査票!$D:$AW,17,FALSE)="他官署で調達手続きを実施のため","他官署で調達手続きを実施のため",IF(VLOOKUP(A26,[7]令和4年度契約状況調査票!$D:$AW,24,FALSE)="②同種の他の契約の予定価格を類推されるおそれがあるため公表しない","同種の他の契約の予定価格を類推されるおそれがあるため公表しない",IF(VLOOKUP(A26,[7]令和4年度契約状況調査票!$D:$AW,24,FALSE)="－","－",IF(VLOOKUP(A26,[7]令和4年度契約状況調査票!$D:$AW,8,FALSE)&lt;&gt;"",TEXT(VLOOKUP(A26,[7]令和4年度契約状況調査票!$D:$AW,17,FALSE),"#,##0円")&amp;CHAR(10)&amp;"(A)",VLOOKUP(A26,[7]令和4年度契約状況調査票!$D:$AW,17,FALSE))))))</f>
        <v/>
      </c>
      <c r="I26" s="18" t="str">
        <f>IF(A26="","",VLOOKUP(A26,[7]令和4年度契約状況調査票!$D:$AW,18,FALSE))</f>
        <v/>
      </c>
      <c r="J26" s="20" t="str">
        <f>IF(A26="","",IF(VLOOKUP(A26,[7]令和4年度契約状況調査票!$D:$AW,17,FALSE)="他官署で調達手続きを実施のため","－",IF(VLOOKUP(A26,[7]令和4年度契約状況調査票!$D:$AW,24,FALSE)="②同種の他の契約の予定価格を類推されるおそれがあるため公表しない","－",IF(VLOOKUP(A26,[7]令和4年度契約状況調査票!$D:$AW,24,FALSE)="－","－",IF(VLOOKUP(A26,[7]令和4年度契約状況調査票!$D:$AW,8,FALSE)&lt;&gt;"",TEXT(VLOOKUP(A26,[7]令和4年度契約状況調査票!$D:$AW,20,FALSE),"#.0%")&amp;CHAR(10)&amp;"(B/A×100)",VLOOKUP(A26,[7]令和4年度契約状況調査票!$D:$AW,20,FALSE))))))</f>
        <v/>
      </c>
      <c r="K26" s="38"/>
      <c r="L26" s="20" t="str">
        <f>IF(A26="","",IF(VLOOKUP(A26,[7]令和4年度契約状況調査票!$D:$AW,13,FALSE)="①公益社団法人","公社",IF(VLOOKUP(A26,[7]令和4年度契約状況調査票!$D:$AW,13,FALSE)="②公益財団法人","公財","")))</f>
        <v/>
      </c>
      <c r="M26" s="20" t="str">
        <f>IF(A26="","",VLOOKUP(A26,[7]令和4年度契約状況調査票!$D:$AW,14,FALSE))</f>
        <v/>
      </c>
      <c r="N26" s="21" t="str">
        <f>IF(A26="","",IF(VLOOKUP(A26,[7]令和4年度契約状況調査票!$D:$AW,14,FALSE)="国所管",VLOOKUP(A26,[7]令和4年度契約状況調査票!$D:$AW,25,FALSE),""))</f>
        <v/>
      </c>
      <c r="O26" s="22" t="str">
        <f>IF(A26="","",IF(AND(Q26="○",P26="分担契約/単価契約"),"単価契約"&amp;CHAR(10)&amp;"予定調達総額 "&amp;TEXT(VLOOKUP(A26,[7]令和4年度契約状況調査票!$D:$AW,17,FALSE),"#,##0円")&amp;"(B)"&amp;CHAR(10)&amp;"分担契約"&amp;CHAR(10)&amp;VLOOKUP(A26,[7]令和4年度契約状況調査票!$D:$AW,33,FALSE),IF(AND(Q26="○",P26="分担契約"),"分担契約"&amp;CHAR(10)&amp;"契約総額 "&amp;TEXT(VLOOKUP(A26,[7]令和4年度契約状況調査票!$D:$AW,17,FALSE),"#,##0円")&amp;"(B)"&amp;CHAR(10)&amp;VLOOKUP(A26,[7]令和4年度契約状況調査票!$D:$AW,33,FALSE),(IF(P26="分担契約/単価契約","単価契約"&amp;CHAR(10)&amp;"予定調達総額 "&amp;TEXT(VLOOKUP(A26,[7]令和4年度契約状況調査票!$D:$AW,17,FALSE),"#,##0円")&amp;CHAR(10)&amp;"分担契約"&amp;CHAR(10)&amp;VLOOKUP(A26,[7]令和4年度契約状況調査票!$D:$AW,33,FALSE),IF(P26="分担契約","分担契約"&amp;CHAR(10)&amp;"契約総額 "&amp;TEXT(VLOOKUP(A26,[7]令和4年度契約状況調査票!$D:$AW,17,FALSE),"#,##0円")&amp;CHAR(10)&amp;VLOOKUP(A26,[7]令和4年度契約状況調査票!$D:$AW,33,FALSE),IF(P26="単価契約","単価契約"&amp;CHAR(10)&amp;"予定調達総額 "&amp;TEXT(VLOOKUP(A26,[7]令和4年度契約状況調査票!$D:$AW,17,FALSE),"#,##0円")&amp;CHAR(10)&amp;VLOOKUP(A26,[7]令和4年度契約状況調査票!$D:$AW,33,FALSE),VLOOKUP(A26,[7]令和4年度契約状況調査票!$D:$AW,33,FALSE))))))))</f>
        <v/>
      </c>
      <c r="P26" s="36" t="str">
        <f>IF(A26="","",VLOOKUP(A26,[7]令和4年度契約状況調査票!$D:$CE,54,FALSE))</f>
        <v/>
      </c>
      <c r="Q26" s="36" t="str">
        <f>IF(A26="","",IF(VLOOKUP(A26,[7]令和4年度契約状況調査票!$D:$AW,15,FALSE)="他官署で調達手続きを実施のため","×",IF(VLOOKUP(A26,[7]令和4年度契約状況調査票!$D:$AW,22,FALSE)="②同種の他の契約の予定価格を類推されるおそれがあるため公表しない","×","○")))</f>
        <v/>
      </c>
    </row>
    <row r="27" spans="1:17" s="11" customFormat="1" ht="60" hidden="1" customHeight="1">
      <c r="A27" s="12" t="str">
        <f>IF(MAX([7]令和4年度契約状況調査票!D13:D33)&gt;=ROW()-5,ROW()-5,"")</f>
        <v/>
      </c>
      <c r="B27" s="13" t="str">
        <f>IF(A27="","",VLOOKUP(A27,[7]令和4年度契約状況調査票!$D:$AW,6,FALSE))</f>
        <v/>
      </c>
      <c r="C27" s="14" t="str">
        <f>IF(A27="","",VLOOKUP(A27,[7]令和4年度契約状況調査票!$D:$AW,7,FALSE))</f>
        <v/>
      </c>
      <c r="D27" s="37" t="str">
        <f>IF(A27="","",VLOOKUP(A27,[7]令和4年度契約状況調査票!$D:$AW,10,FALSE))</f>
        <v/>
      </c>
      <c r="E27" s="13" t="str">
        <f>IF(A27="","",VLOOKUP(A27,[7]令和4年度契約状況調査票!$D:$AW,11,FALSE))</f>
        <v/>
      </c>
      <c r="F27" s="16" t="str">
        <f>IF(A27="","",VLOOKUP(A27,[7]令和4年度契約状況調査票!$D:$AW,12,FALSE))</f>
        <v/>
      </c>
      <c r="G27" s="17" t="str">
        <f>IF(A27="","",VLOOKUP(A27,[7]令和4年度契約状況調査票!$D:$AW,32,FALSE))</f>
        <v/>
      </c>
      <c r="H27" s="18" t="str">
        <f>IF(A27="","",IF(VLOOKUP(A27,[7]令和4年度契約状況調査票!$D:$AW,17,FALSE)="他官署で調達手続きを実施のため","他官署で調達手続きを実施のため",IF(VLOOKUP(A27,[7]令和4年度契約状況調査票!$D:$AW,24,FALSE)="②同種の他の契約の予定価格を類推されるおそれがあるため公表しない","同種の他の契約の予定価格を類推されるおそれがあるため公表しない",IF(VLOOKUP(A27,[7]令和4年度契約状況調査票!$D:$AW,24,FALSE)="－","－",IF(VLOOKUP(A27,[7]令和4年度契約状況調査票!$D:$AW,8,FALSE)&lt;&gt;"",TEXT(VLOOKUP(A27,[7]令和4年度契約状況調査票!$D:$AW,17,FALSE),"#,##0円")&amp;CHAR(10)&amp;"(A)",VLOOKUP(A27,[7]令和4年度契約状況調査票!$D:$AW,17,FALSE))))))</f>
        <v/>
      </c>
      <c r="I27" s="18" t="str">
        <f>IF(A27="","",VLOOKUP(A27,[7]令和4年度契約状況調査票!$D:$AW,18,FALSE))</f>
        <v/>
      </c>
      <c r="J27" s="20" t="str">
        <f>IF(A27="","",IF(VLOOKUP(A27,[7]令和4年度契約状況調査票!$D:$AW,17,FALSE)="他官署で調達手続きを実施のため","－",IF(VLOOKUP(A27,[7]令和4年度契約状況調査票!$D:$AW,24,FALSE)="②同種の他の契約の予定価格を類推されるおそれがあるため公表しない","－",IF(VLOOKUP(A27,[7]令和4年度契約状況調査票!$D:$AW,24,FALSE)="－","－",IF(VLOOKUP(A27,[7]令和4年度契約状況調査票!$D:$AW,8,FALSE)&lt;&gt;"",TEXT(VLOOKUP(A27,[7]令和4年度契約状況調査票!$D:$AW,20,FALSE),"#.0%")&amp;CHAR(10)&amp;"(B/A×100)",VLOOKUP(A27,[7]令和4年度契約状況調査票!$D:$AW,20,FALSE))))))</f>
        <v/>
      </c>
      <c r="K27" s="38"/>
      <c r="L27" s="20" t="str">
        <f>IF(A27="","",IF(VLOOKUP(A27,[7]令和4年度契約状況調査票!$D:$AW,13,FALSE)="①公益社団法人","公社",IF(VLOOKUP(A27,[7]令和4年度契約状況調査票!$D:$AW,13,FALSE)="②公益財団法人","公財","")))</f>
        <v/>
      </c>
      <c r="M27" s="20" t="str">
        <f>IF(A27="","",VLOOKUP(A27,[7]令和4年度契約状況調査票!$D:$AW,14,FALSE))</f>
        <v/>
      </c>
      <c r="N27" s="21" t="str">
        <f>IF(A27="","",IF(VLOOKUP(A27,[7]令和4年度契約状況調査票!$D:$AW,14,FALSE)="国所管",VLOOKUP(A27,[7]令和4年度契約状況調査票!$D:$AW,25,FALSE),""))</f>
        <v/>
      </c>
      <c r="O27" s="22" t="str">
        <f>IF(A27="","",IF(AND(Q27="○",P27="分担契約/単価契約"),"単価契約"&amp;CHAR(10)&amp;"予定調達総額 "&amp;TEXT(VLOOKUP(A27,[7]令和4年度契約状況調査票!$D:$AW,17,FALSE),"#,##0円")&amp;"(B)"&amp;CHAR(10)&amp;"分担契約"&amp;CHAR(10)&amp;VLOOKUP(A27,[7]令和4年度契約状況調査票!$D:$AW,33,FALSE),IF(AND(Q27="○",P27="分担契約"),"分担契約"&amp;CHAR(10)&amp;"契約総額 "&amp;TEXT(VLOOKUP(A27,[7]令和4年度契約状況調査票!$D:$AW,17,FALSE),"#,##0円")&amp;"(B)"&amp;CHAR(10)&amp;VLOOKUP(A27,[7]令和4年度契約状況調査票!$D:$AW,33,FALSE),(IF(P27="分担契約/単価契約","単価契約"&amp;CHAR(10)&amp;"予定調達総額 "&amp;TEXT(VLOOKUP(A27,[7]令和4年度契約状況調査票!$D:$AW,17,FALSE),"#,##0円")&amp;CHAR(10)&amp;"分担契約"&amp;CHAR(10)&amp;VLOOKUP(A27,[7]令和4年度契約状況調査票!$D:$AW,33,FALSE),IF(P27="分担契約","分担契約"&amp;CHAR(10)&amp;"契約総額 "&amp;TEXT(VLOOKUP(A27,[7]令和4年度契約状況調査票!$D:$AW,17,FALSE),"#,##0円")&amp;CHAR(10)&amp;VLOOKUP(A27,[7]令和4年度契約状況調査票!$D:$AW,33,FALSE),IF(P27="単価契約","単価契約"&amp;CHAR(10)&amp;"予定調達総額 "&amp;TEXT(VLOOKUP(A27,[7]令和4年度契約状況調査票!$D:$AW,17,FALSE),"#,##0円")&amp;CHAR(10)&amp;VLOOKUP(A27,[7]令和4年度契約状況調査票!$D:$AW,33,FALSE),VLOOKUP(A27,[7]令和4年度契約状況調査票!$D:$AW,33,FALSE))))))))</f>
        <v/>
      </c>
      <c r="P27" s="36" t="str">
        <f>IF(A27="","",VLOOKUP(A27,[7]令和4年度契約状況調査票!$D:$CE,54,FALSE))</f>
        <v/>
      </c>
      <c r="Q27" s="36" t="str">
        <f>IF(A27="","",IF(VLOOKUP(A27,[7]令和4年度契約状況調査票!$D:$AW,15,FALSE)="他官署で調達手続きを実施のため","×",IF(VLOOKUP(A27,[7]令和4年度契約状況調査票!$D:$AW,22,FALSE)="②同種の他の契約の予定価格を類推されるおそれがあるため公表しない","×","○")))</f>
        <v/>
      </c>
    </row>
    <row r="28" spans="1:17" s="11" customFormat="1" ht="60" hidden="1" customHeight="1">
      <c r="A28" s="12" t="str">
        <f>IF(MAX([7]令和4年度契約状況調査票!D13:D34)&gt;=ROW()-5,ROW()-5,"")</f>
        <v/>
      </c>
      <c r="B28" s="13" t="str">
        <f>IF(A28="","",VLOOKUP(A28,[7]令和4年度契約状況調査票!$D:$AW,6,FALSE))</f>
        <v/>
      </c>
      <c r="C28" s="14" t="str">
        <f>IF(A28="","",VLOOKUP(A28,[7]令和4年度契約状況調査票!$D:$AW,7,FALSE))</f>
        <v/>
      </c>
      <c r="D28" s="37" t="str">
        <f>IF(A28="","",VLOOKUP(A28,[7]令和4年度契約状況調査票!$D:$AW,10,FALSE))</f>
        <v/>
      </c>
      <c r="E28" s="13" t="str">
        <f>IF(A28="","",VLOOKUP(A28,[7]令和4年度契約状況調査票!$D:$AW,11,FALSE))</f>
        <v/>
      </c>
      <c r="F28" s="16" t="str">
        <f>IF(A28="","",VLOOKUP(A28,[7]令和4年度契約状況調査票!$D:$AW,12,FALSE))</f>
        <v/>
      </c>
      <c r="G28" s="17" t="str">
        <f>IF(A28="","",VLOOKUP(A28,[7]令和4年度契約状況調査票!$D:$AW,32,FALSE))</f>
        <v/>
      </c>
      <c r="H28" s="18" t="str">
        <f>IF(A28="","",IF(VLOOKUP(A28,[7]令和4年度契約状況調査票!$D:$AW,17,FALSE)="他官署で調達手続きを実施のため","他官署で調達手続きを実施のため",IF(VLOOKUP(A28,[7]令和4年度契約状況調査票!$D:$AW,24,FALSE)="②同種の他の契約の予定価格を類推されるおそれがあるため公表しない","同種の他の契約の予定価格を類推されるおそれがあるため公表しない",IF(VLOOKUP(A28,[7]令和4年度契約状況調査票!$D:$AW,24,FALSE)="－","－",IF(VLOOKUP(A28,[7]令和4年度契約状況調査票!$D:$AW,8,FALSE)&lt;&gt;"",TEXT(VLOOKUP(A28,[7]令和4年度契約状況調査票!$D:$AW,17,FALSE),"#,##0円")&amp;CHAR(10)&amp;"(A)",VLOOKUP(A28,[7]令和4年度契約状況調査票!$D:$AW,17,FALSE))))))</f>
        <v/>
      </c>
      <c r="I28" s="18" t="str">
        <f>IF(A28="","",VLOOKUP(A28,[7]令和4年度契約状況調査票!$D:$AW,18,FALSE))</f>
        <v/>
      </c>
      <c r="J28" s="20" t="str">
        <f>IF(A28="","",IF(VLOOKUP(A28,[7]令和4年度契約状況調査票!$D:$AW,17,FALSE)="他官署で調達手続きを実施のため","－",IF(VLOOKUP(A28,[7]令和4年度契約状況調査票!$D:$AW,24,FALSE)="②同種の他の契約の予定価格を類推されるおそれがあるため公表しない","－",IF(VLOOKUP(A28,[7]令和4年度契約状況調査票!$D:$AW,24,FALSE)="－","－",IF(VLOOKUP(A28,[7]令和4年度契約状況調査票!$D:$AW,8,FALSE)&lt;&gt;"",TEXT(VLOOKUP(A28,[7]令和4年度契約状況調査票!$D:$AW,20,FALSE),"#.0%")&amp;CHAR(10)&amp;"(B/A×100)",VLOOKUP(A28,[7]令和4年度契約状況調査票!$D:$AW,20,FALSE))))))</f>
        <v/>
      </c>
      <c r="K28" s="38"/>
      <c r="L28" s="20" t="str">
        <f>IF(A28="","",IF(VLOOKUP(A28,[7]令和4年度契約状況調査票!$D:$AW,13,FALSE)="①公益社団法人","公社",IF(VLOOKUP(A28,[7]令和4年度契約状況調査票!$D:$AW,13,FALSE)="②公益財団法人","公財","")))</f>
        <v/>
      </c>
      <c r="M28" s="20" t="str">
        <f>IF(A28="","",VLOOKUP(A28,[7]令和4年度契約状況調査票!$D:$AW,14,FALSE))</f>
        <v/>
      </c>
      <c r="N28" s="21" t="str">
        <f>IF(A28="","",IF(VLOOKUP(A28,[7]令和4年度契約状況調査票!$D:$AW,14,FALSE)="国所管",VLOOKUP(A28,[7]令和4年度契約状況調査票!$D:$AW,25,FALSE),""))</f>
        <v/>
      </c>
      <c r="O28" s="22" t="str">
        <f>IF(A28="","",IF(AND(Q28="○",P28="分担契約/単価契約"),"単価契約"&amp;CHAR(10)&amp;"予定調達総額 "&amp;TEXT(VLOOKUP(A28,[7]令和4年度契約状況調査票!$D:$AW,17,FALSE),"#,##0円")&amp;"(B)"&amp;CHAR(10)&amp;"分担契約"&amp;CHAR(10)&amp;VLOOKUP(A28,[7]令和4年度契約状況調査票!$D:$AW,33,FALSE),IF(AND(Q28="○",P28="分担契約"),"分担契約"&amp;CHAR(10)&amp;"契約総額 "&amp;TEXT(VLOOKUP(A28,[7]令和4年度契約状況調査票!$D:$AW,17,FALSE),"#,##0円")&amp;"(B)"&amp;CHAR(10)&amp;VLOOKUP(A28,[7]令和4年度契約状況調査票!$D:$AW,33,FALSE),(IF(P28="分担契約/単価契約","単価契約"&amp;CHAR(10)&amp;"予定調達総額 "&amp;TEXT(VLOOKUP(A28,[7]令和4年度契約状況調査票!$D:$AW,17,FALSE),"#,##0円")&amp;CHAR(10)&amp;"分担契約"&amp;CHAR(10)&amp;VLOOKUP(A28,[7]令和4年度契約状況調査票!$D:$AW,33,FALSE),IF(P28="分担契約","分担契約"&amp;CHAR(10)&amp;"契約総額 "&amp;TEXT(VLOOKUP(A28,[7]令和4年度契約状況調査票!$D:$AW,17,FALSE),"#,##0円")&amp;CHAR(10)&amp;VLOOKUP(A28,[7]令和4年度契約状況調査票!$D:$AW,33,FALSE),IF(P28="単価契約","単価契約"&amp;CHAR(10)&amp;"予定調達総額 "&amp;TEXT(VLOOKUP(A28,[7]令和4年度契約状況調査票!$D:$AW,17,FALSE),"#,##0円")&amp;CHAR(10)&amp;VLOOKUP(A28,[7]令和4年度契約状況調査票!$D:$AW,33,FALSE),VLOOKUP(A28,[7]令和4年度契約状況調査票!$D:$AW,33,FALSE))))))))</f>
        <v/>
      </c>
      <c r="P28" s="36" t="str">
        <f>IF(A28="","",VLOOKUP(A28,[7]令和4年度契約状況調査票!$D:$CE,54,FALSE))</f>
        <v/>
      </c>
      <c r="Q28" s="36" t="str">
        <f>IF(A28="","",IF(VLOOKUP(A28,[7]令和4年度契約状況調査票!$D:$AW,15,FALSE)="他官署で調達手続きを実施のため","×",IF(VLOOKUP(A28,[7]令和4年度契約状況調査票!$D:$AW,22,FALSE)="②同種の他の契約の予定価格を類推されるおそれがあるため公表しない","×","○")))</f>
        <v/>
      </c>
    </row>
    <row r="29" spans="1:17" s="11" customFormat="1" ht="60" hidden="1" customHeight="1">
      <c r="A29" s="12" t="str">
        <f>IF(MAX([7]令和4年度契約状況調査票!D13:D35)&gt;=ROW()-5,ROW()-5,"")</f>
        <v/>
      </c>
      <c r="B29" s="13" t="str">
        <f>IF(A29="","",VLOOKUP(A29,[7]令和4年度契約状況調査票!$D:$AW,6,FALSE))</f>
        <v/>
      </c>
      <c r="C29" s="14" t="str">
        <f>IF(A29="","",VLOOKUP(A29,[7]令和4年度契約状況調査票!$D:$AW,7,FALSE))</f>
        <v/>
      </c>
      <c r="D29" s="37" t="str">
        <f>IF(A29="","",VLOOKUP(A29,[7]令和4年度契約状況調査票!$D:$AW,10,FALSE))</f>
        <v/>
      </c>
      <c r="E29" s="13" t="str">
        <f>IF(A29="","",VLOOKUP(A29,[7]令和4年度契約状況調査票!$D:$AW,11,FALSE))</f>
        <v/>
      </c>
      <c r="F29" s="16" t="str">
        <f>IF(A29="","",VLOOKUP(A29,[7]令和4年度契約状況調査票!$D:$AW,12,FALSE))</f>
        <v/>
      </c>
      <c r="G29" s="17" t="str">
        <f>IF(A29="","",VLOOKUP(A29,[7]令和4年度契約状況調査票!$D:$AW,32,FALSE))</f>
        <v/>
      </c>
      <c r="H29" s="18" t="str">
        <f>IF(A29="","",IF(VLOOKUP(A29,[7]令和4年度契約状況調査票!$D:$AW,17,FALSE)="他官署で調達手続きを実施のため","他官署で調達手続きを実施のため",IF(VLOOKUP(A29,[7]令和4年度契約状況調査票!$D:$AW,24,FALSE)="②同種の他の契約の予定価格を類推されるおそれがあるため公表しない","同種の他の契約の予定価格を類推されるおそれがあるため公表しない",IF(VLOOKUP(A29,[7]令和4年度契約状況調査票!$D:$AW,24,FALSE)="－","－",IF(VLOOKUP(A29,[7]令和4年度契約状況調査票!$D:$AW,8,FALSE)&lt;&gt;"",TEXT(VLOOKUP(A29,[7]令和4年度契約状況調査票!$D:$AW,17,FALSE),"#,##0円")&amp;CHAR(10)&amp;"(A)",VLOOKUP(A29,[7]令和4年度契約状況調査票!$D:$AW,17,FALSE))))))</f>
        <v/>
      </c>
      <c r="I29" s="18" t="str">
        <f>IF(A29="","",VLOOKUP(A29,[7]令和4年度契約状況調査票!$D:$AW,18,FALSE))</f>
        <v/>
      </c>
      <c r="J29" s="20" t="str">
        <f>IF(A29="","",IF(VLOOKUP(A29,[7]令和4年度契約状況調査票!$D:$AW,17,FALSE)="他官署で調達手続きを実施のため","－",IF(VLOOKUP(A29,[7]令和4年度契約状況調査票!$D:$AW,24,FALSE)="②同種の他の契約の予定価格を類推されるおそれがあるため公表しない","－",IF(VLOOKUP(A29,[7]令和4年度契約状況調査票!$D:$AW,24,FALSE)="－","－",IF(VLOOKUP(A29,[7]令和4年度契約状況調査票!$D:$AW,8,FALSE)&lt;&gt;"",TEXT(VLOOKUP(A29,[7]令和4年度契約状況調査票!$D:$AW,20,FALSE),"#.0%")&amp;CHAR(10)&amp;"(B/A×100)",VLOOKUP(A29,[7]令和4年度契約状況調査票!$D:$AW,20,FALSE))))))</f>
        <v/>
      </c>
      <c r="K29" s="38"/>
      <c r="L29" s="20" t="str">
        <f>IF(A29="","",IF(VLOOKUP(A29,[7]令和4年度契約状況調査票!$D:$AW,13,FALSE)="①公益社団法人","公社",IF(VLOOKUP(A29,[7]令和4年度契約状況調査票!$D:$AW,13,FALSE)="②公益財団法人","公財","")))</f>
        <v/>
      </c>
      <c r="M29" s="20" t="str">
        <f>IF(A29="","",VLOOKUP(A29,[7]令和4年度契約状況調査票!$D:$AW,14,FALSE))</f>
        <v/>
      </c>
      <c r="N29" s="21" t="str">
        <f>IF(A29="","",IF(VLOOKUP(A29,[7]令和4年度契約状況調査票!$D:$AW,14,FALSE)="国所管",VLOOKUP(A29,[7]令和4年度契約状況調査票!$D:$AW,25,FALSE),""))</f>
        <v/>
      </c>
      <c r="O29" s="22" t="str">
        <f>IF(A29="","",IF(AND(Q29="○",P29="分担契約/単価契約"),"単価契約"&amp;CHAR(10)&amp;"予定調達総額 "&amp;TEXT(VLOOKUP(A29,[7]令和4年度契約状況調査票!$D:$AW,17,FALSE),"#,##0円")&amp;"(B)"&amp;CHAR(10)&amp;"分担契約"&amp;CHAR(10)&amp;VLOOKUP(A29,[7]令和4年度契約状況調査票!$D:$AW,33,FALSE),IF(AND(Q29="○",P29="分担契約"),"分担契約"&amp;CHAR(10)&amp;"契約総額 "&amp;TEXT(VLOOKUP(A29,[7]令和4年度契約状況調査票!$D:$AW,17,FALSE),"#,##0円")&amp;"(B)"&amp;CHAR(10)&amp;VLOOKUP(A29,[7]令和4年度契約状況調査票!$D:$AW,33,FALSE),(IF(P29="分担契約/単価契約","単価契約"&amp;CHAR(10)&amp;"予定調達総額 "&amp;TEXT(VLOOKUP(A29,[7]令和4年度契約状況調査票!$D:$AW,17,FALSE),"#,##0円")&amp;CHAR(10)&amp;"分担契約"&amp;CHAR(10)&amp;VLOOKUP(A29,[7]令和4年度契約状況調査票!$D:$AW,33,FALSE),IF(P29="分担契約","分担契約"&amp;CHAR(10)&amp;"契約総額 "&amp;TEXT(VLOOKUP(A29,[7]令和4年度契約状況調査票!$D:$AW,17,FALSE),"#,##0円")&amp;CHAR(10)&amp;VLOOKUP(A29,[7]令和4年度契約状況調査票!$D:$AW,33,FALSE),IF(P29="単価契約","単価契約"&amp;CHAR(10)&amp;"予定調達総額 "&amp;TEXT(VLOOKUP(A29,[7]令和4年度契約状況調査票!$D:$AW,17,FALSE),"#,##0円")&amp;CHAR(10)&amp;VLOOKUP(A29,[7]令和4年度契約状況調査票!$D:$AW,33,FALSE),VLOOKUP(A29,[7]令和4年度契約状況調査票!$D:$AW,33,FALSE))))))))</f>
        <v/>
      </c>
      <c r="P29" s="36" t="str">
        <f>IF(A29="","",VLOOKUP(A29,[7]令和4年度契約状況調査票!$D:$CE,54,FALSE))</f>
        <v/>
      </c>
      <c r="Q29" s="36" t="str">
        <f>IF(A29="","",IF(VLOOKUP(A29,[7]令和4年度契約状況調査票!$D:$AW,15,FALSE)="他官署で調達手続きを実施のため","×",IF(VLOOKUP(A29,[7]令和4年度契約状況調査票!$D:$AW,22,FALSE)="②同種の他の契約の予定価格を類推されるおそれがあるため公表しない","×","○")))</f>
        <v/>
      </c>
    </row>
    <row r="30" spans="1:17" s="11" customFormat="1" ht="67.5" hidden="1" customHeight="1">
      <c r="A30" s="12" t="str">
        <f>IF(MAX([7]令和4年度契約状況調査票!D13:D36)&gt;=ROW()-5,ROW()-5,"")</f>
        <v/>
      </c>
      <c r="B30" s="13" t="str">
        <f>IF(A30="","",VLOOKUP(A30,[7]令和4年度契約状況調査票!$D:$AW,6,FALSE))</f>
        <v/>
      </c>
      <c r="C30" s="14" t="str">
        <f>IF(A30="","",VLOOKUP(A30,[7]令和4年度契約状況調査票!$D:$AW,7,FALSE))</f>
        <v/>
      </c>
      <c r="D30" s="37" t="str">
        <f>IF(A30="","",VLOOKUP(A30,[7]令和4年度契約状況調査票!$D:$AW,10,FALSE))</f>
        <v/>
      </c>
      <c r="E30" s="13" t="str">
        <f>IF(A30="","",VLOOKUP(A30,[7]令和4年度契約状況調査票!$D:$AW,11,FALSE))</f>
        <v/>
      </c>
      <c r="F30" s="16" t="str">
        <f>IF(A30="","",VLOOKUP(A30,[7]令和4年度契約状況調査票!$D:$AW,12,FALSE))</f>
        <v/>
      </c>
      <c r="G30" s="17" t="str">
        <f>IF(A30="","",VLOOKUP(A30,[7]令和4年度契約状況調査票!$D:$AW,32,FALSE))</f>
        <v/>
      </c>
      <c r="H30" s="18" t="str">
        <f>IF(A30="","",IF(VLOOKUP(A30,[7]令和4年度契約状況調査票!$D:$AW,17,FALSE)="他官署で調達手続きを実施のため","他官署で調達手続きを実施のため",IF(VLOOKUP(A30,[7]令和4年度契約状況調査票!$D:$AW,24,FALSE)="②同種の他の契約の予定価格を類推されるおそれがあるため公表しない","同種の他の契約の予定価格を類推されるおそれがあるため公表しない",IF(VLOOKUP(A30,[7]令和4年度契約状況調査票!$D:$AW,24,FALSE)="－","－",IF(VLOOKUP(A30,[7]令和4年度契約状況調査票!$D:$AW,8,FALSE)&lt;&gt;"",TEXT(VLOOKUP(A30,[7]令和4年度契約状況調査票!$D:$AW,17,FALSE),"#,##0円")&amp;CHAR(10)&amp;"(A)",VLOOKUP(A30,[7]令和4年度契約状況調査票!$D:$AW,17,FALSE))))))</f>
        <v/>
      </c>
      <c r="I30" s="18" t="str">
        <f>IF(A30="","",VLOOKUP(A30,[7]令和4年度契約状況調査票!$D:$AW,18,FALSE))</f>
        <v/>
      </c>
      <c r="J30" s="20" t="str">
        <f>IF(A30="","",IF(VLOOKUP(A30,[7]令和4年度契約状況調査票!$D:$AW,17,FALSE)="他官署で調達手続きを実施のため","－",IF(VLOOKUP(A30,[7]令和4年度契約状況調査票!$D:$AW,24,FALSE)="②同種の他の契約の予定価格を類推されるおそれがあるため公表しない","－",IF(VLOOKUP(A30,[7]令和4年度契約状況調査票!$D:$AW,24,FALSE)="－","－",IF(VLOOKUP(A30,[7]令和4年度契約状況調査票!$D:$AW,8,FALSE)&lt;&gt;"",TEXT(VLOOKUP(A30,[7]令和4年度契約状況調査票!$D:$AW,20,FALSE),"#.0%")&amp;CHAR(10)&amp;"(B/A×100)",VLOOKUP(A30,[7]令和4年度契約状況調査票!$D:$AW,20,FALSE))))))</f>
        <v/>
      </c>
      <c r="K30" s="38"/>
      <c r="L30" s="20" t="str">
        <f>IF(A30="","",IF(VLOOKUP(A30,[7]令和4年度契約状況調査票!$D:$AW,13,FALSE)="①公益社団法人","公社",IF(VLOOKUP(A30,[7]令和4年度契約状況調査票!$D:$AW,13,FALSE)="②公益財団法人","公財","")))</f>
        <v/>
      </c>
      <c r="M30" s="20" t="str">
        <f>IF(A30="","",VLOOKUP(A30,[7]令和4年度契約状況調査票!$D:$AW,14,FALSE))</f>
        <v/>
      </c>
      <c r="N30" s="21" t="str">
        <f>IF(A30="","",IF(VLOOKUP(A30,[7]令和4年度契約状況調査票!$D:$AW,14,FALSE)="国所管",VLOOKUP(A30,[7]令和4年度契約状況調査票!$D:$AW,25,FALSE),""))</f>
        <v/>
      </c>
      <c r="O30" s="22" t="str">
        <f>IF(A30="","",IF(AND(Q30="○",P30="分担契約/単価契約"),"単価契約"&amp;CHAR(10)&amp;"予定調達総額 "&amp;TEXT(VLOOKUP(A30,[7]令和4年度契約状況調査票!$D:$AW,17,FALSE),"#,##0円")&amp;"(B)"&amp;CHAR(10)&amp;"分担契約"&amp;CHAR(10)&amp;VLOOKUP(A30,[7]令和4年度契約状況調査票!$D:$AW,33,FALSE),IF(AND(Q30="○",P30="分担契約"),"分担契約"&amp;CHAR(10)&amp;"契約総額 "&amp;TEXT(VLOOKUP(A30,[7]令和4年度契約状況調査票!$D:$AW,17,FALSE),"#,##0円")&amp;"(B)"&amp;CHAR(10)&amp;VLOOKUP(A30,[7]令和4年度契約状況調査票!$D:$AW,33,FALSE),(IF(P30="分担契約/単価契約","単価契約"&amp;CHAR(10)&amp;"予定調達総額 "&amp;TEXT(VLOOKUP(A30,[7]令和4年度契約状況調査票!$D:$AW,17,FALSE),"#,##0円")&amp;CHAR(10)&amp;"分担契約"&amp;CHAR(10)&amp;VLOOKUP(A30,[7]令和4年度契約状況調査票!$D:$AW,33,FALSE),IF(P30="分担契約","分担契約"&amp;CHAR(10)&amp;"契約総額 "&amp;TEXT(VLOOKUP(A30,[7]令和4年度契約状況調査票!$D:$AW,17,FALSE),"#,##0円")&amp;CHAR(10)&amp;VLOOKUP(A30,[7]令和4年度契約状況調査票!$D:$AW,33,FALSE),IF(P30="単価契約","単価契約"&amp;CHAR(10)&amp;"予定調達総額 "&amp;TEXT(VLOOKUP(A30,[7]令和4年度契約状況調査票!$D:$AW,17,FALSE),"#,##0円")&amp;CHAR(10)&amp;VLOOKUP(A30,[7]令和4年度契約状況調査票!$D:$AW,33,FALSE),VLOOKUP(A30,[7]令和4年度契約状況調査票!$D:$AW,33,FALSE))))))))</f>
        <v/>
      </c>
      <c r="P30" s="36" t="str">
        <f>IF(A30="","",VLOOKUP(A30,[7]令和4年度契約状況調査票!$D:$CE,54,FALSE))</f>
        <v/>
      </c>
      <c r="Q30" s="36" t="str">
        <f>IF(A30="","",IF(VLOOKUP(A30,[7]令和4年度契約状況調査票!$D:$AW,15,FALSE)="他官署で調達手続きを実施のため","×",IF(VLOOKUP(A30,[7]令和4年度契約状況調査票!$D:$AW,22,FALSE)="②同種の他の契約の予定価格を類推されるおそれがあるため公表しない","×","○")))</f>
        <v/>
      </c>
    </row>
    <row r="31" spans="1:17" s="11" customFormat="1" ht="60" hidden="1" customHeight="1">
      <c r="A31" s="12" t="str">
        <f>IF(MAX([7]令和4年度契約状況調査票!D13:D37)&gt;=ROW()-5,ROW()-5,"")</f>
        <v/>
      </c>
      <c r="B31" s="13" t="str">
        <f>IF(A31="","",VLOOKUP(A31,[7]令和4年度契約状況調査票!$D:$AW,6,FALSE))</f>
        <v/>
      </c>
      <c r="C31" s="14" t="str">
        <f>IF(A31="","",VLOOKUP(A31,[7]令和4年度契約状況調査票!$D:$AW,7,FALSE))</f>
        <v/>
      </c>
      <c r="D31" s="37" t="str">
        <f>IF(A31="","",VLOOKUP(A31,[7]令和4年度契約状況調査票!$D:$AW,10,FALSE))</f>
        <v/>
      </c>
      <c r="E31" s="13" t="str">
        <f>IF(A31="","",VLOOKUP(A31,[7]令和4年度契約状況調査票!$D:$AW,11,FALSE))</f>
        <v/>
      </c>
      <c r="F31" s="16" t="str">
        <f>IF(A31="","",VLOOKUP(A31,[7]令和4年度契約状況調査票!$D:$AW,12,FALSE))</f>
        <v/>
      </c>
      <c r="G31" s="17" t="str">
        <f>IF(A31="","",VLOOKUP(A31,[7]令和4年度契約状況調査票!$D:$AW,32,FALSE))</f>
        <v/>
      </c>
      <c r="H31" s="18" t="str">
        <f>IF(A31="","",IF(VLOOKUP(A31,[7]令和4年度契約状況調査票!$D:$AW,17,FALSE)="他官署で調達手続きを実施のため","他官署で調達手続きを実施のため",IF(VLOOKUP(A31,[7]令和4年度契約状況調査票!$D:$AW,24,FALSE)="②同種の他の契約の予定価格を類推されるおそれがあるため公表しない","同種の他の契約の予定価格を類推されるおそれがあるため公表しない",IF(VLOOKUP(A31,[7]令和4年度契約状況調査票!$D:$AW,24,FALSE)="－","－",IF(VLOOKUP(A31,[7]令和4年度契約状況調査票!$D:$AW,8,FALSE)&lt;&gt;"",TEXT(VLOOKUP(A31,[7]令和4年度契約状況調査票!$D:$AW,17,FALSE),"#,##0円")&amp;CHAR(10)&amp;"(A)",VLOOKUP(A31,[7]令和4年度契約状況調査票!$D:$AW,17,FALSE))))))</f>
        <v/>
      </c>
      <c r="I31" s="18" t="str">
        <f>IF(A31="","",VLOOKUP(A31,[7]令和4年度契約状況調査票!$D:$AW,18,FALSE))</f>
        <v/>
      </c>
      <c r="J31" s="20" t="str">
        <f>IF(A31="","",IF(VLOOKUP(A31,[7]令和4年度契約状況調査票!$D:$AW,17,FALSE)="他官署で調達手続きを実施のため","－",IF(VLOOKUP(A31,[7]令和4年度契約状況調査票!$D:$AW,24,FALSE)="②同種の他の契約の予定価格を類推されるおそれがあるため公表しない","－",IF(VLOOKUP(A31,[7]令和4年度契約状況調査票!$D:$AW,24,FALSE)="－","－",IF(VLOOKUP(A31,[7]令和4年度契約状況調査票!$D:$AW,8,FALSE)&lt;&gt;"",TEXT(VLOOKUP(A31,[7]令和4年度契約状況調査票!$D:$AW,20,FALSE),"#.0%")&amp;CHAR(10)&amp;"(B/A×100)",VLOOKUP(A31,[7]令和4年度契約状況調査票!$D:$AW,20,FALSE))))))</f>
        <v/>
      </c>
      <c r="K31" s="38"/>
      <c r="L31" s="20" t="str">
        <f>IF(A31="","",IF(VLOOKUP(A31,[7]令和4年度契約状況調査票!$D:$AW,13,FALSE)="①公益社団法人","公社",IF(VLOOKUP(A31,[7]令和4年度契約状況調査票!$D:$AW,13,FALSE)="②公益財団法人","公財","")))</f>
        <v/>
      </c>
      <c r="M31" s="20" t="str">
        <f>IF(A31="","",VLOOKUP(A31,[7]令和4年度契約状況調査票!$D:$AW,14,FALSE))</f>
        <v/>
      </c>
      <c r="N31" s="21" t="str">
        <f>IF(A31="","",IF(VLOOKUP(A31,[7]令和4年度契約状況調査票!$D:$AW,14,FALSE)="国所管",VLOOKUP(A31,[7]令和4年度契約状況調査票!$D:$AW,25,FALSE),""))</f>
        <v/>
      </c>
      <c r="O31" s="22" t="str">
        <f>IF(A31="","",IF(AND(Q31="○",P31="分担契約/単価契約"),"単価契約"&amp;CHAR(10)&amp;"予定調達総額 "&amp;TEXT(VLOOKUP(A31,[7]令和4年度契約状況調査票!$D:$AW,17,FALSE),"#,##0円")&amp;"(B)"&amp;CHAR(10)&amp;"分担契約"&amp;CHAR(10)&amp;VLOOKUP(A31,[7]令和4年度契約状況調査票!$D:$AW,33,FALSE),IF(AND(Q31="○",P31="分担契約"),"分担契約"&amp;CHAR(10)&amp;"契約総額 "&amp;TEXT(VLOOKUP(A31,[7]令和4年度契約状況調査票!$D:$AW,17,FALSE),"#,##0円")&amp;"(B)"&amp;CHAR(10)&amp;VLOOKUP(A31,[7]令和4年度契約状況調査票!$D:$AW,33,FALSE),(IF(P31="分担契約/単価契約","単価契約"&amp;CHAR(10)&amp;"予定調達総額 "&amp;TEXT(VLOOKUP(A31,[7]令和4年度契約状況調査票!$D:$AW,17,FALSE),"#,##0円")&amp;CHAR(10)&amp;"分担契約"&amp;CHAR(10)&amp;VLOOKUP(A31,[7]令和4年度契約状況調査票!$D:$AW,33,FALSE),IF(P31="分担契約","分担契約"&amp;CHAR(10)&amp;"契約総額 "&amp;TEXT(VLOOKUP(A31,[7]令和4年度契約状況調査票!$D:$AW,17,FALSE),"#,##0円")&amp;CHAR(10)&amp;VLOOKUP(A31,[7]令和4年度契約状況調査票!$D:$AW,33,FALSE),IF(P31="単価契約","単価契約"&amp;CHAR(10)&amp;"予定調達総額 "&amp;TEXT(VLOOKUP(A31,[7]令和4年度契約状況調査票!$D:$AW,17,FALSE),"#,##0円")&amp;CHAR(10)&amp;VLOOKUP(A31,[7]令和4年度契約状況調査票!$D:$AW,33,FALSE),VLOOKUP(A31,[7]令和4年度契約状況調査票!$D:$AW,33,FALSE))))))))</f>
        <v/>
      </c>
      <c r="P31" s="36" t="str">
        <f>IF(A31="","",VLOOKUP(A31,[7]令和4年度契約状況調査票!$D:$CE,54,FALSE))</f>
        <v/>
      </c>
      <c r="Q31" s="36" t="str">
        <f>IF(A31="","",IF(VLOOKUP(A31,[7]令和4年度契約状況調査票!$D:$AW,15,FALSE)="他官署で調達手続きを実施のため","×",IF(VLOOKUP(A31,[7]令和4年度契約状況調査票!$D:$AW,22,FALSE)="②同種の他の契約の予定価格を類推されるおそれがあるため公表しない","×","○")))</f>
        <v/>
      </c>
    </row>
    <row r="32" spans="1:17" s="11" customFormat="1" ht="60" hidden="1" customHeight="1">
      <c r="A32" s="12" t="str">
        <f>IF(MAX([7]令和4年度契約状況調査票!D13:D38)&gt;=ROW()-5,ROW()-5,"")</f>
        <v/>
      </c>
      <c r="B32" s="13" t="str">
        <f>IF(A32="","",VLOOKUP(A32,[7]令和4年度契約状況調査票!$D:$AW,6,FALSE))</f>
        <v/>
      </c>
      <c r="C32" s="14" t="str">
        <f>IF(A32="","",VLOOKUP(A32,[7]令和4年度契約状況調査票!$D:$AW,7,FALSE))</f>
        <v/>
      </c>
      <c r="D32" s="37" t="str">
        <f>IF(A32="","",VLOOKUP(A32,[7]令和4年度契約状況調査票!$D:$AW,10,FALSE))</f>
        <v/>
      </c>
      <c r="E32" s="13" t="str">
        <f>IF(A32="","",VLOOKUP(A32,[7]令和4年度契約状況調査票!$D:$AW,11,FALSE))</f>
        <v/>
      </c>
      <c r="F32" s="16" t="str">
        <f>IF(A32="","",VLOOKUP(A32,[7]令和4年度契約状況調査票!$D:$AW,12,FALSE))</f>
        <v/>
      </c>
      <c r="G32" s="17" t="str">
        <f>IF(A32="","",VLOOKUP(A32,[7]令和4年度契約状況調査票!$D:$AW,32,FALSE))</f>
        <v/>
      </c>
      <c r="H32" s="18" t="str">
        <f>IF(A32="","",IF(VLOOKUP(A32,[7]令和4年度契約状況調査票!$D:$AW,17,FALSE)="他官署で調達手続きを実施のため","他官署で調達手続きを実施のため",IF(VLOOKUP(A32,[7]令和4年度契約状況調査票!$D:$AW,24,FALSE)="②同種の他の契約の予定価格を類推されるおそれがあるため公表しない","同種の他の契約の予定価格を類推されるおそれがあるため公表しない",IF(VLOOKUP(A32,[7]令和4年度契約状況調査票!$D:$AW,24,FALSE)="－","－",IF(VLOOKUP(A32,[7]令和4年度契約状況調査票!$D:$AW,8,FALSE)&lt;&gt;"",TEXT(VLOOKUP(A32,[7]令和4年度契約状況調査票!$D:$AW,17,FALSE),"#,##0円")&amp;CHAR(10)&amp;"(A)",VLOOKUP(A32,[7]令和4年度契約状況調査票!$D:$AW,17,FALSE))))))</f>
        <v/>
      </c>
      <c r="I32" s="18" t="str">
        <f>IF(A32="","",VLOOKUP(A32,[7]令和4年度契約状況調査票!$D:$AW,18,FALSE))</f>
        <v/>
      </c>
      <c r="J32" s="20" t="str">
        <f>IF(A32="","",IF(VLOOKUP(A32,[7]令和4年度契約状況調査票!$D:$AW,17,FALSE)="他官署で調達手続きを実施のため","－",IF(VLOOKUP(A32,[7]令和4年度契約状況調査票!$D:$AW,24,FALSE)="②同種の他の契約の予定価格を類推されるおそれがあるため公表しない","－",IF(VLOOKUP(A32,[7]令和4年度契約状況調査票!$D:$AW,24,FALSE)="－","－",IF(VLOOKUP(A32,[7]令和4年度契約状況調査票!$D:$AW,8,FALSE)&lt;&gt;"",TEXT(VLOOKUP(A32,[7]令和4年度契約状況調査票!$D:$AW,20,FALSE),"#.0%")&amp;CHAR(10)&amp;"(B/A×100)",VLOOKUP(A32,[7]令和4年度契約状況調査票!$D:$AW,20,FALSE))))))</f>
        <v/>
      </c>
      <c r="K32" s="38"/>
      <c r="L32" s="20" t="str">
        <f>IF(A32="","",IF(VLOOKUP(A32,[7]令和4年度契約状況調査票!$D:$AW,13,FALSE)="①公益社団法人","公社",IF(VLOOKUP(A32,[7]令和4年度契約状況調査票!$D:$AW,13,FALSE)="②公益財団法人","公財","")))</f>
        <v/>
      </c>
      <c r="M32" s="20" t="str">
        <f>IF(A32="","",VLOOKUP(A32,[7]令和4年度契約状況調査票!$D:$AW,14,FALSE))</f>
        <v/>
      </c>
      <c r="N32" s="21" t="str">
        <f>IF(A32="","",IF(VLOOKUP(A32,[7]令和4年度契約状況調査票!$D:$AW,14,FALSE)="国所管",VLOOKUP(A32,[7]令和4年度契約状況調査票!$D:$AW,25,FALSE),""))</f>
        <v/>
      </c>
      <c r="O32" s="22" t="str">
        <f>IF(A32="","",IF(AND(Q32="○",P32="分担契約/単価契約"),"単価契約"&amp;CHAR(10)&amp;"予定調達総額 "&amp;TEXT(VLOOKUP(A32,[7]令和4年度契約状況調査票!$D:$AW,17,FALSE),"#,##0円")&amp;"(B)"&amp;CHAR(10)&amp;"分担契約"&amp;CHAR(10)&amp;VLOOKUP(A32,[7]令和4年度契約状況調査票!$D:$AW,33,FALSE),IF(AND(Q32="○",P32="分担契約"),"分担契約"&amp;CHAR(10)&amp;"契約総額 "&amp;TEXT(VLOOKUP(A32,[7]令和4年度契約状況調査票!$D:$AW,17,FALSE),"#,##0円")&amp;"(B)"&amp;CHAR(10)&amp;VLOOKUP(A32,[7]令和4年度契約状況調査票!$D:$AW,33,FALSE),(IF(P32="分担契約/単価契約","単価契約"&amp;CHAR(10)&amp;"予定調達総額 "&amp;TEXT(VLOOKUP(A32,[7]令和4年度契約状況調査票!$D:$AW,17,FALSE),"#,##0円")&amp;CHAR(10)&amp;"分担契約"&amp;CHAR(10)&amp;VLOOKUP(A32,[7]令和4年度契約状況調査票!$D:$AW,33,FALSE),IF(P32="分担契約","分担契約"&amp;CHAR(10)&amp;"契約総額 "&amp;TEXT(VLOOKUP(A32,[7]令和4年度契約状況調査票!$D:$AW,17,FALSE),"#,##0円")&amp;CHAR(10)&amp;VLOOKUP(A32,[7]令和4年度契約状況調査票!$D:$AW,33,FALSE),IF(P32="単価契約","単価契約"&amp;CHAR(10)&amp;"予定調達総額 "&amp;TEXT(VLOOKUP(A32,[7]令和4年度契約状況調査票!$D:$AW,17,FALSE),"#,##0円")&amp;CHAR(10)&amp;VLOOKUP(A32,[7]令和4年度契約状況調査票!$D:$AW,33,FALSE),VLOOKUP(A32,[7]令和4年度契約状況調査票!$D:$AW,33,FALSE))))))))</f>
        <v/>
      </c>
      <c r="P32" s="36" t="str">
        <f>IF(A32="","",VLOOKUP(A32,[7]令和4年度契約状況調査票!$D:$CE,54,FALSE))</f>
        <v/>
      </c>
      <c r="Q32" s="36" t="str">
        <f>IF(A32="","",IF(VLOOKUP(A32,[7]令和4年度契約状況調査票!$D:$AW,15,FALSE)="他官署で調達手続きを実施のため","×",IF(VLOOKUP(A32,[7]令和4年度契約状況調査票!$D:$AW,22,FALSE)="②同種の他の契約の予定価格を類推されるおそれがあるため公表しない","×","○")))</f>
        <v/>
      </c>
    </row>
    <row r="33" spans="1:17" s="11" customFormat="1" ht="60" hidden="1" customHeight="1">
      <c r="A33" s="12" t="str">
        <f>IF(MAX([7]令和4年度契約状況調査票!D13:D39)&gt;=ROW()-5,ROW()-5,"")</f>
        <v/>
      </c>
      <c r="B33" s="13" t="str">
        <f>IF(A33="","",VLOOKUP(A33,[7]令和4年度契約状況調査票!$D:$AW,6,FALSE))</f>
        <v/>
      </c>
      <c r="C33" s="14" t="str">
        <f>IF(A33="","",VLOOKUP(A33,[7]令和4年度契約状況調査票!$D:$AW,7,FALSE))</f>
        <v/>
      </c>
      <c r="D33" s="37" t="str">
        <f>IF(A33="","",VLOOKUP(A33,[7]令和4年度契約状況調査票!$D:$AW,10,FALSE))</f>
        <v/>
      </c>
      <c r="E33" s="13" t="str">
        <f>IF(A33="","",VLOOKUP(A33,[7]令和4年度契約状況調査票!$D:$AW,11,FALSE))</f>
        <v/>
      </c>
      <c r="F33" s="16" t="str">
        <f>IF(A33="","",VLOOKUP(A33,[7]令和4年度契約状況調査票!$D:$AW,12,FALSE))</f>
        <v/>
      </c>
      <c r="G33" s="17" t="str">
        <f>IF(A33="","",VLOOKUP(A33,[7]令和4年度契約状況調査票!$D:$AW,32,FALSE))</f>
        <v/>
      </c>
      <c r="H33" s="18" t="str">
        <f>IF(A33="","",IF(VLOOKUP(A33,[7]令和4年度契約状況調査票!$D:$AW,17,FALSE)="他官署で調達手続きを実施のため","他官署で調達手続きを実施のため",IF(VLOOKUP(A33,[7]令和4年度契約状況調査票!$D:$AW,24,FALSE)="②同種の他の契約の予定価格を類推されるおそれがあるため公表しない","同種の他の契約の予定価格を類推されるおそれがあるため公表しない",IF(VLOOKUP(A33,[7]令和4年度契約状況調査票!$D:$AW,24,FALSE)="－","－",IF(VLOOKUP(A33,[7]令和4年度契約状況調査票!$D:$AW,8,FALSE)&lt;&gt;"",TEXT(VLOOKUP(A33,[7]令和4年度契約状況調査票!$D:$AW,17,FALSE),"#,##0円")&amp;CHAR(10)&amp;"(A)",VLOOKUP(A33,[7]令和4年度契約状況調査票!$D:$AW,17,FALSE))))))</f>
        <v/>
      </c>
      <c r="I33" s="18" t="str">
        <f>IF(A33="","",VLOOKUP(A33,[7]令和4年度契約状況調査票!$D:$AW,18,FALSE))</f>
        <v/>
      </c>
      <c r="J33" s="20" t="str">
        <f>IF(A33="","",IF(VLOOKUP(A33,[7]令和4年度契約状況調査票!$D:$AW,17,FALSE)="他官署で調達手続きを実施のため","－",IF(VLOOKUP(A33,[7]令和4年度契約状況調査票!$D:$AW,24,FALSE)="②同種の他の契約の予定価格を類推されるおそれがあるため公表しない","－",IF(VLOOKUP(A33,[7]令和4年度契約状況調査票!$D:$AW,24,FALSE)="－","－",IF(VLOOKUP(A33,[7]令和4年度契約状況調査票!$D:$AW,8,FALSE)&lt;&gt;"",TEXT(VLOOKUP(A33,[7]令和4年度契約状況調査票!$D:$AW,20,FALSE),"#.0%")&amp;CHAR(10)&amp;"(B/A×100)",VLOOKUP(A33,[7]令和4年度契約状況調査票!$D:$AW,20,FALSE))))))</f>
        <v/>
      </c>
      <c r="K33" s="38"/>
      <c r="L33" s="20" t="str">
        <f>IF(A33="","",IF(VLOOKUP(A33,[7]令和4年度契約状況調査票!$D:$AW,13,FALSE)="①公益社団法人","公社",IF(VLOOKUP(A33,[7]令和4年度契約状況調査票!$D:$AW,13,FALSE)="②公益財団法人","公財","")))</f>
        <v/>
      </c>
      <c r="M33" s="20" t="str">
        <f>IF(A33="","",VLOOKUP(A33,[7]令和4年度契約状況調査票!$D:$AW,14,FALSE))</f>
        <v/>
      </c>
      <c r="N33" s="21" t="str">
        <f>IF(A33="","",IF(VLOOKUP(A33,[7]令和4年度契約状況調査票!$D:$AW,14,FALSE)="国所管",VLOOKUP(A33,[7]令和4年度契約状況調査票!$D:$AW,25,FALSE),""))</f>
        <v/>
      </c>
      <c r="O33" s="22" t="str">
        <f>IF(A33="","",IF(AND(Q33="○",P33="分担契約/単価契約"),"単価契約"&amp;CHAR(10)&amp;"予定調達総額 "&amp;TEXT(VLOOKUP(A33,[7]令和4年度契約状況調査票!$D:$AW,17,FALSE),"#,##0円")&amp;"(B)"&amp;CHAR(10)&amp;"分担契約"&amp;CHAR(10)&amp;VLOOKUP(A33,[7]令和4年度契約状況調査票!$D:$AW,33,FALSE),IF(AND(Q33="○",P33="分担契約"),"分担契約"&amp;CHAR(10)&amp;"契約総額 "&amp;TEXT(VLOOKUP(A33,[7]令和4年度契約状況調査票!$D:$AW,17,FALSE),"#,##0円")&amp;"(B)"&amp;CHAR(10)&amp;VLOOKUP(A33,[7]令和4年度契約状況調査票!$D:$AW,33,FALSE),(IF(P33="分担契約/単価契約","単価契約"&amp;CHAR(10)&amp;"予定調達総額 "&amp;TEXT(VLOOKUP(A33,[7]令和4年度契約状況調査票!$D:$AW,17,FALSE),"#,##0円")&amp;CHAR(10)&amp;"分担契約"&amp;CHAR(10)&amp;VLOOKUP(A33,[7]令和4年度契約状況調査票!$D:$AW,33,FALSE),IF(P33="分担契約","分担契約"&amp;CHAR(10)&amp;"契約総額 "&amp;TEXT(VLOOKUP(A33,[7]令和4年度契約状況調査票!$D:$AW,17,FALSE),"#,##0円")&amp;CHAR(10)&amp;VLOOKUP(A33,[7]令和4年度契約状況調査票!$D:$AW,33,FALSE),IF(P33="単価契約","単価契約"&amp;CHAR(10)&amp;"予定調達総額 "&amp;TEXT(VLOOKUP(A33,[7]令和4年度契約状況調査票!$D:$AW,17,FALSE),"#,##0円")&amp;CHAR(10)&amp;VLOOKUP(A33,[7]令和4年度契約状況調査票!$D:$AW,33,FALSE),VLOOKUP(A33,[7]令和4年度契約状況調査票!$D:$AW,33,FALSE))))))))</f>
        <v/>
      </c>
      <c r="P33" s="36" t="str">
        <f>IF(A33="","",VLOOKUP(A33,[7]令和4年度契約状況調査票!$D:$CE,54,FALSE))</f>
        <v/>
      </c>
      <c r="Q33" s="36" t="str">
        <f>IF(A33="","",IF(VLOOKUP(A33,[7]令和4年度契約状況調査票!$D:$AW,15,FALSE)="他官署で調達手続きを実施のため","×",IF(VLOOKUP(A33,[7]令和4年度契約状況調査票!$D:$AW,22,FALSE)="②同種の他の契約の予定価格を類推されるおそれがあるため公表しない","×","○")))</f>
        <v/>
      </c>
    </row>
    <row r="34" spans="1:17" s="11" customFormat="1" ht="67.5" hidden="1" customHeight="1">
      <c r="A34" s="12" t="str">
        <f>IF(MAX([7]令和4年度契約状況調査票!D13:D40)&gt;=ROW()-5,ROW()-5,"")</f>
        <v/>
      </c>
      <c r="B34" s="13" t="str">
        <f>IF(A34="","",VLOOKUP(A34,[7]令和4年度契約状況調査票!$D:$AW,6,FALSE))</f>
        <v/>
      </c>
      <c r="C34" s="14" t="str">
        <f>IF(A34="","",VLOOKUP(A34,[7]令和4年度契約状況調査票!$D:$AW,7,FALSE))</f>
        <v/>
      </c>
      <c r="D34" s="37" t="str">
        <f>IF(A34="","",VLOOKUP(A34,[7]令和4年度契約状況調査票!$D:$AW,10,FALSE))</f>
        <v/>
      </c>
      <c r="E34" s="13" t="str">
        <f>IF(A34="","",VLOOKUP(A34,[7]令和4年度契約状況調査票!$D:$AW,11,FALSE))</f>
        <v/>
      </c>
      <c r="F34" s="16" t="str">
        <f>IF(A34="","",VLOOKUP(A34,[7]令和4年度契約状況調査票!$D:$AW,12,FALSE))</f>
        <v/>
      </c>
      <c r="G34" s="17" t="str">
        <f>IF(A34="","",VLOOKUP(A34,[7]令和4年度契約状況調査票!$D:$AW,32,FALSE))</f>
        <v/>
      </c>
      <c r="H34" s="18" t="str">
        <f>IF(A34="","",IF(VLOOKUP(A34,[7]令和4年度契約状況調査票!$D:$AW,17,FALSE)="他官署で調達手続きを実施のため","他官署で調達手続きを実施のため",IF(VLOOKUP(A34,[7]令和4年度契約状況調査票!$D:$AW,24,FALSE)="②同種の他の契約の予定価格を類推されるおそれがあるため公表しない","同種の他の契約の予定価格を類推されるおそれがあるため公表しない",IF(VLOOKUP(A34,[7]令和4年度契約状況調査票!$D:$AW,24,FALSE)="－","－",IF(VLOOKUP(A34,[7]令和4年度契約状況調査票!$D:$AW,8,FALSE)&lt;&gt;"",TEXT(VLOOKUP(A34,[7]令和4年度契約状況調査票!$D:$AW,17,FALSE),"#,##0円")&amp;CHAR(10)&amp;"(A)",VLOOKUP(A34,[7]令和4年度契約状況調査票!$D:$AW,17,FALSE))))))</f>
        <v/>
      </c>
      <c r="I34" s="18" t="str">
        <f>IF(A34="","",VLOOKUP(A34,[7]令和4年度契約状況調査票!$D:$AW,18,FALSE))</f>
        <v/>
      </c>
      <c r="J34" s="20" t="str">
        <f>IF(A34="","",IF(VLOOKUP(A34,[7]令和4年度契約状況調査票!$D:$AW,17,FALSE)="他官署で調達手続きを実施のため","－",IF(VLOOKUP(A34,[7]令和4年度契約状況調査票!$D:$AW,24,FALSE)="②同種の他の契約の予定価格を類推されるおそれがあるため公表しない","－",IF(VLOOKUP(A34,[7]令和4年度契約状況調査票!$D:$AW,24,FALSE)="－","－",IF(VLOOKUP(A34,[7]令和4年度契約状況調査票!$D:$AW,8,FALSE)&lt;&gt;"",TEXT(VLOOKUP(A34,[7]令和4年度契約状況調査票!$D:$AW,20,FALSE),"#.0%")&amp;CHAR(10)&amp;"(B/A×100)",VLOOKUP(A34,[7]令和4年度契約状況調査票!$D:$AW,20,FALSE))))))</f>
        <v/>
      </c>
      <c r="K34" s="38"/>
      <c r="L34" s="20" t="str">
        <f>IF(A34="","",IF(VLOOKUP(A34,[7]令和4年度契約状況調査票!$D:$AW,13,FALSE)="①公益社団法人","公社",IF(VLOOKUP(A34,[7]令和4年度契約状況調査票!$D:$AW,13,FALSE)="②公益財団法人","公財","")))</f>
        <v/>
      </c>
      <c r="M34" s="20" t="str">
        <f>IF(A34="","",VLOOKUP(A34,[7]令和4年度契約状況調査票!$D:$AW,14,FALSE))</f>
        <v/>
      </c>
      <c r="N34" s="21" t="str">
        <f>IF(A34="","",IF(VLOOKUP(A34,[7]令和4年度契約状況調査票!$D:$AW,14,FALSE)="国所管",VLOOKUP(A34,[7]令和4年度契約状況調査票!$D:$AW,25,FALSE),""))</f>
        <v/>
      </c>
      <c r="O34" s="22" t="str">
        <f>IF(A34="","",IF(AND(Q34="○",P34="分担契約/単価契約"),"単価契約"&amp;CHAR(10)&amp;"予定調達総額 "&amp;TEXT(VLOOKUP(A34,[7]令和4年度契約状況調査票!$D:$AW,17,FALSE),"#,##0円")&amp;"(B)"&amp;CHAR(10)&amp;"分担契約"&amp;CHAR(10)&amp;VLOOKUP(A34,[7]令和4年度契約状況調査票!$D:$AW,33,FALSE),IF(AND(Q34="○",P34="分担契約"),"分担契約"&amp;CHAR(10)&amp;"契約総額 "&amp;TEXT(VLOOKUP(A34,[7]令和4年度契約状況調査票!$D:$AW,17,FALSE),"#,##0円")&amp;"(B)"&amp;CHAR(10)&amp;VLOOKUP(A34,[7]令和4年度契約状況調査票!$D:$AW,33,FALSE),(IF(P34="分担契約/単価契約","単価契約"&amp;CHAR(10)&amp;"予定調達総額 "&amp;TEXT(VLOOKUP(A34,[7]令和4年度契約状況調査票!$D:$AW,17,FALSE),"#,##0円")&amp;CHAR(10)&amp;"分担契約"&amp;CHAR(10)&amp;VLOOKUP(A34,[7]令和4年度契約状況調査票!$D:$AW,33,FALSE),IF(P34="分担契約","分担契約"&amp;CHAR(10)&amp;"契約総額 "&amp;TEXT(VLOOKUP(A34,[7]令和4年度契約状況調査票!$D:$AW,17,FALSE),"#,##0円")&amp;CHAR(10)&amp;VLOOKUP(A34,[7]令和4年度契約状況調査票!$D:$AW,33,FALSE),IF(P34="単価契約","単価契約"&amp;CHAR(10)&amp;"予定調達総額 "&amp;TEXT(VLOOKUP(A34,[7]令和4年度契約状況調査票!$D:$AW,17,FALSE),"#,##0円")&amp;CHAR(10)&amp;VLOOKUP(A34,[7]令和4年度契約状況調査票!$D:$AW,33,FALSE),VLOOKUP(A34,[7]令和4年度契約状況調査票!$D:$AW,33,FALSE))))))))</f>
        <v/>
      </c>
      <c r="P34" s="36" t="str">
        <f>IF(A34="","",VLOOKUP(A34,[7]令和4年度契約状況調査票!$D:$CE,54,FALSE))</f>
        <v/>
      </c>
      <c r="Q34" s="36" t="str">
        <f>IF(A34="","",IF(VLOOKUP(A34,[7]令和4年度契約状況調査票!$D:$AW,15,FALSE)="他官署で調達手続きを実施のため","×",IF(VLOOKUP(A34,[7]令和4年度契約状況調査票!$D:$AW,22,FALSE)="②同種の他の契約の予定価格を類推されるおそれがあるため公表しない","×","○")))</f>
        <v/>
      </c>
    </row>
    <row r="35" spans="1:17" s="11" customFormat="1" ht="67.5" hidden="1" customHeight="1">
      <c r="A35" s="12" t="str">
        <f>IF(MAX([7]令和4年度契約状況調査票!D13:D41)&gt;=ROW()-5,ROW()-5,"")</f>
        <v/>
      </c>
      <c r="B35" s="13" t="str">
        <f>IF(A35="","",VLOOKUP(A35,[7]令和4年度契約状況調査票!$D:$AW,6,FALSE))</f>
        <v/>
      </c>
      <c r="C35" s="14" t="str">
        <f>IF(A35="","",VLOOKUP(A35,[7]令和4年度契約状況調査票!$D:$AW,7,FALSE))</f>
        <v/>
      </c>
      <c r="D35" s="37" t="str">
        <f>IF(A35="","",VLOOKUP(A35,[7]令和4年度契約状況調査票!$D:$AW,10,FALSE))</f>
        <v/>
      </c>
      <c r="E35" s="13" t="str">
        <f>IF(A35="","",VLOOKUP(A35,[7]令和4年度契約状況調査票!$D:$AW,11,FALSE))</f>
        <v/>
      </c>
      <c r="F35" s="16" t="str">
        <f>IF(A35="","",VLOOKUP(A35,[7]令和4年度契約状況調査票!$D:$AW,12,FALSE))</f>
        <v/>
      </c>
      <c r="G35" s="17" t="str">
        <f>IF(A35="","",VLOOKUP(A35,[7]令和4年度契約状況調査票!$D:$AW,32,FALSE))</f>
        <v/>
      </c>
      <c r="H35" s="18" t="str">
        <f>IF(A35="","",IF(VLOOKUP(A35,[7]令和4年度契約状況調査票!$D:$AW,17,FALSE)="他官署で調達手続きを実施のため","他官署で調達手続きを実施のため",IF(VLOOKUP(A35,[7]令和4年度契約状況調査票!$D:$AW,24,FALSE)="②同種の他の契約の予定価格を類推されるおそれがあるため公表しない","同種の他の契約の予定価格を類推されるおそれがあるため公表しない",IF(VLOOKUP(A35,[7]令和4年度契約状況調査票!$D:$AW,24,FALSE)="－","－",IF(VLOOKUP(A35,[7]令和4年度契約状況調査票!$D:$AW,8,FALSE)&lt;&gt;"",TEXT(VLOOKUP(A35,[7]令和4年度契約状況調査票!$D:$AW,17,FALSE),"#,##0円")&amp;CHAR(10)&amp;"(A)",VLOOKUP(A35,[7]令和4年度契約状況調査票!$D:$AW,17,FALSE))))))</f>
        <v/>
      </c>
      <c r="I35" s="18" t="str">
        <f>IF(A35="","",VLOOKUP(A35,[7]令和4年度契約状況調査票!$D:$AW,18,FALSE))</f>
        <v/>
      </c>
      <c r="J35" s="20" t="str">
        <f>IF(A35="","",IF(VLOOKUP(A35,[7]令和4年度契約状況調査票!$D:$AW,17,FALSE)="他官署で調達手続きを実施のため","－",IF(VLOOKUP(A35,[7]令和4年度契約状況調査票!$D:$AW,24,FALSE)="②同種の他の契約の予定価格を類推されるおそれがあるため公表しない","－",IF(VLOOKUP(A35,[7]令和4年度契約状況調査票!$D:$AW,24,FALSE)="－","－",IF(VLOOKUP(A35,[7]令和4年度契約状況調査票!$D:$AW,8,FALSE)&lt;&gt;"",TEXT(VLOOKUP(A35,[7]令和4年度契約状況調査票!$D:$AW,20,FALSE),"#.0%")&amp;CHAR(10)&amp;"(B/A×100)",VLOOKUP(A35,[7]令和4年度契約状況調査票!$D:$AW,20,FALSE))))))</f>
        <v/>
      </c>
      <c r="K35" s="38"/>
      <c r="L35" s="20" t="str">
        <f>IF(A35="","",IF(VLOOKUP(A35,[7]令和4年度契約状況調査票!$D:$AW,13,FALSE)="①公益社団法人","公社",IF(VLOOKUP(A35,[7]令和4年度契約状況調査票!$D:$AW,13,FALSE)="②公益財団法人","公財","")))</f>
        <v/>
      </c>
      <c r="M35" s="20" t="str">
        <f>IF(A35="","",VLOOKUP(A35,[7]令和4年度契約状況調査票!$D:$AW,14,FALSE))</f>
        <v/>
      </c>
      <c r="N35" s="21" t="str">
        <f>IF(A35="","",IF(VLOOKUP(A35,[7]令和4年度契約状況調査票!$D:$AW,14,FALSE)="国所管",VLOOKUP(A35,[7]令和4年度契約状況調査票!$D:$AW,25,FALSE),""))</f>
        <v/>
      </c>
      <c r="O35" s="22" t="str">
        <f>IF(A35="","",IF(AND(Q35="○",P35="分担契約/単価契約"),"単価契約"&amp;CHAR(10)&amp;"予定調達総額 "&amp;TEXT(VLOOKUP(A35,[7]令和4年度契約状況調査票!$D:$AW,17,FALSE),"#,##0円")&amp;"(B)"&amp;CHAR(10)&amp;"分担契約"&amp;CHAR(10)&amp;VLOOKUP(A35,[7]令和4年度契約状況調査票!$D:$AW,33,FALSE),IF(AND(Q35="○",P35="分担契約"),"分担契約"&amp;CHAR(10)&amp;"契約総額 "&amp;TEXT(VLOOKUP(A35,[7]令和4年度契約状況調査票!$D:$AW,17,FALSE),"#,##0円")&amp;"(B)"&amp;CHAR(10)&amp;VLOOKUP(A35,[7]令和4年度契約状況調査票!$D:$AW,33,FALSE),(IF(P35="分担契約/単価契約","単価契約"&amp;CHAR(10)&amp;"予定調達総額 "&amp;TEXT(VLOOKUP(A35,[7]令和4年度契約状況調査票!$D:$AW,17,FALSE),"#,##0円")&amp;CHAR(10)&amp;"分担契約"&amp;CHAR(10)&amp;VLOOKUP(A35,[7]令和4年度契約状況調査票!$D:$AW,33,FALSE),IF(P35="分担契約","分担契約"&amp;CHAR(10)&amp;"契約総額 "&amp;TEXT(VLOOKUP(A35,[7]令和4年度契約状況調査票!$D:$AW,17,FALSE),"#,##0円")&amp;CHAR(10)&amp;VLOOKUP(A35,[7]令和4年度契約状況調査票!$D:$AW,33,FALSE),IF(P35="単価契約","単価契約"&amp;CHAR(10)&amp;"予定調達総額 "&amp;TEXT(VLOOKUP(A35,[7]令和4年度契約状況調査票!$D:$AW,17,FALSE),"#,##0円")&amp;CHAR(10)&amp;VLOOKUP(A35,[7]令和4年度契約状況調査票!$D:$AW,33,FALSE),VLOOKUP(A35,[7]令和4年度契約状況調査票!$D:$AW,33,FALSE))))))))</f>
        <v/>
      </c>
      <c r="P35" s="36" t="str">
        <f>IF(A35="","",VLOOKUP(A35,[7]令和4年度契約状況調査票!$D:$CE,54,FALSE))</f>
        <v/>
      </c>
      <c r="Q35" s="36" t="str">
        <f>IF(A35="","",IF(VLOOKUP(A35,[7]令和4年度契約状況調査票!$D:$AW,15,FALSE)="他官署で調達手続きを実施のため","×",IF(VLOOKUP(A35,[7]令和4年度契約状況調査票!$D:$AW,22,FALSE)="②同種の他の契約の予定価格を類推されるおそれがあるため公表しない","×","○")))</f>
        <v/>
      </c>
    </row>
    <row r="36" spans="1:17" s="11" customFormat="1" ht="67.5" hidden="1" customHeight="1">
      <c r="A36" s="12" t="str">
        <f>IF(MAX([7]令和4年度契約状況調査票!D13:D42)&gt;=ROW()-5,ROW()-5,"")</f>
        <v/>
      </c>
      <c r="B36" s="13" t="str">
        <f>IF(A36="","",VLOOKUP(A36,[7]令和4年度契約状況調査票!$D:$AW,6,FALSE))</f>
        <v/>
      </c>
      <c r="C36" s="14" t="str">
        <f>IF(A36="","",VLOOKUP(A36,[7]令和4年度契約状況調査票!$D:$AW,7,FALSE))</f>
        <v/>
      </c>
      <c r="D36" s="37" t="str">
        <f>IF(A36="","",VLOOKUP(A36,[7]令和4年度契約状況調査票!$D:$AW,10,FALSE))</f>
        <v/>
      </c>
      <c r="E36" s="13" t="str">
        <f>IF(A36="","",VLOOKUP(A36,[7]令和4年度契約状況調査票!$D:$AW,11,FALSE))</f>
        <v/>
      </c>
      <c r="F36" s="16" t="str">
        <f>IF(A36="","",VLOOKUP(A36,[7]令和4年度契約状況調査票!$D:$AW,12,FALSE))</f>
        <v/>
      </c>
      <c r="G36" s="17" t="str">
        <f>IF(A36="","",VLOOKUP(A36,[7]令和4年度契約状況調査票!$D:$AW,32,FALSE))</f>
        <v/>
      </c>
      <c r="H36" s="18" t="str">
        <f>IF(A36="","",IF(VLOOKUP(A36,[7]令和4年度契約状況調査票!$D:$AW,17,FALSE)="他官署で調達手続きを実施のため","他官署で調達手続きを実施のため",IF(VLOOKUP(A36,[7]令和4年度契約状況調査票!$D:$AW,24,FALSE)="②同種の他の契約の予定価格を類推されるおそれがあるため公表しない","同種の他の契約の予定価格を類推されるおそれがあるため公表しない",IF(VLOOKUP(A36,[7]令和4年度契約状況調査票!$D:$AW,24,FALSE)="－","－",IF(VLOOKUP(A36,[7]令和4年度契約状況調査票!$D:$AW,8,FALSE)&lt;&gt;"",TEXT(VLOOKUP(A36,[7]令和4年度契約状況調査票!$D:$AW,17,FALSE),"#,##0円")&amp;CHAR(10)&amp;"(A)",VLOOKUP(A36,[7]令和4年度契約状況調査票!$D:$AW,17,FALSE))))))</f>
        <v/>
      </c>
      <c r="I36" s="18" t="str">
        <f>IF(A36="","",VLOOKUP(A36,[7]令和4年度契約状況調査票!$D:$AW,18,FALSE))</f>
        <v/>
      </c>
      <c r="J36" s="20" t="str">
        <f>IF(A36="","",IF(VLOOKUP(A36,[7]令和4年度契約状況調査票!$D:$AW,17,FALSE)="他官署で調達手続きを実施のため","－",IF(VLOOKUP(A36,[7]令和4年度契約状況調査票!$D:$AW,24,FALSE)="②同種の他の契約の予定価格を類推されるおそれがあるため公表しない","－",IF(VLOOKUP(A36,[7]令和4年度契約状況調査票!$D:$AW,24,FALSE)="－","－",IF(VLOOKUP(A36,[7]令和4年度契約状況調査票!$D:$AW,8,FALSE)&lt;&gt;"",TEXT(VLOOKUP(A36,[7]令和4年度契約状況調査票!$D:$AW,20,FALSE),"#.0%")&amp;CHAR(10)&amp;"(B/A×100)",VLOOKUP(A36,[7]令和4年度契約状況調査票!$D:$AW,20,FALSE))))))</f>
        <v/>
      </c>
      <c r="K36" s="38"/>
      <c r="L36" s="20" t="str">
        <f>IF(A36="","",IF(VLOOKUP(A36,[7]令和4年度契約状況調査票!$D:$AW,13,FALSE)="①公益社団法人","公社",IF(VLOOKUP(A36,[7]令和4年度契約状況調査票!$D:$AW,13,FALSE)="②公益財団法人","公財","")))</f>
        <v/>
      </c>
      <c r="M36" s="20" t="str">
        <f>IF(A36="","",VLOOKUP(A36,[7]令和4年度契約状況調査票!$D:$AW,14,FALSE))</f>
        <v/>
      </c>
      <c r="N36" s="21" t="str">
        <f>IF(A36="","",IF(VLOOKUP(A36,[7]令和4年度契約状況調査票!$D:$AW,14,FALSE)="国所管",VLOOKUP(A36,[7]令和4年度契約状況調査票!$D:$AW,25,FALSE),""))</f>
        <v/>
      </c>
      <c r="O36" s="22" t="str">
        <f>IF(A36="","",IF(AND(Q36="○",P36="分担契約/単価契約"),"単価契約"&amp;CHAR(10)&amp;"予定調達総額 "&amp;TEXT(VLOOKUP(A36,[7]令和4年度契約状況調査票!$D:$AW,17,FALSE),"#,##0円")&amp;"(B)"&amp;CHAR(10)&amp;"分担契約"&amp;CHAR(10)&amp;VLOOKUP(A36,[7]令和4年度契約状況調査票!$D:$AW,33,FALSE),IF(AND(Q36="○",P36="分担契約"),"分担契約"&amp;CHAR(10)&amp;"契約総額 "&amp;TEXT(VLOOKUP(A36,[7]令和4年度契約状況調査票!$D:$AW,17,FALSE),"#,##0円")&amp;"(B)"&amp;CHAR(10)&amp;VLOOKUP(A36,[7]令和4年度契約状況調査票!$D:$AW,33,FALSE),(IF(P36="分担契約/単価契約","単価契約"&amp;CHAR(10)&amp;"予定調達総額 "&amp;TEXT(VLOOKUP(A36,[7]令和4年度契約状況調査票!$D:$AW,17,FALSE),"#,##0円")&amp;CHAR(10)&amp;"分担契約"&amp;CHAR(10)&amp;VLOOKUP(A36,[7]令和4年度契約状況調査票!$D:$AW,33,FALSE),IF(P36="分担契約","分担契約"&amp;CHAR(10)&amp;"契約総額 "&amp;TEXT(VLOOKUP(A36,[7]令和4年度契約状況調査票!$D:$AW,17,FALSE),"#,##0円")&amp;CHAR(10)&amp;VLOOKUP(A36,[7]令和4年度契約状況調査票!$D:$AW,33,FALSE),IF(P36="単価契約","単価契約"&amp;CHAR(10)&amp;"予定調達総額 "&amp;TEXT(VLOOKUP(A36,[7]令和4年度契約状況調査票!$D:$AW,17,FALSE),"#,##0円")&amp;CHAR(10)&amp;VLOOKUP(A36,[7]令和4年度契約状況調査票!$D:$AW,33,FALSE),VLOOKUP(A36,[7]令和4年度契約状況調査票!$D:$AW,33,FALSE))))))))</f>
        <v/>
      </c>
      <c r="P36" s="36" t="str">
        <f>IF(A36="","",VLOOKUP(A36,[7]令和4年度契約状況調査票!$D:$CE,54,FALSE))</f>
        <v/>
      </c>
      <c r="Q36" s="36" t="str">
        <f>IF(A36="","",IF(VLOOKUP(A36,[7]令和4年度契約状況調査票!$D:$AW,15,FALSE)="他官署で調達手続きを実施のため","×",IF(VLOOKUP(A36,[7]令和4年度契約状況調査票!$D:$AW,22,FALSE)="②同種の他の契約の予定価格を類推されるおそれがあるため公表しない","×","○")))</f>
        <v/>
      </c>
    </row>
    <row r="37" spans="1:17" s="11" customFormat="1" ht="67.5" hidden="1" customHeight="1">
      <c r="A37" s="12" t="str">
        <f>IF(MAX([7]令和4年度契約状況調査票!D13:D43)&gt;=ROW()-5,ROW()-5,"")</f>
        <v/>
      </c>
      <c r="B37" s="13" t="str">
        <f>IF(A37="","",VLOOKUP(A37,[7]令和4年度契約状況調査票!$D:$AW,6,FALSE))</f>
        <v/>
      </c>
      <c r="C37" s="14" t="str">
        <f>IF(A37="","",VLOOKUP(A37,[7]令和4年度契約状況調査票!$D:$AW,7,FALSE))</f>
        <v/>
      </c>
      <c r="D37" s="37" t="str">
        <f>IF(A37="","",VLOOKUP(A37,[7]令和4年度契約状況調査票!$D:$AW,10,FALSE))</f>
        <v/>
      </c>
      <c r="E37" s="13" t="str">
        <f>IF(A37="","",VLOOKUP(A37,[7]令和4年度契約状況調査票!$D:$AW,11,FALSE))</f>
        <v/>
      </c>
      <c r="F37" s="16" t="str">
        <f>IF(A37="","",VLOOKUP(A37,[7]令和4年度契約状況調査票!$D:$AW,12,FALSE))</f>
        <v/>
      </c>
      <c r="G37" s="17" t="str">
        <f>IF(A37="","",VLOOKUP(A37,[7]令和4年度契約状況調査票!$D:$AW,32,FALSE))</f>
        <v/>
      </c>
      <c r="H37" s="18" t="str">
        <f>IF(A37="","",IF(VLOOKUP(A37,[7]令和4年度契約状況調査票!$D:$AW,17,FALSE)="他官署で調達手続きを実施のため","他官署で調達手続きを実施のため",IF(VLOOKUP(A37,[7]令和4年度契約状況調査票!$D:$AW,24,FALSE)="②同種の他の契約の予定価格を類推されるおそれがあるため公表しない","同種の他の契約の予定価格を類推されるおそれがあるため公表しない",IF(VLOOKUP(A37,[7]令和4年度契約状況調査票!$D:$AW,24,FALSE)="－","－",IF(VLOOKUP(A37,[7]令和4年度契約状況調査票!$D:$AW,8,FALSE)&lt;&gt;"",TEXT(VLOOKUP(A37,[7]令和4年度契約状況調査票!$D:$AW,17,FALSE),"#,##0円")&amp;CHAR(10)&amp;"(A)",VLOOKUP(A37,[7]令和4年度契約状況調査票!$D:$AW,17,FALSE))))))</f>
        <v/>
      </c>
      <c r="I37" s="18" t="str">
        <f>IF(A37="","",VLOOKUP(A37,[7]令和4年度契約状況調査票!$D:$AW,18,FALSE))</f>
        <v/>
      </c>
      <c r="J37" s="20" t="str">
        <f>IF(A37="","",IF(VLOOKUP(A37,[7]令和4年度契約状況調査票!$D:$AW,17,FALSE)="他官署で調達手続きを実施のため","－",IF(VLOOKUP(A37,[7]令和4年度契約状況調査票!$D:$AW,24,FALSE)="②同種の他の契約の予定価格を類推されるおそれがあるため公表しない","－",IF(VLOOKUP(A37,[7]令和4年度契約状況調査票!$D:$AW,24,FALSE)="－","－",IF(VLOOKUP(A37,[7]令和4年度契約状況調査票!$D:$AW,8,FALSE)&lt;&gt;"",TEXT(VLOOKUP(A37,[7]令和4年度契約状況調査票!$D:$AW,20,FALSE),"#.0%")&amp;CHAR(10)&amp;"(B/A×100)",VLOOKUP(A37,[7]令和4年度契約状況調査票!$D:$AW,20,FALSE))))))</f>
        <v/>
      </c>
      <c r="K37" s="38"/>
      <c r="L37" s="20" t="str">
        <f>IF(A37="","",IF(VLOOKUP(A37,[7]令和4年度契約状況調査票!$D:$AW,13,FALSE)="①公益社団法人","公社",IF(VLOOKUP(A37,[7]令和4年度契約状況調査票!$D:$AW,13,FALSE)="②公益財団法人","公財","")))</f>
        <v/>
      </c>
      <c r="M37" s="20" t="str">
        <f>IF(A37="","",VLOOKUP(A37,[7]令和4年度契約状況調査票!$D:$AW,14,FALSE))</f>
        <v/>
      </c>
      <c r="N37" s="21" t="str">
        <f>IF(A37="","",IF(VLOOKUP(A37,[7]令和4年度契約状況調査票!$D:$AW,14,FALSE)="国所管",VLOOKUP(A37,[7]令和4年度契約状況調査票!$D:$AW,25,FALSE),""))</f>
        <v/>
      </c>
      <c r="O37" s="22" t="str">
        <f>IF(A37="","",IF(AND(Q37="○",P37="分担契約/単価契約"),"単価契約"&amp;CHAR(10)&amp;"予定調達総額 "&amp;TEXT(VLOOKUP(A37,[7]令和4年度契約状況調査票!$D:$AW,17,FALSE),"#,##0円")&amp;"(B)"&amp;CHAR(10)&amp;"分担契約"&amp;CHAR(10)&amp;VLOOKUP(A37,[7]令和4年度契約状況調査票!$D:$AW,33,FALSE),IF(AND(Q37="○",P37="分担契約"),"分担契約"&amp;CHAR(10)&amp;"契約総額 "&amp;TEXT(VLOOKUP(A37,[7]令和4年度契約状況調査票!$D:$AW,17,FALSE),"#,##0円")&amp;"(B)"&amp;CHAR(10)&amp;VLOOKUP(A37,[7]令和4年度契約状況調査票!$D:$AW,33,FALSE),(IF(P37="分担契約/単価契約","単価契約"&amp;CHAR(10)&amp;"予定調達総額 "&amp;TEXT(VLOOKUP(A37,[7]令和4年度契約状況調査票!$D:$AW,17,FALSE),"#,##0円")&amp;CHAR(10)&amp;"分担契約"&amp;CHAR(10)&amp;VLOOKUP(A37,[7]令和4年度契約状況調査票!$D:$AW,33,FALSE),IF(P37="分担契約","分担契約"&amp;CHAR(10)&amp;"契約総額 "&amp;TEXT(VLOOKUP(A37,[7]令和4年度契約状況調査票!$D:$AW,17,FALSE),"#,##0円")&amp;CHAR(10)&amp;VLOOKUP(A37,[7]令和4年度契約状況調査票!$D:$AW,33,FALSE),IF(P37="単価契約","単価契約"&amp;CHAR(10)&amp;"予定調達総額 "&amp;TEXT(VLOOKUP(A37,[7]令和4年度契約状況調査票!$D:$AW,17,FALSE),"#,##0円")&amp;CHAR(10)&amp;VLOOKUP(A37,[7]令和4年度契約状況調査票!$D:$AW,33,FALSE),VLOOKUP(A37,[7]令和4年度契約状況調査票!$D:$AW,33,FALSE))))))))</f>
        <v/>
      </c>
      <c r="P37" s="36" t="str">
        <f>IF(A37="","",VLOOKUP(A37,[7]令和4年度契約状況調査票!$D:$CE,54,FALSE))</f>
        <v/>
      </c>
      <c r="Q37" s="36" t="str">
        <f>IF(A37="","",IF(VLOOKUP(A37,[7]令和4年度契約状況調査票!$D:$AW,15,FALSE)="他官署で調達手続きを実施のため","×",IF(VLOOKUP(A37,[7]令和4年度契約状況調査票!$D:$AW,22,FALSE)="②同種の他の契約の予定価格を類推されるおそれがあるため公表しない","×","○")))</f>
        <v/>
      </c>
    </row>
    <row r="38" spans="1:17" s="11" customFormat="1" ht="67.5" hidden="1" customHeight="1">
      <c r="A38" s="12" t="str">
        <f>IF(MAX([7]令和4年度契約状況調査票!D13:D44)&gt;=ROW()-5,ROW()-5,"")</f>
        <v/>
      </c>
      <c r="B38" s="13" t="str">
        <f>IF(A38="","",VLOOKUP(A38,[7]令和4年度契約状況調査票!$D:$AW,6,FALSE))</f>
        <v/>
      </c>
      <c r="C38" s="14" t="str">
        <f>IF(A38="","",VLOOKUP(A38,[7]令和4年度契約状況調査票!$D:$AW,7,FALSE))</f>
        <v/>
      </c>
      <c r="D38" s="37" t="str">
        <f>IF(A38="","",VLOOKUP(A38,[7]令和4年度契約状況調査票!$D:$AW,10,FALSE))</f>
        <v/>
      </c>
      <c r="E38" s="13" t="str">
        <f>IF(A38="","",VLOOKUP(A38,[7]令和4年度契約状況調査票!$D:$AW,11,FALSE))</f>
        <v/>
      </c>
      <c r="F38" s="16" t="str">
        <f>IF(A38="","",VLOOKUP(A38,[7]令和4年度契約状況調査票!$D:$AW,12,FALSE))</f>
        <v/>
      </c>
      <c r="G38" s="17" t="str">
        <f>IF(A38="","",VLOOKUP(A38,[7]令和4年度契約状況調査票!$D:$AW,32,FALSE))</f>
        <v/>
      </c>
      <c r="H38" s="18" t="str">
        <f>IF(A38="","",IF(VLOOKUP(A38,[7]令和4年度契約状況調査票!$D:$AW,17,FALSE)="他官署で調達手続きを実施のため","他官署で調達手続きを実施のため",IF(VLOOKUP(A38,[7]令和4年度契約状況調査票!$D:$AW,24,FALSE)="②同種の他の契約の予定価格を類推されるおそれがあるため公表しない","同種の他の契約の予定価格を類推されるおそれがあるため公表しない",IF(VLOOKUP(A38,[7]令和4年度契約状況調査票!$D:$AW,24,FALSE)="－","－",IF(VLOOKUP(A38,[7]令和4年度契約状況調査票!$D:$AW,8,FALSE)&lt;&gt;"",TEXT(VLOOKUP(A38,[7]令和4年度契約状況調査票!$D:$AW,17,FALSE),"#,##0円")&amp;CHAR(10)&amp;"(A)",VLOOKUP(A38,[7]令和4年度契約状況調査票!$D:$AW,17,FALSE))))))</f>
        <v/>
      </c>
      <c r="I38" s="18" t="str">
        <f>IF(A38="","",VLOOKUP(A38,[7]令和4年度契約状況調査票!$D:$AW,18,FALSE))</f>
        <v/>
      </c>
      <c r="J38" s="20" t="str">
        <f>IF(A38="","",IF(VLOOKUP(A38,[7]令和4年度契約状況調査票!$D:$AW,17,FALSE)="他官署で調達手続きを実施のため","－",IF(VLOOKUP(A38,[7]令和4年度契約状況調査票!$D:$AW,24,FALSE)="②同種の他の契約の予定価格を類推されるおそれがあるため公表しない","－",IF(VLOOKUP(A38,[7]令和4年度契約状況調査票!$D:$AW,24,FALSE)="－","－",IF(VLOOKUP(A38,[7]令和4年度契約状況調査票!$D:$AW,8,FALSE)&lt;&gt;"",TEXT(VLOOKUP(A38,[7]令和4年度契約状況調査票!$D:$AW,20,FALSE),"#.0%")&amp;CHAR(10)&amp;"(B/A×100)",VLOOKUP(A38,[7]令和4年度契約状況調査票!$D:$AW,20,FALSE))))))</f>
        <v/>
      </c>
      <c r="K38" s="38"/>
      <c r="L38" s="20" t="str">
        <f>IF(A38="","",IF(VLOOKUP(A38,[7]令和4年度契約状況調査票!$D:$AW,13,FALSE)="①公益社団法人","公社",IF(VLOOKUP(A38,[7]令和4年度契約状況調査票!$D:$AW,13,FALSE)="②公益財団法人","公財","")))</f>
        <v/>
      </c>
      <c r="M38" s="20" t="str">
        <f>IF(A38="","",VLOOKUP(A38,[7]令和4年度契約状況調査票!$D:$AW,14,FALSE))</f>
        <v/>
      </c>
      <c r="N38" s="21" t="str">
        <f>IF(A38="","",IF(VLOOKUP(A38,[7]令和4年度契約状況調査票!$D:$AW,14,FALSE)="国所管",VLOOKUP(A38,[7]令和4年度契約状況調査票!$D:$AW,25,FALSE),""))</f>
        <v/>
      </c>
      <c r="O38" s="22" t="str">
        <f>IF(A38="","",IF(AND(Q38="○",P38="分担契約/単価契約"),"単価契約"&amp;CHAR(10)&amp;"予定調達総額 "&amp;TEXT(VLOOKUP(A38,[7]令和4年度契約状況調査票!$D:$AW,17,FALSE),"#,##0円")&amp;"(B)"&amp;CHAR(10)&amp;"分担契約"&amp;CHAR(10)&amp;VLOOKUP(A38,[7]令和4年度契約状況調査票!$D:$AW,33,FALSE),IF(AND(Q38="○",P38="分担契約"),"分担契約"&amp;CHAR(10)&amp;"契約総額 "&amp;TEXT(VLOOKUP(A38,[7]令和4年度契約状況調査票!$D:$AW,17,FALSE),"#,##0円")&amp;"(B)"&amp;CHAR(10)&amp;VLOOKUP(A38,[7]令和4年度契約状況調査票!$D:$AW,33,FALSE),(IF(P38="分担契約/単価契約","単価契約"&amp;CHAR(10)&amp;"予定調達総額 "&amp;TEXT(VLOOKUP(A38,[7]令和4年度契約状況調査票!$D:$AW,17,FALSE),"#,##0円")&amp;CHAR(10)&amp;"分担契約"&amp;CHAR(10)&amp;VLOOKUP(A38,[7]令和4年度契約状況調査票!$D:$AW,33,FALSE),IF(P38="分担契約","分担契約"&amp;CHAR(10)&amp;"契約総額 "&amp;TEXT(VLOOKUP(A38,[7]令和4年度契約状況調査票!$D:$AW,17,FALSE),"#,##0円")&amp;CHAR(10)&amp;VLOOKUP(A38,[7]令和4年度契約状況調査票!$D:$AW,33,FALSE),IF(P38="単価契約","単価契約"&amp;CHAR(10)&amp;"予定調達総額 "&amp;TEXT(VLOOKUP(A38,[7]令和4年度契約状況調査票!$D:$AW,17,FALSE),"#,##0円")&amp;CHAR(10)&amp;VLOOKUP(A38,[7]令和4年度契約状況調査票!$D:$AW,33,FALSE),VLOOKUP(A38,[7]令和4年度契約状況調査票!$D:$AW,33,FALSE))))))))</f>
        <v/>
      </c>
      <c r="P38" s="36" t="str">
        <f>IF(A38="","",VLOOKUP(A38,[7]令和4年度契約状況調査票!$D:$CE,54,FALSE))</f>
        <v/>
      </c>
      <c r="Q38" s="36" t="str">
        <f>IF(A38="","",IF(VLOOKUP(A38,[7]令和4年度契約状況調査票!$D:$AW,15,FALSE)="他官署で調達手続きを実施のため","×",IF(VLOOKUP(A38,[7]令和4年度契約状況調査票!$D:$AW,22,FALSE)="②同種の他の契約の予定価格を類推されるおそれがあるため公表しない","×","○")))</f>
        <v/>
      </c>
    </row>
    <row r="39" spans="1:17" s="11" customFormat="1" ht="67.5" hidden="1" customHeight="1">
      <c r="A39" s="12" t="str">
        <f>IF(MAX([7]令和4年度契約状況調査票!D13:D45)&gt;=ROW()-5,ROW()-5,"")</f>
        <v/>
      </c>
      <c r="B39" s="13" t="str">
        <f>IF(A39="","",VLOOKUP(A39,[7]令和4年度契約状況調査票!$D:$AW,6,FALSE))</f>
        <v/>
      </c>
      <c r="C39" s="14" t="str">
        <f>IF(A39="","",VLOOKUP(A39,[7]令和4年度契約状況調査票!$D:$AW,7,FALSE))</f>
        <v/>
      </c>
      <c r="D39" s="37" t="str">
        <f>IF(A39="","",VLOOKUP(A39,[7]令和4年度契約状況調査票!$D:$AW,10,FALSE))</f>
        <v/>
      </c>
      <c r="E39" s="13" t="str">
        <f>IF(A39="","",VLOOKUP(A39,[7]令和4年度契約状況調査票!$D:$AW,11,FALSE))</f>
        <v/>
      </c>
      <c r="F39" s="16" t="str">
        <f>IF(A39="","",VLOOKUP(A39,[7]令和4年度契約状況調査票!$D:$AW,12,FALSE))</f>
        <v/>
      </c>
      <c r="G39" s="17" t="str">
        <f>IF(A39="","",VLOOKUP(A39,[7]令和4年度契約状況調査票!$D:$AW,32,FALSE))</f>
        <v/>
      </c>
      <c r="H39" s="18" t="str">
        <f>IF(A39="","",IF(VLOOKUP(A39,[7]令和4年度契約状況調査票!$D:$AW,17,FALSE)="他官署で調達手続きを実施のため","他官署で調達手続きを実施のため",IF(VLOOKUP(A39,[7]令和4年度契約状況調査票!$D:$AW,24,FALSE)="②同種の他の契約の予定価格を類推されるおそれがあるため公表しない","同種の他の契約の予定価格を類推されるおそれがあるため公表しない",IF(VLOOKUP(A39,[7]令和4年度契約状況調査票!$D:$AW,24,FALSE)="－","－",IF(VLOOKUP(A39,[7]令和4年度契約状況調査票!$D:$AW,8,FALSE)&lt;&gt;"",TEXT(VLOOKUP(A39,[7]令和4年度契約状況調査票!$D:$AW,17,FALSE),"#,##0円")&amp;CHAR(10)&amp;"(A)",VLOOKUP(A39,[7]令和4年度契約状況調査票!$D:$AW,17,FALSE))))))</f>
        <v/>
      </c>
      <c r="I39" s="18" t="str">
        <f>IF(A39="","",VLOOKUP(A39,[7]令和4年度契約状況調査票!$D:$AW,18,FALSE))</f>
        <v/>
      </c>
      <c r="J39" s="20" t="str">
        <f>IF(A39="","",IF(VLOOKUP(A39,[7]令和4年度契約状況調査票!$D:$AW,17,FALSE)="他官署で調達手続きを実施のため","－",IF(VLOOKUP(A39,[7]令和4年度契約状況調査票!$D:$AW,24,FALSE)="②同種の他の契約の予定価格を類推されるおそれがあるため公表しない","－",IF(VLOOKUP(A39,[7]令和4年度契約状況調査票!$D:$AW,24,FALSE)="－","－",IF(VLOOKUP(A39,[7]令和4年度契約状況調査票!$D:$AW,8,FALSE)&lt;&gt;"",TEXT(VLOOKUP(A39,[7]令和4年度契約状況調査票!$D:$AW,20,FALSE),"#.0%")&amp;CHAR(10)&amp;"(B/A×100)",VLOOKUP(A39,[7]令和4年度契約状況調査票!$D:$AW,20,FALSE))))))</f>
        <v/>
      </c>
      <c r="K39" s="38"/>
      <c r="L39" s="20" t="str">
        <f>IF(A39="","",IF(VLOOKUP(A39,[7]令和4年度契約状況調査票!$D:$AW,13,FALSE)="①公益社団法人","公社",IF(VLOOKUP(A39,[7]令和4年度契約状況調査票!$D:$AW,13,FALSE)="②公益財団法人","公財","")))</f>
        <v/>
      </c>
      <c r="M39" s="20" t="str">
        <f>IF(A39="","",VLOOKUP(A39,[7]令和4年度契約状況調査票!$D:$AW,14,FALSE))</f>
        <v/>
      </c>
      <c r="N39" s="21" t="str">
        <f>IF(A39="","",IF(VLOOKUP(A39,[7]令和4年度契約状況調査票!$D:$AW,14,FALSE)="国所管",VLOOKUP(A39,[7]令和4年度契約状況調査票!$D:$AW,25,FALSE),""))</f>
        <v/>
      </c>
      <c r="O39" s="22" t="str">
        <f>IF(A39="","",IF(AND(Q39="○",P39="分担契約/単価契約"),"単価契約"&amp;CHAR(10)&amp;"予定調達総額 "&amp;TEXT(VLOOKUP(A39,[7]令和4年度契約状況調査票!$D:$AW,17,FALSE),"#,##0円")&amp;"(B)"&amp;CHAR(10)&amp;"分担契約"&amp;CHAR(10)&amp;VLOOKUP(A39,[7]令和4年度契約状況調査票!$D:$AW,33,FALSE),IF(AND(Q39="○",P39="分担契約"),"分担契約"&amp;CHAR(10)&amp;"契約総額 "&amp;TEXT(VLOOKUP(A39,[7]令和4年度契約状況調査票!$D:$AW,17,FALSE),"#,##0円")&amp;"(B)"&amp;CHAR(10)&amp;VLOOKUP(A39,[7]令和4年度契約状況調査票!$D:$AW,33,FALSE),(IF(P39="分担契約/単価契約","単価契約"&amp;CHAR(10)&amp;"予定調達総額 "&amp;TEXT(VLOOKUP(A39,[7]令和4年度契約状況調査票!$D:$AW,17,FALSE),"#,##0円")&amp;CHAR(10)&amp;"分担契約"&amp;CHAR(10)&amp;VLOOKUP(A39,[7]令和4年度契約状況調査票!$D:$AW,33,FALSE),IF(P39="分担契約","分担契約"&amp;CHAR(10)&amp;"契約総額 "&amp;TEXT(VLOOKUP(A39,[7]令和4年度契約状況調査票!$D:$AW,17,FALSE),"#,##0円")&amp;CHAR(10)&amp;VLOOKUP(A39,[7]令和4年度契約状況調査票!$D:$AW,33,FALSE),IF(P39="単価契約","単価契約"&amp;CHAR(10)&amp;"予定調達総額 "&amp;TEXT(VLOOKUP(A39,[7]令和4年度契約状況調査票!$D:$AW,17,FALSE),"#,##0円")&amp;CHAR(10)&amp;VLOOKUP(A39,[7]令和4年度契約状況調査票!$D:$AW,33,FALSE),VLOOKUP(A39,[7]令和4年度契約状況調査票!$D:$AW,33,FALSE))))))))</f>
        <v/>
      </c>
      <c r="P39" s="36" t="str">
        <f>IF(A39="","",VLOOKUP(A39,[7]令和4年度契約状況調査票!$D:$CE,54,FALSE))</f>
        <v/>
      </c>
      <c r="Q39" s="36" t="str">
        <f>IF(A39="","",IF(VLOOKUP(A39,[7]令和4年度契約状況調査票!$D:$AW,15,FALSE)="他官署で調達手続きを実施のため","×",IF(VLOOKUP(A39,[7]令和4年度契約状況調査票!$D:$AW,22,FALSE)="②同種の他の契約の予定価格を類推されるおそれがあるため公表しない","×","○")))</f>
        <v/>
      </c>
    </row>
    <row r="40" spans="1:17" s="11" customFormat="1" ht="67.5" hidden="1" customHeight="1">
      <c r="A40" s="12" t="str">
        <f>IF(MAX([7]令和4年度契約状況調査票!D13:D46)&gt;=ROW()-5,ROW()-5,"")</f>
        <v/>
      </c>
      <c r="B40" s="13" t="str">
        <f>IF(A40="","",VLOOKUP(A40,[7]令和4年度契約状況調査票!$D:$AW,6,FALSE))</f>
        <v/>
      </c>
      <c r="C40" s="14" t="str">
        <f>IF(A40="","",VLOOKUP(A40,[7]令和4年度契約状況調査票!$D:$AW,7,FALSE))</f>
        <v/>
      </c>
      <c r="D40" s="37" t="str">
        <f>IF(A40="","",VLOOKUP(A40,[7]令和4年度契約状況調査票!$D:$AW,10,FALSE))</f>
        <v/>
      </c>
      <c r="E40" s="13" t="str">
        <f>IF(A40="","",VLOOKUP(A40,[7]令和4年度契約状況調査票!$D:$AW,11,FALSE))</f>
        <v/>
      </c>
      <c r="F40" s="16" t="str">
        <f>IF(A40="","",VLOOKUP(A40,[7]令和4年度契約状況調査票!$D:$AW,12,FALSE))</f>
        <v/>
      </c>
      <c r="G40" s="17" t="str">
        <f>IF(A40="","",VLOOKUP(A40,[7]令和4年度契約状況調査票!$D:$AW,32,FALSE))</f>
        <v/>
      </c>
      <c r="H40" s="18" t="str">
        <f>IF(A40="","",IF(VLOOKUP(A40,[7]令和4年度契約状況調査票!$D:$AW,17,FALSE)="他官署で調達手続きを実施のため","他官署で調達手続きを実施のため",IF(VLOOKUP(A40,[7]令和4年度契約状況調査票!$D:$AW,24,FALSE)="②同種の他の契約の予定価格を類推されるおそれがあるため公表しない","同種の他の契約の予定価格を類推されるおそれがあるため公表しない",IF(VLOOKUP(A40,[7]令和4年度契約状況調査票!$D:$AW,24,FALSE)="－","－",IF(VLOOKUP(A40,[7]令和4年度契約状況調査票!$D:$AW,8,FALSE)&lt;&gt;"",TEXT(VLOOKUP(A40,[7]令和4年度契約状況調査票!$D:$AW,17,FALSE),"#,##0円")&amp;CHAR(10)&amp;"(A)",VLOOKUP(A40,[7]令和4年度契約状況調査票!$D:$AW,17,FALSE))))))</f>
        <v/>
      </c>
      <c r="I40" s="18" t="str">
        <f>IF(A40="","",VLOOKUP(A40,[7]令和4年度契約状況調査票!$D:$AW,18,FALSE))</f>
        <v/>
      </c>
      <c r="J40" s="20" t="str">
        <f>IF(A40="","",IF(VLOOKUP(A40,[7]令和4年度契約状況調査票!$D:$AW,17,FALSE)="他官署で調達手続きを実施のため","－",IF(VLOOKUP(A40,[7]令和4年度契約状況調査票!$D:$AW,24,FALSE)="②同種の他の契約の予定価格を類推されるおそれがあるため公表しない","－",IF(VLOOKUP(A40,[7]令和4年度契約状況調査票!$D:$AW,24,FALSE)="－","－",IF(VLOOKUP(A40,[7]令和4年度契約状況調査票!$D:$AW,8,FALSE)&lt;&gt;"",TEXT(VLOOKUP(A40,[7]令和4年度契約状況調査票!$D:$AW,20,FALSE),"#.0%")&amp;CHAR(10)&amp;"(B/A×100)",VLOOKUP(A40,[7]令和4年度契約状況調査票!$D:$AW,20,FALSE))))))</f>
        <v/>
      </c>
      <c r="K40" s="38"/>
      <c r="L40" s="20" t="str">
        <f>IF(A40="","",IF(VLOOKUP(A40,[7]令和4年度契約状況調査票!$D:$AW,13,FALSE)="①公益社団法人","公社",IF(VLOOKUP(A40,[7]令和4年度契約状況調査票!$D:$AW,13,FALSE)="②公益財団法人","公財","")))</f>
        <v/>
      </c>
      <c r="M40" s="20" t="str">
        <f>IF(A40="","",VLOOKUP(A40,[7]令和4年度契約状況調査票!$D:$AW,14,FALSE))</f>
        <v/>
      </c>
      <c r="N40" s="21" t="str">
        <f>IF(A40="","",IF(VLOOKUP(A40,[7]令和4年度契約状況調査票!$D:$AW,14,FALSE)="国所管",VLOOKUP(A40,[7]令和4年度契約状況調査票!$D:$AW,25,FALSE),""))</f>
        <v/>
      </c>
      <c r="O40" s="22" t="str">
        <f>IF(A40="","",IF(AND(Q40="○",P40="分担契約/単価契約"),"単価契約"&amp;CHAR(10)&amp;"予定調達総額 "&amp;TEXT(VLOOKUP(A40,[7]令和4年度契約状況調査票!$D:$AW,17,FALSE),"#,##0円")&amp;"(B)"&amp;CHAR(10)&amp;"分担契約"&amp;CHAR(10)&amp;VLOOKUP(A40,[7]令和4年度契約状況調査票!$D:$AW,33,FALSE),IF(AND(Q40="○",P40="分担契約"),"分担契約"&amp;CHAR(10)&amp;"契約総額 "&amp;TEXT(VLOOKUP(A40,[7]令和4年度契約状況調査票!$D:$AW,17,FALSE),"#,##0円")&amp;"(B)"&amp;CHAR(10)&amp;VLOOKUP(A40,[7]令和4年度契約状況調査票!$D:$AW,33,FALSE),(IF(P40="分担契約/単価契約","単価契約"&amp;CHAR(10)&amp;"予定調達総額 "&amp;TEXT(VLOOKUP(A40,[7]令和4年度契約状況調査票!$D:$AW,17,FALSE),"#,##0円")&amp;CHAR(10)&amp;"分担契約"&amp;CHAR(10)&amp;VLOOKUP(A40,[7]令和4年度契約状況調査票!$D:$AW,33,FALSE),IF(P40="分担契約","分担契約"&amp;CHAR(10)&amp;"契約総額 "&amp;TEXT(VLOOKUP(A40,[7]令和4年度契約状況調査票!$D:$AW,17,FALSE),"#,##0円")&amp;CHAR(10)&amp;VLOOKUP(A40,[7]令和4年度契約状況調査票!$D:$AW,33,FALSE),IF(P40="単価契約","単価契約"&amp;CHAR(10)&amp;"予定調達総額 "&amp;TEXT(VLOOKUP(A40,[7]令和4年度契約状況調査票!$D:$AW,17,FALSE),"#,##0円")&amp;CHAR(10)&amp;VLOOKUP(A40,[7]令和4年度契約状況調査票!$D:$AW,33,FALSE),VLOOKUP(A40,[7]令和4年度契約状況調査票!$D:$AW,33,FALSE))))))))</f>
        <v/>
      </c>
      <c r="P40" s="36" t="str">
        <f>IF(A40="","",VLOOKUP(A40,[7]令和4年度契約状況調査票!$D:$CE,54,FALSE))</f>
        <v/>
      </c>
      <c r="Q40" s="36" t="str">
        <f>IF(A40="","",IF(VLOOKUP(A40,[7]令和4年度契約状況調査票!$D:$AW,15,FALSE)="他官署で調達手続きを実施のため","×",IF(VLOOKUP(A40,[7]令和4年度契約状況調査票!$D:$AW,22,FALSE)="②同種の他の契約の予定価格を類推されるおそれがあるため公表しない","×","○")))</f>
        <v/>
      </c>
    </row>
    <row r="41" spans="1:17" s="11" customFormat="1" ht="67.5" hidden="1" customHeight="1">
      <c r="A41" s="12" t="str">
        <f>IF(MAX([7]令和4年度契約状況調査票!D13:D47)&gt;=ROW()-5,ROW()-5,"")</f>
        <v/>
      </c>
      <c r="B41" s="13" t="str">
        <f>IF(A41="","",VLOOKUP(A41,[7]令和4年度契約状況調査票!$D:$AW,6,FALSE))</f>
        <v/>
      </c>
      <c r="C41" s="14" t="str">
        <f>IF(A41="","",VLOOKUP(A41,[7]令和4年度契約状況調査票!$D:$AW,7,FALSE))</f>
        <v/>
      </c>
      <c r="D41" s="37" t="str">
        <f>IF(A41="","",VLOOKUP(A41,[7]令和4年度契約状況調査票!$D:$AW,10,FALSE))</f>
        <v/>
      </c>
      <c r="E41" s="13" t="str">
        <f>IF(A41="","",VLOOKUP(A41,[7]令和4年度契約状況調査票!$D:$AW,11,FALSE))</f>
        <v/>
      </c>
      <c r="F41" s="16" t="str">
        <f>IF(A41="","",VLOOKUP(A41,[7]令和4年度契約状況調査票!$D:$AW,12,FALSE))</f>
        <v/>
      </c>
      <c r="G41" s="17" t="str">
        <f>IF(A41="","",VLOOKUP(A41,[7]令和4年度契約状況調査票!$D:$AW,32,FALSE))</f>
        <v/>
      </c>
      <c r="H41" s="18" t="str">
        <f>IF(A41="","",IF(VLOOKUP(A41,[7]令和4年度契約状況調査票!$D:$AW,17,FALSE)="他官署で調達手続きを実施のため","他官署で調達手続きを実施のため",IF(VLOOKUP(A41,[7]令和4年度契約状況調査票!$D:$AW,24,FALSE)="②同種の他の契約の予定価格を類推されるおそれがあるため公表しない","同種の他の契約の予定価格を類推されるおそれがあるため公表しない",IF(VLOOKUP(A41,[7]令和4年度契約状況調査票!$D:$AW,24,FALSE)="－","－",IF(VLOOKUP(A41,[7]令和4年度契約状況調査票!$D:$AW,8,FALSE)&lt;&gt;"",TEXT(VLOOKUP(A41,[7]令和4年度契約状況調査票!$D:$AW,17,FALSE),"#,##0円")&amp;CHAR(10)&amp;"(A)",VLOOKUP(A41,[7]令和4年度契約状況調査票!$D:$AW,17,FALSE))))))</f>
        <v/>
      </c>
      <c r="I41" s="18" t="str">
        <f>IF(A41="","",VLOOKUP(A41,[7]令和4年度契約状況調査票!$D:$AW,18,FALSE))</f>
        <v/>
      </c>
      <c r="J41" s="20" t="str">
        <f>IF(A41="","",IF(VLOOKUP(A41,[7]令和4年度契約状況調査票!$D:$AW,17,FALSE)="他官署で調達手続きを実施のため","－",IF(VLOOKUP(A41,[7]令和4年度契約状況調査票!$D:$AW,24,FALSE)="②同種の他の契約の予定価格を類推されるおそれがあるため公表しない","－",IF(VLOOKUP(A41,[7]令和4年度契約状況調査票!$D:$AW,24,FALSE)="－","－",IF(VLOOKUP(A41,[7]令和4年度契約状況調査票!$D:$AW,8,FALSE)&lt;&gt;"",TEXT(VLOOKUP(A41,[7]令和4年度契約状況調査票!$D:$AW,20,FALSE),"#.0%")&amp;CHAR(10)&amp;"(B/A×100)",VLOOKUP(A41,[7]令和4年度契約状況調査票!$D:$AW,20,FALSE))))))</f>
        <v/>
      </c>
      <c r="K41" s="38"/>
      <c r="L41" s="20" t="str">
        <f>IF(A41="","",IF(VLOOKUP(A41,[7]令和4年度契約状況調査票!$D:$AW,13,FALSE)="①公益社団法人","公社",IF(VLOOKUP(A41,[7]令和4年度契約状況調査票!$D:$AW,13,FALSE)="②公益財団法人","公財","")))</f>
        <v/>
      </c>
      <c r="M41" s="20" t="str">
        <f>IF(A41="","",VLOOKUP(A41,[7]令和4年度契約状況調査票!$D:$AW,14,FALSE))</f>
        <v/>
      </c>
      <c r="N41" s="21" t="str">
        <f>IF(A41="","",IF(VLOOKUP(A41,[7]令和4年度契約状況調査票!$D:$AW,14,FALSE)="国所管",VLOOKUP(A41,[7]令和4年度契約状況調査票!$D:$AW,25,FALSE),""))</f>
        <v/>
      </c>
      <c r="O41" s="22" t="str">
        <f>IF(A41="","",IF(AND(Q41="○",P41="分担契約/単価契約"),"単価契約"&amp;CHAR(10)&amp;"予定調達総額 "&amp;TEXT(VLOOKUP(A41,[7]令和4年度契約状況調査票!$D:$AW,17,FALSE),"#,##0円")&amp;"(B)"&amp;CHAR(10)&amp;"分担契約"&amp;CHAR(10)&amp;VLOOKUP(A41,[7]令和4年度契約状況調査票!$D:$AW,33,FALSE),IF(AND(Q41="○",P41="分担契約"),"分担契約"&amp;CHAR(10)&amp;"契約総額 "&amp;TEXT(VLOOKUP(A41,[7]令和4年度契約状況調査票!$D:$AW,17,FALSE),"#,##0円")&amp;"(B)"&amp;CHAR(10)&amp;VLOOKUP(A41,[7]令和4年度契約状況調査票!$D:$AW,33,FALSE),(IF(P41="分担契約/単価契約","単価契約"&amp;CHAR(10)&amp;"予定調達総額 "&amp;TEXT(VLOOKUP(A41,[7]令和4年度契約状況調査票!$D:$AW,17,FALSE),"#,##0円")&amp;CHAR(10)&amp;"分担契約"&amp;CHAR(10)&amp;VLOOKUP(A41,[7]令和4年度契約状況調査票!$D:$AW,33,FALSE),IF(P41="分担契約","分担契約"&amp;CHAR(10)&amp;"契約総額 "&amp;TEXT(VLOOKUP(A41,[7]令和4年度契約状況調査票!$D:$AW,17,FALSE),"#,##0円")&amp;CHAR(10)&amp;VLOOKUP(A41,[7]令和4年度契約状況調査票!$D:$AW,33,FALSE),IF(P41="単価契約","単価契約"&amp;CHAR(10)&amp;"予定調達総額 "&amp;TEXT(VLOOKUP(A41,[7]令和4年度契約状況調査票!$D:$AW,17,FALSE),"#,##0円")&amp;CHAR(10)&amp;VLOOKUP(A41,[7]令和4年度契約状況調査票!$D:$AW,33,FALSE),VLOOKUP(A41,[7]令和4年度契約状況調査票!$D:$AW,33,FALSE))))))))</f>
        <v/>
      </c>
      <c r="P41" s="36" t="str">
        <f>IF(A41="","",VLOOKUP(A41,[7]令和4年度契約状況調査票!$D:$CE,54,FALSE))</f>
        <v/>
      </c>
      <c r="Q41" s="36" t="str">
        <f>IF(A41="","",IF(VLOOKUP(A41,[7]令和4年度契約状況調査票!$D:$AW,15,FALSE)="他官署で調達手続きを実施のため","×",IF(VLOOKUP(A41,[7]令和4年度契約状況調査票!$D:$AW,22,FALSE)="②同種の他の契約の予定価格を類推されるおそれがあるため公表しない","×","○")))</f>
        <v/>
      </c>
    </row>
    <row r="42" spans="1:17" s="11" customFormat="1" ht="67.5" hidden="1" customHeight="1">
      <c r="A42" s="12" t="str">
        <f>IF(MAX([7]令和4年度契約状況調査票!D13:D48)&gt;=ROW()-5,ROW()-5,"")</f>
        <v/>
      </c>
      <c r="B42" s="13" t="str">
        <f>IF(A42="","",VLOOKUP(A42,[7]令和4年度契約状況調査票!$D:$AW,6,FALSE))</f>
        <v/>
      </c>
      <c r="C42" s="14" t="str">
        <f>IF(A42="","",VLOOKUP(A42,[7]令和4年度契約状況調査票!$D:$AW,7,FALSE))</f>
        <v/>
      </c>
      <c r="D42" s="37" t="str">
        <f>IF(A42="","",VLOOKUP(A42,[7]令和4年度契約状況調査票!$D:$AW,10,FALSE))</f>
        <v/>
      </c>
      <c r="E42" s="13" t="str">
        <f>IF(A42="","",VLOOKUP(A42,[7]令和4年度契約状況調査票!$D:$AW,11,FALSE))</f>
        <v/>
      </c>
      <c r="F42" s="16" t="str">
        <f>IF(A42="","",VLOOKUP(A42,[7]令和4年度契約状況調査票!$D:$AW,12,FALSE))</f>
        <v/>
      </c>
      <c r="G42" s="17" t="str">
        <f>IF(A42="","",VLOOKUP(A42,[7]令和4年度契約状況調査票!$D:$AW,32,FALSE))</f>
        <v/>
      </c>
      <c r="H42" s="18" t="str">
        <f>IF(A42="","",IF(VLOOKUP(A42,[7]令和4年度契約状況調査票!$D:$AW,17,FALSE)="他官署で調達手続きを実施のため","他官署で調達手続きを実施のため",IF(VLOOKUP(A42,[7]令和4年度契約状況調査票!$D:$AW,24,FALSE)="②同種の他の契約の予定価格を類推されるおそれがあるため公表しない","同種の他の契約の予定価格を類推されるおそれがあるため公表しない",IF(VLOOKUP(A42,[7]令和4年度契約状況調査票!$D:$AW,24,FALSE)="－","－",IF(VLOOKUP(A42,[7]令和4年度契約状況調査票!$D:$AW,8,FALSE)&lt;&gt;"",TEXT(VLOOKUP(A42,[7]令和4年度契約状況調査票!$D:$AW,17,FALSE),"#,##0円")&amp;CHAR(10)&amp;"(A)",VLOOKUP(A42,[7]令和4年度契約状況調査票!$D:$AW,17,FALSE))))))</f>
        <v/>
      </c>
      <c r="I42" s="18" t="str">
        <f>IF(A42="","",VLOOKUP(A42,[7]令和4年度契約状況調査票!$D:$AW,18,FALSE))</f>
        <v/>
      </c>
      <c r="J42" s="20" t="str">
        <f>IF(A42="","",IF(VLOOKUP(A42,[7]令和4年度契約状況調査票!$D:$AW,17,FALSE)="他官署で調達手続きを実施のため","－",IF(VLOOKUP(A42,[7]令和4年度契約状況調査票!$D:$AW,24,FALSE)="②同種の他の契約の予定価格を類推されるおそれがあるため公表しない","－",IF(VLOOKUP(A42,[7]令和4年度契約状況調査票!$D:$AW,24,FALSE)="－","－",IF(VLOOKUP(A42,[7]令和4年度契約状況調査票!$D:$AW,8,FALSE)&lt;&gt;"",TEXT(VLOOKUP(A42,[7]令和4年度契約状況調査票!$D:$AW,20,FALSE),"#.0%")&amp;CHAR(10)&amp;"(B/A×100)",VLOOKUP(A42,[7]令和4年度契約状況調査票!$D:$AW,20,FALSE))))))</f>
        <v/>
      </c>
      <c r="K42" s="38"/>
      <c r="L42" s="20" t="str">
        <f>IF(A42="","",IF(VLOOKUP(A42,[7]令和4年度契約状況調査票!$D:$AW,13,FALSE)="①公益社団法人","公社",IF(VLOOKUP(A42,[7]令和4年度契約状況調査票!$D:$AW,13,FALSE)="②公益財団法人","公財","")))</f>
        <v/>
      </c>
      <c r="M42" s="20" t="str">
        <f>IF(A42="","",VLOOKUP(A42,[7]令和4年度契約状況調査票!$D:$AW,14,FALSE))</f>
        <v/>
      </c>
      <c r="N42" s="21" t="str">
        <f>IF(A42="","",IF(VLOOKUP(A42,[7]令和4年度契約状況調査票!$D:$AW,14,FALSE)="国所管",VLOOKUP(A42,[7]令和4年度契約状況調査票!$D:$AW,25,FALSE),""))</f>
        <v/>
      </c>
      <c r="O42" s="22" t="str">
        <f>IF(A42="","",IF(AND(Q42="○",P42="分担契約/単価契約"),"単価契約"&amp;CHAR(10)&amp;"予定調達総額 "&amp;TEXT(VLOOKUP(A42,[7]令和4年度契約状況調査票!$D:$AW,17,FALSE),"#,##0円")&amp;"(B)"&amp;CHAR(10)&amp;"分担契約"&amp;CHAR(10)&amp;VLOOKUP(A42,[7]令和4年度契約状況調査票!$D:$AW,33,FALSE),IF(AND(Q42="○",P42="分担契約"),"分担契約"&amp;CHAR(10)&amp;"契約総額 "&amp;TEXT(VLOOKUP(A42,[7]令和4年度契約状況調査票!$D:$AW,17,FALSE),"#,##0円")&amp;"(B)"&amp;CHAR(10)&amp;VLOOKUP(A42,[7]令和4年度契約状況調査票!$D:$AW,33,FALSE),(IF(P42="分担契約/単価契約","単価契約"&amp;CHAR(10)&amp;"予定調達総額 "&amp;TEXT(VLOOKUP(A42,[7]令和4年度契約状況調査票!$D:$AW,17,FALSE),"#,##0円")&amp;CHAR(10)&amp;"分担契約"&amp;CHAR(10)&amp;VLOOKUP(A42,[7]令和4年度契約状況調査票!$D:$AW,33,FALSE),IF(P42="分担契約","分担契約"&amp;CHAR(10)&amp;"契約総額 "&amp;TEXT(VLOOKUP(A42,[7]令和4年度契約状況調査票!$D:$AW,17,FALSE),"#,##0円")&amp;CHAR(10)&amp;VLOOKUP(A42,[7]令和4年度契約状況調査票!$D:$AW,33,FALSE),IF(P42="単価契約","単価契約"&amp;CHAR(10)&amp;"予定調達総額 "&amp;TEXT(VLOOKUP(A42,[7]令和4年度契約状況調査票!$D:$AW,17,FALSE),"#,##0円")&amp;CHAR(10)&amp;VLOOKUP(A42,[7]令和4年度契約状況調査票!$D:$AW,33,FALSE),VLOOKUP(A42,[7]令和4年度契約状況調査票!$D:$AW,33,FALSE))))))))</f>
        <v/>
      </c>
      <c r="P42" s="36" t="str">
        <f>IF(A42="","",VLOOKUP(A42,[7]令和4年度契約状況調査票!$D:$CE,54,FALSE))</f>
        <v/>
      </c>
      <c r="Q42" s="36" t="str">
        <f>IF(A42="","",IF(VLOOKUP(A42,[7]令和4年度契約状況調査票!$D:$AW,15,FALSE)="他官署で調達手続きを実施のため","×",IF(VLOOKUP(A42,[7]令和4年度契約状況調査票!$D:$AW,22,FALSE)="②同種の他の契約の予定価格を類推されるおそれがあるため公表しない","×","○")))</f>
        <v/>
      </c>
    </row>
    <row r="43" spans="1:17" s="11" customFormat="1" ht="67.5" hidden="1" customHeight="1">
      <c r="A43" s="12" t="str">
        <f>IF(MAX([7]令和4年度契約状況調査票!D13:D49)&gt;=ROW()-5,ROW()-5,"")</f>
        <v/>
      </c>
      <c r="B43" s="13" t="str">
        <f>IF(A43="","",VLOOKUP(A43,[7]令和4年度契約状況調査票!$D:$AW,6,FALSE))</f>
        <v/>
      </c>
      <c r="C43" s="14" t="str">
        <f>IF(A43="","",VLOOKUP(A43,[7]令和4年度契約状況調査票!$D:$AW,7,FALSE))</f>
        <v/>
      </c>
      <c r="D43" s="37" t="str">
        <f>IF(A43="","",VLOOKUP(A43,[7]令和4年度契約状況調査票!$D:$AW,10,FALSE))</f>
        <v/>
      </c>
      <c r="E43" s="13" t="str">
        <f>IF(A43="","",VLOOKUP(A43,[7]令和4年度契約状況調査票!$D:$AW,11,FALSE))</f>
        <v/>
      </c>
      <c r="F43" s="16" t="str">
        <f>IF(A43="","",VLOOKUP(A43,[7]令和4年度契約状況調査票!$D:$AW,12,FALSE))</f>
        <v/>
      </c>
      <c r="G43" s="17" t="str">
        <f>IF(A43="","",VLOOKUP(A43,[7]令和4年度契約状況調査票!$D:$AW,32,FALSE))</f>
        <v/>
      </c>
      <c r="H43" s="18" t="str">
        <f>IF(A43="","",IF(VLOOKUP(A43,[7]令和4年度契約状況調査票!$D:$AW,17,FALSE)="他官署で調達手続きを実施のため","他官署で調達手続きを実施のため",IF(VLOOKUP(A43,[7]令和4年度契約状況調査票!$D:$AW,24,FALSE)="②同種の他の契約の予定価格を類推されるおそれがあるため公表しない","同種の他の契約の予定価格を類推されるおそれがあるため公表しない",IF(VLOOKUP(A43,[7]令和4年度契約状況調査票!$D:$AW,24,FALSE)="－","－",IF(VLOOKUP(A43,[7]令和4年度契約状況調査票!$D:$AW,8,FALSE)&lt;&gt;"",TEXT(VLOOKUP(A43,[7]令和4年度契約状況調査票!$D:$AW,17,FALSE),"#,##0円")&amp;CHAR(10)&amp;"(A)",VLOOKUP(A43,[7]令和4年度契約状況調査票!$D:$AW,17,FALSE))))))</f>
        <v/>
      </c>
      <c r="I43" s="18" t="str">
        <f>IF(A43="","",VLOOKUP(A43,[7]令和4年度契約状況調査票!$D:$AW,18,FALSE))</f>
        <v/>
      </c>
      <c r="J43" s="20" t="str">
        <f>IF(A43="","",IF(VLOOKUP(A43,[7]令和4年度契約状況調査票!$D:$AW,17,FALSE)="他官署で調達手続きを実施のため","－",IF(VLOOKUP(A43,[7]令和4年度契約状況調査票!$D:$AW,24,FALSE)="②同種の他の契約の予定価格を類推されるおそれがあるため公表しない","－",IF(VLOOKUP(A43,[7]令和4年度契約状況調査票!$D:$AW,24,FALSE)="－","－",IF(VLOOKUP(A43,[7]令和4年度契約状況調査票!$D:$AW,8,FALSE)&lt;&gt;"",TEXT(VLOOKUP(A43,[7]令和4年度契約状況調査票!$D:$AW,20,FALSE),"#.0%")&amp;CHAR(10)&amp;"(B/A×100)",VLOOKUP(A43,[7]令和4年度契約状況調査票!$D:$AW,20,FALSE))))))</f>
        <v/>
      </c>
      <c r="K43" s="38"/>
      <c r="L43" s="20" t="str">
        <f>IF(A43="","",IF(VLOOKUP(A43,[7]令和4年度契約状況調査票!$D:$AW,13,FALSE)="①公益社団法人","公社",IF(VLOOKUP(A43,[7]令和4年度契約状況調査票!$D:$AW,13,FALSE)="②公益財団法人","公財","")))</f>
        <v/>
      </c>
      <c r="M43" s="20" t="str">
        <f>IF(A43="","",VLOOKUP(A43,[7]令和4年度契約状況調査票!$D:$AW,14,FALSE))</f>
        <v/>
      </c>
      <c r="N43" s="21" t="str">
        <f>IF(A43="","",IF(VLOOKUP(A43,[7]令和4年度契約状況調査票!$D:$AW,14,FALSE)="国所管",VLOOKUP(A43,[7]令和4年度契約状況調査票!$D:$AW,25,FALSE),""))</f>
        <v/>
      </c>
      <c r="O43" s="22" t="str">
        <f>IF(A43="","",IF(AND(Q43="○",P43="分担契約/単価契約"),"単価契約"&amp;CHAR(10)&amp;"予定調達総額 "&amp;TEXT(VLOOKUP(A43,[7]令和4年度契約状況調査票!$D:$AW,17,FALSE),"#,##0円")&amp;"(B)"&amp;CHAR(10)&amp;"分担契約"&amp;CHAR(10)&amp;VLOOKUP(A43,[7]令和4年度契約状況調査票!$D:$AW,33,FALSE),IF(AND(Q43="○",P43="分担契約"),"分担契約"&amp;CHAR(10)&amp;"契約総額 "&amp;TEXT(VLOOKUP(A43,[7]令和4年度契約状況調査票!$D:$AW,17,FALSE),"#,##0円")&amp;"(B)"&amp;CHAR(10)&amp;VLOOKUP(A43,[7]令和4年度契約状況調査票!$D:$AW,33,FALSE),(IF(P43="分担契約/単価契約","単価契約"&amp;CHAR(10)&amp;"予定調達総額 "&amp;TEXT(VLOOKUP(A43,[7]令和4年度契約状況調査票!$D:$AW,17,FALSE),"#,##0円")&amp;CHAR(10)&amp;"分担契約"&amp;CHAR(10)&amp;VLOOKUP(A43,[7]令和4年度契約状況調査票!$D:$AW,33,FALSE),IF(P43="分担契約","分担契約"&amp;CHAR(10)&amp;"契約総額 "&amp;TEXT(VLOOKUP(A43,[7]令和4年度契約状況調査票!$D:$AW,17,FALSE),"#,##0円")&amp;CHAR(10)&amp;VLOOKUP(A43,[7]令和4年度契約状況調査票!$D:$AW,33,FALSE),IF(P43="単価契約","単価契約"&amp;CHAR(10)&amp;"予定調達総額 "&amp;TEXT(VLOOKUP(A43,[7]令和4年度契約状況調査票!$D:$AW,17,FALSE),"#,##0円")&amp;CHAR(10)&amp;VLOOKUP(A43,[7]令和4年度契約状況調査票!$D:$AW,33,FALSE),VLOOKUP(A43,[7]令和4年度契約状況調査票!$D:$AW,33,FALSE))))))))</f>
        <v/>
      </c>
      <c r="P43" s="36" t="str">
        <f>IF(A43="","",VLOOKUP(A43,[7]令和4年度契約状況調査票!$D:$CE,54,FALSE))</f>
        <v/>
      </c>
      <c r="Q43" s="36" t="str">
        <f>IF(A43="","",IF(VLOOKUP(A43,[7]令和4年度契約状況調査票!$D:$AW,15,FALSE)="他官署で調達手続きを実施のため","×",IF(VLOOKUP(A43,[7]令和4年度契約状況調査票!$D:$AW,22,FALSE)="②同種の他の契約の予定価格を類推されるおそれがあるため公表しない","×","○")))</f>
        <v/>
      </c>
    </row>
    <row r="44" spans="1:17" s="11" customFormat="1" ht="67.5" hidden="1" customHeight="1">
      <c r="A44" s="12" t="str">
        <f>IF(MAX([7]令和4年度契約状況調査票!D13:D50)&gt;=ROW()-5,ROW()-5,"")</f>
        <v/>
      </c>
      <c r="B44" s="13" t="str">
        <f>IF(A44="","",VLOOKUP(A44,[7]令和4年度契約状況調査票!$D:$AW,6,FALSE))</f>
        <v/>
      </c>
      <c r="C44" s="14" t="str">
        <f>IF(A44="","",VLOOKUP(A44,[7]令和4年度契約状況調査票!$D:$AW,7,FALSE))</f>
        <v/>
      </c>
      <c r="D44" s="37" t="str">
        <f>IF(A44="","",VLOOKUP(A44,[7]令和4年度契約状況調査票!$D:$AW,10,FALSE))</f>
        <v/>
      </c>
      <c r="E44" s="13" t="str">
        <f>IF(A44="","",VLOOKUP(A44,[7]令和4年度契約状況調査票!$D:$AW,11,FALSE))</f>
        <v/>
      </c>
      <c r="F44" s="16" t="str">
        <f>IF(A44="","",VLOOKUP(A44,[7]令和4年度契約状況調査票!$D:$AW,12,FALSE))</f>
        <v/>
      </c>
      <c r="G44" s="17" t="str">
        <f>IF(A44="","",VLOOKUP(A44,[7]令和4年度契約状況調査票!$D:$AW,32,FALSE))</f>
        <v/>
      </c>
      <c r="H44" s="18" t="str">
        <f>IF(A44="","",IF(VLOOKUP(A44,[7]令和4年度契約状況調査票!$D:$AW,17,FALSE)="他官署で調達手続きを実施のため","他官署で調達手続きを実施のため",IF(VLOOKUP(A44,[7]令和4年度契約状況調査票!$D:$AW,24,FALSE)="②同種の他の契約の予定価格を類推されるおそれがあるため公表しない","同種の他の契約の予定価格を類推されるおそれがあるため公表しない",IF(VLOOKUP(A44,[7]令和4年度契約状況調査票!$D:$AW,24,FALSE)="－","－",IF(VLOOKUP(A44,[7]令和4年度契約状況調査票!$D:$AW,8,FALSE)&lt;&gt;"",TEXT(VLOOKUP(A44,[7]令和4年度契約状況調査票!$D:$AW,17,FALSE),"#,##0円")&amp;CHAR(10)&amp;"(A)",VLOOKUP(A44,[7]令和4年度契約状況調査票!$D:$AW,17,FALSE))))))</f>
        <v/>
      </c>
      <c r="I44" s="18" t="str">
        <f>IF(A44="","",VLOOKUP(A44,[7]令和4年度契約状況調査票!$D:$AW,18,FALSE))</f>
        <v/>
      </c>
      <c r="J44" s="20" t="str">
        <f>IF(A44="","",IF(VLOOKUP(A44,[7]令和4年度契約状況調査票!$D:$AW,17,FALSE)="他官署で調達手続きを実施のため","－",IF(VLOOKUP(A44,[7]令和4年度契約状況調査票!$D:$AW,24,FALSE)="②同種の他の契約の予定価格を類推されるおそれがあるため公表しない","－",IF(VLOOKUP(A44,[7]令和4年度契約状況調査票!$D:$AW,24,FALSE)="－","－",IF(VLOOKUP(A44,[7]令和4年度契約状況調査票!$D:$AW,8,FALSE)&lt;&gt;"",TEXT(VLOOKUP(A44,[7]令和4年度契約状況調査票!$D:$AW,20,FALSE),"#.0%")&amp;CHAR(10)&amp;"(B/A×100)",VLOOKUP(A44,[7]令和4年度契約状況調査票!$D:$AW,20,FALSE))))))</f>
        <v/>
      </c>
      <c r="K44" s="38"/>
      <c r="L44" s="20" t="str">
        <f>IF(A44="","",IF(VLOOKUP(A44,[7]令和4年度契約状況調査票!$D:$AW,13,FALSE)="①公益社団法人","公社",IF(VLOOKUP(A44,[7]令和4年度契約状況調査票!$D:$AW,13,FALSE)="②公益財団法人","公財","")))</f>
        <v/>
      </c>
      <c r="M44" s="20" t="str">
        <f>IF(A44="","",VLOOKUP(A44,[7]令和4年度契約状況調査票!$D:$AW,14,FALSE))</f>
        <v/>
      </c>
      <c r="N44" s="21" t="str">
        <f>IF(A44="","",IF(VLOOKUP(A44,[7]令和4年度契約状況調査票!$D:$AW,14,FALSE)="国所管",VLOOKUP(A44,[7]令和4年度契約状況調査票!$D:$AW,25,FALSE),""))</f>
        <v/>
      </c>
      <c r="O44" s="22" t="str">
        <f>IF(A44="","",IF(AND(Q44="○",P44="分担契約/単価契約"),"単価契約"&amp;CHAR(10)&amp;"予定調達総額 "&amp;TEXT(VLOOKUP(A44,[7]令和4年度契約状況調査票!$D:$AW,17,FALSE),"#,##0円")&amp;"(B)"&amp;CHAR(10)&amp;"分担契約"&amp;CHAR(10)&amp;VLOOKUP(A44,[7]令和4年度契約状況調査票!$D:$AW,33,FALSE),IF(AND(Q44="○",P44="分担契約"),"分担契約"&amp;CHAR(10)&amp;"契約総額 "&amp;TEXT(VLOOKUP(A44,[7]令和4年度契約状況調査票!$D:$AW,17,FALSE),"#,##0円")&amp;"(B)"&amp;CHAR(10)&amp;VLOOKUP(A44,[7]令和4年度契約状況調査票!$D:$AW,33,FALSE),(IF(P44="分担契約/単価契約","単価契約"&amp;CHAR(10)&amp;"予定調達総額 "&amp;TEXT(VLOOKUP(A44,[7]令和4年度契約状況調査票!$D:$AW,17,FALSE),"#,##0円")&amp;CHAR(10)&amp;"分担契約"&amp;CHAR(10)&amp;VLOOKUP(A44,[7]令和4年度契約状況調査票!$D:$AW,33,FALSE),IF(P44="分担契約","分担契約"&amp;CHAR(10)&amp;"契約総額 "&amp;TEXT(VLOOKUP(A44,[7]令和4年度契約状況調査票!$D:$AW,17,FALSE),"#,##0円")&amp;CHAR(10)&amp;VLOOKUP(A44,[7]令和4年度契約状況調査票!$D:$AW,33,FALSE),IF(P44="単価契約","単価契約"&amp;CHAR(10)&amp;"予定調達総額 "&amp;TEXT(VLOOKUP(A44,[7]令和4年度契約状況調査票!$D:$AW,17,FALSE),"#,##0円")&amp;CHAR(10)&amp;VLOOKUP(A44,[7]令和4年度契約状況調査票!$D:$AW,33,FALSE),VLOOKUP(A44,[7]令和4年度契約状況調査票!$D:$AW,33,FALSE))))))))</f>
        <v/>
      </c>
      <c r="P44" s="36" t="str">
        <f>IF(A44="","",VLOOKUP(A44,[7]令和4年度契約状況調査票!$D:$CE,54,FALSE))</f>
        <v/>
      </c>
      <c r="Q44" s="36" t="str">
        <f>IF(A44="","",IF(VLOOKUP(A44,[7]令和4年度契約状況調査票!$D:$AW,15,FALSE)="他官署で調達手続きを実施のため","×",IF(VLOOKUP(A44,[7]令和4年度契約状況調査票!$D:$AW,22,FALSE)="②同種の他の契約の予定価格を類推されるおそれがあるため公表しない","×","○")))</f>
        <v/>
      </c>
    </row>
    <row r="45" spans="1:17" s="11" customFormat="1" ht="67.5" hidden="1" customHeight="1">
      <c r="A45" s="12" t="str">
        <f>IF(MAX([7]令和4年度契約状況調査票!D13:D51)&gt;=ROW()-5,ROW()-5,"")</f>
        <v/>
      </c>
      <c r="B45" s="13" t="str">
        <f>IF(A45="","",VLOOKUP(A45,[7]令和4年度契約状況調査票!$D:$AW,6,FALSE))</f>
        <v/>
      </c>
      <c r="C45" s="14" t="str">
        <f>IF(A45="","",VLOOKUP(A45,[7]令和4年度契約状況調査票!$D:$AW,7,FALSE))</f>
        <v/>
      </c>
      <c r="D45" s="37" t="str">
        <f>IF(A45="","",VLOOKUP(A45,[7]令和4年度契約状況調査票!$D:$AW,10,FALSE))</f>
        <v/>
      </c>
      <c r="E45" s="13" t="str">
        <f>IF(A45="","",VLOOKUP(A45,[7]令和4年度契約状況調査票!$D:$AW,11,FALSE))</f>
        <v/>
      </c>
      <c r="F45" s="16" t="str">
        <f>IF(A45="","",VLOOKUP(A45,[7]令和4年度契約状況調査票!$D:$AW,12,FALSE))</f>
        <v/>
      </c>
      <c r="G45" s="17" t="str">
        <f>IF(A45="","",VLOOKUP(A45,[7]令和4年度契約状況調査票!$D:$AW,32,FALSE))</f>
        <v/>
      </c>
      <c r="H45" s="18" t="str">
        <f>IF(A45="","",IF(VLOOKUP(A45,[7]令和4年度契約状況調査票!$D:$AW,17,FALSE)="他官署で調達手続きを実施のため","他官署で調達手続きを実施のため",IF(VLOOKUP(A45,[7]令和4年度契約状況調査票!$D:$AW,24,FALSE)="②同種の他の契約の予定価格を類推されるおそれがあるため公表しない","同種の他の契約の予定価格を類推されるおそれがあるため公表しない",IF(VLOOKUP(A45,[7]令和4年度契約状況調査票!$D:$AW,24,FALSE)="－","－",IF(VLOOKUP(A45,[7]令和4年度契約状況調査票!$D:$AW,8,FALSE)&lt;&gt;"",TEXT(VLOOKUP(A45,[7]令和4年度契約状況調査票!$D:$AW,17,FALSE),"#,##0円")&amp;CHAR(10)&amp;"(A)",VLOOKUP(A45,[7]令和4年度契約状況調査票!$D:$AW,17,FALSE))))))</f>
        <v/>
      </c>
      <c r="I45" s="18" t="str">
        <f>IF(A45="","",VLOOKUP(A45,[7]令和4年度契約状況調査票!$D:$AW,18,FALSE))</f>
        <v/>
      </c>
      <c r="J45" s="20" t="str">
        <f>IF(A45="","",IF(VLOOKUP(A45,[7]令和4年度契約状況調査票!$D:$AW,17,FALSE)="他官署で調達手続きを実施のため","－",IF(VLOOKUP(A45,[7]令和4年度契約状況調査票!$D:$AW,24,FALSE)="②同種の他の契約の予定価格を類推されるおそれがあるため公表しない","－",IF(VLOOKUP(A45,[7]令和4年度契約状況調査票!$D:$AW,24,FALSE)="－","－",IF(VLOOKUP(A45,[7]令和4年度契約状況調査票!$D:$AW,8,FALSE)&lt;&gt;"",TEXT(VLOOKUP(A45,[7]令和4年度契約状況調査票!$D:$AW,20,FALSE),"#.0%")&amp;CHAR(10)&amp;"(B/A×100)",VLOOKUP(A45,[7]令和4年度契約状況調査票!$D:$AW,20,FALSE))))))</f>
        <v/>
      </c>
      <c r="K45" s="38"/>
      <c r="L45" s="20" t="str">
        <f>IF(A45="","",IF(VLOOKUP(A45,[7]令和4年度契約状況調査票!$D:$AW,13,FALSE)="①公益社団法人","公社",IF(VLOOKUP(A45,[7]令和4年度契約状況調査票!$D:$AW,13,FALSE)="②公益財団法人","公財","")))</f>
        <v/>
      </c>
      <c r="M45" s="20" t="str">
        <f>IF(A45="","",VLOOKUP(A45,[7]令和4年度契約状況調査票!$D:$AW,14,FALSE))</f>
        <v/>
      </c>
      <c r="N45" s="21" t="str">
        <f>IF(A45="","",IF(VLOOKUP(A45,[7]令和4年度契約状況調査票!$D:$AW,14,FALSE)="国所管",VLOOKUP(A45,[7]令和4年度契約状況調査票!$D:$AW,25,FALSE),""))</f>
        <v/>
      </c>
      <c r="O45" s="22" t="str">
        <f>IF(A45="","",IF(AND(Q45="○",P45="分担契約/単価契約"),"単価契約"&amp;CHAR(10)&amp;"予定調達総額 "&amp;TEXT(VLOOKUP(A45,[7]令和4年度契約状況調査票!$D:$AW,17,FALSE),"#,##0円")&amp;"(B)"&amp;CHAR(10)&amp;"分担契約"&amp;CHAR(10)&amp;VLOOKUP(A45,[7]令和4年度契約状況調査票!$D:$AW,33,FALSE),IF(AND(Q45="○",P45="分担契約"),"分担契約"&amp;CHAR(10)&amp;"契約総額 "&amp;TEXT(VLOOKUP(A45,[7]令和4年度契約状況調査票!$D:$AW,17,FALSE),"#,##0円")&amp;"(B)"&amp;CHAR(10)&amp;VLOOKUP(A45,[7]令和4年度契約状況調査票!$D:$AW,33,FALSE),(IF(P45="分担契約/単価契約","単価契約"&amp;CHAR(10)&amp;"予定調達総額 "&amp;TEXT(VLOOKUP(A45,[7]令和4年度契約状況調査票!$D:$AW,17,FALSE),"#,##0円")&amp;CHAR(10)&amp;"分担契約"&amp;CHAR(10)&amp;VLOOKUP(A45,[7]令和4年度契約状況調査票!$D:$AW,33,FALSE),IF(P45="分担契約","分担契約"&amp;CHAR(10)&amp;"契約総額 "&amp;TEXT(VLOOKUP(A45,[7]令和4年度契約状況調査票!$D:$AW,17,FALSE),"#,##0円")&amp;CHAR(10)&amp;VLOOKUP(A45,[7]令和4年度契約状況調査票!$D:$AW,33,FALSE),IF(P45="単価契約","単価契約"&amp;CHAR(10)&amp;"予定調達総額 "&amp;TEXT(VLOOKUP(A45,[7]令和4年度契約状況調査票!$D:$AW,17,FALSE),"#,##0円")&amp;CHAR(10)&amp;VLOOKUP(A45,[7]令和4年度契約状況調査票!$D:$AW,33,FALSE),VLOOKUP(A45,[7]令和4年度契約状況調査票!$D:$AW,33,FALSE))))))))</f>
        <v/>
      </c>
      <c r="P45" s="36" t="str">
        <f>IF(A45="","",VLOOKUP(A45,[7]令和4年度契約状況調査票!$D:$CE,54,FALSE))</f>
        <v/>
      </c>
      <c r="Q45" s="36" t="str">
        <f>IF(A45="","",IF(VLOOKUP(A45,[7]令和4年度契約状況調査票!$D:$AW,15,FALSE)="他官署で調達手続きを実施のため","×",IF(VLOOKUP(A45,[7]令和4年度契約状況調査票!$D:$AW,22,FALSE)="②同種の他の契約の予定価格を類推されるおそれがあるため公表しない","×","○")))</f>
        <v/>
      </c>
    </row>
    <row r="46" spans="1:17" s="11" customFormat="1" ht="67.5" hidden="1" customHeight="1">
      <c r="A46" s="12" t="str">
        <f>IF(MAX([7]令和4年度契約状況調査票!D13:D52)&gt;=ROW()-5,ROW()-5,"")</f>
        <v/>
      </c>
      <c r="B46" s="13" t="str">
        <f>IF(A46="","",VLOOKUP(A46,[7]令和4年度契約状況調査票!$D:$AW,6,FALSE))</f>
        <v/>
      </c>
      <c r="C46" s="14" t="str">
        <f>IF(A46="","",VLOOKUP(A46,[7]令和4年度契約状況調査票!$D:$AW,7,FALSE))</f>
        <v/>
      </c>
      <c r="D46" s="37" t="str">
        <f>IF(A46="","",VLOOKUP(A46,[7]令和4年度契約状況調査票!$D:$AW,10,FALSE))</f>
        <v/>
      </c>
      <c r="E46" s="13" t="str">
        <f>IF(A46="","",VLOOKUP(A46,[7]令和4年度契約状況調査票!$D:$AW,11,FALSE))</f>
        <v/>
      </c>
      <c r="F46" s="16" t="str">
        <f>IF(A46="","",VLOOKUP(A46,[7]令和4年度契約状況調査票!$D:$AW,12,FALSE))</f>
        <v/>
      </c>
      <c r="G46" s="17" t="str">
        <f>IF(A46="","",VLOOKUP(A46,[7]令和4年度契約状況調査票!$D:$AW,32,FALSE))</f>
        <v/>
      </c>
      <c r="H46" s="18" t="str">
        <f>IF(A46="","",IF(VLOOKUP(A46,[7]令和4年度契約状況調査票!$D:$AW,17,FALSE)="他官署で調達手続きを実施のため","他官署で調達手続きを実施のため",IF(VLOOKUP(A46,[7]令和4年度契約状況調査票!$D:$AW,24,FALSE)="②同種の他の契約の予定価格を類推されるおそれがあるため公表しない","同種の他の契約の予定価格を類推されるおそれがあるため公表しない",IF(VLOOKUP(A46,[7]令和4年度契約状況調査票!$D:$AW,24,FALSE)="－","－",IF(VLOOKUP(A46,[7]令和4年度契約状況調査票!$D:$AW,8,FALSE)&lt;&gt;"",TEXT(VLOOKUP(A46,[7]令和4年度契約状況調査票!$D:$AW,17,FALSE),"#,##0円")&amp;CHAR(10)&amp;"(A)",VLOOKUP(A46,[7]令和4年度契約状況調査票!$D:$AW,17,FALSE))))))</f>
        <v/>
      </c>
      <c r="I46" s="18" t="str">
        <f>IF(A46="","",VLOOKUP(A46,[7]令和4年度契約状況調査票!$D:$AW,18,FALSE))</f>
        <v/>
      </c>
      <c r="J46" s="20" t="str">
        <f>IF(A46="","",IF(VLOOKUP(A46,[7]令和4年度契約状況調査票!$D:$AW,17,FALSE)="他官署で調達手続きを実施のため","－",IF(VLOOKUP(A46,[7]令和4年度契約状況調査票!$D:$AW,24,FALSE)="②同種の他の契約の予定価格を類推されるおそれがあるため公表しない","－",IF(VLOOKUP(A46,[7]令和4年度契約状況調査票!$D:$AW,24,FALSE)="－","－",IF(VLOOKUP(A46,[7]令和4年度契約状況調査票!$D:$AW,8,FALSE)&lt;&gt;"",TEXT(VLOOKUP(A46,[7]令和4年度契約状況調査票!$D:$AW,20,FALSE),"#.0%")&amp;CHAR(10)&amp;"(B/A×100)",VLOOKUP(A46,[7]令和4年度契約状況調査票!$D:$AW,20,FALSE))))))</f>
        <v/>
      </c>
      <c r="K46" s="38"/>
      <c r="L46" s="20" t="str">
        <f>IF(A46="","",IF(VLOOKUP(A46,[7]令和4年度契約状況調査票!$D:$AW,13,FALSE)="①公益社団法人","公社",IF(VLOOKUP(A46,[7]令和4年度契約状況調査票!$D:$AW,13,FALSE)="②公益財団法人","公財","")))</f>
        <v/>
      </c>
      <c r="M46" s="20" t="str">
        <f>IF(A46="","",VLOOKUP(A46,[7]令和4年度契約状況調査票!$D:$AW,14,FALSE))</f>
        <v/>
      </c>
      <c r="N46" s="21" t="str">
        <f>IF(A46="","",IF(VLOOKUP(A46,[7]令和4年度契約状況調査票!$D:$AW,14,FALSE)="国所管",VLOOKUP(A46,[7]令和4年度契約状況調査票!$D:$AW,25,FALSE),""))</f>
        <v/>
      </c>
      <c r="O46" s="22" t="str">
        <f>IF(A46="","",IF(AND(Q46="○",P46="分担契約/単価契約"),"単価契約"&amp;CHAR(10)&amp;"予定調達総額 "&amp;TEXT(VLOOKUP(A46,[7]令和4年度契約状況調査票!$D:$AW,17,FALSE),"#,##0円")&amp;"(B)"&amp;CHAR(10)&amp;"分担契約"&amp;CHAR(10)&amp;VLOOKUP(A46,[7]令和4年度契約状況調査票!$D:$AW,33,FALSE),IF(AND(Q46="○",P46="分担契約"),"分担契約"&amp;CHAR(10)&amp;"契約総額 "&amp;TEXT(VLOOKUP(A46,[7]令和4年度契約状況調査票!$D:$AW,17,FALSE),"#,##0円")&amp;"(B)"&amp;CHAR(10)&amp;VLOOKUP(A46,[7]令和4年度契約状況調査票!$D:$AW,33,FALSE),(IF(P46="分担契約/単価契約","単価契約"&amp;CHAR(10)&amp;"予定調達総額 "&amp;TEXT(VLOOKUP(A46,[7]令和4年度契約状況調査票!$D:$AW,17,FALSE),"#,##0円")&amp;CHAR(10)&amp;"分担契約"&amp;CHAR(10)&amp;VLOOKUP(A46,[7]令和4年度契約状況調査票!$D:$AW,33,FALSE),IF(P46="分担契約","分担契約"&amp;CHAR(10)&amp;"契約総額 "&amp;TEXT(VLOOKUP(A46,[7]令和4年度契約状況調査票!$D:$AW,17,FALSE),"#,##0円")&amp;CHAR(10)&amp;VLOOKUP(A46,[7]令和4年度契約状況調査票!$D:$AW,33,FALSE),IF(P46="単価契約","単価契約"&amp;CHAR(10)&amp;"予定調達総額 "&amp;TEXT(VLOOKUP(A46,[7]令和4年度契約状況調査票!$D:$AW,17,FALSE),"#,##0円")&amp;CHAR(10)&amp;VLOOKUP(A46,[7]令和4年度契約状況調査票!$D:$AW,33,FALSE),VLOOKUP(A46,[7]令和4年度契約状況調査票!$D:$AW,33,FALSE))))))))</f>
        <v/>
      </c>
      <c r="P46" s="36" t="str">
        <f>IF(A46="","",VLOOKUP(A46,[7]令和4年度契約状況調査票!$D:$CE,54,FALSE))</f>
        <v/>
      </c>
      <c r="Q46" s="36" t="str">
        <f>IF(A46="","",IF(VLOOKUP(A46,[7]令和4年度契約状況調査票!$D:$AW,15,FALSE)="他官署で調達手続きを実施のため","×",IF(VLOOKUP(A46,[7]令和4年度契約状況調査票!$D:$AW,22,FALSE)="②同種の他の契約の予定価格を類推されるおそれがあるため公表しない","×","○")))</f>
        <v/>
      </c>
    </row>
    <row r="47" spans="1:17" s="11" customFormat="1" ht="67.5" hidden="1" customHeight="1">
      <c r="A47" s="12" t="str">
        <f>IF(MAX([7]令和4年度契約状況調査票!D13:D53)&gt;=ROW()-5,ROW()-5,"")</f>
        <v/>
      </c>
      <c r="B47" s="13" t="str">
        <f>IF(A47="","",VLOOKUP(A47,[7]令和4年度契約状況調査票!$D:$AW,6,FALSE))</f>
        <v/>
      </c>
      <c r="C47" s="14" t="str">
        <f>IF(A47="","",VLOOKUP(A47,[7]令和4年度契約状況調査票!$D:$AW,7,FALSE))</f>
        <v/>
      </c>
      <c r="D47" s="37" t="str">
        <f>IF(A47="","",VLOOKUP(A47,[7]令和4年度契約状況調査票!$D:$AW,10,FALSE))</f>
        <v/>
      </c>
      <c r="E47" s="13" t="str">
        <f>IF(A47="","",VLOOKUP(A47,[7]令和4年度契約状況調査票!$D:$AW,11,FALSE))</f>
        <v/>
      </c>
      <c r="F47" s="16" t="str">
        <f>IF(A47="","",VLOOKUP(A47,[7]令和4年度契約状況調査票!$D:$AW,12,FALSE))</f>
        <v/>
      </c>
      <c r="G47" s="17" t="str">
        <f>IF(A47="","",VLOOKUP(A47,[7]令和4年度契約状況調査票!$D:$AW,32,FALSE))</f>
        <v/>
      </c>
      <c r="H47" s="18" t="str">
        <f>IF(A47="","",IF(VLOOKUP(A47,[7]令和4年度契約状況調査票!$D:$AW,17,FALSE)="他官署で調達手続きを実施のため","他官署で調達手続きを実施のため",IF(VLOOKUP(A47,[7]令和4年度契約状況調査票!$D:$AW,24,FALSE)="②同種の他の契約の予定価格を類推されるおそれがあるため公表しない","同種の他の契約の予定価格を類推されるおそれがあるため公表しない",IF(VLOOKUP(A47,[7]令和4年度契約状況調査票!$D:$AW,24,FALSE)="－","－",IF(VLOOKUP(A47,[7]令和4年度契約状況調査票!$D:$AW,8,FALSE)&lt;&gt;"",TEXT(VLOOKUP(A47,[7]令和4年度契約状況調査票!$D:$AW,17,FALSE),"#,##0円")&amp;CHAR(10)&amp;"(A)",VLOOKUP(A47,[7]令和4年度契約状況調査票!$D:$AW,17,FALSE))))))</f>
        <v/>
      </c>
      <c r="I47" s="18" t="str">
        <f>IF(A47="","",VLOOKUP(A47,[7]令和4年度契約状況調査票!$D:$AW,18,FALSE))</f>
        <v/>
      </c>
      <c r="J47" s="20" t="str">
        <f>IF(A47="","",IF(VLOOKUP(A47,[7]令和4年度契約状況調査票!$D:$AW,17,FALSE)="他官署で調達手続きを実施のため","－",IF(VLOOKUP(A47,[7]令和4年度契約状況調査票!$D:$AW,24,FALSE)="②同種の他の契約の予定価格を類推されるおそれがあるため公表しない","－",IF(VLOOKUP(A47,[7]令和4年度契約状況調査票!$D:$AW,24,FALSE)="－","－",IF(VLOOKUP(A47,[7]令和4年度契約状況調査票!$D:$AW,8,FALSE)&lt;&gt;"",TEXT(VLOOKUP(A47,[7]令和4年度契約状況調査票!$D:$AW,20,FALSE),"#.0%")&amp;CHAR(10)&amp;"(B/A×100)",VLOOKUP(A47,[7]令和4年度契約状況調査票!$D:$AW,20,FALSE))))))</f>
        <v/>
      </c>
      <c r="K47" s="38"/>
      <c r="L47" s="20" t="str">
        <f>IF(A47="","",IF(VLOOKUP(A47,[7]令和4年度契約状況調査票!$D:$AW,13,FALSE)="①公益社団法人","公社",IF(VLOOKUP(A47,[7]令和4年度契約状況調査票!$D:$AW,13,FALSE)="②公益財団法人","公財","")))</f>
        <v/>
      </c>
      <c r="M47" s="20" t="str">
        <f>IF(A47="","",VLOOKUP(A47,[7]令和4年度契約状況調査票!$D:$AW,14,FALSE))</f>
        <v/>
      </c>
      <c r="N47" s="21" t="str">
        <f>IF(A47="","",IF(VLOOKUP(A47,[7]令和4年度契約状況調査票!$D:$AW,14,FALSE)="国所管",VLOOKUP(A47,[7]令和4年度契約状況調査票!$D:$AW,25,FALSE),""))</f>
        <v/>
      </c>
      <c r="O47" s="22" t="str">
        <f>IF(A47="","",IF(AND(Q47="○",P47="分担契約/単価契約"),"単価契約"&amp;CHAR(10)&amp;"予定調達総額 "&amp;TEXT(VLOOKUP(A47,[7]令和4年度契約状況調査票!$D:$AW,17,FALSE),"#,##0円")&amp;"(B)"&amp;CHAR(10)&amp;"分担契約"&amp;CHAR(10)&amp;VLOOKUP(A47,[7]令和4年度契約状況調査票!$D:$AW,33,FALSE),IF(AND(Q47="○",P47="分担契約"),"分担契約"&amp;CHAR(10)&amp;"契約総額 "&amp;TEXT(VLOOKUP(A47,[7]令和4年度契約状況調査票!$D:$AW,17,FALSE),"#,##0円")&amp;"(B)"&amp;CHAR(10)&amp;VLOOKUP(A47,[7]令和4年度契約状況調査票!$D:$AW,33,FALSE),(IF(P47="分担契約/単価契約","単価契約"&amp;CHAR(10)&amp;"予定調達総額 "&amp;TEXT(VLOOKUP(A47,[7]令和4年度契約状況調査票!$D:$AW,17,FALSE),"#,##0円")&amp;CHAR(10)&amp;"分担契約"&amp;CHAR(10)&amp;VLOOKUP(A47,[7]令和4年度契約状況調査票!$D:$AW,33,FALSE),IF(P47="分担契約","分担契約"&amp;CHAR(10)&amp;"契約総額 "&amp;TEXT(VLOOKUP(A47,[7]令和4年度契約状況調査票!$D:$AW,17,FALSE),"#,##0円")&amp;CHAR(10)&amp;VLOOKUP(A47,[7]令和4年度契約状況調査票!$D:$AW,33,FALSE),IF(P47="単価契約","単価契約"&amp;CHAR(10)&amp;"予定調達総額 "&amp;TEXT(VLOOKUP(A47,[7]令和4年度契約状況調査票!$D:$AW,17,FALSE),"#,##0円")&amp;CHAR(10)&amp;VLOOKUP(A47,[7]令和4年度契約状況調査票!$D:$AW,33,FALSE),VLOOKUP(A47,[7]令和4年度契約状況調査票!$D:$AW,33,FALSE))))))))</f>
        <v/>
      </c>
      <c r="P47" s="36" t="str">
        <f>IF(A47="","",VLOOKUP(A47,[7]令和4年度契約状況調査票!$D:$CE,54,FALSE))</f>
        <v/>
      </c>
      <c r="Q47" s="36" t="str">
        <f>IF(A47="","",IF(VLOOKUP(A47,[7]令和4年度契約状況調査票!$D:$AW,15,FALSE)="他官署で調達手続きを実施のため","×",IF(VLOOKUP(A47,[7]令和4年度契約状況調査票!$D:$AW,22,FALSE)="②同種の他の契約の予定価格を類推されるおそれがあるため公表しない","×","○")))</f>
        <v/>
      </c>
    </row>
    <row r="48" spans="1:17" s="11" customFormat="1" ht="67.5" hidden="1" customHeight="1">
      <c r="A48" s="12" t="str">
        <f>IF(MAX([7]令和4年度契約状況調査票!D13:D54)&gt;=ROW()-5,ROW()-5,"")</f>
        <v/>
      </c>
      <c r="B48" s="13" t="str">
        <f>IF(A48="","",VLOOKUP(A48,[7]令和4年度契約状況調査票!$D:$AW,6,FALSE))</f>
        <v/>
      </c>
      <c r="C48" s="14" t="str">
        <f>IF(A48="","",VLOOKUP(A48,[7]令和4年度契約状況調査票!$D:$AW,7,FALSE))</f>
        <v/>
      </c>
      <c r="D48" s="37" t="str">
        <f>IF(A48="","",VLOOKUP(A48,[7]令和4年度契約状況調査票!$D:$AW,10,FALSE))</f>
        <v/>
      </c>
      <c r="E48" s="13" t="str">
        <f>IF(A48="","",VLOOKUP(A48,[7]令和4年度契約状況調査票!$D:$AW,11,FALSE))</f>
        <v/>
      </c>
      <c r="F48" s="16" t="str">
        <f>IF(A48="","",VLOOKUP(A48,[7]令和4年度契約状況調査票!$D:$AW,12,FALSE))</f>
        <v/>
      </c>
      <c r="G48" s="17" t="str">
        <f>IF(A48="","",VLOOKUP(A48,[7]令和4年度契約状況調査票!$D:$AW,32,FALSE))</f>
        <v/>
      </c>
      <c r="H48" s="18" t="str">
        <f>IF(A48="","",IF(VLOOKUP(A48,[7]令和4年度契約状況調査票!$D:$AW,17,FALSE)="他官署で調達手続きを実施のため","他官署で調達手続きを実施のため",IF(VLOOKUP(A48,[7]令和4年度契約状況調査票!$D:$AW,24,FALSE)="②同種の他の契約の予定価格を類推されるおそれがあるため公表しない","同種の他の契約の予定価格を類推されるおそれがあるため公表しない",IF(VLOOKUP(A48,[7]令和4年度契約状況調査票!$D:$AW,24,FALSE)="－","－",IF(VLOOKUP(A48,[7]令和4年度契約状況調査票!$D:$AW,8,FALSE)&lt;&gt;"",TEXT(VLOOKUP(A48,[7]令和4年度契約状況調査票!$D:$AW,17,FALSE),"#,##0円")&amp;CHAR(10)&amp;"(A)",VLOOKUP(A48,[7]令和4年度契約状況調査票!$D:$AW,17,FALSE))))))</f>
        <v/>
      </c>
      <c r="I48" s="18" t="str">
        <f>IF(A48="","",VLOOKUP(A48,[7]令和4年度契約状況調査票!$D:$AW,18,FALSE))</f>
        <v/>
      </c>
      <c r="J48" s="20" t="str">
        <f>IF(A48="","",IF(VLOOKUP(A48,[7]令和4年度契約状況調査票!$D:$AW,17,FALSE)="他官署で調達手続きを実施のため","－",IF(VLOOKUP(A48,[7]令和4年度契約状況調査票!$D:$AW,24,FALSE)="②同種の他の契約の予定価格を類推されるおそれがあるため公表しない","－",IF(VLOOKUP(A48,[7]令和4年度契約状況調査票!$D:$AW,24,FALSE)="－","－",IF(VLOOKUP(A48,[7]令和4年度契約状況調査票!$D:$AW,8,FALSE)&lt;&gt;"",TEXT(VLOOKUP(A48,[7]令和4年度契約状況調査票!$D:$AW,20,FALSE),"#.0%")&amp;CHAR(10)&amp;"(B/A×100)",VLOOKUP(A48,[7]令和4年度契約状況調査票!$D:$AW,20,FALSE))))))</f>
        <v/>
      </c>
      <c r="K48" s="38"/>
      <c r="L48" s="20" t="str">
        <f>IF(A48="","",IF(VLOOKUP(A48,[7]令和4年度契約状況調査票!$D:$AW,13,FALSE)="①公益社団法人","公社",IF(VLOOKUP(A48,[7]令和4年度契約状況調査票!$D:$AW,13,FALSE)="②公益財団法人","公財","")))</f>
        <v/>
      </c>
      <c r="M48" s="20" t="str">
        <f>IF(A48="","",VLOOKUP(A48,[7]令和4年度契約状況調査票!$D:$AW,14,FALSE))</f>
        <v/>
      </c>
      <c r="N48" s="21" t="str">
        <f>IF(A48="","",IF(VLOOKUP(A48,[7]令和4年度契約状況調査票!$D:$AW,14,FALSE)="国所管",VLOOKUP(A48,[7]令和4年度契約状況調査票!$D:$AW,25,FALSE),""))</f>
        <v/>
      </c>
      <c r="O48" s="22" t="str">
        <f>IF(A48="","",IF(AND(Q48="○",P48="分担契約/単価契約"),"単価契約"&amp;CHAR(10)&amp;"予定調達総額 "&amp;TEXT(VLOOKUP(A48,[7]令和4年度契約状況調査票!$D:$AW,17,FALSE),"#,##0円")&amp;"(B)"&amp;CHAR(10)&amp;"分担契約"&amp;CHAR(10)&amp;VLOOKUP(A48,[7]令和4年度契約状況調査票!$D:$AW,33,FALSE),IF(AND(Q48="○",P48="分担契約"),"分担契約"&amp;CHAR(10)&amp;"契約総額 "&amp;TEXT(VLOOKUP(A48,[7]令和4年度契約状況調査票!$D:$AW,17,FALSE),"#,##0円")&amp;"(B)"&amp;CHAR(10)&amp;VLOOKUP(A48,[7]令和4年度契約状況調査票!$D:$AW,33,FALSE),(IF(P48="分担契約/単価契約","単価契約"&amp;CHAR(10)&amp;"予定調達総額 "&amp;TEXT(VLOOKUP(A48,[7]令和4年度契約状況調査票!$D:$AW,17,FALSE),"#,##0円")&amp;CHAR(10)&amp;"分担契約"&amp;CHAR(10)&amp;VLOOKUP(A48,[7]令和4年度契約状況調査票!$D:$AW,33,FALSE),IF(P48="分担契約","分担契約"&amp;CHAR(10)&amp;"契約総額 "&amp;TEXT(VLOOKUP(A48,[7]令和4年度契約状況調査票!$D:$AW,17,FALSE),"#,##0円")&amp;CHAR(10)&amp;VLOOKUP(A48,[7]令和4年度契約状況調査票!$D:$AW,33,FALSE),IF(P48="単価契約","単価契約"&amp;CHAR(10)&amp;"予定調達総額 "&amp;TEXT(VLOOKUP(A48,[7]令和4年度契約状況調査票!$D:$AW,17,FALSE),"#,##0円")&amp;CHAR(10)&amp;VLOOKUP(A48,[7]令和4年度契約状況調査票!$D:$AW,33,FALSE),VLOOKUP(A48,[7]令和4年度契約状況調査票!$D:$AW,33,FALSE))))))))</f>
        <v/>
      </c>
      <c r="P48" s="36" t="str">
        <f>IF(A48="","",VLOOKUP(A48,[7]令和4年度契約状況調査票!$D:$CE,54,FALSE))</f>
        <v/>
      </c>
      <c r="Q48" s="36" t="str">
        <f>IF(A48="","",IF(VLOOKUP(A48,[7]令和4年度契約状況調査票!$D:$AW,15,FALSE)="他官署で調達手続きを実施のため","×",IF(VLOOKUP(A48,[7]令和4年度契約状況調査票!$D:$AW,22,FALSE)="②同種の他の契約の予定価格を類推されるおそれがあるため公表しない","×","○")))</f>
        <v/>
      </c>
    </row>
    <row r="49" spans="1:17" s="11" customFormat="1" ht="67.5" hidden="1" customHeight="1">
      <c r="A49" s="12" t="str">
        <f>IF(MAX([7]令和4年度契約状況調査票!D13:D55)&gt;=ROW()-5,ROW()-5,"")</f>
        <v/>
      </c>
      <c r="B49" s="13" t="str">
        <f>IF(A49="","",VLOOKUP(A49,[7]令和4年度契約状況調査票!$D:$AW,6,FALSE))</f>
        <v/>
      </c>
      <c r="C49" s="14" t="str">
        <f>IF(A49="","",VLOOKUP(A49,[7]令和4年度契約状況調査票!$D:$AW,7,FALSE))</f>
        <v/>
      </c>
      <c r="D49" s="37" t="str">
        <f>IF(A49="","",VLOOKUP(A49,[7]令和4年度契約状況調査票!$D:$AW,10,FALSE))</f>
        <v/>
      </c>
      <c r="E49" s="13" t="str">
        <f>IF(A49="","",VLOOKUP(A49,[7]令和4年度契約状況調査票!$D:$AW,11,FALSE))</f>
        <v/>
      </c>
      <c r="F49" s="16" t="str">
        <f>IF(A49="","",VLOOKUP(A49,[7]令和4年度契約状況調査票!$D:$AW,12,FALSE))</f>
        <v/>
      </c>
      <c r="G49" s="17" t="str">
        <f>IF(A49="","",VLOOKUP(A49,[7]令和4年度契約状況調査票!$D:$AW,32,FALSE))</f>
        <v/>
      </c>
      <c r="H49" s="18" t="str">
        <f>IF(A49="","",IF(VLOOKUP(A49,[7]令和4年度契約状況調査票!$D:$AW,17,FALSE)="他官署で調達手続きを実施のため","他官署で調達手続きを実施のため",IF(VLOOKUP(A49,[7]令和4年度契約状況調査票!$D:$AW,24,FALSE)="②同種の他の契約の予定価格を類推されるおそれがあるため公表しない","同種の他の契約の予定価格を類推されるおそれがあるため公表しない",IF(VLOOKUP(A49,[7]令和4年度契約状況調査票!$D:$AW,24,FALSE)="－","－",IF(VLOOKUP(A49,[7]令和4年度契約状況調査票!$D:$AW,8,FALSE)&lt;&gt;"",TEXT(VLOOKUP(A49,[7]令和4年度契約状況調査票!$D:$AW,17,FALSE),"#,##0円")&amp;CHAR(10)&amp;"(A)",VLOOKUP(A49,[7]令和4年度契約状況調査票!$D:$AW,17,FALSE))))))</f>
        <v/>
      </c>
      <c r="I49" s="18" t="str">
        <f>IF(A49="","",VLOOKUP(A49,[7]令和4年度契約状況調査票!$D:$AW,18,FALSE))</f>
        <v/>
      </c>
      <c r="J49" s="20" t="str">
        <f>IF(A49="","",IF(VLOOKUP(A49,[7]令和4年度契約状況調査票!$D:$AW,17,FALSE)="他官署で調達手続きを実施のため","－",IF(VLOOKUP(A49,[7]令和4年度契約状況調査票!$D:$AW,24,FALSE)="②同種の他の契約の予定価格を類推されるおそれがあるため公表しない","－",IF(VLOOKUP(A49,[7]令和4年度契約状況調査票!$D:$AW,24,FALSE)="－","－",IF(VLOOKUP(A49,[7]令和4年度契約状況調査票!$D:$AW,8,FALSE)&lt;&gt;"",TEXT(VLOOKUP(A49,[7]令和4年度契約状況調査票!$D:$AW,20,FALSE),"#.0%")&amp;CHAR(10)&amp;"(B/A×100)",VLOOKUP(A49,[7]令和4年度契約状況調査票!$D:$AW,20,FALSE))))))</f>
        <v/>
      </c>
      <c r="K49" s="38"/>
      <c r="L49" s="20" t="str">
        <f>IF(A49="","",IF(VLOOKUP(A49,[7]令和4年度契約状況調査票!$D:$AW,13,FALSE)="①公益社団法人","公社",IF(VLOOKUP(A49,[7]令和4年度契約状況調査票!$D:$AW,13,FALSE)="②公益財団法人","公財","")))</f>
        <v/>
      </c>
      <c r="M49" s="20" t="str">
        <f>IF(A49="","",VLOOKUP(A49,[7]令和4年度契約状況調査票!$D:$AW,14,FALSE))</f>
        <v/>
      </c>
      <c r="N49" s="21" t="str">
        <f>IF(A49="","",IF(VLOOKUP(A49,[7]令和4年度契約状況調査票!$D:$AW,14,FALSE)="国所管",VLOOKUP(A49,[7]令和4年度契約状況調査票!$D:$AW,25,FALSE),""))</f>
        <v/>
      </c>
      <c r="O49" s="22" t="str">
        <f>IF(A49="","",IF(AND(Q49="○",P49="分担契約/単価契約"),"単価契約"&amp;CHAR(10)&amp;"予定調達総額 "&amp;TEXT(VLOOKUP(A49,[7]令和4年度契約状況調査票!$D:$AW,17,FALSE),"#,##0円")&amp;"(B)"&amp;CHAR(10)&amp;"分担契約"&amp;CHAR(10)&amp;VLOOKUP(A49,[7]令和4年度契約状況調査票!$D:$AW,33,FALSE),IF(AND(Q49="○",P49="分担契約"),"分担契約"&amp;CHAR(10)&amp;"契約総額 "&amp;TEXT(VLOOKUP(A49,[7]令和4年度契約状況調査票!$D:$AW,17,FALSE),"#,##0円")&amp;"(B)"&amp;CHAR(10)&amp;VLOOKUP(A49,[7]令和4年度契約状況調査票!$D:$AW,33,FALSE),(IF(P49="分担契約/単価契約","単価契約"&amp;CHAR(10)&amp;"予定調達総額 "&amp;TEXT(VLOOKUP(A49,[7]令和4年度契約状況調査票!$D:$AW,17,FALSE),"#,##0円")&amp;CHAR(10)&amp;"分担契約"&amp;CHAR(10)&amp;VLOOKUP(A49,[7]令和4年度契約状況調査票!$D:$AW,33,FALSE),IF(P49="分担契約","分担契約"&amp;CHAR(10)&amp;"契約総額 "&amp;TEXT(VLOOKUP(A49,[7]令和4年度契約状況調査票!$D:$AW,17,FALSE),"#,##0円")&amp;CHAR(10)&amp;VLOOKUP(A49,[7]令和4年度契約状況調査票!$D:$AW,33,FALSE),IF(P49="単価契約","単価契約"&amp;CHAR(10)&amp;"予定調達総額 "&amp;TEXT(VLOOKUP(A49,[7]令和4年度契約状況調査票!$D:$AW,17,FALSE),"#,##0円")&amp;CHAR(10)&amp;VLOOKUP(A49,[7]令和4年度契約状況調査票!$D:$AW,33,FALSE),VLOOKUP(A49,[7]令和4年度契約状況調査票!$D:$AW,33,FALSE))))))))</f>
        <v/>
      </c>
      <c r="P49" s="36" t="str">
        <f>IF(A49="","",VLOOKUP(A49,[7]令和4年度契約状況調査票!$D:$CE,54,FALSE))</f>
        <v/>
      </c>
      <c r="Q49" s="36" t="str">
        <f>IF(A49="","",IF(VLOOKUP(A49,[7]令和4年度契約状況調査票!$D:$AW,15,FALSE)="他官署で調達手続きを実施のため","×",IF(VLOOKUP(A49,[7]令和4年度契約状況調査票!$D:$AW,22,FALSE)="②同種の他の契約の予定価格を類推されるおそれがあるため公表しない","×","○")))</f>
        <v/>
      </c>
    </row>
    <row r="50" spans="1:17" s="11" customFormat="1" ht="67.5" hidden="1" customHeight="1">
      <c r="A50" s="12" t="str">
        <f>IF(MAX([7]令和4年度契約状況調査票!D13:D56)&gt;=ROW()-5,ROW()-5,"")</f>
        <v/>
      </c>
      <c r="B50" s="13" t="str">
        <f>IF(A50="","",VLOOKUP(A50,[7]令和4年度契約状況調査票!$D:$AW,6,FALSE))</f>
        <v/>
      </c>
      <c r="C50" s="14" t="str">
        <f>IF(A50="","",VLOOKUP(A50,[7]令和4年度契約状況調査票!$D:$AW,7,FALSE))</f>
        <v/>
      </c>
      <c r="D50" s="37" t="str">
        <f>IF(A50="","",VLOOKUP(A50,[7]令和4年度契約状況調査票!$D:$AW,10,FALSE))</f>
        <v/>
      </c>
      <c r="E50" s="13" t="str">
        <f>IF(A50="","",VLOOKUP(A50,[7]令和4年度契約状況調査票!$D:$AW,11,FALSE))</f>
        <v/>
      </c>
      <c r="F50" s="16" t="str">
        <f>IF(A50="","",VLOOKUP(A50,[7]令和4年度契約状況調査票!$D:$AW,12,FALSE))</f>
        <v/>
      </c>
      <c r="G50" s="17" t="str">
        <f>IF(A50="","",VLOOKUP(A50,[7]令和4年度契約状況調査票!$D:$AW,32,FALSE))</f>
        <v/>
      </c>
      <c r="H50" s="18" t="str">
        <f>IF(A50="","",IF(VLOOKUP(A50,[7]令和4年度契約状況調査票!$D:$AW,17,FALSE)="他官署で調達手続きを実施のため","他官署で調達手続きを実施のため",IF(VLOOKUP(A50,[7]令和4年度契約状況調査票!$D:$AW,24,FALSE)="②同種の他の契約の予定価格を類推されるおそれがあるため公表しない","同種の他の契約の予定価格を類推されるおそれがあるため公表しない",IF(VLOOKUP(A50,[7]令和4年度契約状況調査票!$D:$AW,24,FALSE)="－","－",IF(VLOOKUP(A50,[7]令和4年度契約状況調査票!$D:$AW,8,FALSE)&lt;&gt;"",TEXT(VLOOKUP(A50,[7]令和4年度契約状況調査票!$D:$AW,17,FALSE),"#,##0円")&amp;CHAR(10)&amp;"(A)",VLOOKUP(A50,[7]令和4年度契約状況調査票!$D:$AW,17,FALSE))))))</f>
        <v/>
      </c>
      <c r="I50" s="18" t="str">
        <f>IF(A50="","",VLOOKUP(A50,[7]令和4年度契約状況調査票!$D:$AW,18,FALSE))</f>
        <v/>
      </c>
      <c r="J50" s="20" t="str">
        <f>IF(A50="","",IF(VLOOKUP(A50,[7]令和4年度契約状況調査票!$D:$AW,17,FALSE)="他官署で調達手続きを実施のため","－",IF(VLOOKUP(A50,[7]令和4年度契約状況調査票!$D:$AW,24,FALSE)="②同種の他の契約の予定価格を類推されるおそれがあるため公表しない","－",IF(VLOOKUP(A50,[7]令和4年度契約状況調査票!$D:$AW,24,FALSE)="－","－",IF(VLOOKUP(A50,[7]令和4年度契約状況調査票!$D:$AW,8,FALSE)&lt;&gt;"",TEXT(VLOOKUP(A50,[7]令和4年度契約状況調査票!$D:$AW,20,FALSE),"#.0%")&amp;CHAR(10)&amp;"(B/A×100)",VLOOKUP(A50,[7]令和4年度契約状況調査票!$D:$AW,20,FALSE))))))</f>
        <v/>
      </c>
      <c r="K50" s="38"/>
      <c r="L50" s="20" t="str">
        <f>IF(A50="","",IF(VLOOKUP(A50,[7]令和4年度契約状況調査票!$D:$AW,13,FALSE)="①公益社団法人","公社",IF(VLOOKUP(A50,[7]令和4年度契約状況調査票!$D:$AW,13,FALSE)="②公益財団法人","公財","")))</f>
        <v/>
      </c>
      <c r="M50" s="20" t="str">
        <f>IF(A50="","",VLOOKUP(A50,[7]令和4年度契約状況調査票!$D:$AW,14,FALSE))</f>
        <v/>
      </c>
      <c r="N50" s="21" t="str">
        <f>IF(A50="","",IF(VLOOKUP(A50,[7]令和4年度契約状況調査票!$D:$AW,14,FALSE)="国所管",VLOOKUP(A50,[7]令和4年度契約状況調査票!$D:$AW,25,FALSE),""))</f>
        <v/>
      </c>
      <c r="O50" s="22" t="str">
        <f>IF(A50="","",IF(AND(Q50="○",P50="分担契約/単価契約"),"単価契約"&amp;CHAR(10)&amp;"予定調達総額 "&amp;TEXT(VLOOKUP(A50,[7]令和4年度契約状況調査票!$D:$AW,17,FALSE),"#,##0円")&amp;"(B)"&amp;CHAR(10)&amp;"分担契約"&amp;CHAR(10)&amp;VLOOKUP(A50,[7]令和4年度契約状況調査票!$D:$AW,33,FALSE),IF(AND(Q50="○",P50="分担契約"),"分担契約"&amp;CHAR(10)&amp;"契約総額 "&amp;TEXT(VLOOKUP(A50,[7]令和4年度契約状況調査票!$D:$AW,17,FALSE),"#,##0円")&amp;"(B)"&amp;CHAR(10)&amp;VLOOKUP(A50,[7]令和4年度契約状況調査票!$D:$AW,33,FALSE),(IF(P50="分担契約/単価契約","単価契約"&amp;CHAR(10)&amp;"予定調達総額 "&amp;TEXT(VLOOKUP(A50,[7]令和4年度契約状況調査票!$D:$AW,17,FALSE),"#,##0円")&amp;CHAR(10)&amp;"分担契約"&amp;CHAR(10)&amp;VLOOKUP(A50,[7]令和4年度契約状況調査票!$D:$AW,33,FALSE),IF(P50="分担契約","分担契約"&amp;CHAR(10)&amp;"契約総額 "&amp;TEXT(VLOOKUP(A50,[7]令和4年度契約状況調査票!$D:$AW,17,FALSE),"#,##0円")&amp;CHAR(10)&amp;VLOOKUP(A50,[7]令和4年度契約状況調査票!$D:$AW,33,FALSE),IF(P50="単価契約","単価契約"&amp;CHAR(10)&amp;"予定調達総額 "&amp;TEXT(VLOOKUP(A50,[7]令和4年度契約状況調査票!$D:$AW,17,FALSE),"#,##0円")&amp;CHAR(10)&amp;VLOOKUP(A50,[7]令和4年度契約状況調査票!$D:$AW,33,FALSE),VLOOKUP(A50,[7]令和4年度契約状況調査票!$D:$AW,33,FALSE))))))))</f>
        <v/>
      </c>
      <c r="P50" s="36" t="str">
        <f>IF(A50="","",VLOOKUP(A50,[7]令和4年度契約状況調査票!$D:$CE,54,FALSE))</f>
        <v/>
      </c>
      <c r="Q50" s="36" t="str">
        <f>IF(A50="","",IF(VLOOKUP(A50,[7]令和4年度契約状況調査票!$D:$AW,15,FALSE)="他官署で調達手続きを実施のため","×",IF(VLOOKUP(A50,[7]令和4年度契約状況調査票!$D:$AW,22,FALSE)="②同種の他の契約の予定価格を類推されるおそれがあるため公表しない","×","○")))</f>
        <v/>
      </c>
    </row>
    <row r="51" spans="1:17" s="11" customFormat="1" ht="67.5" hidden="1" customHeight="1">
      <c r="A51" s="12" t="str">
        <f>IF(MAX([7]令和4年度契約状況調査票!D13:D57)&gt;=ROW()-5,ROW()-5,"")</f>
        <v/>
      </c>
      <c r="B51" s="13" t="str">
        <f>IF(A51="","",VLOOKUP(A51,[7]令和4年度契約状況調査票!$D:$AW,6,FALSE))</f>
        <v/>
      </c>
      <c r="C51" s="14" t="str">
        <f>IF(A51="","",VLOOKUP(A51,[7]令和4年度契約状況調査票!$D:$AW,7,FALSE))</f>
        <v/>
      </c>
      <c r="D51" s="37" t="str">
        <f>IF(A51="","",VLOOKUP(A51,[7]令和4年度契約状況調査票!$D:$AW,10,FALSE))</f>
        <v/>
      </c>
      <c r="E51" s="13" t="str">
        <f>IF(A51="","",VLOOKUP(A51,[7]令和4年度契約状況調査票!$D:$AW,11,FALSE))</f>
        <v/>
      </c>
      <c r="F51" s="16" t="str">
        <f>IF(A51="","",VLOOKUP(A51,[7]令和4年度契約状況調査票!$D:$AW,12,FALSE))</f>
        <v/>
      </c>
      <c r="G51" s="17" t="str">
        <f>IF(A51="","",VLOOKUP(A51,[7]令和4年度契約状況調査票!$D:$AW,32,FALSE))</f>
        <v/>
      </c>
      <c r="H51" s="18" t="str">
        <f>IF(A51="","",IF(VLOOKUP(A51,[7]令和4年度契約状況調査票!$D:$AW,17,FALSE)="他官署で調達手続きを実施のため","他官署で調達手続きを実施のため",IF(VLOOKUP(A51,[7]令和4年度契約状況調査票!$D:$AW,24,FALSE)="②同種の他の契約の予定価格を類推されるおそれがあるため公表しない","同種の他の契約の予定価格を類推されるおそれがあるため公表しない",IF(VLOOKUP(A51,[7]令和4年度契約状況調査票!$D:$AW,24,FALSE)="－","－",IF(VLOOKUP(A51,[7]令和4年度契約状況調査票!$D:$AW,8,FALSE)&lt;&gt;"",TEXT(VLOOKUP(A51,[7]令和4年度契約状況調査票!$D:$AW,17,FALSE),"#,##0円")&amp;CHAR(10)&amp;"(A)",VLOOKUP(A51,[7]令和4年度契約状況調査票!$D:$AW,17,FALSE))))))</f>
        <v/>
      </c>
      <c r="I51" s="18" t="str">
        <f>IF(A51="","",VLOOKUP(A51,[7]令和4年度契約状況調査票!$D:$AW,18,FALSE))</f>
        <v/>
      </c>
      <c r="J51" s="20" t="str">
        <f>IF(A51="","",IF(VLOOKUP(A51,[7]令和4年度契約状況調査票!$D:$AW,17,FALSE)="他官署で調達手続きを実施のため","－",IF(VLOOKUP(A51,[7]令和4年度契約状況調査票!$D:$AW,24,FALSE)="②同種の他の契約の予定価格を類推されるおそれがあるため公表しない","－",IF(VLOOKUP(A51,[7]令和4年度契約状況調査票!$D:$AW,24,FALSE)="－","－",IF(VLOOKUP(A51,[7]令和4年度契約状況調査票!$D:$AW,8,FALSE)&lt;&gt;"",TEXT(VLOOKUP(A51,[7]令和4年度契約状況調査票!$D:$AW,20,FALSE),"#.0%")&amp;CHAR(10)&amp;"(B/A×100)",VLOOKUP(A51,[7]令和4年度契約状況調査票!$D:$AW,20,FALSE))))))</f>
        <v/>
      </c>
      <c r="K51" s="38"/>
      <c r="L51" s="20" t="str">
        <f>IF(A51="","",IF(VLOOKUP(A51,[7]令和4年度契約状況調査票!$D:$AW,13,FALSE)="①公益社団法人","公社",IF(VLOOKUP(A51,[7]令和4年度契約状況調査票!$D:$AW,13,FALSE)="②公益財団法人","公財","")))</f>
        <v/>
      </c>
      <c r="M51" s="20" t="str">
        <f>IF(A51="","",VLOOKUP(A51,[7]令和4年度契約状況調査票!$D:$AW,14,FALSE))</f>
        <v/>
      </c>
      <c r="N51" s="21" t="str">
        <f>IF(A51="","",IF(VLOOKUP(A51,[7]令和4年度契約状況調査票!$D:$AW,14,FALSE)="国所管",VLOOKUP(A51,[7]令和4年度契約状況調査票!$D:$AW,25,FALSE),""))</f>
        <v/>
      </c>
      <c r="O51" s="22" t="str">
        <f>IF(A51="","",IF(AND(Q51="○",P51="分担契約/単価契約"),"単価契約"&amp;CHAR(10)&amp;"予定調達総額 "&amp;TEXT(VLOOKUP(A51,[7]令和4年度契約状況調査票!$D:$AW,17,FALSE),"#,##0円")&amp;"(B)"&amp;CHAR(10)&amp;"分担契約"&amp;CHAR(10)&amp;VLOOKUP(A51,[7]令和4年度契約状況調査票!$D:$AW,33,FALSE),IF(AND(Q51="○",P51="分担契約"),"分担契約"&amp;CHAR(10)&amp;"契約総額 "&amp;TEXT(VLOOKUP(A51,[7]令和4年度契約状況調査票!$D:$AW,17,FALSE),"#,##0円")&amp;"(B)"&amp;CHAR(10)&amp;VLOOKUP(A51,[7]令和4年度契約状況調査票!$D:$AW,33,FALSE),(IF(P51="分担契約/単価契約","単価契約"&amp;CHAR(10)&amp;"予定調達総額 "&amp;TEXT(VLOOKUP(A51,[7]令和4年度契約状況調査票!$D:$AW,17,FALSE),"#,##0円")&amp;CHAR(10)&amp;"分担契約"&amp;CHAR(10)&amp;VLOOKUP(A51,[7]令和4年度契約状況調査票!$D:$AW,33,FALSE),IF(P51="分担契約","分担契約"&amp;CHAR(10)&amp;"契約総額 "&amp;TEXT(VLOOKUP(A51,[7]令和4年度契約状況調査票!$D:$AW,17,FALSE),"#,##0円")&amp;CHAR(10)&amp;VLOOKUP(A51,[7]令和4年度契約状況調査票!$D:$AW,33,FALSE),IF(P51="単価契約","単価契約"&amp;CHAR(10)&amp;"予定調達総額 "&amp;TEXT(VLOOKUP(A51,[7]令和4年度契約状況調査票!$D:$AW,17,FALSE),"#,##0円")&amp;CHAR(10)&amp;VLOOKUP(A51,[7]令和4年度契約状況調査票!$D:$AW,33,FALSE),VLOOKUP(A51,[7]令和4年度契約状況調査票!$D:$AW,33,FALSE))))))))</f>
        <v/>
      </c>
      <c r="P51" s="36" t="str">
        <f>IF(A51="","",VLOOKUP(A51,[7]令和4年度契約状況調査票!$D:$CE,54,FALSE))</f>
        <v/>
      </c>
      <c r="Q51" s="36" t="str">
        <f>IF(A51="","",IF(VLOOKUP(A51,[7]令和4年度契約状況調査票!$D:$AW,15,FALSE)="他官署で調達手続きを実施のため","×",IF(VLOOKUP(A51,[7]令和4年度契約状況調査票!$D:$AW,22,FALSE)="②同種の他の契約の予定価格を類推されるおそれがあるため公表しない","×","○")))</f>
        <v/>
      </c>
    </row>
    <row r="52" spans="1:17" s="11" customFormat="1" ht="67.5" hidden="1" customHeight="1">
      <c r="A52" s="12" t="str">
        <f>IF(MAX([7]令和4年度契約状況調査票!D13:D58)&gt;=ROW()-5,ROW()-5,"")</f>
        <v/>
      </c>
      <c r="B52" s="13" t="str">
        <f>IF(A52="","",VLOOKUP(A52,[7]令和4年度契約状況調査票!$D:$AW,6,FALSE))</f>
        <v/>
      </c>
      <c r="C52" s="14" t="str">
        <f>IF(A52="","",VLOOKUP(A52,[7]令和4年度契約状況調査票!$D:$AW,7,FALSE))</f>
        <v/>
      </c>
      <c r="D52" s="37" t="str">
        <f>IF(A52="","",VLOOKUP(A52,[7]令和4年度契約状況調査票!$D:$AW,10,FALSE))</f>
        <v/>
      </c>
      <c r="E52" s="13" t="str">
        <f>IF(A52="","",VLOOKUP(A52,[7]令和4年度契約状況調査票!$D:$AW,11,FALSE))</f>
        <v/>
      </c>
      <c r="F52" s="16" t="str">
        <f>IF(A52="","",VLOOKUP(A52,[7]令和4年度契約状況調査票!$D:$AW,12,FALSE))</f>
        <v/>
      </c>
      <c r="G52" s="17" t="str">
        <f>IF(A52="","",VLOOKUP(A52,[7]令和4年度契約状況調査票!$D:$AW,32,FALSE))</f>
        <v/>
      </c>
      <c r="H52" s="18" t="str">
        <f>IF(A52="","",IF(VLOOKUP(A52,[7]令和4年度契約状況調査票!$D:$AW,17,FALSE)="他官署で調達手続きを実施のため","他官署で調達手続きを実施のため",IF(VLOOKUP(A52,[7]令和4年度契約状況調査票!$D:$AW,24,FALSE)="②同種の他の契約の予定価格を類推されるおそれがあるため公表しない","同種の他の契約の予定価格を類推されるおそれがあるため公表しない",IF(VLOOKUP(A52,[7]令和4年度契約状況調査票!$D:$AW,24,FALSE)="－","－",IF(VLOOKUP(A52,[7]令和4年度契約状況調査票!$D:$AW,8,FALSE)&lt;&gt;"",TEXT(VLOOKUP(A52,[7]令和4年度契約状況調査票!$D:$AW,17,FALSE),"#,##0円")&amp;CHAR(10)&amp;"(A)",VLOOKUP(A52,[7]令和4年度契約状況調査票!$D:$AW,17,FALSE))))))</f>
        <v/>
      </c>
      <c r="I52" s="18" t="str">
        <f>IF(A52="","",VLOOKUP(A52,[7]令和4年度契約状況調査票!$D:$AW,18,FALSE))</f>
        <v/>
      </c>
      <c r="J52" s="20" t="str">
        <f>IF(A52="","",IF(VLOOKUP(A52,[7]令和4年度契約状況調査票!$D:$AW,17,FALSE)="他官署で調達手続きを実施のため","－",IF(VLOOKUP(A52,[7]令和4年度契約状況調査票!$D:$AW,24,FALSE)="②同種の他の契約の予定価格を類推されるおそれがあるため公表しない","－",IF(VLOOKUP(A52,[7]令和4年度契約状況調査票!$D:$AW,24,FALSE)="－","－",IF(VLOOKUP(A52,[7]令和4年度契約状況調査票!$D:$AW,8,FALSE)&lt;&gt;"",TEXT(VLOOKUP(A52,[7]令和4年度契約状況調査票!$D:$AW,20,FALSE),"#.0%")&amp;CHAR(10)&amp;"(B/A×100)",VLOOKUP(A52,[7]令和4年度契約状況調査票!$D:$AW,20,FALSE))))))</f>
        <v/>
      </c>
      <c r="K52" s="38"/>
      <c r="L52" s="20" t="str">
        <f>IF(A52="","",IF(VLOOKUP(A52,[7]令和4年度契約状況調査票!$D:$AW,13,FALSE)="①公益社団法人","公社",IF(VLOOKUP(A52,[7]令和4年度契約状況調査票!$D:$AW,13,FALSE)="②公益財団法人","公財","")))</f>
        <v/>
      </c>
      <c r="M52" s="20" t="str">
        <f>IF(A52="","",VLOOKUP(A52,[7]令和4年度契約状況調査票!$D:$AW,14,FALSE))</f>
        <v/>
      </c>
      <c r="N52" s="21" t="str">
        <f>IF(A52="","",IF(VLOOKUP(A52,[7]令和4年度契約状況調査票!$D:$AW,14,FALSE)="国所管",VLOOKUP(A52,[7]令和4年度契約状況調査票!$D:$AW,25,FALSE),""))</f>
        <v/>
      </c>
      <c r="O52" s="22" t="str">
        <f>IF(A52="","",IF(AND(Q52="○",P52="分担契約/単価契約"),"単価契約"&amp;CHAR(10)&amp;"予定調達総額 "&amp;TEXT(VLOOKUP(A52,[7]令和4年度契約状況調査票!$D:$AW,17,FALSE),"#,##0円")&amp;"(B)"&amp;CHAR(10)&amp;"分担契約"&amp;CHAR(10)&amp;VLOOKUP(A52,[7]令和4年度契約状況調査票!$D:$AW,33,FALSE),IF(AND(Q52="○",P52="分担契約"),"分担契約"&amp;CHAR(10)&amp;"契約総額 "&amp;TEXT(VLOOKUP(A52,[7]令和4年度契約状況調査票!$D:$AW,17,FALSE),"#,##0円")&amp;"(B)"&amp;CHAR(10)&amp;VLOOKUP(A52,[7]令和4年度契約状況調査票!$D:$AW,33,FALSE),(IF(P52="分担契約/単価契約","単価契約"&amp;CHAR(10)&amp;"予定調達総額 "&amp;TEXT(VLOOKUP(A52,[7]令和4年度契約状況調査票!$D:$AW,17,FALSE),"#,##0円")&amp;CHAR(10)&amp;"分担契約"&amp;CHAR(10)&amp;VLOOKUP(A52,[7]令和4年度契約状況調査票!$D:$AW,33,FALSE),IF(P52="分担契約","分担契約"&amp;CHAR(10)&amp;"契約総額 "&amp;TEXT(VLOOKUP(A52,[7]令和4年度契約状況調査票!$D:$AW,17,FALSE),"#,##0円")&amp;CHAR(10)&amp;VLOOKUP(A52,[7]令和4年度契約状況調査票!$D:$AW,33,FALSE),IF(P52="単価契約","単価契約"&amp;CHAR(10)&amp;"予定調達総額 "&amp;TEXT(VLOOKUP(A52,[7]令和4年度契約状況調査票!$D:$AW,17,FALSE),"#,##0円")&amp;CHAR(10)&amp;VLOOKUP(A52,[7]令和4年度契約状況調査票!$D:$AW,33,FALSE),VLOOKUP(A52,[7]令和4年度契約状況調査票!$D:$AW,33,FALSE))))))))</f>
        <v/>
      </c>
      <c r="P52" s="36" t="str">
        <f>IF(A52="","",VLOOKUP(A52,[7]令和4年度契約状況調査票!$D:$CE,54,FALSE))</f>
        <v/>
      </c>
      <c r="Q52" s="36" t="str">
        <f>IF(A52="","",IF(VLOOKUP(A52,[7]令和4年度契約状況調査票!$D:$AW,15,FALSE)="他官署で調達手続きを実施のため","×",IF(VLOOKUP(A52,[7]令和4年度契約状況調査票!$D:$AW,22,FALSE)="②同種の他の契約の予定価格を類推されるおそれがあるため公表しない","×","○")))</f>
        <v/>
      </c>
    </row>
  </sheetData>
  <mergeCells count="14">
    <mergeCell ref="J4:J5"/>
    <mergeCell ref="K4:K5"/>
    <mergeCell ref="L4:N4"/>
    <mergeCell ref="O4:O5"/>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52"/>
    <dataValidation operator="greaterThanOrEqual" allowBlank="1" showInputMessage="1" showErrorMessage="1" errorTitle="注意" error="プルダウンメニューから選択して下さい_x000a_" sqref="G6:G52"/>
  </dataValidations>
  <printOptions horizontalCentered="1"/>
  <pageMargins left="0.43" right="0.2" top="0.95" bottom="0.44" header="0.36" footer="0.3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showZeros="0" view="pageBreakPreview" topLeftCell="B15" zoomScale="80" zoomScaleNormal="100" zoomScaleSheetLayoutView="80" workbookViewId="0">
      <selection activeCell="F124" sqref="F124"/>
    </sheetView>
  </sheetViews>
  <sheetFormatPr defaultColWidth="9" defaultRowHeight="11.25"/>
  <cols>
    <col min="1" max="1" width="7.125" style="27" hidden="1" customWidth="1"/>
    <col min="2" max="2" width="30.625" style="28" customWidth="1"/>
    <col min="3" max="3" width="20.625" style="27" customWidth="1"/>
    <col min="4" max="4" width="14.375" style="27" customWidth="1"/>
    <col min="5" max="5" width="20.625" style="28" customWidth="1"/>
    <col min="6" max="7" width="14.375" style="28" customWidth="1"/>
    <col min="8" max="8" width="14.625" style="39" customWidth="1"/>
    <col min="9" max="9" width="14.625" style="27" customWidth="1"/>
    <col min="10" max="10" width="7.625" style="40" customWidth="1"/>
    <col min="11" max="12" width="8.125" style="28" customWidth="1"/>
    <col min="13" max="13" width="8.125" style="32" customWidth="1"/>
    <col min="14" max="14" width="13.375" style="28" customWidth="1"/>
    <col min="15" max="15" width="11.25" style="28" hidden="1" customWidth="1"/>
    <col min="16" max="16" width="0" style="28" hidden="1" customWidth="1"/>
    <col min="17" max="16384" width="9" style="28"/>
  </cols>
  <sheetData>
    <row r="1" spans="1:16" ht="27.75" customHeight="1">
      <c r="A1" s="65"/>
      <c r="B1" s="68" t="s">
        <v>30</v>
      </c>
      <c r="C1" s="69"/>
      <c r="D1" s="69"/>
      <c r="E1" s="69"/>
      <c r="F1" s="69"/>
      <c r="G1" s="69"/>
      <c r="H1" s="70"/>
      <c r="I1" s="69"/>
      <c r="J1" s="69"/>
      <c r="K1" s="69"/>
      <c r="L1" s="69"/>
      <c r="M1" s="69"/>
      <c r="N1" s="69"/>
    </row>
    <row r="2" spans="1:16">
      <c r="A2" s="66"/>
    </row>
    <row r="3" spans="1:16">
      <c r="A3" s="66"/>
      <c r="B3" s="26"/>
      <c r="N3" s="33"/>
    </row>
    <row r="4" spans="1:16" ht="21.95" customHeight="1">
      <c r="A4" s="66"/>
      <c r="B4" s="47" t="s">
        <v>31</v>
      </c>
      <c r="C4" s="47" t="s">
        <v>17</v>
      </c>
      <c r="D4" s="47" t="s">
        <v>18</v>
      </c>
      <c r="E4" s="47" t="s">
        <v>19</v>
      </c>
      <c r="F4" s="49" t="s">
        <v>20</v>
      </c>
      <c r="G4" s="47" t="s">
        <v>32</v>
      </c>
      <c r="H4" s="56" t="s">
        <v>22</v>
      </c>
      <c r="I4" s="47" t="s">
        <v>23</v>
      </c>
      <c r="J4" s="62" t="s">
        <v>24</v>
      </c>
      <c r="K4" s="63" t="s">
        <v>26</v>
      </c>
      <c r="L4" s="64"/>
      <c r="M4" s="64"/>
      <c r="N4" s="49" t="s">
        <v>33</v>
      </c>
    </row>
    <row r="5" spans="1:16" s="36" customFormat="1" ht="36.75" customHeight="1">
      <c r="A5" s="67"/>
      <c r="B5" s="47"/>
      <c r="C5" s="47"/>
      <c r="D5" s="47"/>
      <c r="E5" s="47"/>
      <c r="F5" s="50"/>
      <c r="G5" s="47"/>
      <c r="H5" s="56"/>
      <c r="I5" s="47"/>
      <c r="J5" s="62"/>
      <c r="K5" s="34" t="s">
        <v>28</v>
      </c>
      <c r="L5" s="34" t="s">
        <v>29</v>
      </c>
      <c r="M5" s="41" t="s">
        <v>14</v>
      </c>
      <c r="N5" s="50"/>
    </row>
    <row r="6" spans="1:16" s="36" customFormat="1" ht="78" customHeight="1">
      <c r="A6" s="42">
        <f>IF(MAX([7]令和4年度契約状況調査票!E5:E12)&gt;=ROW()-5,ROW()-5,"")</f>
        <v>1</v>
      </c>
      <c r="B6" s="13" t="s">
        <v>37</v>
      </c>
      <c r="C6" s="14" t="s">
        <v>38</v>
      </c>
      <c r="D6" s="43">
        <v>44711</v>
      </c>
      <c r="E6" s="13" t="s">
        <v>39</v>
      </c>
      <c r="F6" s="16">
        <v>2010001093321</v>
      </c>
      <c r="G6" s="17" t="s">
        <v>40</v>
      </c>
      <c r="H6" s="18" t="s">
        <v>41</v>
      </c>
      <c r="I6" s="18" t="s">
        <v>42</v>
      </c>
      <c r="J6" s="19" t="s">
        <v>43</v>
      </c>
      <c r="K6" s="20" t="s">
        <v>44</v>
      </c>
      <c r="L6" s="20">
        <v>0</v>
      </c>
      <c r="M6" s="21" t="s">
        <v>44</v>
      </c>
      <c r="N6" s="22">
        <v>0</v>
      </c>
      <c r="O6" s="36" t="str">
        <f>IF(A6="","",VLOOKUP(A6,[7]令和4年度契約状況調査票!$E:$CE,53,FALSE))</f>
        <v>×</v>
      </c>
      <c r="P6" s="36" t="str">
        <f>IF(A6="","",IF(VLOOKUP(A6,[7]令和4年度契約状況調査票!$E:$AW,14,FALSE)="他官署で調達手続きを実施のため","×",IF(VLOOKUP(A6,[7]令和4年度契約状況調査票!$E:$AW,21,FALSE)="②同種の他の契約の予定価格を類推されるおそれがあるため公表しない","×","○")))</f>
        <v>○</v>
      </c>
    </row>
    <row r="7" spans="1:16" s="36" customFormat="1" ht="60" customHeight="1">
      <c r="A7" s="42" t="str">
        <f>IF(MAX([7]令和4年度契約状況調査票!E6:E13)&gt;=ROW()-5,ROW()-5,"")</f>
        <v/>
      </c>
      <c r="B7" s="13"/>
      <c r="C7" s="14"/>
      <c r="D7" s="43"/>
      <c r="E7" s="13"/>
      <c r="F7" s="16"/>
      <c r="G7" s="17"/>
      <c r="H7" s="18"/>
      <c r="I7" s="18"/>
      <c r="J7" s="19"/>
      <c r="K7" s="20"/>
      <c r="L7" s="20"/>
      <c r="M7" s="21"/>
      <c r="N7" s="22"/>
      <c r="O7" s="36" t="str">
        <f>IF(A7="","",VLOOKUP(A7,[7]令和4年度契約状況調査票!$E:$CE,53,FALSE))</f>
        <v/>
      </c>
      <c r="P7" s="36" t="str">
        <f>IF(A7="","",IF(VLOOKUP(A7,[7]令和4年度契約状況調査票!$E:$AW,14,FALSE)="他官署で調達手続きを実施のため","×",IF(VLOOKUP(A7,[7]令和4年度契約状況調査票!$E:$AW,21,FALSE)="②同種の他の契約の予定価格を類推されるおそれがあるため公表しない","×","○")))</f>
        <v/>
      </c>
    </row>
    <row r="8" spans="1:16" s="36" customFormat="1" ht="60" customHeight="1">
      <c r="A8" s="42" t="str">
        <f>IF(MAX([7]令和4年度契約状況調査票!E7:E14)&gt;=ROW()-5,ROW()-5,"")</f>
        <v/>
      </c>
      <c r="B8" s="13"/>
      <c r="C8" s="14"/>
      <c r="D8" s="43"/>
      <c r="E8" s="13"/>
      <c r="F8" s="16"/>
      <c r="G8" s="17"/>
      <c r="H8" s="18"/>
      <c r="I8" s="18"/>
      <c r="J8" s="19"/>
      <c r="K8" s="20"/>
      <c r="L8" s="20"/>
      <c r="M8" s="21"/>
      <c r="N8" s="22"/>
      <c r="O8" s="36" t="str">
        <f>IF(A8="","",VLOOKUP(A8,[7]令和4年度契約状況調査票!$E:$CE,53,FALSE))</f>
        <v/>
      </c>
      <c r="P8" s="36" t="str">
        <f>IF(A8="","",IF(VLOOKUP(A8,[7]令和4年度契約状況調査票!$E:$AW,14,FALSE)="他官署で調達手続きを実施のため","×",IF(VLOOKUP(A8,[7]令和4年度契約状況調査票!$E:$AW,21,FALSE)="②同種の他の契約の予定価格を類推されるおそれがあるため公表しない","×","○")))</f>
        <v/>
      </c>
    </row>
    <row r="9" spans="1:16" s="36" customFormat="1" ht="60" customHeight="1">
      <c r="A9" s="42" t="str">
        <f>IF(MAX([7]令和4年度契約状況調査票!E8:E15)&gt;=ROW()-5,ROW()-5,"")</f>
        <v/>
      </c>
      <c r="B9" s="13"/>
      <c r="C9" s="14"/>
      <c r="D9" s="43"/>
      <c r="E9" s="13"/>
      <c r="F9" s="16"/>
      <c r="G9" s="17"/>
      <c r="H9" s="18"/>
      <c r="I9" s="18"/>
      <c r="J9" s="19"/>
      <c r="K9" s="20"/>
      <c r="L9" s="20"/>
      <c r="M9" s="21"/>
      <c r="N9" s="22"/>
      <c r="O9" s="36" t="str">
        <f>IF(A9="","",VLOOKUP(A9,[7]令和4年度契約状況調査票!$E:$CE,53,FALSE))</f>
        <v/>
      </c>
      <c r="P9" s="36" t="str">
        <f>IF(A9="","",IF(VLOOKUP(A9,[7]令和4年度契約状況調査票!$E:$AW,14,FALSE)="他官署で調達手続きを実施のため","×",IF(VLOOKUP(A9,[7]令和4年度契約状況調査票!$E:$AW,21,FALSE)="②同種の他の契約の予定価格を類推されるおそれがあるため公表しない","×","○")))</f>
        <v/>
      </c>
    </row>
    <row r="10" spans="1:16" s="36" customFormat="1" ht="60" customHeight="1">
      <c r="A10" s="42" t="str">
        <f>IF(MAX([7]令和4年度契約状況調査票!E9:E16)&gt;=ROW()-5,ROW()-5,"")</f>
        <v/>
      </c>
      <c r="B10" s="13"/>
      <c r="C10" s="14"/>
      <c r="D10" s="43"/>
      <c r="E10" s="13"/>
      <c r="F10" s="16"/>
      <c r="G10" s="17"/>
      <c r="H10" s="18"/>
      <c r="I10" s="18"/>
      <c r="J10" s="19"/>
      <c r="K10" s="20"/>
      <c r="L10" s="20"/>
      <c r="M10" s="21"/>
      <c r="N10" s="22"/>
      <c r="O10" s="36" t="str">
        <f>IF(A10="","",VLOOKUP(A10,[7]令和4年度契約状況調査票!$E:$CE,53,FALSE))</f>
        <v/>
      </c>
      <c r="P10" s="36" t="str">
        <f>IF(A10="","",IF(VLOOKUP(A10,[7]令和4年度契約状況調査票!$E:$AW,14,FALSE)="他官署で調達手続きを実施のため","×",IF(VLOOKUP(A10,[7]令和4年度契約状況調査票!$E:$AW,21,FALSE)="②同種の他の契約の予定価格を類推されるおそれがあるため公表しない","×","○")))</f>
        <v/>
      </c>
    </row>
    <row r="11" spans="1:16" s="36" customFormat="1" ht="60" customHeight="1">
      <c r="A11" s="42" t="str">
        <f>IF(MAX([7]令和4年度契約状況調査票!E10:E17)&gt;=ROW()-5,ROW()-5,"")</f>
        <v/>
      </c>
      <c r="B11" s="13"/>
      <c r="C11" s="14"/>
      <c r="D11" s="43"/>
      <c r="E11" s="13"/>
      <c r="F11" s="16"/>
      <c r="G11" s="17"/>
      <c r="H11" s="18"/>
      <c r="I11" s="18"/>
      <c r="J11" s="19"/>
      <c r="K11" s="20"/>
      <c r="L11" s="20"/>
      <c r="M11" s="21"/>
      <c r="N11" s="22"/>
      <c r="O11" s="36" t="str">
        <f>IF(A11="","",VLOOKUP(A11,[7]令和4年度契約状況調査票!$E:$CE,53,FALSE))</f>
        <v/>
      </c>
      <c r="P11" s="36" t="str">
        <f>IF(A11="","",IF(VLOOKUP(A11,[7]令和4年度契約状況調査票!$E:$AW,14,FALSE)="他官署で調達手続きを実施のため","×",IF(VLOOKUP(A11,[7]令和4年度契約状況調査票!$E:$AW,21,FALSE)="②同種の他の契約の予定価格を類推されるおそれがあるため公表しない","×","○")))</f>
        <v/>
      </c>
    </row>
    <row r="12" spans="1:16" s="36" customFormat="1" ht="60" customHeight="1">
      <c r="A12" s="42" t="str">
        <f>IF(MAX([7]令和4年度契約状況調査票!E11:E18)&gt;=ROW()-5,ROW()-5,"")</f>
        <v/>
      </c>
      <c r="B12" s="13"/>
      <c r="C12" s="14"/>
      <c r="D12" s="43"/>
      <c r="E12" s="13"/>
      <c r="F12" s="16"/>
      <c r="G12" s="17"/>
      <c r="H12" s="18"/>
      <c r="I12" s="18"/>
      <c r="J12" s="19"/>
      <c r="K12" s="20"/>
      <c r="L12" s="20"/>
      <c r="M12" s="21"/>
      <c r="N12" s="22"/>
      <c r="O12" s="36" t="str">
        <f>IF(A12="","",VLOOKUP(A12,[7]令和4年度契約状況調査票!$E:$CE,53,FALSE))</f>
        <v/>
      </c>
      <c r="P12" s="36" t="str">
        <f>IF(A12="","",IF(VLOOKUP(A12,[7]令和4年度契約状況調査票!$E:$AW,14,FALSE)="他官署で調達手続きを実施のため","×",IF(VLOOKUP(A12,[7]令和4年度契約状況調査票!$E:$AW,21,FALSE)="②同種の他の契約の予定価格を類推されるおそれがあるため公表しない","×","○")))</f>
        <v/>
      </c>
    </row>
    <row r="13" spans="1:16" s="36" customFormat="1" ht="60" customHeight="1">
      <c r="A13" s="42" t="str">
        <f>IF(MAX([7]令和4年度契約状況調査票!E12:E19)&gt;=ROW()-5,ROW()-5,"")</f>
        <v/>
      </c>
      <c r="B13" s="13"/>
      <c r="C13" s="14"/>
      <c r="D13" s="43"/>
      <c r="E13" s="13"/>
      <c r="F13" s="16"/>
      <c r="G13" s="17"/>
      <c r="H13" s="18"/>
      <c r="I13" s="18"/>
      <c r="J13" s="19"/>
      <c r="K13" s="20"/>
      <c r="L13" s="20"/>
      <c r="M13" s="21"/>
      <c r="N13" s="22"/>
      <c r="O13" s="36" t="str">
        <f>IF(A13="","",VLOOKUP(A13,[7]令和4年度契約状況調査票!$E:$CE,53,FALSE))</f>
        <v/>
      </c>
      <c r="P13" s="36" t="str">
        <f>IF(A13="","",IF(VLOOKUP(A13,[7]令和4年度契約状況調査票!$E:$AW,14,FALSE)="他官署で調達手続きを実施のため","×",IF(VLOOKUP(A13,[7]令和4年度契約状況調査票!$E:$AW,21,FALSE)="②同種の他の契約の予定価格を類推されるおそれがあるため公表しない","×","○")))</f>
        <v/>
      </c>
    </row>
    <row r="14" spans="1:16" s="36" customFormat="1" ht="60" customHeight="1">
      <c r="A14" s="42" t="str">
        <f>IF(MAX([7]令和4年度契約状況調査票!E13:E20)&gt;=ROW()-5,ROW()-5,"")</f>
        <v/>
      </c>
      <c r="B14" s="13"/>
      <c r="C14" s="14"/>
      <c r="D14" s="43"/>
      <c r="E14" s="13"/>
      <c r="F14" s="16"/>
      <c r="G14" s="17"/>
      <c r="H14" s="18"/>
      <c r="I14" s="18"/>
      <c r="J14" s="19"/>
      <c r="K14" s="20"/>
      <c r="L14" s="20"/>
      <c r="M14" s="21"/>
      <c r="N14" s="22"/>
      <c r="O14" s="36" t="str">
        <f>IF(A14="","",VLOOKUP(A14,[7]令和4年度契約状況調査票!$E:$CE,53,FALSE))</f>
        <v/>
      </c>
      <c r="P14" s="36" t="str">
        <f>IF(A14="","",IF(VLOOKUP(A14,[7]令和4年度契約状況調査票!$E:$AW,14,FALSE)="他官署で調達手続きを実施のため","×",IF(VLOOKUP(A14,[7]令和4年度契約状況調査票!$E:$AW,21,FALSE)="②同種の他の契約の予定価格を類推されるおそれがあるため公表しない","×","○")))</f>
        <v/>
      </c>
    </row>
    <row r="15" spans="1:16" s="36" customFormat="1" ht="60" customHeight="1">
      <c r="A15" s="42" t="str">
        <f>IF(MAX([7]令和4年度契約状況調査票!E13:E21)&gt;=ROW()-5,ROW()-5,"")</f>
        <v/>
      </c>
      <c r="B15" s="13"/>
      <c r="C15" s="14"/>
      <c r="D15" s="43"/>
      <c r="E15" s="13"/>
      <c r="F15" s="16"/>
      <c r="G15" s="17"/>
      <c r="H15" s="18"/>
      <c r="I15" s="18"/>
      <c r="J15" s="19"/>
      <c r="K15" s="20"/>
      <c r="L15" s="20"/>
      <c r="M15" s="21"/>
      <c r="N15" s="22"/>
      <c r="O15" s="36" t="str">
        <f>IF(A15="","",VLOOKUP(A15,[7]令和4年度契約状況調査票!$E:$CE,53,FALSE))</f>
        <v/>
      </c>
      <c r="P15" s="36" t="str">
        <f>IF(A15="","",IF(VLOOKUP(A15,[7]令和4年度契約状況調査票!$E:$AW,14,FALSE)="他官署で調達手続きを実施のため","×",IF(VLOOKUP(A15,[7]令和4年度契約状況調査票!$E:$AW,21,FALSE)="②同種の他の契約の予定価格を類推されるおそれがあるため公表しない","×","○")))</f>
        <v/>
      </c>
    </row>
    <row r="16" spans="1:16" s="36" customFormat="1" ht="60" hidden="1" customHeight="1">
      <c r="A16" s="42" t="str">
        <f>IF(MAX([7]令和4年度契約状況調査票!E13:E22)&gt;=ROW()-5,ROW()-5,"")</f>
        <v/>
      </c>
      <c r="B16" s="13" t="str">
        <f>IF(A16="","",VLOOKUP(A16,[7]令和4年度契約状況調査票!$E:$AW,5,FALSE))</f>
        <v/>
      </c>
      <c r="C16" s="14" t="str">
        <f>IF(A16="","",VLOOKUP(A16,[7]令和4年度契約状況調査票!$E:$AW,6,FALSE))</f>
        <v/>
      </c>
      <c r="D16" s="43" t="str">
        <f>IF(A16="","",VLOOKUP(A16,[7]令和4年度契約状況調査票!$E:$AW,9,FALSE))</f>
        <v/>
      </c>
      <c r="E16" s="13" t="str">
        <f>IF(A16="","",VLOOKUP(A16,[7]令和4年度契約状況調査票!$E:$AW,10,FALSE))</f>
        <v/>
      </c>
      <c r="F16" s="16" t="str">
        <f>IF(A16="","",VLOOKUP(A16,[7]令和4年度契約状況調査票!$E:$AW,11,FALSE))</f>
        <v/>
      </c>
      <c r="G16" s="17" t="str">
        <f>IF(A16="","",IF(VLOOKUP(A16,[7]令和4年度契約状況調査票!$E:$AW,14,FALSE)="②一般競争入札（総合評価方式）","一般競争入札"&amp;CHAR(10)&amp;"（総合評価方式）","一般競争入札"))</f>
        <v/>
      </c>
      <c r="H16" s="18" t="str">
        <f>IF(A16="","",IF(VLOOKUP(A16,[7]令和4年度契約状況調査票!$E:$AW,16,FALSE)="他官署で調達手続きを実施のため","他官署で調達手続きを実施のため",IF(VLOOKUP(A16,[7]令和4年度契約状況調査票!$E:$AW,23,FALSE)="②同種の他の契約の予定価格を類推されるおそれがあるため公表しない","同種の他の契約の予定価格を類推されるおそれがあるため公表しない",IF(VLOOKUP(A16,[7]令和4年度契約状況調査票!$E:$AW,23,FALSE)="－","－",IF(VLOOKUP(A16,[7]令和4年度契約状況調査票!$E:$AW,7,FALSE)&lt;&gt;"",TEXT(VLOOKUP(A16,[7]令和4年度契約状況調査票!$E:$AW,16,FALSE),"#,##0円")&amp;CHAR(10)&amp;"(A)",VLOOKUP(A16,[7]令和4年度契約状況調査票!$E:$AW,16,FALSE))))))</f>
        <v/>
      </c>
      <c r="I16" s="18" t="str">
        <f>IF(A16="","",VLOOKUP(A16,[7]令和4年度契約状況調査票!$E:$AW,17,FALSE))</f>
        <v/>
      </c>
      <c r="J16" s="19" t="str">
        <f>IF(A16="","",IF(VLOOKUP(A16,[7]令和4年度契約状況調査票!$E:$AW,16,FALSE)="他官署で調達手続きを実施のため","－",IF(VLOOKUP(A16,[7]令和4年度契約状況調査票!$E:$AW,23,FALSE)="②同種の他の契約の予定価格を類推されるおそれがあるため公表しない","－",IF(VLOOKUP(A16,[7]令和4年度契約状況調査票!$E:$AW,23,FALSE)="－","－",IF(VLOOKUP(A16,[7]令和4年度契約状況調査票!$E:$AW,7,FALSE)&lt;&gt;"",TEXT(VLOOKUP(A16,[7]令和4年度契約状況調査票!$E:$AW,19,FALSE),"#.0%")&amp;CHAR(10)&amp;"(B/A×100)",VLOOKUP(A16,[7]令和4年度契約状況調査票!$E:$AW,19,FALSE))))))</f>
        <v/>
      </c>
      <c r="K16" s="20" t="str">
        <f>IF(A16="","",IF(VLOOKUP(A16,[7]令和4年度契約状況調査票!$E:$AW,12,FALSE)="①公益社団法人","公社",IF(VLOOKUP(A16,[7]令和4年度契約状況調査票!$E:$AW,12,FALSE)="②公益財団法人","公財","")))</f>
        <v/>
      </c>
      <c r="L16" s="20" t="str">
        <f>IF(A16="","",VLOOKUP(A16,[7]令和4年度契約状況調査票!$E:$AW,13,FALSE))</f>
        <v/>
      </c>
      <c r="M16" s="21" t="str">
        <f>IF(A16="","",IF(VLOOKUP(A16,[7]令和4年度契約状況調査票!$E:$AW,13,FALSE)="国所管",VLOOKUP(A16,[7]令和4年度契約状況調査票!$E:$AW,24,FALSE),""))</f>
        <v/>
      </c>
      <c r="N16" s="22" t="str">
        <f>IF(A16="","",IF(AND(P16="○",O16="分担契約/単価契約"),"単価契約"&amp;CHAR(10)&amp;"予定調達総額 "&amp;TEXT(VLOOKUP(A16,[7]令和4年度契約状況調査票!$E:$AW,16,FALSE),"#,##0円")&amp;"(B)"&amp;CHAR(10)&amp;"分担契約"&amp;CHAR(10)&amp;VLOOKUP(A16,[7]令和4年度契約状況調査票!$E:$AW,32,FALSE),IF(AND(P16="○",O16="分担契約"),"分担契約"&amp;CHAR(10)&amp;"契約総額 "&amp;TEXT(VLOOKUP(A16,[7]令和4年度契約状況調査票!$E:$AW,16,FALSE),"#,##0円")&amp;"(B)"&amp;CHAR(10)&amp;VLOOKUP(A16,[7]令和4年度契約状況調査票!$E:$AW,32,FALSE),(IF(O16="分担契約/単価契約","単価契約"&amp;CHAR(10)&amp;"予定調達総額 "&amp;TEXT(VLOOKUP(A16,[7]令和4年度契約状況調査票!$E:$AW,16,FALSE),"#,##0円")&amp;CHAR(10)&amp;"分担契約"&amp;CHAR(10)&amp;VLOOKUP(A16,[7]令和4年度契約状況調査票!$E:$AW,32,FALSE),IF(O16="分担契約","分担契約"&amp;CHAR(10)&amp;"契約総額 "&amp;TEXT(VLOOKUP(A16,[7]令和4年度契約状況調査票!$E:$AW,16,FALSE),"#,##0円")&amp;CHAR(10)&amp;VLOOKUP(A16,[7]令和4年度契約状況調査票!$E:$AW,32,FALSE),IF(O16="単価契約","単価契約"&amp;CHAR(10)&amp;"予定調達総額 "&amp;TEXT(VLOOKUP(A16,[7]令和4年度契約状況調査票!$E:$AW,16,FALSE),"#,##0円")&amp;CHAR(10)&amp;VLOOKUP(A16,[7]令和4年度契約状況調査票!$E:$AW,32,FALSE),VLOOKUP(A16,[7]令和4年度契約状況調査票!$E:$AW,32,FALSE))))))))</f>
        <v/>
      </c>
      <c r="O16" s="36" t="str">
        <f>IF(A16="","",VLOOKUP(A16,[7]令和4年度契約状況調査票!$E:$CE,53,FALSE))</f>
        <v/>
      </c>
      <c r="P16" s="36" t="str">
        <f>IF(A16="","",IF(VLOOKUP(A16,[7]令和4年度契約状況調査票!$E:$AW,14,FALSE)="他官署で調達手続きを実施のため","×",IF(VLOOKUP(A16,[7]令和4年度契約状況調査票!$E:$AW,21,FALSE)="②同種の他の契約の予定価格を類推されるおそれがあるため公表しない","×","○")))</f>
        <v/>
      </c>
    </row>
    <row r="17" spans="1:16" s="36" customFormat="1" ht="60" hidden="1" customHeight="1">
      <c r="A17" s="42" t="str">
        <f>IF(MAX([7]令和4年度契約状況調査票!E13:E23)&gt;=ROW()-5,ROW()-5,"")</f>
        <v/>
      </c>
      <c r="B17" s="13" t="str">
        <f>IF(A17="","",VLOOKUP(A17,[7]令和4年度契約状況調査票!$E:$AW,5,FALSE))</f>
        <v/>
      </c>
      <c r="C17" s="14" t="str">
        <f>IF(A17="","",VLOOKUP(A17,[7]令和4年度契約状況調査票!$E:$AW,6,FALSE))</f>
        <v/>
      </c>
      <c r="D17" s="43" t="str">
        <f>IF(A17="","",VLOOKUP(A17,[7]令和4年度契約状況調査票!$E:$AW,9,FALSE))</f>
        <v/>
      </c>
      <c r="E17" s="13" t="str">
        <f>IF(A17="","",VLOOKUP(A17,[7]令和4年度契約状況調査票!$E:$AW,10,FALSE))</f>
        <v/>
      </c>
      <c r="F17" s="16" t="str">
        <f>IF(A17="","",VLOOKUP(A17,[7]令和4年度契約状況調査票!$E:$AW,11,FALSE))</f>
        <v/>
      </c>
      <c r="G17" s="17" t="str">
        <f>IF(A17="","",IF(VLOOKUP(A17,[7]令和4年度契約状況調査票!$E:$AW,14,FALSE)="②一般競争入札（総合評価方式）","一般競争入札"&amp;CHAR(10)&amp;"（総合評価方式）","一般競争入札"))</f>
        <v/>
      </c>
      <c r="H17" s="18" t="str">
        <f>IF(A17="","",IF(VLOOKUP(A17,[7]令和4年度契約状況調査票!$E:$AW,16,FALSE)="他官署で調達手続きを実施のため","他官署で調達手続きを実施のため",IF(VLOOKUP(A17,[7]令和4年度契約状況調査票!$E:$AW,23,FALSE)="②同種の他の契約の予定価格を類推されるおそれがあるため公表しない","同種の他の契約の予定価格を類推されるおそれがあるため公表しない",IF(VLOOKUP(A17,[7]令和4年度契約状況調査票!$E:$AW,23,FALSE)="－","－",IF(VLOOKUP(A17,[7]令和4年度契約状況調査票!$E:$AW,7,FALSE)&lt;&gt;"",TEXT(VLOOKUP(A17,[7]令和4年度契約状況調査票!$E:$AW,16,FALSE),"#,##0円")&amp;CHAR(10)&amp;"(A)",VLOOKUP(A17,[7]令和4年度契約状況調査票!$E:$AW,16,FALSE))))))</f>
        <v/>
      </c>
      <c r="I17" s="18" t="str">
        <f>IF(A17="","",VLOOKUP(A17,[7]令和4年度契約状況調査票!$E:$AW,17,FALSE))</f>
        <v/>
      </c>
      <c r="J17" s="19" t="str">
        <f>IF(A17="","",IF(VLOOKUP(A17,[7]令和4年度契約状況調査票!$E:$AW,16,FALSE)="他官署で調達手続きを実施のため","－",IF(VLOOKUP(A17,[7]令和4年度契約状況調査票!$E:$AW,23,FALSE)="②同種の他の契約の予定価格を類推されるおそれがあるため公表しない","－",IF(VLOOKUP(A17,[7]令和4年度契約状況調査票!$E:$AW,23,FALSE)="－","－",IF(VLOOKUP(A17,[7]令和4年度契約状況調査票!$E:$AW,7,FALSE)&lt;&gt;"",TEXT(VLOOKUP(A17,[7]令和4年度契約状況調査票!$E:$AW,19,FALSE),"#.0%")&amp;CHAR(10)&amp;"(B/A×100)",VLOOKUP(A17,[7]令和4年度契約状況調査票!$E:$AW,19,FALSE))))))</f>
        <v/>
      </c>
      <c r="K17" s="20" t="str">
        <f>IF(A17="","",IF(VLOOKUP(A17,[7]令和4年度契約状況調査票!$E:$AW,12,FALSE)="①公益社団法人","公社",IF(VLOOKUP(A17,[7]令和4年度契約状況調査票!$E:$AW,12,FALSE)="②公益財団法人","公財","")))</f>
        <v/>
      </c>
      <c r="L17" s="20" t="str">
        <f>IF(A17="","",VLOOKUP(A17,[7]令和4年度契約状況調査票!$E:$AW,13,FALSE))</f>
        <v/>
      </c>
      <c r="M17" s="21" t="str">
        <f>IF(A17="","",IF(VLOOKUP(A17,[7]令和4年度契約状況調査票!$E:$AW,13,FALSE)="国所管",VLOOKUP(A17,[7]令和4年度契約状況調査票!$E:$AW,24,FALSE),""))</f>
        <v/>
      </c>
      <c r="N17" s="22" t="str">
        <f>IF(A17="","",IF(AND(P17="○",O17="分担契約/単価契約"),"単価契約"&amp;CHAR(10)&amp;"予定調達総額 "&amp;TEXT(VLOOKUP(A17,[7]令和4年度契約状況調査票!$E:$AW,16,FALSE),"#,##0円")&amp;"(B)"&amp;CHAR(10)&amp;"分担契約"&amp;CHAR(10)&amp;VLOOKUP(A17,[7]令和4年度契約状況調査票!$E:$AW,32,FALSE),IF(AND(P17="○",O17="分担契約"),"分担契約"&amp;CHAR(10)&amp;"契約総額 "&amp;TEXT(VLOOKUP(A17,[7]令和4年度契約状況調査票!$E:$AW,16,FALSE),"#,##0円")&amp;"(B)"&amp;CHAR(10)&amp;VLOOKUP(A17,[7]令和4年度契約状況調査票!$E:$AW,32,FALSE),(IF(O17="分担契約/単価契約","単価契約"&amp;CHAR(10)&amp;"予定調達総額 "&amp;TEXT(VLOOKUP(A17,[7]令和4年度契約状況調査票!$E:$AW,16,FALSE),"#,##0円")&amp;CHAR(10)&amp;"分担契約"&amp;CHAR(10)&amp;VLOOKUP(A17,[7]令和4年度契約状況調査票!$E:$AW,32,FALSE),IF(O17="分担契約","分担契約"&amp;CHAR(10)&amp;"契約総額 "&amp;TEXT(VLOOKUP(A17,[7]令和4年度契約状況調査票!$E:$AW,16,FALSE),"#,##0円")&amp;CHAR(10)&amp;VLOOKUP(A17,[7]令和4年度契約状況調査票!$E:$AW,32,FALSE),IF(O17="単価契約","単価契約"&amp;CHAR(10)&amp;"予定調達総額 "&amp;TEXT(VLOOKUP(A17,[7]令和4年度契約状況調査票!$E:$AW,16,FALSE),"#,##0円")&amp;CHAR(10)&amp;VLOOKUP(A17,[7]令和4年度契約状況調査票!$E:$AW,32,FALSE),VLOOKUP(A17,[7]令和4年度契約状況調査票!$E:$AW,32,FALSE))))))))</f>
        <v/>
      </c>
      <c r="O17" s="36" t="str">
        <f>IF(A17="","",VLOOKUP(A17,[7]令和4年度契約状況調査票!$E:$CE,53,FALSE))</f>
        <v/>
      </c>
      <c r="P17" s="36" t="str">
        <f>IF(A17="","",IF(VLOOKUP(A17,[7]令和4年度契約状況調査票!$E:$AW,14,FALSE)="他官署で調達手続きを実施のため","×",IF(VLOOKUP(A17,[7]令和4年度契約状況調査票!$E:$AW,21,FALSE)="②同種の他の契約の予定価格を類推されるおそれがあるため公表しない","×","○")))</f>
        <v/>
      </c>
    </row>
    <row r="18" spans="1:16" s="36" customFormat="1" ht="60" hidden="1" customHeight="1">
      <c r="A18" s="42" t="str">
        <f>IF(MAX([7]令和4年度契約状況調査票!E13:E24)&gt;=ROW()-5,ROW()-5,"")</f>
        <v/>
      </c>
      <c r="B18" s="13" t="str">
        <f>IF(A18="","",VLOOKUP(A18,[7]令和4年度契約状況調査票!$E:$AW,5,FALSE))</f>
        <v/>
      </c>
      <c r="C18" s="14" t="str">
        <f>IF(A18="","",VLOOKUP(A18,[7]令和4年度契約状況調査票!$E:$AW,6,FALSE))</f>
        <v/>
      </c>
      <c r="D18" s="43" t="str">
        <f>IF(A18="","",VLOOKUP(A18,[7]令和4年度契約状況調査票!$E:$AW,9,FALSE))</f>
        <v/>
      </c>
      <c r="E18" s="13" t="str">
        <f>IF(A18="","",VLOOKUP(A18,[7]令和4年度契約状況調査票!$E:$AW,10,FALSE))</f>
        <v/>
      </c>
      <c r="F18" s="16" t="str">
        <f>IF(A18="","",VLOOKUP(A18,[7]令和4年度契約状況調査票!$E:$AW,11,FALSE))</f>
        <v/>
      </c>
      <c r="G18" s="17" t="str">
        <f>IF(A18="","",IF(VLOOKUP(A18,[7]令和4年度契約状況調査票!$E:$AW,14,FALSE)="②一般競争入札（総合評価方式）","一般競争入札"&amp;CHAR(10)&amp;"（総合評価方式）","一般競争入札"))</f>
        <v/>
      </c>
      <c r="H18" s="18" t="str">
        <f>IF(A18="","",IF(VLOOKUP(A18,[7]令和4年度契約状況調査票!$E:$AW,16,FALSE)="他官署で調達手続きを実施のため","他官署で調達手続きを実施のため",IF(VLOOKUP(A18,[7]令和4年度契約状況調査票!$E:$AW,23,FALSE)="②同種の他の契約の予定価格を類推されるおそれがあるため公表しない","同種の他の契約の予定価格を類推されるおそれがあるため公表しない",IF(VLOOKUP(A18,[7]令和4年度契約状況調査票!$E:$AW,23,FALSE)="－","－",IF(VLOOKUP(A18,[7]令和4年度契約状況調査票!$E:$AW,7,FALSE)&lt;&gt;"",TEXT(VLOOKUP(A18,[7]令和4年度契約状況調査票!$E:$AW,16,FALSE),"#,##0円")&amp;CHAR(10)&amp;"(A)",VLOOKUP(A18,[7]令和4年度契約状況調査票!$E:$AW,16,FALSE))))))</f>
        <v/>
      </c>
      <c r="I18" s="18" t="str">
        <f>IF(A18="","",VLOOKUP(A18,[7]令和4年度契約状況調査票!$E:$AW,17,FALSE))</f>
        <v/>
      </c>
      <c r="J18" s="19" t="str">
        <f>IF(A18="","",IF(VLOOKUP(A18,[7]令和4年度契約状況調査票!$E:$AW,16,FALSE)="他官署で調達手続きを実施のため","－",IF(VLOOKUP(A18,[7]令和4年度契約状況調査票!$E:$AW,23,FALSE)="②同種の他の契約の予定価格を類推されるおそれがあるため公表しない","－",IF(VLOOKUP(A18,[7]令和4年度契約状況調査票!$E:$AW,23,FALSE)="－","－",IF(VLOOKUP(A18,[7]令和4年度契約状況調査票!$E:$AW,7,FALSE)&lt;&gt;"",TEXT(VLOOKUP(A18,[7]令和4年度契約状況調査票!$E:$AW,19,FALSE),"#.0%")&amp;CHAR(10)&amp;"(B/A×100)",VLOOKUP(A18,[7]令和4年度契約状況調査票!$E:$AW,19,FALSE))))))</f>
        <v/>
      </c>
      <c r="K18" s="20" t="str">
        <f>IF(A18="","",IF(VLOOKUP(A18,[7]令和4年度契約状況調査票!$E:$AW,12,FALSE)="①公益社団法人","公社",IF(VLOOKUP(A18,[7]令和4年度契約状況調査票!$E:$AW,12,FALSE)="②公益財団法人","公財","")))</f>
        <v/>
      </c>
      <c r="L18" s="20" t="str">
        <f>IF(A18="","",VLOOKUP(A18,[7]令和4年度契約状況調査票!$E:$AW,13,FALSE))</f>
        <v/>
      </c>
      <c r="M18" s="21" t="str">
        <f>IF(A18="","",IF(VLOOKUP(A18,[7]令和4年度契約状況調査票!$E:$AW,13,FALSE)="国所管",VLOOKUP(A18,[7]令和4年度契約状況調査票!$E:$AW,24,FALSE),""))</f>
        <v/>
      </c>
      <c r="N18" s="22" t="str">
        <f>IF(A18="","",IF(AND(P18="○",O18="分担契約/単価契約"),"単価契約"&amp;CHAR(10)&amp;"予定調達総額 "&amp;TEXT(VLOOKUP(A18,[7]令和4年度契約状況調査票!$E:$AW,16,FALSE),"#,##0円")&amp;"(B)"&amp;CHAR(10)&amp;"分担契約"&amp;CHAR(10)&amp;VLOOKUP(A18,[7]令和4年度契約状況調査票!$E:$AW,32,FALSE),IF(AND(P18="○",O18="分担契約"),"分担契約"&amp;CHAR(10)&amp;"契約総額 "&amp;TEXT(VLOOKUP(A18,[7]令和4年度契約状況調査票!$E:$AW,16,FALSE),"#,##0円")&amp;"(B)"&amp;CHAR(10)&amp;VLOOKUP(A18,[7]令和4年度契約状況調査票!$E:$AW,32,FALSE),(IF(O18="分担契約/単価契約","単価契約"&amp;CHAR(10)&amp;"予定調達総額 "&amp;TEXT(VLOOKUP(A18,[7]令和4年度契約状況調査票!$E:$AW,16,FALSE),"#,##0円")&amp;CHAR(10)&amp;"分担契約"&amp;CHAR(10)&amp;VLOOKUP(A18,[7]令和4年度契約状況調査票!$E:$AW,32,FALSE),IF(O18="分担契約","分担契約"&amp;CHAR(10)&amp;"契約総額 "&amp;TEXT(VLOOKUP(A18,[7]令和4年度契約状況調査票!$E:$AW,16,FALSE),"#,##0円")&amp;CHAR(10)&amp;VLOOKUP(A18,[7]令和4年度契約状況調査票!$E:$AW,32,FALSE),IF(O18="単価契約","単価契約"&amp;CHAR(10)&amp;"予定調達総額 "&amp;TEXT(VLOOKUP(A18,[7]令和4年度契約状況調査票!$E:$AW,16,FALSE),"#,##0円")&amp;CHAR(10)&amp;VLOOKUP(A18,[7]令和4年度契約状況調査票!$E:$AW,32,FALSE),VLOOKUP(A18,[7]令和4年度契約状況調査票!$E:$AW,32,FALSE))))))))</f>
        <v/>
      </c>
      <c r="O18" s="36" t="str">
        <f>IF(A18="","",VLOOKUP(A18,[7]令和4年度契約状況調査票!$E:$CE,53,FALSE))</f>
        <v/>
      </c>
      <c r="P18" s="36" t="str">
        <f>IF(A18="","",IF(VLOOKUP(A18,[7]令和4年度契約状況調査票!$E:$AW,14,FALSE)="他官署で調達手続きを実施のため","×",IF(VLOOKUP(A18,[7]令和4年度契約状況調査票!$E:$AW,21,FALSE)="②同種の他の契約の予定価格を類推されるおそれがあるため公表しない","×","○")))</f>
        <v/>
      </c>
    </row>
    <row r="19" spans="1:16" s="36" customFormat="1" ht="60" hidden="1" customHeight="1">
      <c r="A19" s="42" t="str">
        <f>IF(MAX([7]令和4年度契約状況調査票!E13:E25)&gt;=ROW()-5,ROW()-5,"")</f>
        <v/>
      </c>
      <c r="B19" s="13" t="str">
        <f>IF(A19="","",VLOOKUP(A19,[7]令和4年度契約状況調査票!$E:$AW,5,FALSE))</f>
        <v/>
      </c>
      <c r="C19" s="14" t="str">
        <f>IF(A19="","",VLOOKUP(A19,[7]令和4年度契約状況調査票!$E:$AW,6,FALSE))</f>
        <v/>
      </c>
      <c r="D19" s="43" t="str">
        <f>IF(A19="","",VLOOKUP(A19,[7]令和4年度契約状況調査票!$E:$AW,9,FALSE))</f>
        <v/>
      </c>
      <c r="E19" s="13" t="str">
        <f>IF(A19="","",VLOOKUP(A19,[7]令和4年度契約状況調査票!$E:$AW,10,FALSE))</f>
        <v/>
      </c>
      <c r="F19" s="16" t="str">
        <f>IF(A19="","",VLOOKUP(A19,[7]令和4年度契約状況調査票!$E:$AW,11,FALSE))</f>
        <v/>
      </c>
      <c r="G19" s="17" t="str">
        <f>IF(A19="","",IF(VLOOKUP(A19,[7]令和4年度契約状況調査票!$E:$AW,14,FALSE)="②一般競争入札（総合評価方式）","一般競争入札"&amp;CHAR(10)&amp;"（総合評価方式）","一般競争入札"))</f>
        <v/>
      </c>
      <c r="H19" s="18" t="str">
        <f>IF(A19="","",IF(VLOOKUP(A19,[7]令和4年度契約状況調査票!$E:$AW,16,FALSE)="他官署で調達手続きを実施のため","他官署で調達手続きを実施のため",IF(VLOOKUP(A19,[7]令和4年度契約状況調査票!$E:$AW,23,FALSE)="②同種の他の契約の予定価格を類推されるおそれがあるため公表しない","同種の他の契約の予定価格を類推されるおそれがあるため公表しない",IF(VLOOKUP(A19,[7]令和4年度契約状況調査票!$E:$AW,23,FALSE)="－","－",IF(VLOOKUP(A19,[7]令和4年度契約状況調査票!$E:$AW,7,FALSE)&lt;&gt;"",TEXT(VLOOKUP(A19,[7]令和4年度契約状況調査票!$E:$AW,16,FALSE),"#,##0円")&amp;CHAR(10)&amp;"(A)",VLOOKUP(A19,[7]令和4年度契約状況調査票!$E:$AW,16,FALSE))))))</f>
        <v/>
      </c>
      <c r="I19" s="18" t="str">
        <f>IF(A19="","",VLOOKUP(A19,[7]令和4年度契約状況調査票!$E:$AW,17,FALSE))</f>
        <v/>
      </c>
      <c r="J19" s="19" t="str">
        <f>IF(A19="","",IF(VLOOKUP(A19,[7]令和4年度契約状況調査票!$E:$AW,16,FALSE)="他官署で調達手続きを実施のため","－",IF(VLOOKUP(A19,[7]令和4年度契約状況調査票!$E:$AW,23,FALSE)="②同種の他の契約の予定価格を類推されるおそれがあるため公表しない","－",IF(VLOOKUP(A19,[7]令和4年度契約状況調査票!$E:$AW,23,FALSE)="－","－",IF(VLOOKUP(A19,[7]令和4年度契約状況調査票!$E:$AW,7,FALSE)&lt;&gt;"",TEXT(VLOOKUP(A19,[7]令和4年度契約状況調査票!$E:$AW,19,FALSE),"#.0%")&amp;CHAR(10)&amp;"(B/A×100)",VLOOKUP(A19,[7]令和4年度契約状況調査票!$E:$AW,19,FALSE))))))</f>
        <v/>
      </c>
      <c r="K19" s="20" t="str">
        <f>IF(A19="","",IF(VLOOKUP(A19,[7]令和4年度契約状況調査票!$E:$AW,12,FALSE)="①公益社団法人","公社",IF(VLOOKUP(A19,[7]令和4年度契約状況調査票!$E:$AW,12,FALSE)="②公益財団法人","公財","")))</f>
        <v/>
      </c>
      <c r="L19" s="20" t="str">
        <f>IF(A19="","",VLOOKUP(A19,[7]令和4年度契約状況調査票!$E:$AW,13,FALSE))</f>
        <v/>
      </c>
      <c r="M19" s="21" t="str">
        <f>IF(A19="","",IF(VLOOKUP(A19,[7]令和4年度契約状況調査票!$E:$AW,13,FALSE)="国所管",VLOOKUP(A19,[7]令和4年度契約状況調査票!$E:$AW,24,FALSE),""))</f>
        <v/>
      </c>
      <c r="N19" s="22" t="str">
        <f>IF(A19="","",IF(AND(P19="○",O19="分担契約/単価契約"),"単価契約"&amp;CHAR(10)&amp;"予定調達総額 "&amp;TEXT(VLOOKUP(A19,[7]令和4年度契約状況調査票!$E:$AW,16,FALSE),"#,##0円")&amp;"(B)"&amp;CHAR(10)&amp;"分担契約"&amp;CHAR(10)&amp;VLOOKUP(A19,[7]令和4年度契約状況調査票!$E:$AW,32,FALSE),IF(AND(P19="○",O19="分担契約"),"分担契約"&amp;CHAR(10)&amp;"契約総額 "&amp;TEXT(VLOOKUP(A19,[7]令和4年度契約状況調査票!$E:$AW,16,FALSE),"#,##0円")&amp;"(B)"&amp;CHAR(10)&amp;VLOOKUP(A19,[7]令和4年度契約状況調査票!$E:$AW,32,FALSE),(IF(O19="分担契約/単価契約","単価契約"&amp;CHAR(10)&amp;"予定調達総額 "&amp;TEXT(VLOOKUP(A19,[7]令和4年度契約状況調査票!$E:$AW,16,FALSE),"#,##0円")&amp;CHAR(10)&amp;"分担契約"&amp;CHAR(10)&amp;VLOOKUP(A19,[7]令和4年度契約状況調査票!$E:$AW,32,FALSE),IF(O19="分担契約","分担契約"&amp;CHAR(10)&amp;"契約総額 "&amp;TEXT(VLOOKUP(A19,[7]令和4年度契約状況調査票!$E:$AW,16,FALSE),"#,##0円")&amp;CHAR(10)&amp;VLOOKUP(A19,[7]令和4年度契約状況調査票!$E:$AW,32,FALSE),IF(O19="単価契約","単価契約"&amp;CHAR(10)&amp;"予定調達総額 "&amp;TEXT(VLOOKUP(A19,[7]令和4年度契約状況調査票!$E:$AW,16,FALSE),"#,##0円")&amp;CHAR(10)&amp;VLOOKUP(A19,[7]令和4年度契約状況調査票!$E:$AW,32,FALSE),VLOOKUP(A19,[7]令和4年度契約状況調査票!$E:$AW,32,FALSE))))))))</f>
        <v/>
      </c>
      <c r="O19" s="36" t="str">
        <f>IF(A19="","",VLOOKUP(A19,[7]令和4年度契約状況調査票!$E:$CE,53,FALSE))</f>
        <v/>
      </c>
      <c r="P19" s="36" t="str">
        <f>IF(A19="","",IF(VLOOKUP(A19,[7]令和4年度契約状況調査票!$E:$AW,14,FALSE)="他官署で調達手続きを実施のため","×",IF(VLOOKUP(A19,[7]令和4年度契約状況調査票!$E:$AW,21,FALSE)="②同種の他の契約の予定価格を類推されるおそれがあるため公表しない","×","○")))</f>
        <v/>
      </c>
    </row>
    <row r="20" spans="1:16" s="36" customFormat="1" ht="60" hidden="1" customHeight="1">
      <c r="A20" s="42" t="str">
        <f>IF(MAX([7]令和4年度契約状況調査票!E13:E26)&gt;=ROW()-5,ROW()-5,"")</f>
        <v/>
      </c>
      <c r="B20" s="13" t="str">
        <f>IF(A20="","",VLOOKUP(A20,[7]令和4年度契約状況調査票!$E:$AW,5,FALSE))</f>
        <v/>
      </c>
      <c r="C20" s="14" t="str">
        <f>IF(A20="","",VLOOKUP(A20,[7]令和4年度契約状況調査票!$E:$AW,6,FALSE))</f>
        <v/>
      </c>
      <c r="D20" s="43" t="str">
        <f>IF(A20="","",VLOOKUP(A20,[7]令和4年度契約状況調査票!$E:$AW,9,FALSE))</f>
        <v/>
      </c>
      <c r="E20" s="13" t="str">
        <f>IF(A20="","",VLOOKUP(A20,[7]令和4年度契約状況調査票!$E:$AW,10,FALSE))</f>
        <v/>
      </c>
      <c r="F20" s="16" t="str">
        <f>IF(A20="","",VLOOKUP(A20,[7]令和4年度契約状況調査票!$E:$AW,11,FALSE))</f>
        <v/>
      </c>
      <c r="G20" s="17" t="str">
        <f>IF(A20="","",IF(VLOOKUP(A20,[7]令和4年度契約状況調査票!$E:$AW,14,FALSE)="②一般競争入札（総合評価方式）","一般競争入札"&amp;CHAR(10)&amp;"（総合評価方式）","一般競争入札"))</f>
        <v/>
      </c>
      <c r="H20" s="18" t="str">
        <f>IF(A20="","",IF(VLOOKUP(A20,[7]令和4年度契約状況調査票!$E:$AW,16,FALSE)="他官署で調達手続きを実施のため","他官署で調達手続きを実施のため",IF(VLOOKUP(A20,[7]令和4年度契約状況調査票!$E:$AW,23,FALSE)="②同種の他の契約の予定価格を類推されるおそれがあるため公表しない","同種の他の契約の予定価格を類推されるおそれがあるため公表しない",IF(VLOOKUP(A20,[7]令和4年度契約状況調査票!$E:$AW,23,FALSE)="－","－",IF(VLOOKUP(A20,[7]令和4年度契約状況調査票!$E:$AW,7,FALSE)&lt;&gt;"",TEXT(VLOOKUP(A20,[7]令和4年度契約状況調査票!$E:$AW,16,FALSE),"#,##0円")&amp;CHAR(10)&amp;"(A)",VLOOKUP(A20,[7]令和4年度契約状況調査票!$E:$AW,16,FALSE))))))</f>
        <v/>
      </c>
      <c r="I20" s="18" t="str">
        <f>IF(A20="","",VLOOKUP(A20,[7]令和4年度契約状況調査票!$E:$AW,17,FALSE))</f>
        <v/>
      </c>
      <c r="J20" s="19" t="str">
        <f>IF(A20="","",IF(VLOOKUP(A20,[7]令和4年度契約状況調査票!$E:$AW,16,FALSE)="他官署で調達手続きを実施のため","－",IF(VLOOKUP(A20,[7]令和4年度契約状況調査票!$E:$AW,23,FALSE)="②同種の他の契約の予定価格を類推されるおそれがあるため公表しない","－",IF(VLOOKUP(A20,[7]令和4年度契約状況調査票!$E:$AW,23,FALSE)="－","－",IF(VLOOKUP(A20,[7]令和4年度契約状況調査票!$E:$AW,7,FALSE)&lt;&gt;"",TEXT(VLOOKUP(A20,[7]令和4年度契約状況調査票!$E:$AW,19,FALSE),"#.0%")&amp;CHAR(10)&amp;"(B/A×100)",VLOOKUP(A20,[7]令和4年度契約状況調査票!$E:$AW,19,FALSE))))))</f>
        <v/>
      </c>
      <c r="K20" s="20" t="str">
        <f>IF(A20="","",IF(VLOOKUP(A20,[7]令和4年度契約状況調査票!$E:$AW,12,FALSE)="①公益社団法人","公社",IF(VLOOKUP(A20,[7]令和4年度契約状況調査票!$E:$AW,12,FALSE)="②公益財団法人","公財","")))</f>
        <v/>
      </c>
      <c r="L20" s="20" t="str">
        <f>IF(A20="","",VLOOKUP(A20,[7]令和4年度契約状況調査票!$E:$AW,13,FALSE))</f>
        <v/>
      </c>
      <c r="M20" s="21" t="str">
        <f>IF(A20="","",IF(VLOOKUP(A20,[7]令和4年度契約状況調査票!$E:$AW,13,FALSE)="国所管",VLOOKUP(A20,[7]令和4年度契約状況調査票!$E:$AW,24,FALSE),""))</f>
        <v/>
      </c>
      <c r="N20" s="22" t="str">
        <f>IF(A20="","",IF(AND(P20="○",O20="分担契約/単価契約"),"単価契約"&amp;CHAR(10)&amp;"予定調達総額 "&amp;TEXT(VLOOKUP(A20,[7]令和4年度契約状況調査票!$E:$AW,16,FALSE),"#,##0円")&amp;"(B)"&amp;CHAR(10)&amp;"分担契約"&amp;CHAR(10)&amp;VLOOKUP(A20,[7]令和4年度契約状況調査票!$E:$AW,32,FALSE),IF(AND(P20="○",O20="分担契約"),"分担契約"&amp;CHAR(10)&amp;"契約総額 "&amp;TEXT(VLOOKUP(A20,[7]令和4年度契約状況調査票!$E:$AW,16,FALSE),"#,##0円")&amp;"(B)"&amp;CHAR(10)&amp;VLOOKUP(A20,[7]令和4年度契約状況調査票!$E:$AW,32,FALSE),(IF(O20="分担契約/単価契約","単価契約"&amp;CHAR(10)&amp;"予定調達総額 "&amp;TEXT(VLOOKUP(A20,[7]令和4年度契約状況調査票!$E:$AW,16,FALSE),"#,##0円")&amp;CHAR(10)&amp;"分担契約"&amp;CHAR(10)&amp;VLOOKUP(A20,[7]令和4年度契約状況調査票!$E:$AW,32,FALSE),IF(O20="分担契約","分担契約"&amp;CHAR(10)&amp;"契約総額 "&amp;TEXT(VLOOKUP(A20,[7]令和4年度契約状況調査票!$E:$AW,16,FALSE),"#,##0円")&amp;CHAR(10)&amp;VLOOKUP(A20,[7]令和4年度契約状況調査票!$E:$AW,32,FALSE),IF(O20="単価契約","単価契約"&amp;CHAR(10)&amp;"予定調達総額 "&amp;TEXT(VLOOKUP(A20,[7]令和4年度契約状況調査票!$E:$AW,16,FALSE),"#,##0円")&amp;CHAR(10)&amp;VLOOKUP(A20,[7]令和4年度契約状況調査票!$E:$AW,32,FALSE),VLOOKUP(A20,[7]令和4年度契約状況調査票!$E:$AW,32,FALSE))))))))</f>
        <v/>
      </c>
      <c r="O20" s="36" t="str">
        <f>IF(A20="","",VLOOKUP(A20,[7]令和4年度契約状況調査票!$E:$CE,53,FALSE))</f>
        <v/>
      </c>
      <c r="P20" s="36" t="str">
        <f>IF(A20="","",IF(VLOOKUP(A20,[7]令和4年度契約状況調査票!$E:$AW,14,FALSE)="他官署で調達手続きを実施のため","×",IF(VLOOKUP(A20,[7]令和4年度契約状況調査票!$E:$AW,21,FALSE)="②同種の他の契約の予定価格を類推されるおそれがあるため公表しない","×","○")))</f>
        <v/>
      </c>
    </row>
    <row r="21" spans="1:16" s="36" customFormat="1" ht="60" hidden="1" customHeight="1">
      <c r="A21" s="42" t="str">
        <f>IF(MAX([7]令和4年度契約状況調査票!E13:E27)&gt;=ROW()-5,ROW()-5,"")</f>
        <v/>
      </c>
      <c r="B21" s="13" t="str">
        <f>IF(A21="","",VLOOKUP(A21,[7]令和4年度契約状況調査票!$E:$AW,5,FALSE))</f>
        <v/>
      </c>
      <c r="C21" s="14" t="str">
        <f>IF(A21="","",VLOOKUP(A21,[7]令和4年度契約状況調査票!$E:$AW,6,FALSE))</f>
        <v/>
      </c>
      <c r="D21" s="43" t="str">
        <f>IF(A21="","",VLOOKUP(A21,[7]令和4年度契約状況調査票!$E:$AW,9,FALSE))</f>
        <v/>
      </c>
      <c r="E21" s="13" t="str">
        <f>IF(A21="","",VLOOKUP(A21,[7]令和4年度契約状況調査票!$E:$AW,10,FALSE))</f>
        <v/>
      </c>
      <c r="F21" s="16" t="str">
        <f>IF(A21="","",VLOOKUP(A21,[7]令和4年度契約状況調査票!$E:$AW,11,FALSE))</f>
        <v/>
      </c>
      <c r="G21" s="17" t="str">
        <f>IF(A21="","",IF(VLOOKUP(A21,[7]令和4年度契約状況調査票!$E:$AW,14,FALSE)="②一般競争入札（総合評価方式）","一般競争入札"&amp;CHAR(10)&amp;"（総合評価方式）","一般競争入札"))</f>
        <v/>
      </c>
      <c r="H21" s="18" t="str">
        <f>IF(A21="","",IF(VLOOKUP(A21,[7]令和4年度契約状況調査票!$E:$AW,16,FALSE)="他官署で調達手続きを実施のため","他官署で調達手続きを実施のため",IF(VLOOKUP(A21,[7]令和4年度契約状況調査票!$E:$AW,23,FALSE)="②同種の他の契約の予定価格を類推されるおそれがあるため公表しない","同種の他の契約の予定価格を類推されるおそれがあるため公表しない",IF(VLOOKUP(A21,[7]令和4年度契約状況調査票!$E:$AW,23,FALSE)="－","－",IF(VLOOKUP(A21,[7]令和4年度契約状況調査票!$E:$AW,7,FALSE)&lt;&gt;"",TEXT(VLOOKUP(A21,[7]令和4年度契約状況調査票!$E:$AW,16,FALSE),"#,##0円")&amp;CHAR(10)&amp;"(A)",VLOOKUP(A21,[7]令和4年度契約状況調査票!$E:$AW,16,FALSE))))))</f>
        <v/>
      </c>
      <c r="I21" s="18" t="str">
        <f>IF(A21="","",VLOOKUP(A21,[7]令和4年度契約状況調査票!$E:$AW,17,FALSE))</f>
        <v/>
      </c>
      <c r="J21" s="19" t="str">
        <f>IF(A21="","",IF(VLOOKUP(A21,[7]令和4年度契約状況調査票!$E:$AW,16,FALSE)="他官署で調達手続きを実施のため","－",IF(VLOOKUP(A21,[7]令和4年度契約状況調査票!$E:$AW,23,FALSE)="②同種の他の契約の予定価格を類推されるおそれがあるため公表しない","－",IF(VLOOKUP(A21,[7]令和4年度契約状況調査票!$E:$AW,23,FALSE)="－","－",IF(VLOOKUP(A21,[7]令和4年度契約状況調査票!$E:$AW,7,FALSE)&lt;&gt;"",TEXT(VLOOKUP(A21,[7]令和4年度契約状況調査票!$E:$AW,19,FALSE),"#.0%")&amp;CHAR(10)&amp;"(B/A×100)",VLOOKUP(A21,[7]令和4年度契約状況調査票!$E:$AW,19,FALSE))))))</f>
        <v/>
      </c>
      <c r="K21" s="20" t="str">
        <f>IF(A21="","",IF(VLOOKUP(A21,[7]令和4年度契約状況調査票!$E:$AW,12,FALSE)="①公益社団法人","公社",IF(VLOOKUP(A21,[7]令和4年度契約状況調査票!$E:$AW,12,FALSE)="②公益財団法人","公財","")))</f>
        <v/>
      </c>
      <c r="L21" s="20" t="str">
        <f>IF(A21="","",VLOOKUP(A21,[7]令和4年度契約状況調査票!$E:$AW,13,FALSE))</f>
        <v/>
      </c>
      <c r="M21" s="21" t="str">
        <f>IF(A21="","",IF(VLOOKUP(A21,[7]令和4年度契約状況調査票!$E:$AW,13,FALSE)="国所管",VLOOKUP(A21,[7]令和4年度契約状況調査票!$E:$AW,24,FALSE),""))</f>
        <v/>
      </c>
      <c r="N21" s="22" t="str">
        <f>IF(A21="","",IF(AND(P21="○",O21="分担契約/単価契約"),"単価契約"&amp;CHAR(10)&amp;"予定調達総額 "&amp;TEXT(VLOOKUP(A21,[7]令和4年度契約状況調査票!$E:$AW,16,FALSE),"#,##0円")&amp;"(B)"&amp;CHAR(10)&amp;"分担契約"&amp;CHAR(10)&amp;VLOOKUP(A21,[7]令和4年度契約状況調査票!$E:$AW,32,FALSE),IF(AND(P21="○",O21="分担契約"),"分担契約"&amp;CHAR(10)&amp;"契約総額 "&amp;TEXT(VLOOKUP(A21,[7]令和4年度契約状況調査票!$E:$AW,16,FALSE),"#,##0円")&amp;"(B)"&amp;CHAR(10)&amp;VLOOKUP(A21,[7]令和4年度契約状況調査票!$E:$AW,32,FALSE),(IF(O21="分担契約/単価契約","単価契約"&amp;CHAR(10)&amp;"予定調達総額 "&amp;TEXT(VLOOKUP(A21,[7]令和4年度契約状況調査票!$E:$AW,16,FALSE),"#,##0円")&amp;CHAR(10)&amp;"分担契約"&amp;CHAR(10)&amp;VLOOKUP(A21,[7]令和4年度契約状況調査票!$E:$AW,32,FALSE),IF(O21="分担契約","分担契約"&amp;CHAR(10)&amp;"契約総額 "&amp;TEXT(VLOOKUP(A21,[7]令和4年度契約状況調査票!$E:$AW,16,FALSE),"#,##0円")&amp;CHAR(10)&amp;VLOOKUP(A21,[7]令和4年度契約状況調査票!$E:$AW,32,FALSE),IF(O21="単価契約","単価契約"&amp;CHAR(10)&amp;"予定調達総額 "&amp;TEXT(VLOOKUP(A21,[7]令和4年度契約状況調査票!$E:$AW,16,FALSE),"#,##0円")&amp;CHAR(10)&amp;VLOOKUP(A21,[7]令和4年度契約状況調査票!$E:$AW,32,FALSE),VLOOKUP(A21,[7]令和4年度契約状況調査票!$E:$AW,32,FALSE))))))))</f>
        <v/>
      </c>
      <c r="O21" s="36" t="str">
        <f>IF(A21="","",VLOOKUP(A21,[7]令和4年度契約状況調査票!$E:$CE,53,FALSE))</f>
        <v/>
      </c>
      <c r="P21" s="36" t="str">
        <f>IF(A21="","",IF(VLOOKUP(A21,[7]令和4年度契約状況調査票!$E:$AW,14,FALSE)="他官署で調達手続きを実施のため","×",IF(VLOOKUP(A21,[7]令和4年度契約状況調査票!$E:$AW,21,FALSE)="②同種の他の契約の予定価格を類推されるおそれがあるため公表しない","×","○")))</f>
        <v/>
      </c>
    </row>
    <row r="22" spans="1:16" s="36" customFormat="1" ht="60" hidden="1" customHeight="1">
      <c r="A22" s="42" t="str">
        <f>IF(MAX([7]令和4年度契約状況調査票!E13:E28)&gt;=ROW()-5,ROW()-5,"")</f>
        <v/>
      </c>
      <c r="B22" s="13" t="str">
        <f>IF(A22="","",VLOOKUP(A22,[7]令和4年度契約状況調査票!$E:$AW,5,FALSE))</f>
        <v/>
      </c>
      <c r="C22" s="14" t="str">
        <f>IF(A22="","",VLOOKUP(A22,[7]令和4年度契約状況調査票!$E:$AW,6,FALSE))</f>
        <v/>
      </c>
      <c r="D22" s="43" t="str">
        <f>IF(A22="","",VLOOKUP(A22,[7]令和4年度契約状況調査票!$E:$AW,9,FALSE))</f>
        <v/>
      </c>
      <c r="E22" s="13" t="str">
        <f>IF(A22="","",VLOOKUP(A22,[7]令和4年度契約状況調査票!$E:$AW,10,FALSE))</f>
        <v/>
      </c>
      <c r="F22" s="16" t="str">
        <f>IF(A22="","",VLOOKUP(A22,[7]令和4年度契約状況調査票!$E:$AW,11,FALSE))</f>
        <v/>
      </c>
      <c r="G22" s="17" t="str">
        <f>IF(A22="","",IF(VLOOKUP(A22,[7]令和4年度契約状況調査票!$E:$AW,14,FALSE)="②一般競争入札（総合評価方式）","一般競争入札"&amp;CHAR(10)&amp;"（総合評価方式）","一般競争入札"))</f>
        <v/>
      </c>
      <c r="H22" s="18" t="str">
        <f>IF(A22="","",IF(VLOOKUP(A22,[7]令和4年度契約状況調査票!$E:$AW,16,FALSE)="他官署で調達手続きを実施のため","他官署で調達手続きを実施のため",IF(VLOOKUP(A22,[7]令和4年度契約状況調査票!$E:$AW,23,FALSE)="②同種の他の契約の予定価格を類推されるおそれがあるため公表しない","同種の他の契約の予定価格を類推されるおそれがあるため公表しない",IF(VLOOKUP(A22,[7]令和4年度契約状況調査票!$E:$AW,23,FALSE)="－","－",IF(VLOOKUP(A22,[7]令和4年度契約状況調査票!$E:$AW,7,FALSE)&lt;&gt;"",TEXT(VLOOKUP(A22,[7]令和4年度契約状況調査票!$E:$AW,16,FALSE),"#,##0円")&amp;CHAR(10)&amp;"(A)",VLOOKUP(A22,[7]令和4年度契約状況調査票!$E:$AW,16,FALSE))))))</f>
        <v/>
      </c>
      <c r="I22" s="18" t="str">
        <f>IF(A22="","",VLOOKUP(A22,[7]令和4年度契約状況調査票!$E:$AW,17,FALSE))</f>
        <v/>
      </c>
      <c r="J22" s="19" t="str">
        <f>IF(A22="","",IF(VLOOKUP(A22,[7]令和4年度契約状況調査票!$E:$AW,16,FALSE)="他官署で調達手続きを実施のため","－",IF(VLOOKUP(A22,[7]令和4年度契約状況調査票!$E:$AW,23,FALSE)="②同種の他の契約の予定価格を類推されるおそれがあるため公表しない","－",IF(VLOOKUP(A22,[7]令和4年度契約状況調査票!$E:$AW,23,FALSE)="－","－",IF(VLOOKUP(A22,[7]令和4年度契約状況調査票!$E:$AW,7,FALSE)&lt;&gt;"",TEXT(VLOOKUP(A22,[7]令和4年度契約状況調査票!$E:$AW,19,FALSE),"#.0%")&amp;CHAR(10)&amp;"(B/A×100)",VLOOKUP(A22,[7]令和4年度契約状況調査票!$E:$AW,19,FALSE))))))</f>
        <v/>
      </c>
      <c r="K22" s="20" t="str">
        <f>IF(A22="","",IF(VLOOKUP(A22,[7]令和4年度契約状況調査票!$E:$AW,12,FALSE)="①公益社団法人","公社",IF(VLOOKUP(A22,[7]令和4年度契約状況調査票!$E:$AW,12,FALSE)="②公益財団法人","公財","")))</f>
        <v/>
      </c>
      <c r="L22" s="20" t="str">
        <f>IF(A22="","",VLOOKUP(A22,[7]令和4年度契約状況調査票!$E:$AW,13,FALSE))</f>
        <v/>
      </c>
      <c r="M22" s="21" t="str">
        <f>IF(A22="","",IF(VLOOKUP(A22,[7]令和4年度契約状況調査票!$E:$AW,13,FALSE)="国所管",VLOOKUP(A22,[7]令和4年度契約状況調査票!$E:$AW,24,FALSE),""))</f>
        <v/>
      </c>
      <c r="N22" s="22" t="str">
        <f>IF(A22="","",IF(AND(P22="○",O22="分担契約/単価契約"),"単価契約"&amp;CHAR(10)&amp;"予定調達総額 "&amp;TEXT(VLOOKUP(A22,[7]令和4年度契約状況調査票!$E:$AW,16,FALSE),"#,##0円")&amp;"(B)"&amp;CHAR(10)&amp;"分担契約"&amp;CHAR(10)&amp;VLOOKUP(A22,[7]令和4年度契約状況調査票!$E:$AW,32,FALSE),IF(AND(P22="○",O22="分担契約"),"分担契約"&amp;CHAR(10)&amp;"契約総額 "&amp;TEXT(VLOOKUP(A22,[7]令和4年度契約状況調査票!$E:$AW,16,FALSE),"#,##0円")&amp;"(B)"&amp;CHAR(10)&amp;VLOOKUP(A22,[7]令和4年度契約状況調査票!$E:$AW,32,FALSE),(IF(O22="分担契約/単価契約","単価契約"&amp;CHAR(10)&amp;"予定調達総額 "&amp;TEXT(VLOOKUP(A22,[7]令和4年度契約状況調査票!$E:$AW,16,FALSE),"#,##0円")&amp;CHAR(10)&amp;"分担契約"&amp;CHAR(10)&amp;VLOOKUP(A22,[7]令和4年度契約状況調査票!$E:$AW,32,FALSE),IF(O22="分担契約","分担契約"&amp;CHAR(10)&amp;"契約総額 "&amp;TEXT(VLOOKUP(A22,[7]令和4年度契約状況調査票!$E:$AW,16,FALSE),"#,##0円")&amp;CHAR(10)&amp;VLOOKUP(A22,[7]令和4年度契約状況調査票!$E:$AW,32,FALSE),IF(O22="単価契約","単価契約"&amp;CHAR(10)&amp;"予定調達総額 "&amp;TEXT(VLOOKUP(A22,[7]令和4年度契約状況調査票!$E:$AW,16,FALSE),"#,##0円")&amp;CHAR(10)&amp;VLOOKUP(A22,[7]令和4年度契約状況調査票!$E:$AW,32,FALSE),VLOOKUP(A22,[7]令和4年度契約状況調査票!$E:$AW,32,FALSE))))))))</f>
        <v/>
      </c>
      <c r="O22" s="36" t="str">
        <f>IF(A22="","",VLOOKUP(A22,[7]令和4年度契約状況調査票!$E:$CE,53,FALSE))</f>
        <v/>
      </c>
      <c r="P22" s="36" t="str">
        <f>IF(A22="","",IF(VLOOKUP(A22,[7]令和4年度契約状況調査票!$E:$AW,14,FALSE)="他官署で調達手続きを実施のため","×",IF(VLOOKUP(A22,[7]令和4年度契約状況調査票!$E:$AW,21,FALSE)="②同種の他の契約の予定価格を類推されるおそれがあるため公表しない","×","○")))</f>
        <v/>
      </c>
    </row>
    <row r="23" spans="1:16" s="36" customFormat="1" ht="60" hidden="1" customHeight="1">
      <c r="A23" s="42" t="str">
        <f>IF(MAX([7]令和4年度契約状況調査票!E13:E29)&gt;=ROW()-5,ROW()-5,"")</f>
        <v/>
      </c>
      <c r="B23" s="13" t="str">
        <f>IF(A23="","",VLOOKUP(A23,[7]令和4年度契約状況調査票!$E:$AW,5,FALSE))</f>
        <v/>
      </c>
      <c r="C23" s="14" t="str">
        <f>IF(A23="","",VLOOKUP(A23,[7]令和4年度契約状況調査票!$E:$AW,6,FALSE))</f>
        <v/>
      </c>
      <c r="D23" s="43" t="str">
        <f>IF(A23="","",VLOOKUP(A23,[7]令和4年度契約状況調査票!$E:$AW,9,FALSE))</f>
        <v/>
      </c>
      <c r="E23" s="13" t="str">
        <f>IF(A23="","",VLOOKUP(A23,[7]令和4年度契約状況調査票!$E:$AW,10,FALSE))</f>
        <v/>
      </c>
      <c r="F23" s="16" t="str">
        <f>IF(A23="","",VLOOKUP(A23,[7]令和4年度契約状況調査票!$E:$AW,11,FALSE))</f>
        <v/>
      </c>
      <c r="G23" s="17" t="str">
        <f>IF(A23="","",IF(VLOOKUP(A23,[7]令和4年度契約状況調査票!$E:$AW,14,FALSE)="②一般競争入札（総合評価方式）","一般競争入札"&amp;CHAR(10)&amp;"（総合評価方式）","一般競争入札"))</f>
        <v/>
      </c>
      <c r="H23" s="18" t="str">
        <f>IF(A23="","",IF(VLOOKUP(A23,[7]令和4年度契約状況調査票!$E:$AW,16,FALSE)="他官署で調達手続きを実施のため","他官署で調達手続きを実施のため",IF(VLOOKUP(A23,[7]令和4年度契約状況調査票!$E:$AW,23,FALSE)="②同種の他の契約の予定価格を類推されるおそれがあるため公表しない","同種の他の契約の予定価格を類推されるおそれがあるため公表しない",IF(VLOOKUP(A23,[7]令和4年度契約状況調査票!$E:$AW,23,FALSE)="－","－",IF(VLOOKUP(A23,[7]令和4年度契約状況調査票!$E:$AW,7,FALSE)&lt;&gt;"",TEXT(VLOOKUP(A23,[7]令和4年度契約状況調査票!$E:$AW,16,FALSE),"#,##0円")&amp;CHAR(10)&amp;"(A)",VLOOKUP(A23,[7]令和4年度契約状況調査票!$E:$AW,16,FALSE))))))</f>
        <v/>
      </c>
      <c r="I23" s="18" t="str">
        <f>IF(A23="","",VLOOKUP(A23,[7]令和4年度契約状況調査票!$E:$AW,17,FALSE))</f>
        <v/>
      </c>
      <c r="J23" s="19" t="str">
        <f>IF(A23="","",IF(VLOOKUP(A23,[7]令和4年度契約状況調査票!$E:$AW,16,FALSE)="他官署で調達手続きを実施のため","－",IF(VLOOKUP(A23,[7]令和4年度契約状況調査票!$E:$AW,23,FALSE)="②同種の他の契約の予定価格を類推されるおそれがあるため公表しない","－",IF(VLOOKUP(A23,[7]令和4年度契約状況調査票!$E:$AW,23,FALSE)="－","－",IF(VLOOKUP(A23,[7]令和4年度契約状況調査票!$E:$AW,7,FALSE)&lt;&gt;"",TEXT(VLOOKUP(A23,[7]令和4年度契約状況調査票!$E:$AW,19,FALSE),"#.0%")&amp;CHAR(10)&amp;"(B/A×100)",VLOOKUP(A23,[7]令和4年度契約状況調査票!$E:$AW,19,FALSE))))))</f>
        <v/>
      </c>
      <c r="K23" s="20" t="str">
        <f>IF(A23="","",IF(VLOOKUP(A23,[7]令和4年度契約状況調査票!$E:$AW,12,FALSE)="①公益社団法人","公社",IF(VLOOKUP(A23,[7]令和4年度契約状況調査票!$E:$AW,12,FALSE)="②公益財団法人","公財","")))</f>
        <v/>
      </c>
      <c r="L23" s="20" t="str">
        <f>IF(A23="","",VLOOKUP(A23,[7]令和4年度契約状況調査票!$E:$AW,13,FALSE))</f>
        <v/>
      </c>
      <c r="M23" s="21" t="str">
        <f>IF(A23="","",IF(VLOOKUP(A23,[7]令和4年度契約状況調査票!$E:$AW,13,FALSE)="国所管",VLOOKUP(A23,[7]令和4年度契約状況調査票!$E:$AW,24,FALSE),""))</f>
        <v/>
      </c>
      <c r="N23" s="22" t="str">
        <f>IF(A23="","",IF(AND(P23="○",O23="分担契約/単価契約"),"単価契約"&amp;CHAR(10)&amp;"予定調達総額 "&amp;TEXT(VLOOKUP(A23,[7]令和4年度契約状況調査票!$E:$AW,16,FALSE),"#,##0円")&amp;"(B)"&amp;CHAR(10)&amp;"分担契約"&amp;CHAR(10)&amp;VLOOKUP(A23,[7]令和4年度契約状況調査票!$E:$AW,32,FALSE),IF(AND(P23="○",O23="分担契約"),"分担契約"&amp;CHAR(10)&amp;"契約総額 "&amp;TEXT(VLOOKUP(A23,[7]令和4年度契約状況調査票!$E:$AW,16,FALSE),"#,##0円")&amp;"(B)"&amp;CHAR(10)&amp;VLOOKUP(A23,[7]令和4年度契約状況調査票!$E:$AW,32,FALSE),(IF(O23="分担契約/単価契約","単価契約"&amp;CHAR(10)&amp;"予定調達総額 "&amp;TEXT(VLOOKUP(A23,[7]令和4年度契約状況調査票!$E:$AW,16,FALSE),"#,##0円")&amp;CHAR(10)&amp;"分担契約"&amp;CHAR(10)&amp;VLOOKUP(A23,[7]令和4年度契約状況調査票!$E:$AW,32,FALSE),IF(O23="分担契約","分担契約"&amp;CHAR(10)&amp;"契約総額 "&amp;TEXT(VLOOKUP(A23,[7]令和4年度契約状況調査票!$E:$AW,16,FALSE),"#,##0円")&amp;CHAR(10)&amp;VLOOKUP(A23,[7]令和4年度契約状況調査票!$E:$AW,32,FALSE),IF(O23="単価契約","単価契約"&amp;CHAR(10)&amp;"予定調達総額 "&amp;TEXT(VLOOKUP(A23,[7]令和4年度契約状況調査票!$E:$AW,16,FALSE),"#,##0円")&amp;CHAR(10)&amp;VLOOKUP(A23,[7]令和4年度契約状況調査票!$E:$AW,32,FALSE),VLOOKUP(A23,[7]令和4年度契約状況調査票!$E:$AW,32,FALSE))))))))</f>
        <v/>
      </c>
      <c r="O23" s="36" t="str">
        <f>IF(A23="","",VLOOKUP(A23,[7]令和4年度契約状況調査票!$E:$CE,53,FALSE))</f>
        <v/>
      </c>
      <c r="P23" s="36" t="str">
        <f>IF(A23="","",IF(VLOOKUP(A23,[7]令和4年度契約状況調査票!$E:$AW,14,FALSE)="他官署で調達手続きを実施のため","×",IF(VLOOKUP(A23,[7]令和4年度契約状況調査票!$E:$AW,21,FALSE)="②同種の他の契約の予定価格を類推されるおそれがあるため公表しない","×","○")))</f>
        <v/>
      </c>
    </row>
    <row r="24" spans="1:16" s="36" customFormat="1" ht="60" hidden="1" customHeight="1">
      <c r="A24" s="42" t="str">
        <f>IF(MAX([7]令和4年度契約状況調査票!E13:E30)&gt;=ROW()-5,ROW()-5,"")</f>
        <v/>
      </c>
      <c r="B24" s="13" t="str">
        <f>IF(A24="","",VLOOKUP(A24,[7]令和4年度契約状況調査票!$E:$AW,5,FALSE))</f>
        <v/>
      </c>
      <c r="C24" s="14" t="str">
        <f>IF(A24="","",VLOOKUP(A24,[7]令和4年度契約状況調査票!$E:$AW,6,FALSE))</f>
        <v/>
      </c>
      <c r="D24" s="43" t="str">
        <f>IF(A24="","",VLOOKUP(A24,[7]令和4年度契約状況調査票!$E:$AW,9,FALSE))</f>
        <v/>
      </c>
      <c r="E24" s="13" t="str">
        <f>IF(A24="","",VLOOKUP(A24,[7]令和4年度契約状況調査票!$E:$AW,10,FALSE))</f>
        <v/>
      </c>
      <c r="F24" s="16" t="str">
        <f>IF(A24="","",VLOOKUP(A24,[7]令和4年度契約状況調査票!$E:$AW,11,FALSE))</f>
        <v/>
      </c>
      <c r="G24" s="17" t="str">
        <f>IF(A24="","",IF(VLOOKUP(A24,[7]令和4年度契約状況調査票!$E:$AW,14,FALSE)="②一般競争入札（総合評価方式）","一般競争入札"&amp;CHAR(10)&amp;"（総合評価方式）","一般競争入札"))</f>
        <v/>
      </c>
      <c r="H24" s="18" t="str">
        <f>IF(A24="","",IF(VLOOKUP(A24,[7]令和4年度契約状況調査票!$E:$AW,16,FALSE)="他官署で調達手続きを実施のため","他官署で調達手続きを実施のため",IF(VLOOKUP(A24,[7]令和4年度契約状況調査票!$E:$AW,23,FALSE)="②同種の他の契約の予定価格を類推されるおそれがあるため公表しない","同種の他の契約の予定価格を類推されるおそれがあるため公表しない",IF(VLOOKUP(A24,[7]令和4年度契約状況調査票!$E:$AW,23,FALSE)="－","－",IF(VLOOKUP(A24,[7]令和4年度契約状況調査票!$E:$AW,7,FALSE)&lt;&gt;"",TEXT(VLOOKUP(A24,[7]令和4年度契約状況調査票!$E:$AW,16,FALSE),"#,##0円")&amp;CHAR(10)&amp;"(A)",VLOOKUP(A24,[7]令和4年度契約状況調査票!$E:$AW,16,FALSE))))))</f>
        <v/>
      </c>
      <c r="I24" s="18" t="str">
        <f>IF(A24="","",VLOOKUP(A24,[7]令和4年度契約状況調査票!$E:$AW,17,FALSE))</f>
        <v/>
      </c>
      <c r="J24" s="19" t="str">
        <f>IF(A24="","",IF(VLOOKUP(A24,[7]令和4年度契約状況調査票!$E:$AW,16,FALSE)="他官署で調達手続きを実施のため","－",IF(VLOOKUP(A24,[7]令和4年度契約状況調査票!$E:$AW,23,FALSE)="②同種の他の契約の予定価格を類推されるおそれがあるため公表しない","－",IF(VLOOKUP(A24,[7]令和4年度契約状況調査票!$E:$AW,23,FALSE)="－","－",IF(VLOOKUP(A24,[7]令和4年度契約状況調査票!$E:$AW,7,FALSE)&lt;&gt;"",TEXT(VLOOKUP(A24,[7]令和4年度契約状況調査票!$E:$AW,19,FALSE),"#.0%")&amp;CHAR(10)&amp;"(B/A×100)",VLOOKUP(A24,[7]令和4年度契約状況調査票!$E:$AW,19,FALSE))))))</f>
        <v/>
      </c>
      <c r="K24" s="20" t="str">
        <f>IF(A24="","",IF(VLOOKUP(A24,[7]令和4年度契約状況調査票!$E:$AW,12,FALSE)="①公益社団法人","公社",IF(VLOOKUP(A24,[7]令和4年度契約状況調査票!$E:$AW,12,FALSE)="②公益財団法人","公財","")))</f>
        <v/>
      </c>
      <c r="L24" s="20" t="str">
        <f>IF(A24="","",VLOOKUP(A24,[7]令和4年度契約状況調査票!$E:$AW,13,FALSE))</f>
        <v/>
      </c>
      <c r="M24" s="21" t="str">
        <f>IF(A24="","",IF(VLOOKUP(A24,[7]令和4年度契約状況調査票!$E:$AW,13,FALSE)="国所管",VLOOKUP(A24,[7]令和4年度契約状況調査票!$E:$AW,24,FALSE),""))</f>
        <v/>
      </c>
      <c r="N24" s="22" t="str">
        <f>IF(A24="","",IF(AND(P24="○",O24="分担契約/単価契約"),"単価契約"&amp;CHAR(10)&amp;"予定調達総額 "&amp;TEXT(VLOOKUP(A24,[7]令和4年度契約状況調査票!$E:$AW,16,FALSE),"#,##0円")&amp;"(B)"&amp;CHAR(10)&amp;"分担契約"&amp;CHAR(10)&amp;VLOOKUP(A24,[7]令和4年度契約状況調査票!$E:$AW,32,FALSE),IF(AND(P24="○",O24="分担契約"),"分担契約"&amp;CHAR(10)&amp;"契約総額 "&amp;TEXT(VLOOKUP(A24,[7]令和4年度契約状況調査票!$E:$AW,16,FALSE),"#,##0円")&amp;"(B)"&amp;CHAR(10)&amp;VLOOKUP(A24,[7]令和4年度契約状況調査票!$E:$AW,32,FALSE),(IF(O24="分担契約/単価契約","単価契約"&amp;CHAR(10)&amp;"予定調達総額 "&amp;TEXT(VLOOKUP(A24,[7]令和4年度契約状況調査票!$E:$AW,16,FALSE),"#,##0円")&amp;CHAR(10)&amp;"分担契約"&amp;CHAR(10)&amp;VLOOKUP(A24,[7]令和4年度契約状況調査票!$E:$AW,32,FALSE),IF(O24="分担契約","分担契約"&amp;CHAR(10)&amp;"契約総額 "&amp;TEXT(VLOOKUP(A24,[7]令和4年度契約状況調査票!$E:$AW,16,FALSE),"#,##0円")&amp;CHAR(10)&amp;VLOOKUP(A24,[7]令和4年度契約状況調査票!$E:$AW,32,FALSE),IF(O24="単価契約","単価契約"&amp;CHAR(10)&amp;"予定調達総額 "&amp;TEXT(VLOOKUP(A24,[7]令和4年度契約状況調査票!$E:$AW,16,FALSE),"#,##0円")&amp;CHAR(10)&amp;VLOOKUP(A24,[7]令和4年度契約状況調査票!$E:$AW,32,FALSE),VLOOKUP(A24,[7]令和4年度契約状況調査票!$E:$AW,32,FALSE))))))))</f>
        <v/>
      </c>
      <c r="O24" s="36" t="str">
        <f>IF(A24="","",VLOOKUP(A24,[7]令和4年度契約状況調査票!$E:$CE,53,FALSE))</f>
        <v/>
      </c>
      <c r="P24" s="36" t="str">
        <f>IF(A24="","",IF(VLOOKUP(A24,[7]令和4年度契約状況調査票!$E:$AW,14,FALSE)="他官署で調達手続きを実施のため","×",IF(VLOOKUP(A24,[7]令和4年度契約状況調査票!$E:$AW,21,FALSE)="②同種の他の契約の予定価格を類推されるおそれがあるため公表しない","×","○")))</f>
        <v/>
      </c>
    </row>
    <row r="25" spans="1:16" s="36" customFormat="1" ht="60" hidden="1" customHeight="1">
      <c r="A25" s="42" t="str">
        <f>IF(MAX([7]令和4年度契約状況調査票!E13:E31)&gt;=ROW()-5,ROW()-5,"")</f>
        <v/>
      </c>
      <c r="B25" s="13" t="str">
        <f>IF(A25="","",VLOOKUP(A25,[7]令和4年度契約状況調査票!$E:$AW,5,FALSE))</f>
        <v/>
      </c>
      <c r="C25" s="14" t="str">
        <f>IF(A25="","",VLOOKUP(A25,[7]令和4年度契約状況調査票!$E:$AW,6,FALSE))</f>
        <v/>
      </c>
      <c r="D25" s="43" t="str">
        <f>IF(A25="","",VLOOKUP(A25,[7]令和4年度契約状況調査票!$E:$AW,9,FALSE))</f>
        <v/>
      </c>
      <c r="E25" s="13" t="str">
        <f>IF(A25="","",VLOOKUP(A25,[7]令和4年度契約状況調査票!$E:$AW,10,FALSE))</f>
        <v/>
      </c>
      <c r="F25" s="16" t="str">
        <f>IF(A25="","",VLOOKUP(A25,[7]令和4年度契約状況調査票!$E:$AW,11,FALSE))</f>
        <v/>
      </c>
      <c r="G25" s="17" t="str">
        <f>IF(A25="","",IF(VLOOKUP(A25,[7]令和4年度契約状況調査票!$E:$AW,14,FALSE)="②一般競争入札（総合評価方式）","一般競争入札"&amp;CHAR(10)&amp;"（総合評価方式）","一般競争入札"))</f>
        <v/>
      </c>
      <c r="H25" s="18" t="str">
        <f>IF(A25="","",IF(VLOOKUP(A25,[7]令和4年度契約状況調査票!$E:$AW,16,FALSE)="他官署で調達手続きを実施のため","他官署で調達手続きを実施のため",IF(VLOOKUP(A25,[7]令和4年度契約状況調査票!$E:$AW,23,FALSE)="②同種の他の契約の予定価格を類推されるおそれがあるため公表しない","同種の他の契約の予定価格を類推されるおそれがあるため公表しない",IF(VLOOKUP(A25,[7]令和4年度契約状況調査票!$E:$AW,23,FALSE)="－","－",IF(VLOOKUP(A25,[7]令和4年度契約状況調査票!$E:$AW,7,FALSE)&lt;&gt;"",TEXT(VLOOKUP(A25,[7]令和4年度契約状況調査票!$E:$AW,16,FALSE),"#,##0円")&amp;CHAR(10)&amp;"(A)",VLOOKUP(A25,[7]令和4年度契約状況調査票!$E:$AW,16,FALSE))))))</f>
        <v/>
      </c>
      <c r="I25" s="18" t="str">
        <f>IF(A25="","",VLOOKUP(A25,[7]令和4年度契約状況調査票!$E:$AW,17,FALSE))</f>
        <v/>
      </c>
      <c r="J25" s="19" t="str">
        <f>IF(A25="","",IF(VLOOKUP(A25,[7]令和4年度契約状況調査票!$E:$AW,16,FALSE)="他官署で調達手続きを実施のため","－",IF(VLOOKUP(A25,[7]令和4年度契約状況調査票!$E:$AW,23,FALSE)="②同種の他の契約の予定価格を類推されるおそれがあるため公表しない","－",IF(VLOOKUP(A25,[7]令和4年度契約状況調査票!$E:$AW,23,FALSE)="－","－",IF(VLOOKUP(A25,[7]令和4年度契約状況調査票!$E:$AW,7,FALSE)&lt;&gt;"",TEXT(VLOOKUP(A25,[7]令和4年度契約状況調査票!$E:$AW,19,FALSE),"#.0%")&amp;CHAR(10)&amp;"(B/A×100)",VLOOKUP(A25,[7]令和4年度契約状況調査票!$E:$AW,19,FALSE))))))</f>
        <v/>
      </c>
      <c r="K25" s="20" t="str">
        <f>IF(A25="","",IF(VLOOKUP(A25,[7]令和4年度契約状況調査票!$E:$AW,12,FALSE)="①公益社団法人","公社",IF(VLOOKUP(A25,[7]令和4年度契約状況調査票!$E:$AW,12,FALSE)="②公益財団法人","公財","")))</f>
        <v/>
      </c>
      <c r="L25" s="20" t="str">
        <f>IF(A25="","",VLOOKUP(A25,[7]令和4年度契約状況調査票!$E:$AW,13,FALSE))</f>
        <v/>
      </c>
      <c r="M25" s="21" t="str">
        <f>IF(A25="","",IF(VLOOKUP(A25,[7]令和4年度契約状況調査票!$E:$AW,13,FALSE)="国所管",VLOOKUP(A25,[7]令和4年度契約状況調査票!$E:$AW,24,FALSE),""))</f>
        <v/>
      </c>
      <c r="N25" s="22" t="str">
        <f>IF(A25="","",IF(AND(P25="○",O25="分担契約/単価契約"),"単価契約"&amp;CHAR(10)&amp;"予定調達総額 "&amp;TEXT(VLOOKUP(A25,[7]令和4年度契約状況調査票!$E:$AW,16,FALSE),"#,##0円")&amp;"(B)"&amp;CHAR(10)&amp;"分担契約"&amp;CHAR(10)&amp;VLOOKUP(A25,[7]令和4年度契約状況調査票!$E:$AW,32,FALSE),IF(AND(P25="○",O25="分担契約"),"分担契約"&amp;CHAR(10)&amp;"契約総額 "&amp;TEXT(VLOOKUP(A25,[7]令和4年度契約状況調査票!$E:$AW,16,FALSE),"#,##0円")&amp;"(B)"&amp;CHAR(10)&amp;VLOOKUP(A25,[7]令和4年度契約状況調査票!$E:$AW,32,FALSE),(IF(O25="分担契約/単価契約","単価契約"&amp;CHAR(10)&amp;"予定調達総額 "&amp;TEXT(VLOOKUP(A25,[7]令和4年度契約状況調査票!$E:$AW,16,FALSE),"#,##0円")&amp;CHAR(10)&amp;"分担契約"&amp;CHAR(10)&amp;VLOOKUP(A25,[7]令和4年度契約状況調査票!$E:$AW,32,FALSE),IF(O25="分担契約","分担契約"&amp;CHAR(10)&amp;"契約総額 "&amp;TEXT(VLOOKUP(A25,[7]令和4年度契約状況調査票!$E:$AW,16,FALSE),"#,##0円")&amp;CHAR(10)&amp;VLOOKUP(A25,[7]令和4年度契約状況調査票!$E:$AW,32,FALSE),IF(O25="単価契約","単価契約"&amp;CHAR(10)&amp;"予定調達総額 "&amp;TEXT(VLOOKUP(A25,[7]令和4年度契約状況調査票!$E:$AW,16,FALSE),"#,##0円")&amp;CHAR(10)&amp;VLOOKUP(A25,[7]令和4年度契約状況調査票!$E:$AW,32,FALSE),VLOOKUP(A25,[7]令和4年度契約状況調査票!$E:$AW,32,FALSE))))))))</f>
        <v/>
      </c>
      <c r="O25" s="36" t="str">
        <f>IF(A25="","",VLOOKUP(A25,[7]令和4年度契約状況調査票!$E:$CE,53,FALSE))</f>
        <v/>
      </c>
      <c r="P25" s="36" t="str">
        <f>IF(A25="","",IF(VLOOKUP(A25,[7]令和4年度契約状況調査票!$E:$AW,14,FALSE)="他官署で調達手続きを実施のため","×",IF(VLOOKUP(A25,[7]令和4年度契約状況調査票!$E:$AW,21,FALSE)="②同種の他の契約の予定価格を類推されるおそれがあるため公表しない","×","○")))</f>
        <v/>
      </c>
    </row>
    <row r="26" spans="1:16" s="36" customFormat="1" ht="60" hidden="1" customHeight="1">
      <c r="A26" s="42" t="str">
        <f>IF(MAX([7]令和4年度契約状況調査票!E13:E32)&gt;=ROW()-5,ROW()-5,"")</f>
        <v/>
      </c>
      <c r="B26" s="13" t="str">
        <f>IF(A26="","",VLOOKUP(A26,[7]令和4年度契約状況調査票!$E:$AW,5,FALSE))</f>
        <v/>
      </c>
      <c r="C26" s="14" t="str">
        <f>IF(A26="","",VLOOKUP(A26,[7]令和4年度契約状況調査票!$E:$AW,6,FALSE))</f>
        <v/>
      </c>
      <c r="D26" s="43" t="str">
        <f>IF(A26="","",VLOOKUP(A26,[7]令和4年度契約状況調査票!$E:$AW,9,FALSE))</f>
        <v/>
      </c>
      <c r="E26" s="13" t="str">
        <f>IF(A26="","",VLOOKUP(A26,[7]令和4年度契約状況調査票!$E:$AW,10,FALSE))</f>
        <v/>
      </c>
      <c r="F26" s="16" t="str">
        <f>IF(A26="","",VLOOKUP(A26,[7]令和4年度契約状況調査票!$E:$AW,11,FALSE))</f>
        <v/>
      </c>
      <c r="G26" s="17" t="str">
        <f>IF(A26="","",IF(VLOOKUP(A26,[7]令和4年度契約状況調査票!$E:$AW,14,FALSE)="②一般競争入札（総合評価方式）","一般競争入札"&amp;CHAR(10)&amp;"（総合評価方式）","一般競争入札"))</f>
        <v/>
      </c>
      <c r="H26" s="18" t="str">
        <f>IF(A26="","",IF(VLOOKUP(A26,[7]令和4年度契約状況調査票!$E:$AW,16,FALSE)="他官署で調達手続きを実施のため","他官署で調達手続きを実施のため",IF(VLOOKUP(A26,[7]令和4年度契約状況調査票!$E:$AW,23,FALSE)="②同種の他の契約の予定価格を類推されるおそれがあるため公表しない","同種の他の契約の予定価格を類推されるおそれがあるため公表しない",IF(VLOOKUP(A26,[7]令和4年度契約状況調査票!$E:$AW,23,FALSE)="－","－",IF(VLOOKUP(A26,[7]令和4年度契約状況調査票!$E:$AW,7,FALSE)&lt;&gt;"",TEXT(VLOOKUP(A26,[7]令和4年度契約状況調査票!$E:$AW,16,FALSE),"#,##0円")&amp;CHAR(10)&amp;"(A)",VLOOKUP(A26,[7]令和4年度契約状況調査票!$E:$AW,16,FALSE))))))</f>
        <v/>
      </c>
      <c r="I26" s="18" t="str">
        <f>IF(A26="","",VLOOKUP(A26,[7]令和4年度契約状況調査票!$E:$AW,17,FALSE))</f>
        <v/>
      </c>
      <c r="J26" s="19" t="str">
        <f>IF(A26="","",IF(VLOOKUP(A26,[7]令和4年度契約状況調査票!$E:$AW,16,FALSE)="他官署で調達手続きを実施のため","－",IF(VLOOKUP(A26,[7]令和4年度契約状況調査票!$E:$AW,23,FALSE)="②同種の他の契約の予定価格を類推されるおそれがあるため公表しない","－",IF(VLOOKUP(A26,[7]令和4年度契約状況調査票!$E:$AW,23,FALSE)="－","－",IF(VLOOKUP(A26,[7]令和4年度契約状況調査票!$E:$AW,7,FALSE)&lt;&gt;"",TEXT(VLOOKUP(A26,[7]令和4年度契約状況調査票!$E:$AW,19,FALSE),"#.0%")&amp;CHAR(10)&amp;"(B/A×100)",VLOOKUP(A26,[7]令和4年度契約状況調査票!$E:$AW,19,FALSE))))))</f>
        <v/>
      </c>
      <c r="K26" s="20" t="str">
        <f>IF(A26="","",IF(VLOOKUP(A26,[7]令和4年度契約状況調査票!$E:$AW,12,FALSE)="①公益社団法人","公社",IF(VLOOKUP(A26,[7]令和4年度契約状況調査票!$E:$AW,12,FALSE)="②公益財団法人","公財","")))</f>
        <v/>
      </c>
      <c r="L26" s="20" t="str">
        <f>IF(A26="","",VLOOKUP(A26,[7]令和4年度契約状況調査票!$E:$AW,13,FALSE))</f>
        <v/>
      </c>
      <c r="M26" s="21" t="str">
        <f>IF(A26="","",IF(VLOOKUP(A26,[7]令和4年度契約状況調査票!$E:$AW,13,FALSE)="国所管",VLOOKUP(A26,[7]令和4年度契約状況調査票!$E:$AW,24,FALSE),""))</f>
        <v/>
      </c>
      <c r="N26" s="22" t="str">
        <f>IF(A26="","",IF(AND(P26="○",O26="分担契約/単価契約"),"単価契約"&amp;CHAR(10)&amp;"予定調達総額 "&amp;TEXT(VLOOKUP(A26,[7]令和4年度契約状況調査票!$E:$AW,16,FALSE),"#,##0円")&amp;"(B)"&amp;CHAR(10)&amp;"分担契約"&amp;CHAR(10)&amp;VLOOKUP(A26,[7]令和4年度契約状況調査票!$E:$AW,32,FALSE),IF(AND(P26="○",O26="分担契約"),"分担契約"&amp;CHAR(10)&amp;"契約総額 "&amp;TEXT(VLOOKUP(A26,[7]令和4年度契約状況調査票!$E:$AW,16,FALSE),"#,##0円")&amp;"(B)"&amp;CHAR(10)&amp;VLOOKUP(A26,[7]令和4年度契約状況調査票!$E:$AW,32,FALSE),(IF(O26="分担契約/単価契約","単価契約"&amp;CHAR(10)&amp;"予定調達総額 "&amp;TEXT(VLOOKUP(A26,[7]令和4年度契約状況調査票!$E:$AW,16,FALSE),"#,##0円")&amp;CHAR(10)&amp;"分担契約"&amp;CHAR(10)&amp;VLOOKUP(A26,[7]令和4年度契約状況調査票!$E:$AW,32,FALSE),IF(O26="分担契約","分担契約"&amp;CHAR(10)&amp;"契約総額 "&amp;TEXT(VLOOKUP(A26,[7]令和4年度契約状況調査票!$E:$AW,16,FALSE),"#,##0円")&amp;CHAR(10)&amp;VLOOKUP(A26,[7]令和4年度契約状況調査票!$E:$AW,32,FALSE),IF(O26="単価契約","単価契約"&amp;CHAR(10)&amp;"予定調達総額 "&amp;TEXT(VLOOKUP(A26,[7]令和4年度契約状況調査票!$E:$AW,16,FALSE),"#,##0円")&amp;CHAR(10)&amp;VLOOKUP(A26,[7]令和4年度契約状況調査票!$E:$AW,32,FALSE),VLOOKUP(A26,[7]令和4年度契約状況調査票!$E:$AW,32,FALSE))))))))</f>
        <v/>
      </c>
      <c r="O26" s="36" t="str">
        <f>IF(A26="","",VLOOKUP(A26,[7]令和4年度契約状況調査票!$E:$CE,53,FALSE))</f>
        <v/>
      </c>
      <c r="P26" s="36" t="str">
        <f>IF(A26="","",IF(VLOOKUP(A26,[7]令和4年度契約状況調査票!$E:$AW,14,FALSE)="他官署で調達手続きを実施のため","×",IF(VLOOKUP(A26,[7]令和4年度契約状況調査票!$E:$AW,21,FALSE)="②同種の他の契約の予定価格を類推されるおそれがあるため公表しない","×","○")))</f>
        <v/>
      </c>
    </row>
    <row r="27" spans="1:16" s="36" customFormat="1" ht="60" hidden="1" customHeight="1">
      <c r="A27" s="42" t="str">
        <f>IF(MAX([7]令和4年度契約状況調査票!E13:E33)&gt;=ROW()-5,ROW()-5,"")</f>
        <v/>
      </c>
      <c r="B27" s="13" t="str">
        <f>IF(A27="","",VLOOKUP(A27,[7]令和4年度契約状況調査票!$E:$AW,5,FALSE))</f>
        <v/>
      </c>
      <c r="C27" s="14" t="str">
        <f>IF(A27="","",VLOOKUP(A27,[7]令和4年度契約状況調査票!$E:$AW,6,FALSE))</f>
        <v/>
      </c>
      <c r="D27" s="43" t="str">
        <f>IF(A27="","",VLOOKUP(A27,[7]令和4年度契約状況調査票!$E:$AW,9,FALSE))</f>
        <v/>
      </c>
      <c r="E27" s="13" t="str">
        <f>IF(A27="","",VLOOKUP(A27,[7]令和4年度契約状況調査票!$E:$AW,10,FALSE))</f>
        <v/>
      </c>
      <c r="F27" s="16" t="str">
        <f>IF(A27="","",VLOOKUP(A27,[7]令和4年度契約状況調査票!$E:$AW,11,FALSE))</f>
        <v/>
      </c>
      <c r="G27" s="17" t="str">
        <f>IF(A27="","",IF(VLOOKUP(A27,[7]令和4年度契約状況調査票!$E:$AW,14,FALSE)="②一般競争入札（総合評価方式）","一般競争入札"&amp;CHAR(10)&amp;"（総合評価方式）","一般競争入札"))</f>
        <v/>
      </c>
      <c r="H27" s="18" t="str">
        <f>IF(A27="","",IF(VLOOKUP(A27,[7]令和4年度契約状況調査票!$E:$AW,16,FALSE)="他官署で調達手続きを実施のため","他官署で調達手続きを実施のため",IF(VLOOKUP(A27,[7]令和4年度契約状況調査票!$E:$AW,23,FALSE)="②同種の他の契約の予定価格を類推されるおそれがあるため公表しない","同種の他の契約の予定価格を類推されるおそれがあるため公表しない",IF(VLOOKUP(A27,[7]令和4年度契約状況調査票!$E:$AW,23,FALSE)="－","－",IF(VLOOKUP(A27,[7]令和4年度契約状況調査票!$E:$AW,7,FALSE)&lt;&gt;"",TEXT(VLOOKUP(A27,[7]令和4年度契約状況調査票!$E:$AW,16,FALSE),"#,##0円")&amp;CHAR(10)&amp;"(A)",VLOOKUP(A27,[7]令和4年度契約状況調査票!$E:$AW,16,FALSE))))))</f>
        <v/>
      </c>
      <c r="I27" s="18" t="str">
        <f>IF(A27="","",VLOOKUP(A27,[7]令和4年度契約状況調査票!$E:$AW,17,FALSE))</f>
        <v/>
      </c>
      <c r="J27" s="19" t="str">
        <f>IF(A27="","",IF(VLOOKUP(A27,[7]令和4年度契約状況調査票!$E:$AW,16,FALSE)="他官署で調達手続きを実施のため","－",IF(VLOOKUP(A27,[7]令和4年度契約状況調査票!$E:$AW,23,FALSE)="②同種の他の契約の予定価格を類推されるおそれがあるため公表しない","－",IF(VLOOKUP(A27,[7]令和4年度契約状況調査票!$E:$AW,23,FALSE)="－","－",IF(VLOOKUP(A27,[7]令和4年度契約状況調査票!$E:$AW,7,FALSE)&lt;&gt;"",TEXT(VLOOKUP(A27,[7]令和4年度契約状況調査票!$E:$AW,19,FALSE),"#.0%")&amp;CHAR(10)&amp;"(B/A×100)",VLOOKUP(A27,[7]令和4年度契約状況調査票!$E:$AW,19,FALSE))))))</f>
        <v/>
      </c>
      <c r="K27" s="20" t="str">
        <f>IF(A27="","",IF(VLOOKUP(A27,[7]令和4年度契約状況調査票!$E:$AW,12,FALSE)="①公益社団法人","公社",IF(VLOOKUP(A27,[7]令和4年度契約状況調査票!$E:$AW,12,FALSE)="②公益財団法人","公財","")))</f>
        <v/>
      </c>
      <c r="L27" s="20" t="str">
        <f>IF(A27="","",VLOOKUP(A27,[7]令和4年度契約状況調査票!$E:$AW,13,FALSE))</f>
        <v/>
      </c>
      <c r="M27" s="21" t="str">
        <f>IF(A27="","",IF(VLOOKUP(A27,[7]令和4年度契約状況調査票!$E:$AW,13,FALSE)="国所管",VLOOKUP(A27,[7]令和4年度契約状況調査票!$E:$AW,24,FALSE),""))</f>
        <v/>
      </c>
      <c r="N27" s="22" t="str">
        <f>IF(A27="","",IF(AND(P27="○",O27="分担契約/単価契約"),"単価契約"&amp;CHAR(10)&amp;"予定調達総額 "&amp;TEXT(VLOOKUP(A27,[7]令和4年度契約状況調査票!$E:$AW,16,FALSE),"#,##0円")&amp;"(B)"&amp;CHAR(10)&amp;"分担契約"&amp;CHAR(10)&amp;VLOOKUP(A27,[7]令和4年度契約状況調査票!$E:$AW,32,FALSE),IF(AND(P27="○",O27="分担契約"),"分担契約"&amp;CHAR(10)&amp;"契約総額 "&amp;TEXT(VLOOKUP(A27,[7]令和4年度契約状況調査票!$E:$AW,16,FALSE),"#,##0円")&amp;"(B)"&amp;CHAR(10)&amp;VLOOKUP(A27,[7]令和4年度契約状況調査票!$E:$AW,32,FALSE),(IF(O27="分担契約/単価契約","単価契約"&amp;CHAR(10)&amp;"予定調達総額 "&amp;TEXT(VLOOKUP(A27,[7]令和4年度契約状況調査票!$E:$AW,16,FALSE),"#,##0円")&amp;CHAR(10)&amp;"分担契約"&amp;CHAR(10)&amp;VLOOKUP(A27,[7]令和4年度契約状況調査票!$E:$AW,32,FALSE),IF(O27="分担契約","分担契約"&amp;CHAR(10)&amp;"契約総額 "&amp;TEXT(VLOOKUP(A27,[7]令和4年度契約状況調査票!$E:$AW,16,FALSE),"#,##0円")&amp;CHAR(10)&amp;VLOOKUP(A27,[7]令和4年度契約状況調査票!$E:$AW,32,FALSE),IF(O27="単価契約","単価契約"&amp;CHAR(10)&amp;"予定調達総額 "&amp;TEXT(VLOOKUP(A27,[7]令和4年度契約状況調査票!$E:$AW,16,FALSE),"#,##0円")&amp;CHAR(10)&amp;VLOOKUP(A27,[7]令和4年度契約状況調査票!$E:$AW,32,FALSE),VLOOKUP(A27,[7]令和4年度契約状況調査票!$E:$AW,32,FALSE))))))))</f>
        <v/>
      </c>
      <c r="O27" s="36" t="str">
        <f>IF(A27="","",VLOOKUP(A27,[7]令和4年度契約状況調査票!$E:$CE,53,FALSE))</f>
        <v/>
      </c>
      <c r="P27" s="36" t="str">
        <f>IF(A27="","",IF(VLOOKUP(A27,[7]令和4年度契約状況調査票!$E:$AW,14,FALSE)="他官署で調達手続きを実施のため","×",IF(VLOOKUP(A27,[7]令和4年度契約状況調査票!$E:$AW,21,FALSE)="②同種の他の契約の予定価格を類推されるおそれがあるため公表しない","×","○")))</f>
        <v/>
      </c>
    </row>
    <row r="28" spans="1:16" s="36" customFormat="1" ht="60" hidden="1" customHeight="1">
      <c r="A28" s="42" t="str">
        <f>IF(MAX([7]令和4年度契約状況調査票!E13:E34)&gt;=ROW()-5,ROW()-5,"")</f>
        <v/>
      </c>
      <c r="B28" s="13" t="str">
        <f>IF(A28="","",VLOOKUP(A28,[7]令和4年度契約状況調査票!$E:$AW,5,FALSE))</f>
        <v/>
      </c>
      <c r="C28" s="14" t="str">
        <f>IF(A28="","",VLOOKUP(A28,[7]令和4年度契約状況調査票!$E:$AW,6,FALSE))</f>
        <v/>
      </c>
      <c r="D28" s="43" t="str">
        <f>IF(A28="","",VLOOKUP(A28,[7]令和4年度契約状況調査票!$E:$AW,9,FALSE))</f>
        <v/>
      </c>
      <c r="E28" s="13" t="str">
        <f>IF(A28="","",VLOOKUP(A28,[7]令和4年度契約状況調査票!$E:$AW,10,FALSE))</f>
        <v/>
      </c>
      <c r="F28" s="16" t="str">
        <f>IF(A28="","",VLOOKUP(A28,[7]令和4年度契約状況調査票!$E:$AW,11,FALSE))</f>
        <v/>
      </c>
      <c r="G28" s="17" t="str">
        <f>IF(A28="","",IF(VLOOKUP(A28,[7]令和4年度契約状況調査票!$E:$AW,14,FALSE)="②一般競争入札（総合評価方式）","一般競争入札"&amp;CHAR(10)&amp;"（総合評価方式）","一般競争入札"))</f>
        <v/>
      </c>
      <c r="H28" s="18" t="str">
        <f>IF(A28="","",IF(VLOOKUP(A28,[7]令和4年度契約状況調査票!$E:$AW,16,FALSE)="他官署で調達手続きを実施のため","他官署で調達手続きを実施のため",IF(VLOOKUP(A28,[7]令和4年度契約状況調査票!$E:$AW,23,FALSE)="②同種の他の契約の予定価格を類推されるおそれがあるため公表しない","同種の他の契約の予定価格を類推されるおそれがあるため公表しない",IF(VLOOKUP(A28,[7]令和4年度契約状況調査票!$E:$AW,23,FALSE)="－","－",IF(VLOOKUP(A28,[7]令和4年度契約状況調査票!$E:$AW,7,FALSE)&lt;&gt;"",TEXT(VLOOKUP(A28,[7]令和4年度契約状況調査票!$E:$AW,16,FALSE),"#,##0円")&amp;CHAR(10)&amp;"(A)",VLOOKUP(A28,[7]令和4年度契約状況調査票!$E:$AW,16,FALSE))))))</f>
        <v/>
      </c>
      <c r="I28" s="18" t="str">
        <f>IF(A28="","",VLOOKUP(A28,[7]令和4年度契約状況調査票!$E:$AW,17,FALSE))</f>
        <v/>
      </c>
      <c r="J28" s="19" t="str">
        <f>IF(A28="","",IF(VLOOKUP(A28,[7]令和4年度契約状況調査票!$E:$AW,16,FALSE)="他官署で調達手続きを実施のため","－",IF(VLOOKUP(A28,[7]令和4年度契約状況調査票!$E:$AW,23,FALSE)="②同種の他の契約の予定価格を類推されるおそれがあるため公表しない","－",IF(VLOOKUP(A28,[7]令和4年度契約状況調査票!$E:$AW,23,FALSE)="－","－",IF(VLOOKUP(A28,[7]令和4年度契約状況調査票!$E:$AW,7,FALSE)&lt;&gt;"",TEXT(VLOOKUP(A28,[7]令和4年度契約状況調査票!$E:$AW,19,FALSE),"#.0%")&amp;CHAR(10)&amp;"(B/A×100)",VLOOKUP(A28,[7]令和4年度契約状況調査票!$E:$AW,19,FALSE))))))</f>
        <v/>
      </c>
      <c r="K28" s="20" t="str">
        <f>IF(A28="","",IF(VLOOKUP(A28,[7]令和4年度契約状況調査票!$E:$AW,12,FALSE)="①公益社団法人","公社",IF(VLOOKUP(A28,[7]令和4年度契約状況調査票!$E:$AW,12,FALSE)="②公益財団法人","公財","")))</f>
        <v/>
      </c>
      <c r="L28" s="20" t="str">
        <f>IF(A28="","",VLOOKUP(A28,[7]令和4年度契約状況調査票!$E:$AW,13,FALSE))</f>
        <v/>
      </c>
      <c r="M28" s="21" t="str">
        <f>IF(A28="","",IF(VLOOKUP(A28,[7]令和4年度契約状況調査票!$E:$AW,13,FALSE)="国所管",VLOOKUP(A28,[7]令和4年度契約状況調査票!$E:$AW,24,FALSE),""))</f>
        <v/>
      </c>
      <c r="N28" s="22" t="str">
        <f>IF(A28="","",IF(AND(P28="○",O28="分担契約/単価契約"),"単価契約"&amp;CHAR(10)&amp;"予定調達総額 "&amp;TEXT(VLOOKUP(A28,[7]令和4年度契約状況調査票!$E:$AW,16,FALSE),"#,##0円")&amp;"(B)"&amp;CHAR(10)&amp;"分担契約"&amp;CHAR(10)&amp;VLOOKUP(A28,[7]令和4年度契約状況調査票!$E:$AW,32,FALSE),IF(AND(P28="○",O28="分担契約"),"分担契約"&amp;CHAR(10)&amp;"契約総額 "&amp;TEXT(VLOOKUP(A28,[7]令和4年度契約状況調査票!$E:$AW,16,FALSE),"#,##0円")&amp;"(B)"&amp;CHAR(10)&amp;VLOOKUP(A28,[7]令和4年度契約状況調査票!$E:$AW,32,FALSE),(IF(O28="分担契約/単価契約","単価契約"&amp;CHAR(10)&amp;"予定調達総額 "&amp;TEXT(VLOOKUP(A28,[7]令和4年度契約状況調査票!$E:$AW,16,FALSE),"#,##0円")&amp;CHAR(10)&amp;"分担契約"&amp;CHAR(10)&amp;VLOOKUP(A28,[7]令和4年度契約状況調査票!$E:$AW,32,FALSE),IF(O28="分担契約","分担契約"&amp;CHAR(10)&amp;"契約総額 "&amp;TEXT(VLOOKUP(A28,[7]令和4年度契約状況調査票!$E:$AW,16,FALSE),"#,##0円")&amp;CHAR(10)&amp;VLOOKUP(A28,[7]令和4年度契約状況調査票!$E:$AW,32,FALSE),IF(O28="単価契約","単価契約"&amp;CHAR(10)&amp;"予定調達総額 "&amp;TEXT(VLOOKUP(A28,[7]令和4年度契約状況調査票!$E:$AW,16,FALSE),"#,##0円")&amp;CHAR(10)&amp;VLOOKUP(A28,[7]令和4年度契約状況調査票!$E:$AW,32,FALSE),VLOOKUP(A28,[7]令和4年度契約状況調査票!$E:$AW,32,FALSE))))))))</f>
        <v/>
      </c>
      <c r="O28" s="36" t="str">
        <f>IF(A28="","",VLOOKUP(A28,[7]令和4年度契約状況調査票!$E:$CE,53,FALSE))</f>
        <v/>
      </c>
      <c r="P28" s="36" t="str">
        <f>IF(A28="","",IF(VLOOKUP(A28,[7]令和4年度契約状況調査票!$E:$AW,14,FALSE)="他官署で調達手続きを実施のため","×",IF(VLOOKUP(A28,[7]令和4年度契約状況調査票!$E:$AW,21,FALSE)="②同種の他の契約の予定価格を類推されるおそれがあるため公表しない","×","○")))</f>
        <v/>
      </c>
    </row>
    <row r="29" spans="1:16" s="36" customFormat="1" ht="60" hidden="1" customHeight="1">
      <c r="A29" s="42" t="str">
        <f>IF(MAX([7]令和4年度契約状況調査票!E13:E35)&gt;=ROW()-5,ROW()-5,"")</f>
        <v/>
      </c>
      <c r="B29" s="13" t="str">
        <f>IF(A29="","",VLOOKUP(A29,[7]令和4年度契約状況調査票!$E:$AW,5,FALSE))</f>
        <v/>
      </c>
      <c r="C29" s="14" t="str">
        <f>IF(A29="","",VLOOKUP(A29,[7]令和4年度契約状況調査票!$E:$AW,6,FALSE))</f>
        <v/>
      </c>
      <c r="D29" s="43" t="str">
        <f>IF(A29="","",VLOOKUP(A29,[7]令和4年度契約状況調査票!$E:$AW,9,FALSE))</f>
        <v/>
      </c>
      <c r="E29" s="13" t="str">
        <f>IF(A29="","",VLOOKUP(A29,[7]令和4年度契約状況調査票!$E:$AW,10,FALSE))</f>
        <v/>
      </c>
      <c r="F29" s="16" t="str">
        <f>IF(A29="","",VLOOKUP(A29,[7]令和4年度契約状況調査票!$E:$AW,11,FALSE))</f>
        <v/>
      </c>
      <c r="G29" s="17" t="str">
        <f>IF(A29="","",IF(VLOOKUP(A29,[7]令和4年度契約状況調査票!$E:$AW,14,FALSE)="②一般競争入札（総合評価方式）","一般競争入札"&amp;CHAR(10)&amp;"（総合評価方式）","一般競争入札"))</f>
        <v/>
      </c>
      <c r="H29" s="18" t="str">
        <f>IF(A29="","",IF(VLOOKUP(A29,[7]令和4年度契約状況調査票!$E:$AW,16,FALSE)="他官署で調達手続きを実施のため","他官署で調達手続きを実施のため",IF(VLOOKUP(A29,[7]令和4年度契約状況調査票!$E:$AW,23,FALSE)="②同種の他の契約の予定価格を類推されるおそれがあるため公表しない","同種の他の契約の予定価格を類推されるおそれがあるため公表しない",IF(VLOOKUP(A29,[7]令和4年度契約状況調査票!$E:$AW,23,FALSE)="－","－",IF(VLOOKUP(A29,[7]令和4年度契約状況調査票!$E:$AW,7,FALSE)&lt;&gt;"",TEXT(VLOOKUP(A29,[7]令和4年度契約状況調査票!$E:$AW,16,FALSE),"#,##0円")&amp;CHAR(10)&amp;"(A)",VLOOKUP(A29,[7]令和4年度契約状況調査票!$E:$AW,16,FALSE))))))</f>
        <v/>
      </c>
      <c r="I29" s="18" t="str">
        <f>IF(A29="","",VLOOKUP(A29,[7]令和4年度契約状況調査票!$E:$AW,17,FALSE))</f>
        <v/>
      </c>
      <c r="J29" s="19" t="str">
        <f>IF(A29="","",IF(VLOOKUP(A29,[7]令和4年度契約状況調査票!$E:$AW,16,FALSE)="他官署で調達手続きを実施のため","－",IF(VLOOKUP(A29,[7]令和4年度契約状況調査票!$E:$AW,23,FALSE)="②同種の他の契約の予定価格を類推されるおそれがあるため公表しない","－",IF(VLOOKUP(A29,[7]令和4年度契約状況調査票!$E:$AW,23,FALSE)="－","－",IF(VLOOKUP(A29,[7]令和4年度契約状況調査票!$E:$AW,7,FALSE)&lt;&gt;"",TEXT(VLOOKUP(A29,[7]令和4年度契約状況調査票!$E:$AW,19,FALSE),"#.0%")&amp;CHAR(10)&amp;"(B/A×100)",VLOOKUP(A29,[7]令和4年度契約状況調査票!$E:$AW,19,FALSE))))))</f>
        <v/>
      </c>
      <c r="K29" s="20" t="str">
        <f>IF(A29="","",IF(VLOOKUP(A29,[7]令和4年度契約状況調査票!$E:$AW,12,FALSE)="①公益社団法人","公社",IF(VLOOKUP(A29,[7]令和4年度契約状況調査票!$E:$AW,12,FALSE)="②公益財団法人","公財","")))</f>
        <v/>
      </c>
      <c r="L29" s="20" t="str">
        <f>IF(A29="","",VLOOKUP(A29,[7]令和4年度契約状況調査票!$E:$AW,13,FALSE))</f>
        <v/>
      </c>
      <c r="M29" s="21" t="str">
        <f>IF(A29="","",IF(VLOOKUP(A29,[7]令和4年度契約状況調査票!$E:$AW,13,FALSE)="国所管",VLOOKUP(A29,[7]令和4年度契約状況調査票!$E:$AW,24,FALSE),""))</f>
        <v/>
      </c>
      <c r="N29" s="22" t="str">
        <f>IF(A29="","",IF(AND(P29="○",O29="分担契約/単価契約"),"単価契約"&amp;CHAR(10)&amp;"予定調達総額 "&amp;TEXT(VLOOKUP(A29,[7]令和4年度契約状況調査票!$E:$AW,16,FALSE),"#,##0円")&amp;"(B)"&amp;CHAR(10)&amp;"分担契約"&amp;CHAR(10)&amp;VLOOKUP(A29,[7]令和4年度契約状況調査票!$E:$AW,32,FALSE),IF(AND(P29="○",O29="分担契約"),"分担契約"&amp;CHAR(10)&amp;"契約総額 "&amp;TEXT(VLOOKUP(A29,[7]令和4年度契約状況調査票!$E:$AW,16,FALSE),"#,##0円")&amp;"(B)"&amp;CHAR(10)&amp;VLOOKUP(A29,[7]令和4年度契約状況調査票!$E:$AW,32,FALSE),(IF(O29="分担契約/単価契約","単価契約"&amp;CHAR(10)&amp;"予定調達総額 "&amp;TEXT(VLOOKUP(A29,[7]令和4年度契約状況調査票!$E:$AW,16,FALSE),"#,##0円")&amp;CHAR(10)&amp;"分担契約"&amp;CHAR(10)&amp;VLOOKUP(A29,[7]令和4年度契約状況調査票!$E:$AW,32,FALSE),IF(O29="分担契約","分担契約"&amp;CHAR(10)&amp;"契約総額 "&amp;TEXT(VLOOKUP(A29,[7]令和4年度契約状況調査票!$E:$AW,16,FALSE),"#,##0円")&amp;CHAR(10)&amp;VLOOKUP(A29,[7]令和4年度契約状況調査票!$E:$AW,32,FALSE),IF(O29="単価契約","単価契約"&amp;CHAR(10)&amp;"予定調達総額 "&amp;TEXT(VLOOKUP(A29,[7]令和4年度契約状況調査票!$E:$AW,16,FALSE),"#,##0円")&amp;CHAR(10)&amp;VLOOKUP(A29,[7]令和4年度契約状況調査票!$E:$AW,32,FALSE),VLOOKUP(A29,[7]令和4年度契約状況調査票!$E:$AW,32,FALSE))))))))</f>
        <v/>
      </c>
      <c r="O29" s="36" t="str">
        <f>IF(A29="","",VLOOKUP(A29,[7]令和4年度契約状況調査票!$E:$CE,53,FALSE))</f>
        <v/>
      </c>
      <c r="P29" s="36" t="str">
        <f>IF(A29="","",IF(VLOOKUP(A29,[7]令和4年度契約状況調査票!$E:$AW,14,FALSE)="他官署で調達手続きを実施のため","×",IF(VLOOKUP(A29,[7]令和4年度契約状況調査票!$E:$AW,21,FALSE)="②同種の他の契約の予定価格を類推されるおそれがあるため公表しない","×","○")))</f>
        <v/>
      </c>
    </row>
    <row r="30" spans="1:16" s="36" customFormat="1" ht="60" hidden="1" customHeight="1">
      <c r="A30" s="42" t="str">
        <f>IF(MAX([7]令和4年度契約状況調査票!E13:E36)&gt;=ROW()-5,ROW()-5,"")</f>
        <v/>
      </c>
      <c r="B30" s="13" t="str">
        <f>IF(A30="","",VLOOKUP(A30,[7]令和4年度契約状況調査票!$E:$AW,5,FALSE))</f>
        <v/>
      </c>
      <c r="C30" s="14" t="str">
        <f>IF(A30="","",VLOOKUP(A30,[7]令和4年度契約状況調査票!$E:$AW,6,FALSE))</f>
        <v/>
      </c>
      <c r="D30" s="43" t="str">
        <f>IF(A30="","",VLOOKUP(A30,[7]令和4年度契約状況調査票!$E:$AW,9,FALSE))</f>
        <v/>
      </c>
      <c r="E30" s="13" t="str">
        <f>IF(A30="","",VLOOKUP(A30,[7]令和4年度契約状況調査票!$E:$AW,10,FALSE))</f>
        <v/>
      </c>
      <c r="F30" s="16" t="str">
        <f>IF(A30="","",VLOOKUP(A30,[7]令和4年度契約状況調査票!$E:$AW,11,FALSE))</f>
        <v/>
      </c>
      <c r="G30" s="17" t="str">
        <f>IF(A30="","",IF(VLOOKUP(A30,[7]令和4年度契約状況調査票!$E:$AW,14,FALSE)="②一般競争入札（総合評価方式）","一般競争入札"&amp;CHAR(10)&amp;"（総合評価方式）","一般競争入札"))</f>
        <v/>
      </c>
      <c r="H30" s="18" t="str">
        <f>IF(A30="","",IF(VLOOKUP(A30,[7]令和4年度契約状況調査票!$E:$AW,16,FALSE)="他官署で調達手続きを実施のため","他官署で調達手続きを実施のため",IF(VLOOKUP(A30,[7]令和4年度契約状況調査票!$E:$AW,23,FALSE)="②同種の他の契約の予定価格を類推されるおそれがあるため公表しない","同種の他の契約の予定価格を類推されるおそれがあるため公表しない",IF(VLOOKUP(A30,[7]令和4年度契約状況調査票!$E:$AW,23,FALSE)="－","－",IF(VLOOKUP(A30,[7]令和4年度契約状況調査票!$E:$AW,7,FALSE)&lt;&gt;"",TEXT(VLOOKUP(A30,[7]令和4年度契約状況調査票!$E:$AW,16,FALSE),"#,##0円")&amp;CHAR(10)&amp;"(A)",VLOOKUP(A30,[7]令和4年度契約状況調査票!$E:$AW,16,FALSE))))))</f>
        <v/>
      </c>
      <c r="I30" s="18" t="str">
        <f>IF(A30="","",VLOOKUP(A30,[7]令和4年度契約状況調査票!$E:$AW,17,FALSE))</f>
        <v/>
      </c>
      <c r="J30" s="19" t="str">
        <f>IF(A30="","",IF(VLOOKUP(A30,[7]令和4年度契約状況調査票!$E:$AW,16,FALSE)="他官署で調達手続きを実施のため","－",IF(VLOOKUP(A30,[7]令和4年度契約状況調査票!$E:$AW,23,FALSE)="②同種の他の契約の予定価格を類推されるおそれがあるため公表しない","－",IF(VLOOKUP(A30,[7]令和4年度契約状況調査票!$E:$AW,23,FALSE)="－","－",IF(VLOOKUP(A30,[7]令和4年度契約状況調査票!$E:$AW,7,FALSE)&lt;&gt;"",TEXT(VLOOKUP(A30,[7]令和4年度契約状況調査票!$E:$AW,19,FALSE),"#.0%")&amp;CHAR(10)&amp;"(B/A×100)",VLOOKUP(A30,[7]令和4年度契約状況調査票!$E:$AW,19,FALSE))))))</f>
        <v/>
      </c>
      <c r="K30" s="20" t="str">
        <f>IF(A30="","",IF(VLOOKUP(A30,[7]令和4年度契約状況調査票!$E:$AW,12,FALSE)="①公益社団法人","公社",IF(VLOOKUP(A30,[7]令和4年度契約状況調査票!$E:$AW,12,FALSE)="②公益財団法人","公財","")))</f>
        <v/>
      </c>
      <c r="L30" s="20" t="str">
        <f>IF(A30="","",VLOOKUP(A30,[7]令和4年度契約状況調査票!$E:$AW,13,FALSE))</f>
        <v/>
      </c>
      <c r="M30" s="21" t="str">
        <f>IF(A30="","",IF(VLOOKUP(A30,[7]令和4年度契約状況調査票!$E:$AW,13,FALSE)="国所管",VLOOKUP(A30,[7]令和4年度契約状況調査票!$E:$AW,24,FALSE),""))</f>
        <v/>
      </c>
      <c r="N30" s="22" t="str">
        <f>IF(A30="","",IF(AND(P30="○",O30="分担契約/単価契約"),"単価契約"&amp;CHAR(10)&amp;"予定調達総額 "&amp;TEXT(VLOOKUP(A30,[7]令和4年度契約状況調査票!$E:$AW,16,FALSE),"#,##0円")&amp;"(B)"&amp;CHAR(10)&amp;"分担契約"&amp;CHAR(10)&amp;VLOOKUP(A30,[7]令和4年度契約状況調査票!$E:$AW,32,FALSE),IF(AND(P30="○",O30="分担契約"),"分担契約"&amp;CHAR(10)&amp;"契約総額 "&amp;TEXT(VLOOKUP(A30,[7]令和4年度契約状況調査票!$E:$AW,16,FALSE),"#,##0円")&amp;"(B)"&amp;CHAR(10)&amp;VLOOKUP(A30,[7]令和4年度契約状況調査票!$E:$AW,32,FALSE),(IF(O30="分担契約/単価契約","単価契約"&amp;CHAR(10)&amp;"予定調達総額 "&amp;TEXT(VLOOKUP(A30,[7]令和4年度契約状況調査票!$E:$AW,16,FALSE),"#,##0円")&amp;CHAR(10)&amp;"分担契約"&amp;CHAR(10)&amp;VLOOKUP(A30,[7]令和4年度契約状況調査票!$E:$AW,32,FALSE),IF(O30="分担契約","分担契約"&amp;CHAR(10)&amp;"契約総額 "&amp;TEXT(VLOOKUP(A30,[7]令和4年度契約状況調査票!$E:$AW,16,FALSE),"#,##0円")&amp;CHAR(10)&amp;VLOOKUP(A30,[7]令和4年度契約状況調査票!$E:$AW,32,FALSE),IF(O30="単価契約","単価契約"&amp;CHAR(10)&amp;"予定調達総額 "&amp;TEXT(VLOOKUP(A30,[7]令和4年度契約状況調査票!$E:$AW,16,FALSE),"#,##0円")&amp;CHAR(10)&amp;VLOOKUP(A30,[7]令和4年度契約状況調査票!$E:$AW,32,FALSE),VLOOKUP(A30,[7]令和4年度契約状況調査票!$E:$AW,32,FALSE))))))))</f>
        <v/>
      </c>
      <c r="O30" s="36" t="str">
        <f>IF(A30="","",VLOOKUP(A30,[7]令和4年度契約状況調査票!$E:$CE,53,FALSE))</f>
        <v/>
      </c>
      <c r="P30" s="36" t="str">
        <f>IF(A30="","",IF(VLOOKUP(A30,[7]令和4年度契約状況調査票!$E:$AW,14,FALSE)="他官署で調達手続きを実施のため","×",IF(VLOOKUP(A30,[7]令和4年度契約状況調査票!$E:$AW,21,FALSE)="②同種の他の契約の予定価格を類推されるおそれがあるため公表しない","×","○")))</f>
        <v/>
      </c>
    </row>
    <row r="31" spans="1:16" s="36" customFormat="1" ht="60" hidden="1" customHeight="1">
      <c r="A31" s="42" t="str">
        <f>IF(MAX([7]令和4年度契約状況調査票!E13:E37)&gt;=ROW()-5,ROW()-5,"")</f>
        <v/>
      </c>
      <c r="B31" s="13" t="str">
        <f>IF(A31="","",VLOOKUP(A31,[7]令和4年度契約状況調査票!$E:$AW,5,FALSE))</f>
        <v/>
      </c>
      <c r="C31" s="14" t="str">
        <f>IF(A31="","",VLOOKUP(A31,[7]令和4年度契約状況調査票!$E:$AW,6,FALSE))</f>
        <v/>
      </c>
      <c r="D31" s="43" t="str">
        <f>IF(A31="","",VLOOKUP(A31,[7]令和4年度契約状況調査票!$E:$AW,9,FALSE))</f>
        <v/>
      </c>
      <c r="E31" s="13" t="str">
        <f>IF(A31="","",VLOOKUP(A31,[7]令和4年度契約状況調査票!$E:$AW,10,FALSE))</f>
        <v/>
      </c>
      <c r="F31" s="16" t="str">
        <f>IF(A31="","",VLOOKUP(A31,[7]令和4年度契約状況調査票!$E:$AW,11,FALSE))</f>
        <v/>
      </c>
      <c r="G31" s="17" t="str">
        <f>IF(A31="","",IF(VLOOKUP(A31,[7]令和4年度契約状況調査票!$E:$AW,14,FALSE)="②一般競争入札（総合評価方式）","一般競争入札"&amp;CHAR(10)&amp;"（総合評価方式）","一般競争入札"))</f>
        <v/>
      </c>
      <c r="H31" s="18" t="str">
        <f>IF(A31="","",IF(VLOOKUP(A31,[7]令和4年度契約状況調査票!$E:$AW,16,FALSE)="他官署で調達手続きを実施のため","他官署で調達手続きを実施のため",IF(VLOOKUP(A31,[7]令和4年度契約状況調査票!$E:$AW,23,FALSE)="②同種の他の契約の予定価格を類推されるおそれがあるため公表しない","同種の他の契約の予定価格を類推されるおそれがあるため公表しない",IF(VLOOKUP(A31,[7]令和4年度契約状況調査票!$E:$AW,23,FALSE)="－","－",IF(VLOOKUP(A31,[7]令和4年度契約状況調査票!$E:$AW,7,FALSE)&lt;&gt;"",TEXT(VLOOKUP(A31,[7]令和4年度契約状況調査票!$E:$AW,16,FALSE),"#,##0円")&amp;CHAR(10)&amp;"(A)",VLOOKUP(A31,[7]令和4年度契約状況調査票!$E:$AW,16,FALSE))))))</f>
        <v/>
      </c>
      <c r="I31" s="18" t="str">
        <f>IF(A31="","",VLOOKUP(A31,[7]令和4年度契約状況調査票!$E:$AW,17,FALSE))</f>
        <v/>
      </c>
      <c r="J31" s="19" t="str">
        <f>IF(A31="","",IF(VLOOKUP(A31,[7]令和4年度契約状況調査票!$E:$AW,16,FALSE)="他官署で調達手続きを実施のため","－",IF(VLOOKUP(A31,[7]令和4年度契約状況調査票!$E:$AW,23,FALSE)="②同種の他の契約の予定価格を類推されるおそれがあるため公表しない","－",IF(VLOOKUP(A31,[7]令和4年度契約状況調査票!$E:$AW,23,FALSE)="－","－",IF(VLOOKUP(A31,[7]令和4年度契約状況調査票!$E:$AW,7,FALSE)&lt;&gt;"",TEXT(VLOOKUP(A31,[7]令和4年度契約状況調査票!$E:$AW,19,FALSE),"#.0%")&amp;CHAR(10)&amp;"(B/A×100)",VLOOKUP(A31,[7]令和4年度契約状況調査票!$E:$AW,19,FALSE))))))</f>
        <v/>
      </c>
      <c r="K31" s="20" t="str">
        <f>IF(A31="","",IF(VLOOKUP(A31,[7]令和4年度契約状況調査票!$E:$AW,12,FALSE)="①公益社団法人","公社",IF(VLOOKUP(A31,[7]令和4年度契約状況調査票!$E:$AW,12,FALSE)="②公益財団法人","公財","")))</f>
        <v/>
      </c>
      <c r="L31" s="20" t="str">
        <f>IF(A31="","",VLOOKUP(A31,[7]令和4年度契約状況調査票!$E:$AW,13,FALSE))</f>
        <v/>
      </c>
      <c r="M31" s="21" t="str">
        <f>IF(A31="","",IF(VLOOKUP(A31,[7]令和4年度契約状況調査票!$E:$AW,13,FALSE)="国所管",VLOOKUP(A31,[7]令和4年度契約状況調査票!$E:$AW,24,FALSE),""))</f>
        <v/>
      </c>
      <c r="N31" s="22" t="str">
        <f>IF(A31="","",IF(AND(P31="○",O31="分担契約/単価契約"),"単価契約"&amp;CHAR(10)&amp;"予定調達総額 "&amp;TEXT(VLOOKUP(A31,[7]令和4年度契約状況調査票!$E:$AW,16,FALSE),"#,##0円")&amp;"(B)"&amp;CHAR(10)&amp;"分担契約"&amp;CHAR(10)&amp;VLOOKUP(A31,[7]令和4年度契約状況調査票!$E:$AW,32,FALSE),IF(AND(P31="○",O31="分担契約"),"分担契約"&amp;CHAR(10)&amp;"契約総額 "&amp;TEXT(VLOOKUP(A31,[7]令和4年度契約状況調査票!$E:$AW,16,FALSE),"#,##0円")&amp;"(B)"&amp;CHAR(10)&amp;VLOOKUP(A31,[7]令和4年度契約状況調査票!$E:$AW,32,FALSE),(IF(O31="分担契約/単価契約","単価契約"&amp;CHAR(10)&amp;"予定調達総額 "&amp;TEXT(VLOOKUP(A31,[7]令和4年度契約状況調査票!$E:$AW,16,FALSE),"#,##0円")&amp;CHAR(10)&amp;"分担契約"&amp;CHAR(10)&amp;VLOOKUP(A31,[7]令和4年度契約状況調査票!$E:$AW,32,FALSE),IF(O31="分担契約","分担契約"&amp;CHAR(10)&amp;"契約総額 "&amp;TEXT(VLOOKUP(A31,[7]令和4年度契約状況調査票!$E:$AW,16,FALSE),"#,##0円")&amp;CHAR(10)&amp;VLOOKUP(A31,[7]令和4年度契約状況調査票!$E:$AW,32,FALSE),IF(O31="単価契約","単価契約"&amp;CHAR(10)&amp;"予定調達総額 "&amp;TEXT(VLOOKUP(A31,[7]令和4年度契約状況調査票!$E:$AW,16,FALSE),"#,##0円")&amp;CHAR(10)&amp;VLOOKUP(A31,[7]令和4年度契約状況調査票!$E:$AW,32,FALSE),VLOOKUP(A31,[7]令和4年度契約状況調査票!$E:$AW,32,FALSE))))))))</f>
        <v/>
      </c>
      <c r="O31" s="36" t="str">
        <f>IF(A31="","",VLOOKUP(A31,[7]令和4年度契約状況調査票!$E:$CE,53,FALSE))</f>
        <v/>
      </c>
      <c r="P31" s="36" t="str">
        <f>IF(A31="","",IF(VLOOKUP(A31,[7]令和4年度契約状況調査票!$E:$AW,14,FALSE)="他官署で調達手続きを実施のため","×",IF(VLOOKUP(A31,[7]令和4年度契約状況調査票!$E:$AW,21,FALSE)="②同種の他の契約の予定価格を類推されるおそれがあるため公表しない","×","○")))</f>
        <v/>
      </c>
    </row>
    <row r="32" spans="1:16" s="36" customFormat="1" ht="60" hidden="1" customHeight="1">
      <c r="A32" s="42" t="str">
        <f>IF(MAX([7]令和4年度契約状況調査票!E13:E38)&gt;=ROW()-5,ROW()-5,"")</f>
        <v/>
      </c>
      <c r="B32" s="13" t="str">
        <f>IF(A32="","",VLOOKUP(A32,[7]令和4年度契約状況調査票!$E:$AW,5,FALSE))</f>
        <v/>
      </c>
      <c r="C32" s="14" t="str">
        <f>IF(A32="","",VLOOKUP(A32,[7]令和4年度契約状況調査票!$E:$AW,6,FALSE))</f>
        <v/>
      </c>
      <c r="D32" s="43" t="str">
        <f>IF(A32="","",VLOOKUP(A32,[7]令和4年度契約状況調査票!$E:$AW,9,FALSE))</f>
        <v/>
      </c>
      <c r="E32" s="13" t="str">
        <f>IF(A32="","",VLOOKUP(A32,[7]令和4年度契約状況調査票!$E:$AW,10,FALSE))</f>
        <v/>
      </c>
      <c r="F32" s="16" t="str">
        <f>IF(A32="","",VLOOKUP(A32,[7]令和4年度契約状況調査票!$E:$AW,11,FALSE))</f>
        <v/>
      </c>
      <c r="G32" s="17" t="str">
        <f>IF(A32="","",IF(VLOOKUP(A32,[7]令和4年度契約状況調査票!$E:$AW,14,FALSE)="②一般競争入札（総合評価方式）","一般競争入札"&amp;CHAR(10)&amp;"（総合評価方式）","一般競争入札"))</f>
        <v/>
      </c>
      <c r="H32" s="18" t="str">
        <f>IF(A32="","",IF(VLOOKUP(A32,[7]令和4年度契約状況調査票!$E:$AW,16,FALSE)="他官署で調達手続きを実施のため","他官署で調達手続きを実施のため",IF(VLOOKUP(A32,[7]令和4年度契約状況調査票!$E:$AW,23,FALSE)="②同種の他の契約の予定価格を類推されるおそれがあるため公表しない","同種の他の契約の予定価格を類推されるおそれがあるため公表しない",IF(VLOOKUP(A32,[7]令和4年度契約状況調査票!$E:$AW,23,FALSE)="－","－",IF(VLOOKUP(A32,[7]令和4年度契約状況調査票!$E:$AW,7,FALSE)&lt;&gt;"",TEXT(VLOOKUP(A32,[7]令和4年度契約状況調査票!$E:$AW,16,FALSE),"#,##0円")&amp;CHAR(10)&amp;"(A)",VLOOKUP(A32,[7]令和4年度契約状況調査票!$E:$AW,16,FALSE))))))</f>
        <v/>
      </c>
      <c r="I32" s="18" t="str">
        <f>IF(A32="","",VLOOKUP(A32,[7]令和4年度契約状況調査票!$E:$AW,17,FALSE))</f>
        <v/>
      </c>
      <c r="J32" s="19" t="str">
        <f>IF(A32="","",IF(VLOOKUP(A32,[7]令和4年度契約状況調査票!$E:$AW,16,FALSE)="他官署で調達手続きを実施のため","－",IF(VLOOKUP(A32,[7]令和4年度契約状況調査票!$E:$AW,23,FALSE)="②同種の他の契約の予定価格を類推されるおそれがあるため公表しない","－",IF(VLOOKUP(A32,[7]令和4年度契約状況調査票!$E:$AW,23,FALSE)="－","－",IF(VLOOKUP(A32,[7]令和4年度契約状況調査票!$E:$AW,7,FALSE)&lt;&gt;"",TEXT(VLOOKUP(A32,[7]令和4年度契約状況調査票!$E:$AW,19,FALSE),"#.0%")&amp;CHAR(10)&amp;"(B/A×100)",VLOOKUP(A32,[7]令和4年度契約状況調査票!$E:$AW,19,FALSE))))))</f>
        <v/>
      </c>
      <c r="K32" s="20" t="str">
        <f>IF(A32="","",IF(VLOOKUP(A32,[7]令和4年度契約状況調査票!$E:$AW,12,FALSE)="①公益社団法人","公社",IF(VLOOKUP(A32,[7]令和4年度契約状況調査票!$E:$AW,12,FALSE)="②公益財団法人","公財","")))</f>
        <v/>
      </c>
      <c r="L32" s="20" t="str">
        <f>IF(A32="","",VLOOKUP(A32,[7]令和4年度契約状況調査票!$E:$AW,13,FALSE))</f>
        <v/>
      </c>
      <c r="M32" s="21" t="str">
        <f>IF(A32="","",IF(VLOOKUP(A32,[7]令和4年度契約状況調査票!$E:$AW,13,FALSE)="国所管",VLOOKUP(A32,[7]令和4年度契約状況調査票!$E:$AW,24,FALSE),""))</f>
        <v/>
      </c>
      <c r="N32" s="22" t="str">
        <f>IF(A32="","",IF(AND(P32="○",O32="分担契約/単価契約"),"単価契約"&amp;CHAR(10)&amp;"予定調達総額 "&amp;TEXT(VLOOKUP(A32,[7]令和4年度契約状況調査票!$E:$AW,16,FALSE),"#,##0円")&amp;"(B)"&amp;CHAR(10)&amp;"分担契約"&amp;CHAR(10)&amp;VLOOKUP(A32,[7]令和4年度契約状況調査票!$E:$AW,32,FALSE),IF(AND(P32="○",O32="分担契約"),"分担契約"&amp;CHAR(10)&amp;"契約総額 "&amp;TEXT(VLOOKUP(A32,[7]令和4年度契約状況調査票!$E:$AW,16,FALSE),"#,##0円")&amp;"(B)"&amp;CHAR(10)&amp;VLOOKUP(A32,[7]令和4年度契約状況調査票!$E:$AW,32,FALSE),(IF(O32="分担契約/単価契約","単価契約"&amp;CHAR(10)&amp;"予定調達総額 "&amp;TEXT(VLOOKUP(A32,[7]令和4年度契約状況調査票!$E:$AW,16,FALSE),"#,##0円")&amp;CHAR(10)&amp;"分担契約"&amp;CHAR(10)&amp;VLOOKUP(A32,[7]令和4年度契約状況調査票!$E:$AW,32,FALSE),IF(O32="分担契約","分担契約"&amp;CHAR(10)&amp;"契約総額 "&amp;TEXT(VLOOKUP(A32,[7]令和4年度契約状況調査票!$E:$AW,16,FALSE),"#,##0円")&amp;CHAR(10)&amp;VLOOKUP(A32,[7]令和4年度契約状況調査票!$E:$AW,32,FALSE),IF(O32="単価契約","単価契約"&amp;CHAR(10)&amp;"予定調達総額 "&amp;TEXT(VLOOKUP(A32,[7]令和4年度契約状況調査票!$E:$AW,16,FALSE),"#,##0円")&amp;CHAR(10)&amp;VLOOKUP(A32,[7]令和4年度契約状況調査票!$E:$AW,32,FALSE),VLOOKUP(A32,[7]令和4年度契約状況調査票!$E:$AW,32,FALSE))))))))</f>
        <v/>
      </c>
      <c r="O32" s="36" t="str">
        <f>IF(A32="","",VLOOKUP(A32,[7]令和4年度契約状況調査票!$E:$CE,53,FALSE))</f>
        <v/>
      </c>
      <c r="P32" s="36" t="str">
        <f>IF(A32="","",IF(VLOOKUP(A32,[7]令和4年度契約状況調査票!$E:$AW,14,FALSE)="他官署で調達手続きを実施のため","×",IF(VLOOKUP(A32,[7]令和4年度契約状況調査票!$E:$AW,21,FALSE)="②同種の他の契約の予定価格を類推されるおそれがあるため公表しない","×","○")))</f>
        <v/>
      </c>
    </row>
    <row r="33" spans="1:16" s="36" customFormat="1" ht="60" hidden="1" customHeight="1">
      <c r="A33" s="42" t="str">
        <f>IF(MAX([7]令和4年度契約状況調査票!E13:E39)&gt;=ROW()-5,ROW()-5,"")</f>
        <v/>
      </c>
      <c r="B33" s="13" t="str">
        <f>IF(A33="","",VLOOKUP(A33,[7]令和4年度契約状況調査票!$E:$AW,5,FALSE))</f>
        <v/>
      </c>
      <c r="C33" s="14" t="str">
        <f>IF(A33="","",VLOOKUP(A33,[7]令和4年度契約状況調査票!$E:$AW,6,FALSE))</f>
        <v/>
      </c>
      <c r="D33" s="43" t="str">
        <f>IF(A33="","",VLOOKUP(A33,[7]令和4年度契約状況調査票!$E:$AW,9,FALSE))</f>
        <v/>
      </c>
      <c r="E33" s="13" t="str">
        <f>IF(A33="","",VLOOKUP(A33,[7]令和4年度契約状況調査票!$E:$AW,10,FALSE))</f>
        <v/>
      </c>
      <c r="F33" s="16" t="str">
        <f>IF(A33="","",VLOOKUP(A33,[7]令和4年度契約状況調査票!$E:$AW,11,FALSE))</f>
        <v/>
      </c>
      <c r="G33" s="17" t="str">
        <f>IF(A33="","",IF(VLOOKUP(A33,[7]令和4年度契約状況調査票!$E:$AW,14,FALSE)="②一般競争入札（総合評価方式）","一般競争入札"&amp;CHAR(10)&amp;"（総合評価方式）","一般競争入札"))</f>
        <v/>
      </c>
      <c r="H33" s="18" t="str">
        <f>IF(A33="","",IF(VLOOKUP(A33,[7]令和4年度契約状況調査票!$E:$AW,16,FALSE)="他官署で調達手続きを実施のため","他官署で調達手続きを実施のため",IF(VLOOKUP(A33,[7]令和4年度契約状況調査票!$E:$AW,23,FALSE)="②同種の他の契約の予定価格を類推されるおそれがあるため公表しない","同種の他の契約の予定価格を類推されるおそれがあるため公表しない",IF(VLOOKUP(A33,[7]令和4年度契約状況調査票!$E:$AW,23,FALSE)="－","－",IF(VLOOKUP(A33,[7]令和4年度契約状況調査票!$E:$AW,7,FALSE)&lt;&gt;"",TEXT(VLOOKUP(A33,[7]令和4年度契約状況調査票!$E:$AW,16,FALSE),"#,##0円")&amp;CHAR(10)&amp;"(A)",VLOOKUP(A33,[7]令和4年度契約状況調査票!$E:$AW,16,FALSE))))))</f>
        <v/>
      </c>
      <c r="I33" s="18" t="str">
        <f>IF(A33="","",VLOOKUP(A33,[7]令和4年度契約状況調査票!$E:$AW,17,FALSE))</f>
        <v/>
      </c>
      <c r="J33" s="19" t="str">
        <f>IF(A33="","",IF(VLOOKUP(A33,[7]令和4年度契約状況調査票!$E:$AW,16,FALSE)="他官署で調達手続きを実施のため","－",IF(VLOOKUP(A33,[7]令和4年度契約状況調査票!$E:$AW,23,FALSE)="②同種の他の契約の予定価格を類推されるおそれがあるため公表しない","－",IF(VLOOKUP(A33,[7]令和4年度契約状況調査票!$E:$AW,23,FALSE)="－","－",IF(VLOOKUP(A33,[7]令和4年度契約状況調査票!$E:$AW,7,FALSE)&lt;&gt;"",TEXT(VLOOKUP(A33,[7]令和4年度契約状況調査票!$E:$AW,19,FALSE),"#.0%")&amp;CHAR(10)&amp;"(B/A×100)",VLOOKUP(A33,[7]令和4年度契約状況調査票!$E:$AW,19,FALSE))))))</f>
        <v/>
      </c>
      <c r="K33" s="20" t="str">
        <f>IF(A33="","",IF(VLOOKUP(A33,[7]令和4年度契約状況調査票!$E:$AW,12,FALSE)="①公益社団法人","公社",IF(VLOOKUP(A33,[7]令和4年度契約状況調査票!$E:$AW,12,FALSE)="②公益財団法人","公財","")))</f>
        <v/>
      </c>
      <c r="L33" s="20" t="str">
        <f>IF(A33="","",VLOOKUP(A33,[7]令和4年度契約状況調査票!$E:$AW,13,FALSE))</f>
        <v/>
      </c>
      <c r="M33" s="21" t="str">
        <f>IF(A33="","",IF(VLOOKUP(A33,[7]令和4年度契約状況調査票!$E:$AW,13,FALSE)="国所管",VLOOKUP(A33,[7]令和4年度契約状況調査票!$E:$AW,24,FALSE),""))</f>
        <v/>
      </c>
      <c r="N33" s="22" t="str">
        <f>IF(A33="","",IF(AND(P33="○",O33="分担契約/単価契約"),"単価契約"&amp;CHAR(10)&amp;"予定調達総額 "&amp;TEXT(VLOOKUP(A33,[7]令和4年度契約状況調査票!$E:$AW,16,FALSE),"#,##0円")&amp;"(B)"&amp;CHAR(10)&amp;"分担契約"&amp;CHAR(10)&amp;VLOOKUP(A33,[7]令和4年度契約状況調査票!$E:$AW,32,FALSE),IF(AND(P33="○",O33="分担契約"),"分担契約"&amp;CHAR(10)&amp;"契約総額 "&amp;TEXT(VLOOKUP(A33,[7]令和4年度契約状況調査票!$E:$AW,16,FALSE),"#,##0円")&amp;"(B)"&amp;CHAR(10)&amp;VLOOKUP(A33,[7]令和4年度契約状況調査票!$E:$AW,32,FALSE),(IF(O33="分担契約/単価契約","単価契約"&amp;CHAR(10)&amp;"予定調達総額 "&amp;TEXT(VLOOKUP(A33,[7]令和4年度契約状況調査票!$E:$AW,16,FALSE),"#,##0円")&amp;CHAR(10)&amp;"分担契約"&amp;CHAR(10)&amp;VLOOKUP(A33,[7]令和4年度契約状況調査票!$E:$AW,32,FALSE),IF(O33="分担契約","分担契約"&amp;CHAR(10)&amp;"契約総額 "&amp;TEXT(VLOOKUP(A33,[7]令和4年度契約状況調査票!$E:$AW,16,FALSE),"#,##0円")&amp;CHAR(10)&amp;VLOOKUP(A33,[7]令和4年度契約状況調査票!$E:$AW,32,FALSE),IF(O33="単価契約","単価契約"&amp;CHAR(10)&amp;"予定調達総額 "&amp;TEXT(VLOOKUP(A33,[7]令和4年度契約状況調査票!$E:$AW,16,FALSE),"#,##0円")&amp;CHAR(10)&amp;VLOOKUP(A33,[7]令和4年度契約状況調査票!$E:$AW,32,FALSE),VLOOKUP(A33,[7]令和4年度契約状況調査票!$E:$AW,32,FALSE))))))))</f>
        <v/>
      </c>
      <c r="O33" s="36" t="str">
        <f>IF(A33="","",VLOOKUP(A33,[7]令和4年度契約状況調査票!$E:$CE,53,FALSE))</f>
        <v/>
      </c>
      <c r="P33" s="36" t="str">
        <f>IF(A33="","",IF(VLOOKUP(A33,[7]令和4年度契約状況調査票!$E:$AW,14,FALSE)="他官署で調達手続きを実施のため","×",IF(VLOOKUP(A33,[7]令和4年度契約状況調査票!$E:$AW,21,FALSE)="②同種の他の契約の予定価格を類推されるおそれがあるため公表しない","×","○")))</f>
        <v/>
      </c>
    </row>
    <row r="34" spans="1:16" s="36" customFormat="1" ht="60" hidden="1" customHeight="1">
      <c r="A34" s="42" t="str">
        <f>IF(MAX([7]令和4年度契約状況調査票!E13:E40)&gt;=ROW()-5,ROW()-5,"")</f>
        <v/>
      </c>
      <c r="B34" s="13" t="str">
        <f>IF(A34="","",VLOOKUP(A34,[7]令和4年度契約状況調査票!$E:$AW,5,FALSE))</f>
        <v/>
      </c>
      <c r="C34" s="14" t="str">
        <f>IF(A34="","",VLOOKUP(A34,[7]令和4年度契約状況調査票!$E:$AW,6,FALSE))</f>
        <v/>
      </c>
      <c r="D34" s="43" t="str">
        <f>IF(A34="","",VLOOKUP(A34,[7]令和4年度契約状況調査票!$E:$AW,9,FALSE))</f>
        <v/>
      </c>
      <c r="E34" s="13" t="str">
        <f>IF(A34="","",VLOOKUP(A34,[7]令和4年度契約状況調査票!$E:$AW,10,FALSE))</f>
        <v/>
      </c>
      <c r="F34" s="16" t="str">
        <f>IF(A34="","",VLOOKUP(A34,[7]令和4年度契約状況調査票!$E:$AW,11,FALSE))</f>
        <v/>
      </c>
      <c r="G34" s="17" t="str">
        <f>IF(A34="","",IF(VLOOKUP(A34,[7]令和4年度契約状況調査票!$E:$AW,14,FALSE)="②一般競争入札（総合評価方式）","一般競争入札"&amp;CHAR(10)&amp;"（総合評価方式）","一般競争入札"))</f>
        <v/>
      </c>
      <c r="H34" s="18" t="str">
        <f>IF(A34="","",IF(VLOOKUP(A34,[7]令和4年度契約状況調査票!$E:$AW,16,FALSE)="他官署で調達手続きを実施のため","他官署で調達手続きを実施のため",IF(VLOOKUP(A34,[7]令和4年度契約状況調査票!$E:$AW,23,FALSE)="②同種の他の契約の予定価格を類推されるおそれがあるため公表しない","同種の他の契約の予定価格を類推されるおそれがあるため公表しない",IF(VLOOKUP(A34,[7]令和4年度契約状況調査票!$E:$AW,23,FALSE)="－","－",IF(VLOOKUP(A34,[7]令和4年度契約状況調査票!$E:$AW,7,FALSE)&lt;&gt;"",TEXT(VLOOKUP(A34,[7]令和4年度契約状況調査票!$E:$AW,16,FALSE),"#,##0円")&amp;CHAR(10)&amp;"(A)",VLOOKUP(A34,[7]令和4年度契約状況調査票!$E:$AW,16,FALSE))))))</f>
        <v/>
      </c>
      <c r="I34" s="18" t="str">
        <f>IF(A34="","",VLOOKUP(A34,[7]令和4年度契約状況調査票!$E:$AW,17,FALSE))</f>
        <v/>
      </c>
      <c r="J34" s="19" t="str">
        <f>IF(A34="","",IF(VLOOKUP(A34,[7]令和4年度契約状況調査票!$E:$AW,16,FALSE)="他官署で調達手続きを実施のため","－",IF(VLOOKUP(A34,[7]令和4年度契約状況調査票!$E:$AW,23,FALSE)="②同種の他の契約の予定価格を類推されるおそれがあるため公表しない","－",IF(VLOOKUP(A34,[7]令和4年度契約状況調査票!$E:$AW,23,FALSE)="－","－",IF(VLOOKUP(A34,[7]令和4年度契約状況調査票!$E:$AW,7,FALSE)&lt;&gt;"",TEXT(VLOOKUP(A34,[7]令和4年度契約状況調査票!$E:$AW,19,FALSE),"#.0%")&amp;CHAR(10)&amp;"(B/A×100)",VLOOKUP(A34,[7]令和4年度契約状況調査票!$E:$AW,19,FALSE))))))</f>
        <v/>
      </c>
      <c r="K34" s="20" t="str">
        <f>IF(A34="","",IF(VLOOKUP(A34,[7]令和4年度契約状況調査票!$E:$AW,12,FALSE)="①公益社団法人","公社",IF(VLOOKUP(A34,[7]令和4年度契約状況調査票!$E:$AW,12,FALSE)="②公益財団法人","公財","")))</f>
        <v/>
      </c>
      <c r="L34" s="20" t="str">
        <f>IF(A34="","",VLOOKUP(A34,[7]令和4年度契約状況調査票!$E:$AW,13,FALSE))</f>
        <v/>
      </c>
      <c r="M34" s="21" t="str">
        <f>IF(A34="","",IF(VLOOKUP(A34,[7]令和4年度契約状況調査票!$E:$AW,13,FALSE)="国所管",VLOOKUP(A34,[7]令和4年度契約状況調査票!$E:$AW,24,FALSE),""))</f>
        <v/>
      </c>
      <c r="N34" s="22" t="str">
        <f>IF(A34="","",IF(AND(P34="○",O34="分担契約/単価契約"),"単価契約"&amp;CHAR(10)&amp;"予定調達総額 "&amp;TEXT(VLOOKUP(A34,[7]令和4年度契約状況調査票!$E:$AW,16,FALSE),"#,##0円")&amp;"(B)"&amp;CHAR(10)&amp;"分担契約"&amp;CHAR(10)&amp;VLOOKUP(A34,[7]令和4年度契約状況調査票!$E:$AW,32,FALSE),IF(AND(P34="○",O34="分担契約"),"分担契約"&amp;CHAR(10)&amp;"契約総額 "&amp;TEXT(VLOOKUP(A34,[7]令和4年度契約状況調査票!$E:$AW,16,FALSE),"#,##0円")&amp;"(B)"&amp;CHAR(10)&amp;VLOOKUP(A34,[7]令和4年度契約状況調査票!$E:$AW,32,FALSE),(IF(O34="分担契約/単価契約","単価契約"&amp;CHAR(10)&amp;"予定調達総額 "&amp;TEXT(VLOOKUP(A34,[7]令和4年度契約状況調査票!$E:$AW,16,FALSE),"#,##0円")&amp;CHAR(10)&amp;"分担契約"&amp;CHAR(10)&amp;VLOOKUP(A34,[7]令和4年度契約状況調査票!$E:$AW,32,FALSE),IF(O34="分担契約","分担契約"&amp;CHAR(10)&amp;"契約総額 "&amp;TEXT(VLOOKUP(A34,[7]令和4年度契約状況調査票!$E:$AW,16,FALSE),"#,##0円")&amp;CHAR(10)&amp;VLOOKUP(A34,[7]令和4年度契約状況調査票!$E:$AW,32,FALSE),IF(O34="単価契約","単価契約"&amp;CHAR(10)&amp;"予定調達総額 "&amp;TEXT(VLOOKUP(A34,[7]令和4年度契約状況調査票!$E:$AW,16,FALSE),"#,##0円")&amp;CHAR(10)&amp;VLOOKUP(A34,[7]令和4年度契約状況調査票!$E:$AW,32,FALSE),VLOOKUP(A34,[7]令和4年度契約状況調査票!$E:$AW,32,FALSE))))))))</f>
        <v/>
      </c>
      <c r="O34" s="36" t="str">
        <f>IF(A34="","",VLOOKUP(A34,[7]令和4年度契約状況調査票!$E:$CE,53,FALSE))</f>
        <v/>
      </c>
      <c r="P34" s="36" t="str">
        <f>IF(A34="","",IF(VLOOKUP(A34,[7]令和4年度契約状況調査票!$E:$AW,14,FALSE)="他官署で調達手続きを実施のため","×",IF(VLOOKUP(A34,[7]令和4年度契約状況調査票!$E:$AW,21,FALSE)="②同種の他の契約の予定価格を類推されるおそれがあるため公表しない","×","○")))</f>
        <v/>
      </c>
    </row>
    <row r="35" spans="1:16" s="36" customFormat="1" ht="60" hidden="1" customHeight="1">
      <c r="A35" s="42" t="str">
        <f>IF(MAX([7]令和4年度契約状況調査票!E13:E41)&gt;=ROW()-5,ROW()-5,"")</f>
        <v/>
      </c>
      <c r="B35" s="13" t="str">
        <f>IF(A35="","",VLOOKUP(A35,[7]令和4年度契約状況調査票!$E:$AW,5,FALSE))</f>
        <v/>
      </c>
      <c r="C35" s="14" t="str">
        <f>IF(A35="","",VLOOKUP(A35,[7]令和4年度契約状況調査票!$E:$AW,6,FALSE))</f>
        <v/>
      </c>
      <c r="D35" s="43" t="str">
        <f>IF(A35="","",VLOOKUP(A35,[7]令和4年度契約状況調査票!$E:$AW,9,FALSE))</f>
        <v/>
      </c>
      <c r="E35" s="13" t="str">
        <f>IF(A35="","",VLOOKUP(A35,[7]令和4年度契約状況調査票!$E:$AW,10,FALSE))</f>
        <v/>
      </c>
      <c r="F35" s="16" t="str">
        <f>IF(A35="","",VLOOKUP(A35,[7]令和4年度契約状況調査票!$E:$AW,11,FALSE))</f>
        <v/>
      </c>
      <c r="G35" s="17" t="str">
        <f>IF(A35="","",IF(VLOOKUP(A35,[7]令和4年度契約状況調査票!$E:$AW,14,FALSE)="②一般競争入札（総合評価方式）","一般競争入札"&amp;CHAR(10)&amp;"（総合評価方式）","一般競争入札"))</f>
        <v/>
      </c>
      <c r="H35" s="18" t="str">
        <f>IF(A35="","",IF(VLOOKUP(A35,[7]令和4年度契約状況調査票!$E:$AW,16,FALSE)="他官署で調達手続きを実施のため","他官署で調達手続きを実施のため",IF(VLOOKUP(A35,[7]令和4年度契約状況調査票!$E:$AW,23,FALSE)="②同種の他の契約の予定価格を類推されるおそれがあるため公表しない","同種の他の契約の予定価格を類推されるおそれがあるため公表しない",IF(VLOOKUP(A35,[7]令和4年度契約状況調査票!$E:$AW,23,FALSE)="－","－",IF(VLOOKUP(A35,[7]令和4年度契約状況調査票!$E:$AW,7,FALSE)&lt;&gt;"",TEXT(VLOOKUP(A35,[7]令和4年度契約状況調査票!$E:$AW,16,FALSE),"#,##0円")&amp;CHAR(10)&amp;"(A)",VLOOKUP(A35,[7]令和4年度契約状況調査票!$E:$AW,16,FALSE))))))</f>
        <v/>
      </c>
      <c r="I35" s="18" t="str">
        <f>IF(A35="","",VLOOKUP(A35,[7]令和4年度契約状況調査票!$E:$AW,17,FALSE))</f>
        <v/>
      </c>
      <c r="J35" s="19" t="str">
        <f>IF(A35="","",IF(VLOOKUP(A35,[7]令和4年度契約状況調査票!$E:$AW,16,FALSE)="他官署で調達手続きを実施のため","－",IF(VLOOKUP(A35,[7]令和4年度契約状況調査票!$E:$AW,23,FALSE)="②同種の他の契約の予定価格を類推されるおそれがあるため公表しない","－",IF(VLOOKUP(A35,[7]令和4年度契約状況調査票!$E:$AW,23,FALSE)="－","－",IF(VLOOKUP(A35,[7]令和4年度契約状況調査票!$E:$AW,7,FALSE)&lt;&gt;"",TEXT(VLOOKUP(A35,[7]令和4年度契約状況調査票!$E:$AW,19,FALSE),"#.0%")&amp;CHAR(10)&amp;"(B/A×100)",VLOOKUP(A35,[7]令和4年度契約状況調査票!$E:$AW,19,FALSE))))))</f>
        <v/>
      </c>
      <c r="K35" s="20" t="str">
        <f>IF(A35="","",IF(VLOOKUP(A35,[7]令和4年度契約状況調査票!$E:$AW,12,FALSE)="①公益社団法人","公社",IF(VLOOKUP(A35,[7]令和4年度契約状況調査票!$E:$AW,12,FALSE)="②公益財団法人","公財","")))</f>
        <v/>
      </c>
      <c r="L35" s="20" t="str">
        <f>IF(A35="","",VLOOKUP(A35,[7]令和4年度契約状況調査票!$E:$AW,13,FALSE))</f>
        <v/>
      </c>
      <c r="M35" s="21" t="str">
        <f>IF(A35="","",IF(VLOOKUP(A35,[7]令和4年度契約状況調査票!$E:$AW,13,FALSE)="国所管",VLOOKUP(A35,[7]令和4年度契約状況調査票!$E:$AW,24,FALSE),""))</f>
        <v/>
      </c>
      <c r="N35" s="22" t="str">
        <f>IF(A35="","",IF(AND(P35="○",O35="分担契約/単価契約"),"単価契約"&amp;CHAR(10)&amp;"予定調達総額 "&amp;TEXT(VLOOKUP(A35,[7]令和4年度契約状況調査票!$E:$AW,16,FALSE),"#,##0円")&amp;"(B)"&amp;CHAR(10)&amp;"分担契約"&amp;CHAR(10)&amp;VLOOKUP(A35,[7]令和4年度契約状況調査票!$E:$AW,32,FALSE),IF(AND(P35="○",O35="分担契約"),"分担契約"&amp;CHAR(10)&amp;"契約総額 "&amp;TEXT(VLOOKUP(A35,[7]令和4年度契約状況調査票!$E:$AW,16,FALSE),"#,##0円")&amp;"(B)"&amp;CHAR(10)&amp;VLOOKUP(A35,[7]令和4年度契約状況調査票!$E:$AW,32,FALSE),(IF(O35="分担契約/単価契約","単価契約"&amp;CHAR(10)&amp;"予定調達総額 "&amp;TEXT(VLOOKUP(A35,[7]令和4年度契約状況調査票!$E:$AW,16,FALSE),"#,##0円")&amp;CHAR(10)&amp;"分担契約"&amp;CHAR(10)&amp;VLOOKUP(A35,[7]令和4年度契約状況調査票!$E:$AW,32,FALSE),IF(O35="分担契約","分担契約"&amp;CHAR(10)&amp;"契約総額 "&amp;TEXT(VLOOKUP(A35,[7]令和4年度契約状況調査票!$E:$AW,16,FALSE),"#,##0円")&amp;CHAR(10)&amp;VLOOKUP(A35,[7]令和4年度契約状況調査票!$E:$AW,32,FALSE),IF(O35="単価契約","単価契約"&amp;CHAR(10)&amp;"予定調達総額 "&amp;TEXT(VLOOKUP(A35,[7]令和4年度契約状況調査票!$E:$AW,16,FALSE),"#,##0円")&amp;CHAR(10)&amp;VLOOKUP(A35,[7]令和4年度契約状況調査票!$E:$AW,32,FALSE),VLOOKUP(A35,[7]令和4年度契約状況調査票!$E:$AW,32,FALSE))))))))</f>
        <v/>
      </c>
      <c r="O35" s="36" t="str">
        <f>IF(A35="","",VLOOKUP(A35,[7]令和4年度契約状況調査票!$E:$CE,53,FALSE))</f>
        <v/>
      </c>
      <c r="P35" s="36" t="str">
        <f>IF(A35="","",IF(VLOOKUP(A35,[7]令和4年度契約状況調査票!$E:$AW,14,FALSE)="他官署で調達手続きを実施のため","×",IF(VLOOKUP(A35,[7]令和4年度契約状況調査票!$E:$AW,21,FALSE)="②同種の他の契約の予定価格を類推されるおそれがあるため公表しない","×","○")))</f>
        <v/>
      </c>
    </row>
    <row r="36" spans="1:16" s="36" customFormat="1" ht="60" hidden="1" customHeight="1">
      <c r="A36" s="42" t="str">
        <f>IF(MAX([7]令和4年度契約状況調査票!E13:E42)&gt;=ROW()-5,ROW()-5,"")</f>
        <v/>
      </c>
      <c r="B36" s="13" t="str">
        <f>IF(A36="","",VLOOKUP(A36,[7]令和4年度契約状況調査票!$E:$AW,5,FALSE))</f>
        <v/>
      </c>
      <c r="C36" s="14" t="str">
        <f>IF(A36="","",VLOOKUP(A36,[7]令和4年度契約状況調査票!$E:$AW,6,FALSE))</f>
        <v/>
      </c>
      <c r="D36" s="43" t="str">
        <f>IF(A36="","",VLOOKUP(A36,[7]令和4年度契約状況調査票!$E:$AW,9,FALSE))</f>
        <v/>
      </c>
      <c r="E36" s="13" t="str">
        <f>IF(A36="","",VLOOKUP(A36,[7]令和4年度契約状況調査票!$E:$AW,10,FALSE))</f>
        <v/>
      </c>
      <c r="F36" s="16" t="str">
        <f>IF(A36="","",VLOOKUP(A36,[7]令和4年度契約状況調査票!$E:$AW,11,FALSE))</f>
        <v/>
      </c>
      <c r="G36" s="17" t="str">
        <f>IF(A36="","",IF(VLOOKUP(A36,[7]令和4年度契約状況調査票!$E:$AW,14,FALSE)="②一般競争入札（総合評価方式）","一般競争入札"&amp;CHAR(10)&amp;"（総合評価方式）","一般競争入札"))</f>
        <v/>
      </c>
      <c r="H36" s="18" t="str">
        <f>IF(A36="","",IF(VLOOKUP(A36,[7]令和4年度契約状況調査票!$E:$AW,16,FALSE)="他官署で調達手続きを実施のため","他官署で調達手続きを実施のため",IF(VLOOKUP(A36,[7]令和4年度契約状況調査票!$E:$AW,23,FALSE)="②同種の他の契約の予定価格を類推されるおそれがあるため公表しない","同種の他の契約の予定価格を類推されるおそれがあるため公表しない",IF(VLOOKUP(A36,[7]令和4年度契約状況調査票!$E:$AW,23,FALSE)="－","－",IF(VLOOKUP(A36,[7]令和4年度契約状況調査票!$E:$AW,7,FALSE)&lt;&gt;"",TEXT(VLOOKUP(A36,[7]令和4年度契約状況調査票!$E:$AW,16,FALSE),"#,##0円")&amp;CHAR(10)&amp;"(A)",VLOOKUP(A36,[7]令和4年度契約状況調査票!$E:$AW,16,FALSE))))))</f>
        <v/>
      </c>
      <c r="I36" s="18" t="str">
        <f>IF(A36="","",VLOOKUP(A36,[7]令和4年度契約状況調査票!$E:$AW,17,FALSE))</f>
        <v/>
      </c>
      <c r="J36" s="19" t="str">
        <f>IF(A36="","",IF(VLOOKUP(A36,[7]令和4年度契約状況調査票!$E:$AW,16,FALSE)="他官署で調達手続きを実施のため","－",IF(VLOOKUP(A36,[7]令和4年度契約状況調査票!$E:$AW,23,FALSE)="②同種の他の契約の予定価格を類推されるおそれがあるため公表しない","－",IF(VLOOKUP(A36,[7]令和4年度契約状況調査票!$E:$AW,23,FALSE)="－","－",IF(VLOOKUP(A36,[7]令和4年度契約状況調査票!$E:$AW,7,FALSE)&lt;&gt;"",TEXT(VLOOKUP(A36,[7]令和4年度契約状況調査票!$E:$AW,19,FALSE),"#.0%")&amp;CHAR(10)&amp;"(B/A×100)",VLOOKUP(A36,[7]令和4年度契約状況調査票!$E:$AW,19,FALSE))))))</f>
        <v/>
      </c>
      <c r="K36" s="20" t="str">
        <f>IF(A36="","",IF(VLOOKUP(A36,[7]令和4年度契約状況調査票!$E:$AW,12,FALSE)="①公益社団法人","公社",IF(VLOOKUP(A36,[7]令和4年度契約状況調査票!$E:$AW,12,FALSE)="②公益財団法人","公財","")))</f>
        <v/>
      </c>
      <c r="L36" s="20" t="str">
        <f>IF(A36="","",VLOOKUP(A36,[7]令和4年度契約状況調査票!$E:$AW,13,FALSE))</f>
        <v/>
      </c>
      <c r="M36" s="21" t="str">
        <f>IF(A36="","",IF(VLOOKUP(A36,[7]令和4年度契約状況調査票!$E:$AW,13,FALSE)="国所管",VLOOKUP(A36,[7]令和4年度契約状況調査票!$E:$AW,24,FALSE),""))</f>
        <v/>
      </c>
      <c r="N36" s="22" t="str">
        <f>IF(A36="","",IF(AND(P36="○",O36="分担契約/単価契約"),"単価契約"&amp;CHAR(10)&amp;"予定調達総額 "&amp;TEXT(VLOOKUP(A36,[7]令和4年度契約状況調査票!$E:$AW,16,FALSE),"#,##0円")&amp;"(B)"&amp;CHAR(10)&amp;"分担契約"&amp;CHAR(10)&amp;VLOOKUP(A36,[7]令和4年度契約状況調査票!$E:$AW,32,FALSE),IF(AND(P36="○",O36="分担契約"),"分担契約"&amp;CHAR(10)&amp;"契約総額 "&amp;TEXT(VLOOKUP(A36,[7]令和4年度契約状況調査票!$E:$AW,16,FALSE),"#,##0円")&amp;"(B)"&amp;CHAR(10)&amp;VLOOKUP(A36,[7]令和4年度契約状況調査票!$E:$AW,32,FALSE),(IF(O36="分担契約/単価契約","単価契約"&amp;CHAR(10)&amp;"予定調達総額 "&amp;TEXT(VLOOKUP(A36,[7]令和4年度契約状況調査票!$E:$AW,16,FALSE),"#,##0円")&amp;CHAR(10)&amp;"分担契約"&amp;CHAR(10)&amp;VLOOKUP(A36,[7]令和4年度契約状況調査票!$E:$AW,32,FALSE),IF(O36="分担契約","分担契約"&amp;CHAR(10)&amp;"契約総額 "&amp;TEXT(VLOOKUP(A36,[7]令和4年度契約状況調査票!$E:$AW,16,FALSE),"#,##0円")&amp;CHAR(10)&amp;VLOOKUP(A36,[7]令和4年度契約状況調査票!$E:$AW,32,FALSE),IF(O36="単価契約","単価契約"&amp;CHAR(10)&amp;"予定調達総額 "&amp;TEXT(VLOOKUP(A36,[7]令和4年度契約状況調査票!$E:$AW,16,FALSE),"#,##0円")&amp;CHAR(10)&amp;VLOOKUP(A36,[7]令和4年度契約状況調査票!$E:$AW,32,FALSE),VLOOKUP(A36,[7]令和4年度契約状況調査票!$E:$AW,32,FALSE))))))))</f>
        <v/>
      </c>
      <c r="O36" s="36" t="str">
        <f>IF(A36="","",VLOOKUP(A36,[7]令和4年度契約状況調査票!$E:$CE,53,FALSE))</f>
        <v/>
      </c>
      <c r="P36" s="36" t="str">
        <f>IF(A36="","",IF(VLOOKUP(A36,[7]令和4年度契約状況調査票!$E:$AW,14,FALSE)="他官署で調達手続きを実施のため","×",IF(VLOOKUP(A36,[7]令和4年度契約状況調査票!$E:$AW,21,FALSE)="②同種の他の契約の予定価格を類推されるおそれがあるため公表しない","×","○")))</f>
        <v/>
      </c>
    </row>
    <row r="37" spans="1:16" s="36" customFormat="1" ht="60" hidden="1" customHeight="1">
      <c r="A37" s="42" t="str">
        <f>IF(MAX([7]令和4年度契約状況調査票!E13:E43)&gt;=ROW()-5,ROW()-5,"")</f>
        <v/>
      </c>
      <c r="B37" s="13" t="str">
        <f>IF(A37="","",VLOOKUP(A37,[7]令和4年度契約状況調査票!$E:$AW,5,FALSE))</f>
        <v/>
      </c>
      <c r="C37" s="14" t="str">
        <f>IF(A37="","",VLOOKUP(A37,[7]令和4年度契約状況調査票!$E:$AW,6,FALSE))</f>
        <v/>
      </c>
      <c r="D37" s="43" t="str">
        <f>IF(A37="","",VLOOKUP(A37,[7]令和4年度契約状況調査票!$E:$AW,9,FALSE))</f>
        <v/>
      </c>
      <c r="E37" s="13" t="str">
        <f>IF(A37="","",VLOOKUP(A37,[7]令和4年度契約状況調査票!$E:$AW,10,FALSE))</f>
        <v/>
      </c>
      <c r="F37" s="16" t="str">
        <f>IF(A37="","",VLOOKUP(A37,[7]令和4年度契約状況調査票!$E:$AW,11,FALSE))</f>
        <v/>
      </c>
      <c r="G37" s="17" t="str">
        <f>IF(A37="","",IF(VLOOKUP(A37,[7]令和4年度契約状況調査票!$E:$AW,14,FALSE)="②一般競争入札（総合評価方式）","一般競争入札"&amp;CHAR(10)&amp;"（総合評価方式）","一般競争入札"))</f>
        <v/>
      </c>
      <c r="H37" s="18" t="str">
        <f>IF(A37="","",IF(VLOOKUP(A37,[7]令和4年度契約状況調査票!$E:$AW,16,FALSE)="他官署で調達手続きを実施のため","他官署で調達手続きを実施のため",IF(VLOOKUP(A37,[7]令和4年度契約状況調査票!$E:$AW,23,FALSE)="②同種の他の契約の予定価格を類推されるおそれがあるため公表しない","同種の他の契約の予定価格を類推されるおそれがあるため公表しない",IF(VLOOKUP(A37,[7]令和4年度契約状況調査票!$E:$AW,23,FALSE)="－","－",IF(VLOOKUP(A37,[7]令和4年度契約状況調査票!$E:$AW,7,FALSE)&lt;&gt;"",TEXT(VLOOKUP(A37,[7]令和4年度契約状況調査票!$E:$AW,16,FALSE),"#,##0円")&amp;CHAR(10)&amp;"(A)",VLOOKUP(A37,[7]令和4年度契約状況調査票!$E:$AW,16,FALSE))))))</f>
        <v/>
      </c>
      <c r="I37" s="18" t="str">
        <f>IF(A37="","",VLOOKUP(A37,[7]令和4年度契約状況調査票!$E:$AW,17,FALSE))</f>
        <v/>
      </c>
      <c r="J37" s="19" t="str">
        <f>IF(A37="","",IF(VLOOKUP(A37,[7]令和4年度契約状況調査票!$E:$AW,16,FALSE)="他官署で調達手続きを実施のため","－",IF(VLOOKUP(A37,[7]令和4年度契約状況調査票!$E:$AW,23,FALSE)="②同種の他の契約の予定価格を類推されるおそれがあるため公表しない","－",IF(VLOOKUP(A37,[7]令和4年度契約状況調査票!$E:$AW,23,FALSE)="－","－",IF(VLOOKUP(A37,[7]令和4年度契約状況調査票!$E:$AW,7,FALSE)&lt;&gt;"",TEXT(VLOOKUP(A37,[7]令和4年度契約状況調査票!$E:$AW,19,FALSE),"#.0%")&amp;CHAR(10)&amp;"(B/A×100)",VLOOKUP(A37,[7]令和4年度契約状況調査票!$E:$AW,19,FALSE))))))</f>
        <v/>
      </c>
      <c r="K37" s="20" t="str">
        <f>IF(A37="","",IF(VLOOKUP(A37,[7]令和4年度契約状況調査票!$E:$AW,12,FALSE)="①公益社団法人","公社",IF(VLOOKUP(A37,[7]令和4年度契約状況調査票!$E:$AW,12,FALSE)="②公益財団法人","公財","")))</f>
        <v/>
      </c>
      <c r="L37" s="20" t="str">
        <f>IF(A37="","",VLOOKUP(A37,[7]令和4年度契約状況調査票!$E:$AW,13,FALSE))</f>
        <v/>
      </c>
      <c r="M37" s="21" t="str">
        <f>IF(A37="","",IF(VLOOKUP(A37,[7]令和4年度契約状況調査票!$E:$AW,13,FALSE)="国所管",VLOOKUP(A37,[7]令和4年度契約状況調査票!$E:$AW,24,FALSE),""))</f>
        <v/>
      </c>
      <c r="N37" s="22" t="str">
        <f>IF(A37="","",IF(AND(P37="○",O37="分担契約/単価契約"),"単価契約"&amp;CHAR(10)&amp;"予定調達総額 "&amp;TEXT(VLOOKUP(A37,[7]令和4年度契約状況調査票!$E:$AW,16,FALSE),"#,##0円")&amp;"(B)"&amp;CHAR(10)&amp;"分担契約"&amp;CHAR(10)&amp;VLOOKUP(A37,[7]令和4年度契約状況調査票!$E:$AW,32,FALSE),IF(AND(P37="○",O37="分担契約"),"分担契約"&amp;CHAR(10)&amp;"契約総額 "&amp;TEXT(VLOOKUP(A37,[7]令和4年度契約状況調査票!$E:$AW,16,FALSE),"#,##0円")&amp;"(B)"&amp;CHAR(10)&amp;VLOOKUP(A37,[7]令和4年度契約状況調査票!$E:$AW,32,FALSE),(IF(O37="分担契約/単価契約","単価契約"&amp;CHAR(10)&amp;"予定調達総額 "&amp;TEXT(VLOOKUP(A37,[7]令和4年度契約状況調査票!$E:$AW,16,FALSE),"#,##0円")&amp;CHAR(10)&amp;"分担契約"&amp;CHAR(10)&amp;VLOOKUP(A37,[7]令和4年度契約状況調査票!$E:$AW,32,FALSE),IF(O37="分担契約","分担契約"&amp;CHAR(10)&amp;"契約総額 "&amp;TEXT(VLOOKUP(A37,[7]令和4年度契約状況調査票!$E:$AW,16,FALSE),"#,##0円")&amp;CHAR(10)&amp;VLOOKUP(A37,[7]令和4年度契約状況調査票!$E:$AW,32,FALSE),IF(O37="単価契約","単価契約"&amp;CHAR(10)&amp;"予定調達総額 "&amp;TEXT(VLOOKUP(A37,[7]令和4年度契約状況調査票!$E:$AW,16,FALSE),"#,##0円")&amp;CHAR(10)&amp;VLOOKUP(A37,[7]令和4年度契約状況調査票!$E:$AW,32,FALSE),VLOOKUP(A37,[7]令和4年度契約状況調査票!$E:$AW,32,FALSE))))))))</f>
        <v/>
      </c>
      <c r="O37" s="36" t="str">
        <f>IF(A37="","",VLOOKUP(A37,[7]令和4年度契約状況調査票!$E:$CE,53,FALSE))</f>
        <v/>
      </c>
      <c r="P37" s="36" t="str">
        <f>IF(A37="","",IF(VLOOKUP(A37,[7]令和4年度契約状況調査票!$E:$AW,14,FALSE)="他官署で調達手続きを実施のため","×",IF(VLOOKUP(A37,[7]令和4年度契約状況調査票!$E:$AW,21,FALSE)="②同種の他の契約の予定価格を類推されるおそれがあるため公表しない","×","○")))</f>
        <v/>
      </c>
    </row>
    <row r="38" spans="1:16" s="36" customFormat="1" ht="60" hidden="1" customHeight="1">
      <c r="A38" s="42" t="str">
        <f>IF(MAX([7]令和4年度契約状況調査票!E13:E44)&gt;=ROW()-5,ROW()-5,"")</f>
        <v/>
      </c>
      <c r="B38" s="13" t="str">
        <f>IF(A38="","",VLOOKUP(A38,[7]令和4年度契約状況調査票!$E:$AW,5,FALSE))</f>
        <v/>
      </c>
      <c r="C38" s="14" t="str">
        <f>IF(A38="","",VLOOKUP(A38,[7]令和4年度契約状況調査票!$E:$AW,6,FALSE))</f>
        <v/>
      </c>
      <c r="D38" s="43" t="str">
        <f>IF(A38="","",VLOOKUP(A38,[7]令和4年度契約状況調査票!$E:$AW,9,FALSE))</f>
        <v/>
      </c>
      <c r="E38" s="13" t="str">
        <f>IF(A38="","",VLOOKUP(A38,[7]令和4年度契約状況調査票!$E:$AW,10,FALSE))</f>
        <v/>
      </c>
      <c r="F38" s="16" t="str">
        <f>IF(A38="","",VLOOKUP(A38,[7]令和4年度契約状況調査票!$E:$AW,11,FALSE))</f>
        <v/>
      </c>
      <c r="G38" s="17" t="str">
        <f>IF(A38="","",IF(VLOOKUP(A38,[7]令和4年度契約状況調査票!$E:$AW,14,FALSE)="②一般競争入札（総合評価方式）","一般競争入札"&amp;CHAR(10)&amp;"（総合評価方式）","一般競争入札"))</f>
        <v/>
      </c>
      <c r="H38" s="18" t="str">
        <f>IF(A38="","",IF(VLOOKUP(A38,[7]令和4年度契約状況調査票!$E:$AW,16,FALSE)="他官署で調達手続きを実施のため","他官署で調達手続きを実施のため",IF(VLOOKUP(A38,[7]令和4年度契約状況調査票!$E:$AW,23,FALSE)="②同種の他の契約の予定価格を類推されるおそれがあるため公表しない","同種の他の契約の予定価格を類推されるおそれがあるため公表しない",IF(VLOOKUP(A38,[7]令和4年度契約状況調査票!$E:$AW,23,FALSE)="－","－",IF(VLOOKUP(A38,[7]令和4年度契約状況調査票!$E:$AW,7,FALSE)&lt;&gt;"",TEXT(VLOOKUP(A38,[7]令和4年度契約状況調査票!$E:$AW,16,FALSE),"#,##0円")&amp;CHAR(10)&amp;"(A)",VLOOKUP(A38,[7]令和4年度契約状況調査票!$E:$AW,16,FALSE))))))</f>
        <v/>
      </c>
      <c r="I38" s="18" t="str">
        <f>IF(A38="","",VLOOKUP(A38,[7]令和4年度契約状況調査票!$E:$AW,17,FALSE))</f>
        <v/>
      </c>
      <c r="J38" s="19" t="str">
        <f>IF(A38="","",IF(VLOOKUP(A38,[7]令和4年度契約状況調査票!$E:$AW,16,FALSE)="他官署で調達手続きを実施のため","－",IF(VLOOKUP(A38,[7]令和4年度契約状況調査票!$E:$AW,23,FALSE)="②同種の他の契約の予定価格を類推されるおそれがあるため公表しない","－",IF(VLOOKUP(A38,[7]令和4年度契約状況調査票!$E:$AW,23,FALSE)="－","－",IF(VLOOKUP(A38,[7]令和4年度契約状況調査票!$E:$AW,7,FALSE)&lt;&gt;"",TEXT(VLOOKUP(A38,[7]令和4年度契約状況調査票!$E:$AW,19,FALSE),"#.0%")&amp;CHAR(10)&amp;"(B/A×100)",VLOOKUP(A38,[7]令和4年度契約状況調査票!$E:$AW,19,FALSE))))))</f>
        <v/>
      </c>
      <c r="K38" s="20" t="str">
        <f>IF(A38="","",IF(VLOOKUP(A38,[7]令和4年度契約状況調査票!$E:$AW,12,FALSE)="①公益社団法人","公社",IF(VLOOKUP(A38,[7]令和4年度契約状況調査票!$E:$AW,12,FALSE)="②公益財団法人","公財","")))</f>
        <v/>
      </c>
      <c r="L38" s="20" t="str">
        <f>IF(A38="","",VLOOKUP(A38,[7]令和4年度契約状況調査票!$E:$AW,13,FALSE))</f>
        <v/>
      </c>
      <c r="M38" s="21" t="str">
        <f>IF(A38="","",IF(VLOOKUP(A38,[7]令和4年度契約状況調査票!$E:$AW,13,FALSE)="国所管",VLOOKUP(A38,[7]令和4年度契約状況調査票!$E:$AW,24,FALSE),""))</f>
        <v/>
      </c>
      <c r="N38" s="22" t="str">
        <f>IF(A38="","",IF(AND(P38="○",O38="分担契約/単価契約"),"単価契約"&amp;CHAR(10)&amp;"予定調達総額 "&amp;TEXT(VLOOKUP(A38,[7]令和4年度契約状況調査票!$E:$AW,16,FALSE),"#,##0円")&amp;"(B)"&amp;CHAR(10)&amp;"分担契約"&amp;CHAR(10)&amp;VLOOKUP(A38,[7]令和4年度契約状況調査票!$E:$AW,32,FALSE),IF(AND(P38="○",O38="分担契約"),"分担契約"&amp;CHAR(10)&amp;"契約総額 "&amp;TEXT(VLOOKUP(A38,[7]令和4年度契約状況調査票!$E:$AW,16,FALSE),"#,##0円")&amp;"(B)"&amp;CHAR(10)&amp;VLOOKUP(A38,[7]令和4年度契約状況調査票!$E:$AW,32,FALSE),(IF(O38="分担契約/単価契約","単価契約"&amp;CHAR(10)&amp;"予定調達総額 "&amp;TEXT(VLOOKUP(A38,[7]令和4年度契約状況調査票!$E:$AW,16,FALSE),"#,##0円")&amp;CHAR(10)&amp;"分担契約"&amp;CHAR(10)&amp;VLOOKUP(A38,[7]令和4年度契約状況調査票!$E:$AW,32,FALSE),IF(O38="分担契約","分担契約"&amp;CHAR(10)&amp;"契約総額 "&amp;TEXT(VLOOKUP(A38,[7]令和4年度契約状況調査票!$E:$AW,16,FALSE),"#,##0円")&amp;CHAR(10)&amp;VLOOKUP(A38,[7]令和4年度契約状況調査票!$E:$AW,32,FALSE),IF(O38="単価契約","単価契約"&amp;CHAR(10)&amp;"予定調達総額 "&amp;TEXT(VLOOKUP(A38,[7]令和4年度契約状況調査票!$E:$AW,16,FALSE),"#,##0円")&amp;CHAR(10)&amp;VLOOKUP(A38,[7]令和4年度契約状況調査票!$E:$AW,32,FALSE),VLOOKUP(A38,[7]令和4年度契約状況調査票!$E:$AW,32,FALSE))))))))</f>
        <v/>
      </c>
      <c r="O38" s="36" t="str">
        <f>IF(A38="","",VLOOKUP(A38,[7]令和4年度契約状況調査票!$E:$CE,53,FALSE))</f>
        <v/>
      </c>
      <c r="P38" s="36" t="str">
        <f>IF(A38="","",IF(VLOOKUP(A38,[7]令和4年度契約状況調査票!$E:$AW,14,FALSE)="他官署で調達手続きを実施のため","×",IF(VLOOKUP(A38,[7]令和4年度契約状況調査票!$E:$AW,21,FALSE)="②同種の他の契約の予定価格を類推されるおそれがあるため公表しない","×","○")))</f>
        <v/>
      </c>
    </row>
    <row r="39" spans="1:16" s="36" customFormat="1" ht="60" hidden="1" customHeight="1">
      <c r="A39" s="42" t="str">
        <f>IF(MAX([7]令和4年度契約状況調査票!E13:E45)&gt;=ROW()-5,ROW()-5,"")</f>
        <v/>
      </c>
      <c r="B39" s="13" t="str">
        <f>IF(A39="","",VLOOKUP(A39,[7]令和4年度契約状況調査票!$E:$AW,5,FALSE))</f>
        <v/>
      </c>
      <c r="C39" s="14" t="str">
        <f>IF(A39="","",VLOOKUP(A39,[7]令和4年度契約状況調査票!$E:$AW,6,FALSE))</f>
        <v/>
      </c>
      <c r="D39" s="43" t="str">
        <f>IF(A39="","",VLOOKUP(A39,[7]令和4年度契約状況調査票!$E:$AW,9,FALSE))</f>
        <v/>
      </c>
      <c r="E39" s="13" t="str">
        <f>IF(A39="","",VLOOKUP(A39,[7]令和4年度契約状況調査票!$E:$AW,10,FALSE))</f>
        <v/>
      </c>
      <c r="F39" s="16" t="str">
        <f>IF(A39="","",VLOOKUP(A39,[7]令和4年度契約状況調査票!$E:$AW,11,FALSE))</f>
        <v/>
      </c>
      <c r="G39" s="17" t="str">
        <f>IF(A39="","",IF(VLOOKUP(A39,[7]令和4年度契約状況調査票!$E:$AW,14,FALSE)="②一般競争入札（総合評価方式）","一般競争入札"&amp;CHAR(10)&amp;"（総合評価方式）","一般競争入札"))</f>
        <v/>
      </c>
      <c r="H39" s="18" t="str">
        <f>IF(A39="","",IF(VLOOKUP(A39,[7]令和4年度契約状況調査票!$E:$AW,16,FALSE)="他官署で調達手続きを実施のため","他官署で調達手続きを実施のため",IF(VLOOKUP(A39,[7]令和4年度契約状況調査票!$E:$AW,23,FALSE)="②同種の他の契約の予定価格を類推されるおそれがあるため公表しない","同種の他の契約の予定価格を類推されるおそれがあるため公表しない",IF(VLOOKUP(A39,[7]令和4年度契約状況調査票!$E:$AW,23,FALSE)="－","－",IF(VLOOKUP(A39,[7]令和4年度契約状況調査票!$E:$AW,7,FALSE)&lt;&gt;"",TEXT(VLOOKUP(A39,[7]令和4年度契約状況調査票!$E:$AW,16,FALSE),"#,##0円")&amp;CHAR(10)&amp;"(A)",VLOOKUP(A39,[7]令和4年度契約状況調査票!$E:$AW,16,FALSE))))))</f>
        <v/>
      </c>
      <c r="I39" s="18" t="str">
        <f>IF(A39="","",VLOOKUP(A39,[7]令和4年度契約状況調査票!$E:$AW,17,FALSE))</f>
        <v/>
      </c>
      <c r="J39" s="19" t="str">
        <f>IF(A39="","",IF(VLOOKUP(A39,[7]令和4年度契約状況調査票!$E:$AW,16,FALSE)="他官署で調達手続きを実施のため","－",IF(VLOOKUP(A39,[7]令和4年度契約状況調査票!$E:$AW,23,FALSE)="②同種の他の契約の予定価格を類推されるおそれがあるため公表しない","－",IF(VLOOKUP(A39,[7]令和4年度契約状況調査票!$E:$AW,23,FALSE)="－","－",IF(VLOOKUP(A39,[7]令和4年度契約状況調査票!$E:$AW,7,FALSE)&lt;&gt;"",TEXT(VLOOKUP(A39,[7]令和4年度契約状況調査票!$E:$AW,19,FALSE),"#.0%")&amp;CHAR(10)&amp;"(B/A×100)",VLOOKUP(A39,[7]令和4年度契約状況調査票!$E:$AW,19,FALSE))))))</f>
        <v/>
      </c>
      <c r="K39" s="20" t="str">
        <f>IF(A39="","",IF(VLOOKUP(A39,[7]令和4年度契約状況調査票!$E:$AW,12,FALSE)="①公益社団法人","公社",IF(VLOOKUP(A39,[7]令和4年度契約状況調査票!$E:$AW,12,FALSE)="②公益財団法人","公財","")))</f>
        <v/>
      </c>
      <c r="L39" s="20" t="str">
        <f>IF(A39="","",VLOOKUP(A39,[7]令和4年度契約状況調査票!$E:$AW,13,FALSE))</f>
        <v/>
      </c>
      <c r="M39" s="21" t="str">
        <f>IF(A39="","",IF(VLOOKUP(A39,[7]令和4年度契約状況調査票!$E:$AW,13,FALSE)="国所管",VLOOKUP(A39,[7]令和4年度契約状況調査票!$E:$AW,24,FALSE),""))</f>
        <v/>
      </c>
      <c r="N39" s="22" t="str">
        <f>IF(A39="","",IF(AND(P39="○",O39="分担契約/単価契約"),"単価契約"&amp;CHAR(10)&amp;"予定調達総額 "&amp;TEXT(VLOOKUP(A39,[7]令和4年度契約状況調査票!$E:$AW,16,FALSE),"#,##0円")&amp;"(B)"&amp;CHAR(10)&amp;"分担契約"&amp;CHAR(10)&amp;VLOOKUP(A39,[7]令和4年度契約状況調査票!$E:$AW,32,FALSE),IF(AND(P39="○",O39="分担契約"),"分担契約"&amp;CHAR(10)&amp;"契約総額 "&amp;TEXT(VLOOKUP(A39,[7]令和4年度契約状況調査票!$E:$AW,16,FALSE),"#,##0円")&amp;"(B)"&amp;CHAR(10)&amp;VLOOKUP(A39,[7]令和4年度契約状況調査票!$E:$AW,32,FALSE),(IF(O39="分担契約/単価契約","単価契約"&amp;CHAR(10)&amp;"予定調達総額 "&amp;TEXT(VLOOKUP(A39,[7]令和4年度契約状況調査票!$E:$AW,16,FALSE),"#,##0円")&amp;CHAR(10)&amp;"分担契約"&amp;CHAR(10)&amp;VLOOKUP(A39,[7]令和4年度契約状況調査票!$E:$AW,32,FALSE),IF(O39="分担契約","分担契約"&amp;CHAR(10)&amp;"契約総額 "&amp;TEXT(VLOOKUP(A39,[7]令和4年度契約状況調査票!$E:$AW,16,FALSE),"#,##0円")&amp;CHAR(10)&amp;VLOOKUP(A39,[7]令和4年度契約状況調査票!$E:$AW,32,FALSE),IF(O39="単価契約","単価契約"&amp;CHAR(10)&amp;"予定調達総額 "&amp;TEXT(VLOOKUP(A39,[7]令和4年度契約状況調査票!$E:$AW,16,FALSE),"#,##0円")&amp;CHAR(10)&amp;VLOOKUP(A39,[7]令和4年度契約状況調査票!$E:$AW,32,FALSE),VLOOKUP(A39,[7]令和4年度契約状況調査票!$E:$AW,32,FALSE))))))))</f>
        <v/>
      </c>
      <c r="O39" s="36" t="str">
        <f>IF(A39="","",VLOOKUP(A39,[7]令和4年度契約状況調査票!$E:$CE,53,FALSE))</f>
        <v/>
      </c>
      <c r="P39" s="36" t="str">
        <f>IF(A39="","",IF(VLOOKUP(A39,[7]令和4年度契約状況調査票!$E:$AW,14,FALSE)="他官署で調達手続きを実施のため","×",IF(VLOOKUP(A39,[7]令和4年度契約状況調査票!$E:$AW,21,FALSE)="②同種の他の契約の予定価格を類推されるおそれがあるため公表しない","×","○")))</f>
        <v/>
      </c>
    </row>
    <row r="40" spans="1:16" s="36" customFormat="1" ht="60" hidden="1" customHeight="1">
      <c r="A40" s="42" t="str">
        <f>IF(MAX([7]令和4年度契約状況調査票!E13:E46)&gt;=ROW()-5,ROW()-5,"")</f>
        <v/>
      </c>
      <c r="B40" s="13" t="str">
        <f>IF(A40="","",VLOOKUP(A40,[7]令和4年度契約状況調査票!$E:$AW,5,FALSE))</f>
        <v/>
      </c>
      <c r="C40" s="14" t="str">
        <f>IF(A40="","",VLOOKUP(A40,[7]令和4年度契約状況調査票!$E:$AW,6,FALSE))</f>
        <v/>
      </c>
      <c r="D40" s="43" t="str">
        <f>IF(A40="","",VLOOKUP(A40,[7]令和4年度契約状況調査票!$E:$AW,9,FALSE))</f>
        <v/>
      </c>
      <c r="E40" s="13" t="str">
        <f>IF(A40="","",VLOOKUP(A40,[7]令和4年度契約状況調査票!$E:$AW,10,FALSE))</f>
        <v/>
      </c>
      <c r="F40" s="16" t="str">
        <f>IF(A40="","",VLOOKUP(A40,[7]令和4年度契約状況調査票!$E:$AW,11,FALSE))</f>
        <v/>
      </c>
      <c r="G40" s="17" t="str">
        <f>IF(A40="","",IF(VLOOKUP(A40,[7]令和4年度契約状況調査票!$E:$AW,14,FALSE)="②一般競争入札（総合評価方式）","一般競争入札"&amp;CHAR(10)&amp;"（総合評価方式）","一般競争入札"))</f>
        <v/>
      </c>
      <c r="H40" s="18" t="str">
        <f>IF(A40="","",IF(VLOOKUP(A40,[7]令和4年度契約状況調査票!$E:$AW,16,FALSE)="他官署で調達手続きを実施のため","他官署で調達手続きを実施のため",IF(VLOOKUP(A40,[7]令和4年度契約状況調査票!$E:$AW,23,FALSE)="②同種の他の契約の予定価格を類推されるおそれがあるため公表しない","同種の他の契約の予定価格を類推されるおそれがあるため公表しない",IF(VLOOKUP(A40,[7]令和4年度契約状況調査票!$E:$AW,23,FALSE)="－","－",IF(VLOOKUP(A40,[7]令和4年度契約状況調査票!$E:$AW,7,FALSE)&lt;&gt;"",TEXT(VLOOKUP(A40,[7]令和4年度契約状況調査票!$E:$AW,16,FALSE),"#,##0円")&amp;CHAR(10)&amp;"(A)",VLOOKUP(A40,[7]令和4年度契約状況調査票!$E:$AW,16,FALSE))))))</f>
        <v/>
      </c>
      <c r="I40" s="18" t="str">
        <f>IF(A40="","",VLOOKUP(A40,[7]令和4年度契約状況調査票!$E:$AW,17,FALSE))</f>
        <v/>
      </c>
      <c r="J40" s="19" t="str">
        <f>IF(A40="","",IF(VLOOKUP(A40,[7]令和4年度契約状況調査票!$E:$AW,16,FALSE)="他官署で調達手続きを実施のため","－",IF(VLOOKUP(A40,[7]令和4年度契約状況調査票!$E:$AW,23,FALSE)="②同種の他の契約の予定価格を類推されるおそれがあるため公表しない","－",IF(VLOOKUP(A40,[7]令和4年度契約状況調査票!$E:$AW,23,FALSE)="－","－",IF(VLOOKUP(A40,[7]令和4年度契約状況調査票!$E:$AW,7,FALSE)&lt;&gt;"",TEXT(VLOOKUP(A40,[7]令和4年度契約状況調査票!$E:$AW,19,FALSE),"#.0%")&amp;CHAR(10)&amp;"(B/A×100)",VLOOKUP(A40,[7]令和4年度契約状況調査票!$E:$AW,19,FALSE))))))</f>
        <v/>
      </c>
      <c r="K40" s="20" t="str">
        <f>IF(A40="","",IF(VLOOKUP(A40,[7]令和4年度契約状況調査票!$E:$AW,12,FALSE)="①公益社団法人","公社",IF(VLOOKUP(A40,[7]令和4年度契約状況調査票!$E:$AW,12,FALSE)="②公益財団法人","公財","")))</f>
        <v/>
      </c>
      <c r="L40" s="20" t="str">
        <f>IF(A40="","",VLOOKUP(A40,[7]令和4年度契約状況調査票!$E:$AW,13,FALSE))</f>
        <v/>
      </c>
      <c r="M40" s="21" t="str">
        <f>IF(A40="","",IF(VLOOKUP(A40,[7]令和4年度契約状況調査票!$E:$AW,13,FALSE)="国所管",VLOOKUP(A40,[7]令和4年度契約状況調査票!$E:$AW,24,FALSE),""))</f>
        <v/>
      </c>
      <c r="N40" s="22" t="str">
        <f>IF(A40="","",IF(AND(P40="○",O40="分担契約/単価契約"),"単価契約"&amp;CHAR(10)&amp;"予定調達総額 "&amp;TEXT(VLOOKUP(A40,[7]令和4年度契約状況調査票!$E:$AW,16,FALSE),"#,##0円")&amp;"(B)"&amp;CHAR(10)&amp;"分担契約"&amp;CHAR(10)&amp;VLOOKUP(A40,[7]令和4年度契約状況調査票!$E:$AW,32,FALSE),IF(AND(P40="○",O40="分担契約"),"分担契約"&amp;CHAR(10)&amp;"契約総額 "&amp;TEXT(VLOOKUP(A40,[7]令和4年度契約状況調査票!$E:$AW,16,FALSE),"#,##0円")&amp;"(B)"&amp;CHAR(10)&amp;VLOOKUP(A40,[7]令和4年度契約状況調査票!$E:$AW,32,FALSE),(IF(O40="分担契約/単価契約","単価契約"&amp;CHAR(10)&amp;"予定調達総額 "&amp;TEXT(VLOOKUP(A40,[7]令和4年度契約状況調査票!$E:$AW,16,FALSE),"#,##0円")&amp;CHAR(10)&amp;"分担契約"&amp;CHAR(10)&amp;VLOOKUP(A40,[7]令和4年度契約状況調査票!$E:$AW,32,FALSE),IF(O40="分担契約","分担契約"&amp;CHAR(10)&amp;"契約総額 "&amp;TEXT(VLOOKUP(A40,[7]令和4年度契約状況調査票!$E:$AW,16,FALSE),"#,##0円")&amp;CHAR(10)&amp;VLOOKUP(A40,[7]令和4年度契約状況調査票!$E:$AW,32,FALSE),IF(O40="単価契約","単価契約"&amp;CHAR(10)&amp;"予定調達総額 "&amp;TEXT(VLOOKUP(A40,[7]令和4年度契約状況調査票!$E:$AW,16,FALSE),"#,##0円")&amp;CHAR(10)&amp;VLOOKUP(A40,[7]令和4年度契約状況調査票!$E:$AW,32,FALSE),VLOOKUP(A40,[7]令和4年度契約状況調査票!$E:$AW,32,FALSE))))))))</f>
        <v/>
      </c>
      <c r="O40" s="36" t="str">
        <f>IF(A40="","",VLOOKUP(A40,[7]令和4年度契約状況調査票!$E:$CE,53,FALSE))</f>
        <v/>
      </c>
      <c r="P40" s="36" t="str">
        <f>IF(A40="","",IF(VLOOKUP(A40,[7]令和4年度契約状況調査票!$E:$AW,14,FALSE)="他官署で調達手続きを実施のため","×",IF(VLOOKUP(A40,[7]令和4年度契約状況調査票!$E:$AW,21,FALSE)="②同種の他の契約の予定価格を類推されるおそれがあるため公表しない","×","○")))</f>
        <v/>
      </c>
    </row>
    <row r="41" spans="1:16" s="36" customFormat="1" ht="60" hidden="1" customHeight="1">
      <c r="A41" s="42" t="str">
        <f>IF(MAX([7]令和4年度契約状況調査票!E13:E47)&gt;=ROW()-5,ROW()-5,"")</f>
        <v/>
      </c>
      <c r="B41" s="13" t="str">
        <f>IF(A41="","",VLOOKUP(A41,[7]令和4年度契約状況調査票!$E:$AW,5,FALSE))</f>
        <v/>
      </c>
      <c r="C41" s="14" t="str">
        <f>IF(A41="","",VLOOKUP(A41,[7]令和4年度契約状況調査票!$E:$AW,6,FALSE))</f>
        <v/>
      </c>
      <c r="D41" s="43" t="str">
        <f>IF(A41="","",VLOOKUP(A41,[7]令和4年度契約状況調査票!$E:$AW,9,FALSE))</f>
        <v/>
      </c>
      <c r="E41" s="13" t="str">
        <f>IF(A41="","",VLOOKUP(A41,[7]令和4年度契約状況調査票!$E:$AW,10,FALSE))</f>
        <v/>
      </c>
      <c r="F41" s="16" t="str">
        <f>IF(A41="","",VLOOKUP(A41,[7]令和4年度契約状況調査票!$E:$AW,11,FALSE))</f>
        <v/>
      </c>
      <c r="G41" s="17" t="str">
        <f>IF(A41="","",IF(VLOOKUP(A41,[7]令和4年度契約状況調査票!$E:$AW,14,FALSE)="②一般競争入札（総合評価方式）","一般競争入札"&amp;CHAR(10)&amp;"（総合評価方式）","一般競争入札"))</f>
        <v/>
      </c>
      <c r="H41" s="18" t="str">
        <f>IF(A41="","",IF(VLOOKUP(A41,[7]令和4年度契約状況調査票!$E:$AW,16,FALSE)="他官署で調達手続きを実施のため","他官署で調達手続きを実施のため",IF(VLOOKUP(A41,[7]令和4年度契約状況調査票!$E:$AW,23,FALSE)="②同種の他の契約の予定価格を類推されるおそれがあるため公表しない","同種の他の契約の予定価格を類推されるおそれがあるため公表しない",IF(VLOOKUP(A41,[7]令和4年度契約状況調査票!$E:$AW,23,FALSE)="－","－",IF(VLOOKUP(A41,[7]令和4年度契約状況調査票!$E:$AW,7,FALSE)&lt;&gt;"",TEXT(VLOOKUP(A41,[7]令和4年度契約状況調査票!$E:$AW,16,FALSE),"#,##0円")&amp;CHAR(10)&amp;"(A)",VLOOKUP(A41,[7]令和4年度契約状況調査票!$E:$AW,16,FALSE))))))</f>
        <v/>
      </c>
      <c r="I41" s="18" t="str">
        <f>IF(A41="","",VLOOKUP(A41,[7]令和4年度契約状況調査票!$E:$AW,17,FALSE))</f>
        <v/>
      </c>
      <c r="J41" s="19" t="str">
        <f>IF(A41="","",IF(VLOOKUP(A41,[7]令和4年度契約状況調査票!$E:$AW,16,FALSE)="他官署で調達手続きを実施のため","－",IF(VLOOKUP(A41,[7]令和4年度契約状況調査票!$E:$AW,23,FALSE)="②同種の他の契約の予定価格を類推されるおそれがあるため公表しない","－",IF(VLOOKUP(A41,[7]令和4年度契約状況調査票!$E:$AW,23,FALSE)="－","－",IF(VLOOKUP(A41,[7]令和4年度契約状況調査票!$E:$AW,7,FALSE)&lt;&gt;"",TEXT(VLOOKUP(A41,[7]令和4年度契約状況調査票!$E:$AW,19,FALSE),"#.0%")&amp;CHAR(10)&amp;"(B/A×100)",VLOOKUP(A41,[7]令和4年度契約状況調査票!$E:$AW,19,FALSE))))))</f>
        <v/>
      </c>
      <c r="K41" s="20" t="str">
        <f>IF(A41="","",IF(VLOOKUP(A41,[7]令和4年度契約状況調査票!$E:$AW,12,FALSE)="①公益社団法人","公社",IF(VLOOKUP(A41,[7]令和4年度契約状況調査票!$E:$AW,12,FALSE)="②公益財団法人","公財","")))</f>
        <v/>
      </c>
      <c r="L41" s="20" t="str">
        <f>IF(A41="","",VLOOKUP(A41,[7]令和4年度契約状況調査票!$E:$AW,13,FALSE))</f>
        <v/>
      </c>
      <c r="M41" s="21" t="str">
        <f>IF(A41="","",IF(VLOOKUP(A41,[7]令和4年度契約状況調査票!$E:$AW,13,FALSE)="国所管",VLOOKUP(A41,[7]令和4年度契約状況調査票!$E:$AW,24,FALSE),""))</f>
        <v/>
      </c>
      <c r="N41" s="22" t="str">
        <f>IF(A41="","",IF(AND(P41="○",O41="分担契約/単価契約"),"単価契約"&amp;CHAR(10)&amp;"予定調達総額 "&amp;TEXT(VLOOKUP(A41,[7]令和4年度契約状況調査票!$E:$AW,16,FALSE),"#,##0円")&amp;"(B)"&amp;CHAR(10)&amp;"分担契約"&amp;CHAR(10)&amp;VLOOKUP(A41,[7]令和4年度契約状況調査票!$E:$AW,32,FALSE),IF(AND(P41="○",O41="分担契約"),"分担契約"&amp;CHAR(10)&amp;"契約総額 "&amp;TEXT(VLOOKUP(A41,[7]令和4年度契約状況調査票!$E:$AW,16,FALSE),"#,##0円")&amp;"(B)"&amp;CHAR(10)&amp;VLOOKUP(A41,[7]令和4年度契約状況調査票!$E:$AW,32,FALSE),(IF(O41="分担契約/単価契約","単価契約"&amp;CHAR(10)&amp;"予定調達総額 "&amp;TEXT(VLOOKUP(A41,[7]令和4年度契約状況調査票!$E:$AW,16,FALSE),"#,##0円")&amp;CHAR(10)&amp;"分担契約"&amp;CHAR(10)&amp;VLOOKUP(A41,[7]令和4年度契約状況調査票!$E:$AW,32,FALSE),IF(O41="分担契約","分担契約"&amp;CHAR(10)&amp;"契約総額 "&amp;TEXT(VLOOKUP(A41,[7]令和4年度契約状況調査票!$E:$AW,16,FALSE),"#,##0円")&amp;CHAR(10)&amp;VLOOKUP(A41,[7]令和4年度契約状況調査票!$E:$AW,32,FALSE),IF(O41="単価契約","単価契約"&amp;CHAR(10)&amp;"予定調達総額 "&amp;TEXT(VLOOKUP(A41,[7]令和4年度契約状況調査票!$E:$AW,16,FALSE),"#,##0円")&amp;CHAR(10)&amp;VLOOKUP(A41,[7]令和4年度契約状況調査票!$E:$AW,32,FALSE),VLOOKUP(A41,[7]令和4年度契約状況調査票!$E:$AW,32,FALSE))))))))</f>
        <v/>
      </c>
      <c r="O41" s="36" t="str">
        <f>IF(A41="","",VLOOKUP(A41,[7]令和4年度契約状況調査票!$E:$CE,53,FALSE))</f>
        <v/>
      </c>
      <c r="P41" s="36" t="str">
        <f>IF(A41="","",IF(VLOOKUP(A41,[7]令和4年度契約状況調査票!$E:$AW,14,FALSE)="他官署で調達手続きを実施のため","×",IF(VLOOKUP(A41,[7]令和4年度契約状況調査票!$E:$AW,21,FALSE)="②同種の他の契約の予定価格を類推されるおそれがあるため公表しない","×","○")))</f>
        <v/>
      </c>
    </row>
    <row r="42" spans="1:16" s="36" customFormat="1" ht="60" hidden="1" customHeight="1">
      <c r="A42" s="42" t="str">
        <f>IF(MAX([7]令和4年度契約状況調査票!E13:E48)&gt;=ROW()-5,ROW()-5,"")</f>
        <v/>
      </c>
      <c r="B42" s="13" t="str">
        <f>IF(A42="","",VLOOKUP(A42,[7]令和4年度契約状況調査票!$E:$AW,5,FALSE))</f>
        <v/>
      </c>
      <c r="C42" s="14" t="str">
        <f>IF(A42="","",VLOOKUP(A42,[7]令和4年度契約状況調査票!$E:$AW,6,FALSE))</f>
        <v/>
      </c>
      <c r="D42" s="43" t="str">
        <f>IF(A42="","",VLOOKUP(A42,[7]令和4年度契約状況調査票!$E:$AW,9,FALSE))</f>
        <v/>
      </c>
      <c r="E42" s="13" t="str">
        <f>IF(A42="","",VLOOKUP(A42,[7]令和4年度契約状況調査票!$E:$AW,10,FALSE))</f>
        <v/>
      </c>
      <c r="F42" s="16" t="str">
        <f>IF(A42="","",VLOOKUP(A42,[7]令和4年度契約状況調査票!$E:$AW,11,FALSE))</f>
        <v/>
      </c>
      <c r="G42" s="17" t="str">
        <f>IF(A42="","",IF(VLOOKUP(A42,[7]令和4年度契約状況調査票!$E:$AW,14,FALSE)="②一般競争入札（総合評価方式）","一般競争入札"&amp;CHAR(10)&amp;"（総合評価方式）","一般競争入札"))</f>
        <v/>
      </c>
      <c r="H42" s="18" t="str">
        <f>IF(A42="","",IF(VLOOKUP(A42,[7]令和4年度契約状況調査票!$E:$AW,16,FALSE)="他官署で調達手続きを実施のため","他官署で調達手続きを実施のため",IF(VLOOKUP(A42,[7]令和4年度契約状況調査票!$E:$AW,23,FALSE)="②同種の他の契約の予定価格を類推されるおそれがあるため公表しない","同種の他の契約の予定価格を類推されるおそれがあるため公表しない",IF(VLOOKUP(A42,[7]令和4年度契約状況調査票!$E:$AW,23,FALSE)="－","－",IF(VLOOKUP(A42,[7]令和4年度契約状況調査票!$E:$AW,7,FALSE)&lt;&gt;"",TEXT(VLOOKUP(A42,[7]令和4年度契約状況調査票!$E:$AW,16,FALSE),"#,##0円")&amp;CHAR(10)&amp;"(A)",VLOOKUP(A42,[7]令和4年度契約状況調査票!$E:$AW,16,FALSE))))))</f>
        <v/>
      </c>
      <c r="I42" s="18" t="str">
        <f>IF(A42="","",VLOOKUP(A42,[7]令和4年度契約状況調査票!$E:$AW,17,FALSE))</f>
        <v/>
      </c>
      <c r="J42" s="19" t="str">
        <f>IF(A42="","",IF(VLOOKUP(A42,[7]令和4年度契約状況調査票!$E:$AW,16,FALSE)="他官署で調達手続きを実施のため","－",IF(VLOOKUP(A42,[7]令和4年度契約状況調査票!$E:$AW,23,FALSE)="②同種の他の契約の予定価格を類推されるおそれがあるため公表しない","－",IF(VLOOKUP(A42,[7]令和4年度契約状況調査票!$E:$AW,23,FALSE)="－","－",IF(VLOOKUP(A42,[7]令和4年度契約状況調査票!$E:$AW,7,FALSE)&lt;&gt;"",TEXT(VLOOKUP(A42,[7]令和4年度契約状況調査票!$E:$AW,19,FALSE),"#.0%")&amp;CHAR(10)&amp;"(B/A×100)",VLOOKUP(A42,[7]令和4年度契約状況調査票!$E:$AW,19,FALSE))))))</f>
        <v/>
      </c>
      <c r="K42" s="20" t="str">
        <f>IF(A42="","",IF(VLOOKUP(A42,[7]令和4年度契約状況調査票!$E:$AW,12,FALSE)="①公益社団法人","公社",IF(VLOOKUP(A42,[7]令和4年度契約状況調査票!$E:$AW,12,FALSE)="②公益財団法人","公財","")))</f>
        <v/>
      </c>
      <c r="L42" s="20" t="str">
        <f>IF(A42="","",VLOOKUP(A42,[7]令和4年度契約状況調査票!$E:$AW,13,FALSE))</f>
        <v/>
      </c>
      <c r="M42" s="21" t="str">
        <f>IF(A42="","",IF(VLOOKUP(A42,[7]令和4年度契約状況調査票!$E:$AW,13,FALSE)="国所管",VLOOKUP(A42,[7]令和4年度契約状況調査票!$E:$AW,24,FALSE),""))</f>
        <v/>
      </c>
      <c r="N42" s="22" t="str">
        <f>IF(A42="","",IF(AND(P42="○",O42="分担契約/単価契約"),"単価契約"&amp;CHAR(10)&amp;"予定調達総額 "&amp;TEXT(VLOOKUP(A42,[7]令和4年度契約状況調査票!$E:$AW,16,FALSE),"#,##0円")&amp;"(B)"&amp;CHAR(10)&amp;"分担契約"&amp;CHAR(10)&amp;VLOOKUP(A42,[7]令和4年度契約状況調査票!$E:$AW,32,FALSE),IF(AND(P42="○",O42="分担契約"),"分担契約"&amp;CHAR(10)&amp;"契約総額 "&amp;TEXT(VLOOKUP(A42,[7]令和4年度契約状況調査票!$E:$AW,16,FALSE),"#,##0円")&amp;"(B)"&amp;CHAR(10)&amp;VLOOKUP(A42,[7]令和4年度契約状況調査票!$E:$AW,32,FALSE),(IF(O42="分担契約/単価契約","単価契約"&amp;CHAR(10)&amp;"予定調達総額 "&amp;TEXT(VLOOKUP(A42,[7]令和4年度契約状況調査票!$E:$AW,16,FALSE),"#,##0円")&amp;CHAR(10)&amp;"分担契約"&amp;CHAR(10)&amp;VLOOKUP(A42,[7]令和4年度契約状況調査票!$E:$AW,32,FALSE),IF(O42="分担契約","分担契約"&amp;CHAR(10)&amp;"契約総額 "&amp;TEXT(VLOOKUP(A42,[7]令和4年度契約状況調査票!$E:$AW,16,FALSE),"#,##0円")&amp;CHAR(10)&amp;VLOOKUP(A42,[7]令和4年度契約状況調査票!$E:$AW,32,FALSE),IF(O42="単価契約","単価契約"&amp;CHAR(10)&amp;"予定調達総額 "&amp;TEXT(VLOOKUP(A42,[7]令和4年度契約状況調査票!$E:$AW,16,FALSE),"#,##0円")&amp;CHAR(10)&amp;VLOOKUP(A42,[7]令和4年度契約状況調査票!$E:$AW,32,FALSE),VLOOKUP(A42,[7]令和4年度契約状況調査票!$E:$AW,32,FALSE))))))))</f>
        <v/>
      </c>
      <c r="O42" s="36" t="str">
        <f>IF(A42="","",VLOOKUP(A42,[7]令和4年度契約状況調査票!$E:$CE,53,FALSE))</f>
        <v/>
      </c>
      <c r="P42" s="36" t="str">
        <f>IF(A42="","",IF(VLOOKUP(A42,[7]令和4年度契約状況調査票!$E:$AW,14,FALSE)="他官署で調達手続きを実施のため","×",IF(VLOOKUP(A42,[7]令和4年度契約状況調査票!$E:$AW,21,FALSE)="②同種の他の契約の予定価格を類推されるおそれがあるため公表しない","×","○")))</f>
        <v/>
      </c>
    </row>
    <row r="43" spans="1:16" s="36" customFormat="1" ht="60" hidden="1" customHeight="1">
      <c r="A43" s="42" t="str">
        <f>IF(MAX([7]令和4年度契約状況調査票!E13:E49)&gt;=ROW()-5,ROW()-5,"")</f>
        <v/>
      </c>
      <c r="B43" s="13" t="str">
        <f>IF(A43="","",VLOOKUP(A43,[7]令和4年度契約状況調査票!$E:$AW,5,FALSE))</f>
        <v/>
      </c>
      <c r="C43" s="14" t="str">
        <f>IF(A43="","",VLOOKUP(A43,[7]令和4年度契約状況調査票!$E:$AW,6,FALSE))</f>
        <v/>
      </c>
      <c r="D43" s="43" t="str">
        <f>IF(A43="","",VLOOKUP(A43,[7]令和4年度契約状況調査票!$E:$AW,9,FALSE))</f>
        <v/>
      </c>
      <c r="E43" s="13" t="str">
        <f>IF(A43="","",VLOOKUP(A43,[7]令和4年度契約状況調査票!$E:$AW,10,FALSE))</f>
        <v/>
      </c>
      <c r="F43" s="16" t="str">
        <f>IF(A43="","",VLOOKUP(A43,[7]令和4年度契約状況調査票!$E:$AW,11,FALSE))</f>
        <v/>
      </c>
      <c r="G43" s="17" t="str">
        <f>IF(A43="","",IF(VLOOKUP(A43,[7]令和4年度契約状況調査票!$E:$AW,14,FALSE)="②一般競争入札（総合評価方式）","一般競争入札"&amp;CHAR(10)&amp;"（総合評価方式）","一般競争入札"))</f>
        <v/>
      </c>
      <c r="H43" s="18" t="str">
        <f>IF(A43="","",IF(VLOOKUP(A43,[7]令和4年度契約状況調査票!$E:$AW,16,FALSE)="他官署で調達手続きを実施のため","他官署で調達手続きを実施のため",IF(VLOOKUP(A43,[7]令和4年度契約状況調査票!$E:$AW,23,FALSE)="②同種の他の契約の予定価格を類推されるおそれがあるため公表しない","同種の他の契約の予定価格を類推されるおそれがあるため公表しない",IF(VLOOKUP(A43,[7]令和4年度契約状況調査票!$E:$AW,23,FALSE)="－","－",IF(VLOOKUP(A43,[7]令和4年度契約状況調査票!$E:$AW,7,FALSE)&lt;&gt;"",TEXT(VLOOKUP(A43,[7]令和4年度契約状況調査票!$E:$AW,16,FALSE),"#,##0円")&amp;CHAR(10)&amp;"(A)",VLOOKUP(A43,[7]令和4年度契約状況調査票!$E:$AW,16,FALSE))))))</f>
        <v/>
      </c>
      <c r="I43" s="18" t="str">
        <f>IF(A43="","",VLOOKUP(A43,[7]令和4年度契約状況調査票!$E:$AW,17,FALSE))</f>
        <v/>
      </c>
      <c r="J43" s="19" t="str">
        <f>IF(A43="","",IF(VLOOKUP(A43,[7]令和4年度契約状況調査票!$E:$AW,16,FALSE)="他官署で調達手続きを実施のため","－",IF(VLOOKUP(A43,[7]令和4年度契約状況調査票!$E:$AW,23,FALSE)="②同種の他の契約の予定価格を類推されるおそれがあるため公表しない","－",IF(VLOOKUP(A43,[7]令和4年度契約状況調査票!$E:$AW,23,FALSE)="－","－",IF(VLOOKUP(A43,[7]令和4年度契約状況調査票!$E:$AW,7,FALSE)&lt;&gt;"",TEXT(VLOOKUP(A43,[7]令和4年度契約状況調査票!$E:$AW,19,FALSE),"#.0%")&amp;CHAR(10)&amp;"(B/A×100)",VLOOKUP(A43,[7]令和4年度契約状況調査票!$E:$AW,19,FALSE))))))</f>
        <v/>
      </c>
      <c r="K43" s="20" t="str">
        <f>IF(A43="","",IF(VLOOKUP(A43,[7]令和4年度契約状況調査票!$E:$AW,12,FALSE)="①公益社団法人","公社",IF(VLOOKUP(A43,[7]令和4年度契約状況調査票!$E:$AW,12,FALSE)="②公益財団法人","公財","")))</f>
        <v/>
      </c>
      <c r="L43" s="20" t="str">
        <f>IF(A43="","",VLOOKUP(A43,[7]令和4年度契約状況調査票!$E:$AW,13,FALSE))</f>
        <v/>
      </c>
      <c r="M43" s="21" t="str">
        <f>IF(A43="","",IF(VLOOKUP(A43,[7]令和4年度契約状況調査票!$E:$AW,13,FALSE)="国所管",VLOOKUP(A43,[7]令和4年度契約状況調査票!$E:$AW,24,FALSE),""))</f>
        <v/>
      </c>
      <c r="N43" s="22" t="str">
        <f>IF(A43="","",IF(AND(P43="○",O43="分担契約/単価契約"),"単価契約"&amp;CHAR(10)&amp;"予定調達総額 "&amp;TEXT(VLOOKUP(A43,[7]令和4年度契約状況調査票!$E:$AW,16,FALSE),"#,##0円")&amp;"(B)"&amp;CHAR(10)&amp;"分担契約"&amp;CHAR(10)&amp;VLOOKUP(A43,[7]令和4年度契約状況調査票!$E:$AW,32,FALSE),IF(AND(P43="○",O43="分担契約"),"分担契約"&amp;CHAR(10)&amp;"契約総額 "&amp;TEXT(VLOOKUP(A43,[7]令和4年度契約状況調査票!$E:$AW,16,FALSE),"#,##0円")&amp;"(B)"&amp;CHAR(10)&amp;VLOOKUP(A43,[7]令和4年度契約状況調査票!$E:$AW,32,FALSE),(IF(O43="分担契約/単価契約","単価契約"&amp;CHAR(10)&amp;"予定調達総額 "&amp;TEXT(VLOOKUP(A43,[7]令和4年度契約状況調査票!$E:$AW,16,FALSE),"#,##0円")&amp;CHAR(10)&amp;"分担契約"&amp;CHAR(10)&amp;VLOOKUP(A43,[7]令和4年度契約状況調査票!$E:$AW,32,FALSE),IF(O43="分担契約","分担契約"&amp;CHAR(10)&amp;"契約総額 "&amp;TEXT(VLOOKUP(A43,[7]令和4年度契約状況調査票!$E:$AW,16,FALSE),"#,##0円")&amp;CHAR(10)&amp;VLOOKUP(A43,[7]令和4年度契約状況調査票!$E:$AW,32,FALSE),IF(O43="単価契約","単価契約"&amp;CHAR(10)&amp;"予定調達総額 "&amp;TEXT(VLOOKUP(A43,[7]令和4年度契約状況調査票!$E:$AW,16,FALSE),"#,##0円")&amp;CHAR(10)&amp;VLOOKUP(A43,[7]令和4年度契約状況調査票!$E:$AW,32,FALSE),VLOOKUP(A43,[7]令和4年度契約状況調査票!$E:$AW,32,FALSE))))))))</f>
        <v/>
      </c>
      <c r="O43" s="36" t="str">
        <f>IF(A43="","",VLOOKUP(A43,[7]令和4年度契約状況調査票!$E:$CE,53,FALSE))</f>
        <v/>
      </c>
      <c r="P43" s="36" t="str">
        <f>IF(A43="","",IF(VLOOKUP(A43,[7]令和4年度契約状況調査票!$E:$AW,14,FALSE)="他官署で調達手続きを実施のため","×",IF(VLOOKUP(A43,[7]令和4年度契約状況調査票!$E:$AW,21,FALSE)="②同種の他の契約の予定価格を類推されるおそれがあるため公表しない","×","○")))</f>
        <v/>
      </c>
    </row>
    <row r="44" spans="1:16" s="36" customFormat="1" ht="60" hidden="1" customHeight="1">
      <c r="A44" s="42" t="str">
        <f>IF(MAX([7]令和4年度契約状況調査票!E13:E50)&gt;=ROW()-5,ROW()-5,"")</f>
        <v/>
      </c>
      <c r="B44" s="13" t="str">
        <f>IF(A44="","",VLOOKUP(A44,[7]令和4年度契約状況調査票!$E:$AW,5,FALSE))</f>
        <v/>
      </c>
      <c r="C44" s="14" t="str">
        <f>IF(A44="","",VLOOKUP(A44,[7]令和4年度契約状況調査票!$E:$AW,6,FALSE))</f>
        <v/>
      </c>
      <c r="D44" s="43" t="str">
        <f>IF(A44="","",VLOOKUP(A44,[7]令和4年度契約状況調査票!$E:$AW,9,FALSE))</f>
        <v/>
      </c>
      <c r="E44" s="13" t="str">
        <f>IF(A44="","",VLOOKUP(A44,[7]令和4年度契約状況調査票!$E:$AW,10,FALSE))</f>
        <v/>
      </c>
      <c r="F44" s="16" t="str">
        <f>IF(A44="","",VLOOKUP(A44,[7]令和4年度契約状況調査票!$E:$AW,11,FALSE))</f>
        <v/>
      </c>
      <c r="G44" s="17" t="str">
        <f>IF(A44="","",IF(VLOOKUP(A44,[7]令和4年度契約状況調査票!$E:$AW,14,FALSE)="②一般競争入札（総合評価方式）","一般競争入札"&amp;CHAR(10)&amp;"（総合評価方式）","一般競争入札"))</f>
        <v/>
      </c>
      <c r="H44" s="18" t="str">
        <f>IF(A44="","",IF(VLOOKUP(A44,[7]令和4年度契約状況調査票!$E:$AW,16,FALSE)="他官署で調達手続きを実施のため","他官署で調達手続きを実施のため",IF(VLOOKUP(A44,[7]令和4年度契約状況調査票!$E:$AW,23,FALSE)="②同種の他の契約の予定価格を類推されるおそれがあるため公表しない","同種の他の契約の予定価格を類推されるおそれがあるため公表しない",IF(VLOOKUP(A44,[7]令和4年度契約状況調査票!$E:$AW,23,FALSE)="－","－",IF(VLOOKUP(A44,[7]令和4年度契約状況調査票!$E:$AW,7,FALSE)&lt;&gt;"",TEXT(VLOOKUP(A44,[7]令和4年度契約状況調査票!$E:$AW,16,FALSE),"#,##0円")&amp;CHAR(10)&amp;"(A)",VLOOKUP(A44,[7]令和4年度契約状況調査票!$E:$AW,16,FALSE))))))</f>
        <v/>
      </c>
      <c r="I44" s="18" t="str">
        <f>IF(A44="","",VLOOKUP(A44,[7]令和4年度契約状況調査票!$E:$AW,17,FALSE))</f>
        <v/>
      </c>
      <c r="J44" s="19" t="str">
        <f>IF(A44="","",IF(VLOOKUP(A44,[7]令和4年度契約状況調査票!$E:$AW,16,FALSE)="他官署で調達手続きを実施のため","－",IF(VLOOKUP(A44,[7]令和4年度契約状況調査票!$E:$AW,23,FALSE)="②同種の他の契約の予定価格を類推されるおそれがあるため公表しない","－",IF(VLOOKUP(A44,[7]令和4年度契約状況調査票!$E:$AW,23,FALSE)="－","－",IF(VLOOKUP(A44,[7]令和4年度契約状況調査票!$E:$AW,7,FALSE)&lt;&gt;"",TEXT(VLOOKUP(A44,[7]令和4年度契約状況調査票!$E:$AW,19,FALSE),"#.0%")&amp;CHAR(10)&amp;"(B/A×100)",VLOOKUP(A44,[7]令和4年度契約状況調査票!$E:$AW,19,FALSE))))))</f>
        <v/>
      </c>
      <c r="K44" s="20" t="str">
        <f>IF(A44="","",IF(VLOOKUP(A44,[7]令和4年度契約状況調査票!$E:$AW,12,FALSE)="①公益社団法人","公社",IF(VLOOKUP(A44,[7]令和4年度契約状況調査票!$E:$AW,12,FALSE)="②公益財団法人","公財","")))</f>
        <v/>
      </c>
      <c r="L44" s="20" t="str">
        <f>IF(A44="","",VLOOKUP(A44,[7]令和4年度契約状況調査票!$E:$AW,13,FALSE))</f>
        <v/>
      </c>
      <c r="M44" s="21" t="str">
        <f>IF(A44="","",IF(VLOOKUP(A44,[7]令和4年度契約状況調査票!$E:$AW,13,FALSE)="国所管",VLOOKUP(A44,[7]令和4年度契約状況調査票!$E:$AW,24,FALSE),""))</f>
        <v/>
      </c>
      <c r="N44" s="22" t="str">
        <f>IF(A44="","",IF(AND(P44="○",O44="分担契約/単価契約"),"単価契約"&amp;CHAR(10)&amp;"予定調達総額 "&amp;TEXT(VLOOKUP(A44,[7]令和4年度契約状況調査票!$E:$AW,16,FALSE),"#,##0円")&amp;"(B)"&amp;CHAR(10)&amp;"分担契約"&amp;CHAR(10)&amp;VLOOKUP(A44,[7]令和4年度契約状況調査票!$E:$AW,32,FALSE),IF(AND(P44="○",O44="分担契約"),"分担契約"&amp;CHAR(10)&amp;"契約総額 "&amp;TEXT(VLOOKUP(A44,[7]令和4年度契約状況調査票!$E:$AW,16,FALSE),"#,##0円")&amp;"(B)"&amp;CHAR(10)&amp;VLOOKUP(A44,[7]令和4年度契約状況調査票!$E:$AW,32,FALSE),(IF(O44="分担契約/単価契約","単価契約"&amp;CHAR(10)&amp;"予定調達総額 "&amp;TEXT(VLOOKUP(A44,[7]令和4年度契約状況調査票!$E:$AW,16,FALSE),"#,##0円")&amp;CHAR(10)&amp;"分担契約"&amp;CHAR(10)&amp;VLOOKUP(A44,[7]令和4年度契約状況調査票!$E:$AW,32,FALSE),IF(O44="分担契約","分担契約"&amp;CHAR(10)&amp;"契約総額 "&amp;TEXT(VLOOKUP(A44,[7]令和4年度契約状況調査票!$E:$AW,16,FALSE),"#,##0円")&amp;CHAR(10)&amp;VLOOKUP(A44,[7]令和4年度契約状況調査票!$E:$AW,32,FALSE),IF(O44="単価契約","単価契約"&amp;CHAR(10)&amp;"予定調達総額 "&amp;TEXT(VLOOKUP(A44,[7]令和4年度契約状況調査票!$E:$AW,16,FALSE),"#,##0円")&amp;CHAR(10)&amp;VLOOKUP(A44,[7]令和4年度契約状況調査票!$E:$AW,32,FALSE),VLOOKUP(A44,[7]令和4年度契約状況調査票!$E:$AW,32,FALSE))))))))</f>
        <v/>
      </c>
      <c r="O44" s="36" t="str">
        <f>IF(A44="","",VLOOKUP(A44,[7]令和4年度契約状況調査票!$E:$CE,53,FALSE))</f>
        <v/>
      </c>
      <c r="P44" s="36" t="str">
        <f>IF(A44="","",IF(VLOOKUP(A44,[7]令和4年度契約状況調査票!$E:$AW,14,FALSE)="他官署で調達手続きを実施のため","×",IF(VLOOKUP(A44,[7]令和4年度契約状況調査票!$E:$AW,21,FALSE)="②同種の他の契約の予定価格を類推されるおそれがあるため公表しない","×","○")))</f>
        <v/>
      </c>
    </row>
    <row r="45" spans="1:16" s="36" customFormat="1" ht="60" hidden="1" customHeight="1">
      <c r="A45" s="42" t="str">
        <f>IF(MAX([7]令和4年度契約状況調査票!E13:E51)&gt;=ROW()-5,ROW()-5,"")</f>
        <v/>
      </c>
      <c r="B45" s="13" t="str">
        <f>IF(A45="","",VLOOKUP(A45,[7]令和4年度契約状況調査票!$E:$AW,5,FALSE))</f>
        <v/>
      </c>
      <c r="C45" s="14" t="str">
        <f>IF(A45="","",VLOOKUP(A45,[7]令和4年度契約状況調査票!$E:$AW,6,FALSE))</f>
        <v/>
      </c>
      <c r="D45" s="43" t="str">
        <f>IF(A45="","",VLOOKUP(A45,[7]令和4年度契約状況調査票!$E:$AW,9,FALSE))</f>
        <v/>
      </c>
      <c r="E45" s="13" t="str">
        <f>IF(A45="","",VLOOKUP(A45,[7]令和4年度契約状況調査票!$E:$AW,10,FALSE))</f>
        <v/>
      </c>
      <c r="F45" s="16" t="str">
        <f>IF(A45="","",VLOOKUP(A45,[7]令和4年度契約状況調査票!$E:$AW,11,FALSE))</f>
        <v/>
      </c>
      <c r="G45" s="17" t="str">
        <f>IF(A45="","",IF(VLOOKUP(A45,[7]令和4年度契約状況調査票!$E:$AW,14,FALSE)="②一般競争入札（総合評価方式）","一般競争入札"&amp;CHAR(10)&amp;"（総合評価方式）","一般競争入札"))</f>
        <v/>
      </c>
      <c r="H45" s="18" t="str">
        <f>IF(A45="","",IF(VLOOKUP(A45,[7]令和4年度契約状況調査票!$E:$AW,16,FALSE)="他官署で調達手続きを実施のため","他官署で調達手続きを実施のため",IF(VLOOKUP(A45,[7]令和4年度契約状況調査票!$E:$AW,23,FALSE)="②同種の他の契約の予定価格を類推されるおそれがあるため公表しない","同種の他の契約の予定価格を類推されるおそれがあるため公表しない",IF(VLOOKUP(A45,[7]令和4年度契約状況調査票!$E:$AW,23,FALSE)="－","－",IF(VLOOKUP(A45,[7]令和4年度契約状況調査票!$E:$AW,7,FALSE)&lt;&gt;"",TEXT(VLOOKUP(A45,[7]令和4年度契約状況調査票!$E:$AW,16,FALSE),"#,##0円")&amp;CHAR(10)&amp;"(A)",VLOOKUP(A45,[7]令和4年度契約状況調査票!$E:$AW,16,FALSE))))))</f>
        <v/>
      </c>
      <c r="I45" s="18" t="str">
        <f>IF(A45="","",VLOOKUP(A45,[7]令和4年度契約状況調査票!$E:$AW,17,FALSE))</f>
        <v/>
      </c>
      <c r="J45" s="19" t="str">
        <f>IF(A45="","",IF(VLOOKUP(A45,[7]令和4年度契約状況調査票!$E:$AW,16,FALSE)="他官署で調達手続きを実施のため","－",IF(VLOOKUP(A45,[7]令和4年度契約状況調査票!$E:$AW,23,FALSE)="②同種の他の契約の予定価格を類推されるおそれがあるため公表しない","－",IF(VLOOKUP(A45,[7]令和4年度契約状況調査票!$E:$AW,23,FALSE)="－","－",IF(VLOOKUP(A45,[7]令和4年度契約状況調査票!$E:$AW,7,FALSE)&lt;&gt;"",TEXT(VLOOKUP(A45,[7]令和4年度契約状況調査票!$E:$AW,19,FALSE),"#.0%")&amp;CHAR(10)&amp;"(B/A×100)",VLOOKUP(A45,[7]令和4年度契約状況調査票!$E:$AW,19,FALSE))))))</f>
        <v/>
      </c>
      <c r="K45" s="20" t="str">
        <f>IF(A45="","",IF(VLOOKUP(A45,[7]令和4年度契約状況調査票!$E:$AW,12,FALSE)="①公益社団法人","公社",IF(VLOOKUP(A45,[7]令和4年度契約状況調査票!$E:$AW,12,FALSE)="②公益財団法人","公財","")))</f>
        <v/>
      </c>
      <c r="L45" s="20" t="str">
        <f>IF(A45="","",VLOOKUP(A45,[7]令和4年度契約状況調査票!$E:$AW,13,FALSE))</f>
        <v/>
      </c>
      <c r="M45" s="21" t="str">
        <f>IF(A45="","",IF(VLOOKUP(A45,[7]令和4年度契約状況調査票!$E:$AW,13,FALSE)="国所管",VLOOKUP(A45,[7]令和4年度契約状況調査票!$E:$AW,24,FALSE),""))</f>
        <v/>
      </c>
      <c r="N45" s="22" t="str">
        <f>IF(A45="","",IF(AND(P45="○",O45="分担契約/単価契約"),"単価契約"&amp;CHAR(10)&amp;"予定調達総額 "&amp;TEXT(VLOOKUP(A45,[7]令和4年度契約状況調査票!$E:$AW,16,FALSE),"#,##0円")&amp;"(B)"&amp;CHAR(10)&amp;"分担契約"&amp;CHAR(10)&amp;VLOOKUP(A45,[7]令和4年度契約状況調査票!$E:$AW,32,FALSE),IF(AND(P45="○",O45="分担契約"),"分担契約"&amp;CHAR(10)&amp;"契約総額 "&amp;TEXT(VLOOKUP(A45,[7]令和4年度契約状況調査票!$E:$AW,16,FALSE),"#,##0円")&amp;"(B)"&amp;CHAR(10)&amp;VLOOKUP(A45,[7]令和4年度契約状況調査票!$E:$AW,32,FALSE),(IF(O45="分担契約/単価契約","単価契約"&amp;CHAR(10)&amp;"予定調達総額 "&amp;TEXT(VLOOKUP(A45,[7]令和4年度契約状況調査票!$E:$AW,16,FALSE),"#,##0円")&amp;CHAR(10)&amp;"分担契約"&amp;CHAR(10)&amp;VLOOKUP(A45,[7]令和4年度契約状況調査票!$E:$AW,32,FALSE),IF(O45="分担契約","分担契約"&amp;CHAR(10)&amp;"契約総額 "&amp;TEXT(VLOOKUP(A45,[7]令和4年度契約状況調査票!$E:$AW,16,FALSE),"#,##0円")&amp;CHAR(10)&amp;VLOOKUP(A45,[7]令和4年度契約状況調査票!$E:$AW,32,FALSE),IF(O45="単価契約","単価契約"&amp;CHAR(10)&amp;"予定調達総額 "&amp;TEXT(VLOOKUP(A45,[7]令和4年度契約状況調査票!$E:$AW,16,FALSE),"#,##0円")&amp;CHAR(10)&amp;VLOOKUP(A45,[7]令和4年度契約状況調査票!$E:$AW,32,FALSE),VLOOKUP(A45,[7]令和4年度契約状況調査票!$E:$AW,32,FALSE))))))))</f>
        <v/>
      </c>
      <c r="O45" s="36" t="str">
        <f>IF(A45="","",VLOOKUP(A45,[7]令和4年度契約状況調査票!$E:$CE,53,FALSE))</f>
        <v/>
      </c>
      <c r="P45" s="36" t="str">
        <f>IF(A45="","",IF(VLOOKUP(A45,[7]令和4年度契約状況調査票!$E:$AW,14,FALSE)="他官署で調達手続きを実施のため","×",IF(VLOOKUP(A45,[7]令和4年度契約状況調査票!$E:$AW,21,FALSE)="②同種の他の契約の予定価格を類推されるおそれがあるため公表しない","×","○")))</f>
        <v/>
      </c>
    </row>
    <row r="46" spans="1:16" s="36" customFormat="1" ht="60" hidden="1" customHeight="1">
      <c r="A46" s="42" t="str">
        <f>IF(MAX([7]令和4年度契約状況調査票!E13:E52)&gt;=ROW()-5,ROW()-5,"")</f>
        <v/>
      </c>
      <c r="B46" s="13" t="str">
        <f>IF(A46="","",VLOOKUP(A46,[7]令和4年度契約状況調査票!$E:$AW,5,FALSE))</f>
        <v/>
      </c>
      <c r="C46" s="14" t="str">
        <f>IF(A46="","",VLOOKUP(A46,[7]令和4年度契約状況調査票!$E:$AW,6,FALSE))</f>
        <v/>
      </c>
      <c r="D46" s="43" t="str">
        <f>IF(A46="","",VLOOKUP(A46,[7]令和4年度契約状況調査票!$E:$AW,9,FALSE))</f>
        <v/>
      </c>
      <c r="E46" s="13" t="str">
        <f>IF(A46="","",VLOOKUP(A46,[7]令和4年度契約状況調査票!$E:$AW,10,FALSE))</f>
        <v/>
      </c>
      <c r="F46" s="16" t="str">
        <f>IF(A46="","",VLOOKUP(A46,[7]令和4年度契約状況調査票!$E:$AW,11,FALSE))</f>
        <v/>
      </c>
      <c r="G46" s="17" t="str">
        <f>IF(A46="","",IF(VLOOKUP(A46,[7]令和4年度契約状況調査票!$E:$AW,14,FALSE)="②一般競争入札（総合評価方式）","一般競争入札"&amp;CHAR(10)&amp;"（総合評価方式）","一般競争入札"))</f>
        <v/>
      </c>
      <c r="H46" s="18" t="str">
        <f>IF(A46="","",IF(VLOOKUP(A46,[7]令和4年度契約状況調査票!$E:$AW,16,FALSE)="他官署で調達手続きを実施のため","他官署で調達手続きを実施のため",IF(VLOOKUP(A46,[7]令和4年度契約状況調査票!$E:$AW,23,FALSE)="②同種の他の契約の予定価格を類推されるおそれがあるため公表しない","同種の他の契約の予定価格を類推されるおそれがあるため公表しない",IF(VLOOKUP(A46,[7]令和4年度契約状況調査票!$E:$AW,23,FALSE)="－","－",IF(VLOOKUP(A46,[7]令和4年度契約状況調査票!$E:$AW,7,FALSE)&lt;&gt;"",TEXT(VLOOKUP(A46,[7]令和4年度契約状況調査票!$E:$AW,16,FALSE),"#,##0円")&amp;CHAR(10)&amp;"(A)",VLOOKUP(A46,[7]令和4年度契約状況調査票!$E:$AW,16,FALSE))))))</f>
        <v/>
      </c>
      <c r="I46" s="18" t="str">
        <f>IF(A46="","",VLOOKUP(A46,[7]令和4年度契約状況調査票!$E:$AW,17,FALSE))</f>
        <v/>
      </c>
      <c r="J46" s="19" t="str">
        <f>IF(A46="","",IF(VLOOKUP(A46,[7]令和4年度契約状況調査票!$E:$AW,16,FALSE)="他官署で調達手続きを実施のため","－",IF(VLOOKUP(A46,[7]令和4年度契約状況調査票!$E:$AW,23,FALSE)="②同種の他の契約の予定価格を類推されるおそれがあるため公表しない","－",IF(VLOOKUP(A46,[7]令和4年度契約状況調査票!$E:$AW,23,FALSE)="－","－",IF(VLOOKUP(A46,[7]令和4年度契約状況調査票!$E:$AW,7,FALSE)&lt;&gt;"",TEXT(VLOOKUP(A46,[7]令和4年度契約状況調査票!$E:$AW,19,FALSE),"#.0%")&amp;CHAR(10)&amp;"(B/A×100)",VLOOKUP(A46,[7]令和4年度契約状況調査票!$E:$AW,19,FALSE))))))</f>
        <v/>
      </c>
      <c r="K46" s="20" t="str">
        <f>IF(A46="","",IF(VLOOKUP(A46,[7]令和4年度契約状況調査票!$E:$AW,12,FALSE)="①公益社団法人","公社",IF(VLOOKUP(A46,[7]令和4年度契約状況調査票!$E:$AW,12,FALSE)="②公益財団法人","公財","")))</f>
        <v/>
      </c>
      <c r="L46" s="20" t="str">
        <f>IF(A46="","",VLOOKUP(A46,[7]令和4年度契約状況調査票!$E:$AW,13,FALSE))</f>
        <v/>
      </c>
      <c r="M46" s="21" t="str">
        <f>IF(A46="","",IF(VLOOKUP(A46,[7]令和4年度契約状況調査票!$E:$AW,13,FALSE)="国所管",VLOOKUP(A46,[7]令和4年度契約状況調査票!$E:$AW,24,FALSE),""))</f>
        <v/>
      </c>
      <c r="N46" s="22" t="str">
        <f>IF(A46="","",IF(AND(P46="○",O46="分担契約/単価契約"),"単価契約"&amp;CHAR(10)&amp;"予定調達総額 "&amp;TEXT(VLOOKUP(A46,[7]令和4年度契約状況調査票!$E:$AW,16,FALSE),"#,##0円")&amp;"(B)"&amp;CHAR(10)&amp;"分担契約"&amp;CHAR(10)&amp;VLOOKUP(A46,[7]令和4年度契約状況調査票!$E:$AW,32,FALSE),IF(AND(P46="○",O46="分担契約"),"分担契約"&amp;CHAR(10)&amp;"契約総額 "&amp;TEXT(VLOOKUP(A46,[7]令和4年度契約状況調査票!$E:$AW,16,FALSE),"#,##0円")&amp;"(B)"&amp;CHAR(10)&amp;VLOOKUP(A46,[7]令和4年度契約状況調査票!$E:$AW,32,FALSE),(IF(O46="分担契約/単価契約","単価契約"&amp;CHAR(10)&amp;"予定調達総額 "&amp;TEXT(VLOOKUP(A46,[7]令和4年度契約状況調査票!$E:$AW,16,FALSE),"#,##0円")&amp;CHAR(10)&amp;"分担契約"&amp;CHAR(10)&amp;VLOOKUP(A46,[7]令和4年度契約状況調査票!$E:$AW,32,FALSE),IF(O46="分担契約","分担契約"&amp;CHAR(10)&amp;"契約総額 "&amp;TEXT(VLOOKUP(A46,[7]令和4年度契約状況調査票!$E:$AW,16,FALSE),"#,##0円")&amp;CHAR(10)&amp;VLOOKUP(A46,[7]令和4年度契約状況調査票!$E:$AW,32,FALSE),IF(O46="単価契約","単価契約"&amp;CHAR(10)&amp;"予定調達総額 "&amp;TEXT(VLOOKUP(A46,[7]令和4年度契約状況調査票!$E:$AW,16,FALSE),"#,##0円")&amp;CHAR(10)&amp;VLOOKUP(A46,[7]令和4年度契約状況調査票!$E:$AW,32,FALSE),VLOOKUP(A46,[7]令和4年度契約状況調査票!$E:$AW,32,FALSE))))))))</f>
        <v/>
      </c>
      <c r="O46" s="36" t="str">
        <f>IF(A46="","",VLOOKUP(A46,[7]令和4年度契約状況調査票!$E:$CE,53,FALSE))</f>
        <v/>
      </c>
      <c r="P46" s="36" t="str">
        <f>IF(A46="","",IF(VLOOKUP(A46,[7]令和4年度契約状況調査票!$E:$AW,14,FALSE)="他官署で調達手続きを実施のため","×",IF(VLOOKUP(A46,[7]令和4年度契約状況調査票!$E:$AW,21,FALSE)="②同種の他の契約の予定価格を類推されるおそれがあるため公表しない","×","○")))</f>
        <v/>
      </c>
    </row>
    <row r="47" spans="1:16" s="36" customFormat="1" ht="60" hidden="1" customHeight="1">
      <c r="A47" s="42" t="str">
        <f>IF(MAX([7]令和4年度契約状況調査票!E13:E53)&gt;=ROW()-5,ROW()-5,"")</f>
        <v/>
      </c>
      <c r="B47" s="13" t="str">
        <f>IF(A47="","",VLOOKUP(A47,[7]令和4年度契約状況調査票!$E:$AW,5,FALSE))</f>
        <v/>
      </c>
      <c r="C47" s="14" t="str">
        <f>IF(A47="","",VLOOKUP(A47,[7]令和4年度契約状況調査票!$E:$AW,6,FALSE))</f>
        <v/>
      </c>
      <c r="D47" s="43" t="str">
        <f>IF(A47="","",VLOOKUP(A47,[7]令和4年度契約状況調査票!$E:$AW,9,FALSE))</f>
        <v/>
      </c>
      <c r="E47" s="13" t="str">
        <f>IF(A47="","",VLOOKUP(A47,[7]令和4年度契約状況調査票!$E:$AW,10,FALSE))</f>
        <v/>
      </c>
      <c r="F47" s="16" t="str">
        <f>IF(A47="","",VLOOKUP(A47,[7]令和4年度契約状況調査票!$E:$AW,11,FALSE))</f>
        <v/>
      </c>
      <c r="G47" s="17" t="str">
        <f>IF(A47="","",IF(VLOOKUP(A47,[7]令和4年度契約状況調査票!$E:$AW,14,FALSE)="②一般競争入札（総合評価方式）","一般競争入札"&amp;CHAR(10)&amp;"（総合評価方式）","一般競争入札"))</f>
        <v/>
      </c>
      <c r="H47" s="18" t="str">
        <f>IF(A47="","",IF(VLOOKUP(A47,[7]令和4年度契約状況調査票!$E:$AW,16,FALSE)="他官署で調達手続きを実施のため","他官署で調達手続きを実施のため",IF(VLOOKUP(A47,[7]令和4年度契約状況調査票!$E:$AW,23,FALSE)="②同種の他の契約の予定価格を類推されるおそれがあるため公表しない","同種の他の契約の予定価格を類推されるおそれがあるため公表しない",IF(VLOOKUP(A47,[7]令和4年度契約状況調査票!$E:$AW,23,FALSE)="－","－",IF(VLOOKUP(A47,[7]令和4年度契約状況調査票!$E:$AW,7,FALSE)&lt;&gt;"",TEXT(VLOOKUP(A47,[7]令和4年度契約状況調査票!$E:$AW,16,FALSE),"#,##0円")&amp;CHAR(10)&amp;"(A)",VLOOKUP(A47,[7]令和4年度契約状況調査票!$E:$AW,16,FALSE))))))</f>
        <v/>
      </c>
      <c r="I47" s="18" t="str">
        <f>IF(A47="","",VLOOKUP(A47,[7]令和4年度契約状況調査票!$E:$AW,17,FALSE))</f>
        <v/>
      </c>
      <c r="J47" s="19" t="str">
        <f>IF(A47="","",IF(VLOOKUP(A47,[7]令和4年度契約状況調査票!$E:$AW,16,FALSE)="他官署で調達手続きを実施のため","－",IF(VLOOKUP(A47,[7]令和4年度契約状況調査票!$E:$AW,23,FALSE)="②同種の他の契約の予定価格を類推されるおそれがあるため公表しない","－",IF(VLOOKUP(A47,[7]令和4年度契約状況調査票!$E:$AW,23,FALSE)="－","－",IF(VLOOKUP(A47,[7]令和4年度契約状況調査票!$E:$AW,7,FALSE)&lt;&gt;"",TEXT(VLOOKUP(A47,[7]令和4年度契約状況調査票!$E:$AW,19,FALSE),"#.0%")&amp;CHAR(10)&amp;"(B/A×100)",VLOOKUP(A47,[7]令和4年度契約状況調査票!$E:$AW,19,FALSE))))))</f>
        <v/>
      </c>
      <c r="K47" s="20" t="str">
        <f>IF(A47="","",IF(VLOOKUP(A47,[7]令和4年度契約状況調査票!$E:$AW,12,FALSE)="①公益社団法人","公社",IF(VLOOKUP(A47,[7]令和4年度契約状況調査票!$E:$AW,12,FALSE)="②公益財団法人","公財","")))</f>
        <v/>
      </c>
      <c r="L47" s="20" t="str">
        <f>IF(A47="","",VLOOKUP(A47,[7]令和4年度契約状況調査票!$E:$AW,13,FALSE))</f>
        <v/>
      </c>
      <c r="M47" s="21" t="str">
        <f>IF(A47="","",IF(VLOOKUP(A47,[7]令和4年度契約状況調査票!$E:$AW,13,FALSE)="国所管",VLOOKUP(A47,[7]令和4年度契約状況調査票!$E:$AW,24,FALSE),""))</f>
        <v/>
      </c>
      <c r="N47" s="22" t="str">
        <f>IF(A47="","",IF(AND(P47="○",O47="分担契約/単価契約"),"単価契約"&amp;CHAR(10)&amp;"予定調達総額 "&amp;TEXT(VLOOKUP(A47,[7]令和4年度契約状況調査票!$E:$AW,16,FALSE),"#,##0円")&amp;"(B)"&amp;CHAR(10)&amp;"分担契約"&amp;CHAR(10)&amp;VLOOKUP(A47,[7]令和4年度契約状況調査票!$E:$AW,32,FALSE),IF(AND(P47="○",O47="分担契約"),"分担契約"&amp;CHAR(10)&amp;"契約総額 "&amp;TEXT(VLOOKUP(A47,[7]令和4年度契約状況調査票!$E:$AW,16,FALSE),"#,##0円")&amp;"(B)"&amp;CHAR(10)&amp;VLOOKUP(A47,[7]令和4年度契約状況調査票!$E:$AW,32,FALSE),(IF(O47="分担契約/単価契約","単価契約"&amp;CHAR(10)&amp;"予定調達総額 "&amp;TEXT(VLOOKUP(A47,[7]令和4年度契約状況調査票!$E:$AW,16,FALSE),"#,##0円")&amp;CHAR(10)&amp;"分担契約"&amp;CHAR(10)&amp;VLOOKUP(A47,[7]令和4年度契約状況調査票!$E:$AW,32,FALSE),IF(O47="分担契約","分担契約"&amp;CHAR(10)&amp;"契約総額 "&amp;TEXT(VLOOKUP(A47,[7]令和4年度契約状況調査票!$E:$AW,16,FALSE),"#,##0円")&amp;CHAR(10)&amp;VLOOKUP(A47,[7]令和4年度契約状況調査票!$E:$AW,32,FALSE),IF(O47="単価契約","単価契約"&amp;CHAR(10)&amp;"予定調達総額 "&amp;TEXT(VLOOKUP(A47,[7]令和4年度契約状況調査票!$E:$AW,16,FALSE),"#,##0円")&amp;CHAR(10)&amp;VLOOKUP(A47,[7]令和4年度契約状況調査票!$E:$AW,32,FALSE),VLOOKUP(A47,[7]令和4年度契約状況調査票!$E:$AW,32,FALSE))))))))</f>
        <v/>
      </c>
      <c r="O47" s="36" t="str">
        <f>IF(A47="","",VLOOKUP(A47,[7]令和4年度契約状況調査票!$E:$CE,53,FALSE))</f>
        <v/>
      </c>
      <c r="P47" s="36" t="str">
        <f>IF(A47="","",IF(VLOOKUP(A47,[7]令和4年度契約状況調査票!$E:$AW,14,FALSE)="他官署で調達手続きを実施のため","×",IF(VLOOKUP(A47,[7]令和4年度契約状況調査票!$E:$AW,21,FALSE)="②同種の他の契約の予定価格を類推されるおそれがあるため公表しない","×","○")))</f>
        <v/>
      </c>
    </row>
    <row r="48" spans="1:16" s="36" customFormat="1" ht="60" hidden="1" customHeight="1">
      <c r="A48" s="42" t="str">
        <f>IF(MAX([7]令和4年度契約状況調査票!E13:E54)&gt;=ROW()-5,ROW()-5,"")</f>
        <v/>
      </c>
      <c r="B48" s="13" t="str">
        <f>IF(A48="","",VLOOKUP(A48,[7]令和4年度契約状況調査票!$E:$AW,5,FALSE))</f>
        <v/>
      </c>
      <c r="C48" s="14" t="str">
        <f>IF(A48="","",VLOOKUP(A48,[7]令和4年度契約状況調査票!$E:$AW,6,FALSE))</f>
        <v/>
      </c>
      <c r="D48" s="43" t="str">
        <f>IF(A48="","",VLOOKUP(A48,[7]令和4年度契約状況調査票!$E:$AW,9,FALSE))</f>
        <v/>
      </c>
      <c r="E48" s="13" t="str">
        <f>IF(A48="","",VLOOKUP(A48,[7]令和4年度契約状況調査票!$E:$AW,10,FALSE))</f>
        <v/>
      </c>
      <c r="F48" s="16" t="str">
        <f>IF(A48="","",VLOOKUP(A48,[7]令和4年度契約状況調査票!$E:$AW,11,FALSE))</f>
        <v/>
      </c>
      <c r="G48" s="17" t="str">
        <f>IF(A48="","",IF(VLOOKUP(A48,[7]令和4年度契約状況調査票!$E:$AW,14,FALSE)="②一般競争入札（総合評価方式）","一般競争入札"&amp;CHAR(10)&amp;"（総合評価方式）","一般競争入札"))</f>
        <v/>
      </c>
      <c r="H48" s="18" t="str">
        <f>IF(A48="","",IF(VLOOKUP(A48,[7]令和4年度契約状況調査票!$E:$AW,16,FALSE)="他官署で調達手続きを実施のため","他官署で調達手続きを実施のため",IF(VLOOKUP(A48,[7]令和4年度契約状況調査票!$E:$AW,23,FALSE)="②同種の他の契約の予定価格を類推されるおそれがあるため公表しない","同種の他の契約の予定価格を類推されるおそれがあるため公表しない",IF(VLOOKUP(A48,[7]令和4年度契約状況調査票!$E:$AW,23,FALSE)="－","－",IF(VLOOKUP(A48,[7]令和4年度契約状況調査票!$E:$AW,7,FALSE)&lt;&gt;"",TEXT(VLOOKUP(A48,[7]令和4年度契約状況調査票!$E:$AW,16,FALSE),"#,##0円")&amp;CHAR(10)&amp;"(A)",VLOOKUP(A48,[7]令和4年度契約状況調査票!$E:$AW,16,FALSE))))))</f>
        <v/>
      </c>
      <c r="I48" s="18" t="str">
        <f>IF(A48="","",VLOOKUP(A48,[7]令和4年度契約状況調査票!$E:$AW,17,FALSE))</f>
        <v/>
      </c>
      <c r="J48" s="19" t="str">
        <f>IF(A48="","",IF(VLOOKUP(A48,[7]令和4年度契約状況調査票!$E:$AW,16,FALSE)="他官署で調達手続きを実施のため","－",IF(VLOOKUP(A48,[7]令和4年度契約状況調査票!$E:$AW,23,FALSE)="②同種の他の契約の予定価格を類推されるおそれがあるため公表しない","－",IF(VLOOKUP(A48,[7]令和4年度契約状況調査票!$E:$AW,23,FALSE)="－","－",IF(VLOOKUP(A48,[7]令和4年度契約状況調査票!$E:$AW,7,FALSE)&lt;&gt;"",TEXT(VLOOKUP(A48,[7]令和4年度契約状況調査票!$E:$AW,19,FALSE),"#.0%")&amp;CHAR(10)&amp;"(B/A×100)",VLOOKUP(A48,[7]令和4年度契約状況調査票!$E:$AW,19,FALSE))))))</f>
        <v/>
      </c>
      <c r="K48" s="20" t="str">
        <f>IF(A48="","",IF(VLOOKUP(A48,[7]令和4年度契約状況調査票!$E:$AW,12,FALSE)="①公益社団法人","公社",IF(VLOOKUP(A48,[7]令和4年度契約状況調査票!$E:$AW,12,FALSE)="②公益財団法人","公財","")))</f>
        <v/>
      </c>
      <c r="L48" s="20" t="str">
        <f>IF(A48="","",VLOOKUP(A48,[7]令和4年度契約状況調査票!$E:$AW,13,FALSE))</f>
        <v/>
      </c>
      <c r="M48" s="21" t="str">
        <f>IF(A48="","",IF(VLOOKUP(A48,[7]令和4年度契約状況調査票!$E:$AW,13,FALSE)="国所管",VLOOKUP(A48,[7]令和4年度契約状況調査票!$E:$AW,24,FALSE),""))</f>
        <v/>
      </c>
      <c r="N48" s="22" t="str">
        <f>IF(A48="","",IF(AND(P48="○",O48="分担契約/単価契約"),"単価契約"&amp;CHAR(10)&amp;"予定調達総額 "&amp;TEXT(VLOOKUP(A48,[7]令和4年度契約状況調査票!$E:$AW,16,FALSE),"#,##0円")&amp;"(B)"&amp;CHAR(10)&amp;"分担契約"&amp;CHAR(10)&amp;VLOOKUP(A48,[7]令和4年度契約状況調査票!$E:$AW,32,FALSE),IF(AND(P48="○",O48="分担契約"),"分担契約"&amp;CHAR(10)&amp;"契約総額 "&amp;TEXT(VLOOKUP(A48,[7]令和4年度契約状況調査票!$E:$AW,16,FALSE),"#,##0円")&amp;"(B)"&amp;CHAR(10)&amp;VLOOKUP(A48,[7]令和4年度契約状況調査票!$E:$AW,32,FALSE),(IF(O48="分担契約/単価契約","単価契約"&amp;CHAR(10)&amp;"予定調達総額 "&amp;TEXT(VLOOKUP(A48,[7]令和4年度契約状況調査票!$E:$AW,16,FALSE),"#,##0円")&amp;CHAR(10)&amp;"分担契約"&amp;CHAR(10)&amp;VLOOKUP(A48,[7]令和4年度契約状況調査票!$E:$AW,32,FALSE),IF(O48="分担契約","分担契約"&amp;CHAR(10)&amp;"契約総額 "&amp;TEXT(VLOOKUP(A48,[7]令和4年度契約状況調査票!$E:$AW,16,FALSE),"#,##0円")&amp;CHAR(10)&amp;VLOOKUP(A48,[7]令和4年度契約状況調査票!$E:$AW,32,FALSE),IF(O48="単価契約","単価契約"&amp;CHAR(10)&amp;"予定調達総額 "&amp;TEXT(VLOOKUP(A48,[7]令和4年度契約状況調査票!$E:$AW,16,FALSE),"#,##0円")&amp;CHAR(10)&amp;VLOOKUP(A48,[7]令和4年度契約状況調査票!$E:$AW,32,FALSE),VLOOKUP(A48,[7]令和4年度契約状況調査票!$E:$AW,32,FALSE))))))))</f>
        <v/>
      </c>
      <c r="O48" s="36" t="str">
        <f>IF(A48="","",VLOOKUP(A48,[7]令和4年度契約状況調査票!$E:$CE,53,FALSE))</f>
        <v/>
      </c>
      <c r="P48" s="36" t="str">
        <f>IF(A48="","",IF(VLOOKUP(A48,[7]令和4年度契約状況調査票!$E:$AW,14,FALSE)="他官署で調達手続きを実施のため","×",IF(VLOOKUP(A48,[7]令和4年度契約状況調査票!$E:$AW,21,FALSE)="②同種の他の契約の予定価格を類推されるおそれがあるため公表しない","×","○")))</f>
        <v/>
      </c>
    </row>
    <row r="49" spans="1:16" s="36" customFormat="1" ht="60" hidden="1" customHeight="1">
      <c r="A49" s="42" t="str">
        <f>IF(MAX([7]令和4年度契約状況調査票!E13:E55)&gt;=ROW()-5,ROW()-5,"")</f>
        <v/>
      </c>
      <c r="B49" s="13" t="str">
        <f>IF(A49="","",VLOOKUP(A49,[7]令和4年度契約状況調査票!$E:$AW,5,FALSE))</f>
        <v/>
      </c>
      <c r="C49" s="14" t="str">
        <f>IF(A49="","",VLOOKUP(A49,[7]令和4年度契約状況調査票!$E:$AW,6,FALSE))</f>
        <v/>
      </c>
      <c r="D49" s="43" t="str">
        <f>IF(A49="","",VLOOKUP(A49,[7]令和4年度契約状況調査票!$E:$AW,9,FALSE))</f>
        <v/>
      </c>
      <c r="E49" s="13" t="str">
        <f>IF(A49="","",VLOOKUP(A49,[7]令和4年度契約状況調査票!$E:$AW,10,FALSE))</f>
        <v/>
      </c>
      <c r="F49" s="16" t="str">
        <f>IF(A49="","",VLOOKUP(A49,[7]令和4年度契約状況調査票!$E:$AW,11,FALSE))</f>
        <v/>
      </c>
      <c r="G49" s="17" t="str">
        <f>IF(A49="","",IF(VLOOKUP(A49,[7]令和4年度契約状況調査票!$E:$AW,14,FALSE)="②一般競争入札（総合評価方式）","一般競争入札"&amp;CHAR(10)&amp;"（総合評価方式）","一般競争入札"))</f>
        <v/>
      </c>
      <c r="H49" s="18" t="str">
        <f>IF(A49="","",IF(VLOOKUP(A49,[7]令和4年度契約状況調査票!$E:$AW,16,FALSE)="他官署で調達手続きを実施のため","他官署で調達手続きを実施のため",IF(VLOOKUP(A49,[7]令和4年度契約状況調査票!$E:$AW,23,FALSE)="②同種の他の契約の予定価格を類推されるおそれがあるため公表しない","同種の他の契約の予定価格を類推されるおそれがあるため公表しない",IF(VLOOKUP(A49,[7]令和4年度契約状況調査票!$E:$AW,23,FALSE)="－","－",IF(VLOOKUP(A49,[7]令和4年度契約状況調査票!$E:$AW,7,FALSE)&lt;&gt;"",TEXT(VLOOKUP(A49,[7]令和4年度契約状況調査票!$E:$AW,16,FALSE),"#,##0円")&amp;CHAR(10)&amp;"(A)",VLOOKUP(A49,[7]令和4年度契約状況調査票!$E:$AW,16,FALSE))))))</f>
        <v/>
      </c>
      <c r="I49" s="18" t="str">
        <f>IF(A49="","",VLOOKUP(A49,[7]令和4年度契約状況調査票!$E:$AW,17,FALSE))</f>
        <v/>
      </c>
      <c r="J49" s="19" t="str">
        <f>IF(A49="","",IF(VLOOKUP(A49,[7]令和4年度契約状況調査票!$E:$AW,16,FALSE)="他官署で調達手続きを実施のため","－",IF(VLOOKUP(A49,[7]令和4年度契約状況調査票!$E:$AW,23,FALSE)="②同種の他の契約の予定価格を類推されるおそれがあるため公表しない","－",IF(VLOOKUP(A49,[7]令和4年度契約状況調査票!$E:$AW,23,FALSE)="－","－",IF(VLOOKUP(A49,[7]令和4年度契約状況調査票!$E:$AW,7,FALSE)&lt;&gt;"",TEXT(VLOOKUP(A49,[7]令和4年度契約状況調査票!$E:$AW,19,FALSE),"#.0%")&amp;CHAR(10)&amp;"(B/A×100)",VLOOKUP(A49,[7]令和4年度契約状況調査票!$E:$AW,19,FALSE))))))</f>
        <v/>
      </c>
      <c r="K49" s="20" t="str">
        <f>IF(A49="","",IF(VLOOKUP(A49,[7]令和4年度契約状況調査票!$E:$AW,12,FALSE)="①公益社団法人","公社",IF(VLOOKUP(A49,[7]令和4年度契約状況調査票!$E:$AW,12,FALSE)="②公益財団法人","公財","")))</f>
        <v/>
      </c>
      <c r="L49" s="20" t="str">
        <f>IF(A49="","",VLOOKUP(A49,[7]令和4年度契約状況調査票!$E:$AW,13,FALSE))</f>
        <v/>
      </c>
      <c r="M49" s="21" t="str">
        <f>IF(A49="","",IF(VLOOKUP(A49,[7]令和4年度契約状況調査票!$E:$AW,13,FALSE)="国所管",VLOOKUP(A49,[7]令和4年度契約状況調査票!$E:$AW,24,FALSE),""))</f>
        <v/>
      </c>
      <c r="N49" s="22" t="str">
        <f>IF(A49="","",IF(AND(P49="○",O49="分担契約/単価契約"),"単価契約"&amp;CHAR(10)&amp;"予定調達総額 "&amp;TEXT(VLOOKUP(A49,[7]令和4年度契約状況調査票!$E:$AW,16,FALSE),"#,##0円")&amp;"(B)"&amp;CHAR(10)&amp;"分担契約"&amp;CHAR(10)&amp;VLOOKUP(A49,[7]令和4年度契約状況調査票!$E:$AW,32,FALSE),IF(AND(P49="○",O49="分担契約"),"分担契約"&amp;CHAR(10)&amp;"契約総額 "&amp;TEXT(VLOOKUP(A49,[7]令和4年度契約状況調査票!$E:$AW,16,FALSE),"#,##0円")&amp;"(B)"&amp;CHAR(10)&amp;VLOOKUP(A49,[7]令和4年度契約状況調査票!$E:$AW,32,FALSE),(IF(O49="分担契約/単価契約","単価契約"&amp;CHAR(10)&amp;"予定調達総額 "&amp;TEXT(VLOOKUP(A49,[7]令和4年度契約状況調査票!$E:$AW,16,FALSE),"#,##0円")&amp;CHAR(10)&amp;"分担契約"&amp;CHAR(10)&amp;VLOOKUP(A49,[7]令和4年度契約状況調査票!$E:$AW,32,FALSE),IF(O49="分担契約","分担契約"&amp;CHAR(10)&amp;"契約総額 "&amp;TEXT(VLOOKUP(A49,[7]令和4年度契約状況調査票!$E:$AW,16,FALSE),"#,##0円")&amp;CHAR(10)&amp;VLOOKUP(A49,[7]令和4年度契約状況調査票!$E:$AW,32,FALSE),IF(O49="単価契約","単価契約"&amp;CHAR(10)&amp;"予定調達総額 "&amp;TEXT(VLOOKUP(A49,[7]令和4年度契約状況調査票!$E:$AW,16,FALSE),"#,##0円")&amp;CHAR(10)&amp;VLOOKUP(A49,[7]令和4年度契約状況調査票!$E:$AW,32,FALSE),VLOOKUP(A49,[7]令和4年度契約状況調査票!$E:$AW,32,FALSE))))))))</f>
        <v/>
      </c>
      <c r="O49" s="36" t="str">
        <f>IF(A49="","",VLOOKUP(A49,[7]令和4年度契約状況調査票!$E:$CE,53,FALSE))</f>
        <v/>
      </c>
      <c r="P49" s="36" t="str">
        <f>IF(A49="","",IF(VLOOKUP(A49,[7]令和4年度契約状況調査票!$E:$AW,14,FALSE)="他官署で調達手続きを実施のため","×",IF(VLOOKUP(A49,[7]令和4年度契約状況調査票!$E:$AW,21,FALSE)="②同種の他の契約の予定価格を類推されるおそれがあるため公表しない","×","○")))</f>
        <v/>
      </c>
    </row>
    <row r="50" spans="1:16" s="36" customFormat="1" ht="60" hidden="1" customHeight="1">
      <c r="A50" s="42" t="str">
        <f>IF(MAX([7]令和4年度契約状況調査票!E13:E56)&gt;=ROW()-5,ROW()-5,"")</f>
        <v/>
      </c>
      <c r="B50" s="13" t="str">
        <f>IF(A50="","",VLOOKUP(A50,[7]令和4年度契約状況調査票!$E:$AW,5,FALSE))</f>
        <v/>
      </c>
      <c r="C50" s="14" t="str">
        <f>IF(A50="","",VLOOKUP(A50,[7]令和4年度契約状況調査票!$E:$AW,6,FALSE))</f>
        <v/>
      </c>
      <c r="D50" s="43" t="str">
        <f>IF(A50="","",VLOOKUP(A50,[7]令和4年度契約状況調査票!$E:$AW,9,FALSE))</f>
        <v/>
      </c>
      <c r="E50" s="13" t="str">
        <f>IF(A50="","",VLOOKUP(A50,[7]令和4年度契約状況調査票!$E:$AW,10,FALSE))</f>
        <v/>
      </c>
      <c r="F50" s="16" t="str">
        <f>IF(A50="","",VLOOKUP(A50,[7]令和4年度契約状況調査票!$E:$AW,11,FALSE))</f>
        <v/>
      </c>
      <c r="G50" s="17" t="str">
        <f>IF(A50="","",IF(VLOOKUP(A50,[7]令和4年度契約状況調査票!$E:$AW,14,FALSE)="②一般競争入札（総合評価方式）","一般競争入札"&amp;CHAR(10)&amp;"（総合評価方式）","一般競争入札"))</f>
        <v/>
      </c>
      <c r="H50" s="18" t="str">
        <f>IF(A50="","",IF(VLOOKUP(A50,[7]令和4年度契約状況調査票!$E:$AW,16,FALSE)="他官署で調達手続きを実施のため","他官署で調達手続きを実施のため",IF(VLOOKUP(A50,[7]令和4年度契約状況調査票!$E:$AW,23,FALSE)="②同種の他の契約の予定価格を類推されるおそれがあるため公表しない","同種の他の契約の予定価格を類推されるおそれがあるため公表しない",IF(VLOOKUP(A50,[7]令和4年度契約状況調査票!$E:$AW,23,FALSE)="－","－",IF(VLOOKUP(A50,[7]令和4年度契約状況調査票!$E:$AW,7,FALSE)&lt;&gt;"",TEXT(VLOOKUP(A50,[7]令和4年度契約状況調査票!$E:$AW,16,FALSE),"#,##0円")&amp;CHAR(10)&amp;"(A)",VLOOKUP(A50,[7]令和4年度契約状況調査票!$E:$AW,16,FALSE))))))</f>
        <v/>
      </c>
      <c r="I50" s="18" t="str">
        <f>IF(A50="","",VLOOKUP(A50,[7]令和4年度契約状況調査票!$E:$AW,17,FALSE))</f>
        <v/>
      </c>
      <c r="J50" s="19" t="str">
        <f>IF(A50="","",IF(VLOOKUP(A50,[7]令和4年度契約状況調査票!$E:$AW,16,FALSE)="他官署で調達手続きを実施のため","－",IF(VLOOKUP(A50,[7]令和4年度契約状況調査票!$E:$AW,23,FALSE)="②同種の他の契約の予定価格を類推されるおそれがあるため公表しない","－",IF(VLOOKUP(A50,[7]令和4年度契約状況調査票!$E:$AW,23,FALSE)="－","－",IF(VLOOKUP(A50,[7]令和4年度契約状況調査票!$E:$AW,7,FALSE)&lt;&gt;"",TEXT(VLOOKUP(A50,[7]令和4年度契約状況調査票!$E:$AW,19,FALSE),"#.0%")&amp;CHAR(10)&amp;"(B/A×100)",VLOOKUP(A50,[7]令和4年度契約状況調査票!$E:$AW,19,FALSE))))))</f>
        <v/>
      </c>
      <c r="K50" s="20" t="str">
        <f>IF(A50="","",IF(VLOOKUP(A50,[7]令和4年度契約状況調査票!$E:$AW,12,FALSE)="①公益社団法人","公社",IF(VLOOKUP(A50,[7]令和4年度契約状況調査票!$E:$AW,12,FALSE)="②公益財団法人","公財","")))</f>
        <v/>
      </c>
      <c r="L50" s="20" t="str">
        <f>IF(A50="","",VLOOKUP(A50,[7]令和4年度契約状況調査票!$E:$AW,13,FALSE))</f>
        <v/>
      </c>
      <c r="M50" s="21" t="str">
        <f>IF(A50="","",IF(VLOOKUP(A50,[7]令和4年度契約状況調査票!$E:$AW,13,FALSE)="国所管",VLOOKUP(A50,[7]令和4年度契約状況調査票!$E:$AW,24,FALSE),""))</f>
        <v/>
      </c>
      <c r="N50" s="22" t="str">
        <f>IF(A50="","",IF(AND(P50="○",O50="分担契約/単価契約"),"単価契約"&amp;CHAR(10)&amp;"予定調達総額 "&amp;TEXT(VLOOKUP(A50,[7]令和4年度契約状況調査票!$E:$AW,16,FALSE),"#,##0円")&amp;"(B)"&amp;CHAR(10)&amp;"分担契約"&amp;CHAR(10)&amp;VLOOKUP(A50,[7]令和4年度契約状況調査票!$E:$AW,32,FALSE),IF(AND(P50="○",O50="分担契約"),"分担契約"&amp;CHAR(10)&amp;"契約総額 "&amp;TEXT(VLOOKUP(A50,[7]令和4年度契約状況調査票!$E:$AW,16,FALSE),"#,##0円")&amp;"(B)"&amp;CHAR(10)&amp;VLOOKUP(A50,[7]令和4年度契約状況調査票!$E:$AW,32,FALSE),(IF(O50="分担契約/単価契約","単価契約"&amp;CHAR(10)&amp;"予定調達総額 "&amp;TEXT(VLOOKUP(A50,[7]令和4年度契約状況調査票!$E:$AW,16,FALSE),"#,##0円")&amp;CHAR(10)&amp;"分担契約"&amp;CHAR(10)&amp;VLOOKUP(A50,[7]令和4年度契約状況調査票!$E:$AW,32,FALSE),IF(O50="分担契約","分担契約"&amp;CHAR(10)&amp;"契約総額 "&amp;TEXT(VLOOKUP(A50,[7]令和4年度契約状況調査票!$E:$AW,16,FALSE),"#,##0円")&amp;CHAR(10)&amp;VLOOKUP(A50,[7]令和4年度契約状況調査票!$E:$AW,32,FALSE),IF(O50="単価契約","単価契約"&amp;CHAR(10)&amp;"予定調達総額 "&amp;TEXT(VLOOKUP(A50,[7]令和4年度契約状況調査票!$E:$AW,16,FALSE),"#,##0円")&amp;CHAR(10)&amp;VLOOKUP(A50,[7]令和4年度契約状況調査票!$E:$AW,32,FALSE),VLOOKUP(A50,[7]令和4年度契約状況調査票!$E:$AW,32,FALSE))))))))</f>
        <v/>
      </c>
      <c r="O50" s="36" t="str">
        <f>IF(A50="","",VLOOKUP(A50,[7]令和4年度契約状況調査票!$E:$CE,53,FALSE))</f>
        <v/>
      </c>
      <c r="P50" s="36" t="str">
        <f>IF(A50="","",IF(VLOOKUP(A50,[7]令和4年度契約状況調査票!$E:$AW,14,FALSE)="他官署で調達手続きを実施のため","×",IF(VLOOKUP(A50,[7]令和4年度契約状況調査票!$E:$AW,21,FALSE)="②同種の他の契約の予定価格を類推されるおそれがあるため公表しない","×","○")))</f>
        <v/>
      </c>
    </row>
    <row r="51" spans="1:16" s="36" customFormat="1" ht="60" hidden="1" customHeight="1">
      <c r="A51" s="42" t="str">
        <f>IF(MAX([7]令和4年度契約状況調査票!E13:E57)&gt;=ROW()-5,ROW()-5,"")</f>
        <v/>
      </c>
      <c r="B51" s="13" t="str">
        <f>IF(A51="","",VLOOKUP(A51,[7]令和4年度契約状況調査票!$E:$AW,5,FALSE))</f>
        <v/>
      </c>
      <c r="C51" s="14" t="str">
        <f>IF(A51="","",VLOOKUP(A51,[7]令和4年度契約状況調査票!$E:$AW,6,FALSE))</f>
        <v/>
      </c>
      <c r="D51" s="43" t="str">
        <f>IF(A51="","",VLOOKUP(A51,[7]令和4年度契約状況調査票!$E:$AW,9,FALSE))</f>
        <v/>
      </c>
      <c r="E51" s="13" t="str">
        <f>IF(A51="","",VLOOKUP(A51,[7]令和4年度契約状況調査票!$E:$AW,10,FALSE))</f>
        <v/>
      </c>
      <c r="F51" s="16" t="str">
        <f>IF(A51="","",VLOOKUP(A51,[7]令和4年度契約状況調査票!$E:$AW,11,FALSE))</f>
        <v/>
      </c>
      <c r="G51" s="17" t="str">
        <f>IF(A51="","",IF(VLOOKUP(A51,[7]令和4年度契約状況調査票!$E:$AW,14,FALSE)="②一般競争入札（総合評価方式）","一般競争入札"&amp;CHAR(10)&amp;"（総合評価方式）","一般競争入札"))</f>
        <v/>
      </c>
      <c r="H51" s="18" t="str">
        <f>IF(A51="","",IF(VLOOKUP(A51,[7]令和4年度契約状況調査票!$E:$AW,16,FALSE)="他官署で調達手続きを実施のため","他官署で調達手続きを実施のため",IF(VLOOKUP(A51,[7]令和4年度契約状況調査票!$E:$AW,23,FALSE)="②同種の他の契約の予定価格を類推されるおそれがあるため公表しない","同種の他の契約の予定価格を類推されるおそれがあるため公表しない",IF(VLOOKUP(A51,[7]令和4年度契約状況調査票!$E:$AW,23,FALSE)="－","－",IF(VLOOKUP(A51,[7]令和4年度契約状況調査票!$E:$AW,7,FALSE)&lt;&gt;"",TEXT(VLOOKUP(A51,[7]令和4年度契約状況調査票!$E:$AW,16,FALSE),"#,##0円")&amp;CHAR(10)&amp;"(A)",VLOOKUP(A51,[7]令和4年度契約状況調査票!$E:$AW,16,FALSE))))))</f>
        <v/>
      </c>
      <c r="I51" s="18" t="str">
        <f>IF(A51="","",VLOOKUP(A51,[7]令和4年度契約状況調査票!$E:$AW,17,FALSE))</f>
        <v/>
      </c>
      <c r="J51" s="19" t="str">
        <f>IF(A51="","",IF(VLOOKUP(A51,[7]令和4年度契約状況調査票!$E:$AW,16,FALSE)="他官署で調達手続きを実施のため","－",IF(VLOOKUP(A51,[7]令和4年度契約状況調査票!$E:$AW,23,FALSE)="②同種の他の契約の予定価格を類推されるおそれがあるため公表しない","－",IF(VLOOKUP(A51,[7]令和4年度契約状況調査票!$E:$AW,23,FALSE)="－","－",IF(VLOOKUP(A51,[7]令和4年度契約状況調査票!$E:$AW,7,FALSE)&lt;&gt;"",TEXT(VLOOKUP(A51,[7]令和4年度契約状況調査票!$E:$AW,19,FALSE),"#.0%")&amp;CHAR(10)&amp;"(B/A×100)",VLOOKUP(A51,[7]令和4年度契約状況調査票!$E:$AW,19,FALSE))))))</f>
        <v/>
      </c>
      <c r="K51" s="20" t="str">
        <f>IF(A51="","",IF(VLOOKUP(A51,[7]令和4年度契約状況調査票!$E:$AW,12,FALSE)="①公益社団法人","公社",IF(VLOOKUP(A51,[7]令和4年度契約状況調査票!$E:$AW,12,FALSE)="②公益財団法人","公財","")))</f>
        <v/>
      </c>
      <c r="L51" s="20" t="str">
        <f>IF(A51="","",VLOOKUP(A51,[7]令和4年度契約状況調査票!$E:$AW,13,FALSE))</f>
        <v/>
      </c>
      <c r="M51" s="21" t="str">
        <f>IF(A51="","",IF(VLOOKUP(A51,[7]令和4年度契約状況調査票!$E:$AW,13,FALSE)="国所管",VLOOKUP(A51,[7]令和4年度契約状況調査票!$E:$AW,24,FALSE),""))</f>
        <v/>
      </c>
      <c r="N51" s="22" t="str">
        <f>IF(A51="","",IF(AND(P51="○",O51="分担契約/単価契約"),"単価契約"&amp;CHAR(10)&amp;"予定調達総額 "&amp;TEXT(VLOOKUP(A51,[7]令和4年度契約状況調査票!$E:$AW,16,FALSE),"#,##0円")&amp;"(B)"&amp;CHAR(10)&amp;"分担契約"&amp;CHAR(10)&amp;VLOOKUP(A51,[7]令和4年度契約状況調査票!$E:$AW,32,FALSE),IF(AND(P51="○",O51="分担契約"),"分担契約"&amp;CHAR(10)&amp;"契約総額 "&amp;TEXT(VLOOKUP(A51,[7]令和4年度契約状況調査票!$E:$AW,16,FALSE),"#,##0円")&amp;"(B)"&amp;CHAR(10)&amp;VLOOKUP(A51,[7]令和4年度契約状況調査票!$E:$AW,32,FALSE),(IF(O51="分担契約/単価契約","単価契約"&amp;CHAR(10)&amp;"予定調達総額 "&amp;TEXT(VLOOKUP(A51,[7]令和4年度契約状況調査票!$E:$AW,16,FALSE),"#,##0円")&amp;CHAR(10)&amp;"分担契約"&amp;CHAR(10)&amp;VLOOKUP(A51,[7]令和4年度契約状況調査票!$E:$AW,32,FALSE),IF(O51="分担契約","分担契約"&amp;CHAR(10)&amp;"契約総額 "&amp;TEXT(VLOOKUP(A51,[7]令和4年度契約状況調査票!$E:$AW,16,FALSE),"#,##0円")&amp;CHAR(10)&amp;VLOOKUP(A51,[7]令和4年度契約状況調査票!$E:$AW,32,FALSE),IF(O51="単価契約","単価契約"&amp;CHAR(10)&amp;"予定調達総額 "&amp;TEXT(VLOOKUP(A51,[7]令和4年度契約状況調査票!$E:$AW,16,FALSE),"#,##0円")&amp;CHAR(10)&amp;VLOOKUP(A51,[7]令和4年度契約状況調査票!$E:$AW,32,FALSE),VLOOKUP(A51,[7]令和4年度契約状況調査票!$E:$AW,32,FALSE))))))))</f>
        <v/>
      </c>
      <c r="O51" s="36" t="str">
        <f>IF(A51="","",VLOOKUP(A51,[7]令和4年度契約状況調査票!$E:$CE,53,FALSE))</f>
        <v/>
      </c>
      <c r="P51" s="36" t="str">
        <f>IF(A51="","",IF(VLOOKUP(A51,[7]令和4年度契約状況調査票!$E:$AW,14,FALSE)="他官署で調達手続きを実施のため","×",IF(VLOOKUP(A51,[7]令和4年度契約状況調査票!$E:$AW,21,FALSE)="②同種の他の契約の予定価格を類推されるおそれがあるため公表しない","×","○")))</f>
        <v/>
      </c>
    </row>
    <row r="52" spans="1:16" s="36" customFormat="1" ht="60" hidden="1" customHeight="1">
      <c r="A52" s="42" t="str">
        <f>IF(MAX([7]令和4年度契約状況調査票!E13:E58)&gt;=ROW()-5,ROW()-5,"")</f>
        <v/>
      </c>
      <c r="B52" s="13" t="str">
        <f>IF(A52="","",VLOOKUP(A52,[7]令和4年度契約状況調査票!$E:$AW,5,FALSE))</f>
        <v/>
      </c>
      <c r="C52" s="14" t="str">
        <f>IF(A52="","",VLOOKUP(A52,[7]令和4年度契約状況調査票!$E:$AW,6,FALSE))</f>
        <v/>
      </c>
      <c r="D52" s="43" t="str">
        <f>IF(A52="","",VLOOKUP(A52,[7]令和4年度契約状況調査票!$E:$AW,9,FALSE))</f>
        <v/>
      </c>
      <c r="E52" s="13" t="str">
        <f>IF(A52="","",VLOOKUP(A52,[7]令和4年度契約状況調査票!$E:$AW,10,FALSE))</f>
        <v/>
      </c>
      <c r="F52" s="16" t="str">
        <f>IF(A52="","",VLOOKUP(A52,[7]令和4年度契約状況調査票!$E:$AW,11,FALSE))</f>
        <v/>
      </c>
      <c r="G52" s="17" t="str">
        <f>IF(A52="","",IF(VLOOKUP(A52,[7]令和4年度契約状況調査票!$E:$AW,14,FALSE)="②一般競争入札（総合評価方式）","一般競争入札"&amp;CHAR(10)&amp;"（総合評価方式）","一般競争入札"))</f>
        <v/>
      </c>
      <c r="H52" s="18" t="str">
        <f>IF(A52="","",IF(VLOOKUP(A52,[7]令和4年度契約状況調査票!$E:$AW,16,FALSE)="他官署で調達手続きを実施のため","他官署で調達手続きを実施のため",IF(VLOOKUP(A52,[7]令和4年度契約状況調査票!$E:$AW,23,FALSE)="②同種の他の契約の予定価格を類推されるおそれがあるため公表しない","同種の他の契約の予定価格を類推されるおそれがあるため公表しない",IF(VLOOKUP(A52,[7]令和4年度契約状況調査票!$E:$AW,23,FALSE)="－","－",IF(VLOOKUP(A52,[7]令和4年度契約状況調査票!$E:$AW,7,FALSE)&lt;&gt;"",TEXT(VLOOKUP(A52,[7]令和4年度契約状況調査票!$E:$AW,16,FALSE),"#,##0円")&amp;CHAR(10)&amp;"(A)",VLOOKUP(A52,[7]令和4年度契約状況調査票!$E:$AW,16,FALSE))))))</f>
        <v/>
      </c>
      <c r="I52" s="18" t="str">
        <f>IF(A52="","",VLOOKUP(A52,[7]令和4年度契約状況調査票!$E:$AW,17,FALSE))</f>
        <v/>
      </c>
      <c r="J52" s="19" t="str">
        <f>IF(A52="","",IF(VLOOKUP(A52,[7]令和4年度契約状況調査票!$E:$AW,16,FALSE)="他官署で調達手続きを実施のため","－",IF(VLOOKUP(A52,[7]令和4年度契約状況調査票!$E:$AW,23,FALSE)="②同種の他の契約の予定価格を類推されるおそれがあるため公表しない","－",IF(VLOOKUP(A52,[7]令和4年度契約状況調査票!$E:$AW,23,FALSE)="－","－",IF(VLOOKUP(A52,[7]令和4年度契約状況調査票!$E:$AW,7,FALSE)&lt;&gt;"",TEXT(VLOOKUP(A52,[7]令和4年度契約状況調査票!$E:$AW,19,FALSE),"#.0%")&amp;CHAR(10)&amp;"(B/A×100)",VLOOKUP(A52,[7]令和4年度契約状況調査票!$E:$AW,19,FALSE))))))</f>
        <v/>
      </c>
      <c r="K52" s="20" t="str">
        <f>IF(A52="","",IF(VLOOKUP(A52,[7]令和4年度契約状況調査票!$E:$AW,12,FALSE)="①公益社団法人","公社",IF(VLOOKUP(A52,[7]令和4年度契約状況調査票!$E:$AW,12,FALSE)="②公益財団法人","公財","")))</f>
        <v/>
      </c>
      <c r="L52" s="20" t="str">
        <f>IF(A52="","",VLOOKUP(A52,[7]令和4年度契約状況調査票!$E:$AW,13,FALSE))</f>
        <v/>
      </c>
      <c r="M52" s="21" t="str">
        <f>IF(A52="","",IF(VLOOKUP(A52,[7]令和4年度契約状況調査票!$E:$AW,13,FALSE)="国所管",VLOOKUP(A52,[7]令和4年度契約状況調査票!$E:$AW,24,FALSE),""))</f>
        <v/>
      </c>
      <c r="N52" s="22" t="str">
        <f>IF(A52="","",IF(AND(P52="○",O52="分担契約/単価契約"),"単価契約"&amp;CHAR(10)&amp;"予定調達総額 "&amp;TEXT(VLOOKUP(A52,[7]令和4年度契約状況調査票!$E:$AW,16,FALSE),"#,##0円")&amp;"(B)"&amp;CHAR(10)&amp;"分担契約"&amp;CHAR(10)&amp;VLOOKUP(A52,[7]令和4年度契約状況調査票!$E:$AW,32,FALSE),IF(AND(P52="○",O52="分担契約"),"分担契約"&amp;CHAR(10)&amp;"契約総額 "&amp;TEXT(VLOOKUP(A52,[7]令和4年度契約状況調査票!$E:$AW,16,FALSE),"#,##0円")&amp;"(B)"&amp;CHAR(10)&amp;VLOOKUP(A52,[7]令和4年度契約状況調査票!$E:$AW,32,FALSE),(IF(O52="分担契約/単価契約","単価契約"&amp;CHAR(10)&amp;"予定調達総額 "&amp;TEXT(VLOOKUP(A52,[7]令和4年度契約状況調査票!$E:$AW,16,FALSE),"#,##0円")&amp;CHAR(10)&amp;"分担契約"&amp;CHAR(10)&amp;VLOOKUP(A52,[7]令和4年度契約状況調査票!$E:$AW,32,FALSE),IF(O52="分担契約","分担契約"&amp;CHAR(10)&amp;"契約総額 "&amp;TEXT(VLOOKUP(A52,[7]令和4年度契約状況調査票!$E:$AW,16,FALSE),"#,##0円")&amp;CHAR(10)&amp;VLOOKUP(A52,[7]令和4年度契約状況調査票!$E:$AW,32,FALSE),IF(O52="単価契約","単価契約"&amp;CHAR(10)&amp;"予定調達総額 "&amp;TEXT(VLOOKUP(A52,[7]令和4年度契約状況調査票!$E:$AW,16,FALSE),"#,##0円")&amp;CHAR(10)&amp;VLOOKUP(A52,[7]令和4年度契約状況調査票!$E:$AW,32,FALSE),VLOOKUP(A52,[7]令和4年度契約状況調査票!$E:$AW,32,FALSE))))))))</f>
        <v/>
      </c>
      <c r="O52" s="36" t="str">
        <f>IF(A52="","",VLOOKUP(A52,[7]令和4年度契約状況調査票!$E:$CE,53,FALSE))</f>
        <v/>
      </c>
      <c r="P52" s="36" t="str">
        <f>IF(A52="","",IF(VLOOKUP(A52,[7]令和4年度契約状況調査票!$E:$AW,14,FALSE)="他官署で調達手続きを実施のため","×",IF(VLOOKUP(A52,[7]令和4年度契約状況調査票!$E:$AW,21,FALSE)="②同種の他の契約の予定価格を類推されるおそれがあるため公表しない","×","○")))</f>
        <v/>
      </c>
    </row>
    <row r="53" spans="1:16" s="36" customFormat="1" ht="60" hidden="1" customHeight="1">
      <c r="A53" s="42" t="str">
        <f>IF(MAX([7]令和4年度契約状況調査票!E13:E59)&gt;=ROW()-5,ROW()-5,"")</f>
        <v/>
      </c>
      <c r="B53" s="13" t="str">
        <f>IF(A53="","",VLOOKUP(A53,[7]令和4年度契約状況調査票!$E:$AW,5,FALSE))</f>
        <v/>
      </c>
      <c r="C53" s="14" t="str">
        <f>IF(A53="","",VLOOKUP(A53,[7]令和4年度契約状況調査票!$E:$AW,6,FALSE))</f>
        <v/>
      </c>
      <c r="D53" s="43" t="str">
        <f>IF(A53="","",VLOOKUP(A53,[7]令和4年度契約状況調査票!$E:$AW,9,FALSE))</f>
        <v/>
      </c>
      <c r="E53" s="13" t="str">
        <f>IF(A53="","",VLOOKUP(A53,[7]令和4年度契約状況調査票!$E:$AW,10,FALSE))</f>
        <v/>
      </c>
      <c r="F53" s="16" t="str">
        <f>IF(A53="","",VLOOKUP(A53,[7]令和4年度契約状況調査票!$E:$AW,11,FALSE))</f>
        <v/>
      </c>
      <c r="G53" s="17" t="str">
        <f>IF(A53="","",IF(VLOOKUP(A53,[7]令和4年度契約状況調査票!$E:$AW,14,FALSE)="②一般競争入札（総合評価方式）","一般競争入札"&amp;CHAR(10)&amp;"（総合評価方式）","一般競争入札"))</f>
        <v/>
      </c>
      <c r="H53" s="18" t="str">
        <f>IF(A53="","",IF(VLOOKUP(A53,[7]令和4年度契約状況調査票!$E:$AW,16,FALSE)="他官署で調達手続きを実施のため","他官署で調達手続きを実施のため",IF(VLOOKUP(A53,[7]令和4年度契約状況調査票!$E:$AW,23,FALSE)="②同種の他の契約の予定価格を類推されるおそれがあるため公表しない","同種の他の契約の予定価格を類推されるおそれがあるため公表しない",IF(VLOOKUP(A53,[7]令和4年度契約状況調査票!$E:$AW,23,FALSE)="－","－",IF(VLOOKUP(A53,[7]令和4年度契約状況調査票!$E:$AW,7,FALSE)&lt;&gt;"",TEXT(VLOOKUP(A53,[7]令和4年度契約状況調査票!$E:$AW,16,FALSE),"#,##0円")&amp;CHAR(10)&amp;"(A)",VLOOKUP(A53,[7]令和4年度契約状況調査票!$E:$AW,16,FALSE))))))</f>
        <v/>
      </c>
      <c r="I53" s="18" t="str">
        <f>IF(A53="","",VLOOKUP(A53,[7]令和4年度契約状況調査票!$E:$AW,17,FALSE))</f>
        <v/>
      </c>
      <c r="J53" s="19" t="str">
        <f>IF(A53="","",IF(VLOOKUP(A53,[7]令和4年度契約状況調査票!$E:$AW,16,FALSE)="他官署で調達手続きを実施のため","－",IF(VLOOKUP(A53,[7]令和4年度契約状況調査票!$E:$AW,23,FALSE)="②同種の他の契約の予定価格を類推されるおそれがあるため公表しない","－",IF(VLOOKUP(A53,[7]令和4年度契約状況調査票!$E:$AW,23,FALSE)="－","－",IF(VLOOKUP(A53,[7]令和4年度契約状況調査票!$E:$AW,7,FALSE)&lt;&gt;"",TEXT(VLOOKUP(A53,[7]令和4年度契約状況調査票!$E:$AW,19,FALSE),"#.0%")&amp;CHAR(10)&amp;"(B/A×100)",VLOOKUP(A53,[7]令和4年度契約状況調査票!$E:$AW,19,FALSE))))))</f>
        <v/>
      </c>
      <c r="K53" s="20" t="str">
        <f>IF(A53="","",IF(VLOOKUP(A53,[7]令和4年度契約状況調査票!$E:$AW,12,FALSE)="①公益社団法人","公社",IF(VLOOKUP(A53,[7]令和4年度契約状況調査票!$E:$AW,12,FALSE)="②公益財団法人","公財","")))</f>
        <v/>
      </c>
      <c r="L53" s="20" t="str">
        <f>IF(A53="","",VLOOKUP(A53,[7]令和4年度契約状況調査票!$E:$AW,13,FALSE))</f>
        <v/>
      </c>
      <c r="M53" s="21" t="str">
        <f>IF(A53="","",IF(VLOOKUP(A53,[7]令和4年度契約状況調査票!$E:$AW,13,FALSE)="国所管",VLOOKUP(A53,[7]令和4年度契約状況調査票!$E:$AW,24,FALSE),""))</f>
        <v/>
      </c>
      <c r="N53" s="22" t="str">
        <f>IF(A53="","",IF(AND(P53="○",O53="分担契約/単価契約"),"単価契約"&amp;CHAR(10)&amp;"予定調達総額 "&amp;TEXT(VLOOKUP(A53,[7]令和4年度契約状況調査票!$E:$AW,16,FALSE),"#,##0円")&amp;"(B)"&amp;CHAR(10)&amp;"分担契約"&amp;CHAR(10)&amp;VLOOKUP(A53,[7]令和4年度契約状況調査票!$E:$AW,32,FALSE),IF(AND(P53="○",O53="分担契約"),"分担契約"&amp;CHAR(10)&amp;"契約総額 "&amp;TEXT(VLOOKUP(A53,[7]令和4年度契約状況調査票!$E:$AW,16,FALSE),"#,##0円")&amp;"(B)"&amp;CHAR(10)&amp;VLOOKUP(A53,[7]令和4年度契約状況調査票!$E:$AW,32,FALSE),(IF(O53="分担契約/単価契約","単価契約"&amp;CHAR(10)&amp;"予定調達総額 "&amp;TEXT(VLOOKUP(A53,[7]令和4年度契約状況調査票!$E:$AW,16,FALSE),"#,##0円")&amp;CHAR(10)&amp;"分担契約"&amp;CHAR(10)&amp;VLOOKUP(A53,[7]令和4年度契約状況調査票!$E:$AW,32,FALSE),IF(O53="分担契約","分担契約"&amp;CHAR(10)&amp;"契約総額 "&amp;TEXT(VLOOKUP(A53,[7]令和4年度契約状況調査票!$E:$AW,16,FALSE),"#,##0円")&amp;CHAR(10)&amp;VLOOKUP(A53,[7]令和4年度契約状況調査票!$E:$AW,32,FALSE),IF(O53="単価契約","単価契約"&amp;CHAR(10)&amp;"予定調達総額 "&amp;TEXT(VLOOKUP(A53,[7]令和4年度契約状況調査票!$E:$AW,16,FALSE),"#,##0円")&amp;CHAR(10)&amp;VLOOKUP(A53,[7]令和4年度契約状況調査票!$E:$AW,32,FALSE),VLOOKUP(A53,[7]令和4年度契約状況調査票!$E:$AW,32,FALSE))))))))</f>
        <v/>
      </c>
      <c r="O53" s="36" t="str">
        <f>IF(A53="","",VLOOKUP(A53,[7]令和4年度契約状況調査票!$E:$CE,53,FALSE))</f>
        <v/>
      </c>
      <c r="P53" s="36" t="str">
        <f>IF(A53="","",IF(VLOOKUP(A53,[7]令和4年度契約状況調査票!$E:$AW,14,FALSE)="他官署で調達手続きを実施のため","×",IF(VLOOKUP(A53,[7]令和4年度契約状況調査票!$E:$AW,21,FALSE)="②同種の他の契約の予定価格を類推されるおそれがあるため公表しない","×","○")))</f>
        <v/>
      </c>
    </row>
    <row r="54" spans="1:16" s="36" customFormat="1" ht="60" hidden="1" customHeight="1">
      <c r="A54" s="42" t="str">
        <f>IF(MAX([7]令和4年度契約状況調査票!E13:E60)&gt;=ROW()-5,ROW()-5,"")</f>
        <v/>
      </c>
      <c r="B54" s="13" t="str">
        <f>IF(A54="","",VLOOKUP(A54,[7]令和4年度契約状況調査票!$E:$AW,5,FALSE))</f>
        <v/>
      </c>
      <c r="C54" s="14" t="str">
        <f>IF(A54="","",VLOOKUP(A54,[7]令和4年度契約状況調査票!$E:$AW,6,FALSE))</f>
        <v/>
      </c>
      <c r="D54" s="43" t="str">
        <f>IF(A54="","",VLOOKUP(A54,[7]令和4年度契約状況調査票!$E:$AW,9,FALSE))</f>
        <v/>
      </c>
      <c r="E54" s="13" t="str">
        <f>IF(A54="","",VLOOKUP(A54,[7]令和4年度契約状況調査票!$E:$AW,10,FALSE))</f>
        <v/>
      </c>
      <c r="F54" s="16" t="str">
        <f>IF(A54="","",VLOOKUP(A54,[7]令和4年度契約状況調査票!$E:$AW,11,FALSE))</f>
        <v/>
      </c>
      <c r="G54" s="17" t="str">
        <f>IF(A54="","",IF(VLOOKUP(A54,[7]令和4年度契約状況調査票!$E:$AW,14,FALSE)="②一般競争入札（総合評価方式）","一般競争入札"&amp;CHAR(10)&amp;"（総合評価方式）","一般競争入札"))</f>
        <v/>
      </c>
      <c r="H54" s="18" t="str">
        <f>IF(A54="","",IF(VLOOKUP(A54,[7]令和4年度契約状況調査票!$E:$AW,16,FALSE)="他官署で調達手続きを実施のため","他官署で調達手続きを実施のため",IF(VLOOKUP(A54,[7]令和4年度契約状況調査票!$E:$AW,23,FALSE)="②同種の他の契約の予定価格を類推されるおそれがあるため公表しない","同種の他の契約の予定価格を類推されるおそれがあるため公表しない",IF(VLOOKUP(A54,[7]令和4年度契約状況調査票!$E:$AW,23,FALSE)="－","－",IF(VLOOKUP(A54,[7]令和4年度契約状況調査票!$E:$AW,7,FALSE)&lt;&gt;"",TEXT(VLOOKUP(A54,[7]令和4年度契約状況調査票!$E:$AW,16,FALSE),"#,##0円")&amp;CHAR(10)&amp;"(A)",VLOOKUP(A54,[7]令和4年度契約状況調査票!$E:$AW,16,FALSE))))))</f>
        <v/>
      </c>
      <c r="I54" s="18" t="str">
        <f>IF(A54="","",VLOOKUP(A54,[7]令和4年度契約状況調査票!$E:$AW,17,FALSE))</f>
        <v/>
      </c>
      <c r="J54" s="19" t="str">
        <f>IF(A54="","",IF(VLOOKUP(A54,[7]令和4年度契約状況調査票!$E:$AW,16,FALSE)="他官署で調達手続きを実施のため","－",IF(VLOOKUP(A54,[7]令和4年度契約状況調査票!$E:$AW,23,FALSE)="②同種の他の契約の予定価格を類推されるおそれがあるため公表しない","－",IF(VLOOKUP(A54,[7]令和4年度契約状況調査票!$E:$AW,23,FALSE)="－","－",IF(VLOOKUP(A54,[7]令和4年度契約状況調査票!$E:$AW,7,FALSE)&lt;&gt;"",TEXT(VLOOKUP(A54,[7]令和4年度契約状況調査票!$E:$AW,19,FALSE),"#.0%")&amp;CHAR(10)&amp;"(B/A×100)",VLOOKUP(A54,[7]令和4年度契約状況調査票!$E:$AW,19,FALSE))))))</f>
        <v/>
      </c>
      <c r="K54" s="20" t="str">
        <f>IF(A54="","",IF(VLOOKUP(A54,[7]令和4年度契約状況調査票!$E:$AW,12,FALSE)="①公益社団法人","公社",IF(VLOOKUP(A54,[7]令和4年度契約状況調査票!$E:$AW,12,FALSE)="②公益財団法人","公財","")))</f>
        <v/>
      </c>
      <c r="L54" s="20" t="str">
        <f>IF(A54="","",VLOOKUP(A54,[7]令和4年度契約状況調査票!$E:$AW,13,FALSE))</f>
        <v/>
      </c>
      <c r="M54" s="21" t="str">
        <f>IF(A54="","",IF(VLOOKUP(A54,[7]令和4年度契約状況調査票!$E:$AW,13,FALSE)="国所管",VLOOKUP(A54,[7]令和4年度契約状況調査票!$E:$AW,24,FALSE),""))</f>
        <v/>
      </c>
      <c r="N54" s="22" t="str">
        <f>IF(A54="","",IF(AND(P54="○",O54="分担契約/単価契約"),"単価契約"&amp;CHAR(10)&amp;"予定調達総額 "&amp;TEXT(VLOOKUP(A54,[7]令和4年度契約状況調査票!$E:$AW,16,FALSE),"#,##0円")&amp;"(B)"&amp;CHAR(10)&amp;"分担契約"&amp;CHAR(10)&amp;VLOOKUP(A54,[7]令和4年度契約状況調査票!$E:$AW,32,FALSE),IF(AND(P54="○",O54="分担契約"),"分担契約"&amp;CHAR(10)&amp;"契約総額 "&amp;TEXT(VLOOKUP(A54,[7]令和4年度契約状況調査票!$E:$AW,16,FALSE),"#,##0円")&amp;"(B)"&amp;CHAR(10)&amp;VLOOKUP(A54,[7]令和4年度契約状況調査票!$E:$AW,32,FALSE),(IF(O54="分担契約/単価契約","単価契約"&amp;CHAR(10)&amp;"予定調達総額 "&amp;TEXT(VLOOKUP(A54,[7]令和4年度契約状況調査票!$E:$AW,16,FALSE),"#,##0円")&amp;CHAR(10)&amp;"分担契約"&amp;CHAR(10)&amp;VLOOKUP(A54,[7]令和4年度契約状況調査票!$E:$AW,32,FALSE),IF(O54="分担契約","分担契約"&amp;CHAR(10)&amp;"契約総額 "&amp;TEXT(VLOOKUP(A54,[7]令和4年度契約状況調査票!$E:$AW,16,FALSE),"#,##0円")&amp;CHAR(10)&amp;VLOOKUP(A54,[7]令和4年度契約状況調査票!$E:$AW,32,FALSE),IF(O54="単価契約","単価契約"&amp;CHAR(10)&amp;"予定調達総額 "&amp;TEXT(VLOOKUP(A54,[7]令和4年度契約状況調査票!$E:$AW,16,FALSE),"#,##0円")&amp;CHAR(10)&amp;VLOOKUP(A54,[7]令和4年度契約状況調査票!$E:$AW,32,FALSE),VLOOKUP(A54,[7]令和4年度契約状況調査票!$E:$AW,32,FALSE))))))))</f>
        <v/>
      </c>
      <c r="O54" s="36" t="str">
        <f>IF(A54="","",VLOOKUP(A54,[7]令和4年度契約状況調査票!$E:$CE,53,FALSE))</f>
        <v/>
      </c>
      <c r="P54" s="36" t="str">
        <f>IF(A54="","",IF(VLOOKUP(A54,[7]令和4年度契約状況調査票!$E:$AW,14,FALSE)="他官署で調達手続きを実施のため","×",IF(VLOOKUP(A54,[7]令和4年度契約状況調査票!$E:$AW,21,FALSE)="②同種の他の契約の予定価格を類推されるおそれがあるため公表しない","×","○")))</f>
        <v/>
      </c>
    </row>
    <row r="55" spans="1:16" s="36" customFormat="1" ht="60" hidden="1" customHeight="1">
      <c r="A55" s="42" t="str">
        <f>IF(MAX([7]令和4年度契約状況調査票!E13:E61)&gt;=ROW()-5,ROW()-5,"")</f>
        <v/>
      </c>
      <c r="B55" s="13" t="str">
        <f>IF(A55="","",VLOOKUP(A55,[7]令和4年度契約状況調査票!$E:$AW,5,FALSE))</f>
        <v/>
      </c>
      <c r="C55" s="14" t="str">
        <f>IF(A55="","",VLOOKUP(A55,[7]令和4年度契約状況調査票!$E:$AW,6,FALSE))</f>
        <v/>
      </c>
      <c r="D55" s="43" t="str">
        <f>IF(A55="","",VLOOKUP(A55,[7]令和4年度契約状況調査票!$E:$AW,9,FALSE))</f>
        <v/>
      </c>
      <c r="E55" s="13" t="str">
        <f>IF(A55="","",VLOOKUP(A55,[7]令和4年度契約状況調査票!$E:$AW,10,FALSE))</f>
        <v/>
      </c>
      <c r="F55" s="16" t="str">
        <f>IF(A55="","",VLOOKUP(A55,[7]令和4年度契約状況調査票!$E:$AW,11,FALSE))</f>
        <v/>
      </c>
      <c r="G55" s="17" t="str">
        <f>IF(A55="","",IF(VLOOKUP(A55,[7]令和4年度契約状況調査票!$E:$AW,14,FALSE)="②一般競争入札（総合評価方式）","一般競争入札"&amp;CHAR(10)&amp;"（総合評価方式）","一般競争入札"))</f>
        <v/>
      </c>
      <c r="H55" s="18" t="str">
        <f>IF(A55="","",IF(VLOOKUP(A55,[7]令和4年度契約状況調査票!$E:$AW,16,FALSE)="他官署で調達手続きを実施のため","他官署で調達手続きを実施のため",IF(VLOOKUP(A55,[7]令和4年度契約状況調査票!$E:$AW,23,FALSE)="②同種の他の契約の予定価格を類推されるおそれがあるため公表しない","同種の他の契約の予定価格を類推されるおそれがあるため公表しない",IF(VLOOKUP(A55,[7]令和4年度契約状況調査票!$E:$AW,23,FALSE)="－","－",IF(VLOOKUP(A55,[7]令和4年度契約状況調査票!$E:$AW,7,FALSE)&lt;&gt;"",TEXT(VLOOKUP(A55,[7]令和4年度契約状況調査票!$E:$AW,16,FALSE),"#,##0円")&amp;CHAR(10)&amp;"(A)",VLOOKUP(A55,[7]令和4年度契約状況調査票!$E:$AW,16,FALSE))))))</f>
        <v/>
      </c>
      <c r="I55" s="18" t="str">
        <f>IF(A55="","",VLOOKUP(A55,[7]令和4年度契約状況調査票!$E:$AW,17,FALSE))</f>
        <v/>
      </c>
      <c r="J55" s="19" t="str">
        <f>IF(A55="","",IF(VLOOKUP(A55,[7]令和4年度契約状況調査票!$E:$AW,16,FALSE)="他官署で調達手続きを実施のため","－",IF(VLOOKUP(A55,[7]令和4年度契約状況調査票!$E:$AW,23,FALSE)="②同種の他の契約の予定価格を類推されるおそれがあるため公表しない","－",IF(VLOOKUP(A55,[7]令和4年度契約状況調査票!$E:$AW,23,FALSE)="－","－",IF(VLOOKUP(A55,[7]令和4年度契約状況調査票!$E:$AW,7,FALSE)&lt;&gt;"",TEXT(VLOOKUP(A55,[7]令和4年度契約状況調査票!$E:$AW,19,FALSE),"#.0%")&amp;CHAR(10)&amp;"(B/A×100)",VLOOKUP(A55,[7]令和4年度契約状況調査票!$E:$AW,19,FALSE))))))</f>
        <v/>
      </c>
      <c r="K55" s="20" t="str">
        <f>IF(A55="","",IF(VLOOKUP(A55,[7]令和4年度契約状況調査票!$E:$AW,12,FALSE)="①公益社団法人","公社",IF(VLOOKUP(A55,[7]令和4年度契約状況調査票!$E:$AW,12,FALSE)="②公益財団法人","公財","")))</f>
        <v/>
      </c>
      <c r="L55" s="20" t="str">
        <f>IF(A55="","",VLOOKUP(A55,[7]令和4年度契約状況調査票!$E:$AW,13,FALSE))</f>
        <v/>
      </c>
      <c r="M55" s="21" t="str">
        <f>IF(A55="","",IF(VLOOKUP(A55,[7]令和4年度契約状況調査票!$E:$AW,13,FALSE)="国所管",VLOOKUP(A55,[7]令和4年度契約状況調査票!$E:$AW,24,FALSE),""))</f>
        <v/>
      </c>
      <c r="N55" s="22" t="str">
        <f>IF(A55="","",IF(AND(P55="○",O55="分担契約/単価契約"),"単価契約"&amp;CHAR(10)&amp;"予定調達総額 "&amp;TEXT(VLOOKUP(A55,[7]令和4年度契約状況調査票!$E:$AW,16,FALSE),"#,##0円")&amp;"(B)"&amp;CHAR(10)&amp;"分担契約"&amp;CHAR(10)&amp;VLOOKUP(A55,[7]令和4年度契約状況調査票!$E:$AW,32,FALSE),IF(AND(P55="○",O55="分担契約"),"分担契約"&amp;CHAR(10)&amp;"契約総額 "&amp;TEXT(VLOOKUP(A55,[7]令和4年度契約状況調査票!$E:$AW,16,FALSE),"#,##0円")&amp;"(B)"&amp;CHAR(10)&amp;VLOOKUP(A55,[7]令和4年度契約状況調査票!$E:$AW,32,FALSE),(IF(O55="分担契約/単価契約","単価契約"&amp;CHAR(10)&amp;"予定調達総額 "&amp;TEXT(VLOOKUP(A55,[7]令和4年度契約状況調査票!$E:$AW,16,FALSE),"#,##0円")&amp;CHAR(10)&amp;"分担契約"&amp;CHAR(10)&amp;VLOOKUP(A55,[7]令和4年度契約状況調査票!$E:$AW,32,FALSE),IF(O55="分担契約","分担契約"&amp;CHAR(10)&amp;"契約総額 "&amp;TEXT(VLOOKUP(A55,[7]令和4年度契約状況調査票!$E:$AW,16,FALSE),"#,##0円")&amp;CHAR(10)&amp;VLOOKUP(A55,[7]令和4年度契約状況調査票!$E:$AW,32,FALSE),IF(O55="単価契約","単価契約"&amp;CHAR(10)&amp;"予定調達総額 "&amp;TEXT(VLOOKUP(A55,[7]令和4年度契約状況調査票!$E:$AW,16,FALSE),"#,##0円")&amp;CHAR(10)&amp;VLOOKUP(A55,[7]令和4年度契約状況調査票!$E:$AW,32,FALSE),VLOOKUP(A55,[7]令和4年度契約状況調査票!$E:$AW,32,FALSE))))))))</f>
        <v/>
      </c>
      <c r="O55" s="36" t="str">
        <f>IF(A55="","",VLOOKUP(A55,[7]令和4年度契約状況調査票!$E:$CE,53,FALSE))</f>
        <v/>
      </c>
      <c r="P55" s="36" t="str">
        <f>IF(A55="","",IF(VLOOKUP(A55,[7]令和4年度契約状況調査票!$E:$AW,14,FALSE)="他官署で調達手続きを実施のため","×",IF(VLOOKUP(A55,[7]令和4年度契約状況調査票!$E:$AW,21,FALSE)="②同種の他の契約の予定価格を類推されるおそれがあるため公表しない","×","○")))</f>
        <v/>
      </c>
    </row>
    <row r="56" spans="1:16" s="36" customFormat="1" ht="60" hidden="1" customHeight="1">
      <c r="A56" s="42" t="str">
        <f>IF(MAX([7]令和4年度契約状況調査票!E13:E62)&gt;=ROW()-5,ROW()-5,"")</f>
        <v/>
      </c>
      <c r="B56" s="13" t="str">
        <f>IF(A56="","",VLOOKUP(A56,[7]令和4年度契約状況調査票!$E:$AW,5,FALSE))</f>
        <v/>
      </c>
      <c r="C56" s="14" t="str">
        <f>IF(A56="","",VLOOKUP(A56,[7]令和4年度契約状況調査票!$E:$AW,6,FALSE))</f>
        <v/>
      </c>
      <c r="D56" s="43" t="str">
        <f>IF(A56="","",VLOOKUP(A56,[7]令和4年度契約状況調査票!$E:$AW,9,FALSE))</f>
        <v/>
      </c>
      <c r="E56" s="13" t="str">
        <f>IF(A56="","",VLOOKUP(A56,[7]令和4年度契約状況調査票!$E:$AW,10,FALSE))</f>
        <v/>
      </c>
      <c r="F56" s="16" t="str">
        <f>IF(A56="","",VLOOKUP(A56,[7]令和4年度契約状況調査票!$E:$AW,11,FALSE))</f>
        <v/>
      </c>
      <c r="G56" s="17" t="str">
        <f>IF(A56="","",IF(VLOOKUP(A56,[7]令和4年度契約状況調査票!$E:$AW,14,FALSE)="②一般競争入札（総合評価方式）","一般競争入札"&amp;CHAR(10)&amp;"（総合評価方式）","一般競争入札"))</f>
        <v/>
      </c>
      <c r="H56" s="18" t="str">
        <f>IF(A56="","",IF(VLOOKUP(A56,[7]令和4年度契約状況調査票!$E:$AW,16,FALSE)="他官署で調達手続きを実施のため","他官署で調達手続きを実施のため",IF(VLOOKUP(A56,[7]令和4年度契約状況調査票!$E:$AW,23,FALSE)="②同種の他の契約の予定価格を類推されるおそれがあるため公表しない","同種の他の契約の予定価格を類推されるおそれがあるため公表しない",IF(VLOOKUP(A56,[7]令和4年度契約状況調査票!$E:$AW,23,FALSE)="－","－",IF(VLOOKUP(A56,[7]令和4年度契約状況調査票!$E:$AW,7,FALSE)&lt;&gt;"",TEXT(VLOOKUP(A56,[7]令和4年度契約状況調査票!$E:$AW,16,FALSE),"#,##0円")&amp;CHAR(10)&amp;"(A)",VLOOKUP(A56,[7]令和4年度契約状況調査票!$E:$AW,16,FALSE))))))</f>
        <v/>
      </c>
      <c r="I56" s="18" t="str">
        <f>IF(A56="","",VLOOKUP(A56,[7]令和4年度契約状況調査票!$E:$AW,17,FALSE))</f>
        <v/>
      </c>
      <c r="J56" s="19" t="str">
        <f>IF(A56="","",IF(VLOOKUP(A56,[7]令和4年度契約状況調査票!$E:$AW,16,FALSE)="他官署で調達手続きを実施のため","－",IF(VLOOKUP(A56,[7]令和4年度契約状況調査票!$E:$AW,23,FALSE)="②同種の他の契約の予定価格を類推されるおそれがあるため公表しない","－",IF(VLOOKUP(A56,[7]令和4年度契約状況調査票!$E:$AW,23,FALSE)="－","－",IF(VLOOKUP(A56,[7]令和4年度契約状況調査票!$E:$AW,7,FALSE)&lt;&gt;"",TEXT(VLOOKUP(A56,[7]令和4年度契約状況調査票!$E:$AW,19,FALSE),"#.0%")&amp;CHAR(10)&amp;"(B/A×100)",VLOOKUP(A56,[7]令和4年度契約状況調査票!$E:$AW,19,FALSE))))))</f>
        <v/>
      </c>
      <c r="K56" s="20" t="str">
        <f>IF(A56="","",IF(VLOOKUP(A56,[7]令和4年度契約状況調査票!$E:$AW,12,FALSE)="①公益社団法人","公社",IF(VLOOKUP(A56,[7]令和4年度契約状況調査票!$E:$AW,12,FALSE)="②公益財団法人","公財","")))</f>
        <v/>
      </c>
      <c r="L56" s="20" t="str">
        <f>IF(A56="","",VLOOKUP(A56,[7]令和4年度契約状況調査票!$E:$AW,13,FALSE))</f>
        <v/>
      </c>
      <c r="M56" s="21" t="str">
        <f>IF(A56="","",IF(VLOOKUP(A56,[7]令和4年度契約状況調査票!$E:$AW,13,FALSE)="国所管",VLOOKUP(A56,[7]令和4年度契約状況調査票!$E:$AW,24,FALSE),""))</f>
        <v/>
      </c>
      <c r="N56" s="22" t="str">
        <f>IF(A56="","",IF(AND(P56="○",O56="分担契約/単価契約"),"単価契約"&amp;CHAR(10)&amp;"予定調達総額 "&amp;TEXT(VLOOKUP(A56,[7]令和4年度契約状況調査票!$E:$AW,16,FALSE),"#,##0円")&amp;"(B)"&amp;CHAR(10)&amp;"分担契約"&amp;CHAR(10)&amp;VLOOKUP(A56,[7]令和4年度契約状況調査票!$E:$AW,32,FALSE),IF(AND(P56="○",O56="分担契約"),"分担契約"&amp;CHAR(10)&amp;"契約総額 "&amp;TEXT(VLOOKUP(A56,[7]令和4年度契約状況調査票!$E:$AW,16,FALSE),"#,##0円")&amp;"(B)"&amp;CHAR(10)&amp;VLOOKUP(A56,[7]令和4年度契約状況調査票!$E:$AW,32,FALSE),(IF(O56="分担契約/単価契約","単価契約"&amp;CHAR(10)&amp;"予定調達総額 "&amp;TEXT(VLOOKUP(A56,[7]令和4年度契約状況調査票!$E:$AW,16,FALSE),"#,##0円")&amp;CHAR(10)&amp;"分担契約"&amp;CHAR(10)&amp;VLOOKUP(A56,[7]令和4年度契約状況調査票!$E:$AW,32,FALSE),IF(O56="分担契約","分担契約"&amp;CHAR(10)&amp;"契約総額 "&amp;TEXT(VLOOKUP(A56,[7]令和4年度契約状況調査票!$E:$AW,16,FALSE),"#,##0円")&amp;CHAR(10)&amp;VLOOKUP(A56,[7]令和4年度契約状況調査票!$E:$AW,32,FALSE),IF(O56="単価契約","単価契約"&amp;CHAR(10)&amp;"予定調達総額 "&amp;TEXT(VLOOKUP(A56,[7]令和4年度契約状況調査票!$E:$AW,16,FALSE),"#,##0円")&amp;CHAR(10)&amp;VLOOKUP(A56,[7]令和4年度契約状況調査票!$E:$AW,32,FALSE),VLOOKUP(A56,[7]令和4年度契約状況調査票!$E:$AW,32,FALSE))))))))</f>
        <v/>
      </c>
      <c r="O56" s="36" t="str">
        <f>IF(A56="","",VLOOKUP(A56,[7]令和4年度契約状況調査票!$E:$CE,53,FALSE))</f>
        <v/>
      </c>
      <c r="P56" s="36" t="str">
        <f>IF(A56="","",IF(VLOOKUP(A56,[7]令和4年度契約状況調査票!$E:$AW,14,FALSE)="他官署で調達手続きを実施のため","×",IF(VLOOKUP(A56,[7]令和4年度契約状況調査票!$E:$AW,21,FALSE)="②同種の他の契約の予定価格を類推されるおそれがあるため公表しない","×","○")))</f>
        <v/>
      </c>
    </row>
    <row r="57" spans="1:16" s="36" customFormat="1" ht="60" hidden="1" customHeight="1">
      <c r="A57" s="42" t="str">
        <f>IF(MAX([7]令和4年度契約状況調査票!E13:E63)&gt;=ROW()-5,ROW()-5,"")</f>
        <v/>
      </c>
      <c r="B57" s="13" t="str">
        <f>IF(A57="","",VLOOKUP(A57,[7]令和4年度契約状況調査票!$E:$AW,5,FALSE))</f>
        <v/>
      </c>
      <c r="C57" s="14" t="str">
        <f>IF(A57="","",VLOOKUP(A57,[7]令和4年度契約状況調査票!$E:$AW,6,FALSE))</f>
        <v/>
      </c>
      <c r="D57" s="43" t="str">
        <f>IF(A57="","",VLOOKUP(A57,[7]令和4年度契約状況調査票!$E:$AW,9,FALSE))</f>
        <v/>
      </c>
      <c r="E57" s="13" t="str">
        <f>IF(A57="","",VLOOKUP(A57,[7]令和4年度契約状況調査票!$E:$AW,10,FALSE))</f>
        <v/>
      </c>
      <c r="F57" s="16" t="str">
        <f>IF(A57="","",VLOOKUP(A57,[7]令和4年度契約状況調査票!$E:$AW,11,FALSE))</f>
        <v/>
      </c>
      <c r="G57" s="17" t="str">
        <f>IF(A57="","",IF(VLOOKUP(A57,[7]令和4年度契約状況調査票!$E:$AW,14,FALSE)="②一般競争入札（総合評価方式）","一般競争入札"&amp;CHAR(10)&amp;"（総合評価方式）","一般競争入札"))</f>
        <v/>
      </c>
      <c r="H57" s="18" t="str">
        <f>IF(A57="","",IF(VLOOKUP(A57,[7]令和4年度契約状況調査票!$E:$AW,16,FALSE)="他官署で調達手続きを実施のため","他官署で調達手続きを実施のため",IF(VLOOKUP(A57,[7]令和4年度契約状況調査票!$E:$AW,23,FALSE)="②同種の他の契約の予定価格を類推されるおそれがあるため公表しない","同種の他の契約の予定価格を類推されるおそれがあるため公表しない",IF(VLOOKUP(A57,[7]令和4年度契約状況調査票!$E:$AW,23,FALSE)="－","－",IF(VLOOKUP(A57,[7]令和4年度契約状況調査票!$E:$AW,7,FALSE)&lt;&gt;"",TEXT(VLOOKUP(A57,[7]令和4年度契約状況調査票!$E:$AW,16,FALSE),"#,##0円")&amp;CHAR(10)&amp;"(A)",VLOOKUP(A57,[7]令和4年度契約状況調査票!$E:$AW,16,FALSE))))))</f>
        <v/>
      </c>
      <c r="I57" s="18" t="str">
        <f>IF(A57="","",VLOOKUP(A57,[7]令和4年度契約状況調査票!$E:$AW,17,FALSE))</f>
        <v/>
      </c>
      <c r="J57" s="19" t="str">
        <f>IF(A57="","",IF(VLOOKUP(A57,[7]令和4年度契約状況調査票!$E:$AW,16,FALSE)="他官署で調達手続きを実施のため","－",IF(VLOOKUP(A57,[7]令和4年度契約状況調査票!$E:$AW,23,FALSE)="②同種の他の契約の予定価格を類推されるおそれがあるため公表しない","－",IF(VLOOKUP(A57,[7]令和4年度契約状況調査票!$E:$AW,23,FALSE)="－","－",IF(VLOOKUP(A57,[7]令和4年度契約状況調査票!$E:$AW,7,FALSE)&lt;&gt;"",TEXT(VLOOKUP(A57,[7]令和4年度契約状況調査票!$E:$AW,19,FALSE),"#.0%")&amp;CHAR(10)&amp;"(B/A×100)",VLOOKUP(A57,[7]令和4年度契約状況調査票!$E:$AW,19,FALSE))))))</f>
        <v/>
      </c>
      <c r="K57" s="20" t="str">
        <f>IF(A57="","",IF(VLOOKUP(A57,[7]令和4年度契約状況調査票!$E:$AW,12,FALSE)="①公益社団法人","公社",IF(VLOOKUP(A57,[7]令和4年度契約状況調査票!$E:$AW,12,FALSE)="②公益財団法人","公財","")))</f>
        <v/>
      </c>
      <c r="L57" s="20" t="str">
        <f>IF(A57="","",VLOOKUP(A57,[7]令和4年度契約状況調査票!$E:$AW,13,FALSE))</f>
        <v/>
      </c>
      <c r="M57" s="21" t="str">
        <f>IF(A57="","",IF(VLOOKUP(A57,[7]令和4年度契約状況調査票!$E:$AW,13,FALSE)="国所管",VLOOKUP(A57,[7]令和4年度契約状況調査票!$E:$AW,24,FALSE),""))</f>
        <v/>
      </c>
      <c r="N57" s="22" t="str">
        <f>IF(A57="","",IF(AND(P57="○",O57="分担契約/単価契約"),"単価契約"&amp;CHAR(10)&amp;"予定調達総額 "&amp;TEXT(VLOOKUP(A57,[7]令和4年度契約状況調査票!$E:$AW,16,FALSE),"#,##0円")&amp;"(B)"&amp;CHAR(10)&amp;"分担契約"&amp;CHAR(10)&amp;VLOOKUP(A57,[7]令和4年度契約状況調査票!$E:$AW,32,FALSE),IF(AND(P57="○",O57="分担契約"),"分担契約"&amp;CHAR(10)&amp;"契約総額 "&amp;TEXT(VLOOKUP(A57,[7]令和4年度契約状況調査票!$E:$AW,16,FALSE),"#,##0円")&amp;"(B)"&amp;CHAR(10)&amp;VLOOKUP(A57,[7]令和4年度契約状況調査票!$E:$AW,32,FALSE),(IF(O57="分担契約/単価契約","単価契約"&amp;CHAR(10)&amp;"予定調達総額 "&amp;TEXT(VLOOKUP(A57,[7]令和4年度契約状況調査票!$E:$AW,16,FALSE),"#,##0円")&amp;CHAR(10)&amp;"分担契約"&amp;CHAR(10)&amp;VLOOKUP(A57,[7]令和4年度契約状況調査票!$E:$AW,32,FALSE),IF(O57="分担契約","分担契約"&amp;CHAR(10)&amp;"契約総額 "&amp;TEXT(VLOOKUP(A57,[7]令和4年度契約状況調査票!$E:$AW,16,FALSE),"#,##0円")&amp;CHAR(10)&amp;VLOOKUP(A57,[7]令和4年度契約状況調査票!$E:$AW,32,FALSE),IF(O57="単価契約","単価契約"&amp;CHAR(10)&amp;"予定調達総額 "&amp;TEXT(VLOOKUP(A57,[7]令和4年度契約状況調査票!$E:$AW,16,FALSE),"#,##0円")&amp;CHAR(10)&amp;VLOOKUP(A57,[7]令和4年度契約状況調査票!$E:$AW,32,FALSE),VLOOKUP(A57,[7]令和4年度契約状況調査票!$E:$AW,32,FALSE))))))))</f>
        <v/>
      </c>
      <c r="O57" s="36" t="str">
        <f>IF(A57="","",VLOOKUP(A57,[7]令和4年度契約状況調査票!$E:$CE,53,FALSE))</f>
        <v/>
      </c>
      <c r="P57" s="36" t="str">
        <f>IF(A57="","",IF(VLOOKUP(A57,[7]令和4年度契約状況調査票!$E:$AW,14,FALSE)="他官署で調達手続きを実施のため","×",IF(VLOOKUP(A57,[7]令和4年度契約状況調査票!$E:$AW,21,FALSE)="②同種の他の契約の予定価格を類推されるおそれがあるため公表しない","×","○")))</f>
        <v/>
      </c>
    </row>
    <row r="58" spans="1:16" s="36" customFormat="1" ht="60" hidden="1" customHeight="1">
      <c r="A58" s="42" t="str">
        <f>IF(MAX([7]令和4年度契約状況調査票!E13:E64)&gt;=ROW()-5,ROW()-5,"")</f>
        <v/>
      </c>
      <c r="B58" s="13" t="str">
        <f>IF(A58="","",VLOOKUP(A58,[7]令和4年度契約状況調査票!$E:$AW,5,FALSE))</f>
        <v/>
      </c>
      <c r="C58" s="14" t="str">
        <f>IF(A58="","",VLOOKUP(A58,[7]令和4年度契約状況調査票!$E:$AW,6,FALSE))</f>
        <v/>
      </c>
      <c r="D58" s="43" t="str">
        <f>IF(A58="","",VLOOKUP(A58,[7]令和4年度契約状況調査票!$E:$AW,9,FALSE))</f>
        <v/>
      </c>
      <c r="E58" s="13" t="str">
        <f>IF(A58="","",VLOOKUP(A58,[7]令和4年度契約状況調査票!$E:$AW,10,FALSE))</f>
        <v/>
      </c>
      <c r="F58" s="16" t="str">
        <f>IF(A58="","",VLOOKUP(A58,[7]令和4年度契約状況調査票!$E:$AW,11,FALSE))</f>
        <v/>
      </c>
      <c r="G58" s="17" t="str">
        <f>IF(A58="","",IF(VLOOKUP(A58,[7]令和4年度契約状況調査票!$E:$AW,14,FALSE)="②一般競争入札（総合評価方式）","一般競争入札"&amp;CHAR(10)&amp;"（総合評価方式）","一般競争入札"))</f>
        <v/>
      </c>
      <c r="H58" s="18" t="str">
        <f>IF(A58="","",IF(VLOOKUP(A58,[7]令和4年度契約状況調査票!$E:$AW,16,FALSE)="他官署で調達手続きを実施のため","他官署で調達手続きを実施のため",IF(VLOOKUP(A58,[7]令和4年度契約状況調査票!$E:$AW,23,FALSE)="②同種の他の契約の予定価格を類推されるおそれがあるため公表しない","同種の他の契約の予定価格を類推されるおそれがあるため公表しない",IF(VLOOKUP(A58,[7]令和4年度契約状況調査票!$E:$AW,23,FALSE)="－","－",IF(VLOOKUP(A58,[7]令和4年度契約状況調査票!$E:$AW,7,FALSE)&lt;&gt;"",TEXT(VLOOKUP(A58,[7]令和4年度契約状況調査票!$E:$AW,16,FALSE),"#,##0円")&amp;CHAR(10)&amp;"(A)",VLOOKUP(A58,[7]令和4年度契約状況調査票!$E:$AW,16,FALSE))))))</f>
        <v/>
      </c>
      <c r="I58" s="18" t="str">
        <f>IF(A58="","",VLOOKUP(A58,[7]令和4年度契約状況調査票!$E:$AW,17,FALSE))</f>
        <v/>
      </c>
      <c r="J58" s="19" t="str">
        <f>IF(A58="","",IF(VLOOKUP(A58,[7]令和4年度契約状況調査票!$E:$AW,16,FALSE)="他官署で調達手続きを実施のため","－",IF(VLOOKUP(A58,[7]令和4年度契約状況調査票!$E:$AW,23,FALSE)="②同種の他の契約の予定価格を類推されるおそれがあるため公表しない","－",IF(VLOOKUP(A58,[7]令和4年度契約状況調査票!$E:$AW,23,FALSE)="－","－",IF(VLOOKUP(A58,[7]令和4年度契約状況調査票!$E:$AW,7,FALSE)&lt;&gt;"",TEXT(VLOOKUP(A58,[7]令和4年度契約状況調査票!$E:$AW,19,FALSE),"#.0%")&amp;CHAR(10)&amp;"(B/A×100)",VLOOKUP(A58,[7]令和4年度契約状況調査票!$E:$AW,19,FALSE))))))</f>
        <v/>
      </c>
      <c r="K58" s="20" t="str">
        <f>IF(A58="","",IF(VLOOKUP(A58,[7]令和4年度契約状況調査票!$E:$AW,12,FALSE)="①公益社団法人","公社",IF(VLOOKUP(A58,[7]令和4年度契約状況調査票!$E:$AW,12,FALSE)="②公益財団法人","公財","")))</f>
        <v/>
      </c>
      <c r="L58" s="20" t="str">
        <f>IF(A58="","",VLOOKUP(A58,[7]令和4年度契約状況調査票!$E:$AW,13,FALSE))</f>
        <v/>
      </c>
      <c r="M58" s="21" t="str">
        <f>IF(A58="","",IF(VLOOKUP(A58,[7]令和4年度契約状況調査票!$E:$AW,13,FALSE)="国所管",VLOOKUP(A58,[7]令和4年度契約状況調査票!$E:$AW,24,FALSE),""))</f>
        <v/>
      </c>
      <c r="N58" s="22" t="str">
        <f>IF(A58="","",IF(AND(P58="○",O58="分担契約/単価契約"),"単価契約"&amp;CHAR(10)&amp;"予定調達総額 "&amp;TEXT(VLOOKUP(A58,[7]令和4年度契約状況調査票!$E:$AW,16,FALSE),"#,##0円")&amp;"(B)"&amp;CHAR(10)&amp;"分担契約"&amp;CHAR(10)&amp;VLOOKUP(A58,[7]令和4年度契約状況調査票!$E:$AW,32,FALSE),IF(AND(P58="○",O58="分担契約"),"分担契約"&amp;CHAR(10)&amp;"契約総額 "&amp;TEXT(VLOOKUP(A58,[7]令和4年度契約状況調査票!$E:$AW,16,FALSE),"#,##0円")&amp;"(B)"&amp;CHAR(10)&amp;VLOOKUP(A58,[7]令和4年度契約状況調査票!$E:$AW,32,FALSE),(IF(O58="分担契約/単価契約","単価契約"&amp;CHAR(10)&amp;"予定調達総額 "&amp;TEXT(VLOOKUP(A58,[7]令和4年度契約状況調査票!$E:$AW,16,FALSE),"#,##0円")&amp;CHAR(10)&amp;"分担契約"&amp;CHAR(10)&amp;VLOOKUP(A58,[7]令和4年度契約状況調査票!$E:$AW,32,FALSE),IF(O58="分担契約","分担契約"&amp;CHAR(10)&amp;"契約総額 "&amp;TEXT(VLOOKUP(A58,[7]令和4年度契約状況調査票!$E:$AW,16,FALSE),"#,##0円")&amp;CHAR(10)&amp;VLOOKUP(A58,[7]令和4年度契約状況調査票!$E:$AW,32,FALSE),IF(O58="単価契約","単価契約"&amp;CHAR(10)&amp;"予定調達総額 "&amp;TEXT(VLOOKUP(A58,[7]令和4年度契約状況調査票!$E:$AW,16,FALSE),"#,##0円")&amp;CHAR(10)&amp;VLOOKUP(A58,[7]令和4年度契約状況調査票!$E:$AW,32,FALSE),VLOOKUP(A58,[7]令和4年度契約状況調査票!$E:$AW,32,FALSE))))))))</f>
        <v/>
      </c>
      <c r="O58" s="36" t="str">
        <f>IF(A58="","",VLOOKUP(A58,[7]令和4年度契約状況調査票!$E:$CE,53,FALSE))</f>
        <v/>
      </c>
      <c r="P58" s="36" t="str">
        <f>IF(A58="","",IF(VLOOKUP(A58,[7]令和4年度契約状況調査票!$E:$AW,14,FALSE)="他官署で調達手続きを実施のため","×",IF(VLOOKUP(A58,[7]令和4年度契約状況調査票!$E:$AW,21,FALSE)="②同種の他の契約の予定価格を類推されるおそれがあるため公表しない","×","○")))</f>
        <v/>
      </c>
    </row>
    <row r="59" spans="1:16" s="36" customFormat="1" ht="60" hidden="1" customHeight="1">
      <c r="A59" s="42" t="str">
        <f>IF(MAX([7]令和4年度契約状況調査票!E13:E65)&gt;=ROW()-5,ROW()-5,"")</f>
        <v/>
      </c>
      <c r="B59" s="13" t="str">
        <f>IF(A59="","",VLOOKUP(A59,[7]令和4年度契約状況調査票!$E:$AW,5,FALSE))</f>
        <v/>
      </c>
      <c r="C59" s="14" t="str">
        <f>IF(A59="","",VLOOKUP(A59,[7]令和4年度契約状況調査票!$E:$AW,6,FALSE))</f>
        <v/>
      </c>
      <c r="D59" s="43" t="str">
        <f>IF(A59="","",VLOOKUP(A59,[7]令和4年度契約状況調査票!$E:$AW,9,FALSE))</f>
        <v/>
      </c>
      <c r="E59" s="13" t="str">
        <f>IF(A59="","",VLOOKUP(A59,[7]令和4年度契約状況調査票!$E:$AW,10,FALSE))</f>
        <v/>
      </c>
      <c r="F59" s="16" t="str">
        <f>IF(A59="","",VLOOKUP(A59,[7]令和4年度契約状況調査票!$E:$AW,11,FALSE))</f>
        <v/>
      </c>
      <c r="G59" s="17" t="str">
        <f>IF(A59="","",IF(VLOOKUP(A59,[7]令和4年度契約状況調査票!$E:$AW,14,FALSE)="②一般競争入札（総合評価方式）","一般競争入札"&amp;CHAR(10)&amp;"（総合評価方式）","一般競争入札"))</f>
        <v/>
      </c>
      <c r="H59" s="18" t="str">
        <f>IF(A59="","",IF(VLOOKUP(A59,[7]令和4年度契約状況調査票!$E:$AW,16,FALSE)="他官署で調達手続きを実施のため","他官署で調達手続きを実施のため",IF(VLOOKUP(A59,[7]令和4年度契約状況調査票!$E:$AW,23,FALSE)="②同種の他の契約の予定価格を類推されるおそれがあるため公表しない","同種の他の契約の予定価格を類推されるおそれがあるため公表しない",IF(VLOOKUP(A59,[7]令和4年度契約状況調査票!$E:$AW,23,FALSE)="－","－",IF(VLOOKUP(A59,[7]令和4年度契約状況調査票!$E:$AW,7,FALSE)&lt;&gt;"",TEXT(VLOOKUP(A59,[7]令和4年度契約状況調査票!$E:$AW,16,FALSE),"#,##0円")&amp;CHAR(10)&amp;"(A)",VLOOKUP(A59,[7]令和4年度契約状況調査票!$E:$AW,16,FALSE))))))</f>
        <v/>
      </c>
      <c r="I59" s="18" t="str">
        <f>IF(A59="","",VLOOKUP(A59,[7]令和4年度契約状況調査票!$E:$AW,17,FALSE))</f>
        <v/>
      </c>
      <c r="J59" s="19" t="str">
        <f>IF(A59="","",IF(VLOOKUP(A59,[7]令和4年度契約状況調査票!$E:$AW,16,FALSE)="他官署で調達手続きを実施のため","－",IF(VLOOKUP(A59,[7]令和4年度契約状況調査票!$E:$AW,23,FALSE)="②同種の他の契約の予定価格を類推されるおそれがあるため公表しない","－",IF(VLOOKUP(A59,[7]令和4年度契約状況調査票!$E:$AW,23,FALSE)="－","－",IF(VLOOKUP(A59,[7]令和4年度契約状況調査票!$E:$AW,7,FALSE)&lt;&gt;"",TEXT(VLOOKUP(A59,[7]令和4年度契約状況調査票!$E:$AW,19,FALSE),"#.0%")&amp;CHAR(10)&amp;"(B/A×100)",VLOOKUP(A59,[7]令和4年度契約状況調査票!$E:$AW,19,FALSE))))))</f>
        <v/>
      </c>
      <c r="K59" s="20" t="str">
        <f>IF(A59="","",IF(VLOOKUP(A59,[7]令和4年度契約状況調査票!$E:$AW,12,FALSE)="①公益社団法人","公社",IF(VLOOKUP(A59,[7]令和4年度契約状況調査票!$E:$AW,12,FALSE)="②公益財団法人","公財","")))</f>
        <v/>
      </c>
      <c r="L59" s="20" t="str">
        <f>IF(A59="","",VLOOKUP(A59,[7]令和4年度契約状況調査票!$E:$AW,13,FALSE))</f>
        <v/>
      </c>
      <c r="M59" s="21" t="str">
        <f>IF(A59="","",IF(VLOOKUP(A59,[7]令和4年度契約状況調査票!$E:$AW,13,FALSE)="国所管",VLOOKUP(A59,[7]令和4年度契約状況調査票!$E:$AW,24,FALSE),""))</f>
        <v/>
      </c>
      <c r="N59" s="22" t="str">
        <f>IF(A59="","",IF(AND(P59="○",O59="分担契約/単価契約"),"単価契約"&amp;CHAR(10)&amp;"予定調達総額 "&amp;TEXT(VLOOKUP(A59,[7]令和4年度契約状況調査票!$E:$AW,16,FALSE),"#,##0円")&amp;"(B)"&amp;CHAR(10)&amp;"分担契約"&amp;CHAR(10)&amp;VLOOKUP(A59,[7]令和4年度契約状況調査票!$E:$AW,32,FALSE),IF(AND(P59="○",O59="分担契約"),"分担契約"&amp;CHAR(10)&amp;"契約総額 "&amp;TEXT(VLOOKUP(A59,[7]令和4年度契約状況調査票!$E:$AW,16,FALSE),"#,##0円")&amp;"(B)"&amp;CHAR(10)&amp;VLOOKUP(A59,[7]令和4年度契約状況調査票!$E:$AW,32,FALSE),(IF(O59="分担契約/単価契約","単価契約"&amp;CHAR(10)&amp;"予定調達総額 "&amp;TEXT(VLOOKUP(A59,[7]令和4年度契約状況調査票!$E:$AW,16,FALSE),"#,##0円")&amp;CHAR(10)&amp;"分担契約"&amp;CHAR(10)&amp;VLOOKUP(A59,[7]令和4年度契約状況調査票!$E:$AW,32,FALSE),IF(O59="分担契約","分担契約"&amp;CHAR(10)&amp;"契約総額 "&amp;TEXT(VLOOKUP(A59,[7]令和4年度契約状況調査票!$E:$AW,16,FALSE),"#,##0円")&amp;CHAR(10)&amp;VLOOKUP(A59,[7]令和4年度契約状況調査票!$E:$AW,32,FALSE),IF(O59="単価契約","単価契約"&amp;CHAR(10)&amp;"予定調達総額 "&amp;TEXT(VLOOKUP(A59,[7]令和4年度契約状況調査票!$E:$AW,16,FALSE),"#,##0円")&amp;CHAR(10)&amp;VLOOKUP(A59,[7]令和4年度契約状況調査票!$E:$AW,32,FALSE),VLOOKUP(A59,[7]令和4年度契約状況調査票!$E:$AW,32,FALSE))))))))</f>
        <v/>
      </c>
      <c r="O59" s="36" t="str">
        <f>IF(A59="","",VLOOKUP(A59,[7]令和4年度契約状況調査票!$E:$CE,53,FALSE))</f>
        <v/>
      </c>
      <c r="P59" s="36" t="str">
        <f>IF(A59="","",IF(VLOOKUP(A59,[7]令和4年度契約状況調査票!$E:$AW,14,FALSE)="他官署で調達手続きを実施のため","×",IF(VLOOKUP(A59,[7]令和4年度契約状況調査票!$E:$AW,21,FALSE)="②同種の他の契約の予定価格を類推されるおそれがあるため公表しない","×","○")))</f>
        <v/>
      </c>
    </row>
    <row r="60" spans="1:16" s="36" customFormat="1" ht="60" hidden="1" customHeight="1">
      <c r="A60" s="42" t="str">
        <f>IF(MAX([7]令和4年度契約状況調査票!E13:E66)&gt;=ROW()-5,ROW()-5,"")</f>
        <v/>
      </c>
      <c r="B60" s="13" t="str">
        <f>IF(A60="","",VLOOKUP(A60,[7]令和4年度契約状況調査票!$E:$AW,5,FALSE))</f>
        <v/>
      </c>
      <c r="C60" s="14" t="str">
        <f>IF(A60="","",VLOOKUP(A60,[7]令和4年度契約状況調査票!$E:$AW,6,FALSE))</f>
        <v/>
      </c>
      <c r="D60" s="43" t="str">
        <f>IF(A60="","",VLOOKUP(A60,[7]令和4年度契約状況調査票!$E:$AW,9,FALSE))</f>
        <v/>
      </c>
      <c r="E60" s="13" t="str">
        <f>IF(A60="","",VLOOKUP(A60,[7]令和4年度契約状況調査票!$E:$AW,10,FALSE))</f>
        <v/>
      </c>
      <c r="F60" s="16" t="str">
        <f>IF(A60="","",VLOOKUP(A60,[7]令和4年度契約状況調査票!$E:$AW,11,FALSE))</f>
        <v/>
      </c>
      <c r="G60" s="17" t="str">
        <f>IF(A60="","",IF(VLOOKUP(A60,[7]令和4年度契約状況調査票!$E:$AW,14,FALSE)="②一般競争入札（総合評価方式）","一般競争入札"&amp;CHAR(10)&amp;"（総合評価方式）","一般競争入札"))</f>
        <v/>
      </c>
      <c r="H60" s="18" t="str">
        <f>IF(A60="","",IF(VLOOKUP(A60,[7]令和4年度契約状況調査票!$E:$AW,16,FALSE)="他官署で調達手続きを実施のため","他官署で調達手続きを実施のため",IF(VLOOKUP(A60,[7]令和4年度契約状況調査票!$E:$AW,23,FALSE)="②同種の他の契約の予定価格を類推されるおそれがあるため公表しない","同種の他の契約の予定価格を類推されるおそれがあるため公表しない",IF(VLOOKUP(A60,[7]令和4年度契約状況調査票!$E:$AW,23,FALSE)="－","－",IF(VLOOKUP(A60,[7]令和4年度契約状況調査票!$E:$AW,7,FALSE)&lt;&gt;"",TEXT(VLOOKUP(A60,[7]令和4年度契約状況調査票!$E:$AW,16,FALSE),"#,##0円")&amp;CHAR(10)&amp;"(A)",VLOOKUP(A60,[7]令和4年度契約状況調査票!$E:$AW,16,FALSE))))))</f>
        <v/>
      </c>
      <c r="I60" s="18" t="str">
        <f>IF(A60="","",VLOOKUP(A60,[7]令和4年度契約状況調査票!$E:$AW,17,FALSE))</f>
        <v/>
      </c>
      <c r="J60" s="19" t="str">
        <f>IF(A60="","",IF(VLOOKUP(A60,[7]令和4年度契約状況調査票!$E:$AW,16,FALSE)="他官署で調達手続きを実施のため","－",IF(VLOOKUP(A60,[7]令和4年度契約状況調査票!$E:$AW,23,FALSE)="②同種の他の契約の予定価格を類推されるおそれがあるため公表しない","－",IF(VLOOKUP(A60,[7]令和4年度契約状況調査票!$E:$AW,23,FALSE)="－","－",IF(VLOOKUP(A60,[7]令和4年度契約状況調査票!$E:$AW,7,FALSE)&lt;&gt;"",TEXT(VLOOKUP(A60,[7]令和4年度契約状況調査票!$E:$AW,19,FALSE),"#.0%")&amp;CHAR(10)&amp;"(B/A×100)",VLOOKUP(A60,[7]令和4年度契約状況調査票!$E:$AW,19,FALSE))))))</f>
        <v/>
      </c>
      <c r="K60" s="20" t="str">
        <f>IF(A60="","",IF(VLOOKUP(A60,[7]令和4年度契約状況調査票!$E:$AW,12,FALSE)="①公益社団法人","公社",IF(VLOOKUP(A60,[7]令和4年度契約状況調査票!$E:$AW,12,FALSE)="②公益財団法人","公財","")))</f>
        <v/>
      </c>
      <c r="L60" s="20" t="str">
        <f>IF(A60="","",VLOOKUP(A60,[7]令和4年度契約状況調査票!$E:$AW,13,FALSE))</f>
        <v/>
      </c>
      <c r="M60" s="21" t="str">
        <f>IF(A60="","",IF(VLOOKUP(A60,[7]令和4年度契約状況調査票!$E:$AW,13,FALSE)="国所管",VLOOKUP(A60,[7]令和4年度契約状況調査票!$E:$AW,24,FALSE),""))</f>
        <v/>
      </c>
      <c r="N60" s="22" t="str">
        <f>IF(A60="","",IF(AND(P60="○",O60="分担契約/単価契約"),"単価契約"&amp;CHAR(10)&amp;"予定調達総額 "&amp;TEXT(VLOOKUP(A60,[7]令和4年度契約状況調査票!$E:$AW,16,FALSE),"#,##0円")&amp;"(B)"&amp;CHAR(10)&amp;"分担契約"&amp;CHAR(10)&amp;VLOOKUP(A60,[7]令和4年度契約状況調査票!$E:$AW,32,FALSE),IF(AND(P60="○",O60="分担契約"),"分担契約"&amp;CHAR(10)&amp;"契約総額 "&amp;TEXT(VLOOKUP(A60,[7]令和4年度契約状況調査票!$E:$AW,16,FALSE),"#,##0円")&amp;"(B)"&amp;CHAR(10)&amp;VLOOKUP(A60,[7]令和4年度契約状況調査票!$E:$AW,32,FALSE),(IF(O60="分担契約/単価契約","単価契約"&amp;CHAR(10)&amp;"予定調達総額 "&amp;TEXT(VLOOKUP(A60,[7]令和4年度契約状況調査票!$E:$AW,16,FALSE),"#,##0円")&amp;CHAR(10)&amp;"分担契約"&amp;CHAR(10)&amp;VLOOKUP(A60,[7]令和4年度契約状況調査票!$E:$AW,32,FALSE),IF(O60="分担契約","分担契約"&amp;CHAR(10)&amp;"契約総額 "&amp;TEXT(VLOOKUP(A60,[7]令和4年度契約状況調査票!$E:$AW,16,FALSE),"#,##0円")&amp;CHAR(10)&amp;VLOOKUP(A60,[7]令和4年度契約状況調査票!$E:$AW,32,FALSE),IF(O60="単価契約","単価契約"&amp;CHAR(10)&amp;"予定調達総額 "&amp;TEXT(VLOOKUP(A60,[7]令和4年度契約状況調査票!$E:$AW,16,FALSE),"#,##0円")&amp;CHAR(10)&amp;VLOOKUP(A60,[7]令和4年度契約状況調査票!$E:$AW,32,FALSE),VLOOKUP(A60,[7]令和4年度契約状況調査票!$E:$AW,32,FALSE))))))))</f>
        <v/>
      </c>
      <c r="O60" s="36" t="str">
        <f>IF(A60="","",VLOOKUP(A60,[7]令和4年度契約状況調査票!$E:$CE,53,FALSE))</f>
        <v/>
      </c>
      <c r="P60" s="36" t="str">
        <f>IF(A60="","",IF(VLOOKUP(A60,[7]令和4年度契約状況調査票!$E:$AW,14,FALSE)="他官署で調達手続きを実施のため","×",IF(VLOOKUP(A60,[7]令和4年度契約状況調査票!$E:$AW,21,FALSE)="②同種の他の契約の予定価格を類推されるおそれがあるため公表しない","×","○")))</f>
        <v/>
      </c>
    </row>
    <row r="61" spans="1:16" s="36" customFormat="1" ht="60" hidden="1" customHeight="1">
      <c r="A61" s="42" t="str">
        <f>IF(MAX([7]令和4年度契約状況調査票!E13:E67)&gt;=ROW()-5,ROW()-5,"")</f>
        <v/>
      </c>
      <c r="B61" s="13" t="str">
        <f>IF(A61="","",VLOOKUP(A61,[7]令和4年度契約状況調査票!$E:$AW,5,FALSE))</f>
        <v/>
      </c>
      <c r="C61" s="14" t="str">
        <f>IF(A61="","",VLOOKUP(A61,[7]令和4年度契約状況調査票!$E:$AW,6,FALSE))</f>
        <v/>
      </c>
      <c r="D61" s="43" t="str">
        <f>IF(A61="","",VLOOKUP(A61,[7]令和4年度契約状況調査票!$E:$AW,9,FALSE))</f>
        <v/>
      </c>
      <c r="E61" s="13" t="str">
        <f>IF(A61="","",VLOOKUP(A61,[7]令和4年度契約状況調査票!$E:$AW,10,FALSE))</f>
        <v/>
      </c>
      <c r="F61" s="16" t="str">
        <f>IF(A61="","",VLOOKUP(A61,[7]令和4年度契約状況調査票!$E:$AW,11,FALSE))</f>
        <v/>
      </c>
      <c r="G61" s="17" t="str">
        <f>IF(A61="","",IF(VLOOKUP(A61,[7]令和4年度契約状況調査票!$E:$AW,14,FALSE)="②一般競争入札（総合評価方式）","一般競争入札"&amp;CHAR(10)&amp;"（総合評価方式）","一般競争入札"))</f>
        <v/>
      </c>
      <c r="H61" s="18" t="str">
        <f>IF(A61="","",IF(VLOOKUP(A61,[7]令和4年度契約状況調査票!$E:$AW,16,FALSE)="他官署で調達手続きを実施のため","他官署で調達手続きを実施のため",IF(VLOOKUP(A61,[7]令和4年度契約状況調査票!$E:$AW,23,FALSE)="②同種の他の契約の予定価格を類推されるおそれがあるため公表しない","同種の他の契約の予定価格を類推されるおそれがあるため公表しない",IF(VLOOKUP(A61,[7]令和4年度契約状況調査票!$E:$AW,23,FALSE)="－","－",IF(VLOOKUP(A61,[7]令和4年度契約状況調査票!$E:$AW,7,FALSE)&lt;&gt;"",TEXT(VLOOKUP(A61,[7]令和4年度契約状況調査票!$E:$AW,16,FALSE),"#,##0円")&amp;CHAR(10)&amp;"(A)",VLOOKUP(A61,[7]令和4年度契約状況調査票!$E:$AW,16,FALSE))))))</f>
        <v/>
      </c>
      <c r="I61" s="18" t="str">
        <f>IF(A61="","",VLOOKUP(A61,[7]令和4年度契約状況調査票!$E:$AW,17,FALSE))</f>
        <v/>
      </c>
      <c r="J61" s="19" t="str">
        <f>IF(A61="","",IF(VLOOKUP(A61,[7]令和4年度契約状況調査票!$E:$AW,16,FALSE)="他官署で調達手続きを実施のため","－",IF(VLOOKUP(A61,[7]令和4年度契約状況調査票!$E:$AW,23,FALSE)="②同種の他の契約の予定価格を類推されるおそれがあるため公表しない","－",IF(VLOOKUP(A61,[7]令和4年度契約状況調査票!$E:$AW,23,FALSE)="－","－",IF(VLOOKUP(A61,[7]令和4年度契約状況調査票!$E:$AW,7,FALSE)&lt;&gt;"",TEXT(VLOOKUP(A61,[7]令和4年度契約状況調査票!$E:$AW,19,FALSE),"#.0%")&amp;CHAR(10)&amp;"(B/A×100)",VLOOKUP(A61,[7]令和4年度契約状況調査票!$E:$AW,19,FALSE))))))</f>
        <v/>
      </c>
      <c r="K61" s="20" t="str">
        <f>IF(A61="","",IF(VLOOKUP(A61,[7]令和4年度契約状況調査票!$E:$AW,12,FALSE)="①公益社団法人","公社",IF(VLOOKUP(A61,[7]令和4年度契約状況調査票!$E:$AW,12,FALSE)="②公益財団法人","公財","")))</f>
        <v/>
      </c>
      <c r="L61" s="20" t="str">
        <f>IF(A61="","",VLOOKUP(A61,[7]令和4年度契約状況調査票!$E:$AW,13,FALSE))</f>
        <v/>
      </c>
      <c r="M61" s="21" t="str">
        <f>IF(A61="","",IF(VLOOKUP(A61,[7]令和4年度契約状況調査票!$E:$AW,13,FALSE)="国所管",VLOOKUP(A61,[7]令和4年度契約状況調査票!$E:$AW,24,FALSE),""))</f>
        <v/>
      </c>
      <c r="N61" s="22" t="str">
        <f>IF(A61="","",IF(AND(P61="○",O61="分担契約/単価契約"),"単価契約"&amp;CHAR(10)&amp;"予定調達総額 "&amp;TEXT(VLOOKUP(A61,[7]令和4年度契約状況調査票!$E:$AW,16,FALSE),"#,##0円")&amp;"(B)"&amp;CHAR(10)&amp;"分担契約"&amp;CHAR(10)&amp;VLOOKUP(A61,[7]令和4年度契約状況調査票!$E:$AW,32,FALSE),IF(AND(P61="○",O61="分担契約"),"分担契約"&amp;CHAR(10)&amp;"契約総額 "&amp;TEXT(VLOOKUP(A61,[7]令和4年度契約状況調査票!$E:$AW,16,FALSE),"#,##0円")&amp;"(B)"&amp;CHAR(10)&amp;VLOOKUP(A61,[7]令和4年度契約状況調査票!$E:$AW,32,FALSE),(IF(O61="分担契約/単価契約","単価契約"&amp;CHAR(10)&amp;"予定調達総額 "&amp;TEXT(VLOOKUP(A61,[7]令和4年度契約状況調査票!$E:$AW,16,FALSE),"#,##0円")&amp;CHAR(10)&amp;"分担契約"&amp;CHAR(10)&amp;VLOOKUP(A61,[7]令和4年度契約状況調査票!$E:$AW,32,FALSE),IF(O61="分担契約","分担契約"&amp;CHAR(10)&amp;"契約総額 "&amp;TEXT(VLOOKUP(A61,[7]令和4年度契約状況調査票!$E:$AW,16,FALSE),"#,##0円")&amp;CHAR(10)&amp;VLOOKUP(A61,[7]令和4年度契約状況調査票!$E:$AW,32,FALSE),IF(O61="単価契約","単価契約"&amp;CHAR(10)&amp;"予定調達総額 "&amp;TEXT(VLOOKUP(A61,[7]令和4年度契約状況調査票!$E:$AW,16,FALSE),"#,##0円")&amp;CHAR(10)&amp;VLOOKUP(A61,[7]令和4年度契約状況調査票!$E:$AW,32,FALSE),VLOOKUP(A61,[7]令和4年度契約状況調査票!$E:$AW,32,FALSE))))))))</f>
        <v/>
      </c>
      <c r="O61" s="36" t="str">
        <f>IF(A61="","",VLOOKUP(A61,[7]令和4年度契約状況調査票!$E:$CE,53,FALSE))</f>
        <v/>
      </c>
      <c r="P61" s="36" t="str">
        <f>IF(A61="","",IF(VLOOKUP(A61,[7]令和4年度契約状況調査票!$E:$AW,14,FALSE)="他官署で調達手続きを実施のため","×",IF(VLOOKUP(A61,[7]令和4年度契約状況調査票!$E:$AW,21,FALSE)="②同種の他の契約の予定価格を類推されるおそれがあるため公表しない","×","○")))</f>
        <v/>
      </c>
    </row>
    <row r="62" spans="1:16" s="36" customFormat="1" ht="60" hidden="1" customHeight="1">
      <c r="A62" s="42" t="str">
        <f>IF(MAX([7]令和4年度契約状況調査票!E13:E68)&gt;=ROW()-5,ROW()-5,"")</f>
        <v/>
      </c>
      <c r="B62" s="13" t="str">
        <f>IF(A62="","",VLOOKUP(A62,[7]令和4年度契約状況調査票!$E:$AW,5,FALSE))</f>
        <v/>
      </c>
      <c r="C62" s="14" t="str">
        <f>IF(A62="","",VLOOKUP(A62,[7]令和4年度契約状況調査票!$E:$AW,6,FALSE))</f>
        <v/>
      </c>
      <c r="D62" s="43" t="str">
        <f>IF(A62="","",VLOOKUP(A62,[7]令和4年度契約状況調査票!$E:$AW,9,FALSE))</f>
        <v/>
      </c>
      <c r="E62" s="13" t="str">
        <f>IF(A62="","",VLOOKUP(A62,[7]令和4年度契約状況調査票!$E:$AW,10,FALSE))</f>
        <v/>
      </c>
      <c r="F62" s="16" t="str">
        <f>IF(A62="","",VLOOKUP(A62,[7]令和4年度契約状況調査票!$E:$AW,11,FALSE))</f>
        <v/>
      </c>
      <c r="G62" s="17" t="str">
        <f>IF(A62="","",IF(VLOOKUP(A62,[7]令和4年度契約状況調査票!$E:$AW,14,FALSE)="②一般競争入札（総合評価方式）","一般競争入札"&amp;CHAR(10)&amp;"（総合評価方式）","一般競争入札"))</f>
        <v/>
      </c>
      <c r="H62" s="18" t="str">
        <f>IF(A62="","",IF(VLOOKUP(A62,[7]令和4年度契約状況調査票!$E:$AW,16,FALSE)="他官署で調達手続きを実施のため","他官署で調達手続きを実施のため",IF(VLOOKUP(A62,[7]令和4年度契約状況調査票!$E:$AW,23,FALSE)="②同種の他の契約の予定価格を類推されるおそれがあるため公表しない","同種の他の契約の予定価格を類推されるおそれがあるため公表しない",IF(VLOOKUP(A62,[7]令和4年度契約状況調査票!$E:$AW,23,FALSE)="－","－",IF(VLOOKUP(A62,[7]令和4年度契約状況調査票!$E:$AW,7,FALSE)&lt;&gt;"",TEXT(VLOOKUP(A62,[7]令和4年度契約状況調査票!$E:$AW,16,FALSE),"#,##0円")&amp;CHAR(10)&amp;"(A)",VLOOKUP(A62,[7]令和4年度契約状況調査票!$E:$AW,16,FALSE))))))</f>
        <v/>
      </c>
      <c r="I62" s="18" t="str">
        <f>IF(A62="","",VLOOKUP(A62,[7]令和4年度契約状況調査票!$E:$AW,17,FALSE))</f>
        <v/>
      </c>
      <c r="J62" s="19" t="str">
        <f>IF(A62="","",IF(VLOOKUP(A62,[7]令和4年度契約状況調査票!$E:$AW,16,FALSE)="他官署で調達手続きを実施のため","－",IF(VLOOKUP(A62,[7]令和4年度契約状況調査票!$E:$AW,23,FALSE)="②同種の他の契約の予定価格を類推されるおそれがあるため公表しない","－",IF(VLOOKUP(A62,[7]令和4年度契約状況調査票!$E:$AW,23,FALSE)="－","－",IF(VLOOKUP(A62,[7]令和4年度契約状況調査票!$E:$AW,7,FALSE)&lt;&gt;"",TEXT(VLOOKUP(A62,[7]令和4年度契約状況調査票!$E:$AW,19,FALSE),"#.0%")&amp;CHAR(10)&amp;"(B/A×100)",VLOOKUP(A62,[7]令和4年度契約状況調査票!$E:$AW,19,FALSE))))))</f>
        <v/>
      </c>
      <c r="K62" s="20" t="str">
        <f>IF(A62="","",IF(VLOOKUP(A62,[7]令和4年度契約状況調査票!$E:$AW,12,FALSE)="①公益社団法人","公社",IF(VLOOKUP(A62,[7]令和4年度契約状況調査票!$E:$AW,12,FALSE)="②公益財団法人","公財","")))</f>
        <v/>
      </c>
      <c r="L62" s="20" t="str">
        <f>IF(A62="","",VLOOKUP(A62,[7]令和4年度契約状況調査票!$E:$AW,13,FALSE))</f>
        <v/>
      </c>
      <c r="M62" s="21" t="str">
        <f>IF(A62="","",IF(VLOOKUP(A62,[7]令和4年度契約状況調査票!$E:$AW,13,FALSE)="国所管",VLOOKUP(A62,[7]令和4年度契約状況調査票!$E:$AW,24,FALSE),""))</f>
        <v/>
      </c>
      <c r="N62" s="22" t="str">
        <f>IF(A62="","",IF(AND(P62="○",O62="分担契約/単価契約"),"単価契約"&amp;CHAR(10)&amp;"予定調達総額 "&amp;TEXT(VLOOKUP(A62,[7]令和4年度契約状況調査票!$E:$AW,16,FALSE),"#,##0円")&amp;"(B)"&amp;CHAR(10)&amp;"分担契約"&amp;CHAR(10)&amp;VLOOKUP(A62,[7]令和4年度契約状況調査票!$E:$AW,32,FALSE),IF(AND(P62="○",O62="分担契約"),"分担契約"&amp;CHAR(10)&amp;"契約総額 "&amp;TEXT(VLOOKUP(A62,[7]令和4年度契約状況調査票!$E:$AW,16,FALSE),"#,##0円")&amp;"(B)"&amp;CHAR(10)&amp;VLOOKUP(A62,[7]令和4年度契約状況調査票!$E:$AW,32,FALSE),(IF(O62="分担契約/単価契約","単価契約"&amp;CHAR(10)&amp;"予定調達総額 "&amp;TEXT(VLOOKUP(A62,[7]令和4年度契約状況調査票!$E:$AW,16,FALSE),"#,##0円")&amp;CHAR(10)&amp;"分担契約"&amp;CHAR(10)&amp;VLOOKUP(A62,[7]令和4年度契約状況調査票!$E:$AW,32,FALSE),IF(O62="分担契約","分担契約"&amp;CHAR(10)&amp;"契約総額 "&amp;TEXT(VLOOKUP(A62,[7]令和4年度契約状況調査票!$E:$AW,16,FALSE),"#,##0円")&amp;CHAR(10)&amp;VLOOKUP(A62,[7]令和4年度契約状況調査票!$E:$AW,32,FALSE),IF(O62="単価契約","単価契約"&amp;CHAR(10)&amp;"予定調達総額 "&amp;TEXT(VLOOKUP(A62,[7]令和4年度契約状況調査票!$E:$AW,16,FALSE),"#,##0円")&amp;CHAR(10)&amp;VLOOKUP(A62,[7]令和4年度契約状況調査票!$E:$AW,32,FALSE),VLOOKUP(A62,[7]令和4年度契約状況調査票!$E:$AW,32,FALSE))))))))</f>
        <v/>
      </c>
      <c r="O62" s="36" t="str">
        <f>IF(A62="","",VLOOKUP(A62,[7]令和4年度契約状況調査票!$E:$CE,53,FALSE))</f>
        <v/>
      </c>
      <c r="P62" s="36" t="str">
        <f>IF(A62="","",IF(VLOOKUP(A62,[7]令和4年度契約状況調査票!$E:$AW,14,FALSE)="他官署で調達手続きを実施のため","×",IF(VLOOKUP(A62,[7]令和4年度契約状況調査票!$E:$AW,21,FALSE)="②同種の他の契約の予定価格を類推されるおそれがあるため公表しない","×","○")))</f>
        <v/>
      </c>
    </row>
    <row r="63" spans="1:16" s="36" customFormat="1" ht="60" hidden="1" customHeight="1">
      <c r="A63" s="42" t="str">
        <f>IF(MAX([7]令和4年度契約状況調査票!E13:E69)&gt;=ROW()-5,ROW()-5,"")</f>
        <v/>
      </c>
      <c r="B63" s="13" t="str">
        <f>IF(A63="","",VLOOKUP(A63,[7]令和4年度契約状況調査票!$E:$AW,5,FALSE))</f>
        <v/>
      </c>
      <c r="C63" s="14" t="str">
        <f>IF(A63="","",VLOOKUP(A63,[7]令和4年度契約状況調査票!$E:$AW,6,FALSE))</f>
        <v/>
      </c>
      <c r="D63" s="43" t="str">
        <f>IF(A63="","",VLOOKUP(A63,[7]令和4年度契約状況調査票!$E:$AW,9,FALSE))</f>
        <v/>
      </c>
      <c r="E63" s="13" t="str">
        <f>IF(A63="","",VLOOKUP(A63,[7]令和4年度契約状況調査票!$E:$AW,10,FALSE))</f>
        <v/>
      </c>
      <c r="F63" s="16" t="str">
        <f>IF(A63="","",VLOOKUP(A63,[7]令和4年度契約状況調査票!$E:$AW,11,FALSE))</f>
        <v/>
      </c>
      <c r="G63" s="17" t="str">
        <f>IF(A63="","",IF(VLOOKUP(A63,[7]令和4年度契約状況調査票!$E:$AW,14,FALSE)="②一般競争入札（総合評価方式）","一般競争入札"&amp;CHAR(10)&amp;"（総合評価方式）","一般競争入札"))</f>
        <v/>
      </c>
      <c r="H63" s="18" t="str">
        <f>IF(A63="","",IF(VLOOKUP(A63,[7]令和4年度契約状況調査票!$E:$AW,16,FALSE)="他官署で調達手続きを実施のため","他官署で調達手続きを実施のため",IF(VLOOKUP(A63,[7]令和4年度契約状況調査票!$E:$AW,23,FALSE)="②同種の他の契約の予定価格を類推されるおそれがあるため公表しない","同種の他の契約の予定価格を類推されるおそれがあるため公表しない",IF(VLOOKUP(A63,[7]令和4年度契約状況調査票!$E:$AW,23,FALSE)="－","－",IF(VLOOKUP(A63,[7]令和4年度契約状況調査票!$E:$AW,7,FALSE)&lt;&gt;"",TEXT(VLOOKUP(A63,[7]令和4年度契約状況調査票!$E:$AW,16,FALSE),"#,##0円")&amp;CHAR(10)&amp;"(A)",VLOOKUP(A63,[7]令和4年度契約状況調査票!$E:$AW,16,FALSE))))))</f>
        <v/>
      </c>
      <c r="I63" s="18" t="str">
        <f>IF(A63="","",VLOOKUP(A63,[7]令和4年度契約状況調査票!$E:$AW,17,FALSE))</f>
        <v/>
      </c>
      <c r="J63" s="19" t="str">
        <f>IF(A63="","",IF(VLOOKUP(A63,[7]令和4年度契約状況調査票!$E:$AW,16,FALSE)="他官署で調達手続きを実施のため","－",IF(VLOOKUP(A63,[7]令和4年度契約状況調査票!$E:$AW,23,FALSE)="②同種の他の契約の予定価格を類推されるおそれがあるため公表しない","－",IF(VLOOKUP(A63,[7]令和4年度契約状況調査票!$E:$AW,23,FALSE)="－","－",IF(VLOOKUP(A63,[7]令和4年度契約状況調査票!$E:$AW,7,FALSE)&lt;&gt;"",TEXT(VLOOKUP(A63,[7]令和4年度契約状況調査票!$E:$AW,19,FALSE),"#.0%")&amp;CHAR(10)&amp;"(B/A×100)",VLOOKUP(A63,[7]令和4年度契約状況調査票!$E:$AW,19,FALSE))))))</f>
        <v/>
      </c>
      <c r="K63" s="20" t="str">
        <f>IF(A63="","",IF(VLOOKUP(A63,[7]令和4年度契約状況調査票!$E:$AW,12,FALSE)="①公益社団法人","公社",IF(VLOOKUP(A63,[7]令和4年度契約状況調査票!$E:$AW,12,FALSE)="②公益財団法人","公財","")))</f>
        <v/>
      </c>
      <c r="L63" s="20" t="str">
        <f>IF(A63="","",VLOOKUP(A63,[7]令和4年度契約状況調査票!$E:$AW,13,FALSE))</f>
        <v/>
      </c>
      <c r="M63" s="21" t="str">
        <f>IF(A63="","",IF(VLOOKUP(A63,[7]令和4年度契約状況調査票!$E:$AW,13,FALSE)="国所管",VLOOKUP(A63,[7]令和4年度契約状況調査票!$E:$AW,24,FALSE),""))</f>
        <v/>
      </c>
      <c r="N63" s="22" t="str">
        <f>IF(A63="","",IF(AND(P63="○",O63="分担契約/単価契約"),"単価契約"&amp;CHAR(10)&amp;"予定調達総額 "&amp;TEXT(VLOOKUP(A63,[7]令和4年度契約状況調査票!$E:$AW,16,FALSE),"#,##0円")&amp;"(B)"&amp;CHAR(10)&amp;"分担契約"&amp;CHAR(10)&amp;VLOOKUP(A63,[7]令和4年度契約状況調査票!$E:$AW,32,FALSE),IF(AND(P63="○",O63="分担契約"),"分担契約"&amp;CHAR(10)&amp;"契約総額 "&amp;TEXT(VLOOKUP(A63,[7]令和4年度契約状況調査票!$E:$AW,16,FALSE),"#,##0円")&amp;"(B)"&amp;CHAR(10)&amp;VLOOKUP(A63,[7]令和4年度契約状況調査票!$E:$AW,32,FALSE),(IF(O63="分担契約/単価契約","単価契約"&amp;CHAR(10)&amp;"予定調達総額 "&amp;TEXT(VLOOKUP(A63,[7]令和4年度契約状況調査票!$E:$AW,16,FALSE),"#,##0円")&amp;CHAR(10)&amp;"分担契約"&amp;CHAR(10)&amp;VLOOKUP(A63,[7]令和4年度契約状況調査票!$E:$AW,32,FALSE),IF(O63="分担契約","分担契約"&amp;CHAR(10)&amp;"契約総額 "&amp;TEXT(VLOOKUP(A63,[7]令和4年度契約状況調査票!$E:$AW,16,FALSE),"#,##0円")&amp;CHAR(10)&amp;VLOOKUP(A63,[7]令和4年度契約状況調査票!$E:$AW,32,FALSE),IF(O63="単価契約","単価契約"&amp;CHAR(10)&amp;"予定調達総額 "&amp;TEXT(VLOOKUP(A63,[7]令和4年度契約状況調査票!$E:$AW,16,FALSE),"#,##0円")&amp;CHAR(10)&amp;VLOOKUP(A63,[7]令和4年度契約状況調査票!$E:$AW,32,FALSE),VLOOKUP(A63,[7]令和4年度契約状況調査票!$E:$AW,32,FALSE))))))))</f>
        <v/>
      </c>
      <c r="O63" s="36" t="str">
        <f>IF(A63="","",VLOOKUP(A63,[7]令和4年度契約状況調査票!$E:$CE,53,FALSE))</f>
        <v/>
      </c>
      <c r="P63" s="36" t="str">
        <f>IF(A63="","",IF(VLOOKUP(A63,[7]令和4年度契約状況調査票!$E:$AW,14,FALSE)="他官署で調達手続きを実施のため","×",IF(VLOOKUP(A63,[7]令和4年度契約状況調査票!$E:$AW,21,FALSE)="②同種の他の契約の予定価格を類推されるおそれがあるため公表しない","×","○")))</f>
        <v/>
      </c>
    </row>
    <row r="64" spans="1:16" s="36" customFormat="1" ht="60" hidden="1" customHeight="1">
      <c r="A64" s="42" t="str">
        <f>IF(MAX([7]令和4年度契約状況調査票!E13:E70)&gt;=ROW()-5,ROW()-5,"")</f>
        <v/>
      </c>
      <c r="B64" s="13" t="str">
        <f>IF(A64="","",VLOOKUP(A64,[7]令和4年度契約状況調査票!$E:$AW,5,FALSE))</f>
        <v/>
      </c>
      <c r="C64" s="14" t="str">
        <f>IF(A64="","",VLOOKUP(A64,[7]令和4年度契約状況調査票!$E:$AW,6,FALSE))</f>
        <v/>
      </c>
      <c r="D64" s="43" t="str">
        <f>IF(A64="","",VLOOKUP(A64,[7]令和4年度契約状況調査票!$E:$AW,9,FALSE))</f>
        <v/>
      </c>
      <c r="E64" s="13" t="str">
        <f>IF(A64="","",VLOOKUP(A64,[7]令和4年度契約状況調査票!$E:$AW,10,FALSE))</f>
        <v/>
      </c>
      <c r="F64" s="16" t="str">
        <f>IF(A64="","",VLOOKUP(A64,[7]令和4年度契約状況調査票!$E:$AW,11,FALSE))</f>
        <v/>
      </c>
      <c r="G64" s="17" t="str">
        <f>IF(A64="","",IF(VLOOKUP(A64,[7]令和4年度契約状況調査票!$E:$AW,14,FALSE)="②一般競争入札（総合評価方式）","一般競争入札"&amp;CHAR(10)&amp;"（総合評価方式）","一般競争入札"))</f>
        <v/>
      </c>
      <c r="H64" s="18" t="str">
        <f>IF(A64="","",IF(VLOOKUP(A64,[7]令和4年度契約状況調査票!$E:$AW,16,FALSE)="他官署で調達手続きを実施のため","他官署で調達手続きを実施のため",IF(VLOOKUP(A64,[7]令和4年度契約状況調査票!$E:$AW,23,FALSE)="②同種の他の契約の予定価格を類推されるおそれがあるため公表しない","同種の他の契約の予定価格を類推されるおそれがあるため公表しない",IF(VLOOKUP(A64,[7]令和4年度契約状況調査票!$E:$AW,23,FALSE)="－","－",IF(VLOOKUP(A64,[7]令和4年度契約状況調査票!$E:$AW,7,FALSE)&lt;&gt;"",TEXT(VLOOKUP(A64,[7]令和4年度契約状況調査票!$E:$AW,16,FALSE),"#,##0円")&amp;CHAR(10)&amp;"(A)",VLOOKUP(A64,[7]令和4年度契約状況調査票!$E:$AW,16,FALSE))))))</f>
        <v/>
      </c>
      <c r="I64" s="18" t="str">
        <f>IF(A64="","",VLOOKUP(A64,[7]令和4年度契約状況調査票!$E:$AW,17,FALSE))</f>
        <v/>
      </c>
      <c r="J64" s="19" t="str">
        <f>IF(A64="","",IF(VLOOKUP(A64,[7]令和4年度契約状況調査票!$E:$AW,16,FALSE)="他官署で調達手続きを実施のため","－",IF(VLOOKUP(A64,[7]令和4年度契約状況調査票!$E:$AW,23,FALSE)="②同種の他の契約の予定価格を類推されるおそれがあるため公表しない","－",IF(VLOOKUP(A64,[7]令和4年度契約状況調査票!$E:$AW,23,FALSE)="－","－",IF(VLOOKUP(A64,[7]令和4年度契約状況調査票!$E:$AW,7,FALSE)&lt;&gt;"",TEXT(VLOOKUP(A64,[7]令和4年度契約状況調査票!$E:$AW,19,FALSE),"#.0%")&amp;CHAR(10)&amp;"(B/A×100)",VLOOKUP(A64,[7]令和4年度契約状況調査票!$E:$AW,19,FALSE))))))</f>
        <v/>
      </c>
      <c r="K64" s="20" t="str">
        <f>IF(A64="","",IF(VLOOKUP(A64,[7]令和4年度契約状況調査票!$E:$AW,12,FALSE)="①公益社団法人","公社",IF(VLOOKUP(A64,[7]令和4年度契約状況調査票!$E:$AW,12,FALSE)="②公益財団法人","公財","")))</f>
        <v/>
      </c>
      <c r="L64" s="20" t="str">
        <f>IF(A64="","",VLOOKUP(A64,[7]令和4年度契約状況調査票!$E:$AW,13,FALSE))</f>
        <v/>
      </c>
      <c r="M64" s="21" t="str">
        <f>IF(A64="","",IF(VLOOKUP(A64,[7]令和4年度契約状況調査票!$E:$AW,13,FALSE)="国所管",VLOOKUP(A64,[7]令和4年度契約状況調査票!$E:$AW,24,FALSE),""))</f>
        <v/>
      </c>
      <c r="N64" s="22" t="str">
        <f>IF(A64="","",IF(AND(P64="○",O64="分担契約/単価契約"),"単価契約"&amp;CHAR(10)&amp;"予定調達総額 "&amp;TEXT(VLOOKUP(A64,[7]令和4年度契約状況調査票!$E:$AW,16,FALSE),"#,##0円")&amp;"(B)"&amp;CHAR(10)&amp;"分担契約"&amp;CHAR(10)&amp;VLOOKUP(A64,[7]令和4年度契約状況調査票!$E:$AW,32,FALSE),IF(AND(P64="○",O64="分担契約"),"分担契約"&amp;CHAR(10)&amp;"契約総額 "&amp;TEXT(VLOOKUP(A64,[7]令和4年度契約状況調査票!$E:$AW,16,FALSE),"#,##0円")&amp;"(B)"&amp;CHAR(10)&amp;VLOOKUP(A64,[7]令和4年度契約状況調査票!$E:$AW,32,FALSE),(IF(O64="分担契約/単価契約","単価契約"&amp;CHAR(10)&amp;"予定調達総額 "&amp;TEXT(VLOOKUP(A64,[7]令和4年度契約状況調査票!$E:$AW,16,FALSE),"#,##0円")&amp;CHAR(10)&amp;"分担契約"&amp;CHAR(10)&amp;VLOOKUP(A64,[7]令和4年度契約状況調査票!$E:$AW,32,FALSE),IF(O64="分担契約","分担契約"&amp;CHAR(10)&amp;"契約総額 "&amp;TEXT(VLOOKUP(A64,[7]令和4年度契約状況調査票!$E:$AW,16,FALSE),"#,##0円")&amp;CHAR(10)&amp;VLOOKUP(A64,[7]令和4年度契約状況調査票!$E:$AW,32,FALSE),IF(O64="単価契約","単価契約"&amp;CHAR(10)&amp;"予定調達総額 "&amp;TEXT(VLOOKUP(A64,[7]令和4年度契約状況調査票!$E:$AW,16,FALSE),"#,##0円")&amp;CHAR(10)&amp;VLOOKUP(A64,[7]令和4年度契約状況調査票!$E:$AW,32,FALSE),VLOOKUP(A64,[7]令和4年度契約状況調査票!$E:$AW,32,FALSE))))))))</f>
        <v/>
      </c>
      <c r="O64" s="36" t="str">
        <f>IF(A64="","",VLOOKUP(A64,[7]令和4年度契約状況調査票!$E:$CE,53,FALSE))</f>
        <v/>
      </c>
      <c r="P64" s="36" t="str">
        <f>IF(A64="","",IF(VLOOKUP(A64,[7]令和4年度契約状況調査票!$E:$AW,14,FALSE)="他官署で調達手続きを実施のため","×",IF(VLOOKUP(A64,[7]令和4年度契約状況調査票!$E:$AW,21,FALSE)="②同種の他の契約の予定価格を類推されるおそれがあるため公表しない","×","○")))</f>
        <v/>
      </c>
    </row>
    <row r="65" spans="1:16" s="36" customFormat="1" ht="60" hidden="1" customHeight="1">
      <c r="A65" s="42" t="str">
        <f>IF(MAX([7]令和4年度契約状況調査票!E13:E71)&gt;=ROW()-5,ROW()-5,"")</f>
        <v/>
      </c>
      <c r="B65" s="13" t="str">
        <f>IF(A65="","",VLOOKUP(A65,[7]令和4年度契約状況調査票!$E:$AW,5,FALSE))</f>
        <v/>
      </c>
      <c r="C65" s="14" t="str">
        <f>IF(A65="","",VLOOKUP(A65,[7]令和4年度契約状況調査票!$E:$AW,6,FALSE))</f>
        <v/>
      </c>
      <c r="D65" s="43" t="str">
        <f>IF(A65="","",VLOOKUP(A65,[7]令和4年度契約状況調査票!$E:$AW,9,FALSE))</f>
        <v/>
      </c>
      <c r="E65" s="13" t="str">
        <f>IF(A65="","",VLOOKUP(A65,[7]令和4年度契約状況調査票!$E:$AW,10,FALSE))</f>
        <v/>
      </c>
      <c r="F65" s="16" t="str">
        <f>IF(A65="","",VLOOKUP(A65,[7]令和4年度契約状況調査票!$E:$AW,11,FALSE))</f>
        <v/>
      </c>
      <c r="G65" s="17" t="str">
        <f>IF(A65="","",IF(VLOOKUP(A65,[7]令和4年度契約状況調査票!$E:$AW,14,FALSE)="②一般競争入札（総合評価方式）","一般競争入札"&amp;CHAR(10)&amp;"（総合評価方式）","一般競争入札"))</f>
        <v/>
      </c>
      <c r="H65" s="18" t="str">
        <f>IF(A65="","",IF(VLOOKUP(A65,[7]令和4年度契約状況調査票!$E:$AW,16,FALSE)="他官署で調達手続きを実施のため","他官署で調達手続きを実施のため",IF(VLOOKUP(A65,[7]令和4年度契約状況調査票!$E:$AW,23,FALSE)="②同種の他の契約の予定価格を類推されるおそれがあるため公表しない","同種の他の契約の予定価格を類推されるおそれがあるため公表しない",IF(VLOOKUP(A65,[7]令和4年度契約状況調査票!$E:$AW,23,FALSE)="－","－",IF(VLOOKUP(A65,[7]令和4年度契約状況調査票!$E:$AW,7,FALSE)&lt;&gt;"",TEXT(VLOOKUP(A65,[7]令和4年度契約状況調査票!$E:$AW,16,FALSE),"#,##0円")&amp;CHAR(10)&amp;"(A)",VLOOKUP(A65,[7]令和4年度契約状況調査票!$E:$AW,16,FALSE))))))</f>
        <v/>
      </c>
      <c r="I65" s="18" t="str">
        <f>IF(A65="","",VLOOKUP(A65,[7]令和4年度契約状況調査票!$E:$AW,17,FALSE))</f>
        <v/>
      </c>
      <c r="J65" s="19" t="str">
        <f>IF(A65="","",IF(VLOOKUP(A65,[7]令和4年度契約状況調査票!$E:$AW,16,FALSE)="他官署で調達手続きを実施のため","－",IF(VLOOKUP(A65,[7]令和4年度契約状況調査票!$E:$AW,23,FALSE)="②同種の他の契約の予定価格を類推されるおそれがあるため公表しない","－",IF(VLOOKUP(A65,[7]令和4年度契約状況調査票!$E:$AW,23,FALSE)="－","－",IF(VLOOKUP(A65,[7]令和4年度契約状況調査票!$E:$AW,7,FALSE)&lt;&gt;"",TEXT(VLOOKUP(A65,[7]令和4年度契約状況調査票!$E:$AW,19,FALSE),"#.0%")&amp;CHAR(10)&amp;"(B/A×100)",VLOOKUP(A65,[7]令和4年度契約状況調査票!$E:$AW,19,FALSE))))))</f>
        <v/>
      </c>
      <c r="K65" s="20" t="str">
        <f>IF(A65="","",IF(VLOOKUP(A65,[7]令和4年度契約状況調査票!$E:$AW,12,FALSE)="①公益社団法人","公社",IF(VLOOKUP(A65,[7]令和4年度契約状況調査票!$E:$AW,12,FALSE)="②公益財団法人","公財","")))</f>
        <v/>
      </c>
      <c r="L65" s="20" t="str">
        <f>IF(A65="","",VLOOKUP(A65,[7]令和4年度契約状況調査票!$E:$AW,13,FALSE))</f>
        <v/>
      </c>
      <c r="M65" s="21" t="str">
        <f>IF(A65="","",IF(VLOOKUP(A65,[7]令和4年度契約状況調査票!$E:$AW,13,FALSE)="国所管",VLOOKUP(A65,[7]令和4年度契約状況調査票!$E:$AW,24,FALSE),""))</f>
        <v/>
      </c>
      <c r="N65" s="22" t="str">
        <f>IF(A65="","",IF(AND(P65="○",O65="分担契約/単価契約"),"単価契約"&amp;CHAR(10)&amp;"予定調達総額 "&amp;TEXT(VLOOKUP(A65,[7]令和4年度契約状況調査票!$E:$AW,16,FALSE),"#,##0円")&amp;"(B)"&amp;CHAR(10)&amp;"分担契約"&amp;CHAR(10)&amp;VLOOKUP(A65,[7]令和4年度契約状況調査票!$E:$AW,32,FALSE),IF(AND(P65="○",O65="分担契約"),"分担契約"&amp;CHAR(10)&amp;"契約総額 "&amp;TEXT(VLOOKUP(A65,[7]令和4年度契約状況調査票!$E:$AW,16,FALSE),"#,##0円")&amp;"(B)"&amp;CHAR(10)&amp;VLOOKUP(A65,[7]令和4年度契約状況調査票!$E:$AW,32,FALSE),(IF(O65="分担契約/単価契約","単価契約"&amp;CHAR(10)&amp;"予定調達総額 "&amp;TEXT(VLOOKUP(A65,[7]令和4年度契約状況調査票!$E:$AW,16,FALSE),"#,##0円")&amp;CHAR(10)&amp;"分担契約"&amp;CHAR(10)&amp;VLOOKUP(A65,[7]令和4年度契約状況調査票!$E:$AW,32,FALSE),IF(O65="分担契約","分担契約"&amp;CHAR(10)&amp;"契約総額 "&amp;TEXT(VLOOKUP(A65,[7]令和4年度契約状況調査票!$E:$AW,16,FALSE),"#,##0円")&amp;CHAR(10)&amp;VLOOKUP(A65,[7]令和4年度契約状況調査票!$E:$AW,32,FALSE),IF(O65="単価契約","単価契約"&amp;CHAR(10)&amp;"予定調達総額 "&amp;TEXT(VLOOKUP(A65,[7]令和4年度契約状況調査票!$E:$AW,16,FALSE),"#,##0円")&amp;CHAR(10)&amp;VLOOKUP(A65,[7]令和4年度契約状況調査票!$E:$AW,32,FALSE),VLOOKUP(A65,[7]令和4年度契約状況調査票!$E:$AW,32,FALSE))))))))</f>
        <v/>
      </c>
      <c r="O65" s="36" t="str">
        <f>IF(A65="","",VLOOKUP(A65,[7]令和4年度契約状況調査票!$E:$CE,53,FALSE))</f>
        <v/>
      </c>
      <c r="P65" s="36" t="str">
        <f>IF(A65="","",IF(VLOOKUP(A65,[7]令和4年度契約状況調査票!$E:$AW,14,FALSE)="他官署で調達手続きを実施のため","×",IF(VLOOKUP(A65,[7]令和4年度契約状況調査票!$E:$AW,21,FALSE)="②同種の他の契約の予定価格を類推されるおそれがあるため公表しない","×","○")))</f>
        <v/>
      </c>
    </row>
    <row r="66" spans="1:16" s="36" customFormat="1" ht="60" hidden="1" customHeight="1">
      <c r="A66" s="42" t="str">
        <f>IF(MAX([7]令和4年度契約状況調査票!E13:E72)&gt;=ROW()-5,ROW()-5,"")</f>
        <v/>
      </c>
      <c r="B66" s="13" t="str">
        <f>IF(A66="","",VLOOKUP(A66,[7]令和4年度契約状況調査票!$E:$AW,5,FALSE))</f>
        <v/>
      </c>
      <c r="C66" s="14" t="str">
        <f>IF(A66="","",VLOOKUP(A66,[7]令和4年度契約状況調査票!$E:$AW,6,FALSE))</f>
        <v/>
      </c>
      <c r="D66" s="43" t="str">
        <f>IF(A66="","",VLOOKUP(A66,[7]令和4年度契約状況調査票!$E:$AW,9,FALSE))</f>
        <v/>
      </c>
      <c r="E66" s="13" t="str">
        <f>IF(A66="","",VLOOKUP(A66,[7]令和4年度契約状況調査票!$E:$AW,10,FALSE))</f>
        <v/>
      </c>
      <c r="F66" s="16" t="str">
        <f>IF(A66="","",VLOOKUP(A66,[7]令和4年度契約状況調査票!$E:$AW,11,FALSE))</f>
        <v/>
      </c>
      <c r="G66" s="17" t="str">
        <f>IF(A66="","",IF(VLOOKUP(A66,[7]令和4年度契約状況調査票!$E:$AW,14,FALSE)="②一般競争入札（総合評価方式）","一般競争入札"&amp;CHAR(10)&amp;"（総合評価方式）","一般競争入札"))</f>
        <v/>
      </c>
      <c r="H66" s="18" t="str">
        <f>IF(A66="","",IF(VLOOKUP(A66,[7]令和4年度契約状況調査票!$E:$AW,16,FALSE)="他官署で調達手続きを実施のため","他官署で調達手続きを実施のため",IF(VLOOKUP(A66,[7]令和4年度契約状況調査票!$E:$AW,23,FALSE)="②同種の他の契約の予定価格を類推されるおそれがあるため公表しない","同種の他の契約の予定価格を類推されるおそれがあるため公表しない",IF(VLOOKUP(A66,[7]令和4年度契約状況調査票!$E:$AW,23,FALSE)="－","－",IF(VLOOKUP(A66,[7]令和4年度契約状況調査票!$E:$AW,7,FALSE)&lt;&gt;"",TEXT(VLOOKUP(A66,[7]令和4年度契約状況調査票!$E:$AW,16,FALSE),"#,##0円")&amp;CHAR(10)&amp;"(A)",VLOOKUP(A66,[7]令和4年度契約状況調査票!$E:$AW,16,FALSE))))))</f>
        <v/>
      </c>
      <c r="I66" s="18" t="str">
        <f>IF(A66="","",VLOOKUP(A66,[7]令和4年度契約状況調査票!$E:$AW,17,FALSE))</f>
        <v/>
      </c>
      <c r="J66" s="19" t="str">
        <f>IF(A66="","",IF(VLOOKUP(A66,[7]令和4年度契約状況調査票!$E:$AW,16,FALSE)="他官署で調達手続きを実施のため","－",IF(VLOOKUP(A66,[7]令和4年度契約状況調査票!$E:$AW,23,FALSE)="②同種の他の契約の予定価格を類推されるおそれがあるため公表しない","－",IF(VLOOKUP(A66,[7]令和4年度契約状況調査票!$E:$AW,23,FALSE)="－","－",IF(VLOOKUP(A66,[7]令和4年度契約状況調査票!$E:$AW,7,FALSE)&lt;&gt;"",TEXT(VLOOKUP(A66,[7]令和4年度契約状況調査票!$E:$AW,19,FALSE),"#.0%")&amp;CHAR(10)&amp;"(B/A×100)",VLOOKUP(A66,[7]令和4年度契約状況調査票!$E:$AW,19,FALSE))))))</f>
        <v/>
      </c>
      <c r="K66" s="20" t="str">
        <f>IF(A66="","",IF(VLOOKUP(A66,[7]令和4年度契約状況調査票!$E:$AW,12,FALSE)="①公益社団法人","公社",IF(VLOOKUP(A66,[7]令和4年度契約状況調査票!$E:$AW,12,FALSE)="②公益財団法人","公財","")))</f>
        <v/>
      </c>
      <c r="L66" s="20" t="str">
        <f>IF(A66="","",VLOOKUP(A66,[7]令和4年度契約状況調査票!$E:$AW,13,FALSE))</f>
        <v/>
      </c>
      <c r="M66" s="21" t="str">
        <f>IF(A66="","",IF(VLOOKUP(A66,[7]令和4年度契約状況調査票!$E:$AW,13,FALSE)="国所管",VLOOKUP(A66,[7]令和4年度契約状況調査票!$E:$AW,24,FALSE),""))</f>
        <v/>
      </c>
      <c r="N66" s="22" t="str">
        <f>IF(A66="","",IF(AND(P66="○",O66="分担契約/単価契約"),"単価契約"&amp;CHAR(10)&amp;"予定調達総額 "&amp;TEXT(VLOOKUP(A66,[7]令和4年度契約状況調査票!$E:$AW,16,FALSE),"#,##0円")&amp;"(B)"&amp;CHAR(10)&amp;"分担契約"&amp;CHAR(10)&amp;VLOOKUP(A66,[7]令和4年度契約状況調査票!$E:$AW,32,FALSE),IF(AND(P66="○",O66="分担契約"),"分担契約"&amp;CHAR(10)&amp;"契約総額 "&amp;TEXT(VLOOKUP(A66,[7]令和4年度契約状況調査票!$E:$AW,16,FALSE),"#,##0円")&amp;"(B)"&amp;CHAR(10)&amp;VLOOKUP(A66,[7]令和4年度契約状況調査票!$E:$AW,32,FALSE),(IF(O66="分担契約/単価契約","単価契約"&amp;CHAR(10)&amp;"予定調達総額 "&amp;TEXT(VLOOKUP(A66,[7]令和4年度契約状況調査票!$E:$AW,16,FALSE),"#,##0円")&amp;CHAR(10)&amp;"分担契約"&amp;CHAR(10)&amp;VLOOKUP(A66,[7]令和4年度契約状況調査票!$E:$AW,32,FALSE),IF(O66="分担契約","分担契約"&amp;CHAR(10)&amp;"契約総額 "&amp;TEXT(VLOOKUP(A66,[7]令和4年度契約状況調査票!$E:$AW,16,FALSE),"#,##0円")&amp;CHAR(10)&amp;VLOOKUP(A66,[7]令和4年度契約状況調査票!$E:$AW,32,FALSE),IF(O66="単価契約","単価契約"&amp;CHAR(10)&amp;"予定調達総額 "&amp;TEXT(VLOOKUP(A66,[7]令和4年度契約状況調査票!$E:$AW,16,FALSE),"#,##0円")&amp;CHAR(10)&amp;VLOOKUP(A66,[7]令和4年度契約状況調査票!$E:$AW,32,FALSE),VLOOKUP(A66,[7]令和4年度契約状況調査票!$E:$AW,32,FALSE))))))))</f>
        <v/>
      </c>
      <c r="O66" s="36" t="str">
        <f>IF(A66="","",VLOOKUP(A66,[7]令和4年度契約状況調査票!$E:$CE,53,FALSE))</f>
        <v/>
      </c>
      <c r="P66" s="36" t="str">
        <f>IF(A66="","",IF(VLOOKUP(A66,[7]令和4年度契約状況調査票!$E:$AW,14,FALSE)="他官署で調達手続きを実施のため","×",IF(VLOOKUP(A66,[7]令和4年度契約状況調査票!$E:$AW,21,FALSE)="②同種の他の契約の予定価格を類推されるおそれがあるため公表しない","×","○")))</f>
        <v/>
      </c>
    </row>
    <row r="67" spans="1:16" s="36" customFormat="1" ht="60" hidden="1" customHeight="1">
      <c r="A67" s="42" t="str">
        <f>IF(MAX([7]令和4年度契約状況調査票!E13:E73)&gt;=ROW()-5,ROW()-5,"")</f>
        <v/>
      </c>
      <c r="B67" s="13" t="str">
        <f>IF(A67="","",VLOOKUP(A67,[7]令和4年度契約状況調査票!$E:$AW,5,FALSE))</f>
        <v/>
      </c>
      <c r="C67" s="14" t="str">
        <f>IF(A67="","",VLOOKUP(A67,[7]令和4年度契約状況調査票!$E:$AW,6,FALSE))</f>
        <v/>
      </c>
      <c r="D67" s="43" t="str">
        <f>IF(A67="","",VLOOKUP(A67,[7]令和4年度契約状況調査票!$E:$AW,9,FALSE))</f>
        <v/>
      </c>
      <c r="E67" s="13" t="str">
        <f>IF(A67="","",VLOOKUP(A67,[7]令和4年度契約状況調査票!$E:$AW,10,FALSE))</f>
        <v/>
      </c>
      <c r="F67" s="16" t="str">
        <f>IF(A67="","",VLOOKUP(A67,[7]令和4年度契約状況調査票!$E:$AW,11,FALSE))</f>
        <v/>
      </c>
      <c r="G67" s="17" t="str">
        <f>IF(A67="","",IF(VLOOKUP(A67,[7]令和4年度契約状況調査票!$E:$AW,14,FALSE)="②一般競争入札（総合評価方式）","一般競争入札"&amp;CHAR(10)&amp;"（総合評価方式）","一般競争入札"))</f>
        <v/>
      </c>
      <c r="H67" s="18" t="str">
        <f>IF(A67="","",IF(VLOOKUP(A67,[7]令和4年度契約状況調査票!$E:$AW,16,FALSE)="他官署で調達手続きを実施のため","他官署で調達手続きを実施のため",IF(VLOOKUP(A67,[7]令和4年度契約状況調査票!$E:$AW,23,FALSE)="②同種の他の契約の予定価格を類推されるおそれがあるため公表しない","同種の他の契約の予定価格を類推されるおそれがあるため公表しない",IF(VLOOKUP(A67,[7]令和4年度契約状況調査票!$E:$AW,23,FALSE)="－","－",IF(VLOOKUP(A67,[7]令和4年度契約状況調査票!$E:$AW,7,FALSE)&lt;&gt;"",TEXT(VLOOKUP(A67,[7]令和4年度契約状況調査票!$E:$AW,16,FALSE),"#,##0円")&amp;CHAR(10)&amp;"(A)",VLOOKUP(A67,[7]令和4年度契約状況調査票!$E:$AW,16,FALSE))))))</f>
        <v/>
      </c>
      <c r="I67" s="18" t="str">
        <f>IF(A67="","",VLOOKUP(A67,[7]令和4年度契約状況調査票!$E:$AW,17,FALSE))</f>
        <v/>
      </c>
      <c r="J67" s="19" t="str">
        <f>IF(A67="","",IF(VLOOKUP(A67,[7]令和4年度契約状況調査票!$E:$AW,16,FALSE)="他官署で調達手続きを実施のため","－",IF(VLOOKUP(A67,[7]令和4年度契約状況調査票!$E:$AW,23,FALSE)="②同種の他の契約の予定価格を類推されるおそれがあるため公表しない","－",IF(VLOOKUP(A67,[7]令和4年度契約状況調査票!$E:$AW,23,FALSE)="－","－",IF(VLOOKUP(A67,[7]令和4年度契約状況調査票!$E:$AW,7,FALSE)&lt;&gt;"",TEXT(VLOOKUP(A67,[7]令和4年度契約状況調査票!$E:$AW,19,FALSE),"#.0%")&amp;CHAR(10)&amp;"(B/A×100)",VLOOKUP(A67,[7]令和4年度契約状況調査票!$E:$AW,19,FALSE))))))</f>
        <v/>
      </c>
      <c r="K67" s="20" t="str">
        <f>IF(A67="","",IF(VLOOKUP(A67,[7]令和4年度契約状況調査票!$E:$AW,12,FALSE)="①公益社団法人","公社",IF(VLOOKUP(A67,[7]令和4年度契約状況調査票!$E:$AW,12,FALSE)="②公益財団法人","公財","")))</f>
        <v/>
      </c>
      <c r="L67" s="20" t="str">
        <f>IF(A67="","",VLOOKUP(A67,[7]令和4年度契約状況調査票!$E:$AW,13,FALSE))</f>
        <v/>
      </c>
      <c r="M67" s="21" t="str">
        <f>IF(A67="","",IF(VLOOKUP(A67,[7]令和4年度契約状況調査票!$E:$AW,13,FALSE)="国所管",VLOOKUP(A67,[7]令和4年度契約状況調査票!$E:$AW,24,FALSE),""))</f>
        <v/>
      </c>
      <c r="N67" s="22" t="str">
        <f>IF(A67="","",IF(AND(P67="○",O67="分担契約/単価契約"),"単価契約"&amp;CHAR(10)&amp;"予定調達総額 "&amp;TEXT(VLOOKUP(A67,[7]令和4年度契約状況調査票!$E:$AW,16,FALSE),"#,##0円")&amp;"(B)"&amp;CHAR(10)&amp;"分担契約"&amp;CHAR(10)&amp;VLOOKUP(A67,[7]令和4年度契約状況調査票!$E:$AW,32,FALSE),IF(AND(P67="○",O67="分担契約"),"分担契約"&amp;CHAR(10)&amp;"契約総額 "&amp;TEXT(VLOOKUP(A67,[7]令和4年度契約状況調査票!$E:$AW,16,FALSE),"#,##0円")&amp;"(B)"&amp;CHAR(10)&amp;VLOOKUP(A67,[7]令和4年度契約状況調査票!$E:$AW,32,FALSE),(IF(O67="分担契約/単価契約","単価契約"&amp;CHAR(10)&amp;"予定調達総額 "&amp;TEXT(VLOOKUP(A67,[7]令和4年度契約状況調査票!$E:$AW,16,FALSE),"#,##0円")&amp;CHAR(10)&amp;"分担契約"&amp;CHAR(10)&amp;VLOOKUP(A67,[7]令和4年度契約状況調査票!$E:$AW,32,FALSE),IF(O67="分担契約","分担契約"&amp;CHAR(10)&amp;"契約総額 "&amp;TEXT(VLOOKUP(A67,[7]令和4年度契約状況調査票!$E:$AW,16,FALSE),"#,##0円")&amp;CHAR(10)&amp;VLOOKUP(A67,[7]令和4年度契約状況調査票!$E:$AW,32,FALSE),IF(O67="単価契約","単価契約"&amp;CHAR(10)&amp;"予定調達総額 "&amp;TEXT(VLOOKUP(A67,[7]令和4年度契約状況調査票!$E:$AW,16,FALSE),"#,##0円")&amp;CHAR(10)&amp;VLOOKUP(A67,[7]令和4年度契約状況調査票!$E:$AW,32,FALSE),VLOOKUP(A67,[7]令和4年度契約状況調査票!$E:$AW,32,FALSE))))))))</f>
        <v/>
      </c>
      <c r="O67" s="36" t="str">
        <f>IF(A67="","",VLOOKUP(A67,[7]令和4年度契約状況調査票!$E:$CE,53,FALSE))</f>
        <v/>
      </c>
      <c r="P67" s="36" t="str">
        <f>IF(A67="","",IF(VLOOKUP(A67,[7]令和4年度契約状況調査票!$E:$AW,14,FALSE)="他官署で調達手続きを実施のため","×",IF(VLOOKUP(A67,[7]令和4年度契約状況調査票!$E:$AW,21,FALSE)="②同種の他の契約の予定価格を類推されるおそれがあるため公表しない","×","○")))</f>
        <v/>
      </c>
    </row>
    <row r="68" spans="1:16" s="36" customFormat="1" ht="60" hidden="1" customHeight="1">
      <c r="A68" s="42" t="str">
        <f>IF(MAX([7]令和4年度契約状況調査票!E13:E74)&gt;=ROW()-5,ROW()-5,"")</f>
        <v/>
      </c>
      <c r="B68" s="13" t="str">
        <f>IF(A68="","",VLOOKUP(A68,[7]令和4年度契約状況調査票!$E:$AW,5,FALSE))</f>
        <v/>
      </c>
      <c r="C68" s="14" t="str">
        <f>IF(A68="","",VLOOKUP(A68,[7]令和4年度契約状況調査票!$E:$AW,6,FALSE))</f>
        <v/>
      </c>
      <c r="D68" s="43" t="str">
        <f>IF(A68="","",VLOOKUP(A68,[7]令和4年度契約状況調査票!$E:$AW,9,FALSE))</f>
        <v/>
      </c>
      <c r="E68" s="13" t="str">
        <f>IF(A68="","",VLOOKUP(A68,[7]令和4年度契約状況調査票!$E:$AW,10,FALSE))</f>
        <v/>
      </c>
      <c r="F68" s="16" t="str">
        <f>IF(A68="","",VLOOKUP(A68,[7]令和4年度契約状況調査票!$E:$AW,11,FALSE))</f>
        <v/>
      </c>
      <c r="G68" s="17" t="str">
        <f>IF(A68="","",IF(VLOOKUP(A68,[7]令和4年度契約状況調査票!$E:$AW,14,FALSE)="②一般競争入札（総合評価方式）","一般競争入札"&amp;CHAR(10)&amp;"（総合評価方式）","一般競争入札"))</f>
        <v/>
      </c>
      <c r="H68" s="18" t="str">
        <f>IF(A68="","",IF(VLOOKUP(A68,[7]令和4年度契約状況調査票!$E:$AW,16,FALSE)="他官署で調達手続きを実施のため","他官署で調達手続きを実施のため",IF(VLOOKUP(A68,[7]令和4年度契約状況調査票!$E:$AW,23,FALSE)="②同種の他の契約の予定価格を類推されるおそれがあるため公表しない","同種の他の契約の予定価格を類推されるおそれがあるため公表しない",IF(VLOOKUP(A68,[7]令和4年度契約状況調査票!$E:$AW,23,FALSE)="－","－",IF(VLOOKUP(A68,[7]令和4年度契約状況調査票!$E:$AW,7,FALSE)&lt;&gt;"",TEXT(VLOOKUP(A68,[7]令和4年度契約状況調査票!$E:$AW,16,FALSE),"#,##0円")&amp;CHAR(10)&amp;"(A)",VLOOKUP(A68,[7]令和4年度契約状況調査票!$E:$AW,16,FALSE))))))</f>
        <v/>
      </c>
      <c r="I68" s="18" t="str">
        <f>IF(A68="","",VLOOKUP(A68,[7]令和4年度契約状況調査票!$E:$AW,17,FALSE))</f>
        <v/>
      </c>
      <c r="J68" s="19" t="str">
        <f>IF(A68="","",IF(VLOOKUP(A68,[7]令和4年度契約状況調査票!$E:$AW,16,FALSE)="他官署で調達手続きを実施のため","－",IF(VLOOKUP(A68,[7]令和4年度契約状況調査票!$E:$AW,23,FALSE)="②同種の他の契約の予定価格を類推されるおそれがあるため公表しない","－",IF(VLOOKUP(A68,[7]令和4年度契約状況調査票!$E:$AW,23,FALSE)="－","－",IF(VLOOKUP(A68,[7]令和4年度契約状況調査票!$E:$AW,7,FALSE)&lt;&gt;"",TEXT(VLOOKUP(A68,[7]令和4年度契約状況調査票!$E:$AW,19,FALSE),"#.0%")&amp;CHAR(10)&amp;"(B/A×100)",VLOOKUP(A68,[7]令和4年度契約状況調査票!$E:$AW,19,FALSE))))))</f>
        <v/>
      </c>
      <c r="K68" s="20" t="str">
        <f>IF(A68="","",IF(VLOOKUP(A68,[7]令和4年度契約状況調査票!$E:$AW,12,FALSE)="①公益社団法人","公社",IF(VLOOKUP(A68,[7]令和4年度契約状況調査票!$E:$AW,12,FALSE)="②公益財団法人","公財","")))</f>
        <v/>
      </c>
      <c r="L68" s="20" t="str">
        <f>IF(A68="","",VLOOKUP(A68,[7]令和4年度契約状況調査票!$E:$AW,13,FALSE))</f>
        <v/>
      </c>
      <c r="M68" s="21" t="str">
        <f>IF(A68="","",IF(VLOOKUP(A68,[7]令和4年度契約状況調査票!$E:$AW,13,FALSE)="国所管",VLOOKUP(A68,[7]令和4年度契約状況調査票!$E:$AW,24,FALSE),""))</f>
        <v/>
      </c>
      <c r="N68" s="22" t="str">
        <f>IF(A68="","",IF(AND(P68="○",O68="分担契約/単価契約"),"単価契約"&amp;CHAR(10)&amp;"予定調達総額 "&amp;TEXT(VLOOKUP(A68,[7]令和4年度契約状況調査票!$E:$AW,16,FALSE),"#,##0円")&amp;"(B)"&amp;CHAR(10)&amp;"分担契約"&amp;CHAR(10)&amp;VLOOKUP(A68,[7]令和4年度契約状況調査票!$E:$AW,32,FALSE),IF(AND(P68="○",O68="分担契約"),"分担契約"&amp;CHAR(10)&amp;"契約総額 "&amp;TEXT(VLOOKUP(A68,[7]令和4年度契約状況調査票!$E:$AW,16,FALSE),"#,##0円")&amp;"(B)"&amp;CHAR(10)&amp;VLOOKUP(A68,[7]令和4年度契約状況調査票!$E:$AW,32,FALSE),(IF(O68="分担契約/単価契約","単価契約"&amp;CHAR(10)&amp;"予定調達総額 "&amp;TEXT(VLOOKUP(A68,[7]令和4年度契約状況調査票!$E:$AW,16,FALSE),"#,##0円")&amp;CHAR(10)&amp;"分担契約"&amp;CHAR(10)&amp;VLOOKUP(A68,[7]令和4年度契約状況調査票!$E:$AW,32,FALSE),IF(O68="分担契約","分担契約"&amp;CHAR(10)&amp;"契約総額 "&amp;TEXT(VLOOKUP(A68,[7]令和4年度契約状況調査票!$E:$AW,16,FALSE),"#,##0円")&amp;CHAR(10)&amp;VLOOKUP(A68,[7]令和4年度契約状況調査票!$E:$AW,32,FALSE),IF(O68="単価契約","単価契約"&amp;CHAR(10)&amp;"予定調達総額 "&amp;TEXT(VLOOKUP(A68,[7]令和4年度契約状況調査票!$E:$AW,16,FALSE),"#,##0円")&amp;CHAR(10)&amp;VLOOKUP(A68,[7]令和4年度契約状況調査票!$E:$AW,32,FALSE),VLOOKUP(A68,[7]令和4年度契約状況調査票!$E:$AW,32,FALSE))))))))</f>
        <v/>
      </c>
      <c r="O68" s="36" t="str">
        <f>IF(A68="","",VLOOKUP(A68,[7]令和4年度契約状況調査票!$E:$CE,53,FALSE))</f>
        <v/>
      </c>
      <c r="P68" s="36" t="str">
        <f>IF(A68="","",IF(VLOOKUP(A68,[7]令和4年度契約状況調査票!$E:$AW,14,FALSE)="他官署で調達手続きを実施のため","×",IF(VLOOKUP(A68,[7]令和4年度契約状況調査票!$E:$AW,21,FALSE)="②同種の他の契約の予定価格を類推されるおそれがあるため公表しない","×","○")))</f>
        <v/>
      </c>
    </row>
    <row r="69" spans="1:16" s="36" customFormat="1" ht="60" hidden="1" customHeight="1">
      <c r="A69" s="42" t="str">
        <f>IF(MAX([7]令和4年度契約状況調査票!E13:E75)&gt;=ROW()-5,ROW()-5,"")</f>
        <v/>
      </c>
      <c r="B69" s="13" t="str">
        <f>IF(A69="","",VLOOKUP(A69,[7]令和4年度契約状況調査票!$E:$AW,5,FALSE))</f>
        <v/>
      </c>
      <c r="C69" s="14" t="str">
        <f>IF(A69="","",VLOOKUP(A69,[7]令和4年度契約状況調査票!$E:$AW,6,FALSE))</f>
        <v/>
      </c>
      <c r="D69" s="43" t="str">
        <f>IF(A69="","",VLOOKUP(A69,[7]令和4年度契約状況調査票!$E:$AW,9,FALSE))</f>
        <v/>
      </c>
      <c r="E69" s="13" t="str">
        <f>IF(A69="","",VLOOKUP(A69,[7]令和4年度契約状況調査票!$E:$AW,10,FALSE))</f>
        <v/>
      </c>
      <c r="F69" s="16" t="str">
        <f>IF(A69="","",VLOOKUP(A69,[7]令和4年度契約状況調査票!$E:$AW,11,FALSE))</f>
        <v/>
      </c>
      <c r="G69" s="17" t="str">
        <f>IF(A69="","",IF(VLOOKUP(A69,[7]令和4年度契約状況調査票!$E:$AW,14,FALSE)="②一般競争入札（総合評価方式）","一般競争入札"&amp;CHAR(10)&amp;"（総合評価方式）","一般競争入札"))</f>
        <v/>
      </c>
      <c r="H69" s="18" t="str">
        <f>IF(A69="","",IF(VLOOKUP(A69,[7]令和4年度契約状況調査票!$E:$AW,16,FALSE)="他官署で調達手続きを実施のため","他官署で調達手続きを実施のため",IF(VLOOKUP(A69,[7]令和4年度契約状況調査票!$E:$AW,23,FALSE)="②同種の他の契約の予定価格を類推されるおそれがあるため公表しない","同種の他の契約の予定価格を類推されるおそれがあるため公表しない",IF(VLOOKUP(A69,[7]令和4年度契約状況調査票!$E:$AW,23,FALSE)="－","－",IF(VLOOKUP(A69,[7]令和4年度契約状況調査票!$E:$AW,7,FALSE)&lt;&gt;"",TEXT(VLOOKUP(A69,[7]令和4年度契約状況調査票!$E:$AW,16,FALSE),"#,##0円")&amp;CHAR(10)&amp;"(A)",VLOOKUP(A69,[7]令和4年度契約状況調査票!$E:$AW,16,FALSE))))))</f>
        <v/>
      </c>
      <c r="I69" s="18" t="str">
        <f>IF(A69="","",VLOOKUP(A69,[7]令和4年度契約状況調査票!$E:$AW,17,FALSE))</f>
        <v/>
      </c>
      <c r="J69" s="19" t="str">
        <f>IF(A69="","",IF(VLOOKUP(A69,[7]令和4年度契約状況調査票!$E:$AW,16,FALSE)="他官署で調達手続きを実施のため","－",IF(VLOOKUP(A69,[7]令和4年度契約状況調査票!$E:$AW,23,FALSE)="②同種の他の契約の予定価格を類推されるおそれがあるため公表しない","－",IF(VLOOKUP(A69,[7]令和4年度契約状況調査票!$E:$AW,23,FALSE)="－","－",IF(VLOOKUP(A69,[7]令和4年度契約状況調査票!$E:$AW,7,FALSE)&lt;&gt;"",TEXT(VLOOKUP(A69,[7]令和4年度契約状況調査票!$E:$AW,19,FALSE),"#.0%")&amp;CHAR(10)&amp;"(B/A×100)",VLOOKUP(A69,[7]令和4年度契約状況調査票!$E:$AW,19,FALSE))))))</f>
        <v/>
      </c>
      <c r="K69" s="20" t="str">
        <f>IF(A69="","",IF(VLOOKUP(A69,[7]令和4年度契約状況調査票!$E:$AW,12,FALSE)="①公益社団法人","公社",IF(VLOOKUP(A69,[7]令和4年度契約状況調査票!$E:$AW,12,FALSE)="②公益財団法人","公財","")))</f>
        <v/>
      </c>
      <c r="L69" s="20" t="str">
        <f>IF(A69="","",VLOOKUP(A69,[7]令和4年度契約状況調査票!$E:$AW,13,FALSE))</f>
        <v/>
      </c>
      <c r="M69" s="21" t="str">
        <f>IF(A69="","",IF(VLOOKUP(A69,[7]令和4年度契約状況調査票!$E:$AW,13,FALSE)="国所管",VLOOKUP(A69,[7]令和4年度契約状況調査票!$E:$AW,24,FALSE),""))</f>
        <v/>
      </c>
      <c r="N69" s="22" t="str">
        <f>IF(A69="","",IF(AND(P69="○",O69="分担契約/単価契約"),"単価契約"&amp;CHAR(10)&amp;"予定調達総額 "&amp;TEXT(VLOOKUP(A69,[7]令和4年度契約状況調査票!$E:$AW,16,FALSE),"#,##0円")&amp;"(B)"&amp;CHAR(10)&amp;"分担契約"&amp;CHAR(10)&amp;VLOOKUP(A69,[7]令和4年度契約状況調査票!$E:$AW,32,FALSE),IF(AND(P69="○",O69="分担契約"),"分担契約"&amp;CHAR(10)&amp;"契約総額 "&amp;TEXT(VLOOKUP(A69,[7]令和4年度契約状況調査票!$E:$AW,16,FALSE),"#,##0円")&amp;"(B)"&amp;CHAR(10)&amp;VLOOKUP(A69,[7]令和4年度契約状況調査票!$E:$AW,32,FALSE),(IF(O69="分担契約/単価契約","単価契約"&amp;CHAR(10)&amp;"予定調達総額 "&amp;TEXT(VLOOKUP(A69,[7]令和4年度契約状況調査票!$E:$AW,16,FALSE),"#,##0円")&amp;CHAR(10)&amp;"分担契約"&amp;CHAR(10)&amp;VLOOKUP(A69,[7]令和4年度契約状況調査票!$E:$AW,32,FALSE),IF(O69="分担契約","分担契約"&amp;CHAR(10)&amp;"契約総額 "&amp;TEXT(VLOOKUP(A69,[7]令和4年度契約状況調査票!$E:$AW,16,FALSE),"#,##0円")&amp;CHAR(10)&amp;VLOOKUP(A69,[7]令和4年度契約状況調査票!$E:$AW,32,FALSE),IF(O69="単価契約","単価契約"&amp;CHAR(10)&amp;"予定調達総額 "&amp;TEXT(VLOOKUP(A69,[7]令和4年度契約状況調査票!$E:$AW,16,FALSE),"#,##0円")&amp;CHAR(10)&amp;VLOOKUP(A69,[7]令和4年度契約状況調査票!$E:$AW,32,FALSE),VLOOKUP(A69,[7]令和4年度契約状況調査票!$E:$AW,32,FALSE))))))))</f>
        <v/>
      </c>
      <c r="O69" s="36" t="str">
        <f>IF(A69="","",VLOOKUP(A69,[7]令和4年度契約状況調査票!$E:$CE,53,FALSE))</f>
        <v/>
      </c>
      <c r="P69" s="36" t="str">
        <f>IF(A69="","",IF(VLOOKUP(A69,[7]令和4年度契約状況調査票!$E:$AW,14,FALSE)="他官署で調達手続きを実施のため","×",IF(VLOOKUP(A69,[7]令和4年度契約状況調査票!$E:$AW,21,FALSE)="②同種の他の契約の予定価格を類推されるおそれがあるため公表しない","×","○")))</f>
        <v/>
      </c>
    </row>
    <row r="70" spans="1:16" s="36" customFormat="1" ht="60" hidden="1" customHeight="1">
      <c r="A70" s="42" t="str">
        <f>IF(MAX([7]令和4年度契約状況調査票!E13:E76)&gt;=ROW()-5,ROW()-5,"")</f>
        <v/>
      </c>
      <c r="B70" s="13" t="str">
        <f>IF(A70="","",VLOOKUP(A70,[7]令和4年度契約状況調査票!$E:$AW,5,FALSE))</f>
        <v/>
      </c>
      <c r="C70" s="14" t="str">
        <f>IF(A70="","",VLOOKUP(A70,[7]令和4年度契約状況調査票!$E:$AW,6,FALSE))</f>
        <v/>
      </c>
      <c r="D70" s="43" t="str">
        <f>IF(A70="","",VLOOKUP(A70,[7]令和4年度契約状況調査票!$E:$AW,9,FALSE))</f>
        <v/>
      </c>
      <c r="E70" s="13" t="str">
        <f>IF(A70="","",VLOOKUP(A70,[7]令和4年度契約状況調査票!$E:$AW,10,FALSE))</f>
        <v/>
      </c>
      <c r="F70" s="16" t="str">
        <f>IF(A70="","",VLOOKUP(A70,[7]令和4年度契約状況調査票!$E:$AW,11,FALSE))</f>
        <v/>
      </c>
      <c r="G70" s="17" t="str">
        <f>IF(A70="","",IF(VLOOKUP(A70,[7]令和4年度契約状況調査票!$E:$AW,14,FALSE)="②一般競争入札（総合評価方式）","一般競争入札"&amp;CHAR(10)&amp;"（総合評価方式）","一般競争入札"))</f>
        <v/>
      </c>
      <c r="H70" s="18" t="str">
        <f>IF(A70="","",IF(VLOOKUP(A70,[7]令和4年度契約状況調査票!$E:$AW,16,FALSE)="他官署で調達手続きを実施のため","他官署で調達手続きを実施のため",IF(VLOOKUP(A70,[7]令和4年度契約状況調査票!$E:$AW,23,FALSE)="②同種の他の契約の予定価格を類推されるおそれがあるため公表しない","同種の他の契約の予定価格を類推されるおそれがあるため公表しない",IF(VLOOKUP(A70,[7]令和4年度契約状況調査票!$E:$AW,23,FALSE)="－","－",IF(VLOOKUP(A70,[7]令和4年度契約状況調査票!$E:$AW,7,FALSE)&lt;&gt;"",TEXT(VLOOKUP(A70,[7]令和4年度契約状況調査票!$E:$AW,16,FALSE),"#,##0円")&amp;CHAR(10)&amp;"(A)",VLOOKUP(A70,[7]令和4年度契約状況調査票!$E:$AW,16,FALSE))))))</f>
        <v/>
      </c>
      <c r="I70" s="18" t="str">
        <f>IF(A70="","",VLOOKUP(A70,[7]令和4年度契約状況調査票!$E:$AW,17,FALSE))</f>
        <v/>
      </c>
      <c r="J70" s="19" t="str">
        <f>IF(A70="","",IF(VLOOKUP(A70,[7]令和4年度契約状況調査票!$E:$AW,16,FALSE)="他官署で調達手続きを実施のため","－",IF(VLOOKUP(A70,[7]令和4年度契約状況調査票!$E:$AW,23,FALSE)="②同種の他の契約の予定価格を類推されるおそれがあるため公表しない","－",IF(VLOOKUP(A70,[7]令和4年度契約状況調査票!$E:$AW,23,FALSE)="－","－",IF(VLOOKUP(A70,[7]令和4年度契約状況調査票!$E:$AW,7,FALSE)&lt;&gt;"",TEXT(VLOOKUP(A70,[7]令和4年度契約状況調査票!$E:$AW,19,FALSE),"#.0%")&amp;CHAR(10)&amp;"(B/A×100)",VLOOKUP(A70,[7]令和4年度契約状況調査票!$E:$AW,19,FALSE))))))</f>
        <v/>
      </c>
      <c r="K70" s="20" t="str">
        <f>IF(A70="","",IF(VLOOKUP(A70,[7]令和4年度契約状況調査票!$E:$AW,12,FALSE)="①公益社団法人","公社",IF(VLOOKUP(A70,[7]令和4年度契約状況調査票!$E:$AW,12,FALSE)="②公益財団法人","公財","")))</f>
        <v/>
      </c>
      <c r="L70" s="20" t="str">
        <f>IF(A70="","",VLOOKUP(A70,[7]令和4年度契約状況調査票!$E:$AW,13,FALSE))</f>
        <v/>
      </c>
      <c r="M70" s="21" t="str">
        <f>IF(A70="","",IF(VLOOKUP(A70,[7]令和4年度契約状況調査票!$E:$AW,13,FALSE)="国所管",VLOOKUP(A70,[7]令和4年度契約状況調査票!$E:$AW,24,FALSE),""))</f>
        <v/>
      </c>
      <c r="N70" s="22" t="str">
        <f>IF(A70="","",IF(AND(P70="○",O70="分担契約/単価契約"),"単価契約"&amp;CHAR(10)&amp;"予定調達総額 "&amp;TEXT(VLOOKUP(A70,[7]令和4年度契約状況調査票!$E:$AW,16,FALSE),"#,##0円")&amp;"(B)"&amp;CHAR(10)&amp;"分担契約"&amp;CHAR(10)&amp;VLOOKUP(A70,[7]令和4年度契約状況調査票!$E:$AW,32,FALSE),IF(AND(P70="○",O70="分担契約"),"分担契約"&amp;CHAR(10)&amp;"契約総額 "&amp;TEXT(VLOOKUP(A70,[7]令和4年度契約状況調査票!$E:$AW,16,FALSE),"#,##0円")&amp;"(B)"&amp;CHAR(10)&amp;VLOOKUP(A70,[7]令和4年度契約状況調査票!$E:$AW,32,FALSE),(IF(O70="分担契約/単価契約","単価契約"&amp;CHAR(10)&amp;"予定調達総額 "&amp;TEXT(VLOOKUP(A70,[7]令和4年度契約状況調査票!$E:$AW,16,FALSE),"#,##0円")&amp;CHAR(10)&amp;"分担契約"&amp;CHAR(10)&amp;VLOOKUP(A70,[7]令和4年度契約状況調査票!$E:$AW,32,FALSE),IF(O70="分担契約","分担契約"&amp;CHAR(10)&amp;"契約総額 "&amp;TEXT(VLOOKUP(A70,[7]令和4年度契約状況調査票!$E:$AW,16,FALSE),"#,##0円")&amp;CHAR(10)&amp;VLOOKUP(A70,[7]令和4年度契約状況調査票!$E:$AW,32,FALSE),IF(O70="単価契約","単価契約"&amp;CHAR(10)&amp;"予定調達総額 "&amp;TEXT(VLOOKUP(A70,[7]令和4年度契約状況調査票!$E:$AW,16,FALSE),"#,##0円")&amp;CHAR(10)&amp;VLOOKUP(A70,[7]令和4年度契約状況調査票!$E:$AW,32,FALSE),VLOOKUP(A70,[7]令和4年度契約状況調査票!$E:$AW,32,FALSE))))))))</f>
        <v/>
      </c>
      <c r="O70" s="36" t="str">
        <f>IF(A70="","",VLOOKUP(A70,[7]令和4年度契約状況調査票!$E:$CE,53,FALSE))</f>
        <v/>
      </c>
      <c r="P70" s="36" t="str">
        <f>IF(A70="","",IF(VLOOKUP(A70,[7]令和4年度契約状況調査票!$E:$AW,14,FALSE)="他官署で調達手続きを実施のため","×",IF(VLOOKUP(A70,[7]令和4年度契約状況調査票!$E:$AW,21,FALSE)="②同種の他の契約の予定価格を類推されるおそれがあるため公表しない","×","○")))</f>
        <v/>
      </c>
    </row>
    <row r="71" spans="1:16" s="36" customFormat="1" ht="60" hidden="1" customHeight="1">
      <c r="A71" s="42" t="str">
        <f>IF(MAX([7]令和4年度契約状況調査票!E13:E77)&gt;=ROW()-5,ROW()-5,"")</f>
        <v/>
      </c>
      <c r="B71" s="13" t="str">
        <f>IF(A71="","",VLOOKUP(A71,[7]令和4年度契約状況調査票!$E:$AW,5,FALSE))</f>
        <v/>
      </c>
      <c r="C71" s="14" t="str">
        <f>IF(A71="","",VLOOKUP(A71,[7]令和4年度契約状況調査票!$E:$AW,6,FALSE))</f>
        <v/>
      </c>
      <c r="D71" s="43" t="str">
        <f>IF(A71="","",VLOOKUP(A71,[7]令和4年度契約状況調査票!$E:$AW,9,FALSE))</f>
        <v/>
      </c>
      <c r="E71" s="13" t="str">
        <f>IF(A71="","",VLOOKUP(A71,[7]令和4年度契約状況調査票!$E:$AW,10,FALSE))</f>
        <v/>
      </c>
      <c r="F71" s="16" t="str">
        <f>IF(A71="","",VLOOKUP(A71,[7]令和4年度契約状況調査票!$E:$AW,11,FALSE))</f>
        <v/>
      </c>
      <c r="G71" s="17" t="str">
        <f>IF(A71="","",IF(VLOOKUP(A71,[7]令和4年度契約状況調査票!$E:$AW,14,FALSE)="②一般競争入札（総合評価方式）","一般競争入札"&amp;CHAR(10)&amp;"（総合評価方式）","一般競争入札"))</f>
        <v/>
      </c>
      <c r="H71" s="18" t="str">
        <f>IF(A71="","",IF(VLOOKUP(A71,[7]令和4年度契約状況調査票!$E:$AW,16,FALSE)="他官署で調達手続きを実施のため","他官署で調達手続きを実施のため",IF(VLOOKUP(A71,[7]令和4年度契約状況調査票!$E:$AW,23,FALSE)="②同種の他の契約の予定価格を類推されるおそれがあるため公表しない","同種の他の契約の予定価格を類推されるおそれがあるため公表しない",IF(VLOOKUP(A71,[7]令和4年度契約状況調査票!$E:$AW,23,FALSE)="－","－",IF(VLOOKUP(A71,[7]令和4年度契約状況調査票!$E:$AW,7,FALSE)&lt;&gt;"",TEXT(VLOOKUP(A71,[7]令和4年度契約状況調査票!$E:$AW,16,FALSE),"#,##0円")&amp;CHAR(10)&amp;"(A)",VLOOKUP(A71,[7]令和4年度契約状況調査票!$E:$AW,16,FALSE))))))</f>
        <v/>
      </c>
      <c r="I71" s="18" t="str">
        <f>IF(A71="","",VLOOKUP(A71,[7]令和4年度契約状況調査票!$E:$AW,17,FALSE))</f>
        <v/>
      </c>
      <c r="J71" s="19" t="str">
        <f>IF(A71="","",IF(VLOOKUP(A71,[7]令和4年度契約状況調査票!$E:$AW,16,FALSE)="他官署で調達手続きを実施のため","－",IF(VLOOKUP(A71,[7]令和4年度契約状況調査票!$E:$AW,23,FALSE)="②同種の他の契約の予定価格を類推されるおそれがあるため公表しない","－",IF(VLOOKUP(A71,[7]令和4年度契約状況調査票!$E:$AW,23,FALSE)="－","－",IF(VLOOKUP(A71,[7]令和4年度契約状況調査票!$E:$AW,7,FALSE)&lt;&gt;"",TEXT(VLOOKUP(A71,[7]令和4年度契約状況調査票!$E:$AW,19,FALSE),"#.0%")&amp;CHAR(10)&amp;"(B/A×100)",VLOOKUP(A71,[7]令和4年度契約状況調査票!$E:$AW,19,FALSE))))))</f>
        <v/>
      </c>
      <c r="K71" s="20" t="str">
        <f>IF(A71="","",IF(VLOOKUP(A71,[7]令和4年度契約状況調査票!$E:$AW,12,FALSE)="①公益社団法人","公社",IF(VLOOKUP(A71,[7]令和4年度契約状況調査票!$E:$AW,12,FALSE)="②公益財団法人","公財","")))</f>
        <v/>
      </c>
      <c r="L71" s="20" t="str">
        <f>IF(A71="","",VLOOKUP(A71,[7]令和4年度契約状況調査票!$E:$AW,13,FALSE))</f>
        <v/>
      </c>
      <c r="M71" s="21" t="str">
        <f>IF(A71="","",IF(VLOOKUP(A71,[7]令和4年度契約状況調査票!$E:$AW,13,FALSE)="国所管",VLOOKUP(A71,[7]令和4年度契約状況調査票!$E:$AW,24,FALSE),""))</f>
        <v/>
      </c>
      <c r="N71" s="22" t="str">
        <f>IF(A71="","",IF(AND(P71="○",O71="分担契約/単価契約"),"単価契約"&amp;CHAR(10)&amp;"予定調達総額 "&amp;TEXT(VLOOKUP(A71,[7]令和4年度契約状況調査票!$E:$AW,16,FALSE),"#,##0円")&amp;"(B)"&amp;CHAR(10)&amp;"分担契約"&amp;CHAR(10)&amp;VLOOKUP(A71,[7]令和4年度契約状況調査票!$E:$AW,32,FALSE),IF(AND(P71="○",O71="分担契約"),"分担契約"&amp;CHAR(10)&amp;"契約総額 "&amp;TEXT(VLOOKUP(A71,[7]令和4年度契約状況調査票!$E:$AW,16,FALSE),"#,##0円")&amp;"(B)"&amp;CHAR(10)&amp;VLOOKUP(A71,[7]令和4年度契約状況調査票!$E:$AW,32,FALSE),(IF(O71="分担契約/単価契約","単価契約"&amp;CHAR(10)&amp;"予定調達総額 "&amp;TEXT(VLOOKUP(A71,[7]令和4年度契約状況調査票!$E:$AW,16,FALSE),"#,##0円")&amp;CHAR(10)&amp;"分担契約"&amp;CHAR(10)&amp;VLOOKUP(A71,[7]令和4年度契約状況調査票!$E:$AW,32,FALSE),IF(O71="分担契約","分担契約"&amp;CHAR(10)&amp;"契約総額 "&amp;TEXT(VLOOKUP(A71,[7]令和4年度契約状況調査票!$E:$AW,16,FALSE),"#,##0円")&amp;CHAR(10)&amp;VLOOKUP(A71,[7]令和4年度契約状況調査票!$E:$AW,32,FALSE),IF(O71="単価契約","単価契約"&amp;CHAR(10)&amp;"予定調達総額 "&amp;TEXT(VLOOKUP(A71,[7]令和4年度契約状況調査票!$E:$AW,16,FALSE),"#,##0円")&amp;CHAR(10)&amp;VLOOKUP(A71,[7]令和4年度契約状況調査票!$E:$AW,32,FALSE),VLOOKUP(A71,[7]令和4年度契約状況調査票!$E:$AW,32,FALSE))))))))</f>
        <v/>
      </c>
      <c r="O71" s="36" t="str">
        <f>IF(A71="","",VLOOKUP(A71,[7]令和4年度契約状況調査票!$E:$CE,53,FALSE))</f>
        <v/>
      </c>
      <c r="P71" s="36" t="str">
        <f>IF(A71="","",IF(VLOOKUP(A71,[7]令和4年度契約状況調査票!$E:$AW,14,FALSE)="他官署で調達手続きを実施のため","×",IF(VLOOKUP(A71,[7]令和4年度契約状況調査票!$E:$AW,21,FALSE)="②同種の他の契約の予定価格を類推されるおそれがあるため公表しない","×","○")))</f>
        <v/>
      </c>
    </row>
    <row r="72" spans="1:16" s="36" customFormat="1" ht="60" hidden="1" customHeight="1">
      <c r="A72" s="42" t="str">
        <f>IF(MAX([7]令和4年度契約状況調査票!E13:E78)&gt;=ROW()-5,ROW()-5,"")</f>
        <v/>
      </c>
      <c r="B72" s="13" t="str">
        <f>IF(A72="","",VLOOKUP(A72,[7]令和4年度契約状況調査票!$E:$AW,5,FALSE))</f>
        <v/>
      </c>
      <c r="C72" s="14" t="str">
        <f>IF(A72="","",VLOOKUP(A72,[7]令和4年度契約状況調査票!$E:$AW,6,FALSE))</f>
        <v/>
      </c>
      <c r="D72" s="43" t="str">
        <f>IF(A72="","",VLOOKUP(A72,[7]令和4年度契約状況調査票!$E:$AW,9,FALSE))</f>
        <v/>
      </c>
      <c r="E72" s="13" t="str">
        <f>IF(A72="","",VLOOKUP(A72,[7]令和4年度契約状況調査票!$E:$AW,10,FALSE))</f>
        <v/>
      </c>
      <c r="F72" s="16" t="str">
        <f>IF(A72="","",VLOOKUP(A72,[7]令和4年度契約状況調査票!$E:$AW,11,FALSE))</f>
        <v/>
      </c>
      <c r="G72" s="17" t="str">
        <f>IF(A72="","",IF(VLOOKUP(A72,[7]令和4年度契約状況調査票!$E:$AW,14,FALSE)="②一般競争入札（総合評価方式）","一般競争入札"&amp;CHAR(10)&amp;"（総合評価方式）","一般競争入札"))</f>
        <v/>
      </c>
      <c r="H72" s="18" t="str">
        <f>IF(A72="","",IF(VLOOKUP(A72,[7]令和4年度契約状況調査票!$E:$AW,16,FALSE)="他官署で調達手続きを実施のため","他官署で調達手続きを実施のため",IF(VLOOKUP(A72,[7]令和4年度契約状況調査票!$E:$AW,23,FALSE)="②同種の他の契約の予定価格を類推されるおそれがあるため公表しない","同種の他の契約の予定価格を類推されるおそれがあるため公表しない",IF(VLOOKUP(A72,[7]令和4年度契約状況調査票!$E:$AW,23,FALSE)="－","－",IF(VLOOKUP(A72,[7]令和4年度契約状況調査票!$E:$AW,7,FALSE)&lt;&gt;"",TEXT(VLOOKUP(A72,[7]令和4年度契約状況調査票!$E:$AW,16,FALSE),"#,##0円")&amp;CHAR(10)&amp;"(A)",VLOOKUP(A72,[7]令和4年度契約状況調査票!$E:$AW,16,FALSE))))))</f>
        <v/>
      </c>
      <c r="I72" s="18" t="str">
        <f>IF(A72="","",VLOOKUP(A72,[7]令和4年度契約状況調査票!$E:$AW,17,FALSE))</f>
        <v/>
      </c>
      <c r="J72" s="19" t="str">
        <f>IF(A72="","",IF(VLOOKUP(A72,[7]令和4年度契約状況調査票!$E:$AW,16,FALSE)="他官署で調達手続きを実施のため","－",IF(VLOOKUP(A72,[7]令和4年度契約状況調査票!$E:$AW,23,FALSE)="②同種の他の契約の予定価格を類推されるおそれがあるため公表しない","－",IF(VLOOKUP(A72,[7]令和4年度契約状況調査票!$E:$AW,23,FALSE)="－","－",IF(VLOOKUP(A72,[7]令和4年度契約状況調査票!$E:$AW,7,FALSE)&lt;&gt;"",TEXT(VLOOKUP(A72,[7]令和4年度契約状況調査票!$E:$AW,19,FALSE),"#.0%")&amp;CHAR(10)&amp;"(B/A×100)",VLOOKUP(A72,[7]令和4年度契約状況調査票!$E:$AW,19,FALSE))))))</f>
        <v/>
      </c>
      <c r="K72" s="20" t="str">
        <f>IF(A72="","",IF(VLOOKUP(A72,[7]令和4年度契約状況調査票!$E:$AW,12,FALSE)="①公益社団法人","公社",IF(VLOOKUP(A72,[7]令和4年度契約状況調査票!$E:$AW,12,FALSE)="②公益財団法人","公財","")))</f>
        <v/>
      </c>
      <c r="L72" s="20" t="str">
        <f>IF(A72="","",VLOOKUP(A72,[7]令和4年度契約状況調査票!$E:$AW,13,FALSE))</f>
        <v/>
      </c>
      <c r="M72" s="21" t="str">
        <f>IF(A72="","",IF(VLOOKUP(A72,[7]令和4年度契約状況調査票!$E:$AW,13,FALSE)="国所管",VLOOKUP(A72,[7]令和4年度契約状況調査票!$E:$AW,24,FALSE),""))</f>
        <v/>
      </c>
      <c r="N72" s="22" t="str">
        <f>IF(A72="","",IF(AND(P72="○",O72="分担契約/単価契約"),"単価契約"&amp;CHAR(10)&amp;"予定調達総額 "&amp;TEXT(VLOOKUP(A72,[7]令和4年度契約状況調査票!$E:$AW,16,FALSE),"#,##0円")&amp;"(B)"&amp;CHAR(10)&amp;"分担契約"&amp;CHAR(10)&amp;VLOOKUP(A72,[7]令和4年度契約状況調査票!$E:$AW,32,FALSE),IF(AND(P72="○",O72="分担契約"),"分担契約"&amp;CHAR(10)&amp;"契約総額 "&amp;TEXT(VLOOKUP(A72,[7]令和4年度契約状況調査票!$E:$AW,16,FALSE),"#,##0円")&amp;"(B)"&amp;CHAR(10)&amp;VLOOKUP(A72,[7]令和4年度契約状況調査票!$E:$AW,32,FALSE),(IF(O72="分担契約/単価契約","単価契約"&amp;CHAR(10)&amp;"予定調達総額 "&amp;TEXT(VLOOKUP(A72,[7]令和4年度契約状況調査票!$E:$AW,16,FALSE),"#,##0円")&amp;CHAR(10)&amp;"分担契約"&amp;CHAR(10)&amp;VLOOKUP(A72,[7]令和4年度契約状況調査票!$E:$AW,32,FALSE),IF(O72="分担契約","分担契約"&amp;CHAR(10)&amp;"契約総額 "&amp;TEXT(VLOOKUP(A72,[7]令和4年度契約状況調査票!$E:$AW,16,FALSE),"#,##0円")&amp;CHAR(10)&amp;VLOOKUP(A72,[7]令和4年度契約状況調査票!$E:$AW,32,FALSE),IF(O72="単価契約","単価契約"&amp;CHAR(10)&amp;"予定調達総額 "&amp;TEXT(VLOOKUP(A72,[7]令和4年度契約状況調査票!$E:$AW,16,FALSE),"#,##0円")&amp;CHAR(10)&amp;VLOOKUP(A72,[7]令和4年度契約状況調査票!$E:$AW,32,FALSE),VLOOKUP(A72,[7]令和4年度契約状況調査票!$E:$AW,32,FALSE))))))))</f>
        <v/>
      </c>
      <c r="O72" s="36" t="str">
        <f>IF(A72="","",VLOOKUP(A72,[7]令和4年度契約状況調査票!$E:$CE,53,FALSE))</f>
        <v/>
      </c>
      <c r="P72" s="36" t="str">
        <f>IF(A72="","",IF(VLOOKUP(A72,[7]令和4年度契約状況調査票!$E:$AW,14,FALSE)="他官署で調達手続きを実施のため","×",IF(VLOOKUP(A72,[7]令和4年度契約状況調査票!$E:$AW,21,FALSE)="②同種の他の契約の予定価格を類推されるおそれがあるため公表しない","×","○")))</f>
        <v/>
      </c>
    </row>
    <row r="73" spans="1:16" s="36" customFormat="1" ht="60" hidden="1" customHeight="1">
      <c r="A73" s="42" t="str">
        <f>IF(MAX([7]令和4年度契約状況調査票!E13:E79)&gt;=ROW()-5,ROW()-5,"")</f>
        <v/>
      </c>
      <c r="B73" s="13" t="str">
        <f>IF(A73="","",VLOOKUP(A73,[7]令和4年度契約状況調査票!$E:$AW,5,FALSE))</f>
        <v/>
      </c>
      <c r="C73" s="14" t="str">
        <f>IF(A73="","",VLOOKUP(A73,[7]令和4年度契約状況調査票!$E:$AW,6,FALSE))</f>
        <v/>
      </c>
      <c r="D73" s="43" t="str">
        <f>IF(A73="","",VLOOKUP(A73,[7]令和4年度契約状況調査票!$E:$AW,9,FALSE))</f>
        <v/>
      </c>
      <c r="E73" s="13" t="str">
        <f>IF(A73="","",VLOOKUP(A73,[7]令和4年度契約状況調査票!$E:$AW,10,FALSE))</f>
        <v/>
      </c>
      <c r="F73" s="16" t="str">
        <f>IF(A73="","",VLOOKUP(A73,[7]令和4年度契約状況調査票!$E:$AW,11,FALSE))</f>
        <v/>
      </c>
      <c r="G73" s="17" t="str">
        <f>IF(A73="","",IF(VLOOKUP(A73,[7]令和4年度契約状況調査票!$E:$AW,14,FALSE)="②一般競争入札（総合評価方式）","一般競争入札"&amp;CHAR(10)&amp;"（総合評価方式）","一般競争入札"))</f>
        <v/>
      </c>
      <c r="H73" s="18" t="str">
        <f>IF(A73="","",IF(VLOOKUP(A73,[7]令和4年度契約状況調査票!$E:$AW,16,FALSE)="他官署で調達手続きを実施のため","他官署で調達手続きを実施のため",IF(VLOOKUP(A73,[7]令和4年度契約状況調査票!$E:$AW,23,FALSE)="②同種の他の契約の予定価格を類推されるおそれがあるため公表しない","同種の他の契約の予定価格を類推されるおそれがあるため公表しない",IF(VLOOKUP(A73,[7]令和4年度契約状況調査票!$E:$AW,23,FALSE)="－","－",IF(VLOOKUP(A73,[7]令和4年度契約状況調査票!$E:$AW,7,FALSE)&lt;&gt;"",TEXT(VLOOKUP(A73,[7]令和4年度契約状況調査票!$E:$AW,16,FALSE),"#,##0円")&amp;CHAR(10)&amp;"(A)",VLOOKUP(A73,[7]令和4年度契約状況調査票!$E:$AW,16,FALSE))))))</f>
        <v/>
      </c>
      <c r="I73" s="18" t="str">
        <f>IF(A73="","",VLOOKUP(A73,[7]令和4年度契約状況調査票!$E:$AW,17,FALSE))</f>
        <v/>
      </c>
      <c r="J73" s="19" t="str">
        <f>IF(A73="","",IF(VLOOKUP(A73,[7]令和4年度契約状況調査票!$E:$AW,16,FALSE)="他官署で調達手続きを実施のため","－",IF(VLOOKUP(A73,[7]令和4年度契約状況調査票!$E:$AW,23,FALSE)="②同種の他の契約の予定価格を類推されるおそれがあるため公表しない","－",IF(VLOOKUP(A73,[7]令和4年度契約状況調査票!$E:$AW,23,FALSE)="－","－",IF(VLOOKUP(A73,[7]令和4年度契約状況調査票!$E:$AW,7,FALSE)&lt;&gt;"",TEXT(VLOOKUP(A73,[7]令和4年度契約状況調査票!$E:$AW,19,FALSE),"#.0%")&amp;CHAR(10)&amp;"(B/A×100)",VLOOKUP(A73,[7]令和4年度契約状況調査票!$E:$AW,19,FALSE))))))</f>
        <v/>
      </c>
      <c r="K73" s="20" t="str">
        <f>IF(A73="","",IF(VLOOKUP(A73,[7]令和4年度契約状況調査票!$E:$AW,12,FALSE)="①公益社団法人","公社",IF(VLOOKUP(A73,[7]令和4年度契約状況調査票!$E:$AW,12,FALSE)="②公益財団法人","公財","")))</f>
        <v/>
      </c>
      <c r="L73" s="20" t="str">
        <f>IF(A73="","",VLOOKUP(A73,[7]令和4年度契約状況調査票!$E:$AW,13,FALSE))</f>
        <v/>
      </c>
      <c r="M73" s="21" t="str">
        <f>IF(A73="","",IF(VLOOKUP(A73,[7]令和4年度契約状況調査票!$E:$AW,13,FALSE)="国所管",VLOOKUP(A73,[7]令和4年度契約状況調査票!$E:$AW,24,FALSE),""))</f>
        <v/>
      </c>
      <c r="N73" s="22" t="str">
        <f>IF(A73="","",IF(AND(P73="○",O73="分担契約/単価契約"),"単価契約"&amp;CHAR(10)&amp;"予定調達総額 "&amp;TEXT(VLOOKUP(A73,[7]令和4年度契約状況調査票!$E:$AW,16,FALSE),"#,##0円")&amp;"(B)"&amp;CHAR(10)&amp;"分担契約"&amp;CHAR(10)&amp;VLOOKUP(A73,[7]令和4年度契約状況調査票!$E:$AW,32,FALSE),IF(AND(P73="○",O73="分担契約"),"分担契約"&amp;CHAR(10)&amp;"契約総額 "&amp;TEXT(VLOOKUP(A73,[7]令和4年度契約状況調査票!$E:$AW,16,FALSE),"#,##0円")&amp;"(B)"&amp;CHAR(10)&amp;VLOOKUP(A73,[7]令和4年度契約状況調査票!$E:$AW,32,FALSE),(IF(O73="分担契約/単価契約","単価契約"&amp;CHAR(10)&amp;"予定調達総額 "&amp;TEXT(VLOOKUP(A73,[7]令和4年度契約状況調査票!$E:$AW,16,FALSE),"#,##0円")&amp;CHAR(10)&amp;"分担契約"&amp;CHAR(10)&amp;VLOOKUP(A73,[7]令和4年度契約状況調査票!$E:$AW,32,FALSE),IF(O73="分担契約","分担契約"&amp;CHAR(10)&amp;"契約総額 "&amp;TEXT(VLOOKUP(A73,[7]令和4年度契約状況調査票!$E:$AW,16,FALSE),"#,##0円")&amp;CHAR(10)&amp;VLOOKUP(A73,[7]令和4年度契約状況調査票!$E:$AW,32,FALSE),IF(O73="単価契約","単価契約"&amp;CHAR(10)&amp;"予定調達総額 "&amp;TEXT(VLOOKUP(A73,[7]令和4年度契約状況調査票!$E:$AW,16,FALSE),"#,##0円")&amp;CHAR(10)&amp;VLOOKUP(A73,[7]令和4年度契約状況調査票!$E:$AW,32,FALSE),VLOOKUP(A73,[7]令和4年度契約状況調査票!$E:$AW,32,FALSE))))))))</f>
        <v/>
      </c>
      <c r="O73" s="36" t="str">
        <f>IF(A73="","",VLOOKUP(A73,[7]令和4年度契約状況調査票!$E:$CE,53,FALSE))</f>
        <v/>
      </c>
      <c r="P73" s="36" t="str">
        <f>IF(A73="","",IF(VLOOKUP(A73,[7]令和4年度契約状況調査票!$E:$AW,14,FALSE)="他官署で調達手続きを実施のため","×",IF(VLOOKUP(A73,[7]令和4年度契約状況調査票!$E:$AW,21,FALSE)="②同種の他の契約の予定価格を類推されるおそれがあるため公表しない","×","○")))</f>
        <v/>
      </c>
    </row>
    <row r="74" spans="1:16" s="36" customFormat="1" ht="60" hidden="1" customHeight="1">
      <c r="A74" s="42" t="str">
        <f>IF(MAX([7]令和4年度契約状況調査票!E13:E80)&gt;=ROW()-5,ROW()-5,"")</f>
        <v/>
      </c>
      <c r="B74" s="13" t="str">
        <f>IF(A74="","",VLOOKUP(A74,[7]令和4年度契約状況調査票!$E:$AW,5,FALSE))</f>
        <v/>
      </c>
      <c r="C74" s="14" t="str">
        <f>IF(A74="","",VLOOKUP(A74,[7]令和4年度契約状況調査票!$E:$AW,6,FALSE))</f>
        <v/>
      </c>
      <c r="D74" s="43" t="str">
        <f>IF(A74="","",VLOOKUP(A74,[7]令和4年度契約状況調査票!$E:$AW,9,FALSE))</f>
        <v/>
      </c>
      <c r="E74" s="13" t="str">
        <f>IF(A74="","",VLOOKUP(A74,[7]令和4年度契約状況調査票!$E:$AW,10,FALSE))</f>
        <v/>
      </c>
      <c r="F74" s="16" t="str">
        <f>IF(A74="","",VLOOKUP(A74,[7]令和4年度契約状況調査票!$E:$AW,11,FALSE))</f>
        <v/>
      </c>
      <c r="G74" s="17" t="str">
        <f>IF(A74="","",IF(VLOOKUP(A74,[7]令和4年度契約状況調査票!$E:$AW,14,FALSE)="②一般競争入札（総合評価方式）","一般競争入札"&amp;CHAR(10)&amp;"（総合評価方式）","一般競争入札"))</f>
        <v/>
      </c>
      <c r="H74" s="18" t="str">
        <f>IF(A74="","",IF(VLOOKUP(A74,[7]令和4年度契約状況調査票!$E:$AW,16,FALSE)="他官署で調達手続きを実施のため","他官署で調達手続きを実施のため",IF(VLOOKUP(A74,[7]令和4年度契約状況調査票!$E:$AW,23,FALSE)="②同種の他の契約の予定価格を類推されるおそれがあるため公表しない","同種の他の契約の予定価格を類推されるおそれがあるため公表しない",IF(VLOOKUP(A74,[7]令和4年度契約状況調査票!$E:$AW,23,FALSE)="－","－",IF(VLOOKUP(A74,[7]令和4年度契約状況調査票!$E:$AW,7,FALSE)&lt;&gt;"",TEXT(VLOOKUP(A74,[7]令和4年度契約状況調査票!$E:$AW,16,FALSE),"#,##0円")&amp;CHAR(10)&amp;"(A)",VLOOKUP(A74,[7]令和4年度契約状況調査票!$E:$AW,16,FALSE))))))</f>
        <v/>
      </c>
      <c r="I74" s="18" t="str">
        <f>IF(A74="","",VLOOKUP(A74,[7]令和4年度契約状況調査票!$E:$AW,17,FALSE))</f>
        <v/>
      </c>
      <c r="J74" s="19" t="str">
        <f>IF(A74="","",IF(VLOOKUP(A74,[7]令和4年度契約状況調査票!$E:$AW,16,FALSE)="他官署で調達手続きを実施のため","－",IF(VLOOKUP(A74,[7]令和4年度契約状況調査票!$E:$AW,23,FALSE)="②同種の他の契約の予定価格を類推されるおそれがあるため公表しない","－",IF(VLOOKUP(A74,[7]令和4年度契約状況調査票!$E:$AW,23,FALSE)="－","－",IF(VLOOKUP(A74,[7]令和4年度契約状況調査票!$E:$AW,7,FALSE)&lt;&gt;"",TEXT(VLOOKUP(A74,[7]令和4年度契約状況調査票!$E:$AW,19,FALSE),"#.0%")&amp;CHAR(10)&amp;"(B/A×100)",VLOOKUP(A74,[7]令和4年度契約状況調査票!$E:$AW,19,FALSE))))))</f>
        <v/>
      </c>
      <c r="K74" s="20" t="str">
        <f>IF(A74="","",IF(VLOOKUP(A74,[7]令和4年度契約状況調査票!$E:$AW,12,FALSE)="①公益社団法人","公社",IF(VLOOKUP(A74,[7]令和4年度契約状況調査票!$E:$AW,12,FALSE)="②公益財団法人","公財","")))</f>
        <v/>
      </c>
      <c r="L74" s="20" t="str">
        <f>IF(A74="","",VLOOKUP(A74,[7]令和4年度契約状況調査票!$E:$AW,13,FALSE))</f>
        <v/>
      </c>
      <c r="M74" s="21" t="str">
        <f>IF(A74="","",IF(VLOOKUP(A74,[7]令和4年度契約状況調査票!$E:$AW,13,FALSE)="国所管",VLOOKUP(A74,[7]令和4年度契約状況調査票!$E:$AW,24,FALSE),""))</f>
        <v/>
      </c>
      <c r="N74" s="22" t="str">
        <f>IF(A74="","",IF(AND(P74="○",O74="分担契約/単価契約"),"単価契約"&amp;CHAR(10)&amp;"予定調達総額 "&amp;TEXT(VLOOKUP(A74,[7]令和4年度契約状況調査票!$E:$AW,16,FALSE),"#,##0円")&amp;"(B)"&amp;CHAR(10)&amp;"分担契約"&amp;CHAR(10)&amp;VLOOKUP(A74,[7]令和4年度契約状況調査票!$E:$AW,32,FALSE),IF(AND(P74="○",O74="分担契約"),"分担契約"&amp;CHAR(10)&amp;"契約総額 "&amp;TEXT(VLOOKUP(A74,[7]令和4年度契約状況調査票!$E:$AW,16,FALSE),"#,##0円")&amp;"(B)"&amp;CHAR(10)&amp;VLOOKUP(A74,[7]令和4年度契約状況調査票!$E:$AW,32,FALSE),(IF(O74="分担契約/単価契約","単価契約"&amp;CHAR(10)&amp;"予定調達総額 "&amp;TEXT(VLOOKUP(A74,[7]令和4年度契約状況調査票!$E:$AW,16,FALSE),"#,##0円")&amp;CHAR(10)&amp;"分担契約"&amp;CHAR(10)&amp;VLOOKUP(A74,[7]令和4年度契約状況調査票!$E:$AW,32,FALSE),IF(O74="分担契約","分担契約"&amp;CHAR(10)&amp;"契約総額 "&amp;TEXT(VLOOKUP(A74,[7]令和4年度契約状況調査票!$E:$AW,16,FALSE),"#,##0円")&amp;CHAR(10)&amp;VLOOKUP(A74,[7]令和4年度契約状況調査票!$E:$AW,32,FALSE),IF(O74="単価契約","単価契約"&amp;CHAR(10)&amp;"予定調達総額 "&amp;TEXT(VLOOKUP(A74,[7]令和4年度契約状況調査票!$E:$AW,16,FALSE),"#,##0円")&amp;CHAR(10)&amp;VLOOKUP(A74,[7]令和4年度契約状況調査票!$E:$AW,32,FALSE),VLOOKUP(A74,[7]令和4年度契約状況調査票!$E:$AW,32,FALSE))))))))</f>
        <v/>
      </c>
      <c r="O74" s="36" t="str">
        <f>IF(A74="","",VLOOKUP(A74,[7]令和4年度契約状況調査票!$E:$CE,53,FALSE))</f>
        <v/>
      </c>
      <c r="P74" s="36" t="str">
        <f>IF(A74="","",IF(VLOOKUP(A74,[7]令和4年度契約状況調査票!$E:$AW,14,FALSE)="他官署で調達手続きを実施のため","×",IF(VLOOKUP(A74,[7]令和4年度契約状況調査票!$E:$AW,21,FALSE)="②同種の他の契約の予定価格を類推されるおそれがあるため公表しない","×","○")))</f>
        <v/>
      </c>
    </row>
    <row r="75" spans="1:16" s="36" customFormat="1" ht="60" hidden="1" customHeight="1">
      <c r="A75" s="42" t="str">
        <f>IF(MAX([7]令和4年度契約状況調査票!E13:E81)&gt;=ROW()-5,ROW()-5,"")</f>
        <v/>
      </c>
      <c r="B75" s="13" t="str">
        <f>IF(A75="","",VLOOKUP(A75,[7]令和4年度契約状況調査票!$E:$AW,5,FALSE))</f>
        <v/>
      </c>
      <c r="C75" s="14" t="str">
        <f>IF(A75="","",VLOOKUP(A75,[7]令和4年度契約状況調査票!$E:$AW,6,FALSE))</f>
        <v/>
      </c>
      <c r="D75" s="43" t="str">
        <f>IF(A75="","",VLOOKUP(A75,[7]令和4年度契約状況調査票!$E:$AW,9,FALSE))</f>
        <v/>
      </c>
      <c r="E75" s="13" t="str">
        <f>IF(A75="","",VLOOKUP(A75,[7]令和4年度契約状況調査票!$E:$AW,10,FALSE))</f>
        <v/>
      </c>
      <c r="F75" s="16" t="str">
        <f>IF(A75="","",VLOOKUP(A75,[7]令和4年度契約状況調査票!$E:$AW,11,FALSE))</f>
        <v/>
      </c>
      <c r="G75" s="17" t="str">
        <f>IF(A75="","",IF(VLOOKUP(A75,[7]令和4年度契約状況調査票!$E:$AW,14,FALSE)="②一般競争入札（総合評価方式）","一般競争入札"&amp;CHAR(10)&amp;"（総合評価方式）","一般競争入札"))</f>
        <v/>
      </c>
      <c r="H75" s="18" t="str">
        <f>IF(A75="","",IF(VLOOKUP(A75,[7]令和4年度契約状況調査票!$E:$AW,16,FALSE)="他官署で調達手続きを実施のため","他官署で調達手続きを実施のため",IF(VLOOKUP(A75,[7]令和4年度契約状況調査票!$E:$AW,23,FALSE)="②同種の他の契約の予定価格を類推されるおそれがあるため公表しない","同種の他の契約の予定価格を類推されるおそれがあるため公表しない",IF(VLOOKUP(A75,[7]令和4年度契約状況調査票!$E:$AW,23,FALSE)="－","－",IF(VLOOKUP(A75,[7]令和4年度契約状況調査票!$E:$AW,7,FALSE)&lt;&gt;"",TEXT(VLOOKUP(A75,[7]令和4年度契約状況調査票!$E:$AW,16,FALSE),"#,##0円")&amp;CHAR(10)&amp;"(A)",VLOOKUP(A75,[7]令和4年度契約状況調査票!$E:$AW,16,FALSE))))))</f>
        <v/>
      </c>
      <c r="I75" s="18" t="str">
        <f>IF(A75="","",VLOOKUP(A75,[7]令和4年度契約状況調査票!$E:$AW,17,FALSE))</f>
        <v/>
      </c>
      <c r="J75" s="19" t="str">
        <f>IF(A75="","",IF(VLOOKUP(A75,[7]令和4年度契約状況調査票!$E:$AW,16,FALSE)="他官署で調達手続きを実施のため","－",IF(VLOOKUP(A75,[7]令和4年度契約状況調査票!$E:$AW,23,FALSE)="②同種の他の契約の予定価格を類推されるおそれがあるため公表しない","－",IF(VLOOKUP(A75,[7]令和4年度契約状況調査票!$E:$AW,23,FALSE)="－","－",IF(VLOOKUP(A75,[7]令和4年度契約状況調査票!$E:$AW,7,FALSE)&lt;&gt;"",TEXT(VLOOKUP(A75,[7]令和4年度契約状況調査票!$E:$AW,19,FALSE),"#.0%")&amp;CHAR(10)&amp;"(B/A×100)",VLOOKUP(A75,[7]令和4年度契約状況調査票!$E:$AW,19,FALSE))))))</f>
        <v/>
      </c>
      <c r="K75" s="20" t="str">
        <f>IF(A75="","",IF(VLOOKUP(A75,[7]令和4年度契約状況調査票!$E:$AW,12,FALSE)="①公益社団法人","公社",IF(VLOOKUP(A75,[7]令和4年度契約状況調査票!$E:$AW,12,FALSE)="②公益財団法人","公財","")))</f>
        <v/>
      </c>
      <c r="L75" s="20" t="str">
        <f>IF(A75="","",VLOOKUP(A75,[7]令和4年度契約状況調査票!$E:$AW,13,FALSE))</f>
        <v/>
      </c>
      <c r="M75" s="21" t="str">
        <f>IF(A75="","",IF(VLOOKUP(A75,[7]令和4年度契約状況調査票!$E:$AW,13,FALSE)="国所管",VLOOKUP(A75,[7]令和4年度契約状況調査票!$E:$AW,24,FALSE),""))</f>
        <v/>
      </c>
      <c r="N75" s="22" t="str">
        <f>IF(A75="","",IF(AND(P75="○",O75="分担契約/単価契約"),"単価契約"&amp;CHAR(10)&amp;"予定調達総額 "&amp;TEXT(VLOOKUP(A75,[7]令和4年度契約状況調査票!$E:$AW,16,FALSE),"#,##0円")&amp;"(B)"&amp;CHAR(10)&amp;"分担契約"&amp;CHAR(10)&amp;VLOOKUP(A75,[7]令和4年度契約状況調査票!$E:$AW,32,FALSE),IF(AND(P75="○",O75="分担契約"),"分担契約"&amp;CHAR(10)&amp;"契約総額 "&amp;TEXT(VLOOKUP(A75,[7]令和4年度契約状況調査票!$E:$AW,16,FALSE),"#,##0円")&amp;"(B)"&amp;CHAR(10)&amp;VLOOKUP(A75,[7]令和4年度契約状況調査票!$E:$AW,32,FALSE),(IF(O75="分担契約/単価契約","単価契約"&amp;CHAR(10)&amp;"予定調達総額 "&amp;TEXT(VLOOKUP(A75,[7]令和4年度契約状況調査票!$E:$AW,16,FALSE),"#,##0円")&amp;CHAR(10)&amp;"分担契約"&amp;CHAR(10)&amp;VLOOKUP(A75,[7]令和4年度契約状況調査票!$E:$AW,32,FALSE),IF(O75="分担契約","分担契約"&amp;CHAR(10)&amp;"契約総額 "&amp;TEXT(VLOOKUP(A75,[7]令和4年度契約状況調査票!$E:$AW,16,FALSE),"#,##0円")&amp;CHAR(10)&amp;VLOOKUP(A75,[7]令和4年度契約状況調査票!$E:$AW,32,FALSE),IF(O75="単価契約","単価契約"&amp;CHAR(10)&amp;"予定調達総額 "&amp;TEXT(VLOOKUP(A75,[7]令和4年度契約状況調査票!$E:$AW,16,FALSE),"#,##0円")&amp;CHAR(10)&amp;VLOOKUP(A75,[7]令和4年度契約状況調査票!$E:$AW,32,FALSE),VLOOKUP(A75,[7]令和4年度契約状況調査票!$E:$AW,32,FALSE))))))))</f>
        <v/>
      </c>
      <c r="O75" s="36" t="str">
        <f>IF(A75="","",VLOOKUP(A75,[7]令和4年度契約状況調査票!$E:$CE,53,FALSE))</f>
        <v/>
      </c>
      <c r="P75" s="36" t="str">
        <f>IF(A75="","",IF(VLOOKUP(A75,[7]令和4年度契約状況調査票!$E:$AW,14,FALSE)="他官署で調達手続きを実施のため","×",IF(VLOOKUP(A75,[7]令和4年度契約状況調査票!$E:$AW,21,FALSE)="②同種の他の契約の予定価格を類推されるおそれがあるため公表しない","×","○")))</f>
        <v/>
      </c>
    </row>
    <row r="76" spans="1:16" s="36" customFormat="1" ht="60" hidden="1" customHeight="1">
      <c r="A76" s="42" t="str">
        <f>IF(MAX([7]令和4年度契約状況調査票!E13:E82)&gt;=ROW()-5,ROW()-5,"")</f>
        <v/>
      </c>
      <c r="B76" s="13" t="str">
        <f>IF(A76="","",VLOOKUP(A76,[7]令和4年度契約状況調査票!$E:$AW,5,FALSE))</f>
        <v/>
      </c>
      <c r="C76" s="14" t="str">
        <f>IF(A76="","",VLOOKUP(A76,[7]令和4年度契約状況調査票!$E:$AW,6,FALSE))</f>
        <v/>
      </c>
      <c r="D76" s="43" t="str">
        <f>IF(A76="","",VLOOKUP(A76,[7]令和4年度契約状況調査票!$E:$AW,9,FALSE))</f>
        <v/>
      </c>
      <c r="E76" s="13" t="str">
        <f>IF(A76="","",VLOOKUP(A76,[7]令和4年度契約状況調査票!$E:$AW,10,FALSE))</f>
        <v/>
      </c>
      <c r="F76" s="16" t="str">
        <f>IF(A76="","",VLOOKUP(A76,[7]令和4年度契約状況調査票!$E:$AW,11,FALSE))</f>
        <v/>
      </c>
      <c r="G76" s="17" t="str">
        <f>IF(A76="","",IF(VLOOKUP(A76,[7]令和4年度契約状況調査票!$E:$AW,14,FALSE)="②一般競争入札（総合評価方式）","一般競争入札"&amp;CHAR(10)&amp;"（総合評価方式）","一般競争入札"))</f>
        <v/>
      </c>
      <c r="H76" s="18" t="str">
        <f>IF(A76="","",IF(VLOOKUP(A76,[7]令和4年度契約状況調査票!$E:$AW,16,FALSE)="他官署で調達手続きを実施のため","他官署で調達手続きを実施のため",IF(VLOOKUP(A76,[7]令和4年度契約状況調査票!$E:$AW,23,FALSE)="②同種の他の契約の予定価格を類推されるおそれがあるため公表しない","同種の他の契約の予定価格を類推されるおそれがあるため公表しない",IF(VLOOKUP(A76,[7]令和4年度契約状況調査票!$E:$AW,23,FALSE)="－","－",IF(VLOOKUP(A76,[7]令和4年度契約状況調査票!$E:$AW,7,FALSE)&lt;&gt;"",TEXT(VLOOKUP(A76,[7]令和4年度契約状況調査票!$E:$AW,16,FALSE),"#,##0円")&amp;CHAR(10)&amp;"(A)",VLOOKUP(A76,[7]令和4年度契約状況調査票!$E:$AW,16,FALSE))))))</f>
        <v/>
      </c>
      <c r="I76" s="18" t="str">
        <f>IF(A76="","",VLOOKUP(A76,[7]令和4年度契約状況調査票!$E:$AW,17,FALSE))</f>
        <v/>
      </c>
      <c r="J76" s="19" t="str">
        <f>IF(A76="","",IF(VLOOKUP(A76,[7]令和4年度契約状況調査票!$E:$AW,16,FALSE)="他官署で調達手続きを実施のため","－",IF(VLOOKUP(A76,[7]令和4年度契約状況調査票!$E:$AW,23,FALSE)="②同種の他の契約の予定価格を類推されるおそれがあるため公表しない","－",IF(VLOOKUP(A76,[7]令和4年度契約状況調査票!$E:$AW,23,FALSE)="－","－",IF(VLOOKUP(A76,[7]令和4年度契約状況調査票!$E:$AW,7,FALSE)&lt;&gt;"",TEXT(VLOOKUP(A76,[7]令和4年度契約状況調査票!$E:$AW,19,FALSE),"#.0%")&amp;CHAR(10)&amp;"(B/A×100)",VLOOKUP(A76,[7]令和4年度契約状況調査票!$E:$AW,19,FALSE))))))</f>
        <v/>
      </c>
      <c r="K76" s="20" t="str">
        <f>IF(A76="","",IF(VLOOKUP(A76,[7]令和4年度契約状況調査票!$E:$AW,12,FALSE)="①公益社団法人","公社",IF(VLOOKUP(A76,[7]令和4年度契約状況調査票!$E:$AW,12,FALSE)="②公益財団法人","公財","")))</f>
        <v/>
      </c>
      <c r="L76" s="20" t="str">
        <f>IF(A76="","",VLOOKUP(A76,[7]令和4年度契約状況調査票!$E:$AW,13,FALSE))</f>
        <v/>
      </c>
      <c r="M76" s="21" t="str">
        <f>IF(A76="","",IF(VLOOKUP(A76,[7]令和4年度契約状況調査票!$E:$AW,13,FALSE)="国所管",VLOOKUP(A76,[7]令和4年度契約状況調査票!$E:$AW,24,FALSE),""))</f>
        <v/>
      </c>
      <c r="N76" s="22" t="str">
        <f>IF(A76="","",IF(AND(P76="○",O76="分担契約/単価契約"),"単価契約"&amp;CHAR(10)&amp;"予定調達総額 "&amp;TEXT(VLOOKUP(A76,[7]令和4年度契約状況調査票!$E:$AW,16,FALSE),"#,##0円")&amp;"(B)"&amp;CHAR(10)&amp;"分担契約"&amp;CHAR(10)&amp;VLOOKUP(A76,[7]令和4年度契約状況調査票!$E:$AW,32,FALSE),IF(AND(P76="○",O76="分担契約"),"分担契約"&amp;CHAR(10)&amp;"契約総額 "&amp;TEXT(VLOOKUP(A76,[7]令和4年度契約状況調査票!$E:$AW,16,FALSE),"#,##0円")&amp;"(B)"&amp;CHAR(10)&amp;VLOOKUP(A76,[7]令和4年度契約状況調査票!$E:$AW,32,FALSE),(IF(O76="分担契約/単価契約","単価契約"&amp;CHAR(10)&amp;"予定調達総額 "&amp;TEXT(VLOOKUP(A76,[7]令和4年度契約状況調査票!$E:$AW,16,FALSE),"#,##0円")&amp;CHAR(10)&amp;"分担契約"&amp;CHAR(10)&amp;VLOOKUP(A76,[7]令和4年度契約状況調査票!$E:$AW,32,FALSE),IF(O76="分担契約","分担契約"&amp;CHAR(10)&amp;"契約総額 "&amp;TEXT(VLOOKUP(A76,[7]令和4年度契約状況調査票!$E:$AW,16,FALSE),"#,##0円")&amp;CHAR(10)&amp;VLOOKUP(A76,[7]令和4年度契約状況調査票!$E:$AW,32,FALSE),IF(O76="単価契約","単価契約"&amp;CHAR(10)&amp;"予定調達総額 "&amp;TEXT(VLOOKUP(A76,[7]令和4年度契約状況調査票!$E:$AW,16,FALSE),"#,##0円")&amp;CHAR(10)&amp;VLOOKUP(A76,[7]令和4年度契約状況調査票!$E:$AW,32,FALSE),VLOOKUP(A76,[7]令和4年度契約状況調査票!$E:$AW,32,FALSE))))))))</f>
        <v/>
      </c>
      <c r="O76" s="36" t="str">
        <f>IF(A76="","",VLOOKUP(A76,[7]令和4年度契約状況調査票!$E:$CE,53,FALSE))</f>
        <v/>
      </c>
      <c r="P76" s="36" t="str">
        <f>IF(A76="","",IF(VLOOKUP(A76,[7]令和4年度契約状況調査票!$E:$AW,14,FALSE)="他官署で調達手続きを実施のため","×",IF(VLOOKUP(A76,[7]令和4年度契約状況調査票!$E:$AW,21,FALSE)="②同種の他の契約の予定価格を類推されるおそれがあるため公表しない","×","○")))</f>
        <v/>
      </c>
    </row>
    <row r="77" spans="1:16" s="36" customFormat="1" ht="60" hidden="1" customHeight="1">
      <c r="A77" s="42" t="str">
        <f>IF(MAX([7]令和4年度契約状況調査票!E13:E83)&gt;=ROW()-5,ROW()-5,"")</f>
        <v/>
      </c>
      <c r="B77" s="13" t="str">
        <f>IF(A77="","",VLOOKUP(A77,[7]令和4年度契約状況調査票!$E:$AW,5,FALSE))</f>
        <v/>
      </c>
      <c r="C77" s="14" t="str">
        <f>IF(A77="","",VLOOKUP(A77,[7]令和4年度契約状況調査票!$E:$AW,6,FALSE))</f>
        <v/>
      </c>
      <c r="D77" s="43" t="str">
        <f>IF(A77="","",VLOOKUP(A77,[7]令和4年度契約状況調査票!$E:$AW,9,FALSE))</f>
        <v/>
      </c>
      <c r="E77" s="13" t="str">
        <f>IF(A77="","",VLOOKUP(A77,[7]令和4年度契約状況調査票!$E:$AW,10,FALSE))</f>
        <v/>
      </c>
      <c r="F77" s="16" t="str">
        <f>IF(A77="","",VLOOKUP(A77,[7]令和4年度契約状況調査票!$E:$AW,11,FALSE))</f>
        <v/>
      </c>
      <c r="G77" s="17" t="str">
        <f>IF(A77="","",IF(VLOOKUP(A77,[7]令和4年度契約状況調査票!$E:$AW,14,FALSE)="②一般競争入札（総合評価方式）","一般競争入札"&amp;CHAR(10)&amp;"（総合評価方式）","一般競争入札"))</f>
        <v/>
      </c>
      <c r="H77" s="18" t="str">
        <f>IF(A77="","",IF(VLOOKUP(A77,[7]令和4年度契約状況調査票!$E:$AW,16,FALSE)="他官署で調達手続きを実施のため","他官署で調達手続きを実施のため",IF(VLOOKUP(A77,[7]令和4年度契約状況調査票!$E:$AW,23,FALSE)="②同種の他の契約の予定価格を類推されるおそれがあるため公表しない","同種の他の契約の予定価格を類推されるおそれがあるため公表しない",IF(VLOOKUP(A77,[7]令和4年度契約状況調査票!$E:$AW,23,FALSE)="－","－",IF(VLOOKUP(A77,[7]令和4年度契約状況調査票!$E:$AW,7,FALSE)&lt;&gt;"",TEXT(VLOOKUP(A77,[7]令和4年度契約状況調査票!$E:$AW,16,FALSE),"#,##0円")&amp;CHAR(10)&amp;"(A)",VLOOKUP(A77,[7]令和4年度契約状況調査票!$E:$AW,16,FALSE))))))</f>
        <v/>
      </c>
      <c r="I77" s="18" t="str">
        <f>IF(A77="","",VLOOKUP(A77,[7]令和4年度契約状況調査票!$E:$AW,17,FALSE))</f>
        <v/>
      </c>
      <c r="J77" s="19" t="str">
        <f>IF(A77="","",IF(VLOOKUP(A77,[7]令和4年度契約状況調査票!$E:$AW,16,FALSE)="他官署で調達手続きを実施のため","－",IF(VLOOKUP(A77,[7]令和4年度契約状況調査票!$E:$AW,23,FALSE)="②同種の他の契約の予定価格を類推されるおそれがあるため公表しない","－",IF(VLOOKUP(A77,[7]令和4年度契約状況調査票!$E:$AW,23,FALSE)="－","－",IF(VLOOKUP(A77,[7]令和4年度契約状況調査票!$E:$AW,7,FALSE)&lt;&gt;"",TEXT(VLOOKUP(A77,[7]令和4年度契約状況調査票!$E:$AW,19,FALSE),"#.0%")&amp;CHAR(10)&amp;"(B/A×100)",VLOOKUP(A77,[7]令和4年度契約状況調査票!$E:$AW,19,FALSE))))))</f>
        <v/>
      </c>
      <c r="K77" s="20" t="str">
        <f>IF(A77="","",IF(VLOOKUP(A77,[7]令和4年度契約状況調査票!$E:$AW,12,FALSE)="①公益社団法人","公社",IF(VLOOKUP(A77,[7]令和4年度契約状況調査票!$E:$AW,12,FALSE)="②公益財団法人","公財","")))</f>
        <v/>
      </c>
      <c r="L77" s="20" t="str">
        <f>IF(A77="","",VLOOKUP(A77,[7]令和4年度契約状況調査票!$E:$AW,13,FALSE))</f>
        <v/>
      </c>
      <c r="M77" s="21" t="str">
        <f>IF(A77="","",IF(VLOOKUP(A77,[7]令和4年度契約状況調査票!$E:$AW,13,FALSE)="国所管",VLOOKUP(A77,[7]令和4年度契約状況調査票!$E:$AW,24,FALSE),""))</f>
        <v/>
      </c>
      <c r="N77" s="22" t="str">
        <f>IF(A77="","",IF(AND(P77="○",O77="分担契約/単価契約"),"単価契約"&amp;CHAR(10)&amp;"予定調達総額 "&amp;TEXT(VLOOKUP(A77,[7]令和4年度契約状況調査票!$E:$AW,16,FALSE),"#,##0円")&amp;"(B)"&amp;CHAR(10)&amp;"分担契約"&amp;CHAR(10)&amp;VLOOKUP(A77,[7]令和4年度契約状況調査票!$E:$AW,32,FALSE),IF(AND(P77="○",O77="分担契約"),"分担契約"&amp;CHAR(10)&amp;"契約総額 "&amp;TEXT(VLOOKUP(A77,[7]令和4年度契約状況調査票!$E:$AW,16,FALSE),"#,##0円")&amp;"(B)"&amp;CHAR(10)&amp;VLOOKUP(A77,[7]令和4年度契約状況調査票!$E:$AW,32,FALSE),(IF(O77="分担契約/単価契約","単価契約"&amp;CHAR(10)&amp;"予定調達総額 "&amp;TEXT(VLOOKUP(A77,[7]令和4年度契約状況調査票!$E:$AW,16,FALSE),"#,##0円")&amp;CHAR(10)&amp;"分担契約"&amp;CHAR(10)&amp;VLOOKUP(A77,[7]令和4年度契約状況調査票!$E:$AW,32,FALSE),IF(O77="分担契約","分担契約"&amp;CHAR(10)&amp;"契約総額 "&amp;TEXT(VLOOKUP(A77,[7]令和4年度契約状況調査票!$E:$AW,16,FALSE),"#,##0円")&amp;CHAR(10)&amp;VLOOKUP(A77,[7]令和4年度契約状況調査票!$E:$AW,32,FALSE),IF(O77="単価契約","単価契約"&amp;CHAR(10)&amp;"予定調達総額 "&amp;TEXT(VLOOKUP(A77,[7]令和4年度契約状況調査票!$E:$AW,16,FALSE),"#,##0円")&amp;CHAR(10)&amp;VLOOKUP(A77,[7]令和4年度契約状況調査票!$E:$AW,32,FALSE),VLOOKUP(A77,[7]令和4年度契約状況調査票!$E:$AW,32,FALSE))))))))</f>
        <v/>
      </c>
      <c r="O77" s="36" t="str">
        <f>IF(A77="","",VLOOKUP(A77,[7]令和4年度契約状況調査票!$E:$CE,53,FALSE))</f>
        <v/>
      </c>
      <c r="P77" s="36" t="str">
        <f>IF(A77="","",IF(VLOOKUP(A77,[7]令和4年度契約状況調査票!$E:$AW,14,FALSE)="他官署で調達手続きを実施のため","×",IF(VLOOKUP(A77,[7]令和4年度契約状況調査票!$E:$AW,21,FALSE)="②同種の他の契約の予定価格を類推されるおそれがあるため公表しない","×","○")))</f>
        <v/>
      </c>
    </row>
    <row r="78" spans="1:16" s="36" customFormat="1" ht="60" hidden="1" customHeight="1">
      <c r="A78" s="42" t="str">
        <f>IF(MAX([7]令和4年度契約状況調査票!E13:E84)&gt;=ROW()-5,ROW()-5,"")</f>
        <v/>
      </c>
      <c r="B78" s="13" t="str">
        <f>IF(A78="","",VLOOKUP(A78,[7]令和4年度契約状況調査票!$E:$AW,5,FALSE))</f>
        <v/>
      </c>
      <c r="C78" s="14" t="str">
        <f>IF(A78="","",VLOOKUP(A78,[7]令和4年度契約状況調査票!$E:$AW,6,FALSE))</f>
        <v/>
      </c>
      <c r="D78" s="43" t="str">
        <f>IF(A78="","",VLOOKUP(A78,[7]令和4年度契約状況調査票!$E:$AW,9,FALSE))</f>
        <v/>
      </c>
      <c r="E78" s="13" t="str">
        <f>IF(A78="","",VLOOKUP(A78,[7]令和4年度契約状況調査票!$E:$AW,10,FALSE))</f>
        <v/>
      </c>
      <c r="F78" s="16" t="str">
        <f>IF(A78="","",VLOOKUP(A78,[7]令和4年度契約状況調査票!$E:$AW,11,FALSE))</f>
        <v/>
      </c>
      <c r="G78" s="17" t="str">
        <f>IF(A78="","",IF(VLOOKUP(A78,[7]令和4年度契約状況調査票!$E:$AW,14,FALSE)="②一般競争入札（総合評価方式）","一般競争入札"&amp;CHAR(10)&amp;"（総合評価方式）","一般競争入札"))</f>
        <v/>
      </c>
      <c r="H78" s="18" t="str">
        <f>IF(A78="","",IF(VLOOKUP(A78,[7]令和4年度契約状況調査票!$E:$AW,16,FALSE)="他官署で調達手続きを実施のため","他官署で調達手続きを実施のため",IF(VLOOKUP(A78,[7]令和4年度契約状況調査票!$E:$AW,23,FALSE)="②同種の他の契約の予定価格を類推されるおそれがあるため公表しない","同種の他の契約の予定価格を類推されるおそれがあるため公表しない",IF(VLOOKUP(A78,[7]令和4年度契約状況調査票!$E:$AW,23,FALSE)="－","－",IF(VLOOKUP(A78,[7]令和4年度契約状況調査票!$E:$AW,7,FALSE)&lt;&gt;"",TEXT(VLOOKUP(A78,[7]令和4年度契約状況調査票!$E:$AW,16,FALSE),"#,##0円")&amp;CHAR(10)&amp;"(A)",VLOOKUP(A78,[7]令和4年度契約状況調査票!$E:$AW,16,FALSE))))))</f>
        <v/>
      </c>
      <c r="I78" s="18" t="str">
        <f>IF(A78="","",VLOOKUP(A78,[7]令和4年度契約状況調査票!$E:$AW,17,FALSE))</f>
        <v/>
      </c>
      <c r="J78" s="19" t="str">
        <f>IF(A78="","",IF(VLOOKUP(A78,[7]令和4年度契約状況調査票!$E:$AW,16,FALSE)="他官署で調達手続きを実施のため","－",IF(VLOOKUP(A78,[7]令和4年度契約状況調査票!$E:$AW,23,FALSE)="②同種の他の契約の予定価格を類推されるおそれがあるため公表しない","－",IF(VLOOKUP(A78,[7]令和4年度契約状況調査票!$E:$AW,23,FALSE)="－","－",IF(VLOOKUP(A78,[7]令和4年度契約状況調査票!$E:$AW,7,FALSE)&lt;&gt;"",TEXT(VLOOKUP(A78,[7]令和4年度契約状況調査票!$E:$AW,19,FALSE),"#.0%")&amp;CHAR(10)&amp;"(B/A×100)",VLOOKUP(A78,[7]令和4年度契約状況調査票!$E:$AW,19,FALSE))))))</f>
        <v/>
      </c>
      <c r="K78" s="20" t="str">
        <f>IF(A78="","",IF(VLOOKUP(A78,[7]令和4年度契約状況調査票!$E:$AW,12,FALSE)="①公益社団法人","公社",IF(VLOOKUP(A78,[7]令和4年度契約状況調査票!$E:$AW,12,FALSE)="②公益財団法人","公財","")))</f>
        <v/>
      </c>
      <c r="L78" s="20" t="str">
        <f>IF(A78="","",VLOOKUP(A78,[7]令和4年度契約状況調査票!$E:$AW,13,FALSE))</f>
        <v/>
      </c>
      <c r="M78" s="21" t="str">
        <f>IF(A78="","",IF(VLOOKUP(A78,[7]令和4年度契約状況調査票!$E:$AW,13,FALSE)="国所管",VLOOKUP(A78,[7]令和4年度契約状況調査票!$E:$AW,24,FALSE),""))</f>
        <v/>
      </c>
      <c r="N78" s="22" t="str">
        <f>IF(A78="","",IF(AND(P78="○",O78="分担契約/単価契約"),"単価契約"&amp;CHAR(10)&amp;"予定調達総額 "&amp;TEXT(VLOOKUP(A78,[7]令和4年度契約状況調査票!$E:$AW,16,FALSE),"#,##0円")&amp;"(B)"&amp;CHAR(10)&amp;"分担契約"&amp;CHAR(10)&amp;VLOOKUP(A78,[7]令和4年度契約状況調査票!$E:$AW,32,FALSE),IF(AND(P78="○",O78="分担契約"),"分担契約"&amp;CHAR(10)&amp;"契約総額 "&amp;TEXT(VLOOKUP(A78,[7]令和4年度契約状況調査票!$E:$AW,16,FALSE),"#,##0円")&amp;"(B)"&amp;CHAR(10)&amp;VLOOKUP(A78,[7]令和4年度契約状況調査票!$E:$AW,32,FALSE),(IF(O78="分担契約/単価契約","単価契約"&amp;CHAR(10)&amp;"予定調達総額 "&amp;TEXT(VLOOKUP(A78,[7]令和4年度契約状況調査票!$E:$AW,16,FALSE),"#,##0円")&amp;CHAR(10)&amp;"分担契約"&amp;CHAR(10)&amp;VLOOKUP(A78,[7]令和4年度契約状況調査票!$E:$AW,32,FALSE),IF(O78="分担契約","分担契約"&amp;CHAR(10)&amp;"契約総額 "&amp;TEXT(VLOOKUP(A78,[7]令和4年度契約状況調査票!$E:$AW,16,FALSE),"#,##0円")&amp;CHAR(10)&amp;VLOOKUP(A78,[7]令和4年度契約状況調査票!$E:$AW,32,FALSE),IF(O78="単価契約","単価契約"&amp;CHAR(10)&amp;"予定調達総額 "&amp;TEXT(VLOOKUP(A78,[7]令和4年度契約状況調査票!$E:$AW,16,FALSE),"#,##0円")&amp;CHAR(10)&amp;VLOOKUP(A78,[7]令和4年度契約状況調査票!$E:$AW,32,FALSE),VLOOKUP(A78,[7]令和4年度契約状況調査票!$E:$AW,32,FALSE))))))))</f>
        <v/>
      </c>
      <c r="O78" s="36" t="str">
        <f>IF(A78="","",VLOOKUP(A78,[7]令和4年度契約状況調査票!$E:$CE,53,FALSE))</f>
        <v/>
      </c>
      <c r="P78" s="36" t="str">
        <f>IF(A78="","",IF(VLOOKUP(A78,[7]令和4年度契約状況調査票!$E:$AW,14,FALSE)="他官署で調達手続きを実施のため","×",IF(VLOOKUP(A78,[7]令和4年度契約状況調査票!$E:$AW,21,FALSE)="②同種の他の契約の予定価格を類推されるおそれがあるため公表しない","×","○")))</f>
        <v/>
      </c>
    </row>
    <row r="79" spans="1:16" s="36" customFormat="1" ht="60" hidden="1" customHeight="1">
      <c r="A79" s="42" t="str">
        <f>IF(MAX([7]令和4年度契約状況調査票!E13:E85)&gt;=ROW()-5,ROW()-5,"")</f>
        <v/>
      </c>
      <c r="B79" s="13" t="str">
        <f>IF(A79="","",VLOOKUP(A79,[7]令和4年度契約状況調査票!$E:$AW,5,FALSE))</f>
        <v/>
      </c>
      <c r="C79" s="14" t="str">
        <f>IF(A79="","",VLOOKUP(A79,[7]令和4年度契約状況調査票!$E:$AW,6,FALSE))</f>
        <v/>
      </c>
      <c r="D79" s="43" t="str">
        <f>IF(A79="","",VLOOKUP(A79,[7]令和4年度契約状況調査票!$E:$AW,9,FALSE))</f>
        <v/>
      </c>
      <c r="E79" s="13" t="str">
        <f>IF(A79="","",VLOOKUP(A79,[7]令和4年度契約状況調査票!$E:$AW,10,FALSE))</f>
        <v/>
      </c>
      <c r="F79" s="16" t="str">
        <f>IF(A79="","",VLOOKUP(A79,[7]令和4年度契約状況調査票!$E:$AW,11,FALSE))</f>
        <v/>
      </c>
      <c r="G79" s="17" t="str">
        <f>IF(A79="","",IF(VLOOKUP(A79,[7]令和4年度契約状況調査票!$E:$AW,14,FALSE)="②一般競争入札（総合評価方式）","一般競争入札"&amp;CHAR(10)&amp;"（総合評価方式）","一般競争入札"))</f>
        <v/>
      </c>
      <c r="H79" s="18" t="str">
        <f>IF(A79="","",IF(VLOOKUP(A79,[7]令和4年度契約状況調査票!$E:$AW,16,FALSE)="他官署で調達手続きを実施のため","他官署で調達手続きを実施のため",IF(VLOOKUP(A79,[7]令和4年度契約状況調査票!$E:$AW,23,FALSE)="②同種の他の契約の予定価格を類推されるおそれがあるため公表しない","同種の他の契約の予定価格を類推されるおそれがあるため公表しない",IF(VLOOKUP(A79,[7]令和4年度契約状況調査票!$E:$AW,23,FALSE)="－","－",IF(VLOOKUP(A79,[7]令和4年度契約状況調査票!$E:$AW,7,FALSE)&lt;&gt;"",TEXT(VLOOKUP(A79,[7]令和4年度契約状況調査票!$E:$AW,16,FALSE),"#,##0円")&amp;CHAR(10)&amp;"(A)",VLOOKUP(A79,[7]令和4年度契約状況調査票!$E:$AW,16,FALSE))))))</f>
        <v/>
      </c>
      <c r="I79" s="18" t="str">
        <f>IF(A79="","",VLOOKUP(A79,[7]令和4年度契約状況調査票!$E:$AW,17,FALSE))</f>
        <v/>
      </c>
      <c r="J79" s="19" t="str">
        <f>IF(A79="","",IF(VLOOKUP(A79,[7]令和4年度契約状況調査票!$E:$AW,16,FALSE)="他官署で調達手続きを実施のため","－",IF(VLOOKUP(A79,[7]令和4年度契約状況調査票!$E:$AW,23,FALSE)="②同種の他の契約の予定価格を類推されるおそれがあるため公表しない","－",IF(VLOOKUP(A79,[7]令和4年度契約状況調査票!$E:$AW,23,FALSE)="－","－",IF(VLOOKUP(A79,[7]令和4年度契約状況調査票!$E:$AW,7,FALSE)&lt;&gt;"",TEXT(VLOOKUP(A79,[7]令和4年度契約状況調査票!$E:$AW,19,FALSE),"#.0%")&amp;CHAR(10)&amp;"(B/A×100)",VLOOKUP(A79,[7]令和4年度契約状況調査票!$E:$AW,19,FALSE))))))</f>
        <v/>
      </c>
      <c r="K79" s="20" t="str">
        <f>IF(A79="","",IF(VLOOKUP(A79,[7]令和4年度契約状況調査票!$E:$AW,12,FALSE)="①公益社団法人","公社",IF(VLOOKUP(A79,[7]令和4年度契約状況調査票!$E:$AW,12,FALSE)="②公益財団法人","公財","")))</f>
        <v/>
      </c>
      <c r="L79" s="20" t="str">
        <f>IF(A79="","",VLOOKUP(A79,[7]令和4年度契約状況調査票!$E:$AW,13,FALSE))</f>
        <v/>
      </c>
      <c r="M79" s="21" t="str">
        <f>IF(A79="","",IF(VLOOKUP(A79,[7]令和4年度契約状況調査票!$E:$AW,13,FALSE)="国所管",VLOOKUP(A79,[7]令和4年度契約状況調査票!$E:$AW,24,FALSE),""))</f>
        <v/>
      </c>
      <c r="N79" s="22" t="str">
        <f>IF(A79="","",IF(AND(P79="○",O79="分担契約/単価契約"),"単価契約"&amp;CHAR(10)&amp;"予定調達総額 "&amp;TEXT(VLOOKUP(A79,[7]令和4年度契約状況調査票!$E:$AW,16,FALSE),"#,##0円")&amp;"(B)"&amp;CHAR(10)&amp;"分担契約"&amp;CHAR(10)&amp;VLOOKUP(A79,[7]令和4年度契約状況調査票!$E:$AW,32,FALSE),IF(AND(P79="○",O79="分担契約"),"分担契約"&amp;CHAR(10)&amp;"契約総額 "&amp;TEXT(VLOOKUP(A79,[7]令和4年度契約状況調査票!$E:$AW,16,FALSE),"#,##0円")&amp;"(B)"&amp;CHAR(10)&amp;VLOOKUP(A79,[7]令和4年度契約状況調査票!$E:$AW,32,FALSE),(IF(O79="分担契約/単価契約","単価契約"&amp;CHAR(10)&amp;"予定調達総額 "&amp;TEXT(VLOOKUP(A79,[7]令和4年度契約状況調査票!$E:$AW,16,FALSE),"#,##0円")&amp;CHAR(10)&amp;"分担契約"&amp;CHAR(10)&amp;VLOOKUP(A79,[7]令和4年度契約状況調査票!$E:$AW,32,FALSE),IF(O79="分担契約","分担契約"&amp;CHAR(10)&amp;"契約総額 "&amp;TEXT(VLOOKUP(A79,[7]令和4年度契約状況調査票!$E:$AW,16,FALSE),"#,##0円")&amp;CHAR(10)&amp;VLOOKUP(A79,[7]令和4年度契約状況調査票!$E:$AW,32,FALSE),IF(O79="単価契約","単価契約"&amp;CHAR(10)&amp;"予定調達総額 "&amp;TEXT(VLOOKUP(A79,[7]令和4年度契約状況調査票!$E:$AW,16,FALSE),"#,##0円")&amp;CHAR(10)&amp;VLOOKUP(A79,[7]令和4年度契約状況調査票!$E:$AW,32,FALSE),VLOOKUP(A79,[7]令和4年度契約状況調査票!$E:$AW,32,FALSE))))))))</f>
        <v/>
      </c>
      <c r="O79" s="36" t="str">
        <f>IF(A79="","",VLOOKUP(A79,[7]令和4年度契約状況調査票!$E:$CE,53,FALSE))</f>
        <v/>
      </c>
      <c r="P79" s="36" t="str">
        <f>IF(A79="","",IF(VLOOKUP(A79,[7]令和4年度契約状況調査票!$E:$AW,14,FALSE)="他官署で調達手続きを実施のため","×",IF(VLOOKUP(A79,[7]令和4年度契約状況調査票!$E:$AW,21,FALSE)="②同種の他の契約の予定価格を類推されるおそれがあるため公表しない","×","○")))</f>
        <v/>
      </c>
    </row>
    <row r="80" spans="1:16" s="36" customFormat="1" ht="60" hidden="1" customHeight="1">
      <c r="A80" s="42" t="str">
        <f>IF(MAX([7]令和4年度契約状況調査票!E13:E86)&gt;=ROW()-5,ROW()-5,"")</f>
        <v/>
      </c>
      <c r="B80" s="13" t="str">
        <f>IF(A80="","",VLOOKUP(A80,[7]令和4年度契約状況調査票!$E:$AW,5,FALSE))</f>
        <v/>
      </c>
      <c r="C80" s="14" t="str">
        <f>IF(A80="","",VLOOKUP(A80,[7]令和4年度契約状況調査票!$E:$AW,6,FALSE))</f>
        <v/>
      </c>
      <c r="D80" s="43" t="str">
        <f>IF(A80="","",VLOOKUP(A80,[7]令和4年度契約状況調査票!$E:$AW,9,FALSE))</f>
        <v/>
      </c>
      <c r="E80" s="13" t="str">
        <f>IF(A80="","",VLOOKUP(A80,[7]令和4年度契約状況調査票!$E:$AW,10,FALSE))</f>
        <v/>
      </c>
      <c r="F80" s="16" t="str">
        <f>IF(A80="","",VLOOKUP(A80,[7]令和4年度契約状況調査票!$E:$AW,11,FALSE))</f>
        <v/>
      </c>
      <c r="G80" s="17" t="str">
        <f>IF(A80="","",IF(VLOOKUP(A80,[7]令和4年度契約状況調査票!$E:$AW,14,FALSE)="②一般競争入札（総合評価方式）","一般競争入札"&amp;CHAR(10)&amp;"（総合評価方式）","一般競争入札"))</f>
        <v/>
      </c>
      <c r="H80" s="18" t="str">
        <f>IF(A80="","",IF(VLOOKUP(A80,[7]令和4年度契約状況調査票!$E:$AW,16,FALSE)="他官署で調達手続きを実施のため","他官署で調達手続きを実施のため",IF(VLOOKUP(A80,[7]令和4年度契約状況調査票!$E:$AW,23,FALSE)="②同種の他の契約の予定価格を類推されるおそれがあるため公表しない","同種の他の契約の予定価格を類推されるおそれがあるため公表しない",IF(VLOOKUP(A80,[7]令和4年度契約状況調査票!$E:$AW,23,FALSE)="－","－",IF(VLOOKUP(A80,[7]令和4年度契約状況調査票!$E:$AW,7,FALSE)&lt;&gt;"",TEXT(VLOOKUP(A80,[7]令和4年度契約状況調査票!$E:$AW,16,FALSE),"#,##0円")&amp;CHAR(10)&amp;"(A)",VLOOKUP(A80,[7]令和4年度契約状況調査票!$E:$AW,16,FALSE))))))</f>
        <v/>
      </c>
      <c r="I80" s="18" t="str">
        <f>IF(A80="","",VLOOKUP(A80,[7]令和4年度契約状況調査票!$E:$AW,17,FALSE))</f>
        <v/>
      </c>
      <c r="J80" s="19" t="str">
        <f>IF(A80="","",IF(VLOOKUP(A80,[7]令和4年度契約状況調査票!$E:$AW,16,FALSE)="他官署で調達手続きを実施のため","－",IF(VLOOKUP(A80,[7]令和4年度契約状況調査票!$E:$AW,23,FALSE)="②同種の他の契約の予定価格を類推されるおそれがあるため公表しない","－",IF(VLOOKUP(A80,[7]令和4年度契約状況調査票!$E:$AW,23,FALSE)="－","－",IF(VLOOKUP(A80,[7]令和4年度契約状況調査票!$E:$AW,7,FALSE)&lt;&gt;"",TEXT(VLOOKUP(A80,[7]令和4年度契約状況調査票!$E:$AW,19,FALSE),"#.0%")&amp;CHAR(10)&amp;"(B/A×100)",VLOOKUP(A80,[7]令和4年度契約状況調査票!$E:$AW,19,FALSE))))))</f>
        <v/>
      </c>
      <c r="K80" s="20" t="str">
        <f>IF(A80="","",IF(VLOOKUP(A80,[7]令和4年度契約状況調査票!$E:$AW,12,FALSE)="①公益社団法人","公社",IF(VLOOKUP(A80,[7]令和4年度契約状況調査票!$E:$AW,12,FALSE)="②公益財団法人","公財","")))</f>
        <v/>
      </c>
      <c r="L80" s="20" t="str">
        <f>IF(A80="","",VLOOKUP(A80,[7]令和4年度契約状況調査票!$E:$AW,13,FALSE))</f>
        <v/>
      </c>
      <c r="M80" s="21" t="str">
        <f>IF(A80="","",IF(VLOOKUP(A80,[7]令和4年度契約状況調査票!$E:$AW,13,FALSE)="国所管",VLOOKUP(A80,[7]令和4年度契約状況調査票!$E:$AW,24,FALSE),""))</f>
        <v/>
      </c>
      <c r="N80" s="22" t="str">
        <f>IF(A80="","",IF(AND(P80="○",O80="分担契約/単価契約"),"単価契約"&amp;CHAR(10)&amp;"予定調達総額 "&amp;TEXT(VLOOKUP(A80,[7]令和4年度契約状況調査票!$E:$AW,16,FALSE),"#,##0円")&amp;"(B)"&amp;CHAR(10)&amp;"分担契約"&amp;CHAR(10)&amp;VLOOKUP(A80,[7]令和4年度契約状況調査票!$E:$AW,32,FALSE),IF(AND(P80="○",O80="分担契約"),"分担契約"&amp;CHAR(10)&amp;"契約総額 "&amp;TEXT(VLOOKUP(A80,[7]令和4年度契約状況調査票!$E:$AW,16,FALSE),"#,##0円")&amp;"(B)"&amp;CHAR(10)&amp;VLOOKUP(A80,[7]令和4年度契約状況調査票!$E:$AW,32,FALSE),(IF(O80="分担契約/単価契約","単価契約"&amp;CHAR(10)&amp;"予定調達総額 "&amp;TEXT(VLOOKUP(A80,[7]令和4年度契約状況調査票!$E:$AW,16,FALSE),"#,##0円")&amp;CHAR(10)&amp;"分担契約"&amp;CHAR(10)&amp;VLOOKUP(A80,[7]令和4年度契約状況調査票!$E:$AW,32,FALSE),IF(O80="分担契約","分担契約"&amp;CHAR(10)&amp;"契約総額 "&amp;TEXT(VLOOKUP(A80,[7]令和4年度契約状況調査票!$E:$AW,16,FALSE),"#,##0円")&amp;CHAR(10)&amp;VLOOKUP(A80,[7]令和4年度契約状況調査票!$E:$AW,32,FALSE),IF(O80="単価契約","単価契約"&amp;CHAR(10)&amp;"予定調達総額 "&amp;TEXT(VLOOKUP(A80,[7]令和4年度契約状況調査票!$E:$AW,16,FALSE),"#,##0円")&amp;CHAR(10)&amp;VLOOKUP(A80,[7]令和4年度契約状況調査票!$E:$AW,32,FALSE),VLOOKUP(A80,[7]令和4年度契約状況調査票!$E:$AW,32,FALSE))))))))</f>
        <v/>
      </c>
      <c r="O80" s="36" t="str">
        <f>IF(A80="","",VLOOKUP(A80,[7]令和4年度契約状況調査票!$E:$CE,53,FALSE))</f>
        <v/>
      </c>
      <c r="P80" s="36" t="str">
        <f>IF(A80="","",IF(VLOOKUP(A80,[7]令和4年度契約状況調査票!$E:$AW,14,FALSE)="他官署で調達手続きを実施のため","×",IF(VLOOKUP(A80,[7]令和4年度契約状況調査票!$E:$AW,21,FALSE)="②同種の他の契約の予定価格を類推されるおそれがあるため公表しない","×","○")))</f>
        <v/>
      </c>
    </row>
    <row r="81" spans="1:16" s="36" customFormat="1" ht="60" hidden="1" customHeight="1">
      <c r="A81" s="42" t="str">
        <f>IF(MAX([7]令和4年度契約状況調査票!E13:E87)&gt;=ROW()-5,ROW()-5,"")</f>
        <v/>
      </c>
      <c r="B81" s="13" t="str">
        <f>IF(A81="","",VLOOKUP(A81,[7]令和4年度契約状況調査票!$E:$AW,5,FALSE))</f>
        <v/>
      </c>
      <c r="C81" s="14" t="str">
        <f>IF(A81="","",VLOOKUP(A81,[7]令和4年度契約状況調査票!$E:$AW,6,FALSE))</f>
        <v/>
      </c>
      <c r="D81" s="43" t="str">
        <f>IF(A81="","",VLOOKUP(A81,[7]令和4年度契約状況調査票!$E:$AW,9,FALSE))</f>
        <v/>
      </c>
      <c r="E81" s="13" t="str">
        <f>IF(A81="","",VLOOKUP(A81,[7]令和4年度契約状況調査票!$E:$AW,10,FALSE))</f>
        <v/>
      </c>
      <c r="F81" s="16" t="str">
        <f>IF(A81="","",VLOOKUP(A81,[7]令和4年度契約状況調査票!$E:$AW,11,FALSE))</f>
        <v/>
      </c>
      <c r="G81" s="17" t="str">
        <f>IF(A81="","",IF(VLOOKUP(A81,[7]令和4年度契約状況調査票!$E:$AW,14,FALSE)="②一般競争入札（総合評価方式）","一般競争入札"&amp;CHAR(10)&amp;"（総合評価方式）","一般競争入札"))</f>
        <v/>
      </c>
      <c r="H81" s="18" t="str">
        <f>IF(A81="","",IF(VLOOKUP(A81,[7]令和4年度契約状況調査票!$E:$AW,16,FALSE)="他官署で調達手続きを実施のため","他官署で調達手続きを実施のため",IF(VLOOKUP(A81,[7]令和4年度契約状況調査票!$E:$AW,23,FALSE)="②同種の他の契約の予定価格を類推されるおそれがあるため公表しない","同種の他の契約の予定価格を類推されるおそれがあるため公表しない",IF(VLOOKUP(A81,[7]令和4年度契約状況調査票!$E:$AW,23,FALSE)="－","－",IF(VLOOKUP(A81,[7]令和4年度契約状況調査票!$E:$AW,7,FALSE)&lt;&gt;"",TEXT(VLOOKUP(A81,[7]令和4年度契約状況調査票!$E:$AW,16,FALSE),"#,##0円")&amp;CHAR(10)&amp;"(A)",VLOOKUP(A81,[7]令和4年度契約状況調査票!$E:$AW,16,FALSE))))))</f>
        <v/>
      </c>
      <c r="I81" s="18" t="str">
        <f>IF(A81="","",VLOOKUP(A81,[7]令和4年度契約状況調査票!$E:$AW,17,FALSE))</f>
        <v/>
      </c>
      <c r="J81" s="19" t="str">
        <f>IF(A81="","",IF(VLOOKUP(A81,[7]令和4年度契約状況調査票!$E:$AW,16,FALSE)="他官署で調達手続きを実施のため","－",IF(VLOOKUP(A81,[7]令和4年度契約状況調査票!$E:$AW,23,FALSE)="②同種の他の契約の予定価格を類推されるおそれがあるため公表しない","－",IF(VLOOKUP(A81,[7]令和4年度契約状況調査票!$E:$AW,23,FALSE)="－","－",IF(VLOOKUP(A81,[7]令和4年度契約状況調査票!$E:$AW,7,FALSE)&lt;&gt;"",TEXT(VLOOKUP(A81,[7]令和4年度契約状況調査票!$E:$AW,19,FALSE),"#.0%")&amp;CHAR(10)&amp;"(B/A×100)",VLOOKUP(A81,[7]令和4年度契約状況調査票!$E:$AW,19,FALSE))))))</f>
        <v/>
      </c>
      <c r="K81" s="20" t="str">
        <f>IF(A81="","",IF(VLOOKUP(A81,[7]令和4年度契約状況調査票!$E:$AW,12,FALSE)="①公益社団法人","公社",IF(VLOOKUP(A81,[7]令和4年度契約状況調査票!$E:$AW,12,FALSE)="②公益財団法人","公財","")))</f>
        <v/>
      </c>
      <c r="L81" s="20" t="str">
        <f>IF(A81="","",VLOOKUP(A81,[7]令和4年度契約状況調査票!$E:$AW,13,FALSE))</f>
        <v/>
      </c>
      <c r="M81" s="21" t="str">
        <f>IF(A81="","",IF(VLOOKUP(A81,[7]令和4年度契約状況調査票!$E:$AW,13,FALSE)="国所管",VLOOKUP(A81,[7]令和4年度契約状況調査票!$E:$AW,24,FALSE),""))</f>
        <v/>
      </c>
      <c r="N81" s="22" t="str">
        <f>IF(A81="","",IF(AND(P81="○",O81="分担契約/単価契約"),"単価契約"&amp;CHAR(10)&amp;"予定調達総額 "&amp;TEXT(VLOOKUP(A81,[7]令和4年度契約状況調査票!$E:$AW,16,FALSE),"#,##0円")&amp;"(B)"&amp;CHAR(10)&amp;"分担契約"&amp;CHAR(10)&amp;VLOOKUP(A81,[7]令和4年度契約状況調査票!$E:$AW,32,FALSE),IF(AND(P81="○",O81="分担契約"),"分担契約"&amp;CHAR(10)&amp;"契約総額 "&amp;TEXT(VLOOKUP(A81,[7]令和4年度契約状況調査票!$E:$AW,16,FALSE),"#,##0円")&amp;"(B)"&amp;CHAR(10)&amp;VLOOKUP(A81,[7]令和4年度契約状況調査票!$E:$AW,32,FALSE),(IF(O81="分担契約/単価契約","単価契約"&amp;CHAR(10)&amp;"予定調達総額 "&amp;TEXT(VLOOKUP(A81,[7]令和4年度契約状況調査票!$E:$AW,16,FALSE),"#,##0円")&amp;CHAR(10)&amp;"分担契約"&amp;CHAR(10)&amp;VLOOKUP(A81,[7]令和4年度契約状況調査票!$E:$AW,32,FALSE),IF(O81="分担契約","分担契約"&amp;CHAR(10)&amp;"契約総額 "&amp;TEXT(VLOOKUP(A81,[7]令和4年度契約状況調査票!$E:$AW,16,FALSE),"#,##0円")&amp;CHAR(10)&amp;VLOOKUP(A81,[7]令和4年度契約状況調査票!$E:$AW,32,FALSE),IF(O81="単価契約","単価契約"&amp;CHAR(10)&amp;"予定調達総額 "&amp;TEXT(VLOOKUP(A81,[7]令和4年度契約状況調査票!$E:$AW,16,FALSE),"#,##0円")&amp;CHAR(10)&amp;VLOOKUP(A81,[7]令和4年度契約状況調査票!$E:$AW,32,FALSE),VLOOKUP(A81,[7]令和4年度契約状況調査票!$E:$AW,32,FALSE))))))))</f>
        <v/>
      </c>
      <c r="O81" s="36" t="str">
        <f>IF(A81="","",VLOOKUP(A81,[7]令和4年度契約状況調査票!$E:$CE,53,FALSE))</f>
        <v/>
      </c>
      <c r="P81" s="36" t="str">
        <f>IF(A81="","",IF(VLOOKUP(A81,[7]令和4年度契約状況調査票!$E:$AW,14,FALSE)="他官署で調達手続きを実施のため","×",IF(VLOOKUP(A81,[7]令和4年度契約状況調査票!$E:$AW,21,FALSE)="②同種の他の契約の予定価格を類推されるおそれがあるため公表しない","×","○")))</f>
        <v/>
      </c>
    </row>
    <row r="82" spans="1:16" s="36" customFormat="1" ht="60" hidden="1" customHeight="1">
      <c r="A82" s="42" t="str">
        <f>IF(MAX([7]令和4年度契約状況調査票!E13:E88)&gt;=ROW()-5,ROW()-5,"")</f>
        <v/>
      </c>
      <c r="B82" s="13" t="str">
        <f>IF(A82="","",VLOOKUP(A82,[7]令和4年度契約状況調査票!$E:$AW,5,FALSE))</f>
        <v/>
      </c>
      <c r="C82" s="14" t="str">
        <f>IF(A82="","",VLOOKUP(A82,[7]令和4年度契約状況調査票!$E:$AW,6,FALSE))</f>
        <v/>
      </c>
      <c r="D82" s="43" t="str">
        <f>IF(A82="","",VLOOKUP(A82,[7]令和4年度契約状況調査票!$E:$AW,9,FALSE))</f>
        <v/>
      </c>
      <c r="E82" s="13" t="str">
        <f>IF(A82="","",VLOOKUP(A82,[7]令和4年度契約状況調査票!$E:$AW,10,FALSE))</f>
        <v/>
      </c>
      <c r="F82" s="16" t="str">
        <f>IF(A82="","",VLOOKUP(A82,[7]令和4年度契約状況調査票!$E:$AW,11,FALSE))</f>
        <v/>
      </c>
      <c r="G82" s="17" t="str">
        <f>IF(A82="","",IF(VLOOKUP(A82,[7]令和4年度契約状況調査票!$E:$AW,14,FALSE)="②一般競争入札（総合評価方式）","一般競争入札"&amp;CHAR(10)&amp;"（総合評価方式）","一般競争入札"))</f>
        <v/>
      </c>
      <c r="H82" s="18" t="str">
        <f>IF(A82="","",IF(VLOOKUP(A82,[7]令和4年度契約状況調査票!$E:$AW,16,FALSE)="他官署で調達手続きを実施のため","他官署で調達手続きを実施のため",IF(VLOOKUP(A82,[7]令和4年度契約状況調査票!$E:$AW,23,FALSE)="②同種の他の契約の予定価格を類推されるおそれがあるため公表しない","同種の他の契約の予定価格を類推されるおそれがあるため公表しない",IF(VLOOKUP(A82,[7]令和4年度契約状況調査票!$E:$AW,23,FALSE)="－","－",IF(VLOOKUP(A82,[7]令和4年度契約状況調査票!$E:$AW,7,FALSE)&lt;&gt;"",TEXT(VLOOKUP(A82,[7]令和4年度契約状況調査票!$E:$AW,16,FALSE),"#,##0円")&amp;CHAR(10)&amp;"(A)",VLOOKUP(A82,[7]令和4年度契約状況調査票!$E:$AW,16,FALSE))))))</f>
        <v/>
      </c>
      <c r="I82" s="18" t="str">
        <f>IF(A82="","",VLOOKUP(A82,[7]令和4年度契約状況調査票!$E:$AW,17,FALSE))</f>
        <v/>
      </c>
      <c r="J82" s="19" t="str">
        <f>IF(A82="","",IF(VLOOKUP(A82,[7]令和4年度契約状況調査票!$E:$AW,16,FALSE)="他官署で調達手続きを実施のため","－",IF(VLOOKUP(A82,[7]令和4年度契約状況調査票!$E:$AW,23,FALSE)="②同種の他の契約の予定価格を類推されるおそれがあるため公表しない","－",IF(VLOOKUP(A82,[7]令和4年度契約状況調査票!$E:$AW,23,FALSE)="－","－",IF(VLOOKUP(A82,[7]令和4年度契約状況調査票!$E:$AW,7,FALSE)&lt;&gt;"",TEXT(VLOOKUP(A82,[7]令和4年度契約状況調査票!$E:$AW,19,FALSE),"#.0%")&amp;CHAR(10)&amp;"(B/A×100)",VLOOKUP(A82,[7]令和4年度契約状況調査票!$E:$AW,19,FALSE))))))</f>
        <v/>
      </c>
      <c r="K82" s="20" t="str">
        <f>IF(A82="","",IF(VLOOKUP(A82,[7]令和4年度契約状況調査票!$E:$AW,12,FALSE)="①公益社団法人","公社",IF(VLOOKUP(A82,[7]令和4年度契約状況調査票!$E:$AW,12,FALSE)="②公益財団法人","公財","")))</f>
        <v/>
      </c>
      <c r="L82" s="20" t="str">
        <f>IF(A82="","",VLOOKUP(A82,[7]令和4年度契約状況調査票!$E:$AW,13,FALSE))</f>
        <v/>
      </c>
      <c r="M82" s="21" t="str">
        <f>IF(A82="","",IF(VLOOKUP(A82,[7]令和4年度契約状況調査票!$E:$AW,13,FALSE)="国所管",VLOOKUP(A82,[7]令和4年度契約状況調査票!$E:$AW,24,FALSE),""))</f>
        <v/>
      </c>
      <c r="N82" s="22" t="str">
        <f>IF(A82="","",IF(AND(P82="○",O82="分担契約/単価契約"),"単価契約"&amp;CHAR(10)&amp;"予定調達総額 "&amp;TEXT(VLOOKUP(A82,[7]令和4年度契約状況調査票!$E:$AW,16,FALSE),"#,##0円")&amp;"(B)"&amp;CHAR(10)&amp;"分担契約"&amp;CHAR(10)&amp;VLOOKUP(A82,[7]令和4年度契約状況調査票!$E:$AW,32,FALSE),IF(AND(P82="○",O82="分担契約"),"分担契約"&amp;CHAR(10)&amp;"契約総額 "&amp;TEXT(VLOOKUP(A82,[7]令和4年度契約状況調査票!$E:$AW,16,FALSE),"#,##0円")&amp;"(B)"&amp;CHAR(10)&amp;VLOOKUP(A82,[7]令和4年度契約状況調査票!$E:$AW,32,FALSE),(IF(O82="分担契約/単価契約","単価契約"&amp;CHAR(10)&amp;"予定調達総額 "&amp;TEXT(VLOOKUP(A82,[7]令和4年度契約状況調査票!$E:$AW,16,FALSE),"#,##0円")&amp;CHAR(10)&amp;"分担契約"&amp;CHAR(10)&amp;VLOOKUP(A82,[7]令和4年度契約状況調査票!$E:$AW,32,FALSE),IF(O82="分担契約","分担契約"&amp;CHAR(10)&amp;"契約総額 "&amp;TEXT(VLOOKUP(A82,[7]令和4年度契約状況調査票!$E:$AW,16,FALSE),"#,##0円")&amp;CHAR(10)&amp;VLOOKUP(A82,[7]令和4年度契約状況調査票!$E:$AW,32,FALSE),IF(O82="単価契約","単価契約"&amp;CHAR(10)&amp;"予定調達総額 "&amp;TEXT(VLOOKUP(A82,[7]令和4年度契約状況調査票!$E:$AW,16,FALSE),"#,##0円")&amp;CHAR(10)&amp;VLOOKUP(A82,[7]令和4年度契約状況調査票!$E:$AW,32,FALSE),VLOOKUP(A82,[7]令和4年度契約状況調査票!$E:$AW,32,FALSE))))))))</f>
        <v/>
      </c>
      <c r="O82" s="36" t="str">
        <f>IF(A82="","",VLOOKUP(A82,[7]令和4年度契約状況調査票!$E:$CE,53,FALSE))</f>
        <v/>
      </c>
      <c r="P82" s="36" t="str">
        <f>IF(A82="","",IF(VLOOKUP(A82,[7]令和4年度契約状況調査票!$E:$AW,14,FALSE)="他官署で調達手続きを実施のため","×",IF(VLOOKUP(A82,[7]令和4年度契約状況調査票!$E:$AW,21,FALSE)="②同種の他の契約の予定価格を類推されるおそれがあるため公表しない","×","○")))</f>
        <v/>
      </c>
    </row>
    <row r="83" spans="1:16" s="36" customFormat="1" ht="60" hidden="1" customHeight="1">
      <c r="A83" s="42" t="str">
        <f>IF(MAX([7]令和4年度契約状況調査票!E13:E89)&gt;=ROW()-5,ROW()-5,"")</f>
        <v/>
      </c>
      <c r="B83" s="13" t="str">
        <f>IF(A83="","",VLOOKUP(A83,[7]令和4年度契約状況調査票!$E:$AW,5,FALSE))</f>
        <v/>
      </c>
      <c r="C83" s="14" t="str">
        <f>IF(A83="","",VLOOKUP(A83,[7]令和4年度契約状況調査票!$E:$AW,6,FALSE))</f>
        <v/>
      </c>
      <c r="D83" s="43" t="str">
        <f>IF(A83="","",VLOOKUP(A83,[7]令和4年度契約状況調査票!$E:$AW,9,FALSE))</f>
        <v/>
      </c>
      <c r="E83" s="13" t="str">
        <f>IF(A83="","",VLOOKUP(A83,[7]令和4年度契約状況調査票!$E:$AW,10,FALSE))</f>
        <v/>
      </c>
      <c r="F83" s="16" t="str">
        <f>IF(A83="","",VLOOKUP(A83,[7]令和4年度契約状況調査票!$E:$AW,11,FALSE))</f>
        <v/>
      </c>
      <c r="G83" s="17" t="str">
        <f>IF(A83="","",IF(VLOOKUP(A83,[7]令和4年度契約状況調査票!$E:$AW,14,FALSE)="②一般競争入札（総合評価方式）","一般競争入札"&amp;CHAR(10)&amp;"（総合評価方式）","一般競争入札"))</f>
        <v/>
      </c>
      <c r="H83" s="18" t="str">
        <f>IF(A83="","",IF(VLOOKUP(A83,[7]令和4年度契約状況調査票!$E:$AW,16,FALSE)="他官署で調達手続きを実施のため","他官署で調達手続きを実施のため",IF(VLOOKUP(A83,[7]令和4年度契約状況調査票!$E:$AW,23,FALSE)="②同種の他の契約の予定価格を類推されるおそれがあるため公表しない","同種の他の契約の予定価格を類推されるおそれがあるため公表しない",IF(VLOOKUP(A83,[7]令和4年度契約状況調査票!$E:$AW,23,FALSE)="－","－",IF(VLOOKUP(A83,[7]令和4年度契約状況調査票!$E:$AW,7,FALSE)&lt;&gt;"",TEXT(VLOOKUP(A83,[7]令和4年度契約状況調査票!$E:$AW,16,FALSE),"#,##0円")&amp;CHAR(10)&amp;"(A)",VLOOKUP(A83,[7]令和4年度契約状況調査票!$E:$AW,16,FALSE))))))</f>
        <v/>
      </c>
      <c r="I83" s="18" t="str">
        <f>IF(A83="","",VLOOKUP(A83,[7]令和4年度契約状況調査票!$E:$AW,17,FALSE))</f>
        <v/>
      </c>
      <c r="J83" s="19" t="str">
        <f>IF(A83="","",IF(VLOOKUP(A83,[7]令和4年度契約状況調査票!$E:$AW,16,FALSE)="他官署で調達手続きを実施のため","－",IF(VLOOKUP(A83,[7]令和4年度契約状況調査票!$E:$AW,23,FALSE)="②同種の他の契約の予定価格を類推されるおそれがあるため公表しない","－",IF(VLOOKUP(A83,[7]令和4年度契約状況調査票!$E:$AW,23,FALSE)="－","－",IF(VLOOKUP(A83,[7]令和4年度契約状況調査票!$E:$AW,7,FALSE)&lt;&gt;"",TEXT(VLOOKUP(A83,[7]令和4年度契約状況調査票!$E:$AW,19,FALSE),"#.0%")&amp;CHAR(10)&amp;"(B/A×100)",VLOOKUP(A83,[7]令和4年度契約状況調査票!$E:$AW,19,FALSE))))))</f>
        <v/>
      </c>
      <c r="K83" s="20" t="str">
        <f>IF(A83="","",IF(VLOOKUP(A83,[7]令和4年度契約状況調査票!$E:$AW,12,FALSE)="①公益社団法人","公社",IF(VLOOKUP(A83,[7]令和4年度契約状況調査票!$E:$AW,12,FALSE)="②公益財団法人","公財","")))</f>
        <v/>
      </c>
      <c r="L83" s="20" t="str">
        <f>IF(A83="","",VLOOKUP(A83,[7]令和4年度契約状況調査票!$E:$AW,13,FALSE))</f>
        <v/>
      </c>
      <c r="M83" s="21" t="str">
        <f>IF(A83="","",IF(VLOOKUP(A83,[7]令和4年度契約状況調査票!$E:$AW,13,FALSE)="国所管",VLOOKUP(A83,[7]令和4年度契約状況調査票!$E:$AW,24,FALSE),""))</f>
        <v/>
      </c>
      <c r="N83" s="22" t="str">
        <f>IF(A83="","",IF(AND(P83="○",O83="分担契約/単価契約"),"単価契約"&amp;CHAR(10)&amp;"予定調達総額 "&amp;TEXT(VLOOKUP(A83,[7]令和4年度契約状況調査票!$E:$AW,16,FALSE),"#,##0円")&amp;"(B)"&amp;CHAR(10)&amp;"分担契約"&amp;CHAR(10)&amp;VLOOKUP(A83,[7]令和4年度契約状況調査票!$E:$AW,32,FALSE),IF(AND(P83="○",O83="分担契約"),"分担契約"&amp;CHAR(10)&amp;"契約総額 "&amp;TEXT(VLOOKUP(A83,[7]令和4年度契約状況調査票!$E:$AW,16,FALSE),"#,##0円")&amp;"(B)"&amp;CHAR(10)&amp;VLOOKUP(A83,[7]令和4年度契約状況調査票!$E:$AW,32,FALSE),(IF(O83="分担契約/単価契約","単価契約"&amp;CHAR(10)&amp;"予定調達総額 "&amp;TEXT(VLOOKUP(A83,[7]令和4年度契約状況調査票!$E:$AW,16,FALSE),"#,##0円")&amp;CHAR(10)&amp;"分担契約"&amp;CHAR(10)&amp;VLOOKUP(A83,[7]令和4年度契約状況調査票!$E:$AW,32,FALSE),IF(O83="分担契約","分担契約"&amp;CHAR(10)&amp;"契約総額 "&amp;TEXT(VLOOKUP(A83,[7]令和4年度契約状況調査票!$E:$AW,16,FALSE),"#,##0円")&amp;CHAR(10)&amp;VLOOKUP(A83,[7]令和4年度契約状況調査票!$E:$AW,32,FALSE),IF(O83="単価契約","単価契約"&amp;CHAR(10)&amp;"予定調達総額 "&amp;TEXT(VLOOKUP(A83,[7]令和4年度契約状況調査票!$E:$AW,16,FALSE),"#,##0円")&amp;CHAR(10)&amp;VLOOKUP(A83,[7]令和4年度契約状況調査票!$E:$AW,32,FALSE),VLOOKUP(A83,[7]令和4年度契約状況調査票!$E:$AW,32,FALSE))))))))</f>
        <v/>
      </c>
      <c r="O83" s="36" t="str">
        <f>IF(A83="","",VLOOKUP(A83,[7]令和4年度契約状況調査票!$E:$CE,53,FALSE))</f>
        <v/>
      </c>
      <c r="P83" s="36" t="str">
        <f>IF(A83="","",IF(VLOOKUP(A83,[7]令和4年度契約状況調査票!$E:$AW,14,FALSE)="他官署で調達手続きを実施のため","×",IF(VLOOKUP(A83,[7]令和4年度契約状況調査票!$E:$AW,21,FALSE)="②同種の他の契約の予定価格を類推されるおそれがあるため公表しない","×","○")))</f>
        <v/>
      </c>
    </row>
    <row r="84" spans="1:16" s="36" customFormat="1" ht="60" hidden="1" customHeight="1">
      <c r="A84" s="42" t="str">
        <f>IF(MAX([7]令和4年度契約状況調査票!E13:E90)&gt;=ROW()-5,ROW()-5,"")</f>
        <v/>
      </c>
      <c r="B84" s="13" t="str">
        <f>IF(A84="","",VLOOKUP(A84,[7]令和4年度契約状況調査票!$E:$AW,5,FALSE))</f>
        <v/>
      </c>
      <c r="C84" s="14" t="str">
        <f>IF(A84="","",VLOOKUP(A84,[7]令和4年度契約状況調査票!$E:$AW,6,FALSE))</f>
        <v/>
      </c>
      <c r="D84" s="43" t="str">
        <f>IF(A84="","",VLOOKUP(A84,[7]令和4年度契約状況調査票!$E:$AW,9,FALSE))</f>
        <v/>
      </c>
      <c r="E84" s="13" t="str">
        <f>IF(A84="","",VLOOKUP(A84,[7]令和4年度契約状況調査票!$E:$AW,10,FALSE))</f>
        <v/>
      </c>
      <c r="F84" s="16" t="str">
        <f>IF(A84="","",VLOOKUP(A84,[7]令和4年度契約状況調査票!$E:$AW,11,FALSE))</f>
        <v/>
      </c>
      <c r="G84" s="17" t="str">
        <f>IF(A84="","",IF(VLOOKUP(A84,[7]令和4年度契約状況調査票!$E:$AW,14,FALSE)="②一般競争入札（総合評価方式）","一般競争入札"&amp;CHAR(10)&amp;"（総合評価方式）","一般競争入札"))</f>
        <v/>
      </c>
      <c r="H84" s="18" t="str">
        <f>IF(A84="","",IF(VLOOKUP(A84,[7]令和4年度契約状況調査票!$E:$AW,16,FALSE)="他官署で調達手続きを実施のため","他官署で調達手続きを実施のため",IF(VLOOKUP(A84,[7]令和4年度契約状況調査票!$E:$AW,23,FALSE)="②同種の他の契約の予定価格を類推されるおそれがあるため公表しない","同種の他の契約の予定価格を類推されるおそれがあるため公表しない",IF(VLOOKUP(A84,[7]令和4年度契約状況調査票!$E:$AW,23,FALSE)="－","－",IF(VLOOKUP(A84,[7]令和4年度契約状況調査票!$E:$AW,7,FALSE)&lt;&gt;"",TEXT(VLOOKUP(A84,[7]令和4年度契約状況調査票!$E:$AW,16,FALSE),"#,##0円")&amp;CHAR(10)&amp;"(A)",VLOOKUP(A84,[7]令和4年度契約状況調査票!$E:$AW,16,FALSE))))))</f>
        <v/>
      </c>
      <c r="I84" s="18" t="str">
        <f>IF(A84="","",VLOOKUP(A84,[7]令和4年度契約状況調査票!$E:$AW,17,FALSE))</f>
        <v/>
      </c>
      <c r="J84" s="19" t="str">
        <f>IF(A84="","",IF(VLOOKUP(A84,[7]令和4年度契約状況調査票!$E:$AW,16,FALSE)="他官署で調達手続きを実施のため","－",IF(VLOOKUP(A84,[7]令和4年度契約状況調査票!$E:$AW,23,FALSE)="②同種の他の契約の予定価格を類推されるおそれがあるため公表しない","－",IF(VLOOKUP(A84,[7]令和4年度契約状況調査票!$E:$AW,23,FALSE)="－","－",IF(VLOOKUP(A84,[7]令和4年度契約状況調査票!$E:$AW,7,FALSE)&lt;&gt;"",TEXT(VLOOKUP(A84,[7]令和4年度契約状況調査票!$E:$AW,19,FALSE),"#.0%")&amp;CHAR(10)&amp;"(B/A×100)",VLOOKUP(A84,[7]令和4年度契約状況調査票!$E:$AW,19,FALSE))))))</f>
        <v/>
      </c>
      <c r="K84" s="20" t="str">
        <f>IF(A84="","",IF(VLOOKUP(A84,[7]令和4年度契約状況調査票!$E:$AW,12,FALSE)="①公益社団法人","公社",IF(VLOOKUP(A84,[7]令和4年度契約状況調査票!$E:$AW,12,FALSE)="②公益財団法人","公財","")))</f>
        <v/>
      </c>
      <c r="L84" s="20" t="str">
        <f>IF(A84="","",VLOOKUP(A84,[7]令和4年度契約状況調査票!$E:$AW,13,FALSE))</f>
        <v/>
      </c>
      <c r="M84" s="21" t="str">
        <f>IF(A84="","",IF(VLOOKUP(A84,[7]令和4年度契約状況調査票!$E:$AW,13,FALSE)="国所管",VLOOKUP(A84,[7]令和4年度契約状況調査票!$E:$AW,24,FALSE),""))</f>
        <v/>
      </c>
      <c r="N84" s="22" t="str">
        <f>IF(A84="","",IF(AND(P84="○",O84="分担契約/単価契約"),"単価契約"&amp;CHAR(10)&amp;"予定調達総額 "&amp;TEXT(VLOOKUP(A84,[7]令和4年度契約状況調査票!$E:$AW,16,FALSE),"#,##0円")&amp;"(B)"&amp;CHAR(10)&amp;"分担契約"&amp;CHAR(10)&amp;VLOOKUP(A84,[7]令和4年度契約状況調査票!$E:$AW,32,FALSE),IF(AND(P84="○",O84="分担契約"),"分担契約"&amp;CHAR(10)&amp;"契約総額 "&amp;TEXT(VLOOKUP(A84,[7]令和4年度契約状況調査票!$E:$AW,16,FALSE),"#,##0円")&amp;"(B)"&amp;CHAR(10)&amp;VLOOKUP(A84,[7]令和4年度契約状況調査票!$E:$AW,32,FALSE),(IF(O84="分担契約/単価契約","単価契約"&amp;CHAR(10)&amp;"予定調達総額 "&amp;TEXT(VLOOKUP(A84,[7]令和4年度契約状況調査票!$E:$AW,16,FALSE),"#,##0円")&amp;CHAR(10)&amp;"分担契約"&amp;CHAR(10)&amp;VLOOKUP(A84,[7]令和4年度契約状況調査票!$E:$AW,32,FALSE),IF(O84="分担契約","分担契約"&amp;CHAR(10)&amp;"契約総額 "&amp;TEXT(VLOOKUP(A84,[7]令和4年度契約状況調査票!$E:$AW,16,FALSE),"#,##0円")&amp;CHAR(10)&amp;VLOOKUP(A84,[7]令和4年度契約状況調査票!$E:$AW,32,FALSE),IF(O84="単価契約","単価契約"&amp;CHAR(10)&amp;"予定調達総額 "&amp;TEXT(VLOOKUP(A84,[7]令和4年度契約状況調査票!$E:$AW,16,FALSE),"#,##0円")&amp;CHAR(10)&amp;VLOOKUP(A84,[7]令和4年度契約状況調査票!$E:$AW,32,FALSE),VLOOKUP(A84,[7]令和4年度契約状況調査票!$E:$AW,32,FALSE))))))))</f>
        <v/>
      </c>
      <c r="O84" s="36" t="str">
        <f>IF(A84="","",VLOOKUP(A84,[7]令和4年度契約状況調査票!$E:$CE,53,FALSE))</f>
        <v/>
      </c>
      <c r="P84" s="36" t="str">
        <f>IF(A84="","",IF(VLOOKUP(A84,[7]令和4年度契約状況調査票!$E:$AW,14,FALSE)="他官署で調達手続きを実施のため","×",IF(VLOOKUP(A84,[7]令和4年度契約状況調査票!$E:$AW,21,FALSE)="②同種の他の契約の予定価格を類推されるおそれがあるため公表しない","×","○")))</f>
        <v/>
      </c>
    </row>
    <row r="85" spans="1:16" s="36" customFormat="1" ht="60" hidden="1" customHeight="1">
      <c r="A85" s="42" t="str">
        <f>IF(MAX([7]令和4年度契約状況調査票!E13:E91)&gt;=ROW()-5,ROW()-5,"")</f>
        <v/>
      </c>
      <c r="B85" s="13" t="str">
        <f>IF(A85="","",VLOOKUP(A85,[7]令和4年度契約状況調査票!$E:$AW,5,FALSE))</f>
        <v/>
      </c>
      <c r="C85" s="14" t="str">
        <f>IF(A85="","",VLOOKUP(A85,[7]令和4年度契約状況調査票!$E:$AW,6,FALSE))</f>
        <v/>
      </c>
      <c r="D85" s="43" t="str">
        <f>IF(A85="","",VLOOKUP(A85,[7]令和4年度契約状況調査票!$E:$AW,9,FALSE))</f>
        <v/>
      </c>
      <c r="E85" s="13" t="str">
        <f>IF(A85="","",VLOOKUP(A85,[7]令和4年度契約状況調査票!$E:$AW,10,FALSE))</f>
        <v/>
      </c>
      <c r="F85" s="16" t="str">
        <f>IF(A85="","",VLOOKUP(A85,[7]令和4年度契約状況調査票!$E:$AW,11,FALSE))</f>
        <v/>
      </c>
      <c r="G85" s="17" t="str">
        <f>IF(A85="","",IF(VLOOKUP(A85,[7]令和4年度契約状況調査票!$E:$AW,14,FALSE)="②一般競争入札（総合評価方式）","一般競争入札"&amp;CHAR(10)&amp;"（総合評価方式）","一般競争入札"))</f>
        <v/>
      </c>
      <c r="H85" s="18" t="str">
        <f>IF(A85="","",IF(VLOOKUP(A85,[7]令和4年度契約状況調査票!$E:$AW,16,FALSE)="他官署で調達手続きを実施のため","他官署で調達手続きを実施のため",IF(VLOOKUP(A85,[7]令和4年度契約状況調査票!$E:$AW,23,FALSE)="②同種の他の契約の予定価格を類推されるおそれがあるため公表しない","同種の他の契約の予定価格を類推されるおそれがあるため公表しない",IF(VLOOKUP(A85,[7]令和4年度契約状況調査票!$E:$AW,23,FALSE)="－","－",IF(VLOOKUP(A85,[7]令和4年度契約状況調査票!$E:$AW,7,FALSE)&lt;&gt;"",TEXT(VLOOKUP(A85,[7]令和4年度契約状況調査票!$E:$AW,16,FALSE),"#,##0円")&amp;CHAR(10)&amp;"(A)",VLOOKUP(A85,[7]令和4年度契約状況調査票!$E:$AW,16,FALSE))))))</f>
        <v/>
      </c>
      <c r="I85" s="18" t="str">
        <f>IF(A85="","",VLOOKUP(A85,[7]令和4年度契約状況調査票!$E:$AW,17,FALSE))</f>
        <v/>
      </c>
      <c r="J85" s="19" t="str">
        <f>IF(A85="","",IF(VLOOKUP(A85,[7]令和4年度契約状況調査票!$E:$AW,16,FALSE)="他官署で調達手続きを実施のため","－",IF(VLOOKUP(A85,[7]令和4年度契約状況調査票!$E:$AW,23,FALSE)="②同種の他の契約の予定価格を類推されるおそれがあるため公表しない","－",IF(VLOOKUP(A85,[7]令和4年度契約状況調査票!$E:$AW,23,FALSE)="－","－",IF(VLOOKUP(A85,[7]令和4年度契約状況調査票!$E:$AW,7,FALSE)&lt;&gt;"",TEXT(VLOOKUP(A85,[7]令和4年度契約状況調査票!$E:$AW,19,FALSE),"#.0%")&amp;CHAR(10)&amp;"(B/A×100)",VLOOKUP(A85,[7]令和4年度契約状況調査票!$E:$AW,19,FALSE))))))</f>
        <v/>
      </c>
      <c r="K85" s="20" t="str">
        <f>IF(A85="","",IF(VLOOKUP(A85,[7]令和4年度契約状況調査票!$E:$AW,12,FALSE)="①公益社団法人","公社",IF(VLOOKUP(A85,[7]令和4年度契約状況調査票!$E:$AW,12,FALSE)="②公益財団法人","公財","")))</f>
        <v/>
      </c>
      <c r="L85" s="20" t="str">
        <f>IF(A85="","",VLOOKUP(A85,[7]令和4年度契約状況調査票!$E:$AW,13,FALSE))</f>
        <v/>
      </c>
      <c r="M85" s="21" t="str">
        <f>IF(A85="","",IF(VLOOKUP(A85,[7]令和4年度契約状況調査票!$E:$AW,13,FALSE)="国所管",VLOOKUP(A85,[7]令和4年度契約状況調査票!$E:$AW,24,FALSE),""))</f>
        <v/>
      </c>
      <c r="N85" s="22" t="str">
        <f>IF(A85="","",IF(AND(P85="○",O85="分担契約/単価契約"),"単価契約"&amp;CHAR(10)&amp;"予定調達総額 "&amp;TEXT(VLOOKUP(A85,[7]令和4年度契約状況調査票!$E:$AW,16,FALSE),"#,##0円")&amp;"(B)"&amp;CHAR(10)&amp;"分担契約"&amp;CHAR(10)&amp;VLOOKUP(A85,[7]令和4年度契約状況調査票!$E:$AW,32,FALSE),IF(AND(P85="○",O85="分担契約"),"分担契約"&amp;CHAR(10)&amp;"契約総額 "&amp;TEXT(VLOOKUP(A85,[7]令和4年度契約状況調査票!$E:$AW,16,FALSE),"#,##0円")&amp;"(B)"&amp;CHAR(10)&amp;VLOOKUP(A85,[7]令和4年度契約状況調査票!$E:$AW,32,FALSE),(IF(O85="分担契約/単価契約","単価契約"&amp;CHAR(10)&amp;"予定調達総額 "&amp;TEXT(VLOOKUP(A85,[7]令和4年度契約状況調査票!$E:$AW,16,FALSE),"#,##0円")&amp;CHAR(10)&amp;"分担契約"&amp;CHAR(10)&amp;VLOOKUP(A85,[7]令和4年度契約状況調査票!$E:$AW,32,FALSE),IF(O85="分担契約","分担契約"&amp;CHAR(10)&amp;"契約総額 "&amp;TEXT(VLOOKUP(A85,[7]令和4年度契約状況調査票!$E:$AW,16,FALSE),"#,##0円")&amp;CHAR(10)&amp;VLOOKUP(A85,[7]令和4年度契約状況調査票!$E:$AW,32,FALSE),IF(O85="単価契約","単価契約"&amp;CHAR(10)&amp;"予定調達総額 "&amp;TEXT(VLOOKUP(A85,[7]令和4年度契約状況調査票!$E:$AW,16,FALSE),"#,##0円")&amp;CHAR(10)&amp;VLOOKUP(A85,[7]令和4年度契約状況調査票!$E:$AW,32,FALSE),VLOOKUP(A85,[7]令和4年度契約状況調査票!$E:$AW,32,FALSE))))))))</f>
        <v/>
      </c>
      <c r="O85" s="36" t="str">
        <f>IF(A85="","",VLOOKUP(A85,[7]令和4年度契約状況調査票!$E:$CE,53,FALSE))</f>
        <v/>
      </c>
      <c r="P85" s="36" t="str">
        <f>IF(A85="","",IF(VLOOKUP(A85,[7]令和4年度契約状況調査票!$E:$AW,14,FALSE)="他官署で調達手続きを実施のため","×",IF(VLOOKUP(A85,[7]令和4年度契約状況調査票!$E:$AW,21,FALSE)="②同種の他の契約の予定価格を類推されるおそれがあるため公表しない","×","○")))</f>
        <v/>
      </c>
    </row>
    <row r="86" spans="1:16" ht="60" hidden="1" customHeight="1">
      <c r="A86" s="42" t="str">
        <f>IF(MAX([7]令和4年度契約状況調査票!E13:E92)&gt;=ROW()-5,ROW()-5,"")</f>
        <v/>
      </c>
      <c r="B86" s="13" t="str">
        <f>IF(A86="","",VLOOKUP(A86,[7]令和4年度契約状況調査票!$E:$AW,5,FALSE))</f>
        <v/>
      </c>
      <c r="C86" s="14" t="str">
        <f>IF(A86="","",VLOOKUP(A86,[7]令和4年度契約状況調査票!$E:$AW,6,FALSE))</f>
        <v/>
      </c>
      <c r="D86" s="43" t="str">
        <f>IF(A86="","",VLOOKUP(A86,[7]令和4年度契約状況調査票!$E:$AW,9,FALSE))</f>
        <v/>
      </c>
      <c r="E86" s="13" t="str">
        <f>IF(A86="","",VLOOKUP(A86,[7]令和4年度契約状況調査票!$E:$AW,10,FALSE))</f>
        <v/>
      </c>
      <c r="F86" s="16" t="str">
        <f>IF(A86="","",VLOOKUP(A86,[7]令和4年度契約状況調査票!$E:$AW,11,FALSE))</f>
        <v/>
      </c>
      <c r="G86" s="17" t="str">
        <f>IF(A86="","",IF(VLOOKUP(A86,[7]令和4年度契約状況調査票!$E:$AW,14,FALSE)="②一般競争入札（総合評価方式）","一般競争入札"&amp;CHAR(10)&amp;"（総合評価方式）","一般競争入札"))</f>
        <v/>
      </c>
      <c r="H86" s="18" t="str">
        <f>IF(A86="","",IF(VLOOKUP(A86,[7]令和4年度契約状況調査票!$E:$AW,16,FALSE)="他官署で調達手続きを実施のため","他官署で調達手続きを実施のため",IF(VLOOKUP(A86,[7]令和4年度契約状況調査票!$E:$AW,23,FALSE)="②同種の他の契約の予定価格を類推されるおそれがあるため公表しない","同種の他の契約の予定価格を類推されるおそれがあるため公表しない",IF(VLOOKUP(A86,[7]令和4年度契約状況調査票!$E:$AW,23,FALSE)="－","－",IF(VLOOKUP(A86,[7]令和4年度契約状況調査票!$E:$AW,7,FALSE)&lt;&gt;"",TEXT(VLOOKUP(A86,[7]令和4年度契約状況調査票!$E:$AW,16,FALSE),"#,##0円")&amp;CHAR(10)&amp;"(A)",VLOOKUP(A86,[7]令和4年度契約状況調査票!$E:$AW,16,FALSE))))))</f>
        <v/>
      </c>
      <c r="I86" s="18" t="str">
        <f>IF(A86="","",VLOOKUP(A86,[7]令和4年度契約状況調査票!$E:$AW,17,FALSE))</f>
        <v/>
      </c>
      <c r="J86" s="19" t="str">
        <f>IF(A86="","",IF(VLOOKUP(A86,[7]令和4年度契約状況調査票!$E:$AW,16,FALSE)="他官署で調達手続きを実施のため","－",IF(VLOOKUP(A86,[7]令和4年度契約状況調査票!$E:$AW,23,FALSE)="②同種の他の契約の予定価格を類推されるおそれがあるため公表しない","－",IF(VLOOKUP(A86,[7]令和4年度契約状況調査票!$E:$AW,23,FALSE)="－","－",IF(VLOOKUP(A86,[7]令和4年度契約状況調査票!$E:$AW,7,FALSE)&lt;&gt;"",TEXT(VLOOKUP(A86,[7]令和4年度契約状況調査票!$E:$AW,19,FALSE),"#.0%")&amp;CHAR(10)&amp;"(B/A×100)",VLOOKUP(A86,[7]令和4年度契約状況調査票!$E:$AW,19,FALSE))))))</f>
        <v/>
      </c>
      <c r="K86" s="20" t="str">
        <f>IF(A86="","",IF(VLOOKUP(A86,[7]令和4年度契約状況調査票!$E:$AW,12,FALSE)="①公益社団法人","公社",IF(VLOOKUP(A86,[7]令和4年度契約状況調査票!$E:$AW,12,FALSE)="②公益財団法人","公財","")))</f>
        <v/>
      </c>
      <c r="L86" s="20" t="str">
        <f>IF(A86="","",VLOOKUP(A86,[7]令和4年度契約状況調査票!$E:$AW,13,FALSE))</f>
        <v/>
      </c>
      <c r="M86" s="21" t="str">
        <f>IF(A86="","",IF(VLOOKUP(A86,[7]令和4年度契約状況調査票!$E:$AW,13,FALSE)="国所管",VLOOKUP(A86,[7]令和4年度契約状況調査票!$E:$AW,24,FALSE),""))</f>
        <v/>
      </c>
      <c r="N86" s="22" t="str">
        <f>IF(A86="","",IF(AND(P86="○",O86="分担契約/単価契約"),"単価契約"&amp;CHAR(10)&amp;"予定調達総額 "&amp;TEXT(VLOOKUP(A86,[7]令和4年度契約状況調査票!$E:$AW,16,FALSE),"#,##0円")&amp;"(B)"&amp;CHAR(10)&amp;"分担契約"&amp;CHAR(10)&amp;VLOOKUP(A86,[7]令和4年度契約状況調査票!$E:$AW,32,FALSE),IF(AND(P86="○",O86="分担契約"),"分担契約"&amp;CHAR(10)&amp;"契約総額 "&amp;TEXT(VLOOKUP(A86,[7]令和4年度契約状況調査票!$E:$AW,16,FALSE),"#,##0円")&amp;"(B)"&amp;CHAR(10)&amp;VLOOKUP(A86,[7]令和4年度契約状況調査票!$E:$AW,32,FALSE),(IF(O86="分担契約/単価契約","単価契約"&amp;CHAR(10)&amp;"予定調達総額 "&amp;TEXT(VLOOKUP(A86,[7]令和4年度契約状況調査票!$E:$AW,16,FALSE),"#,##0円")&amp;CHAR(10)&amp;"分担契約"&amp;CHAR(10)&amp;VLOOKUP(A86,[7]令和4年度契約状況調査票!$E:$AW,32,FALSE),IF(O86="分担契約","分担契約"&amp;CHAR(10)&amp;"契約総額 "&amp;TEXT(VLOOKUP(A86,[7]令和4年度契約状況調査票!$E:$AW,16,FALSE),"#,##0円")&amp;CHAR(10)&amp;VLOOKUP(A86,[7]令和4年度契約状況調査票!$E:$AW,32,FALSE),IF(O86="単価契約","単価契約"&amp;CHAR(10)&amp;"予定調達総額 "&amp;TEXT(VLOOKUP(A86,[7]令和4年度契約状況調査票!$E:$AW,16,FALSE),"#,##0円")&amp;CHAR(10)&amp;VLOOKUP(A86,[7]令和4年度契約状況調査票!$E:$AW,32,FALSE),VLOOKUP(A86,[7]令和4年度契約状況調査票!$E:$AW,32,FALSE))))))))</f>
        <v/>
      </c>
      <c r="O86" s="36" t="str">
        <f>IF(A86="","",VLOOKUP(A86,[7]令和4年度契約状況調査票!$E:$CE,53,FALSE))</f>
        <v/>
      </c>
      <c r="P86" s="36" t="str">
        <f>IF(A86="","",IF(VLOOKUP(A86,[7]令和4年度契約状況調査票!$E:$AW,14,FALSE)="他官署で調達手続きを実施のため","×",IF(VLOOKUP(A86,[7]令和4年度契約状況調査票!$E:$AW,21,FALSE)="②同種の他の契約の予定価格を類推されるおそれがあるため公表しない","×","○")))</f>
        <v/>
      </c>
    </row>
    <row r="87" spans="1:16" ht="60" hidden="1" customHeight="1">
      <c r="A87" s="42" t="str">
        <f>IF(MAX([7]令和4年度契約状況調査票!E13:E93)&gt;=ROW()-5,ROW()-5,"")</f>
        <v/>
      </c>
      <c r="B87" s="13" t="str">
        <f>IF(A87="","",VLOOKUP(A87,[7]令和4年度契約状況調査票!$E:$AW,5,FALSE))</f>
        <v/>
      </c>
      <c r="C87" s="14" t="str">
        <f>IF(A87="","",VLOOKUP(A87,[7]令和4年度契約状況調査票!$E:$AW,6,FALSE))</f>
        <v/>
      </c>
      <c r="D87" s="43" t="str">
        <f>IF(A87="","",VLOOKUP(A87,[7]令和4年度契約状況調査票!$E:$AW,9,FALSE))</f>
        <v/>
      </c>
      <c r="E87" s="13" t="str">
        <f>IF(A87="","",VLOOKUP(A87,[7]令和4年度契約状況調査票!$E:$AW,10,FALSE))</f>
        <v/>
      </c>
      <c r="F87" s="16" t="str">
        <f>IF(A87="","",VLOOKUP(A87,[7]令和4年度契約状況調査票!$E:$AW,11,FALSE))</f>
        <v/>
      </c>
      <c r="G87" s="17" t="str">
        <f>IF(A87="","",IF(VLOOKUP(A87,[7]令和4年度契約状況調査票!$E:$AW,14,FALSE)="②一般競争入札（総合評価方式）","一般競争入札"&amp;CHAR(10)&amp;"（総合評価方式）","一般競争入札"))</f>
        <v/>
      </c>
      <c r="H87" s="18" t="str">
        <f>IF(A87="","",IF(VLOOKUP(A87,[7]令和4年度契約状況調査票!$E:$AW,16,FALSE)="他官署で調達手続きを実施のため","他官署で調達手続きを実施のため",IF(VLOOKUP(A87,[7]令和4年度契約状況調査票!$E:$AW,23,FALSE)="②同種の他の契約の予定価格を類推されるおそれがあるため公表しない","同種の他の契約の予定価格を類推されるおそれがあるため公表しない",IF(VLOOKUP(A87,[7]令和4年度契約状況調査票!$E:$AW,23,FALSE)="－","－",IF(VLOOKUP(A87,[7]令和4年度契約状況調査票!$E:$AW,7,FALSE)&lt;&gt;"",TEXT(VLOOKUP(A87,[7]令和4年度契約状況調査票!$E:$AW,16,FALSE),"#,##0円")&amp;CHAR(10)&amp;"(A)",VLOOKUP(A87,[7]令和4年度契約状況調査票!$E:$AW,16,FALSE))))))</f>
        <v/>
      </c>
      <c r="I87" s="18" t="str">
        <f>IF(A87="","",VLOOKUP(A87,[7]令和4年度契約状況調査票!$E:$AW,17,FALSE))</f>
        <v/>
      </c>
      <c r="J87" s="19" t="str">
        <f>IF(A87="","",IF(VLOOKUP(A87,[7]令和4年度契約状況調査票!$E:$AW,16,FALSE)="他官署で調達手続きを実施のため","－",IF(VLOOKUP(A87,[7]令和4年度契約状況調査票!$E:$AW,23,FALSE)="②同種の他の契約の予定価格を類推されるおそれがあるため公表しない","－",IF(VLOOKUP(A87,[7]令和4年度契約状況調査票!$E:$AW,23,FALSE)="－","－",IF(VLOOKUP(A87,[7]令和4年度契約状況調査票!$E:$AW,7,FALSE)&lt;&gt;"",TEXT(VLOOKUP(A87,[7]令和4年度契約状況調査票!$E:$AW,19,FALSE),"#.0%")&amp;CHAR(10)&amp;"(B/A×100)",VLOOKUP(A87,[7]令和4年度契約状況調査票!$E:$AW,19,FALSE))))))</f>
        <v/>
      </c>
      <c r="K87" s="20" t="str">
        <f>IF(A87="","",IF(VLOOKUP(A87,[7]令和4年度契約状況調査票!$E:$AW,12,FALSE)="①公益社団法人","公社",IF(VLOOKUP(A87,[7]令和4年度契約状況調査票!$E:$AW,12,FALSE)="②公益財団法人","公財","")))</f>
        <v/>
      </c>
      <c r="L87" s="20" t="str">
        <f>IF(A87="","",VLOOKUP(A87,[7]令和4年度契約状況調査票!$E:$AW,13,FALSE))</f>
        <v/>
      </c>
      <c r="M87" s="21" t="str">
        <f>IF(A87="","",IF(VLOOKUP(A87,[7]令和4年度契約状況調査票!$E:$AW,13,FALSE)="国所管",VLOOKUP(A87,[7]令和4年度契約状況調査票!$E:$AW,24,FALSE),""))</f>
        <v/>
      </c>
      <c r="N87" s="22" t="str">
        <f>IF(A87="","",IF(AND(P87="○",O87="分担契約/単価契約"),"単価契約"&amp;CHAR(10)&amp;"予定調達総額 "&amp;TEXT(VLOOKUP(A87,[7]令和4年度契約状況調査票!$E:$AW,16,FALSE),"#,##0円")&amp;"(B)"&amp;CHAR(10)&amp;"分担契約"&amp;CHAR(10)&amp;VLOOKUP(A87,[7]令和4年度契約状況調査票!$E:$AW,32,FALSE),IF(AND(P87="○",O87="分担契約"),"分担契約"&amp;CHAR(10)&amp;"契約総額 "&amp;TEXT(VLOOKUP(A87,[7]令和4年度契約状況調査票!$E:$AW,16,FALSE),"#,##0円")&amp;"(B)"&amp;CHAR(10)&amp;VLOOKUP(A87,[7]令和4年度契約状況調査票!$E:$AW,32,FALSE),(IF(O87="分担契約/単価契約","単価契約"&amp;CHAR(10)&amp;"予定調達総額 "&amp;TEXT(VLOOKUP(A87,[7]令和4年度契約状況調査票!$E:$AW,16,FALSE),"#,##0円")&amp;CHAR(10)&amp;"分担契約"&amp;CHAR(10)&amp;VLOOKUP(A87,[7]令和4年度契約状況調査票!$E:$AW,32,FALSE),IF(O87="分担契約","分担契約"&amp;CHAR(10)&amp;"契約総額 "&amp;TEXT(VLOOKUP(A87,[7]令和4年度契約状況調査票!$E:$AW,16,FALSE),"#,##0円")&amp;CHAR(10)&amp;VLOOKUP(A87,[7]令和4年度契約状況調査票!$E:$AW,32,FALSE),IF(O87="単価契約","単価契約"&amp;CHAR(10)&amp;"予定調達総額 "&amp;TEXT(VLOOKUP(A87,[7]令和4年度契約状況調査票!$E:$AW,16,FALSE),"#,##0円")&amp;CHAR(10)&amp;VLOOKUP(A87,[7]令和4年度契約状況調査票!$E:$AW,32,FALSE),VLOOKUP(A87,[7]令和4年度契約状況調査票!$E:$AW,32,FALSE))))))))</f>
        <v/>
      </c>
      <c r="O87" s="36" t="str">
        <f>IF(A87="","",VLOOKUP(A87,[7]令和4年度契約状況調査票!$E:$CE,53,FALSE))</f>
        <v/>
      </c>
      <c r="P87" s="36" t="str">
        <f>IF(A87="","",IF(VLOOKUP(A87,[7]令和4年度契約状況調査票!$E:$AW,14,FALSE)="他官署で調達手続きを実施のため","×",IF(VLOOKUP(A87,[7]令和4年度契約状況調査票!$E:$AW,21,FALSE)="②同種の他の契約の予定価格を類推されるおそれがあるため公表しない","×","○")))</f>
        <v/>
      </c>
    </row>
    <row r="88" spans="1:16" ht="60" hidden="1" customHeight="1">
      <c r="A88" s="42" t="str">
        <f>IF(MAX([7]令和4年度契約状況調査票!E13:E94)&gt;=ROW()-5,ROW()-5,"")</f>
        <v/>
      </c>
      <c r="B88" s="13" t="str">
        <f>IF(A88="","",VLOOKUP(A88,[7]令和4年度契約状況調査票!$E:$AW,5,FALSE))</f>
        <v/>
      </c>
      <c r="C88" s="14" t="str">
        <f>IF(A88="","",VLOOKUP(A88,[7]令和4年度契約状況調査票!$E:$AW,6,FALSE))</f>
        <v/>
      </c>
      <c r="D88" s="43" t="str">
        <f>IF(A88="","",VLOOKUP(A88,[7]令和4年度契約状況調査票!$E:$AW,9,FALSE))</f>
        <v/>
      </c>
      <c r="E88" s="13" t="str">
        <f>IF(A88="","",VLOOKUP(A88,[7]令和4年度契約状況調査票!$E:$AW,10,FALSE))</f>
        <v/>
      </c>
      <c r="F88" s="16" t="str">
        <f>IF(A88="","",VLOOKUP(A88,[7]令和4年度契約状況調査票!$E:$AW,11,FALSE))</f>
        <v/>
      </c>
      <c r="G88" s="17" t="str">
        <f>IF(A88="","",IF(VLOOKUP(A88,[7]令和4年度契約状況調査票!$E:$AW,14,FALSE)="②一般競争入札（総合評価方式）","一般競争入札"&amp;CHAR(10)&amp;"（総合評価方式）","一般競争入札"))</f>
        <v/>
      </c>
      <c r="H88" s="18" t="str">
        <f>IF(A88="","",IF(VLOOKUP(A88,[7]令和4年度契約状況調査票!$E:$AW,16,FALSE)="他官署で調達手続きを実施のため","他官署で調達手続きを実施のため",IF(VLOOKUP(A88,[7]令和4年度契約状況調査票!$E:$AW,23,FALSE)="②同種の他の契約の予定価格を類推されるおそれがあるため公表しない","同種の他の契約の予定価格を類推されるおそれがあるため公表しない",IF(VLOOKUP(A88,[7]令和4年度契約状況調査票!$E:$AW,23,FALSE)="－","－",IF(VLOOKUP(A88,[7]令和4年度契約状況調査票!$E:$AW,7,FALSE)&lt;&gt;"",TEXT(VLOOKUP(A88,[7]令和4年度契約状況調査票!$E:$AW,16,FALSE),"#,##0円")&amp;CHAR(10)&amp;"(A)",VLOOKUP(A88,[7]令和4年度契約状況調査票!$E:$AW,16,FALSE))))))</f>
        <v/>
      </c>
      <c r="I88" s="18" t="str">
        <f>IF(A88="","",VLOOKUP(A88,[7]令和4年度契約状況調査票!$E:$AW,17,FALSE))</f>
        <v/>
      </c>
      <c r="J88" s="19" t="str">
        <f>IF(A88="","",IF(VLOOKUP(A88,[7]令和4年度契約状況調査票!$E:$AW,16,FALSE)="他官署で調達手続きを実施のため","－",IF(VLOOKUP(A88,[7]令和4年度契約状況調査票!$E:$AW,23,FALSE)="②同種の他の契約の予定価格を類推されるおそれがあるため公表しない","－",IF(VLOOKUP(A88,[7]令和4年度契約状況調査票!$E:$AW,23,FALSE)="－","－",IF(VLOOKUP(A88,[7]令和4年度契約状況調査票!$E:$AW,7,FALSE)&lt;&gt;"",TEXT(VLOOKUP(A88,[7]令和4年度契約状況調査票!$E:$AW,19,FALSE),"#.0%")&amp;CHAR(10)&amp;"(B/A×100)",VLOOKUP(A88,[7]令和4年度契約状況調査票!$E:$AW,19,FALSE))))))</f>
        <v/>
      </c>
      <c r="K88" s="20" t="str">
        <f>IF(A88="","",IF(VLOOKUP(A88,[7]令和4年度契約状況調査票!$E:$AW,12,FALSE)="①公益社団法人","公社",IF(VLOOKUP(A88,[7]令和4年度契約状況調査票!$E:$AW,12,FALSE)="②公益財団法人","公財","")))</f>
        <v/>
      </c>
      <c r="L88" s="20" t="str">
        <f>IF(A88="","",VLOOKUP(A88,[7]令和4年度契約状況調査票!$E:$AW,13,FALSE))</f>
        <v/>
      </c>
      <c r="M88" s="21" t="str">
        <f>IF(A88="","",IF(VLOOKUP(A88,[7]令和4年度契約状況調査票!$E:$AW,13,FALSE)="国所管",VLOOKUP(A88,[7]令和4年度契約状況調査票!$E:$AW,24,FALSE),""))</f>
        <v/>
      </c>
      <c r="N88" s="22" t="str">
        <f>IF(A88="","",IF(AND(P88="○",O88="分担契約/単価契約"),"単価契約"&amp;CHAR(10)&amp;"予定調達総額 "&amp;TEXT(VLOOKUP(A88,[7]令和4年度契約状況調査票!$E:$AW,16,FALSE),"#,##0円")&amp;"(B)"&amp;CHAR(10)&amp;"分担契約"&amp;CHAR(10)&amp;VLOOKUP(A88,[7]令和4年度契約状況調査票!$E:$AW,32,FALSE),IF(AND(P88="○",O88="分担契約"),"分担契約"&amp;CHAR(10)&amp;"契約総額 "&amp;TEXT(VLOOKUP(A88,[7]令和4年度契約状況調査票!$E:$AW,16,FALSE),"#,##0円")&amp;"(B)"&amp;CHAR(10)&amp;VLOOKUP(A88,[7]令和4年度契約状況調査票!$E:$AW,32,FALSE),(IF(O88="分担契約/単価契約","単価契約"&amp;CHAR(10)&amp;"予定調達総額 "&amp;TEXT(VLOOKUP(A88,[7]令和4年度契約状況調査票!$E:$AW,16,FALSE),"#,##0円")&amp;CHAR(10)&amp;"分担契約"&amp;CHAR(10)&amp;VLOOKUP(A88,[7]令和4年度契約状況調査票!$E:$AW,32,FALSE),IF(O88="分担契約","分担契約"&amp;CHAR(10)&amp;"契約総額 "&amp;TEXT(VLOOKUP(A88,[7]令和4年度契約状況調査票!$E:$AW,16,FALSE),"#,##0円")&amp;CHAR(10)&amp;VLOOKUP(A88,[7]令和4年度契約状況調査票!$E:$AW,32,FALSE),IF(O88="単価契約","単価契約"&amp;CHAR(10)&amp;"予定調達総額 "&amp;TEXT(VLOOKUP(A88,[7]令和4年度契約状況調査票!$E:$AW,16,FALSE),"#,##0円")&amp;CHAR(10)&amp;VLOOKUP(A88,[7]令和4年度契約状況調査票!$E:$AW,32,FALSE),VLOOKUP(A88,[7]令和4年度契約状況調査票!$E:$AW,32,FALSE))))))))</f>
        <v/>
      </c>
      <c r="O88" s="36" t="str">
        <f>IF(A88="","",VLOOKUP(A88,[7]令和4年度契約状況調査票!$E:$CE,53,FALSE))</f>
        <v/>
      </c>
      <c r="P88" s="36" t="str">
        <f>IF(A88="","",IF(VLOOKUP(A88,[7]令和4年度契約状況調査票!$E:$AW,14,FALSE)="他官署で調達手続きを実施のため","×",IF(VLOOKUP(A88,[7]令和4年度契約状況調査票!$E:$AW,21,FALSE)="②同種の他の契約の予定価格を類推されるおそれがあるため公表しない","×","○")))</f>
        <v/>
      </c>
    </row>
    <row r="89" spans="1:16" ht="60" hidden="1" customHeight="1">
      <c r="A89" s="42" t="str">
        <f>IF(MAX([7]令和4年度契約状況調査票!E13:E95)&gt;=ROW()-5,ROW()-5,"")</f>
        <v/>
      </c>
      <c r="B89" s="13" t="str">
        <f>IF(A89="","",VLOOKUP(A89,[7]令和4年度契約状況調査票!$E:$AW,5,FALSE))</f>
        <v/>
      </c>
      <c r="C89" s="14" t="str">
        <f>IF(A89="","",VLOOKUP(A89,[7]令和4年度契約状況調査票!$E:$AW,6,FALSE))</f>
        <v/>
      </c>
      <c r="D89" s="43" t="str">
        <f>IF(A89="","",VLOOKUP(A89,[7]令和4年度契約状況調査票!$E:$AW,9,FALSE))</f>
        <v/>
      </c>
      <c r="E89" s="13" t="str">
        <f>IF(A89="","",VLOOKUP(A89,[7]令和4年度契約状況調査票!$E:$AW,10,FALSE))</f>
        <v/>
      </c>
      <c r="F89" s="16" t="str">
        <f>IF(A89="","",VLOOKUP(A89,[7]令和4年度契約状況調査票!$E:$AW,11,FALSE))</f>
        <v/>
      </c>
      <c r="G89" s="17" t="str">
        <f>IF(A89="","",IF(VLOOKUP(A89,[7]令和4年度契約状況調査票!$E:$AW,14,FALSE)="②一般競争入札（総合評価方式）","一般競争入札"&amp;CHAR(10)&amp;"（総合評価方式）","一般競争入札"))</f>
        <v/>
      </c>
      <c r="H89" s="18" t="str">
        <f>IF(A89="","",IF(VLOOKUP(A89,[7]令和4年度契約状況調査票!$E:$AW,16,FALSE)="他官署で調達手続きを実施のため","他官署で調達手続きを実施のため",IF(VLOOKUP(A89,[7]令和4年度契約状況調査票!$E:$AW,23,FALSE)="②同種の他の契約の予定価格を類推されるおそれがあるため公表しない","同種の他の契約の予定価格を類推されるおそれがあるため公表しない",IF(VLOOKUP(A89,[7]令和4年度契約状況調査票!$E:$AW,23,FALSE)="－","－",IF(VLOOKUP(A89,[7]令和4年度契約状況調査票!$E:$AW,7,FALSE)&lt;&gt;"",TEXT(VLOOKUP(A89,[7]令和4年度契約状況調査票!$E:$AW,16,FALSE),"#,##0円")&amp;CHAR(10)&amp;"(A)",VLOOKUP(A89,[7]令和4年度契約状況調査票!$E:$AW,16,FALSE))))))</f>
        <v/>
      </c>
      <c r="I89" s="18" t="str">
        <f>IF(A89="","",VLOOKUP(A89,[7]令和4年度契約状況調査票!$E:$AW,17,FALSE))</f>
        <v/>
      </c>
      <c r="J89" s="19" t="str">
        <f>IF(A89="","",IF(VLOOKUP(A89,[7]令和4年度契約状況調査票!$E:$AW,16,FALSE)="他官署で調達手続きを実施のため","－",IF(VLOOKUP(A89,[7]令和4年度契約状況調査票!$E:$AW,23,FALSE)="②同種の他の契約の予定価格を類推されるおそれがあるため公表しない","－",IF(VLOOKUP(A89,[7]令和4年度契約状況調査票!$E:$AW,23,FALSE)="－","－",IF(VLOOKUP(A89,[7]令和4年度契約状況調査票!$E:$AW,7,FALSE)&lt;&gt;"",TEXT(VLOOKUP(A89,[7]令和4年度契約状況調査票!$E:$AW,19,FALSE),"#.0%")&amp;CHAR(10)&amp;"(B/A×100)",VLOOKUP(A89,[7]令和4年度契約状況調査票!$E:$AW,19,FALSE))))))</f>
        <v/>
      </c>
      <c r="K89" s="20" t="str">
        <f>IF(A89="","",IF(VLOOKUP(A89,[7]令和4年度契約状況調査票!$E:$AW,12,FALSE)="①公益社団法人","公社",IF(VLOOKUP(A89,[7]令和4年度契約状況調査票!$E:$AW,12,FALSE)="②公益財団法人","公財","")))</f>
        <v/>
      </c>
      <c r="L89" s="20" t="str">
        <f>IF(A89="","",VLOOKUP(A89,[7]令和4年度契約状況調査票!$E:$AW,13,FALSE))</f>
        <v/>
      </c>
      <c r="M89" s="21" t="str">
        <f>IF(A89="","",IF(VLOOKUP(A89,[7]令和4年度契約状況調査票!$E:$AW,13,FALSE)="国所管",VLOOKUP(A89,[7]令和4年度契約状況調査票!$E:$AW,24,FALSE),""))</f>
        <v/>
      </c>
      <c r="N89" s="22" t="str">
        <f>IF(A89="","",IF(AND(P89="○",O89="分担契約/単価契約"),"単価契約"&amp;CHAR(10)&amp;"予定調達総額 "&amp;TEXT(VLOOKUP(A89,[7]令和4年度契約状況調査票!$E:$AW,16,FALSE),"#,##0円")&amp;"(B)"&amp;CHAR(10)&amp;"分担契約"&amp;CHAR(10)&amp;VLOOKUP(A89,[7]令和4年度契約状況調査票!$E:$AW,32,FALSE),IF(AND(P89="○",O89="分担契約"),"分担契約"&amp;CHAR(10)&amp;"契約総額 "&amp;TEXT(VLOOKUP(A89,[7]令和4年度契約状況調査票!$E:$AW,16,FALSE),"#,##0円")&amp;"(B)"&amp;CHAR(10)&amp;VLOOKUP(A89,[7]令和4年度契約状況調査票!$E:$AW,32,FALSE),(IF(O89="分担契約/単価契約","単価契約"&amp;CHAR(10)&amp;"予定調達総額 "&amp;TEXT(VLOOKUP(A89,[7]令和4年度契約状況調査票!$E:$AW,16,FALSE),"#,##0円")&amp;CHAR(10)&amp;"分担契約"&amp;CHAR(10)&amp;VLOOKUP(A89,[7]令和4年度契約状況調査票!$E:$AW,32,FALSE),IF(O89="分担契約","分担契約"&amp;CHAR(10)&amp;"契約総額 "&amp;TEXT(VLOOKUP(A89,[7]令和4年度契約状況調査票!$E:$AW,16,FALSE),"#,##0円")&amp;CHAR(10)&amp;VLOOKUP(A89,[7]令和4年度契約状況調査票!$E:$AW,32,FALSE),IF(O89="単価契約","単価契約"&amp;CHAR(10)&amp;"予定調達総額 "&amp;TEXT(VLOOKUP(A89,[7]令和4年度契約状況調査票!$E:$AW,16,FALSE),"#,##0円")&amp;CHAR(10)&amp;VLOOKUP(A89,[7]令和4年度契約状況調査票!$E:$AW,32,FALSE),VLOOKUP(A89,[7]令和4年度契約状況調査票!$E:$AW,32,FALSE))))))))</f>
        <v/>
      </c>
      <c r="O89" s="36" t="str">
        <f>IF(A89="","",VLOOKUP(A89,[7]令和4年度契約状況調査票!$E:$CE,53,FALSE))</f>
        <v/>
      </c>
      <c r="P89" s="36" t="str">
        <f>IF(A89="","",IF(VLOOKUP(A89,[7]令和4年度契約状況調査票!$E:$AW,14,FALSE)="他官署で調達手続きを実施のため","×",IF(VLOOKUP(A89,[7]令和4年度契約状況調査票!$E:$AW,21,FALSE)="②同種の他の契約の予定価格を類推されるおそれがあるため公表しない","×","○")))</f>
        <v/>
      </c>
    </row>
    <row r="90" spans="1:16" ht="60" hidden="1" customHeight="1">
      <c r="A90" s="42" t="str">
        <f>IF(MAX([7]令和4年度契約状況調査票!E13:E96)&gt;=ROW()-5,ROW()-5,"")</f>
        <v/>
      </c>
      <c r="B90" s="13" t="str">
        <f>IF(A90="","",VLOOKUP(A90,[7]令和4年度契約状況調査票!$E:$AW,5,FALSE))</f>
        <v/>
      </c>
      <c r="C90" s="14" t="str">
        <f>IF(A90="","",VLOOKUP(A90,[7]令和4年度契約状況調査票!$E:$AW,6,FALSE))</f>
        <v/>
      </c>
      <c r="D90" s="43" t="str">
        <f>IF(A90="","",VLOOKUP(A90,[7]令和4年度契約状況調査票!$E:$AW,9,FALSE))</f>
        <v/>
      </c>
      <c r="E90" s="13" t="str">
        <f>IF(A90="","",VLOOKUP(A90,[7]令和4年度契約状況調査票!$E:$AW,10,FALSE))</f>
        <v/>
      </c>
      <c r="F90" s="16" t="str">
        <f>IF(A90="","",VLOOKUP(A90,[7]令和4年度契約状況調査票!$E:$AW,11,FALSE))</f>
        <v/>
      </c>
      <c r="G90" s="17" t="str">
        <f>IF(A90="","",IF(VLOOKUP(A90,[7]令和4年度契約状況調査票!$E:$AW,14,FALSE)="②一般競争入札（総合評価方式）","一般競争入札"&amp;CHAR(10)&amp;"（総合評価方式）","一般競争入札"))</f>
        <v/>
      </c>
      <c r="H90" s="18" t="str">
        <f>IF(A90="","",IF(VLOOKUP(A90,[7]令和4年度契約状況調査票!$E:$AW,16,FALSE)="他官署で調達手続きを実施のため","他官署で調達手続きを実施のため",IF(VLOOKUP(A90,[7]令和4年度契約状況調査票!$E:$AW,23,FALSE)="②同種の他の契約の予定価格を類推されるおそれがあるため公表しない","同種の他の契約の予定価格を類推されるおそれがあるため公表しない",IF(VLOOKUP(A90,[7]令和4年度契約状況調査票!$E:$AW,23,FALSE)="－","－",IF(VLOOKUP(A90,[7]令和4年度契約状況調査票!$E:$AW,7,FALSE)&lt;&gt;"",TEXT(VLOOKUP(A90,[7]令和4年度契約状況調査票!$E:$AW,16,FALSE),"#,##0円")&amp;CHAR(10)&amp;"(A)",VLOOKUP(A90,[7]令和4年度契約状況調査票!$E:$AW,16,FALSE))))))</f>
        <v/>
      </c>
      <c r="I90" s="18" t="str">
        <f>IF(A90="","",VLOOKUP(A90,[7]令和4年度契約状況調査票!$E:$AW,17,FALSE))</f>
        <v/>
      </c>
      <c r="J90" s="19" t="str">
        <f>IF(A90="","",IF(VLOOKUP(A90,[7]令和4年度契約状況調査票!$E:$AW,16,FALSE)="他官署で調達手続きを実施のため","－",IF(VLOOKUP(A90,[7]令和4年度契約状況調査票!$E:$AW,23,FALSE)="②同種の他の契約の予定価格を類推されるおそれがあるため公表しない","－",IF(VLOOKUP(A90,[7]令和4年度契約状況調査票!$E:$AW,23,FALSE)="－","－",IF(VLOOKUP(A90,[7]令和4年度契約状況調査票!$E:$AW,7,FALSE)&lt;&gt;"",TEXT(VLOOKUP(A90,[7]令和4年度契約状況調査票!$E:$AW,19,FALSE),"#.0%")&amp;CHAR(10)&amp;"(B/A×100)",VLOOKUP(A90,[7]令和4年度契約状況調査票!$E:$AW,19,FALSE))))))</f>
        <v/>
      </c>
      <c r="K90" s="20" t="str">
        <f>IF(A90="","",IF(VLOOKUP(A90,[7]令和4年度契約状況調査票!$E:$AW,12,FALSE)="①公益社団法人","公社",IF(VLOOKUP(A90,[7]令和4年度契約状況調査票!$E:$AW,12,FALSE)="②公益財団法人","公財","")))</f>
        <v/>
      </c>
      <c r="L90" s="20" t="str">
        <f>IF(A90="","",VLOOKUP(A90,[7]令和4年度契約状況調査票!$E:$AW,13,FALSE))</f>
        <v/>
      </c>
      <c r="M90" s="21" t="str">
        <f>IF(A90="","",IF(VLOOKUP(A90,[7]令和4年度契約状況調査票!$E:$AW,13,FALSE)="国所管",VLOOKUP(A90,[7]令和4年度契約状況調査票!$E:$AW,24,FALSE),""))</f>
        <v/>
      </c>
      <c r="N90" s="22" t="str">
        <f>IF(A90="","",IF(AND(P90="○",O90="分担契約/単価契約"),"単価契約"&amp;CHAR(10)&amp;"予定調達総額 "&amp;TEXT(VLOOKUP(A90,[7]令和4年度契約状況調査票!$E:$AW,16,FALSE),"#,##0円")&amp;"(B)"&amp;CHAR(10)&amp;"分担契約"&amp;CHAR(10)&amp;VLOOKUP(A90,[7]令和4年度契約状況調査票!$E:$AW,32,FALSE),IF(AND(P90="○",O90="分担契約"),"分担契約"&amp;CHAR(10)&amp;"契約総額 "&amp;TEXT(VLOOKUP(A90,[7]令和4年度契約状況調査票!$E:$AW,16,FALSE),"#,##0円")&amp;"(B)"&amp;CHAR(10)&amp;VLOOKUP(A90,[7]令和4年度契約状況調査票!$E:$AW,32,FALSE),(IF(O90="分担契約/単価契約","単価契約"&amp;CHAR(10)&amp;"予定調達総額 "&amp;TEXT(VLOOKUP(A90,[7]令和4年度契約状況調査票!$E:$AW,16,FALSE),"#,##0円")&amp;CHAR(10)&amp;"分担契約"&amp;CHAR(10)&amp;VLOOKUP(A90,[7]令和4年度契約状況調査票!$E:$AW,32,FALSE),IF(O90="分担契約","分担契約"&amp;CHAR(10)&amp;"契約総額 "&amp;TEXT(VLOOKUP(A90,[7]令和4年度契約状況調査票!$E:$AW,16,FALSE),"#,##0円")&amp;CHAR(10)&amp;VLOOKUP(A90,[7]令和4年度契約状況調査票!$E:$AW,32,FALSE),IF(O90="単価契約","単価契約"&amp;CHAR(10)&amp;"予定調達総額 "&amp;TEXT(VLOOKUP(A90,[7]令和4年度契約状況調査票!$E:$AW,16,FALSE),"#,##0円")&amp;CHAR(10)&amp;VLOOKUP(A90,[7]令和4年度契約状況調査票!$E:$AW,32,FALSE),VLOOKUP(A90,[7]令和4年度契約状況調査票!$E:$AW,32,FALSE))))))))</f>
        <v/>
      </c>
      <c r="O90" s="36" t="str">
        <f>IF(A90="","",VLOOKUP(A90,[7]令和4年度契約状況調査票!$E:$CE,53,FALSE))</f>
        <v/>
      </c>
      <c r="P90" s="36" t="str">
        <f>IF(A90="","",IF(VLOOKUP(A90,[7]令和4年度契約状況調査票!$E:$AW,14,FALSE)="他官署で調達手続きを実施のため","×",IF(VLOOKUP(A90,[7]令和4年度契約状況調査票!$E:$AW,21,FALSE)="②同種の他の契約の予定価格を類推されるおそれがあるため公表しない","×","○")))</f>
        <v/>
      </c>
    </row>
    <row r="91" spans="1:16" ht="60" hidden="1" customHeight="1">
      <c r="A91" s="42" t="str">
        <f>IF(MAX([7]令和4年度契約状況調査票!E13:E97)&gt;=ROW()-5,ROW()-5,"")</f>
        <v/>
      </c>
      <c r="B91" s="13" t="str">
        <f>IF(A91="","",VLOOKUP(A91,[7]令和4年度契約状況調査票!$E:$AW,5,FALSE))</f>
        <v/>
      </c>
      <c r="C91" s="14" t="str">
        <f>IF(A91="","",VLOOKUP(A91,[7]令和4年度契約状況調査票!$E:$AW,6,FALSE))</f>
        <v/>
      </c>
      <c r="D91" s="43" t="str">
        <f>IF(A91="","",VLOOKUP(A91,[7]令和4年度契約状況調査票!$E:$AW,9,FALSE))</f>
        <v/>
      </c>
      <c r="E91" s="13" t="str">
        <f>IF(A91="","",VLOOKUP(A91,[7]令和4年度契約状況調査票!$E:$AW,10,FALSE))</f>
        <v/>
      </c>
      <c r="F91" s="16" t="str">
        <f>IF(A91="","",VLOOKUP(A91,[7]令和4年度契約状況調査票!$E:$AW,11,FALSE))</f>
        <v/>
      </c>
      <c r="G91" s="17" t="str">
        <f>IF(A91="","",IF(VLOOKUP(A91,[7]令和4年度契約状況調査票!$E:$AW,14,FALSE)="②一般競争入札（総合評価方式）","一般競争入札"&amp;CHAR(10)&amp;"（総合評価方式）","一般競争入札"))</f>
        <v/>
      </c>
      <c r="H91" s="18" t="str">
        <f>IF(A91="","",IF(VLOOKUP(A91,[7]令和4年度契約状況調査票!$E:$AW,16,FALSE)="他官署で調達手続きを実施のため","他官署で調達手続きを実施のため",IF(VLOOKUP(A91,[7]令和4年度契約状況調査票!$E:$AW,23,FALSE)="②同種の他の契約の予定価格を類推されるおそれがあるため公表しない","同種の他の契約の予定価格を類推されるおそれがあるため公表しない",IF(VLOOKUP(A91,[7]令和4年度契約状況調査票!$E:$AW,23,FALSE)="－","－",IF(VLOOKUP(A91,[7]令和4年度契約状況調査票!$E:$AW,7,FALSE)&lt;&gt;"",TEXT(VLOOKUP(A91,[7]令和4年度契約状況調査票!$E:$AW,16,FALSE),"#,##0円")&amp;CHAR(10)&amp;"(A)",VLOOKUP(A91,[7]令和4年度契約状況調査票!$E:$AW,16,FALSE))))))</f>
        <v/>
      </c>
      <c r="I91" s="18" t="str">
        <f>IF(A91="","",VLOOKUP(A91,[7]令和4年度契約状況調査票!$E:$AW,17,FALSE))</f>
        <v/>
      </c>
      <c r="J91" s="19" t="str">
        <f>IF(A91="","",IF(VLOOKUP(A91,[7]令和4年度契約状況調査票!$E:$AW,16,FALSE)="他官署で調達手続きを実施のため","－",IF(VLOOKUP(A91,[7]令和4年度契約状況調査票!$E:$AW,23,FALSE)="②同種の他の契約の予定価格を類推されるおそれがあるため公表しない","－",IF(VLOOKUP(A91,[7]令和4年度契約状況調査票!$E:$AW,23,FALSE)="－","－",IF(VLOOKUP(A91,[7]令和4年度契約状況調査票!$E:$AW,7,FALSE)&lt;&gt;"",TEXT(VLOOKUP(A91,[7]令和4年度契約状況調査票!$E:$AW,19,FALSE),"#.0%")&amp;CHAR(10)&amp;"(B/A×100)",VLOOKUP(A91,[7]令和4年度契約状況調査票!$E:$AW,19,FALSE))))))</f>
        <v/>
      </c>
      <c r="K91" s="20" t="str">
        <f>IF(A91="","",IF(VLOOKUP(A91,[7]令和4年度契約状況調査票!$E:$AW,12,FALSE)="①公益社団法人","公社",IF(VLOOKUP(A91,[7]令和4年度契約状況調査票!$E:$AW,12,FALSE)="②公益財団法人","公財","")))</f>
        <v/>
      </c>
      <c r="L91" s="20" t="str">
        <f>IF(A91="","",VLOOKUP(A91,[7]令和4年度契約状況調査票!$E:$AW,13,FALSE))</f>
        <v/>
      </c>
      <c r="M91" s="21" t="str">
        <f>IF(A91="","",IF(VLOOKUP(A91,[7]令和4年度契約状況調査票!$E:$AW,13,FALSE)="国所管",VLOOKUP(A91,[7]令和4年度契約状況調査票!$E:$AW,24,FALSE),""))</f>
        <v/>
      </c>
      <c r="N91" s="22" t="str">
        <f>IF(A91="","",IF(AND(P91="○",O91="分担契約/単価契約"),"単価契約"&amp;CHAR(10)&amp;"予定調達総額 "&amp;TEXT(VLOOKUP(A91,[7]令和4年度契約状況調査票!$E:$AW,16,FALSE),"#,##0円")&amp;"(B)"&amp;CHAR(10)&amp;"分担契約"&amp;CHAR(10)&amp;VLOOKUP(A91,[7]令和4年度契約状況調査票!$E:$AW,32,FALSE),IF(AND(P91="○",O91="分担契約"),"分担契約"&amp;CHAR(10)&amp;"契約総額 "&amp;TEXT(VLOOKUP(A91,[7]令和4年度契約状況調査票!$E:$AW,16,FALSE),"#,##0円")&amp;"(B)"&amp;CHAR(10)&amp;VLOOKUP(A91,[7]令和4年度契約状況調査票!$E:$AW,32,FALSE),(IF(O91="分担契約/単価契約","単価契約"&amp;CHAR(10)&amp;"予定調達総額 "&amp;TEXT(VLOOKUP(A91,[7]令和4年度契約状況調査票!$E:$AW,16,FALSE),"#,##0円")&amp;CHAR(10)&amp;"分担契約"&amp;CHAR(10)&amp;VLOOKUP(A91,[7]令和4年度契約状況調査票!$E:$AW,32,FALSE),IF(O91="分担契約","分担契約"&amp;CHAR(10)&amp;"契約総額 "&amp;TEXT(VLOOKUP(A91,[7]令和4年度契約状況調査票!$E:$AW,16,FALSE),"#,##0円")&amp;CHAR(10)&amp;VLOOKUP(A91,[7]令和4年度契約状況調査票!$E:$AW,32,FALSE),IF(O91="単価契約","単価契約"&amp;CHAR(10)&amp;"予定調達総額 "&amp;TEXT(VLOOKUP(A91,[7]令和4年度契約状況調査票!$E:$AW,16,FALSE),"#,##0円")&amp;CHAR(10)&amp;VLOOKUP(A91,[7]令和4年度契約状況調査票!$E:$AW,32,FALSE),VLOOKUP(A91,[7]令和4年度契約状況調査票!$E:$AW,32,FALSE))))))))</f>
        <v/>
      </c>
      <c r="O91" s="36" t="str">
        <f>IF(A91="","",VLOOKUP(A91,[7]令和4年度契約状況調査票!$E:$CE,53,FALSE))</f>
        <v/>
      </c>
      <c r="P91" s="36" t="str">
        <f>IF(A91="","",IF(VLOOKUP(A91,[7]令和4年度契約状況調査票!$E:$AW,14,FALSE)="他官署で調達手続きを実施のため","×",IF(VLOOKUP(A91,[7]令和4年度契約状況調査票!$E:$AW,21,FALSE)="②同種の他の契約の予定価格を類推されるおそれがあるため公表しない","×","○")))</f>
        <v/>
      </c>
    </row>
    <row r="92" spans="1:16" ht="60" hidden="1" customHeight="1">
      <c r="A92" s="42" t="str">
        <f>IF(MAX([7]令和4年度契約状況調査票!E13:E98)&gt;=ROW()-5,ROW()-5,"")</f>
        <v/>
      </c>
      <c r="B92" s="13" t="str">
        <f>IF(A92="","",VLOOKUP(A92,[7]令和4年度契約状況調査票!$E:$AW,5,FALSE))</f>
        <v/>
      </c>
      <c r="C92" s="14" t="str">
        <f>IF(A92="","",VLOOKUP(A92,[7]令和4年度契約状況調査票!$E:$AW,6,FALSE))</f>
        <v/>
      </c>
      <c r="D92" s="43" t="str">
        <f>IF(A92="","",VLOOKUP(A92,[7]令和4年度契約状況調査票!$E:$AW,9,FALSE))</f>
        <v/>
      </c>
      <c r="E92" s="13" t="str">
        <f>IF(A92="","",VLOOKUP(A92,[7]令和4年度契約状況調査票!$E:$AW,10,FALSE))</f>
        <v/>
      </c>
      <c r="F92" s="16" t="str">
        <f>IF(A92="","",VLOOKUP(A92,[7]令和4年度契約状況調査票!$E:$AW,11,FALSE))</f>
        <v/>
      </c>
      <c r="G92" s="17" t="str">
        <f>IF(A92="","",IF(VLOOKUP(A92,[7]令和4年度契約状況調査票!$E:$AW,14,FALSE)="②一般競争入札（総合評価方式）","一般競争入札"&amp;CHAR(10)&amp;"（総合評価方式）","一般競争入札"))</f>
        <v/>
      </c>
      <c r="H92" s="18" t="str">
        <f>IF(A92="","",IF(VLOOKUP(A92,[7]令和4年度契約状況調査票!$E:$AW,16,FALSE)="他官署で調達手続きを実施のため","他官署で調達手続きを実施のため",IF(VLOOKUP(A92,[7]令和4年度契約状況調査票!$E:$AW,23,FALSE)="②同種の他の契約の予定価格を類推されるおそれがあるため公表しない","同種の他の契約の予定価格を類推されるおそれがあるため公表しない",IF(VLOOKUP(A92,[7]令和4年度契約状況調査票!$E:$AW,23,FALSE)="－","－",IF(VLOOKUP(A92,[7]令和4年度契約状況調査票!$E:$AW,7,FALSE)&lt;&gt;"",TEXT(VLOOKUP(A92,[7]令和4年度契約状況調査票!$E:$AW,16,FALSE),"#,##0円")&amp;CHAR(10)&amp;"(A)",VLOOKUP(A92,[7]令和4年度契約状況調査票!$E:$AW,16,FALSE))))))</f>
        <v/>
      </c>
      <c r="I92" s="18" t="str">
        <f>IF(A92="","",VLOOKUP(A92,[7]令和4年度契約状況調査票!$E:$AW,17,FALSE))</f>
        <v/>
      </c>
      <c r="J92" s="19" t="str">
        <f>IF(A92="","",IF(VLOOKUP(A92,[7]令和4年度契約状況調査票!$E:$AW,16,FALSE)="他官署で調達手続きを実施のため","－",IF(VLOOKUP(A92,[7]令和4年度契約状況調査票!$E:$AW,23,FALSE)="②同種の他の契約の予定価格を類推されるおそれがあるため公表しない","－",IF(VLOOKUP(A92,[7]令和4年度契約状況調査票!$E:$AW,23,FALSE)="－","－",IF(VLOOKUP(A92,[7]令和4年度契約状況調査票!$E:$AW,7,FALSE)&lt;&gt;"",TEXT(VLOOKUP(A92,[7]令和4年度契約状況調査票!$E:$AW,19,FALSE),"#.0%")&amp;CHAR(10)&amp;"(B/A×100)",VLOOKUP(A92,[7]令和4年度契約状況調査票!$E:$AW,19,FALSE))))))</f>
        <v/>
      </c>
      <c r="K92" s="20" t="str">
        <f>IF(A92="","",IF(VLOOKUP(A92,[7]令和4年度契約状況調査票!$E:$AW,12,FALSE)="①公益社団法人","公社",IF(VLOOKUP(A92,[7]令和4年度契約状況調査票!$E:$AW,12,FALSE)="②公益財団法人","公財","")))</f>
        <v/>
      </c>
      <c r="L92" s="20" t="str">
        <f>IF(A92="","",VLOOKUP(A92,[7]令和4年度契約状況調査票!$E:$AW,13,FALSE))</f>
        <v/>
      </c>
      <c r="M92" s="21" t="str">
        <f>IF(A92="","",IF(VLOOKUP(A92,[7]令和4年度契約状況調査票!$E:$AW,13,FALSE)="国所管",VLOOKUP(A92,[7]令和4年度契約状況調査票!$E:$AW,24,FALSE),""))</f>
        <v/>
      </c>
      <c r="N92" s="22" t="str">
        <f>IF(A92="","",IF(AND(P92="○",O92="分担契約/単価契約"),"単価契約"&amp;CHAR(10)&amp;"予定調達総額 "&amp;TEXT(VLOOKUP(A92,[7]令和4年度契約状況調査票!$E:$AW,16,FALSE),"#,##0円")&amp;"(B)"&amp;CHAR(10)&amp;"分担契約"&amp;CHAR(10)&amp;VLOOKUP(A92,[7]令和4年度契約状況調査票!$E:$AW,32,FALSE),IF(AND(P92="○",O92="分担契約"),"分担契約"&amp;CHAR(10)&amp;"契約総額 "&amp;TEXT(VLOOKUP(A92,[7]令和4年度契約状況調査票!$E:$AW,16,FALSE),"#,##0円")&amp;"(B)"&amp;CHAR(10)&amp;VLOOKUP(A92,[7]令和4年度契約状況調査票!$E:$AW,32,FALSE),(IF(O92="分担契約/単価契約","単価契約"&amp;CHAR(10)&amp;"予定調達総額 "&amp;TEXT(VLOOKUP(A92,[7]令和4年度契約状況調査票!$E:$AW,16,FALSE),"#,##0円")&amp;CHAR(10)&amp;"分担契約"&amp;CHAR(10)&amp;VLOOKUP(A92,[7]令和4年度契約状況調査票!$E:$AW,32,FALSE),IF(O92="分担契約","分担契約"&amp;CHAR(10)&amp;"契約総額 "&amp;TEXT(VLOOKUP(A92,[7]令和4年度契約状況調査票!$E:$AW,16,FALSE),"#,##0円")&amp;CHAR(10)&amp;VLOOKUP(A92,[7]令和4年度契約状況調査票!$E:$AW,32,FALSE),IF(O92="単価契約","単価契約"&amp;CHAR(10)&amp;"予定調達総額 "&amp;TEXT(VLOOKUP(A92,[7]令和4年度契約状況調査票!$E:$AW,16,FALSE),"#,##0円")&amp;CHAR(10)&amp;VLOOKUP(A92,[7]令和4年度契約状況調査票!$E:$AW,32,FALSE),VLOOKUP(A92,[7]令和4年度契約状況調査票!$E:$AW,32,FALSE))))))))</f>
        <v/>
      </c>
      <c r="O92" s="36" t="str">
        <f>IF(A92="","",VLOOKUP(A92,[7]令和4年度契約状況調査票!$E:$CE,53,FALSE))</f>
        <v/>
      </c>
      <c r="P92" s="36" t="str">
        <f>IF(A92="","",IF(VLOOKUP(A92,[7]令和4年度契約状況調査票!$E:$AW,14,FALSE)="他官署で調達手続きを実施のため","×",IF(VLOOKUP(A92,[7]令和4年度契約状況調査票!$E:$AW,21,FALSE)="②同種の他の契約の予定価格を類推されるおそれがあるため公表しない","×","○")))</f>
        <v/>
      </c>
    </row>
    <row r="93" spans="1:16" ht="60" hidden="1" customHeight="1">
      <c r="A93" s="42" t="str">
        <f>IF(MAX([7]令和4年度契約状況調査票!E13:E99)&gt;=ROW()-5,ROW()-5,"")</f>
        <v/>
      </c>
      <c r="B93" s="13" t="str">
        <f>IF(A93="","",VLOOKUP(A93,[7]令和4年度契約状況調査票!$E:$AW,5,FALSE))</f>
        <v/>
      </c>
      <c r="C93" s="14" t="str">
        <f>IF(A93="","",VLOOKUP(A93,[7]令和4年度契約状況調査票!$E:$AW,6,FALSE))</f>
        <v/>
      </c>
      <c r="D93" s="43" t="str">
        <f>IF(A93="","",VLOOKUP(A93,[7]令和4年度契約状況調査票!$E:$AW,9,FALSE))</f>
        <v/>
      </c>
      <c r="E93" s="13" t="str">
        <f>IF(A93="","",VLOOKUP(A93,[7]令和4年度契約状況調査票!$E:$AW,10,FALSE))</f>
        <v/>
      </c>
      <c r="F93" s="16" t="str">
        <f>IF(A93="","",VLOOKUP(A93,[7]令和4年度契約状況調査票!$E:$AW,11,FALSE))</f>
        <v/>
      </c>
      <c r="G93" s="17" t="str">
        <f>IF(A93="","",IF(VLOOKUP(A93,[7]令和4年度契約状況調査票!$E:$AW,14,FALSE)="②一般競争入札（総合評価方式）","一般競争入札"&amp;CHAR(10)&amp;"（総合評価方式）","一般競争入札"))</f>
        <v/>
      </c>
      <c r="H93" s="18" t="str">
        <f>IF(A93="","",IF(VLOOKUP(A93,[7]令和4年度契約状況調査票!$E:$AW,16,FALSE)="他官署で調達手続きを実施のため","他官署で調達手続きを実施のため",IF(VLOOKUP(A93,[7]令和4年度契約状況調査票!$E:$AW,23,FALSE)="②同種の他の契約の予定価格を類推されるおそれがあるため公表しない","同種の他の契約の予定価格を類推されるおそれがあるため公表しない",IF(VLOOKUP(A93,[7]令和4年度契約状況調査票!$E:$AW,23,FALSE)="－","－",IF(VLOOKUP(A93,[7]令和4年度契約状況調査票!$E:$AW,7,FALSE)&lt;&gt;"",TEXT(VLOOKUP(A93,[7]令和4年度契約状況調査票!$E:$AW,16,FALSE),"#,##0円")&amp;CHAR(10)&amp;"(A)",VLOOKUP(A93,[7]令和4年度契約状況調査票!$E:$AW,16,FALSE))))))</f>
        <v/>
      </c>
      <c r="I93" s="18" t="str">
        <f>IF(A93="","",VLOOKUP(A93,[7]令和4年度契約状況調査票!$E:$AW,17,FALSE))</f>
        <v/>
      </c>
      <c r="J93" s="19" t="str">
        <f>IF(A93="","",IF(VLOOKUP(A93,[7]令和4年度契約状況調査票!$E:$AW,16,FALSE)="他官署で調達手続きを実施のため","－",IF(VLOOKUP(A93,[7]令和4年度契約状況調査票!$E:$AW,23,FALSE)="②同種の他の契約の予定価格を類推されるおそれがあるため公表しない","－",IF(VLOOKUP(A93,[7]令和4年度契約状況調査票!$E:$AW,23,FALSE)="－","－",IF(VLOOKUP(A93,[7]令和4年度契約状況調査票!$E:$AW,7,FALSE)&lt;&gt;"",TEXT(VLOOKUP(A93,[7]令和4年度契約状況調査票!$E:$AW,19,FALSE),"#.0%")&amp;CHAR(10)&amp;"(B/A×100)",VLOOKUP(A93,[7]令和4年度契約状況調査票!$E:$AW,19,FALSE))))))</f>
        <v/>
      </c>
      <c r="K93" s="20" t="str">
        <f>IF(A93="","",IF(VLOOKUP(A93,[7]令和4年度契約状況調査票!$E:$AW,12,FALSE)="①公益社団法人","公社",IF(VLOOKUP(A93,[7]令和4年度契約状況調査票!$E:$AW,12,FALSE)="②公益財団法人","公財","")))</f>
        <v/>
      </c>
      <c r="L93" s="20" t="str">
        <f>IF(A93="","",VLOOKUP(A93,[7]令和4年度契約状況調査票!$E:$AW,13,FALSE))</f>
        <v/>
      </c>
      <c r="M93" s="21" t="str">
        <f>IF(A93="","",IF(VLOOKUP(A93,[7]令和4年度契約状況調査票!$E:$AW,13,FALSE)="国所管",VLOOKUP(A93,[7]令和4年度契約状況調査票!$E:$AW,24,FALSE),""))</f>
        <v/>
      </c>
      <c r="N93" s="22" t="str">
        <f>IF(A93="","",IF(AND(P93="○",O93="分担契約/単価契約"),"単価契約"&amp;CHAR(10)&amp;"予定調達総額 "&amp;TEXT(VLOOKUP(A93,[7]令和4年度契約状況調査票!$E:$AW,16,FALSE),"#,##0円")&amp;"(B)"&amp;CHAR(10)&amp;"分担契約"&amp;CHAR(10)&amp;VLOOKUP(A93,[7]令和4年度契約状況調査票!$E:$AW,32,FALSE),IF(AND(P93="○",O93="分担契約"),"分担契約"&amp;CHAR(10)&amp;"契約総額 "&amp;TEXT(VLOOKUP(A93,[7]令和4年度契約状況調査票!$E:$AW,16,FALSE),"#,##0円")&amp;"(B)"&amp;CHAR(10)&amp;VLOOKUP(A93,[7]令和4年度契約状況調査票!$E:$AW,32,FALSE),(IF(O93="分担契約/単価契約","単価契約"&amp;CHAR(10)&amp;"予定調達総額 "&amp;TEXT(VLOOKUP(A93,[7]令和4年度契約状況調査票!$E:$AW,16,FALSE),"#,##0円")&amp;CHAR(10)&amp;"分担契約"&amp;CHAR(10)&amp;VLOOKUP(A93,[7]令和4年度契約状況調査票!$E:$AW,32,FALSE),IF(O93="分担契約","分担契約"&amp;CHAR(10)&amp;"契約総額 "&amp;TEXT(VLOOKUP(A93,[7]令和4年度契約状況調査票!$E:$AW,16,FALSE),"#,##0円")&amp;CHAR(10)&amp;VLOOKUP(A93,[7]令和4年度契約状況調査票!$E:$AW,32,FALSE),IF(O93="単価契約","単価契約"&amp;CHAR(10)&amp;"予定調達総額 "&amp;TEXT(VLOOKUP(A93,[7]令和4年度契約状況調査票!$E:$AW,16,FALSE),"#,##0円")&amp;CHAR(10)&amp;VLOOKUP(A93,[7]令和4年度契約状況調査票!$E:$AW,32,FALSE),VLOOKUP(A93,[7]令和4年度契約状況調査票!$E:$AW,32,FALSE))))))))</f>
        <v/>
      </c>
      <c r="O93" s="36" t="str">
        <f>IF(A93="","",VLOOKUP(A93,[7]令和4年度契約状況調査票!$E:$CE,53,FALSE))</f>
        <v/>
      </c>
      <c r="P93" s="36" t="str">
        <f>IF(A93="","",IF(VLOOKUP(A93,[7]令和4年度契約状況調査票!$E:$AW,14,FALSE)="他官署で調達手続きを実施のため","×",IF(VLOOKUP(A93,[7]令和4年度契約状況調査票!$E:$AW,21,FALSE)="②同種の他の契約の予定価格を類推されるおそれがあるため公表しない","×","○")))</f>
        <v/>
      </c>
    </row>
    <row r="94" spans="1:16" ht="60" hidden="1" customHeight="1">
      <c r="A94" s="42" t="str">
        <f>IF(MAX([7]令和4年度契約状況調査票!E13:E100)&gt;=ROW()-5,ROW()-5,"")</f>
        <v/>
      </c>
      <c r="B94" s="13" t="str">
        <f>IF(A94="","",VLOOKUP(A94,[7]令和4年度契約状況調査票!$E:$AW,5,FALSE))</f>
        <v/>
      </c>
      <c r="C94" s="14" t="str">
        <f>IF(A94="","",VLOOKUP(A94,[7]令和4年度契約状況調査票!$E:$AW,6,FALSE))</f>
        <v/>
      </c>
      <c r="D94" s="43" t="str">
        <f>IF(A94="","",VLOOKUP(A94,[7]令和4年度契約状況調査票!$E:$AW,9,FALSE))</f>
        <v/>
      </c>
      <c r="E94" s="13" t="str">
        <f>IF(A94="","",VLOOKUP(A94,[7]令和4年度契約状況調査票!$E:$AW,10,FALSE))</f>
        <v/>
      </c>
      <c r="F94" s="16" t="str">
        <f>IF(A94="","",VLOOKUP(A94,[7]令和4年度契約状況調査票!$E:$AW,11,FALSE))</f>
        <v/>
      </c>
      <c r="G94" s="17" t="str">
        <f>IF(A94="","",IF(VLOOKUP(A94,[7]令和4年度契約状況調査票!$E:$AW,14,FALSE)="②一般競争入札（総合評価方式）","一般競争入札"&amp;CHAR(10)&amp;"（総合評価方式）","一般競争入札"))</f>
        <v/>
      </c>
      <c r="H94" s="18" t="str">
        <f>IF(A94="","",IF(VLOOKUP(A94,[7]令和4年度契約状況調査票!$E:$AW,16,FALSE)="他官署で調達手続きを実施のため","他官署で調達手続きを実施のため",IF(VLOOKUP(A94,[7]令和4年度契約状況調査票!$E:$AW,23,FALSE)="②同種の他の契約の予定価格を類推されるおそれがあるため公表しない","同種の他の契約の予定価格を類推されるおそれがあるため公表しない",IF(VLOOKUP(A94,[7]令和4年度契約状況調査票!$E:$AW,23,FALSE)="－","－",IF(VLOOKUP(A94,[7]令和4年度契約状況調査票!$E:$AW,7,FALSE)&lt;&gt;"",TEXT(VLOOKUP(A94,[7]令和4年度契約状況調査票!$E:$AW,16,FALSE),"#,##0円")&amp;CHAR(10)&amp;"(A)",VLOOKUP(A94,[7]令和4年度契約状況調査票!$E:$AW,16,FALSE))))))</f>
        <v/>
      </c>
      <c r="I94" s="18" t="str">
        <f>IF(A94="","",VLOOKUP(A94,[7]令和4年度契約状況調査票!$E:$AW,17,FALSE))</f>
        <v/>
      </c>
      <c r="J94" s="19" t="str">
        <f>IF(A94="","",IF(VLOOKUP(A94,[7]令和4年度契約状況調査票!$E:$AW,16,FALSE)="他官署で調達手続きを実施のため","－",IF(VLOOKUP(A94,[7]令和4年度契約状況調査票!$E:$AW,23,FALSE)="②同種の他の契約の予定価格を類推されるおそれがあるため公表しない","－",IF(VLOOKUP(A94,[7]令和4年度契約状況調査票!$E:$AW,23,FALSE)="－","－",IF(VLOOKUP(A94,[7]令和4年度契約状況調査票!$E:$AW,7,FALSE)&lt;&gt;"",TEXT(VLOOKUP(A94,[7]令和4年度契約状況調査票!$E:$AW,19,FALSE),"#.0%")&amp;CHAR(10)&amp;"(B/A×100)",VLOOKUP(A94,[7]令和4年度契約状況調査票!$E:$AW,19,FALSE))))))</f>
        <v/>
      </c>
      <c r="K94" s="20" t="str">
        <f>IF(A94="","",IF(VLOOKUP(A94,[7]令和4年度契約状況調査票!$E:$AW,12,FALSE)="①公益社団法人","公社",IF(VLOOKUP(A94,[7]令和4年度契約状況調査票!$E:$AW,12,FALSE)="②公益財団法人","公財","")))</f>
        <v/>
      </c>
      <c r="L94" s="20" t="str">
        <f>IF(A94="","",VLOOKUP(A94,[7]令和4年度契約状況調査票!$E:$AW,13,FALSE))</f>
        <v/>
      </c>
      <c r="M94" s="21" t="str">
        <f>IF(A94="","",IF(VLOOKUP(A94,[7]令和4年度契約状況調査票!$E:$AW,13,FALSE)="国所管",VLOOKUP(A94,[7]令和4年度契約状況調査票!$E:$AW,24,FALSE),""))</f>
        <v/>
      </c>
      <c r="N94" s="22" t="str">
        <f>IF(A94="","",IF(AND(P94="○",O94="分担契約/単価契約"),"単価契約"&amp;CHAR(10)&amp;"予定調達総額 "&amp;TEXT(VLOOKUP(A94,[7]令和4年度契約状況調査票!$E:$AW,16,FALSE),"#,##0円")&amp;"(B)"&amp;CHAR(10)&amp;"分担契約"&amp;CHAR(10)&amp;VLOOKUP(A94,[7]令和4年度契約状況調査票!$E:$AW,32,FALSE),IF(AND(P94="○",O94="分担契約"),"分担契約"&amp;CHAR(10)&amp;"契約総額 "&amp;TEXT(VLOOKUP(A94,[7]令和4年度契約状況調査票!$E:$AW,16,FALSE),"#,##0円")&amp;"(B)"&amp;CHAR(10)&amp;VLOOKUP(A94,[7]令和4年度契約状況調査票!$E:$AW,32,FALSE),(IF(O94="分担契約/単価契約","単価契約"&amp;CHAR(10)&amp;"予定調達総額 "&amp;TEXT(VLOOKUP(A94,[7]令和4年度契約状況調査票!$E:$AW,16,FALSE),"#,##0円")&amp;CHAR(10)&amp;"分担契約"&amp;CHAR(10)&amp;VLOOKUP(A94,[7]令和4年度契約状況調査票!$E:$AW,32,FALSE),IF(O94="分担契約","分担契約"&amp;CHAR(10)&amp;"契約総額 "&amp;TEXT(VLOOKUP(A94,[7]令和4年度契約状況調査票!$E:$AW,16,FALSE),"#,##0円")&amp;CHAR(10)&amp;VLOOKUP(A94,[7]令和4年度契約状況調査票!$E:$AW,32,FALSE),IF(O94="単価契約","単価契約"&amp;CHAR(10)&amp;"予定調達総額 "&amp;TEXT(VLOOKUP(A94,[7]令和4年度契約状況調査票!$E:$AW,16,FALSE),"#,##0円")&amp;CHAR(10)&amp;VLOOKUP(A94,[7]令和4年度契約状況調査票!$E:$AW,32,FALSE),VLOOKUP(A94,[7]令和4年度契約状況調査票!$E:$AW,32,FALSE))))))))</f>
        <v/>
      </c>
      <c r="O94" s="36" t="str">
        <f>IF(A94="","",VLOOKUP(A94,[7]令和4年度契約状況調査票!$E:$CE,53,FALSE))</f>
        <v/>
      </c>
      <c r="P94" s="36" t="str">
        <f>IF(A94="","",IF(VLOOKUP(A94,[7]令和4年度契約状況調査票!$E:$AW,14,FALSE)="他官署で調達手続きを実施のため","×",IF(VLOOKUP(A94,[7]令和4年度契約状況調査票!$E:$AW,21,FALSE)="②同種の他の契約の予定価格を類推されるおそれがあるため公表しない","×","○")))</f>
        <v/>
      </c>
    </row>
    <row r="95" spans="1:16" ht="60" hidden="1" customHeight="1">
      <c r="A95" s="42" t="str">
        <f>IF(MAX([7]令和4年度契約状況調査票!E13:E101)&gt;=ROW()-5,ROW()-5,"")</f>
        <v/>
      </c>
      <c r="B95" s="13" t="str">
        <f>IF(A95="","",VLOOKUP(A95,[7]令和4年度契約状況調査票!$E:$AW,5,FALSE))</f>
        <v/>
      </c>
      <c r="C95" s="14" t="str">
        <f>IF(A95="","",VLOOKUP(A95,[7]令和4年度契約状況調査票!$E:$AW,6,FALSE))</f>
        <v/>
      </c>
      <c r="D95" s="43" t="str">
        <f>IF(A95="","",VLOOKUP(A95,[7]令和4年度契約状況調査票!$E:$AW,9,FALSE))</f>
        <v/>
      </c>
      <c r="E95" s="13" t="str">
        <f>IF(A95="","",VLOOKUP(A95,[7]令和4年度契約状況調査票!$E:$AW,10,FALSE))</f>
        <v/>
      </c>
      <c r="F95" s="16" t="str">
        <f>IF(A95="","",VLOOKUP(A95,[7]令和4年度契約状況調査票!$E:$AW,11,FALSE))</f>
        <v/>
      </c>
      <c r="G95" s="17" t="str">
        <f>IF(A95="","",IF(VLOOKUP(A95,[7]令和4年度契約状況調査票!$E:$AW,14,FALSE)="②一般競争入札（総合評価方式）","一般競争入札"&amp;CHAR(10)&amp;"（総合評価方式）","一般競争入札"))</f>
        <v/>
      </c>
      <c r="H95" s="18" t="str">
        <f>IF(A95="","",IF(VLOOKUP(A95,[7]令和4年度契約状況調査票!$E:$AW,16,FALSE)="他官署で調達手続きを実施のため","他官署で調達手続きを実施のため",IF(VLOOKUP(A95,[7]令和4年度契約状況調査票!$E:$AW,23,FALSE)="②同種の他の契約の予定価格を類推されるおそれがあるため公表しない","同種の他の契約の予定価格を類推されるおそれがあるため公表しない",IF(VLOOKUP(A95,[7]令和4年度契約状況調査票!$E:$AW,23,FALSE)="－","－",IF(VLOOKUP(A95,[7]令和4年度契約状況調査票!$E:$AW,7,FALSE)&lt;&gt;"",TEXT(VLOOKUP(A95,[7]令和4年度契約状況調査票!$E:$AW,16,FALSE),"#,##0円")&amp;CHAR(10)&amp;"(A)",VLOOKUP(A95,[7]令和4年度契約状況調査票!$E:$AW,16,FALSE))))))</f>
        <v/>
      </c>
      <c r="I95" s="18" t="str">
        <f>IF(A95="","",VLOOKUP(A95,[7]令和4年度契約状況調査票!$E:$AW,17,FALSE))</f>
        <v/>
      </c>
      <c r="J95" s="19" t="str">
        <f>IF(A95="","",IF(VLOOKUP(A95,[7]令和4年度契約状況調査票!$E:$AW,16,FALSE)="他官署で調達手続きを実施のため","－",IF(VLOOKUP(A95,[7]令和4年度契約状況調査票!$E:$AW,23,FALSE)="②同種の他の契約の予定価格を類推されるおそれがあるため公表しない","－",IF(VLOOKUP(A95,[7]令和4年度契約状況調査票!$E:$AW,23,FALSE)="－","－",IF(VLOOKUP(A95,[7]令和4年度契約状況調査票!$E:$AW,7,FALSE)&lt;&gt;"",TEXT(VLOOKUP(A95,[7]令和4年度契約状況調査票!$E:$AW,19,FALSE),"#.0%")&amp;CHAR(10)&amp;"(B/A×100)",VLOOKUP(A95,[7]令和4年度契約状況調査票!$E:$AW,19,FALSE))))))</f>
        <v/>
      </c>
      <c r="K95" s="20" t="str">
        <f>IF(A95="","",IF(VLOOKUP(A95,[7]令和4年度契約状況調査票!$E:$AW,12,FALSE)="①公益社団法人","公社",IF(VLOOKUP(A95,[7]令和4年度契約状況調査票!$E:$AW,12,FALSE)="②公益財団法人","公財","")))</f>
        <v/>
      </c>
      <c r="L95" s="20" t="str">
        <f>IF(A95="","",VLOOKUP(A95,[7]令和4年度契約状況調査票!$E:$AW,13,FALSE))</f>
        <v/>
      </c>
      <c r="M95" s="21" t="str">
        <f>IF(A95="","",IF(VLOOKUP(A95,[7]令和4年度契約状況調査票!$E:$AW,13,FALSE)="国所管",VLOOKUP(A95,[7]令和4年度契約状況調査票!$E:$AW,24,FALSE),""))</f>
        <v/>
      </c>
      <c r="N95" s="22" t="str">
        <f>IF(A95="","",IF(AND(P95="○",O95="分担契約/単価契約"),"単価契約"&amp;CHAR(10)&amp;"予定調達総額 "&amp;TEXT(VLOOKUP(A95,[7]令和4年度契約状況調査票!$E:$AW,16,FALSE),"#,##0円")&amp;"(B)"&amp;CHAR(10)&amp;"分担契約"&amp;CHAR(10)&amp;VLOOKUP(A95,[7]令和4年度契約状況調査票!$E:$AW,32,FALSE),IF(AND(P95="○",O95="分担契約"),"分担契約"&amp;CHAR(10)&amp;"契約総額 "&amp;TEXT(VLOOKUP(A95,[7]令和4年度契約状況調査票!$E:$AW,16,FALSE),"#,##0円")&amp;"(B)"&amp;CHAR(10)&amp;VLOOKUP(A95,[7]令和4年度契約状況調査票!$E:$AW,32,FALSE),(IF(O95="分担契約/単価契約","単価契約"&amp;CHAR(10)&amp;"予定調達総額 "&amp;TEXT(VLOOKUP(A95,[7]令和4年度契約状況調査票!$E:$AW,16,FALSE),"#,##0円")&amp;CHAR(10)&amp;"分担契約"&amp;CHAR(10)&amp;VLOOKUP(A95,[7]令和4年度契約状況調査票!$E:$AW,32,FALSE),IF(O95="分担契約","分担契約"&amp;CHAR(10)&amp;"契約総額 "&amp;TEXT(VLOOKUP(A95,[7]令和4年度契約状況調査票!$E:$AW,16,FALSE),"#,##0円")&amp;CHAR(10)&amp;VLOOKUP(A95,[7]令和4年度契約状況調査票!$E:$AW,32,FALSE),IF(O95="単価契約","単価契約"&amp;CHAR(10)&amp;"予定調達総額 "&amp;TEXT(VLOOKUP(A95,[7]令和4年度契約状況調査票!$E:$AW,16,FALSE),"#,##0円")&amp;CHAR(10)&amp;VLOOKUP(A95,[7]令和4年度契約状況調査票!$E:$AW,32,FALSE),VLOOKUP(A95,[7]令和4年度契約状況調査票!$E:$AW,32,FALSE))))))))</f>
        <v/>
      </c>
      <c r="O95" s="36" t="str">
        <f>IF(A95="","",VLOOKUP(A95,[7]令和4年度契約状況調査票!$E:$CE,53,FALSE))</f>
        <v/>
      </c>
      <c r="P95" s="36" t="str">
        <f>IF(A95="","",IF(VLOOKUP(A95,[7]令和4年度契約状況調査票!$E:$AW,14,FALSE)="他官署で調達手続きを実施のため","×",IF(VLOOKUP(A95,[7]令和4年度契約状況調査票!$E:$AW,21,FALSE)="②同種の他の契約の予定価格を類推されるおそれがあるため公表しない","×","○")))</f>
        <v/>
      </c>
    </row>
    <row r="96" spans="1:16" ht="60" hidden="1" customHeight="1">
      <c r="A96" s="42" t="str">
        <f>IF(MAX([7]令和4年度契約状況調査票!E13:E102)&gt;=ROW()-5,ROW()-5,"")</f>
        <v/>
      </c>
      <c r="B96" s="13" t="str">
        <f>IF(A96="","",VLOOKUP(A96,[7]令和4年度契約状況調査票!$E:$AW,5,FALSE))</f>
        <v/>
      </c>
      <c r="C96" s="14" t="str">
        <f>IF(A96="","",VLOOKUP(A96,[7]令和4年度契約状況調査票!$E:$AW,6,FALSE))</f>
        <v/>
      </c>
      <c r="D96" s="43" t="str">
        <f>IF(A96="","",VLOOKUP(A96,[7]令和4年度契約状況調査票!$E:$AW,9,FALSE))</f>
        <v/>
      </c>
      <c r="E96" s="13" t="str">
        <f>IF(A96="","",VLOOKUP(A96,[7]令和4年度契約状況調査票!$E:$AW,10,FALSE))</f>
        <v/>
      </c>
      <c r="F96" s="16" t="str">
        <f>IF(A96="","",VLOOKUP(A96,[7]令和4年度契約状況調査票!$E:$AW,11,FALSE))</f>
        <v/>
      </c>
      <c r="G96" s="17" t="str">
        <f>IF(A96="","",IF(VLOOKUP(A96,[7]令和4年度契約状況調査票!$E:$AW,14,FALSE)="②一般競争入札（総合評価方式）","一般競争入札"&amp;CHAR(10)&amp;"（総合評価方式）","一般競争入札"))</f>
        <v/>
      </c>
      <c r="H96" s="18" t="str">
        <f>IF(A96="","",IF(VLOOKUP(A96,[7]令和4年度契約状況調査票!$E:$AW,16,FALSE)="他官署で調達手続きを実施のため","他官署で調達手続きを実施のため",IF(VLOOKUP(A96,[7]令和4年度契約状況調査票!$E:$AW,23,FALSE)="②同種の他の契約の予定価格を類推されるおそれがあるため公表しない","同種の他の契約の予定価格を類推されるおそれがあるため公表しない",IF(VLOOKUP(A96,[7]令和4年度契約状況調査票!$E:$AW,23,FALSE)="－","－",IF(VLOOKUP(A96,[7]令和4年度契約状況調査票!$E:$AW,7,FALSE)&lt;&gt;"",TEXT(VLOOKUP(A96,[7]令和4年度契約状況調査票!$E:$AW,16,FALSE),"#,##0円")&amp;CHAR(10)&amp;"(A)",VLOOKUP(A96,[7]令和4年度契約状況調査票!$E:$AW,16,FALSE))))))</f>
        <v/>
      </c>
      <c r="I96" s="18" t="str">
        <f>IF(A96="","",VLOOKUP(A96,[7]令和4年度契約状況調査票!$E:$AW,17,FALSE))</f>
        <v/>
      </c>
      <c r="J96" s="19" t="str">
        <f>IF(A96="","",IF(VLOOKUP(A96,[7]令和4年度契約状況調査票!$E:$AW,16,FALSE)="他官署で調達手続きを実施のため","－",IF(VLOOKUP(A96,[7]令和4年度契約状況調査票!$E:$AW,23,FALSE)="②同種の他の契約の予定価格を類推されるおそれがあるため公表しない","－",IF(VLOOKUP(A96,[7]令和4年度契約状況調査票!$E:$AW,23,FALSE)="－","－",IF(VLOOKUP(A96,[7]令和4年度契約状況調査票!$E:$AW,7,FALSE)&lt;&gt;"",TEXT(VLOOKUP(A96,[7]令和4年度契約状況調査票!$E:$AW,19,FALSE),"#.0%")&amp;CHAR(10)&amp;"(B/A×100)",VLOOKUP(A96,[7]令和4年度契約状況調査票!$E:$AW,19,FALSE))))))</f>
        <v/>
      </c>
      <c r="K96" s="20" t="str">
        <f>IF(A96="","",IF(VLOOKUP(A96,[7]令和4年度契約状況調査票!$E:$AW,12,FALSE)="①公益社団法人","公社",IF(VLOOKUP(A96,[7]令和4年度契約状況調査票!$E:$AW,12,FALSE)="②公益財団法人","公財","")))</f>
        <v/>
      </c>
      <c r="L96" s="20" t="str">
        <f>IF(A96="","",VLOOKUP(A96,[7]令和4年度契約状況調査票!$E:$AW,13,FALSE))</f>
        <v/>
      </c>
      <c r="M96" s="21" t="str">
        <f>IF(A96="","",IF(VLOOKUP(A96,[7]令和4年度契約状況調査票!$E:$AW,13,FALSE)="国所管",VLOOKUP(A96,[7]令和4年度契約状況調査票!$E:$AW,24,FALSE),""))</f>
        <v/>
      </c>
      <c r="N96" s="22" t="str">
        <f>IF(A96="","",IF(AND(P96="○",O96="分担契約/単価契約"),"単価契約"&amp;CHAR(10)&amp;"予定調達総額 "&amp;TEXT(VLOOKUP(A96,[7]令和4年度契約状況調査票!$E:$AW,16,FALSE),"#,##0円")&amp;"(B)"&amp;CHAR(10)&amp;"分担契約"&amp;CHAR(10)&amp;VLOOKUP(A96,[7]令和4年度契約状況調査票!$E:$AW,32,FALSE),IF(AND(P96="○",O96="分担契約"),"分担契約"&amp;CHAR(10)&amp;"契約総額 "&amp;TEXT(VLOOKUP(A96,[7]令和4年度契約状況調査票!$E:$AW,16,FALSE),"#,##0円")&amp;"(B)"&amp;CHAR(10)&amp;VLOOKUP(A96,[7]令和4年度契約状況調査票!$E:$AW,32,FALSE),(IF(O96="分担契約/単価契約","単価契約"&amp;CHAR(10)&amp;"予定調達総額 "&amp;TEXT(VLOOKUP(A96,[7]令和4年度契約状況調査票!$E:$AW,16,FALSE),"#,##0円")&amp;CHAR(10)&amp;"分担契約"&amp;CHAR(10)&amp;VLOOKUP(A96,[7]令和4年度契約状況調査票!$E:$AW,32,FALSE),IF(O96="分担契約","分担契約"&amp;CHAR(10)&amp;"契約総額 "&amp;TEXT(VLOOKUP(A96,[7]令和4年度契約状況調査票!$E:$AW,16,FALSE),"#,##0円")&amp;CHAR(10)&amp;VLOOKUP(A96,[7]令和4年度契約状況調査票!$E:$AW,32,FALSE),IF(O96="単価契約","単価契約"&amp;CHAR(10)&amp;"予定調達総額 "&amp;TEXT(VLOOKUP(A96,[7]令和4年度契約状況調査票!$E:$AW,16,FALSE),"#,##0円")&amp;CHAR(10)&amp;VLOOKUP(A96,[7]令和4年度契約状況調査票!$E:$AW,32,FALSE),VLOOKUP(A96,[7]令和4年度契約状況調査票!$E:$AW,32,FALSE))))))))</f>
        <v/>
      </c>
      <c r="O96" s="36" t="str">
        <f>IF(A96="","",VLOOKUP(A96,[7]令和4年度契約状況調査票!$E:$CE,53,FALSE))</f>
        <v/>
      </c>
      <c r="P96" s="36" t="str">
        <f>IF(A96="","",IF(VLOOKUP(A96,[7]令和4年度契約状況調査票!$E:$AW,14,FALSE)="他官署で調達手続きを実施のため","×",IF(VLOOKUP(A96,[7]令和4年度契約状況調査票!$E:$AW,21,FALSE)="②同種の他の契約の予定価格を類推されるおそれがあるため公表しない","×","○")))</f>
        <v/>
      </c>
    </row>
    <row r="97" spans="1:16" ht="60" hidden="1" customHeight="1">
      <c r="A97" s="42" t="str">
        <f>IF(MAX([7]令和4年度契約状況調査票!E13:E103)&gt;=ROW()-5,ROW()-5,"")</f>
        <v/>
      </c>
      <c r="B97" s="13" t="str">
        <f>IF(A97="","",VLOOKUP(A97,[7]令和4年度契約状況調査票!$E:$AW,5,FALSE))</f>
        <v/>
      </c>
      <c r="C97" s="14" t="str">
        <f>IF(A97="","",VLOOKUP(A97,[7]令和4年度契約状況調査票!$E:$AW,6,FALSE))</f>
        <v/>
      </c>
      <c r="D97" s="43" t="str">
        <f>IF(A97="","",VLOOKUP(A97,[7]令和4年度契約状況調査票!$E:$AW,9,FALSE))</f>
        <v/>
      </c>
      <c r="E97" s="13" t="str">
        <f>IF(A97="","",VLOOKUP(A97,[7]令和4年度契約状況調査票!$E:$AW,10,FALSE))</f>
        <v/>
      </c>
      <c r="F97" s="16" t="str">
        <f>IF(A97="","",VLOOKUP(A97,[7]令和4年度契約状況調査票!$E:$AW,11,FALSE))</f>
        <v/>
      </c>
      <c r="G97" s="17" t="str">
        <f>IF(A97="","",IF(VLOOKUP(A97,[7]令和4年度契約状況調査票!$E:$AW,14,FALSE)="②一般競争入札（総合評価方式）","一般競争入札"&amp;CHAR(10)&amp;"（総合評価方式）","一般競争入札"))</f>
        <v/>
      </c>
      <c r="H97" s="18" t="str">
        <f>IF(A97="","",IF(VLOOKUP(A97,[7]令和4年度契約状況調査票!$E:$AW,16,FALSE)="他官署で調達手続きを実施のため","他官署で調達手続きを実施のため",IF(VLOOKUP(A97,[7]令和4年度契約状況調査票!$E:$AW,23,FALSE)="②同種の他の契約の予定価格を類推されるおそれがあるため公表しない","同種の他の契約の予定価格を類推されるおそれがあるため公表しない",IF(VLOOKUP(A97,[7]令和4年度契約状況調査票!$E:$AW,23,FALSE)="－","－",IF(VLOOKUP(A97,[7]令和4年度契約状況調査票!$E:$AW,7,FALSE)&lt;&gt;"",TEXT(VLOOKUP(A97,[7]令和4年度契約状況調査票!$E:$AW,16,FALSE),"#,##0円")&amp;CHAR(10)&amp;"(A)",VLOOKUP(A97,[7]令和4年度契約状況調査票!$E:$AW,16,FALSE))))))</f>
        <v/>
      </c>
      <c r="I97" s="18" t="str">
        <f>IF(A97="","",VLOOKUP(A97,[7]令和4年度契約状況調査票!$E:$AW,17,FALSE))</f>
        <v/>
      </c>
      <c r="J97" s="19" t="str">
        <f>IF(A97="","",IF(VLOOKUP(A97,[7]令和4年度契約状況調査票!$E:$AW,16,FALSE)="他官署で調達手続きを実施のため","－",IF(VLOOKUP(A97,[7]令和4年度契約状況調査票!$E:$AW,23,FALSE)="②同種の他の契約の予定価格を類推されるおそれがあるため公表しない","－",IF(VLOOKUP(A97,[7]令和4年度契約状況調査票!$E:$AW,23,FALSE)="－","－",IF(VLOOKUP(A97,[7]令和4年度契約状況調査票!$E:$AW,7,FALSE)&lt;&gt;"",TEXT(VLOOKUP(A97,[7]令和4年度契約状況調査票!$E:$AW,19,FALSE),"#.0%")&amp;CHAR(10)&amp;"(B/A×100)",VLOOKUP(A97,[7]令和4年度契約状況調査票!$E:$AW,19,FALSE))))))</f>
        <v/>
      </c>
      <c r="K97" s="20" t="str">
        <f>IF(A97="","",IF(VLOOKUP(A97,[7]令和4年度契約状況調査票!$E:$AW,12,FALSE)="①公益社団法人","公社",IF(VLOOKUP(A97,[7]令和4年度契約状況調査票!$E:$AW,12,FALSE)="②公益財団法人","公財","")))</f>
        <v/>
      </c>
      <c r="L97" s="20" t="str">
        <f>IF(A97="","",VLOOKUP(A97,[7]令和4年度契約状況調査票!$E:$AW,13,FALSE))</f>
        <v/>
      </c>
      <c r="M97" s="21" t="str">
        <f>IF(A97="","",IF(VLOOKUP(A97,[7]令和4年度契約状況調査票!$E:$AW,13,FALSE)="国所管",VLOOKUP(A97,[7]令和4年度契約状況調査票!$E:$AW,24,FALSE),""))</f>
        <v/>
      </c>
      <c r="N97" s="22" t="str">
        <f>IF(A97="","",IF(AND(P97="○",O97="分担契約/単価契約"),"単価契約"&amp;CHAR(10)&amp;"予定調達総額 "&amp;TEXT(VLOOKUP(A97,[7]令和4年度契約状況調査票!$E:$AW,16,FALSE),"#,##0円")&amp;"(B)"&amp;CHAR(10)&amp;"分担契約"&amp;CHAR(10)&amp;VLOOKUP(A97,[7]令和4年度契約状況調査票!$E:$AW,32,FALSE),IF(AND(P97="○",O97="分担契約"),"分担契約"&amp;CHAR(10)&amp;"契約総額 "&amp;TEXT(VLOOKUP(A97,[7]令和4年度契約状況調査票!$E:$AW,16,FALSE),"#,##0円")&amp;"(B)"&amp;CHAR(10)&amp;VLOOKUP(A97,[7]令和4年度契約状況調査票!$E:$AW,32,FALSE),(IF(O97="分担契約/単価契約","単価契約"&amp;CHAR(10)&amp;"予定調達総額 "&amp;TEXT(VLOOKUP(A97,[7]令和4年度契約状況調査票!$E:$AW,16,FALSE),"#,##0円")&amp;CHAR(10)&amp;"分担契約"&amp;CHAR(10)&amp;VLOOKUP(A97,[7]令和4年度契約状況調査票!$E:$AW,32,FALSE),IF(O97="分担契約","分担契約"&amp;CHAR(10)&amp;"契約総額 "&amp;TEXT(VLOOKUP(A97,[7]令和4年度契約状況調査票!$E:$AW,16,FALSE),"#,##0円")&amp;CHAR(10)&amp;VLOOKUP(A97,[7]令和4年度契約状況調査票!$E:$AW,32,FALSE),IF(O97="単価契約","単価契約"&amp;CHAR(10)&amp;"予定調達総額 "&amp;TEXT(VLOOKUP(A97,[7]令和4年度契約状況調査票!$E:$AW,16,FALSE),"#,##0円")&amp;CHAR(10)&amp;VLOOKUP(A97,[7]令和4年度契約状況調査票!$E:$AW,32,FALSE),VLOOKUP(A97,[7]令和4年度契約状況調査票!$E:$AW,32,FALSE))))))))</f>
        <v/>
      </c>
      <c r="O97" s="36" t="str">
        <f>IF(A97="","",VLOOKUP(A97,[7]令和4年度契約状況調査票!$E:$CE,53,FALSE))</f>
        <v/>
      </c>
      <c r="P97" s="36" t="str">
        <f>IF(A97="","",IF(VLOOKUP(A97,[7]令和4年度契約状況調査票!$E:$AW,14,FALSE)="他官署で調達手続きを実施のため","×",IF(VLOOKUP(A97,[7]令和4年度契約状況調査票!$E:$AW,21,FALSE)="②同種の他の契約の予定価格を類推されるおそれがあるため公表しない","×","○")))</f>
        <v/>
      </c>
    </row>
    <row r="98" spans="1:16" ht="60" hidden="1" customHeight="1">
      <c r="A98" s="42" t="str">
        <f>IF(MAX([7]令和4年度契約状況調査票!E13:E104)&gt;=ROW()-5,ROW()-5,"")</f>
        <v/>
      </c>
      <c r="B98" s="13" t="str">
        <f>IF(A98="","",VLOOKUP(A98,[7]令和4年度契約状況調査票!$E:$AW,5,FALSE))</f>
        <v/>
      </c>
      <c r="C98" s="14" t="str">
        <f>IF(A98="","",VLOOKUP(A98,[7]令和4年度契約状況調査票!$E:$AW,6,FALSE))</f>
        <v/>
      </c>
      <c r="D98" s="43" t="str">
        <f>IF(A98="","",VLOOKUP(A98,[7]令和4年度契約状況調査票!$E:$AW,9,FALSE))</f>
        <v/>
      </c>
      <c r="E98" s="13" t="str">
        <f>IF(A98="","",VLOOKUP(A98,[7]令和4年度契約状況調査票!$E:$AW,10,FALSE))</f>
        <v/>
      </c>
      <c r="F98" s="16" t="str">
        <f>IF(A98="","",VLOOKUP(A98,[7]令和4年度契約状況調査票!$E:$AW,11,FALSE))</f>
        <v/>
      </c>
      <c r="G98" s="17" t="str">
        <f>IF(A98="","",IF(VLOOKUP(A98,[7]令和4年度契約状況調査票!$E:$AW,14,FALSE)="②一般競争入札（総合評価方式）","一般競争入札"&amp;CHAR(10)&amp;"（総合評価方式）","一般競争入札"))</f>
        <v/>
      </c>
      <c r="H98" s="18" t="str">
        <f>IF(A98="","",IF(VLOOKUP(A98,[7]令和4年度契約状況調査票!$E:$AW,16,FALSE)="他官署で調達手続きを実施のため","他官署で調達手続きを実施のため",IF(VLOOKUP(A98,[7]令和4年度契約状況調査票!$E:$AW,23,FALSE)="②同種の他の契約の予定価格を類推されるおそれがあるため公表しない","同種の他の契約の予定価格を類推されるおそれがあるため公表しない",IF(VLOOKUP(A98,[7]令和4年度契約状況調査票!$E:$AW,23,FALSE)="－","－",IF(VLOOKUP(A98,[7]令和4年度契約状況調査票!$E:$AW,7,FALSE)&lt;&gt;"",TEXT(VLOOKUP(A98,[7]令和4年度契約状況調査票!$E:$AW,16,FALSE),"#,##0円")&amp;CHAR(10)&amp;"(A)",VLOOKUP(A98,[7]令和4年度契約状況調査票!$E:$AW,16,FALSE))))))</f>
        <v/>
      </c>
      <c r="I98" s="18" t="str">
        <f>IF(A98="","",VLOOKUP(A98,[7]令和4年度契約状況調査票!$E:$AW,17,FALSE))</f>
        <v/>
      </c>
      <c r="J98" s="19" t="str">
        <f>IF(A98="","",IF(VLOOKUP(A98,[7]令和4年度契約状況調査票!$E:$AW,16,FALSE)="他官署で調達手続きを実施のため","－",IF(VLOOKUP(A98,[7]令和4年度契約状況調査票!$E:$AW,23,FALSE)="②同種の他の契約の予定価格を類推されるおそれがあるため公表しない","－",IF(VLOOKUP(A98,[7]令和4年度契約状況調査票!$E:$AW,23,FALSE)="－","－",IF(VLOOKUP(A98,[7]令和4年度契約状況調査票!$E:$AW,7,FALSE)&lt;&gt;"",TEXT(VLOOKUP(A98,[7]令和4年度契約状況調査票!$E:$AW,19,FALSE),"#.0%")&amp;CHAR(10)&amp;"(B/A×100)",VLOOKUP(A98,[7]令和4年度契約状況調査票!$E:$AW,19,FALSE))))))</f>
        <v/>
      </c>
      <c r="K98" s="20" t="str">
        <f>IF(A98="","",IF(VLOOKUP(A98,[7]令和4年度契約状況調査票!$E:$AW,12,FALSE)="①公益社団法人","公社",IF(VLOOKUP(A98,[7]令和4年度契約状況調査票!$E:$AW,12,FALSE)="②公益財団法人","公財","")))</f>
        <v/>
      </c>
      <c r="L98" s="20" t="str">
        <f>IF(A98="","",VLOOKUP(A98,[7]令和4年度契約状況調査票!$E:$AW,13,FALSE))</f>
        <v/>
      </c>
      <c r="M98" s="21" t="str">
        <f>IF(A98="","",IF(VLOOKUP(A98,[7]令和4年度契約状況調査票!$E:$AW,13,FALSE)="国所管",VLOOKUP(A98,[7]令和4年度契約状況調査票!$E:$AW,24,FALSE),""))</f>
        <v/>
      </c>
      <c r="N98" s="22" t="str">
        <f>IF(A98="","",IF(AND(P98="○",O98="分担契約/単価契約"),"単価契約"&amp;CHAR(10)&amp;"予定調達総額 "&amp;TEXT(VLOOKUP(A98,[7]令和4年度契約状況調査票!$E:$AW,16,FALSE),"#,##0円")&amp;"(B)"&amp;CHAR(10)&amp;"分担契約"&amp;CHAR(10)&amp;VLOOKUP(A98,[7]令和4年度契約状況調査票!$E:$AW,32,FALSE),IF(AND(P98="○",O98="分担契約"),"分担契約"&amp;CHAR(10)&amp;"契約総額 "&amp;TEXT(VLOOKUP(A98,[7]令和4年度契約状況調査票!$E:$AW,16,FALSE),"#,##0円")&amp;"(B)"&amp;CHAR(10)&amp;VLOOKUP(A98,[7]令和4年度契約状況調査票!$E:$AW,32,FALSE),(IF(O98="分担契約/単価契約","単価契約"&amp;CHAR(10)&amp;"予定調達総額 "&amp;TEXT(VLOOKUP(A98,[7]令和4年度契約状況調査票!$E:$AW,16,FALSE),"#,##0円")&amp;CHAR(10)&amp;"分担契約"&amp;CHAR(10)&amp;VLOOKUP(A98,[7]令和4年度契約状況調査票!$E:$AW,32,FALSE),IF(O98="分担契約","分担契約"&amp;CHAR(10)&amp;"契約総額 "&amp;TEXT(VLOOKUP(A98,[7]令和4年度契約状況調査票!$E:$AW,16,FALSE),"#,##0円")&amp;CHAR(10)&amp;VLOOKUP(A98,[7]令和4年度契約状況調査票!$E:$AW,32,FALSE),IF(O98="単価契約","単価契約"&amp;CHAR(10)&amp;"予定調達総額 "&amp;TEXT(VLOOKUP(A98,[7]令和4年度契約状況調査票!$E:$AW,16,FALSE),"#,##0円")&amp;CHAR(10)&amp;VLOOKUP(A98,[7]令和4年度契約状況調査票!$E:$AW,32,FALSE),VLOOKUP(A98,[7]令和4年度契約状況調査票!$E:$AW,32,FALSE))))))))</f>
        <v/>
      </c>
      <c r="O98" s="36" t="str">
        <f>IF(A98="","",VLOOKUP(A98,[7]令和4年度契約状況調査票!$E:$CE,53,FALSE))</f>
        <v/>
      </c>
      <c r="P98" s="36" t="str">
        <f>IF(A98="","",IF(VLOOKUP(A98,[7]令和4年度契約状況調査票!$E:$AW,14,FALSE)="他官署で調達手続きを実施のため","×",IF(VLOOKUP(A98,[7]令和4年度契約状況調査票!$E:$AW,21,FALSE)="②同種の他の契約の予定価格を類推されるおそれがあるため公表しない","×","○")))</f>
        <v/>
      </c>
    </row>
    <row r="99" spans="1:16" ht="60" hidden="1" customHeight="1">
      <c r="A99" s="42" t="str">
        <f>IF(MAX([7]令和4年度契約状況調査票!E13:E105)&gt;=ROW()-5,ROW()-5,"")</f>
        <v/>
      </c>
      <c r="B99" s="13" t="str">
        <f>IF(A99="","",VLOOKUP(A99,[7]令和4年度契約状況調査票!$E:$AW,5,FALSE))</f>
        <v/>
      </c>
      <c r="C99" s="14" t="str">
        <f>IF(A99="","",VLOOKUP(A99,[7]令和4年度契約状況調査票!$E:$AW,6,FALSE))</f>
        <v/>
      </c>
      <c r="D99" s="43" t="str">
        <f>IF(A99="","",VLOOKUP(A99,[7]令和4年度契約状況調査票!$E:$AW,9,FALSE))</f>
        <v/>
      </c>
      <c r="E99" s="13" t="str">
        <f>IF(A99="","",VLOOKUP(A99,[7]令和4年度契約状況調査票!$E:$AW,10,FALSE))</f>
        <v/>
      </c>
      <c r="F99" s="16" t="str">
        <f>IF(A99="","",VLOOKUP(A99,[7]令和4年度契約状況調査票!$E:$AW,11,FALSE))</f>
        <v/>
      </c>
      <c r="G99" s="17" t="str">
        <f>IF(A99="","",IF(VLOOKUP(A99,[7]令和4年度契約状況調査票!$E:$AW,14,FALSE)="②一般競争入札（総合評価方式）","一般競争入札"&amp;CHAR(10)&amp;"（総合評価方式）","一般競争入札"))</f>
        <v/>
      </c>
      <c r="H99" s="18" t="str">
        <f>IF(A99="","",IF(VLOOKUP(A99,[7]令和4年度契約状況調査票!$E:$AW,16,FALSE)="他官署で調達手続きを実施のため","他官署で調達手続きを実施のため",IF(VLOOKUP(A99,[7]令和4年度契約状況調査票!$E:$AW,23,FALSE)="②同種の他の契約の予定価格を類推されるおそれがあるため公表しない","同種の他の契約の予定価格を類推されるおそれがあるため公表しない",IF(VLOOKUP(A99,[7]令和4年度契約状況調査票!$E:$AW,23,FALSE)="－","－",IF(VLOOKUP(A99,[7]令和4年度契約状況調査票!$E:$AW,7,FALSE)&lt;&gt;"",TEXT(VLOOKUP(A99,[7]令和4年度契約状況調査票!$E:$AW,16,FALSE),"#,##0円")&amp;CHAR(10)&amp;"(A)",VLOOKUP(A99,[7]令和4年度契約状況調査票!$E:$AW,16,FALSE))))))</f>
        <v/>
      </c>
      <c r="I99" s="18" t="str">
        <f>IF(A99="","",VLOOKUP(A99,[7]令和4年度契約状況調査票!$E:$AW,17,FALSE))</f>
        <v/>
      </c>
      <c r="J99" s="19" t="str">
        <f>IF(A99="","",IF(VLOOKUP(A99,[7]令和4年度契約状況調査票!$E:$AW,16,FALSE)="他官署で調達手続きを実施のため","－",IF(VLOOKUP(A99,[7]令和4年度契約状況調査票!$E:$AW,23,FALSE)="②同種の他の契約の予定価格を類推されるおそれがあるため公表しない","－",IF(VLOOKUP(A99,[7]令和4年度契約状況調査票!$E:$AW,23,FALSE)="－","－",IF(VLOOKUP(A99,[7]令和4年度契約状況調査票!$E:$AW,7,FALSE)&lt;&gt;"",TEXT(VLOOKUP(A99,[7]令和4年度契約状況調査票!$E:$AW,19,FALSE),"#.0%")&amp;CHAR(10)&amp;"(B/A×100)",VLOOKUP(A99,[7]令和4年度契約状況調査票!$E:$AW,19,FALSE))))))</f>
        <v/>
      </c>
      <c r="K99" s="20" t="str">
        <f>IF(A99="","",IF(VLOOKUP(A99,[7]令和4年度契約状況調査票!$E:$AW,12,FALSE)="①公益社団法人","公社",IF(VLOOKUP(A99,[7]令和4年度契約状況調査票!$E:$AW,12,FALSE)="②公益財団法人","公財","")))</f>
        <v/>
      </c>
      <c r="L99" s="20" t="str">
        <f>IF(A99="","",VLOOKUP(A99,[7]令和4年度契約状況調査票!$E:$AW,13,FALSE))</f>
        <v/>
      </c>
      <c r="M99" s="21" t="str">
        <f>IF(A99="","",IF(VLOOKUP(A99,[7]令和4年度契約状況調査票!$E:$AW,13,FALSE)="国所管",VLOOKUP(A99,[7]令和4年度契約状況調査票!$E:$AW,24,FALSE),""))</f>
        <v/>
      </c>
      <c r="N99" s="22" t="str">
        <f>IF(A99="","",IF(AND(P99="○",O99="分担契約/単価契約"),"単価契約"&amp;CHAR(10)&amp;"予定調達総額 "&amp;TEXT(VLOOKUP(A99,[7]令和4年度契約状況調査票!$E:$AW,16,FALSE),"#,##0円")&amp;"(B)"&amp;CHAR(10)&amp;"分担契約"&amp;CHAR(10)&amp;VLOOKUP(A99,[7]令和4年度契約状況調査票!$E:$AW,32,FALSE),IF(AND(P99="○",O99="分担契約"),"分担契約"&amp;CHAR(10)&amp;"契約総額 "&amp;TEXT(VLOOKUP(A99,[7]令和4年度契約状況調査票!$E:$AW,16,FALSE),"#,##0円")&amp;"(B)"&amp;CHAR(10)&amp;VLOOKUP(A99,[7]令和4年度契約状況調査票!$E:$AW,32,FALSE),(IF(O99="分担契約/単価契約","単価契約"&amp;CHAR(10)&amp;"予定調達総額 "&amp;TEXT(VLOOKUP(A99,[7]令和4年度契約状況調査票!$E:$AW,16,FALSE),"#,##0円")&amp;CHAR(10)&amp;"分担契約"&amp;CHAR(10)&amp;VLOOKUP(A99,[7]令和4年度契約状況調査票!$E:$AW,32,FALSE),IF(O99="分担契約","分担契約"&amp;CHAR(10)&amp;"契約総額 "&amp;TEXT(VLOOKUP(A99,[7]令和4年度契約状況調査票!$E:$AW,16,FALSE),"#,##0円")&amp;CHAR(10)&amp;VLOOKUP(A99,[7]令和4年度契約状況調査票!$E:$AW,32,FALSE),IF(O99="単価契約","単価契約"&amp;CHAR(10)&amp;"予定調達総額 "&amp;TEXT(VLOOKUP(A99,[7]令和4年度契約状況調査票!$E:$AW,16,FALSE),"#,##0円")&amp;CHAR(10)&amp;VLOOKUP(A99,[7]令和4年度契約状況調査票!$E:$AW,32,FALSE),VLOOKUP(A99,[7]令和4年度契約状況調査票!$E:$AW,32,FALSE))))))))</f>
        <v/>
      </c>
      <c r="O99" s="36" t="str">
        <f>IF(A99="","",VLOOKUP(A99,[7]令和4年度契約状況調査票!$E:$CE,53,FALSE))</f>
        <v/>
      </c>
      <c r="P99" s="36" t="str">
        <f>IF(A99="","",IF(VLOOKUP(A99,[7]令和4年度契約状況調査票!$E:$AW,14,FALSE)="他官署で調達手続きを実施のため","×",IF(VLOOKUP(A99,[7]令和4年度契約状況調査票!$E:$AW,21,FALSE)="②同種の他の契約の予定価格を類推されるおそれがあるため公表しない","×","○")))</f>
        <v/>
      </c>
    </row>
    <row r="100" spans="1:16" ht="60" hidden="1" customHeight="1">
      <c r="A100" s="42" t="str">
        <f>IF(MAX([7]令和4年度契約状況調査票!E13:E106)&gt;=ROW()-5,ROW()-5,"")</f>
        <v/>
      </c>
      <c r="B100" s="13" t="str">
        <f>IF(A100="","",VLOOKUP(A100,[7]令和4年度契約状況調査票!$E:$AW,5,FALSE))</f>
        <v/>
      </c>
      <c r="C100" s="14" t="str">
        <f>IF(A100="","",VLOOKUP(A100,[7]令和4年度契約状況調査票!$E:$AW,6,FALSE))</f>
        <v/>
      </c>
      <c r="D100" s="43" t="str">
        <f>IF(A100="","",VLOOKUP(A100,[7]令和4年度契約状況調査票!$E:$AW,9,FALSE))</f>
        <v/>
      </c>
      <c r="E100" s="13" t="str">
        <f>IF(A100="","",VLOOKUP(A100,[7]令和4年度契約状況調査票!$E:$AW,10,FALSE))</f>
        <v/>
      </c>
      <c r="F100" s="16" t="str">
        <f>IF(A100="","",VLOOKUP(A100,[7]令和4年度契約状況調査票!$E:$AW,11,FALSE))</f>
        <v/>
      </c>
      <c r="G100" s="17" t="str">
        <f>IF(A100="","",IF(VLOOKUP(A100,[7]令和4年度契約状況調査票!$E:$AW,14,FALSE)="②一般競争入札（総合評価方式）","一般競争入札"&amp;CHAR(10)&amp;"（総合評価方式）","一般競争入札"))</f>
        <v/>
      </c>
      <c r="H100" s="18" t="str">
        <f>IF(A100="","",IF(VLOOKUP(A100,[7]令和4年度契約状況調査票!$E:$AW,16,FALSE)="他官署で調達手続きを実施のため","他官署で調達手続きを実施のため",IF(VLOOKUP(A100,[7]令和4年度契約状況調査票!$E:$AW,23,FALSE)="②同種の他の契約の予定価格を類推されるおそれがあるため公表しない","同種の他の契約の予定価格を類推されるおそれがあるため公表しない",IF(VLOOKUP(A100,[7]令和4年度契約状況調査票!$E:$AW,23,FALSE)="－","－",IF(VLOOKUP(A100,[7]令和4年度契約状況調査票!$E:$AW,7,FALSE)&lt;&gt;"",TEXT(VLOOKUP(A100,[7]令和4年度契約状況調査票!$E:$AW,16,FALSE),"#,##0円")&amp;CHAR(10)&amp;"(A)",VLOOKUP(A100,[7]令和4年度契約状況調査票!$E:$AW,16,FALSE))))))</f>
        <v/>
      </c>
      <c r="I100" s="18" t="str">
        <f>IF(A100="","",VLOOKUP(A100,[7]令和4年度契約状況調査票!$E:$AW,17,FALSE))</f>
        <v/>
      </c>
      <c r="J100" s="19" t="str">
        <f>IF(A100="","",IF(VLOOKUP(A100,[7]令和4年度契約状況調査票!$E:$AW,16,FALSE)="他官署で調達手続きを実施のため","－",IF(VLOOKUP(A100,[7]令和4年度契約状況調査票!$E:$AW,23,FALSE)="②同種の他の契約の予定価格を類推されるおそれがあるため公表しない","－",IF(VLOOKUP(A100,[7]令和4年度契約状況調査票!$E:$AW,23,FALSE)="－","－",IF(VLOOKUP(A100,[7]令和4年度契約状況調査票!$E:$AW,7,FALSE)&lt;&gt;"",TEXT(VLOOKUP(A100,[7]令和4年度契約状況調査票!$E:$AW,19,FALSE),"#.0%")&amp;CHAR(10)&amp;"(B/A×100)",VLOOKUP(A100,[7]令和4年度契約状況調査票!$E:$AW,19,FALSE))))))</f>
        <v/>
      </c>
      <c r="K100" s="20" t="str">
        <f>IF(A100="","",IF(VLOOKUP(A100,[7]令和4年度契約状況調査票!$E:$AW,12,FALSE)="①公益社団法人","公社",IF(VLOOKUP(A100,[7]令和4年度契約状況調査票!$E:$AW,12,FALSE)="②公益財団法人","公財","")))</f>
        <v/>
      </c>
      <c r="L100" s="20" t="str">
        <f>IF(A100="","",VLOOKUP(A100,[7]令和4年度契約状況調査票!$E:$AW,13,FALSE))</f>
        <v/>
      </c>
      <c r="M100" s="21" t="str">
        <f>IF(A100="","",IF(VLOOKUP(A100,[7]令和4年度契約状況調査票!$E:$AW,13,FALSE)="国所管",VLOOKUP(A100,[7]令和4年度契約状況調査票!$E:$AW,24,FALSE),""))</f>
        <v/>
      </c>
      <c r="N100" s="22" t="str">
        <f>IF(A100="","",IF(AND(P100="○",O100="分担契約/単価契約"),"単価契約"&amp;CHAR(10)&amp;"予定調達総額 "&amp;TEXT(VLOOKUP(A100,[7]令和4年度契約状況調査票!$E:$AW,16,FALSE),"#,##0円")&amp;"(B)"&amp;CHAR(10)&amp;"分担契約"&amp;CHAR(10)&amp;VLOOKUP(A100,[7]令和4年度契約状況調査票!$E:$AW,32,FALSE),IF(AND(P100="○",O100="分担契約"),"分担契約"&amp;CHAR(10)&amp;"契約総額 "&amp;TEXT(VLOOKUP(A100,[7]令和4年度契約状況調査票!$E:$AW,16,FALSE),"#,##0円")&amp;"(B)"&amp;CHAR(10)&amp;VLOOKUP(A100,[7]令和4年度契約状況調査票!$E:$AW,32,FALSE),(IF(O100="分担契約/単価契約","単価契約"&amp;CHAR(10)&amp;"予定調達総額 "&amp;TEXT(VLOOKUP(A100,[7]令和4年度契約状況調査票!$E:$AW,16,FALSE),"#,##0円")&amp;CHAR(10)&amp;"分担契約"&amp;CHAR(10)&amp;VLOOKUP(A100,[7]令和4年度契約状況調査票!$E:$AW,32,FALSE),IF(O100="分担契約","分担契約"&amp;CHAR(10)&amp;"契約総額 "&amp;TEXT(VLOOKUP(A100,[7]令和4年度契約状況調査票!$E:$AW,16,FALSE),"#,##0円")&amp;CHAR(10)&amp;VLOOKUP(A100,[7]令和4年度契約状況調査票!$E:$AW,32,FALSE),IF(O100="単価契約","単価契約"&amp;CHAR(10)&amp;"予定調達総額 "&amp;TEXT(VLOOKUP(A100,[7]令和4年度契約状況調査票!$E:$AW,16,FALSE),"#,##0円")&amp;CHAR(10)&amp;VLOOKUP(A100,[7]令和4年度契約状況調査票!$E:$AW,32,FALSE),VLOOKUP(A100,[7]令和4年度契約状況調査票!$E:$AW,32,FALSE))))))))</f>
        <v/>
      </c>
      <c r="O100" s="36" t="str">
        <f>IF(A100="","",VLOOKUP(A100,[7]令和4年度契約状況調査票!$E:$CE,53,FALSE))</f>
        <v/>
      </c>
      <c r="P100" s="36" t="str">
        <f>IF(A100="","",IF(VLOOKUP(A100,[7]令和4年度契約状況調査票!$E:$AW,14,FALSE)="他官署で調達手続きを実施のため","×",IF(VLOOKUP(A100,[7]令和4年度契約状況調査票!$E:$AW,21,FALSE)="②同種の他の契約の予定価格を類推されるおそれがあるため公表しない","×","○")))</f>
        <v/>
      </c>
    </row>
    <row r="101" spans="1:16" ht="60" hidden="1" customHeight="1">
      <c r="A101" s="42" t="str">
        <f>IF(MAX([7]令和4年度契約状況調査票!E13:E107)&gt;=ROW()-5,ROW()-5,"")</f>
        <v/>
      </c>
      <c r="B101" s="13" t="str">
        <f>IF(A101="","",VLOOKUP(A101,[7]令和4年度契約状況調査票!$E:$AW,5,FALSE))</f>
        <v/>
      </c>
      <c r="C101" s="14" t="str">
        <f>IF(A101="","",VLOOKUP(A101,[7]令和4年度契約状況調査票!$E:$AW,6,FALSE))</f>
        <v/>
      </c>
      <c r="D101" s="43" t="str">
        <f>IF(A101="","",VLOOKUP(A101,[7]令和4年度契約状況調査票!$E:$AW,9,FALSE))</f>
        <v/>
      </c>
      <c r="E101" s="13" t="str">
        <f>IF(A101="","",VLOOKUP(A101,[7]令和4年度契約状況調査票!$E:$AW,10,FALSE))</f>
        <v/>
      </c>
      <c r="F101" s="16" t="str">
        <f>IF(A101="","",VLOOKUP(A101,[7]令和4年度契約状況調査票!$E:$AW,11,FALSE))</f>
        <v/>
      </c>
      <c r="G101" s="17" t="str">
        <f>IF(A101="","",IF(VLOOKUP(A101,[7]令和4年度契約状況調査票!$E:$AW,14,FALSE)="②一般競争入札（総合評価方式）","一般競争入札"&amp;CHAR(10)&amp;"（総合評価方式）","一般競争入札"))</f>
        <v/>
      </c>
      <c r="H101" s="18" t="str">
        <f>IF(A101="","",IF(VLOOKUP(A101,[7]令和4年度契約状況調査票!$E:$AW,16,FALSE)="他官署で調達手続きを実施のため","他官署で調達手続きを実施のため",IF(VLOOKUP(A101,[7]令和4年度契約状況調査票!$E:$AW,23,FALSE)="②同種の他の契約の予定価格を類推されるおそれがあるため公表しない","同種の他の契約の予定価格を類推されるおそれがあるため公表しない",IF(VLOOKUP(A101,[7]令和4年度契約状況調査票!$E:$AW,23,FALSE)="－","－",IF(VLOOKUP(A101,[7]令和4年度契約状況調査票!$E:$AW,7,FALSE)&lt;&gt;"",TEXT(VLOOKUP(A101,[7]令和4年度契約状況調査票!$E:$AW,16,FALSE),"#,##0円")&amp;CHAR(10)&amp;"(A)",VLOOKUP(A101,[7]令和4年度契約状況調査票!$E:$AW,16,FALSE))))))</f>
        <v/>
      </c>
      <c r="I101" s="18" t="str">
        <f>IF(A101="","",VLOOKUP(A101,[7]令和4年度契約状況調査票!$E:$AW,17,FALSE))</f>
        <v/>
      </c>
      <c r="J101" s="19" t="str">
        <f>IF(A101="","",IF(VLOOKUP(A101,[7]令和4年度契約状況調査票!$E:$AW,16,FALSE)="他官署で調達手続きを実施のため","－",IF(VLOOKUP(A101,[7]令和4年度契約状況調査票!$E:$AW,23,FALSE)="②同種の他の契約の予定価格を類推されるおそれがあるため公表しない","－",IF(VLOOKUP(A101,[7]令和4年度契約状況調査票!$E:$AW,23,FALSE)="－","－",IF(VLOOKUP(A101,[7]令和4年度契約状況調査票!$E:$AW,7,FALSE)&lt;&gt;"",TEXT(VLOOKUP(A101,[7]令和4年度契約状況調査票!$E:$AW,19,FALSE),"#.0%")&amp;CHAR(10)&amp;"(B/A×100)",VLOOKUP(A101,[7]令和4年度契約状況調査票!$E:$AW,19,FALSE))))))</f>
        <v/>
      </c>
      <c r="K101" s="20" t="str">
        <f>IF(A101="","",IF(VLOOKUP(A101,[7]令和4年度契約状況調査票!$E:$AW,12,FALSE)="①公益社団法人","公社",IF(VLOOKUP(A101,[7]令和4年度契約状況調査票!$E:$AW,12,FALSE)="②公益財団法人","公財","")))</f>
        <v/>
      </c>
      <c r="L101" s="20" t="str">
        <f>IF(A101="","",VLOOKUP(A101,[7]令和4年度契約状況調査票!$E:$AW,13,FALSE))</f>
        <v/>
      </c>
      <c r="M101" s="21" t="str">
        <f>IF(A101="","",IF(VLOOKUP(A101,[7]令和4年度契約状況調査票!$E:$AW,13,FALSE)="国所管",VLOOKUP(A101,[7]令和4年度契約状況調査票!$E:$AW,24,FALSE),""))</f>
        <v/>
      </c>
      <c r="N101" s="22" t="str">
        <f>IF(A101="","",IF(AND(P101="○",O101="分担契約/単価契約"),"単価契約"&amp;CHAR(10)&amp;"予定調達総額 "&amp;TEXT(VLOOKUP(A101,[7]令和4年度契約状況調査票!$E:$AW,16,FALSE),"#,##0円")&amp;"(B)"&amp;CHAR(10)&amp;"分担契約"&amp;CHAR(10)&amp;VLOOKUP(A101,[7]令和4年度契約状況調査票!$E:$AW,32,FALSE),IF(AND(P101="○",O101="分担契約"),"分担契約"&amp;CHAR(10)&amp;"契約総額 "&amp;TEXT(VLOOKUP(A101,[7]令和4年度契約状況調査票!$E:$AW,16,FALSE),"#,##0円")&amp;"(B)"&amp;CHAR(10)&amp;VLOOKUP(A101,[7]令和4年度契約状況調査票!$E:$AW,32,FALSE),(IF(O101="分担契約/単価契約","単価契約"&amp;CHAR(10)&amp;"予定調達総額 "&amp;TEXT(VLOOKUP(A101,[7]令和4年度契約状況調査票!$E:$AW,16,FALSE),"#,##0円")&amp;CHAR(10)&amp;"分担契約"&amp;CHAR(10)&amp;VLOOKUP(A101,[7]令和4年度契約状況調査票!$E:$AW,32,FALSE),IF(O101="分担契約","分担契約"&amp;CHAR(10)&amp;"契約総額 "&amp;TEXT(VLOOKUP(A101,[7]令和4年度契約状況調査票!$E:$AW,16,FALSE),"#,##0円")&amp;CHAR(10)&amp;VLOOKUP(A101,[7]令和4年度契約状況調査票!$E:$AW,32,FALSE),IF(O101="単価契約","単価契約"&amp;CHAR(10)&amp;"予定調達総額 "&amp;TEXT(VLOOKUP(A101,[7]令和4年度契約状況調査票!$E:$AW,16,FALSE),"#,##0円")&amp;CHAR(10)&amp;VLOOKUP(A101,[7]令和4年度契約状況調査票!$E:$AW,32,FALSE),VLOOKUP(A101,[7]令和4年度契約状況調査票!$E:$AW,32,FALSE))))))))</f>
        <v/>
      </c>
      <c r="O101" s="36" t="str">
        <f>IF(A101="","",VLOOKUP(A101,[7]令和4年度契約状況調査票!$E:$CE,53,FALSE))</f>
        <v/>
      </c>
      <c r="P101" s="36" t="str">
        <f>IF(A101="","",IF(VLOOKUP(A101,[7]令和4年度契約状況調査票!$E:$AW,14,FALSE)="他官署で調達手続きを実施のため","×",IF(VLOOKUP(A101,[7]令和4年度契約状況調査票!$E:$AW,21,FALSE)="②同種の他の契約の予定価格を類推されるおそれがあるため公表しない","×","○")))</f>
        <v/>
      </c>
    </row>
    <row r="102" spans="1:16" ht="60" hidden="1" customHeight="1">
      <c r="A102" s="42" t="str">
        <f>IF(MAX([7]令和4年度契約状況調査票!E13:E108)&gt;=ROW()-5,ROW()-5,"")</f>
        <v/>
      </c>
      <c r="B102" s="13" t="str">
        <f>IF(A102="","",VLOOKUP(A102,[7]令和4年度契約状況調査票!$E:$AW,5,FALSE))</f>
        <v/>
      </c>
      <c r="C102" s="14" t="str">
        <f>IF(A102="","",VLOOKUP(A102,[7]令和4年度契約状況調査票!$E:$AW,6,FALSE))</f>
        <v/>
      </c>
      <c r="D102" s="43" t="str">
        <f>IF(A102="","",VLOOKUP(A102,[7]令和4年度契約状況調査票!$E:$AW,9,FALSE))</f>
        <v/>
      </c>
      <c r="E102" s="13" t="str">
        <f>IF(A102="","",VLOOKUP(A102,[7]令和4年度契約状況調査票!$E:$AW,10,FALSE))</f>
        <v/>
      </c>
      <c r="F102" s="16" t="str">
        <f>IF(A102="","",VLOOKUP(A102,[7]令和4年度契約状況調査票!$E:$AW,11,FALSE))</f>
        <v/>
      </c>
      <c r="G102" s="17" t="str">
        <f>IF(A102="","",IF(VLOOKUP(A102,[7]令和4年度契約状況調査票!$E:$AW,14,FALSE)="②一般競争入札（総合評価方式）","一般競争入札"&amp;CHAR(10)&amp;"（総合評価方式）","一般競争入札"))</f>
        <v/>
      </c>
      <c r="H102" s="18" t="str">
        <f>IF(A102="","",IF(VLOOKUP(A102,[7]令和4年度契約状況調査票!$E:$AW,16,FALSE)="他官署で調達手続きを実施のため","他官署で調達手続きを実施のため",IF(VLOOKUP(A102,[7]令和4年度契約状況調査票!$E:$AW,23,FALSE)="②同種の他の契約の予定価格を類推されるおそれがあるため公表しない","同種の他の契約の予定価格を類推されるおそれがあるため公表しない",IF(VLOOKUP(A102,[7]令和4年度契約状況調査票!$E:$AW,23,FALSE)="－","－",IF(VLOOKUP(A102,[7]令和4年度契約状況調査票!$E:$AW,7,FALSE)&lt;&gt;"",TEXT(VLOOKUP(A102,[7]令和4年度契約状況調査票!$E:$AW,16,FALSE),"#,##0円")&amp;CHAR(10)&amp;"(A)",VLOOKUP(A102,[7]令和4年度契約状況調査票!$E:$AW,16,FALSE))))))</f>
        <v/>
      </c>
      <c r="I102" s="18" t="str">
        <f>IF(A102="","",VLOOKUP(A102,[7]令和4年度契約状況調査票!$E:$AW,17,FALSE))</f>
        <v/>
      </c>
      <c r="J102" s="19" t="str">
        <f>IF(A102="","",IF(VLOOKUP(A102,[7]令和4年度契約状況調査票!$E:$AW,16,FALSE)="他官署で調達手続きを実施のため","－",IF(VLOOKUP(A102,[7]令和4年度契約状況調査票!$E:$AW,23,FALSE)="②同種の他の契約の予定価格を類推されるおそれがあるため公表しない","－",IF(VLOOKUP(A102,[7]令和4年度契約状況調査票!$E:$AW,23,FALSE)="－","－",IF(VLOOKUP(A102,[7]令和4年度契約状況調査票!$E:$AW,7,FALSE)&lt;&gt;"",TEXT(VLOOKUP(A102,[7]令和4年度契約状況調査票!$E:$AW,19,FALSE),"#.0%")&amp;CHAR(10)&amp;"(B/A×100)",VLOOKUP(A102,[7]令和4年度契約状況調査票!$E:$AW,19,FALSE))))))</f>
        <v/>
      </c>
      <c r="K102" s="20" t="str">
        <f>IF(A102="","",IF(VLOOKUP(A102,[7]令和4年度契約状況調査票!$E:$AW,12,FALSE)="①公益社団法人","公社",IF(VLOOKUP(A102,[7]令和4年度契約状況調査票!$E:$AW,12,FALSE)="②公益財団法人","公財","")))</f>
        <v/>
      </c>
      <c r="L102" s="20" t="str">
        <f>IF(A102="","",VLOOKUP(A102,[7]令和4年度契約状況調査票!$E:$AW,13,FALSE))</f>
        <v/>
      </c>
      <c r="M102" s="21" t="str">
        <f>IF(A102="","",IF(VLOOKUP(A102,[7]令和4年度契約状況調査票!$E:$AW,13,FALSE)="国所管",VLOOKUP(A102,[7]令和4年度契約状況調査票!$E:$AW,24,FALSE),""))</f>
        <v/>
      </c>
      <c r="N102" s="22" t="str">
        <f>IF(A102="","",IF(AND(P102="○",O102="分担契約/単価契約"),"単価契約"&amp;CHAR(10)&amp;"予定調達総額 "&amp;TEXT(VLOOKUP(A102,[7]令和4年度契約状況調査票!$E:$AW,16,FALSE),"#,##0円")&amp;"(B)"&amp;CHAR(10)&amp;"分担契約"&amp;CHAR(10)&amp;VLOOKUP(A102,[7]令和4年度契約状況調査票!$E:$AW,32,FALSE),IF(AND(P102="○",O102="分担契約"),"分担契約"&amp;CHAR(10)&amp;"契約総額 "&amp;TEXT(VLOOKUP(A102,[7]令和4年度契約状況調査票!$E:$AW,16,FALSE),"#,##0円")&amp;"(B)"&amp;CHAR(10)&amp;VLOOKUP(A102,[7]令和4年度契約状況調査票!$E:$AW,32,FALSE),(IF(O102="分担契約/単価契約","単価契約"&amp;CHAR(10)&amp;"予定調達総額 "&amp;TEXT(VLOOKUP(A102,[7]令和4年度契約状況調査票!$E:$AW,16,FALSE),"#,##0円")&amp;CHAR(10)&amp;"分担契約"&amp;CHAR(10)&amp;VLOOKUP(A102,[7]令和4年度契約状況調査票!$E:$AW,32,FALSE),IF(O102="分担契約","分担契約"&amp;CHAR(10)&amp;"契約総額 "&amp;TEXT(VLOOKUP(A102,[7]令和4年度契約状況調査票!$E:$AW,16,FALSE),"#,##0円")&amp;CHAR(10)&amp;VLOOKUP(A102,[7]令和4年度契約状況調査票!$E:$AW,32,FALSE),IF(O102="単価契約","単価契約"&amp;CHAR(10)&amp;"予定調達総額 "&amp;TEXT(VLOOKUP(A102,[7]令和4年度契約状況調査票!$E:$AW,16,FALSE),"#,##0円")&amp;CHAR(10)&amp;VLOOKUP(A102,[7]令和4年度契約状況調査票!$E:$AW,32,FALSE),VLOOKUP(A102,[7]令和4年度契約状況調査票!$E:$AW,32,FALSE))))))))</f>
        <v/>
      </c>
      <c r="O102" s="36" t="str">
        <f>IF(A102="","",VLOOKUP(A102,[7]令和4年度契約状況調査票!$E:$CE,53,FALSE))</f>
        <v/>
      </c>
      <c r="P102" s="36" t="str">
        <f>IF(A102="","",IF(VLOOKUP(A102,[7]令和4年度契約状況調査票!$E:$AW,14,FALSE)="他官署で調達手続きを実施のため","×",IF(VLOOKUP(A102,[7]令和4年度契約状況調査票!$E:$AW,21,FALSE)="②同種の他の契約の予定価格を類推されるおそれがあるため公表しない","×","○")))</f>
        <v/>
      </c>
    </row>
    <row r="103" spans="1:16" ht="60" hidden="1" customHeight="1">
      <c r="A103" s="42" t="str">
        <f>IF(MAX([7]令和4年度契約状況調査票!E13:E109)&gt;=ROW()-5,ROW()-5,"")</f>
        <v/>
      </c>
      <c r="B103" s="13" t="str">
        <f>IF(A103="","",VLOOKUP(A103,[7]令和4年度契約状況調査票!$E:$AW,5,FALSE))</f>
        <v/>
      </c>
      <c r="C103" s="14" t="str">
        <f>IF(A103="","",VLOOKUP(A103,[7]令和4年度契約状況調査票!$E:$AW,6,FALSE))</f>
        <v/>
      </c>
      <c r="D103" s="43" t="str">
        <f>IF(A103="","",VLOOKUP(A103,[7]令和4年度契約状況調査票!$E:$AW,9,FALSE))</f>
        <v/>
      </c>
      <c r="E103" s="13" t="str">
        <f>IF(A103="","",VLOOKUP(A103,[7]令和4年度契約状況調査票!$E:$AW,10,FALSE))</f>
        <v/>
      </c>
      <c r="F103" s="16" t="str">
        <f>IF(A103="","",VLOOKUP(A103,[7]令和4年度契約状況調査票!$E:$AW,11,FALSE))</f>
        <v/>
      </c>
      <c r="G103" s="17" t="str">
        <f>IF(A103="","",IF(VLOOKUP(A103,[7]令和4年度契約状況調査票!$E:$AW,14,FALSE)="②一般競争入札（総合評価方式）","一般競争入札"&amp;CHAR(10)&amp;"（総合評価方式）","一般競争入札"))</f>
        <v/>
      </c>
      <c r="H103" s="18" t="str">
        <f>IF(A103="","",IF(VLOOKUP(A103,[7]令和4年度契約状況調査票!$E:$AW,16,FALSE)="他官署で調達手続きを実施のため","他官署で調達手続きを実施のため",IF(VLOOKUP(A103,[7]令和4年度契約状況調査票!$E:$AW,23,FALSE)="②同種の他の契約の予定価格を類推されるおそれがあるため公表しない","同種の他の契約の予定価格を類推されるおそれがあるため公表しない",IF(VLOOKUP(A103,[7]令和4年度契約状況調査票!$E:$AW,23,FALSE)="－","－",IF(VLOOKUP(A103,[7]令和4年度契約状況調査票!$E:$AW,7,FALSE)&lt;&gt;"",TEXT(VLOOKUP(A103,[7]令和4年度契約状況調査票!$E:$AW,16,FALSE),"#,##0円")&amp;CHAR(10)&amp;"(A)",VLOOKUP(A103,[7]令和4年度契約状況調査票!$E:$AW,16,FALSE))))))</f>
        <v/>
      </c>
      <c r="I103" s="18" t="str">
        <f>IF(A103="","",VLOOKUP(A103,[7]令和4年度契約状況調査票!$E:$AW,17,FALSE))</f>
        <v/>
      </c>
      <c r="J103" s="19" t="str">
        <f>IF(A103="","",IF(VLOOKUP(A103,[7]令和4年度契約状況調査票!$E:$AW,16,FALSE)="他官署で調達手続きを実施のため","－",IF(VLOOKUP(A103,[7]令和4年度契約状況調査票!$E:$AW,23,FALSE)="②同種の他の契約の予定価格を類推されるおそれがあるため公表しない","－",IF(VLOOKUP(A103,[7]令和4年度契約状況調査票!$E:$AW,23,FALSE)="－","－",IF(VLOOKUP(A103,[7]令和4年度契約状況調査票!$E:$AW,7,FALSE)&lt;&gt;"",TEXT(VLOOKUP(A103,[7]令和4年度契約状況調査票!$E:$AW,19,FALSE),"#.0%")&amp;CHAR(10)&amp;"(B/A×100)",VLOOKUP(A103,[7]令和4年度契約状況調査票!$E:$AW,19,FALSE))))))</f>
        <v/>
      </c>
      <c r="K103" s="20" t="str">
        <f>IF(A103="","",IF(VLOOKUP(A103,[7]令和4年度契約状況調査票!$E:$AW,12,FALSE)="①公益社団法人","公社",IF(VLOOKUP(A103,[7]令和4年度契約状況調査票!$E:$AW,12,FALSE)="②公益財団法人","公財","")))</f>
        <v/>
      </c>
      <c r="L103" s="20" t="str">
        <f>IF(A103="","",VLOOKUP(A103,[7]令和4年度契約状況調査票!$E:$AW,13,FALSE))</f>
        <v/>
      </c>
      <c r="M103" s="21" t="str">
        <f>IF(A103="","",IF(VLOOKUP(A103,[7]令和4年度契約状況調査票!$E:$AW,13,FALSE)="国所管",VLOOKUP(A103,[7]令和4年度契約状況調査票!$E:$AW,24,FALSE),""))</f>
        <v/>
      </c>
      <c r="N103" s="22" t="str">
        <f>IF(A103="","",IF(AND(P103="○",O103="分担契約/単価契約"),"単価契約"&amp;CHAR(10)&amp;"予定調達総額 "&amp;TEXT(VLOOKUP(A103,[7]令和4年度契約状況調査票!$E:$AW,16,FALSE),"#,##0円")&amp;"(B)"&amp;CHAR(10)&amp;"分担契約"&amp;CHAR(10)&amp;VLOOKUP(A103,[7]令和4年度契約状況調査票!$E:$AW,32,FALSE),IF(AND(P103="○",O103="分担契約"),"分担契約"&amp;CHAR(10)&amp;"契約総額 "&amp;TEXT(VLOOKUP(A103,[7]令和4年度契約状況調査票!$E:$AW,16,FALSE),"#,##0円")&amp;"(B)"&amp;CHAR(10)&amp;VLOOKUP(A103,[7]令和4年度契約状況調査票!$E:$AW,32,FALSE),(IF(O103="分担契約/単価契約","単価契約"&amp;CHAR(10)&amp;"予定調達総額 "&amp;TEXT(VLOOKUP(A103,[7]令和4年度契約状況調査票!$E:$AW,16,FALSE),"#,##0円")&amp;CHAR(10)&amp;"分担契約"&amp;CHAR(10)&amp;VLOOKUP(A103,[7]令和4年度契約状況調査票!$E:$AW,32,FALSE),IF(O103="分担契約","分担契約"&amp;CHAR(10)&amp;"契約総額 "&amp;TEXT(VLOOKUP(A103,[7]令和4年度契約状況調査票!$E:$AW,16,FALSE),"#,##0円")&amp;CHAR(10)&amp;VLOOKUP(A103,[7]令和4年度契約状況調査票!$E:$AW,32,FALSE),IF(O103="単価契約","単価契約"&amp;CHAR(10)&amp;"予定調達総額 "&amp;TEXT(VLOOKUP(A103,[7]令和4年度契約状況調査票!$E:$AW,16,FALSE),"#,##0円")&amp;CHAR(10)&amp;VLOOKUP(A103,[7]令和4年度契約状況調査票!$E:$AW,32,FALSE),VLOOKUP(A103,[7]令和4年度契約状況調査票!$E:$AW,32,FALSE))))))))</f>
        <v/>
      </c>
      <c r="O103" s="36" t="str">
        <f>IF(A103="","",VLOOKUP(A103,[7]令和4年度契約状況調査票!$E:$CE,53,FALSE))</f>
        <v/>
      </c>
      <c r="P103" s="36" t="str">
        <f>IF(A103="","",IF(VLOOKUP(A103,[7]令和4年度契約状況調査票!$E:$AW,14,FALSE)="他官署で調達手続きを実施のため","×",IF(VLOOKUP(A103,[7]令和4年度契約状況調査票!$E:$AW,21,FALSE)="②同種の他の契約の予定価格を類推されるおそれがあるため公表しない","×","○")))</f>
        <v/>
      </c>
    </row>
    <row r="104" spans="1:16" ht="60" hidden="1" customHeight="1">
      <c r="A104" s="42" t="str">
        <f>IF(MAX([7]令和4年度契約状況調査票!E13:E110)&gt;=ROW()-5,ROW()-5,"")</f>
        <v/>
      </c>
      <c r="B104" s="13" t="str">
        <f>IF(A104="","",VLOOKUP(A104,[7]令和4年度契約状況調査票!$E:$AW,5,FALSE))</f>
        <v/>
      </c>
      <c r="C104" s="14" t="str">
        <f>IF(A104="","",VLOOKUP(A104,[7]令和4年度契約状況調査票!$E:$AW,6,FALSE))</f>
        <v/>
      </c>
      <c r="D104" s="43" t="str">
        <f>IF(A104="","",VLOOKUP(A104,[7]令和4年度契約状況調査票!$E:$AW,9,FALSE))</f>
        <v/>
      </c>
      <c r="E104" s="13" t="str">
        <f>IF(A104="","",VLOOKUP(A104,[7]令和4年度契約状況調査票!$E:$AW,10,FALSE))</f>
        <v/>
      </c>
      <c r="F104" s="16" t="str">
        <f>IF(A104="","",VLOOKUP(A104,[7]令和4年度契約状況調査票!$E:$AW,11,FALSE))</f>
        <v/>
      </c>
      <c r="G104" s="17" t="str">
        <f>IF(A104="","",IF(VLOOKUP(A104,[7]令和4年度契約状況調査票!$E:$AW,14,FALSE)="②一般競争入札（総合評価方式）","一般競争入札"&amp;CHAR(10)&amp;"（総合評価方式）","一般競争入札"))</f>
        <v/>
      </c>
      <c r="H104" s="18" t="str">
        <f>IF(A104="","",IF(VLOOKUP(A104,[7]令和4年度契約状況調査票!$E:$AW,16,FALSE)="他官署で調達手続きを実施のため","他官署で調達手続きを実施のため",IF(VLOOKUP(A104,[7]令和4年度契約状況調査票!$E:$AW,23,FALSE)="②同種の他の契約の予定価格を類推されるおそれがあるため公表しない","同種の他の契約の予定価格を類推されるおそれがあるため公表しない",IF(VLOOKUP(A104,[7]令和4年度契約状況調査票!$E:$AW,23,FALSE)="－","－",IF(VLOOKUP(A104,[7]令和4年度契約状況調査票!$E:$AW,7,FALSE)&lt;&gt;"",TEXT(VLOOKUP(A104,[7]令和4年度契約状況調査票!$E:$AW,16,FALSE),"#,##0円")&amp;CHAR(10)&amp;"(A)",VLOOKUP(A104,[7]令和4年度契約状況調査票!$E:$AW,16,FALSE))))))</f>
        <v/>
      </c>
      <c r="I104" s="18" t="str">
        <f>IF(A104="","",VLOOKUP(A104,[7]令和4年度契約状況調査票!$E:$AW,17,FALSE))</f>
        <v/>
      </c>
      <c r="J104" s="19" t="str">
        <f>IF(A104="","",IF(VLOOKUP(A104,[7]令和4年度契約状況調査票!$E:$AW,16,FALSE)="他官署で調達手続きを実施のため","－",IF(VLOOKUP(A104,[7]令和4年度契約状況調査票!$E:$AW,23,FALSE)="②同種の他の契約の予定価格を類推されるおそれがあるため公表しない","－",IF(VLOOKUP(A104,[7]令和4年度契約状況調査票!$E:$AW,23,FALSE)="－","－",IF(VLOOKUP(A104,[7]令和4年度契約状況調査票!$E:$AW,7,FALSE)&lt;&gt;"",TEXT(VLOOKUP(A104,[7]令和4年度契約状況調査票!$E:$AW,19,FALSE),"#.0%")&amp;CHAR(10)&amp;"(B/A×100)",VLOOKUP(A104,[7]令和4年度契約状況調査票!$E:$AW,19,FALSE))))))</f>
        <v/>
      </c>
      <c r="K104" s="20" t="str">
        <f>IF(A104="","",IF(VLOOKUP(A104,[7]令和4年度契約状況調査票!$E:$AW,12,FALSE)="①公益社団法人","公社",IF(VLOOKUP(A104,[7]令和4年度契約状況調査票!$E:$AW,12,FALSE)="②公益財団法人","公財","")))</f>
        <v/>
      </c>
      <c r="L104" s="20" t="str">
        <f>IF(A104="","",VLOOKUP(A104,[7]令和4年度契約状況調査票!$E:$AW,13,FALSE))</f>
        <v/>
      </c>
      <c r="M104" s="21" t="str">
        <f>IF(A104="","",IF(VLOOKUP(A104,[7]令和4年度契約状況調査票!$E:$AW,13,FALSE)="国所管",VLOOKUP(A104,[7]令和4年度契約状況調査票!$E:$AW,24,FALSE),""))</f>
        <v/>
      </c>
      <c r="N104" s="22" t="str">
        <f>IF(A104="","",IF(AND(P104="○",O104="分担契約/単価契約"),"単価契約"&amp;CHAR(10)&amp;"予定調達総額 "&amp;TEXT(VLOOKUP(A104,[7]令和4年度契約状況調査票!$E:$AW,16,FALSE),"#,##0円")&amp;"(B)"&amp;CHAR(10)&amp;"分担契約"&amp;CHAR(10)&amp;VLOOKUP(A104,[7]令和4年度契約状況調査票!$E:$AW,32,FALSE),IF(AND(P104="○",O104="分担契約"),"分担契約"&amp;CHAR(10)&amp;"契約総額 "&amp;TEXT(VLOOKUP(A104,[7]令和4年度契約状況調査票!$E:$AW,16,FALSE),"#,##0円")&amp;"(B)"&amp;CHAR(10)&amp;VLOOKUP(A104,[7]令和4年度契約状況調査票!$E:$AW,32,FALSE),(IF(O104="分担契約/単価契約","単価契約"&amp;CHAR(10)&amp;"予定調達総額 "&amp;TEXT(VLOOKUP(A104,[7]令和4年度契約状況調査票!$E:$AW,16,FALSE),"#,##0円")&amp;CHAR(10)&amp;"分担契約"&amp;CHAR(10)&amp;VLOOKUP(A104,[7]令和4年度契約状況調査票!$E:$AW,32,FALSE),IF(O104="分担契約","分担契約"&amp;CHAR(10)&amp;"契約総額 "&amp;TEXT(VLOOKUP(A104,[7]令和4年度契約状況調査票!$E:$AW,16,FALSE),"#,##0円")&amp;CHAR(10)&amp;VLOOKUP(A104,[7]令和4年度契約状況調査票!$E:$AW,32,FALSE),IF(O104="単価契約","単価契約"&amp;CHAR(10)&amp;"予定調達総額 "&amp;TEXT(VLOOKUP(A104,[7]令和4年度契約状況調査票!$E:$AW,16,FALSE),"#,##0円")&amp;CHAR(10)&amp;VLOOKUP(A104,[7]令和4年度契約状況調査票!$E:$AW,32,FALSE),VLOOKUP(A104,[7]令和4年度契約状況調査票!$E:$AW,32,FALSE))))))))</f>
        <v/>
      </c>
      <c r="O104" s="36" t="str">
        <f>IF(A104="","",VLOOKUP(A104,[7]令和4年度契約状況調査票!$E:$CE,53,FALSE))</f>
        <v/>
      </c>
      <c r="P104" s="36" t="str">
        <f>IF(A104="","",IF(VLOOKUP(A104,[7]令和4年度契約状況調査票!$E:$AW,14,FALSE)="他官署で調達手続きを実施のため","×",IF(VLOOKUP(A104,[7]令和4年度契約状況調査票!$E:$AW,21,FALSE)="②同種の他の契約の予定価格を類推されるおそれがあるため公表しない","×","○")))</f>
        <v/>
      </c>
    </row>
    <row r="105" spans="1:16" ht="60" hidden="1" customHeight="1">
      <c r="A105" s="42" t="str">
        <f>IF(MAX([7]令和4年度契約状況調査票!E13:E111)&gt;=ROW()-5,ROW()-5,"")</f>
        <v/>
      </c>
      <c r="B105" s="13" t="str">
        <f>IF(A105="","",VLOOKUP(A105,[7]令和4年度契約状況調査票!$E:$AW,5,FALSE))</f>
        <v/>
      </c>
      <c r="C105" s="14" t="str">
        <f>IF(A105="","",VLOOKUP(A105,[7]令和4年度契約状況調査票!$E:$AW,6,FALSE))</f>
        <v/>
      </c>
      <c r="D105" s="43" t="str">
        <f>IF(A105="","",VLOOKUP(A105,[7]令和4年度契約状況調査票!$E:$AW,9,FALSE))</f>
        <v/>
      </c>
      <c r="E105" s="13" t="str">
        <f>IF(A105="","",VLOOKUP(A105,[7]令和4年度契約状況調査票!$E:$AW,10,FALSE))</f>
        <v/>
      </c>
      <c r="F105" s="16" t="str">
        <f>IF(A105="","",VLOOKUP(A105,[7]令和4年度契約状況調査票!$E:$AW,11,FALSE))</f>
        <v/>
      </c>
      <c r="G105" s="17" t="str">
        <f>IF(A105="","",IF(VLOOKUP(A105,[7]令和4年度契約状況調査票!$E:$AW,14,FALSE)="②一般競争入札（総合評価方式）","一般競争入札"&amp;CHAR(10)&amp;"（総合評価方式）","一般競争入札"))</f>
        <v/>
      </c>
      <c r="H105" s="18" t="str">
        <f>IF(A105="","",IF(VLOOKUP(A105,[7]令和4年度契約状況調査票!$E:$AW,16,FALSE)="他官署で調達手続きを実施のため","他官署で調達手続きを実施のため",IF(VLOOKUP(A105,[7]令和4年度契約状況調査票!$E:$AW,23,FALSE)="②同種の他の契約の予定価格を類推されるおそれがあるため公表しない","同種の他の契約の予定価格を類推されるおそれがあるため公表しない",IF(VLOOKUP(A105,[7]令和4年度契約状況調査票!$E:$AW,23,FALSE)="－","－",IF(VLOOKUP(A105,[7]令和4年度契約状況調査票!$E:$AW,7,FALSE)&lt;&gt;"",TEXT(VLOOKUP(A105,[7]令和4年度契約状況調査票!$E:$AW,16,FALSE),"#,##0円")&amp;CHAR(10)&amp;"(A)",VLOOKUP(A105,[7]令和4年度契約状況調査票!$E:$AW,16,FALSE))))))</f>
        <v/>
      </c>
      <c r="I105" s="18" t="str">
        <f>IF(A105="","",VLOOKUP(A105,[7]令和4年度契約状況調査票!$E:$AW,17,FALSE))</f>
        <v/>
      </c>
      <c r="J105" s="19" t="str">
        <f>IF(A105="","",IF(VLOOKUP(A105,[7]令和4年度契約状況調査票!$E:$AW,16,FALSE)="他官署で調達手続きを実施のため","－",IF(VLOOKUP(A105,[7]令和4年度契約状況調査票!$E:$AW,23,FALSE)="②同種の他の契約の予定価格を類推されるおそれがあるため公表しない","－",IF(VLOOKUP(A105,[7]令和4年度契約状況調査票!$E:$AW,23,FALSE)="－","－",IF(VLOOKUP(A105,[7]令和4年度契約状況調査票!$E:$AW,7,FALSE)&lt;&gt;"",TEXT(VLOOKUP(A105,[7]令和4年度契約状況調査票!$E:$AW,19,FALSE),"#.0%")&amp;CHAR(10)&amp;"(B/A×100)",VLOOKUP(A105,[7]令和4年度契約状況調査票!$E:$AW,19,FALSE))))))</f>
        <v/>
      </c>
      <c r="K105" s="20" t="str">
        <f>IF(A105="","",IF(VLOOKUP(A105,[7]令和4年度契約状況調査票!$E:$AW,12,FALSE)="①公益社団法人","公社",IF(VLOOKUP(A105,[7]令和4年度契約状況調査票!$E:$AW,12,FALSE)="②公益財団法人","公財","")))</f>
        <v/>
      </c>
      <c r="L105" s="20" t="str">
        <f>IF(A105="","",VLOOKUP(A105,[7]令和4年度契約状況調査票!$E:$AW,13,FALSE))</f>
        <v/>
      </c>
      <c r="M105" s="21" t="str">
        <f>IF(A105="","",IF(VLOOKUP(A105,[7]令和4年度契約状況調査票!$E:$AW,13,FALSE)="国所管",VLOOKUP(A105,[7]令和4年度契約状況調査票!$E:$AW,24,FALSE),""))</f>
        <v/>
      </c>
      <c r="N105" s="22" t="str">
        <f>IF(A105="","",IF(AND(P105="○",O105="分担契約/単価契約"),"単価契約"&amp;CHAR(10)&amp;"予定調達総額 "&amp;TEXT(VLOOKUP(A105,[7]令和4年度契約状況調査票!$E:$AW,16,FALSE),"#,##0円")&amp;"(B)"&amp;CHAR(10)&amp;"分担契約"&amp;CHAR(10)&amp;VLOOKUP(A105,[7]令和4年度契約状況調査票!$E:$AW,32,FALSE),IF(AND(P105="○",O105="分担契約"),"分担契約"&amp;CHAR(10)&amp;"契約総額 "&amp;TEXT(VLOOKUP(A105,[7]令和4年度契約状況調査票!$E:$AW,16,FALSE),"#,##0円")&amp;"(B)"&amp;CHAR(10)&amp;VLOOKUP(A105,[7]令和4年度契約状況調査票!$E:$AW,32,FALSE),(IF(O105="分担契約/単価契約","単価契約"&amp;CHAR(10)&amp;"予定調達総額 "&amp;TEXT(VLOOKUP(A105,[7]令和4年度契約状況調査票!$E:$AW,16,FALSE),"#,##0円")&amp;CHAR(10)&amp;"分担契約"&amp;CHAR(10)&amp;VLOOKUP(A105,[7]令和4年度契約状況調査票!$E:$AW,32,FALSE),IF(O105="分担契約","分担契約"&amp;CHAR(10)&amp;"契約総額 "&amp;TEXT(VLOOKUP(A105,[7]令和4年度契約状況調査票!$E:$AW,16,FALSE),"#,##0円")&amp;CHAR(10)&amp;VLOOKUP(A105,[7]令和4年度契約状況調査票!$E:$AW,32,FALSE),IF(O105="単価契約","単価契約"&amp;CHAR(10)&amp;"予定調達総額 "&amp;TEXT(VLOOKUP(A105,[7]令和4年度契約状況調査票!$E:$AW,16,FALSE),"#,##0円")&amp;CHAR(10)&amp;VLOOKUP(A105,[7]令和4年度契約状況調査票!$E:$AW,32,FALSE),VLOOKUP(A105,[7]令和4年度契約状況調査票!$E:$AW,32,FALSE))))))))</f>
        <v/>
      </c>
      <c r="O105" s="36" t="str">
        <f>IF(A105="","",VLOOKUP(A105,[7]令和4年度契約状況調査票!$E:$CE,53,FALSE))</f>
        <v/>
      </c>
      <c r="P105" s="36" t="str">
        <f>IF(A105="","",IF(VLOOKUP(A105,[7]令和4年度契約状況調査票!$E:$AW,14,FALSE)="他官署で調達手続きを実施のため","×",IF(VLOOKUP(A105,[7]令和4年度契約状況調査票!$E:$AW,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5"/>
    <dataValidation operator="greaterThanOrEqual" allowBlank="1" showInputMessage="1" showErrorMessage="1" errorTitle="注意" error="プルダウンメニューから選択して下さい_x000a_" sqref="G6:G10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showZeros="0" tabSelected="1" view="pageBreakPreview" topLeftCell="C4" zoomScale="80" zoomScaleNormal="100" zoomScaleSheetLayoutView="80" workbookViewId="0">
      <selection activeCell="C7" sqref="C7:L11"/>
    </sheetView>
  </sheetViews>
  <sheetFormatPr defaultColWidth="9" defaultRowHeight="11.25"/>
  <cols>
    <col min="1" max="1" width="0" style="27" hidden="1" customWidth="1"/>
    <col min="2" max="2" width="30.625" style="28" customWidth="1"/>
    <col min="3" max="3" width="20.625" style="27" customWidth="1"/>
    <col min="4" max="4" width="13.125" style="27" customWidth="1"/>
    <col min="5" max="5" width="20.625" style="28" customWidth="1"/>
    <col min="6" max="6" width="14.75" style="28" customWidth="1"/>
    <col min="7" max="7" width="18.75" style="29" customWidth="1"/>
    <col min="8" max="8" width="13.625" style="30" customWidth="1"/>
    <col min="9" max="9" width="13.625" style="27" customWidth="1"/>
    <col min="10" max="10" width="10.875" style="28" customWidth="1"/>
    <col min="11" max="11" width="7.25" style="28" customWidth="1"/>
    <col min="12" max="14" width="8.125" style="28" customWidth="1"/>
    <col min="15" max="15" width="12.25" style="28" customWidth="1"/>
    <col min="16" max="16" width="0" style="28" hidden="1" customWidth="1"/>
    <col min="17" max="17" width="11.25" style="28" hidden="1" customWidth="1"/>
    <col min="18" max="16384" width="9" style="28"/>
  </cols>
  <sheetData>
    <row r="1" spans="1:17" ht="27.75" customHeight="1">
      <c r="A1" s="65"/>
      <c r="B1" s="71" t="s">
        <v>34</v>
      </c>
      <c r="C1" s="72"/>
      <c r="D1" s="72"/>
      <c r="E1" s="72"/>
      <c r="F1" s="72"/>
      <c r="G1" s="73"/>
      <c r="H1" s="72"/>
      <c r="I1" s="72"/>
      <c r="J1" s="72"/>
      <c r="K1" s="72"/>
      <c r="L1" s="72"/>
      <c r="M1" s="72"/>
      <c r="N1" s="72"/>
      <c r="O1" s="72"/>
    </row>
    <row r="2" spans="1:17">
      <c r="A2" s="66"/>
    </row>
    <row r="3" spans="1:17">
      <c r="A3" s="66"/>
      <c r="B3" s="26"/>
      <c r="O3" s="33"/>
    </row>
    <row r="4" spans="1:17" ht="21.95" customHeight="1">
      <c r="A4" s="66"/>
      <c r="B4" s="47" t="s">
        <v>31</v>
      </c>
      <c r="C4" s="47" t="s">
        <v>17</v>
      </c>
      <c r="D4" s="47" t="s">
        <v>18</v>
      </c>
      <c r="E4" s="47" t="s">
        <v>19</v>
      </c>
      <c r="F4" s="49" t="s">
        <v>20</v>
      </c>
      <c r="G4" s="61" t="s">
        <v>21</v>
      </c>
      <c r="H4" s="56" t="s">
        <v>22</v>
      </c>
      <c r="I4" s="47" t="s">
        <v>23</v>
      </c>
      <c r="J4" s="47" t="s">
        <v>24</v>
      </c>
      <c r="K4" s="58" t="s">
        <v>35</v>
      </c>
      <c r="L4" s="59" t="s">
        <v>36</v>
      </c>
      <c r="M4" s="59"/>
      <c r="N4" s="59"/>
      <c r="O4" s="44"/>
    </row>
    <row r="5" spans="1:17" s="36" customFormat="1" ht="36" customHeight="1">
      <c r="A5" s="67"/>
      <c r="B5" s="47"/>
      <c r="C5" s="47"/>
      <c r="D5" s="47"/>
      <c r="E5" s="47"/>
      <c r="F5" s="50"/>
      <c r="G5" s="61"/>
      <c r="H5" s="56"/>
      <c r="I5" s="47"/>
      <c r="J5" s="47"/>
      <c r="K5" s="58"/>
      <c r="L5" s="34" t="s">
        <v>28</v>
      </c>
      <c r="M5" s="34" t="s">
        <v>29</v>
      </c>
      <c r="N5" s="34" t="s">
        <v>14</v>
      </c>
      <c r="O5" s="34" t="s">
        <v>27</v>
      </c>
    </row>
    <row r="6" spans="1:17" s="36" customFormat="1" ht="138.75" customHeight="1">
      <c r="A6" s="42">
        <f>IF(MAX([7]令和4年度契約状況調査票!F5:F12)&gt;=ROW()-5,ROW()-5,"")</f>
        <v>1</v>
      </c>
      <c r="B6" s="13" t="s">
        <v>45</v>
      </c>
      <c r="C6" s="14" t="s">
        <v>38</v>
      </c>
      <c r="D6" s="15">
        <v>44712</v>
      </c>
      <c r="E6" s="13" t="s">
        <v>46</v>
      </c>
      <c r="F6" s="16">
        <v>1030001098352</v>
      </c>
      <c r="G6" s="45" t="s">
        <v>47</v>
      </c>
      <c r="H6" s="18" t="s">
        <v>41</v>
      </c>
      <c r="I6" s="18">
        <v>1089000</v>
      </c>
      <c r="J6" s="20" t="s">
        <v>43</v>
      </c>
      <c r="K6" s="38"/>
      <c r="L6" s="20"/>
      <c r="M6" s="20"/>
      <c r="N6" s="38"/>
      <c r="O6" s="22"/>
    </row>
    <row r="7" spans="1:17" s="36" customFormat="1" ht="135" customHeight="1">
      <c r="A7" s="42" t="str">
        <f>IF(MAX([7]令和4年度契約状況調査票!F6:F13)&gt;=ROW()-5,ROW()-5,"")</f>
        <v/>
      </c>
      <c r="B7" s="13" t="str">
        <f>IF(A7="","",VLOOKUP(A7,[7]令和4年度契約状況調査票!$F:$AW,4,FALSE))</f>
        <v/>
      </c>
      <c r="C7" s="14"/>
      <c r="D7" s="15"/>
      <c r="E7" s="13"/>
      <c r="F7" s="16"/>
      <c r="G7" s="45"/>
      <c r="H7" s="18"/>
      <c r="I7" s="18"/>
      <c r="J7" s="20"/>
      <c r="K7" s="38"/>
      <c r="L7" s="20"/>
      <c r="M7" s="20"/>
      <c r="N7" s="38"/>
      <c r="O7" s="22"/>
    </row>
    <row r="8" spans="1:17" s="36" customFormat="1" ht="105" customHeight="1">
      <c r="A8" s="42" t="str">
        <f>IF(MAX([7]令和4年度契約状況調査票!F7:F14)&gt;=ROW()-5,ROW()-5,"")</f>
        <v/>
      </c>
      <c r="B8" s="13" t="str">
        <f>IF(A8="","",VLOOKUP(A8,[7]令和4年度契約状況調査票!$F:$AW,4,FALSE))</f>
        <v/>
      </c>
      <c r="C8" s="14"/>
      <c r="D8" s="15"/>
      <c r="E8" s="13"/>
      <c r="F8" s="16"/>
      <c r="G8" s="45"/>
      <c r="H8" s="18"/>
      <c r="I8" s="18"/>
      <c r="J8" s="20"/>
      <c r="K8" s="38"/>
      <c r="L8" s="20"/>
      <c r="M8" s="20"/>
      <c r="N8" s="38"/>
      <c r="O8" s="22"/>
    </row>
    <row r="9" spans="1:17" s="36" customFormat="1" ht="94.5" customHeight="1">
      <c r="A9" s="42" t="str">
        <f>IF(MAX([7]令和4年度契約状況調査票!F8:F15)&gt;=ROW()-5,ROW()-5,"")</f>
        <v/>
      </c>
      <c r="B9" s="13" t="str">
        <f>IF(A9="","",VLOOKUP(A9,[7]令和4年度契約状況調査票!$F:$AW,4,FALSE))</f>
        <v/>
      </c>
      <c r="C9" s="14"/>
      <c r="D9" s="15"/>
      <c r="E9" s="13"/>
      <c r="F9" s="16"/>
      <c r="G9" s="45"/>
      <c r="H9" s="18"/>
      <c r="I9" s="18"/>
      <c r="J9" s="20"/>
      <c r="K9" s="38"/>
      <c r="L9" s="20"/>
      <c r="M9" s="20"/>
      <c r="N9" s="38"/>
      <c r="O9" s="22"/>
    </row>
    <row r="10" spans="1:17" s="36" customFormat="1" ht="60" customHeight="1">
      <c r="A10" s="42" t="str">
        <f>IF(MAX([7]令和4年度契約状況調査票!F9:F16)&gt;=ROW()-5,ROW()-5,"")</f>
        <v/>
      </c>
      <c r="B10" s="13" t="str">
        <f>IF(A10="","",VLOOKUP(A10,[7]令和4年度契約状況調査票!$F:$AW,4,FALSE))</f>
        <v/>
      </c>
      <c r="C10" s="14"/>
      <c r="D10" s="15"/>
      <c r="E10" s="13"/>
      <c r="F10" s="16"/>
      <c r="G10" s="45"/>
      <c r="H10" s="18"/>
      <c r="I10" s="18"/>
      <c r="J10" s="20"/>
      <c r="K10" s="38"/>
      <c r="L10" s="20"/>
      <c r="M10" s="20"/>
      <c r="N10" s="38"/>
      <c r="O10" s="22"/>
    </row>
    <row r="11" spans="1:17" s="36" customFormat="1" ht="60" customHeight="1">
      <c r="A11" s="42" t="str">
        <f>IF(MAX([7]令和4年度契約状況調査票!F10:F17)&gt;=ROW()-5,ROW()-5,"")</f>
        <v/>
      </c>
      <c r="B11" s="13" t="str">
        <f>IF(A11="","",VLOOKUP(A11,[7]令和4年度契約状況調査票!$F:$AW,4,FALSE))</f>
        <v/>
      </c>
      <c r="C11" s="14"/>
      <c r="D11" s="15"/>
      <c r="E11" s="13"/>
      <c r="F11" s="16"/>
      <c r="G11" s="45"/>
      <c r="H11" s="18"/>
      <c r="I11" s="18"/>
      <c r="J11" s="20"/>
      <c r="K11" s="38"/>
      <c r="L11" s="20"/>
      <c r="M11" s="20"/>
      <c r="N11" s="38"/>
      <c r="O11" s="22"/>
    </row>
    <row r="12" spans="1:17" s="36" customFormat="1" ht="60" hidden="1" customHeight="1">
      <c r="A12" s="42" t="str">
        <f>IF(MAX([7]令和4年度契約状況調査票!F11:F18)&gt;=ROW()-5,ROW()-5,"")</f>
        <v/>
      </c>
      <c r="B12" s="13" t="str">
        <f>IF(A12="","",VLOOKUP(A12,[7]令和4年度契約状況調査票!$F:$AW,4,FALSE))</f>
        <v/>
      </c>
      <c r="C12" s="14" t="str">
        <f>IF(A12="","",VLOOKUP(A12,[7]令和4年度契約状況調査票!$F:$AW,5,FALSE))</f>
        <v/>
      </c>
      <c r="D12" s="15" t="str">
        <f>IF(A12="","",VLOOKUP(A12,[7]令和4年度契約状況調査票!$F:$AW,8,FALSE))</f>
        <v/>
      </c>
      <c r="E12" s="13" t="str">
        <f>IF(A12="","",VLOOKUP(A12,[7]令和4年度契約状況調査票!$F:$AW,9,FALSE))</f>
        <v/>
      </c>
      <c r="F12" s="16" t="str">
        <f>IF(A12="","",VLOOKUP(A12,[7]令和4年度契約状況調査票!$F:$AW,10,FALSE))</f>
        <v/>
      </c>
      <c r="G12" s="45" t="str">
        <f>IF(A12="","",VLOOKUP(A12,[7]令和4年度契約状況調査票!$F:$AW,30,FALSE))</f>
        <v/>
      </c>
      <c r="H12" s="18" t="str">
        <f>IF(A12="","",IF(VLOOKUP(A12,[7]令和4年度契約状況調査票!$F:$AW,13,FALSE)="他官署で調達手続きを実施のため","他官署で調達手続きを実施のため",IF(VLOOKUP(A12,[7]令和4年度契約状況調査票!$F:$AW,20,FALSE)="②同種の他の契約の予定価格を類推されるおそれがあるため公表しない","同種の他の契約の予定価格を類推されるおそれがあるため公表しない",IF(VLOOKUP(A12,[7]令和4年度契約状況調査票!$F:$AW,20,FALSE)="－","－",IF(VLOOKUP(A12,[7]令和4年度契約状況調査票!$F:$AW,6,FALSE)&lt;&gt;"",TEXT(VLOOKUP(A12,[7]令和4年度契約状況調査票!$F:$AW,13,FALSE),"#,##0円")&amp;CHAR(10)&amp;"(A)",VLOOKUP(A12,[7]令和4年度契約状況調査票!$F:$AW,13,FALSE))))))</f>
        <v/>
      </c>
      <c r="I12" s="18" t="str">
        <f>IF(A12="","",VLOOKUP(A12,[7]令和4年度契約状況調査票!$F:$AW,14,FALSE))</f>
        <v/>
      </c>
      <c r="J12" s="20" t="str">
        <f>IF(A12="","",IF(VLOOKUP(A12,[7]令和4年度契約状況調査票!$F:$AW,13,FALSE)="他官署で調達手続きを実施のため","－",IF(VLOOKUP(A12,[7]令和4年度契約状況調査票!$F:$AW,20,FALSE)="②同種の他の契約の予定価格を類推されるおそれがあるため公表しない","－",IF(VLOOKUP(A12,[7]令和4年度契約状況調査票!$F:$AW,20,FALSE)="－","－",IF(VLOOKUP(A12,[7]令和4年度契約状況調査票!$F:$AW,6,FALSE)&lt;&gt;"",TEXT(VLOOKUP(A12,[7]令和4年度契約状況調査票!$F:$AW,16,FALSE),"#.0%")&amp;CHAR(10)&amp;"(B/A×100)",VLOOKUP(A12,[7]令和4年度契約状況調査票!$F:$AW,16,FALSE))))))</f>
        <v/>
      </c>
      <c r="K12" s="38"/>
      <c r="L12" s="20" t="str">
        <f>IF(A12="","",IF(VLOOKUP(A12,[7]令和4年度契約状況調査票!$F:$AW,26,FALSE)="①公益社団法人","公社",IF(VLOOKUP(A12,[7]令和4年度契約状況調査票!$F:$AW,26,FALSE)="②公益財団法人","公財","")))</f>
        <v/>
      </c>
      <c r="M12" s="20" t="str">
        <f>IF(A12="","",VLOOKUP(A12,[7]令和4年度契約状況調査票!$F:$AW,27,FALSE))</f>
        <v/>
      </c>
      <c r="N12" s="38" t="str">
        <f>IF(A12="","",IF(VLOOKUP(A12,[7]令和4年度契約状況調査票!$F:$AW,12,FALSE)="国所管",VLOOKUP(A12,[7]令和4年度契約状況調査票!$F:$AW,23,FALSE),""))</f>
        <v/>
      </c>
      <c r="O12" s="22" t="str">
        <f>IF(A12="","",IF(AND(Q12="○",P12="分担契約/単価契約"),"単価契約"&amp;CHAR(10)&amp;"予定調達総額 "&amp;TEXT(VLOOKUP(A12,[7]令和4年度契約状況調査票!$F:$AW,15,FALSE),"#,##0円")&amp;"(B)"&amp;CHAR(10)&amp;"分担契約"&amp;CHAR(10)&amp;VLOOKUP(A12,[7]令和4年度契約状況調査票!$F:$AW,31,FALSE),IF(AND(Q12="○",P12="分担契約"),"分担契約"&amp;CHAR(10)&amp;"契約総額 "&amp;TEXT(VLOOKUP(A12,[7]令和4年度契約状況調査票!$F:$AW,15,FALSE),"#,##0円")&amp;"(B)"&amp;CHAR(10)&amp;VLOOKUP(A12,[7]令和4年度契約状況調査票!$F:$AW,31,FALSE),(IF(P12="分担契約/単価契約","単価契約"&amp;CHAR(10)&amp;"予定調達総額 "&amp;TEXT(VLOOKUP(A12,[7]令和4年度契約状況調査票!$F:$AW,15,FALSE),"#,##0円")&amp;CHAR(10)&amp;"分担契約"&amp;CHAR(10)&amp;VLOOKUP(A12,[7]令和4年度契約状況調査票!$F:$AW,31,FALSE),IF(P12="分担契約","分担契約"&amp;CHAR(10)&amp;"契約総額 "&amp;TEXT(VLOOKUP(A12,[7]令和4年度契約状況調査票!$F:$AW,15,FALSE),"#,##0円")&amp;CHAR(10)&amp;VLOOKUP(A12,[7]令和4年度契約状況調査票!$F:$AW,31,FALSE),IF(P12="単価契約","単価契約"&amp;CHAR(10)&amp;"予定調達総額 "&amp;TEXT(VLOOKUP(A12,[7]令和4年度契約状況調査票!$F:$AW,15,FALSE),"#,##0円")&amp;CHAR(10)&amp;VLOOKUP(A12,[7]令和4年度契約状況調査票!$F:$AW,31,FALSE),VLOOKUP(A12,[7]令和4年度契約状況調査票!$F:$AW,31,FALSE))))))))</f>
        <v/>
      </c>
      <c r="P12" s="36" t="str">
        <f>IF(A12="","",VLOOKUP(A12,[7]令和4年度契約状況調査票!$F:$CE,52,FALSE))</f>
        <v/>
      </c>
      <c r="Q12" s="36" t="str">
        <f>IF(A12="","",IF(VLOOKUP(A12,[7]令和4年度契約状況調査票!$F:$AW,13,FALSE)="他官署で調達手続きを実施のため","×",IF(VLOOKUP(A12,[7]令和4年度契約状況調査票!$F:$AW,20,FALSE)="②同種の他の契約の予定価格を類推されるおそれがあるため公表しない","×","○")))</f>
        <v/>
      </c>
    </row>
    <row r="13" spans="1:17" s="36" customFormat="1" ht="89.25" hidden="1" customHeight="1">
      <c r="A13" s="42" t="str">
        <f>IF(MAX([7]令和4年度契約状況調査票!F12:F19)&gt;=ROW()-5,ROW()-5,"")</f>
        <v/>
      </c>
      <c r="B13" s="13" t="str">
        <f>IF(A13="","",VLOOKUP(A13,[7]令和4年度契約状況調査票!$F:$AW,4,FALSE))</f>
        <v/>
      </c>
      <c r="C13" s="14" t="str">
        <f>IF(A13="","",VLOOKUP(A13,[7]令和4年度契約状況調査票!$F:$AW,5,FALSE))</f>
        <v/>
      </c>
      <c r="D13" s="15" t="str">
        <f>IF(A13="","",VLOOKUP(A13,[7]令和4年度契約状況調査票!$F:$AW,8,FALSE))</f>
        <v/>
      </c>
      <c r="E13" s="13" t="str">
        <f>IF(A13="","",VLOOKUP(A13,[7]令和4年度契約状況調査票!$F:$AW,9,FALSE))</f>
        <v/>
      </c>
      <c r="F13" s="16" t="str">
        <f>IF(A13="","",VLOOKUP(A13,[7]令和4年度契約状況調査票!$F:$AW,10,FALSE))</f>
        <v/>
      </c>
      <c r="G13" s="45" t="str">
        <f>IF(A13="","",VLOOKUP(A13,[7]令和4年度契約状況調査票!$F:$AW,30,FALSE))</f>
        <v/>
      </c>
      <c r="H13" s="18" t="str">
        <f>IF(A13="","",IF(VLOOKUP(A13,[7]令和4年度契約状況調査票!$F:$AW,13,FALSE)="他官署で調達手続きを実施のため","他官署で調達手続きを実施のため",IF(VLOOKUP(A13,[7]令和4年度契約状況調査票!$F:$AW,20,FALSE)="②同種の他の契約の予定価格を類推されるおそれがあるため公表しない","同種の他の契約の予定価格を類推されるおそれがあるため公表しない",IF(VLOOKUP(A13,[7]令和4年度契約状況調査票!$F:$AW,20,FALSE)="－","－",IF(VLOOKUP(A13,[7]令和4年度契約状況調査票!$F:$AW,6,FALSE)&lt;&gt;"",TEXT(VLOOKUP(A13,[7]令和4年度契約状況調査票!$F:$AW,13,FALSE),"#,##0円")&amp;CHAR(10)&amp;"(A)",VLOOKUP(A13,[7]令和4年度契約状況調査票!$F:$AW,13,FALSE))))))</f>
        <v/>
      </c>
      <c r="I13" s="18" t="str">
        <f>IF(A13="","",VLOOKUP(A13,[7]令和4年度契約状況調査票!$F:$AW,14,FALSE))</f>
        <v/>
      </c>
      <c r="J13" s="20" t="str">
        <f>IF(A13="","",IF(VLOOKUP(A13,[7]令和4年度契約状況調査票!$F:$AW,13,FALSE)="他官署で調達手続きを実施のため","－",IF(VLOOKUP(A13,[7]令和4年度契約状況調査票!$F:$AW,20,FALSE)="②同種の他の契約の予定価格を類推されるおそれがあるため公表しない","－",IF(VLOOKUP(A13,[7]令和4年度契約状況調査票!$F:$AW,20,FALSE)="－","－",IF(VLOOKUP(A13,[7]令和4年度契約状況調査票!$F:$AW,6,FALSE)&lt;&gt;"",TEXT(VLOOKUP(A13,[7]令和4年度契約状況調査票!$F:$AW,16,FALSE),"#.0%")&amp;CHAR(10)&amp;"(B/A×100)",VLOOKUP(A13,[7]令和4年度契約状況調査票!$F:$AW,16,FALSE))))))</f>
        <v/>
      </c>
      <c r="K13" s="38"/>
      <c r="L13" s="20" t="str">
        <f>IF(A13="","",IF(VLOOKUP(A13,[7]令和4年度契約状況調査票!$F:$AW,26,FALSE)="①公益社団法人","公社",IF(VLOOKUP(A13,[7]令和4年度契約状況調査票!$F:$AW,26,FALSE)="②公益財団法人","公財","")))</f>
        <v/>
      </c>
      <c r="M13" s="20" t="str">
        <f>IF(A13="","",VLOOKUP(A13,[7]令和4年度契約状況調査票!$F:$AW,27,FALSE))</f>
        <v/>
      </c>
      <c r="N13" s="38" t="str">
        <f>IF(A13="","",IF(VLOOKUP(A13,[7]令和4年度契約状況調査票!$F:$AW,12,FALSE)="国所管",VLOOKUP(A13,[7]令和4年度契約状況調査票!$F:$AW,23,FALSE),""))</f>
        <v/>
      </c>
      <c r="O13" s="22" t="str">
        <f>IF(A13="","",IF(AND(Q13="○",P13="分担契約/単価契約"),"単価契約"&amp;CHAR(10)&amp;"予定調達総額 "&amp;TEXT(VLOOKUP(A13,[7]令和4年度契約状況調査票!$F:$AW,15,FALSE),"#,##0円")&amp;"(B)"&amp;CHAR(10)&amp;"分担契約"&amp;CHAR(10)&amp;VLOOKUP(A13,[7]令和4年度契約状況調査票!$F:$AW,31,FALSE),IF(AND(Q13="○",P13="分担契約"),"分担契約"&amp;CHAR(10)&amp;"契約総額 "&amp;TEXT(VLOOKUP(A13,[7]令和4年度契約状況調査票!$F:$AW,15,FALSE),"#,##0円")&amp;"(B)"&amp;CHAR(10)&amp;VLOOKUP(A13,[7]令和4年度契約状況調査票!$F:$AW,31,FALSE),(IF(P13="分担契約/単価契約","単価契約"&amp;CHAR(10)&amp;"予定調達総額 "&amp;TEXT(VLOOKUP(A13,[7]令和4年度契約状況調査票!$F:$AW,15,FALSE),"#,##0円")&amp;CHAR(10)&amp;"分担契約"&amp;CHAR(10)&amp;VLOOKUP(A13,[7]令和4年度契約状況調査票!$F:$AW,31,FALSE),IF(P13="分担契約","分担契約"&amp;CHAR(10)&amp;"契約総額 "&amp;TEXT(VLOOKUP(A13,[7]令和4年度契約状況調査票!$F:$AW,15,FALSE),"#,##0円")&amp;CHAR(10)&amp;VLOOKUP(A13,[7]令和4年度契約状況調査票!$F:$AW,31,FALSE),IF(P13="単価契約","単価契約"&amp;CHAR(10)&amp;"予定調達総額 "&amp;TEXT(VLOOKUP(A13,[7]令和4年度契約状況調査票!$F:$AW,15,FALSE),"#,##0円")&amp;CHAR(10)&amp;VLOOKUP(A13,[7]令和4年度契約状況調査票!$F:$AW,31,FALSE),VLOOKUP(A13,[7]令和4年度契約状況調査票!$F:$AW,31,FALSE))))))))</f>
        <v/>
      </c>
      <c r="P13" s="36" t="str">
        <f>IF(A13="","",VLOOKUP(A13,[7]令和4年度契約状況調査票!$F:$CE,52,FALSE))</f>
        <v/>
      </c>
      <c r="Q13" s="36" t="str">
        <f>IF(A13="","",IF(VLOOKUP(A13,[7]令和4年度契約状況調査票!$F:$AW,13,FALSE)="他官署で調達手続きを実施のため","×",IF(VLOOKUP(A13,[7]令和4年度契約状況調査票!$F:$AW,20,FALSE)="②同種の他の契約の予定価格を類推されるおそれがあるため公表しない","×","○")))</f>
        <v/>
      </c>
    </row>
    <row r="14" spans="1:17" s="36" customFormat="1" ht="120.75" hidden="1" customHeight="1">
      <c r="A14" s="42" t="str">
        <f>IF(MAX([7]令和4年度契約状況調査票!F13:F20)&gt;=ROW()-5,ROW()-5,"")</f>
        <v/>
      </c>
      <c r="B14" s="13" t="str">
        <f>IF(A14="","",VLOOKUP(A14,[7]令和4年度契約状況調査票!$F:$AW,4,FALSE))</f>
        <v/>
      </c>
      <c r="C14" s="14" t="str">
        <f>IF(A14="","",VLOOKUP(A14,[7]令和4年度契約状況調査票!$F:$AW,5,FALSE))</f>
        <v/>
      </c>
      <c r="D14" s="15" t="str">
        <f>IF(A14="","",VLOOKUP(A14,[7]令和4年度契約状況調査票!$F:$AW,8,FALSE))</f>
        <v/>
      </c>
      <c r="E14" s="13" t="str">
        <f>IF(A14="","",VLOOKUP(A14,[7]令和4年度契約状況調査票!$F:$AW,9,FALSE))</f>
        <v/>
      </c>
      <c r="F14" s="16" t="str">
        <f>IF(A14="","",VLOOKUP(A14,[7]令和4年度契約状況調査票!$F:$AW,10,FALSE))</f>
        <v/>
      </c>
      <c r="G14" s="45" t="str">
        <f>IF(A14="","",VLOOKUP(A14,[7]令和4年度契約状況調査票!$F:$AW,30,FALSE))</f>
        <v/>
      </c>
      <c r="H14" s="18" t="str">
        <f>IF(A14="","",IF(VLOOKUP(A14,[7]令和4年度契約状況調査票!$F:$AW,13,FALSE)="他官署で調達手続きを実施のため","他官署で調達手続きを実施のため",IF(VLOOKUP(A14,[7]令和4年度契約状況調査票!$F:$AW,20,FALSE)="②同種の他の契約の予定価格を類推されるおそれがあるため公表しない","同種の他の契約の予定価格を類推されるおそれがあるため公表しない",IF(VLOOKUP(A14,[7]令和4年度契約状況調査票!$F:$AW,20,FALSE)="－","－",IF(VLOOKUP(A14,[7]令和4年度契約状況調査票!$F:$AW,6,FALSE)&lt;&gt;"",TEXT(VLOOKUP(A14,[7]令和4年度契約状況調査票!$F:$AW,13,FALSE),"#,##0円")&amp;CHAR(10)&amp;"(A)",VLOOKUP(A14,[7]令和4年度契約状況調査票!$F:$AW,13,FALSE))))))</f>
        <v/>
      </c>
      <c r="I14" s="18" t="str">
        <f>IF(A14="","",VLOOKUP(A14,[7]令和4年度契約状況調査票!$F:$AW,14,FALSE))</f>
        <v/>
      </c>
      <c r="J14" s="20" t="str">
        <f>IF(A14="","",IF(VLOOKUP(A14,[7]令和4年度契約状況調査票!$F:$AW,13,FALSE)="他官署で調達手続きを実施のため","－",IF(VLOOKUP(A14,[7]令和4年度契約状況調査票!$F:$AW,20,FALSE)="②同種の他の契約の予定価格を類推されるおそれがあるため公表しない","－",IF(VLOOKUP(A14,[7]令和4年度契約状況調査票!$F:$AW,20,FALSE)="－","－",IF(VLOOKUP(A14,[7]令和4年度契約状況調査票!$F:$AW,6,FALSE)&lt;&gt;"",TEXT(VLOOKUP(A14,[7]令和4年度契約状況調査票!$F:$AW,16,FALSE),"#.0%")&amp;CHAR(10)&amp;"(B/A×100)",VLOOKUP(A14,[7]令和4年度契約状況調査票!$F:$AW,16,FALSE))))))</f>
        <v/>
      </c>
      <c r="K14" s="38"/>
      <c r="L14" s="20" t="str">
        <f>IF(A14="","",IF(VLOOKUP(A14,[7]令和4年度契約状況調査票!$F:$AW,26,FALSE)="①公益社団法人","公社",IF(VLOOKUP(A14,[7]令和4年度契約状況調査票!$F:$AW,26,FALSE)="②公益財団法人","公財","")))</f>
        <v/>
      </c>
      <c r="M14" s="20" t="str">
        <f>IF(A14="","",VLOOKUP(A14,[7]令和4年度契約状況調査票!$F:$AW,27,FALSE))</f>
        <v/>
      </c>
      <c r="N14" s="38" t="str">
        <f>IF(A14="","",IF(VLOOKUP(A14,[7]令和4年度契約状況調査票!$F:$AW,12,FALSE)="国所管",VLOOKUP(A14,[7]令和4年度契約状況調査票!$F:$AW,23,FALSE),""))</f>
        <v/>
      </c>
      <c r="O14" s="22" t="str">
        <f>IF(A14="","",IF(AND(Q14="○",P14="分担契約/単価契約"),"単価契約"&amp;CHAR(10)&amp;"予定調達総額 "&amp;TEXT(VLOOKUP(A14,[7]令和4年度契約状況調査票!$F:$AW,15,FALSE),"#,##0円")&amp;"(B)"&amp;CHAR(10)&amp;"分担契約"&amp;CHAR(10)&amp;VLOOKUP(A14,[7]令和4年度契約状況調査票!$F:$AW,31,FALSE),IF(AND(Q14="○",P14="分担契約"),"分担契約"&amp;CHAR(10)&amp;"契約総額 "&amp;TEXT(VLOOKUP(A14,[7]令和4年度契約状況調査票!$F:$AW,15,FALSE),"#,##0円")&amp;"(B)"&amp;CHAR(10)&amp;VLOOKUP(A14,[7]令和4年度契約状況調査票!$F:$AW,31,FALSE),(IF(P14="分担契約/単価契約","単価契約"&amp;CHAR(10)&amp;"予定調達総額 "&amp;TEXT(VLOOKUP(A14,[7]令和4年度契約状況調査票!$F:$AW,15,FALSE),"#,##0円")&amp;CHAR(10)&amp;"分担契約"&amp;CHAR(10)&amp;VLOOKUP(A14,[7]令和4年度契約状況調査票!$F:$AW,31,FALSE),IF(P14="分担契約","分担契約"&amp;CHAR(10)&amp;"契約総額 "&amp;TEXT(VLOOKUP(A14,[7]令和4年度契約状況調査票!$F:$AW,15,FALSE),"#,##0円")&amp;CHAR(10)&amp;VLOOKUP(A14,[7]令和4年度契約状況調査票!$F:$AW,31,FALSE),IF(P14="単価契約","単価契約"&amp;CHAR(10)&amp;"予定調達総額 "&amp;TEXT(VLOOKUP(A14,[7]令和4年度契約状況調査票!$F:$AW,15,FALSE),"#,##0円")&amp;CHAR(10)&amp;VLOOKUP(A14,[7]令和4年度契約状況調査票!$F:$AW,31,FALSE),VLOOKUP(A14,[7]令和4年度契約状況調査票!$F:$AW,31,FALSE))))))))</f>
        <v/>
      </c>
      <c r="P14" s="36" t="str">
        <f>IF(A14="","",VLOOKUP(A14,[7]令和4年度契約状況調査票!$F:$CE,52,FALSE))</f>
        <v/>
      </c>
    </row>
    <row r="15" spans="1:17" s="36" customFormat="1" ht="120.75" hidden="1" customHeight="1">
      <c r="A15" s="42" t="str">
        <f>IF(MAX([7]令和4年度契約状況調査票!F13:F21)&gt;=ROW()-5,ROW()-5,"")</f>
        <v/>
      </c>
      <c r="B15" s="13" t="str">
        <f>IF(A15="","",VLOOKUP(A15,[7]令和4年度契約状況調査票!$F:$AW,4,FALSE))</f>
        <v/>
      </c>
      <c r="C15" s="14" t="str">
        <f>IF(A15="","",VLOOKUP(A15,[7]令和4年度契約状況調査票!$F:$AW,5,FALSE))</f>
        <v/>
      </c>
      <c r="D15" s="15" t="str">
        <f>IF(A15="","",VLOOKUP(A15,[7]令和4年度契約状況調査票!$F:$AW,8,FALSE))</f>
        <v/>
      </c>
      <c r="E15" s="13" t="str">
        <f>IF(A15="","",VLOOKUP(A15,[7]令和4年度契約状況調査票!$F:$AW,9,FALSE))</f>
        <v/>
      </c>
      <c r="F15" s="16" t="str">
        <f>IF(A15="","",VLOOKUP(A15,[7]令和4年度契約状況調査票!$F:$AW,10,FALSE))</f>
        <v/>
      </c>
      <c r="G15" s="45" t="str">
        <f>IF(A15="","",VLOOKUP(A15,[7]令和4年度契約状況調査票!$F:$AW,30,FALSE))</f>
        <v/>
      </c>
      <c r="H15" s="18" t="str">
        <f>IF(A15="","",IF(VLOOKUP(A15,[7]令和4年度契約状況調査票!$F:$AW,13,FALSE)="他官署で調達手続きを実施のため","他官署で調達手続きを実施のため",IF(VLOOKUP(A15,[7]令和4年度契約状況調査票!$F:$AW,20,FALSE)="②同種の他の契約の予定価格を類推されるおそれがあるため公表しない","同種の他の契約の予定価格を類推されるおそれがあるため公表しない",IF(VLOOKUP(A15,[7]令和4年度契約状況調査票!$F:$AW,20,FALSE)="－","－",IF(VLOOKUP(A15,[7]令和4年度契約状況調査票!$F:$AW,6,FALSE)&lt;&gt;"",TEXT(VLOOKUP(A15,[7]令和4年度契約状況調査票!$F:$AW,13,FALSE),"#,##0円")&amp;CHAR(10)&amp;"(A)",VLOOKUP(A15,[7]令和4年度契約状況調査票!$F:$AW,13,FALSE))))))</f>
        <v/>
      </c>
      <c r="I15" s="18" t="str">
        <f>IF(A15="","",VLOOKUP(A15,[7]令和4年度契約状況調査票!$F:$AW,14,FALSE))</f>
        <v/>
      </c>
      <c r="J15" s="20" t="str">
        <f>IF(A15="","",IF(VLOOKUP(A15,[7]令和4年度契約状況調査票!$F:$AW,13,FALSE)="他官署で調達手続きを実施のため","－",IF(VLOOKUP(A15,[7]令和4年度契約状況調査票!$F:$AW,20,FALSE)="②同種の他の契約の予定価格を類推されるおそれがあるため公表しない","－",IF(VLOOKUP(A15,[7]令和4年度契約状況調査票!$F:$AW,20,FALSE)="－","－",IF(VLOOKUP(A15,[7]令和4年度契約状況調査票!$F:$AW,6,FALSE)&lt;&gt;"",TEXT(VLOOKUP(A15,[7]令和4年度契約状況調査票!$F:$AW,16,FALSE),"#.0%")&amp;CHAR(10)&amp;"(B/A×100)",VLOOKUP(A15,[7]令和4年度契約状況調査票!$F:$AW,16,FALSE))))))</f>
        <v/>
      </c>
      <c r="K15" s="38"/>
      <c r="L15" s="20" t="str">
        <f>IF(A15="","",IF(VLOOKUP(A15,[7]令和4年度契約状況調査票!$F:$AW,26,FALSE)="①公益社団法人","公社",IF(VLOOKUP(A15,[7]令和4年度契約状況調査票!$F:$AW,26,FALSE)="②公益財団法人","公財","")))</f>
        <v/>
      </c>
      <c r="M15" s="20" t="str">
        <f>IF(A15="","",VLOOKUP(A15,[7]令和4年度契約状況調査票!$F:$AW,27,FALSE))</f>
        <v/>
      </c>
      <c r="N15" s="38" t="str">
        <f>IF(A15="","",IF(VLOOKUP(A15,[7]令和4年度契約状況調査票!$F:$AW,12,FALSE)="国所管",VLOOKUP(A15,[7]令和4年度契約状況調査票!$F:$AW,23,FALSE),""))</f>
        <v/>
      </c>
      <c r="O15" s="22" t="str">
        <f>IF(A15="","",IF(AND(Q15="○",P15="分担契約/単価契約"),"単価契約"&amp;CHAR(10)&amp;"予定調達総額 "&amp;TEXT(VLOOKUP(A15,[7]令和4年度契約状況調査票!$F:$AW,15,FALSE),"#,##0円")&amp;"(B)"&amp;CHAR(10)&amp;"分担契約"&amp;CHAR(10)&amp;VLOOKUP(A15,[7]令和4年度契約状況調査票!$F:$AW,31,FALSE),IF(AND(Q15="○",P15="分担契約"),"分担契約"&amp;CHAR(10)&amp;"契約総額 "&amp;TEXT(VLOOKUP(A15,[7]令和4年度契約状況調査票!$F:$AW,15,FALSE),"#,##0円")&amp;"(B)"&amp;CHAR(10)&amp;VLOOKUP(A15,[7]令和4年度契約状況調査票!$F:$AW,31,FALSE),(IF(P15="分担契約/単価契約","単価契約"&amp;CHAR(10)&amp;"予定調達総額 "&amp;TEXT(VLOOKUP(A15,[7]令和4年度契約状況調査票!$F:$AW,15,FALSE),"#,##0円")&amp;CHAR(10)&amp;"分担契約"&amp;CHAR(10)&amp;VLOOKUP(A15,[7]令和4年度契約状況調査票!$F:$AW,31,FALSE),IF(P15="分担契約","分担契約"&amp;CHAR(10)&amp;"契約総額 "&amp;TEXT(VLOOKUP(A15,[7]令和4年度契約状況調査票!$F:$AW,15,FALSE),"#,##0円")&amp;CHAR(10)&amp;VLOOKUP(A15,[7]令和4年度契約状況調査票!$F:$AW,31,FALSE),IF(P15="単価契約","単価契約"&amp;CHAR(10)&amp;"予定調達総額 "&amp;TEXT(VLOOKUP(A15,[7]令和4年度契約状況調査票!$F:$AW,15,FALSE),"#,##0円")&amp;CHAR(10)&amp;VLOOKUP(A15,[7]令和4年度契約状況調査票!$F:$AW,31,FALSE),VLOOKUP(A15,[7]令和4年度契約状況調査票!$F:$AW,31,FALSE))))))))</f>
        <v/>
      </c>
      <c r="P15" s="36" t="str">
        <f>IF(A15="","",VLOOKUP(A15,[7]令和4年度契約状況調査票!$F:$CE,52,FALSE))</f>
        <v/>
      </c>
    </row>
    <row r="16" spans="1:17" s="36" customFormat="1" ht="67.5" hidden="1" customHeight="1">
      <c r="A16" s="42" t="str">
        <f>IF(MAX([7]令和4年度契約状況調査票!F13:F22)&gt;=ROW()-5,ROW()-5,"")</f>
        <v/>
      </c>
      <c r="B16" s="13" t="str">
        <f>IF(A16="","",VLOOKUP(A16,[7]令和4年度契約状況調査票!$F:$AW,4,FALSE))</f>
        <v/>
      </c>
      <c r="C16" s="14" t="str">
        <f>IF(A16="","",VLOOKUP(A16,[7]令和4年度契約状況調査票!$F:$AW,5,FALSE))</f>
        <v/>
      </c>
      <c r="D16" s="15" t="str">
        <f>IF(A16="","",VLOOKUP(A16,[7]令和4年度契約状況調査票!$F:$AW,8,FALSE))</f>
        <v/>
      </c>
      <c r="E16" s="13" t="str">
        <f>IF(A16="","",VLOOKUP(A16,[7]令和4年度契約状況調査票!$F:$AW,9,FALSE))</f>
        <v/>
      </c>
      <c r="F16" s="16" t="str">
        <f>IF(A16="","",VLOOKUP(A16,[7]令和4年度契約状況調査票!$F:$AW,10,FALSE))</f>
        <v/>
      </c>
      <c r="G16" s="45" t="str">
        <f>IF(A16="","",VLOOKUP(A16,[7]令和4年度契約状況調査票!$F:$AW,30,FALSE))</f>
        <v/>
      </c>
      <c r="H16" s="18" t="str">
        <f>IF(A16="","",IF(VLOOKUP(A16,[7]令和4年度契約状況調査票!$F:$AW,13,FALSE)="他官署で調達手続きを実施のため","他官署で調達手続きを実施のため",IF(VLOOKUP(A16,[7]令和4年度契約状況調査票!$F:$AW,20,FALSE)="②同種の他の契約の予定価格を類推されるおそれがあるため公表しない","同種の他の契約の予定価格を類推されるおそれがあるため公表しない",IF(VLOOKUP(A16,[7]令和4年度契約状況調査票!$F:$AW,20,FALSE)="－","－",IF(VLOOKUP(A16,[7]令和4年度契約状況調査票!$F:$AW,6,FALSE)&lt;&gt;"",TEXT(VLOOKUP(A16,[7]令和4年度契約状況調査票!$F:$AW,13,FALSE),"#,##0円")&amp;CHAR(10)&amp;"(A)",VLOOKUP(A16,[7]令和4年度契約状況調査票!$F:$AW,13,FALSE))))))</f>
        <v/>
      </c>
      <c r="I16" s="18" t="str">
        <f>IF(A16="","",VLOOKUP(A16,[7]令和4年度契約状況調査票!$F:$AW,14,FALSE))</f>
        <v/>
      </c>
      <c r="J16" s="20" t="str">
        <f>IF(A16="","",IF(VLOOKUP(A16,[7]令和4年度契約状況調査票!$F:$AW,13,FALSE)="他官署で調達手続きを実施のため","－",IF(VLOOKUP(A16,[7]令和4年度契約状況調査票!$F:$AW,20,FALSE)="②同種の他の契約の予定価格を類推されるおそれがあるため公表しない","－",IF(VLOOKUP(A16,[7]令和4年度契約状況調査票!$F:$AW,20,FALSE)="－","－",IF(VLOOKUP(A16,[7]令和4年度契約状況調査票!$F:$AW,6,FALSE)&lt;&gt;"",TEXT(VLOOKUP(A16,[7]令和4年度契約状況調査票!$F:$AW,16,FALSE),"#.0%")&amp;CHAR(10)&amp;"(B/A×100)",VLOOKUP(A16,[7]令和4年度契約状況調査票!$F:$AW,16,FALSE))))))</f>
        <v/>
      </c>
      <c r="K16" s="38"/>
      <c r="L16" s="20" t="str">
        <f>IF(A16="","",IF(VLOOKUP(A16,[7]令和4年度契約状況調査票!$F:$AW,26,FALSE)="①公益社団法人","公社",IF(VLOOKUP(A16,[7]令和4年度契約状況調査票!$F:$AW,26,FALSE)="②公益財団法人","公財","")))</f>
        <v/>
      </c>
      <c r="M16" s="20" t="str">
        <f>IF(A16="","",VLOOKUP(A16,[7]令和4年度契約状況調査票!$F:$AW,27,FALSE))</f>
        <v/>
      </c>
      <c r="N16" s="38" t="str">
        <f>IF(A16="","",IF(VLOOKUP(A16,[7]令和4年度契約状況調査票!$F:$AW,12,FALSE)="国所管",VLOOKUP(A16,[7]令和4年度契約状況調査票!$F:$AW,23,FALSE),""))</f>
        <v/>
      </c>
      <c r="O16" s="22" t="str">
        <f>IF(A16="","",IF(AND(Q16="○",P16="分担契約/単価契約"),"単価契約"&amp;CHAR(10)&amp;"予定調達総額 "&amp;TEXT(VLOOKUP(A16,[7]令和4年度契約状況調査票!$F:$AW,15,FALSE),"#,##0円")&amp;"(B)"&amp;CHAR(10)&amp;"分担契約"&amp;CHAR(10)&amp;VLOOKUP(A16,[7]令和4年度契約状況調査票!$F:$AW,31,FALSE),IF(AND(Q16="○",P16="分担契約"),"分担契約"&amp;CHAR(10)&amp;"契約総額 "&amp;TEXT(VLOOKUP(A16,[7]令和4年度契約状況調査票!$F:$AW,15,FALSE),"#,##0円")&amp;"(B)"&amp;CHAR(10)&amp;VLOOKUP(A16,[7]令和4年度契約状況調査票!$F:$AW,31,FALSE),(IF(P16="分担契約/単価契約","単価契約"&amp;CHAR(10)&amp;"予定調達総額 "&amp;TEXT(VLOOKUP(A16,[7]令和4年度契約状況調査票!$F:$AW,15,FALSE),"#,##0円")&amp;CHAR(10)&amp;"分担契約"&amp;CHAR(10)&amp;VLOOKUP(A16,[7]令和4年度契約状況調査票!$F:$AW,31,FALSE),IF(P16="分担契約","分担契約"&amp;CHAR(10)&amp;"契約総額 "&amp;TEXT(VLOOKUP(A16,[7]令和4年度契約状況調査票!$F:$AW,15,FALSE),"#,##0円")&amp;CHAR(10)&amp;VLOOKUP(A16,[7]令和4年度契約状況調査票!$F:$AW,31,FALSE),IF(P16="単価契約","単価契約"&amp;CHAR(10)&amp;"予定調達総額 "&amp;TEXT(VLOOKUP(A16,[7]令和4年度契約状況調査票!$F:$AW,15,FALSE),"#,##0円")&amp;CHAR(10)&amp;VLOOKUP(A16,[7]令和4年度契約状況調査票!$F:$AW,31,FALSE),VLOOKUP(A16,[7]令和4年度契約状況調査票!$F:$AW,31,FALSE))))))))</f>
        <v/>
      </c>
      <c r="P16" s="36" t="str">
        <f>IF(A16="","",VLOOKUP(A16,[7]令和4年度契約状況調査票!$F:$CE,52,FALSE))</f>
        <v/>
      </c>
    </row>
    <row r="17" spans="1:16" s="36" customFormat="1" ht="60" hidden="1" customHeight="1">
      <c r="A17" s="42" t="str">
        <f>IF(MAX([7]令和4年度契約状況調査票!F13:F23)&gt;=ROW()-5,ROW()-5,"")</f>
        <v/>
      </c>
      <c r="B17" s="13" t="str">
        <f>IF(A17="","",VLOOKUP(A17,[7]令和4年度契約状況調査票!$F:$AW,4,FALSE))</f>
        <v/>
      </c>
      <c r="C17" s="14" t="str">
        <f>IF(A17="","",VLOOKUP(A17,[7]令和4年度契約状況調査票!$F:$AW,5,FALSE))</f>
        <v/>
      </c>
      <c r="D17" s="15" t="str">
        <f>IF(A17="","",VLOOKUP(A17,[7]令和4年度契約状況調査票!$F:$AW,8,FALSE))</f>
        <v/>
      </c>
      <c r="E17" s="13" t="str">
        <f>IF(A17="","",VLOOKUP(A17,[7]令和4年度契約状況調査票!$F:$AW,9,FALSE))</f>
        <v/>
      </c>
      <c r="F17" s="16" t="str">
        <f>IF(A17="","",VLOOKUP(A17,[7]令和4年度契約状況調査票!$F:$AW,10,FALSE))</f>
        <v/>
      </c>
      <c r="G17" s="45" t="str">
        <f>IF(A17="","",VLOOKUP(A17,[7]令和4年度契約状況調査票!$F:$AW,30,FALSE))</f>
        <v/>
      </c>
      <c r="H17" s="18" t="str">
        <f>IF(A17="","",IF(VLOOKUP(A17,[7]令和4年度契約状況調査票!$F:$AW,13,FALSE)="他官署で調達手続きを実施のため","他官署で調達手続きを実施のため",IF(VLOOKUP(A17,[7]令和4年度契約状況調査票!$F:$AW,20,FALSE)="②同種の他の契約の予定価格を類推されるおそれがあるため公表しない","同種の他の契約の予定価格を類推されるおそれがあるため公表しない",IF(VLOOKUP(A17,[7]令和4年度契約状況調査票!$F:$AW,20,FALSE)="－","－",IF(VLOOKUP(A17,[7]令和4年度契約状況調査票!$F:$AW,6,FALSE)&lt;&gt;"",TEXT(VLOOKUP(A17,[7]令和4年度契約状況調査票!$F:$AW,13,FALSE),"#,##0円")&amp;CHAR(10)&amp;"(A)",VLOOKUP(A17,[7]令和4年度契約状況調査票!$F:$AW,13,FALSE))))))</f>
        <v/>
      </c>
      <c r="I17" s="18" t="str">
        <f>IF(A17="","",VLOOKUP(A17,[7]令和4年度契約状況調査票!$F:$AW,14,FALSE))</f>
        <v/>
      </c>
      <c r="J17" s="20" t="str">
        <f>IF(A17="","",IF(VLOOKUP(A17,[7]令和4年度契約状況調査票!$F:$AW,13,FALSE)="他官署で調達手続きを実施のため","－",IF(VLOOKUP(A17,[7]令和4年度契約状況調査票!$F:$AW,20,FALSE)="②同種の他の契約の予定価格を類推されるおそれがあるため公表しない","－",IF(VLOOKUP(A17,[7]令和4年度契約状況調査票!$F:$AW,20,FALSE)="－","－",IF(VLOOKUP(A17,[7]令和4年度契約状況調査票!$F:$AW,6,FALSE)&lt;&gt;"",TEXT(VLOOKUP(A17,[7]令和4年度契約状況調査票!$F:$AW,16,FALSE),"#.0%")&amp;CHAR(10)&amp;"(B/A×100)",VLOOKUP(A17,[7]令和4年度契約状況調査票!$F:$AW,16,FALSE))))))</f>
        <v/>
      </c>
      <c r="K17" s="38"/>
      <c r="L17" s="20" t="str">
        <f>IF(A17="","",IF(VLOOKUP(A17,[7]令和4年度契約状況調査票!$F:$AW,26,FALSE)="①公益社団法人","公社",IF(VLOOKUP(A17,[7]令和4年度契約状況調査票!$F:$AW,26,FALSE)="②公益財団法人","公財","")))</f>
        <v/>
      </c>
      <c r="M17" s="20" t="str">
        <f>IF(A17="","",VLOOKUP(A17,[7]令和4年度契約状況調査票!$F:$AW,27,FALSE))</f>
        <v/>
      </c>
      <c r="N17" s="38" t="str">
        <f>IF(A17="","",IF(VLOOKUP(A17,[7]令和4年度契約状況調査票!$F:$AW,12,FALSE)="国所管",VLOOKUP(A17,[7]令和4年度契約状況調査票!$F:$AW,23,FALSE),""))</f>
        <v/>
      </c>
      <c r="O17" s="22" t="str">
        <f>IF(A17="","",IF(AND(Q17="○",P17="分担契約/単価契約"),"単価契約"&amp;CHAR(10)&amp;"予定調達総額 "&amp;TEXT(VLOOKUP(A17,[7]令和4年度契約状況調査票!$F:$AW,15,FALSE),"#,##0円")&amp;"(B)"&amp;CHAR(10)&amp;"分担契約"&amp;CHAR(10)&amp;VLOOKUP(A17,[7]令和4年度契約状況調査票!$F:$AW,31,FALSE),IF(AND(Q17="○",P17="分担契約"),"分担契約"&amp;CHAR(10)&amp;"契約総額 "&amp;TEXT(VLOOKUP(A17,[7]令和4年度契約状況調査票!$F:$AW,15,FALSE),"#,##0円")&amp;"(B)"&amp;CHAR(10)&amp;VLOOKUP(A17,[7]令和4年度契約状況調査票!$F:$AW,31,FALSE),(IF(P17="分担契約/単価契約","単価契約"&amp;CHAR(10)&amp;"予定調達総額 "&amp;TEXT(VLOOKUP(A17,[7]令和4年度契約状況調査票!$F:$AW,15,FALSE),"#,##0円")&amp;CHAR(10)&amp;"分担契約"&amp;CHAR(10)&amp;VLOOKUP(A17,[7]令和4年度契約状況調査票!$F:$AW,31,FALSE),IF(P17="分担契約","分担契約"&amp;CHAR(10)&amp;"契約総額 "&amp;TEXT(VLOOKUP(A17,[7]令和4年度契約状況調査票!$F:$AW,15,FALSE),"#,##0円")&amp;CHAR(10)&amp;VLOOKUP(A17,[7]令和4年度契約状況調査票!$F:$AW,31,FALSE),IF(P17="単価契約","単価契約"&amp;CHAR(10)&amp;"予定調達総額 "&amp;TEXT(VLOOKUP(A17,[7]令和4年度契約状況調査票!$F:$AW,15,FALSE),"#,##0円")&amp;CHAR(10)&amp;VLOOKUP(A17,[7]令和4年度契約状況調査票!$F:$AW,31,FALSE),VLOOKUP(A17,[7]令和4年度契約状況調査票!$F:$AW,31,FALSE))))))))</f>
        <v/>
      </c>
      <c r="P17" s="36" t="str">
        <f>IF(A17="","",VLOOKUP(A17,[7]令和4年度契約状況調査票!$F:$CE,52,FALSE))</f>
        <v/>
      </c>
    </row>
    <row r="18" spans="1:16" s="36" customFormat="1" ht="60" hidden="1" customHeight="1">
      <c r="A18" s="42" t="str">
        <f>IF(MAX([7]令和4年度契約状況調査票!F13:F24)&gt;=ROW()-5,ROW()-5,"")</f>
        <v/>
      </c>
      <c r="B18" s="13" t="str">
        <f>IF(A18="","",VLOOKUP(A18,[7]令和4年度契約状況調査票!$F:$AW,4,FALSE))</f>
        <v/>
      </c>
      <c r="C18" s="14" t="str">
        <f>IF(A18="","",VLOOKUP(A18,[7]令和4年度契約状況調査票!$F:$AW,5,FALSE))</f>
        <v/>
      </c>
      <c r="D18" s="15" t="str">
        <f>IF(A18="","",VLOOKUP(A18,[7]令和4年度契約状況調査票!$F:$AW,8,FALSE))</f>
        <v/>
      </c>
      <c r="E18" s="13" t="str">
        <f>IF(A18="","",VLOOKUP(A18,[7]令和4年度契約状況調査票!$F:$AW,9,FALSE))</f>
        <v/>
      </c>
      <c r="F18" s="16" t="str">
        <f>IF(A18="","",VLOOKUP(A18,[7]令和4年度契約状況調査票!$F:$AW,10,FALSE))</f>
        <v/>
      </c>
      <c r="G18" s="45" t="str">
        <f>IF(A18="","",VLOOKUP(A18,[7]令和4年度契約状況調査票!$F:$AW,30,FALSE))</f>
        <v/>
      </c>
      <c r="H18" s="18" t="str">
        <f>IF(A18="","",IF(VLOOKUP(A18,[7]令和4年度契約状況調査票!$F:$AW,13,FALSE)="他官署で調達手続きを実施のため","他官署で調達手続きを実施のため",IF(VLOOKUP(A18,[7]令和4年度契約状況調査票!$F:$AW,20,FALSE)="②同種の他の契約の予定価格を類推されるおそれがあるため公表しない","同種の他の契約の予定価格を類推されるおそれがあるため公表しない",IF(VLOOKUP(A18,[7]令和4年度契約状況調査票!$F:$AW,20,FALSE)="－","－",IF(VLOOKUP(A18,[7]令和4年度契約状況調査票!$F:$AW,6,FALSE)&lt;&gt;"",TEXT(VLOOKUP(A18,[7]令和4年度契約状況調査票!$F:$AW,13,FALSE),"#,##0円")&amp;CHAR(10)&amp;"(A)",VLOOKUP(A18,[7]令和4年度契約状況調査票!$F:$AW,13,FALSE))))))</f>
        <v/>
      </c>
      <c r="I18" s="18" t="str">
        <f>IF(A18="","",VLOOKUP(A18,[7]令和4年度契約状況調査票!$F:$AW,14,FALSE))</f>
        <v/>
      </c>
      <c r="J18" s="20" t="str">
        <f>IF(A18="","",IF(VLOOKUP(A18,[7]令和4年度契約状況調査票!$F:$AW,13,FALSE)="他官署で調達手続きを実施のため","－",IF(VLOOKUP(A18,[7]令和4年度契約状況調査票!$F:$AW,20,FALSE)="②同種の他の契約の予定価格を類推されるおそれがあるため公表しない","－",IF(VLOOKUP(A18,[7]令和4年度契約状況調査票!$F:$AW,20,FALSE)="－","－",IF(VLOOKUP(A18,[7]令和4年度契約状況調査票!$F:$AW,6,FALSE)&lt;&gt;"",TEXT(VLOOKUP(A18,[7]令和4年度契約状況調査票!$F:$AW,16,FALSE),"#.0%")&amp;CHAR(10)&amp;"(B/A×100)",VLOOKUP(A18,[7]令和4年度契約状況調査票!$F:$AW,16,FALSE))))))</f>
        <v/>
      </c>
      <c r="K18" s="38"/>
      <c r="L18" s="20" t="str">
        <f>IF(A18="","",IF(VLOOKUP(A18,[7]令和4年度契約状況調査票!$F:$AW,26,FALSE)="①公益社団法人","公社",IF(VLOOKUP(A18,[7]令和4年度契約状況調査票!$F:$AW,26,FALSE)="②公益財団法人","公財","")))</f>
        <v/>
      </c>
      <c r="M18" s="20" t="str">
        <f>IF(A18="","",VLOOKUP(A18,[7]令和4年度契約状況調査票!$F:$AW,27,FALSE))</f>
        <v/>
      </c>
      <c r="N18" s="38" t="str">
        <f>IF(A18="","",IF(VLOOKUP(A18,[7]令和4年度契約状況調査票!$F:$AW,12,FALSE)="国所管",VLOOKUP(A18,[7]令和4年度契約状況調査票!$F:$AW,23,FALSE),""))</f>
        <v/>
      </c>
      <c r="O18" s="22" t="str">
        <f>IF(A18="","",IF(AND(Q18="○",P18="分担契約/単価契約"),"単価契約"&amp;CHAR(10)&amp;"予定調達総額 "&amp;TEXT(VLOOKUP(A18,[7]令和4年度契約状況調査票!$F:$AW,15,FALSE),"#,##0円")&amp;"(B)"&amp;CHAR(10)&amp;"分担契約"&amp;CHAR(10)&amp;VLOOKUP(A18,[7]令和4年度契約状況調査票!$F:$AW,31,FALSE),IF(AND(Q18="○",P18="分担契約"),"分担契約"&amp;CHAR(10)&amp;"契約総額 "&amp;TEXT(VLOOKUP(A18,[7]令和4年度契約状況調査票!$F:$AW,15,FALSE),"#,##0円")&amp;"(B)"&amp;CHAR(10)&amp;VLOOKUP(A18,[7]令和4年度契約状況調査票!$F:$AW,31,FALSE),(IF(P18="分担契約/単価契約","単価契約"&amp;CHAR(10)&amp;"予定調達総額 "&amp;TEXT(VLOOKUP(A18,[7]令和4年度契約状況調査票!$F:$AW,15,FALSE),"#,##0円")&amp;CHAR(10)&amp;"分担契約"&amp;CHAR(10)&amp;VLOOKUP(A18,[7]令和4年度契約状況調査票!$F:$AW,31,FALSE),IF(P18="分担契約","分担契約"&amp;CHAR(10)&amp;"契約総額 "&amp;TEXT(VLOOKUP(A18,[7]令和4年度契約状況調査票!$F:$AW,15,FALSE),"#,##0円")&amp;CHAR(10)&amp;VLOOKUP(A18,[7]令和4年度契約状況調査票!$F:$AW,31,FALSE),IF(P18="単価契約","単価契約"&amp;CHAR(10)&amp;"予定調達総額 "&amp;TEXT(VLOOKUP(A18,[7]令和4年度契約状況調査票!$F:$AW,15,FALSE),"#,##0円")&amp;CHAR(10)&amp;VLOOKUP(A18,[7]令和4年度契約状況調査票!$F:$AW,31,FALSE),VLOOKUP(A18,[7]令和4年度契約状況調査票!$F:$AW,31,FALSE))))))))</f>
        <v/>
      </c>
      <c r="P18" s="36" t="str">
        <f>IF(A18="","",VLOOKUP(A18,[7]令和4年度契約状況調査票!$F:$CE,52,FALSE))</f>
        <v/>
      </c>
    </row>
    <row r="19" spans="1:16" s="36" customFormat="1" ht="96.75" hidden="1" customHeight="1">
      <c r="A19" s="42" t="str">
        <f>IF(MAX([7]令和4年度契約状況調査票!F13:F25)&gt;=ROW()-5,ROW()-5,"")</f>
        <v/>
      </c>
      <c r="B19" s="13" t="str">
        <f>IF(A19="","",VLOOKUP(A19,[7]令和4年度契約状況調査票!$F:$AW,4,FALSE))</f>
        <v/>
      </c>
      <c r="C19" s="14" t="str">
        <f>IF(A19="","",VLOOKUP(A19,[7]令和4年度契約状況調査票!$F:$AW,5,FALSE))</f>
        <v/>
      </c>
      <c r="D19" s="15" t="str">
        <f>IF(A19="","",VLOOKUP(A19,[7]令和4年度契約状況調査票!$F:$AW,8,FALSE))</f>
        <v/>
      </c>
      <c r="E19" s="13" t="str">
        <f>IF(A19="","",VLOOKUP(A19,[7]令和4年度契約状況調査票!$F:$AW,9,FALSE))</f>
        <v/>
      </c>
      <c r="F19" s="16" t="str">
        <f>IF(A19="","",VLOOKUP(A19,[7]令和4年度契約状況調査票!$F:$AW,10,FALSE))</f>
        <v/>
      </c>
      <c r="G19" s="45" t="str">
        <f>IF(A19="","",VLOOKUP(A19,[7]令和4年度契約状況調査票!$F:$AW,30,FALSE))</f>
        <v/>
      </c>
      <c r="H19" s="18" t="str">
        <f>IF(A19="","",IF(VLOOKUP(A19,[7]令和4年度契約状況調査票!$F:$AW,13,FALSE)="他官署で調達手続きを実施のため","他官署で調達手続きを実施のため",IF(VLOOKUP(A19,[7]令和4年度契約状況調査票!$F:$AW,20,FALSE)="②同種の他の契約の予定価格を類推されるおそれがあるため公表しない","同種の他の契約の予定価格を類推されるおそれがあるため公表しない",IF(VLOOKUP(A19,[7]令和4年度契約状況調査票!$F:$AW,20,FALSE)="－","－",IF(VLOOKUP(A19,[7]令和4年度契約状況調査票!$F:$AW,6,FALSE)&lt;&gt;"",TEXT(VLOOKUP(A19,[7]令和4年度契約状況調査票!$F:$AW,13,FALSE),"#,##0円")&amp;CHAR(10)&amp;"(A)",VLOOKUP(A19,[7]令和4年度契約状況調査票!$F:$AW,13,FALSE))))))</f>
        <v/>
      </c>
      <c r="I19" s="18" t="str">
        <f>IF(A19="","",VLOOKUP(A19,[7]令和4年度契約状況調査票!$F:$AW,14,FALSE))</f>
        <v/>
      </c>
      <c r="J19" s="20" t="str">
        <f>IF(A19="","",IF(VLOOKUP(A19,[7]令和4年度契約状況調査票!$F:$AW,13,FALSE)="他官署で調達手続きを実施のため","－",IF(VLOOKUP(A19,[7]令和4年度契約状況調査票!$F:$AW,20,FALSE)="②同種の他の契約の予定価格を類推されるおそれがあるため公表しない","－",IF(VLOOKUP(A19,[7]令和4年度契約状況調査票!$F:$AW,20,FALSE)="－","－",IF(VLOOKUP(A19,[7]令和4年度契約状況調査票!$F:$AW,6,FALSE)&lt;&gt;"",TEXT(VLOOKUP(A19,[7]令和4年度契約状況調査票!$F:$AW,16,FALSE),"#.0%")&amp;CHAR(10)&amp;"(B/A×100)",VLOOKUP(A19,[7]令和4年度契約状況調査票!$F:$AW,16,FALSE))))))</f>
        <v/>
      </c>
      <c r="K19" s="38"/>
      <c r="L19" s="20" t="str">
        <f>IF(A19="","",IF(VLOOKUP(A19,[7]令和4年度契約状況調査票!$F:$AW,26,FALSE)="①公益社団法人","公社",IF(VLOOKUP(A19,[7]令和4年度契約状況調査票!$F:$AW,26,FALSE)="②公益財団法人","公財","")))</f>
        <v/>
      </c>
      <c r="M19" s="20" t="str">
        <f>IF(A19="","",VLOOKUP(A19,[7]令和4年度契約状況調査票!$F:$AW,27,FALSE))</f>
        <v/>
      </c>
      <c r="N19" s="38" t="str">
        <f>IF(A19="","",IF(VLOOKUP(A19,[7]令和4年度契約状況調査票!$F:$AW,12,FALSE)="国所管",VLOOKUP(A19,[7]令和4年度契約状況調査票!$F:$AW,23,FALSE),""))</f>
        <v/>
      </c>
      <c r="O19" s="22" t="str">
        <f>IF(A19="","",IF(AND(Q19="○",P19="分担契約/単価契約"),"単価契約"&amp;CHAR(10)&amp;"予定調達総額 "&amp;TEXT(VLOOKUP(A19,[7]令和4年度契約状況調査票!$F:$AW,15,FALSE),"#,##0円")&amp;"(B)"&amp;CHAR(10)&amp;"分担契約"&amp;CHAR(10)&amp;VLOOKUP(A19,[7]令和4年度契約状況調査票!$F:$AW,31,FALSE),IF(AND(Q19="○",P19="分担契約"),"分担契約"&amp;CHAR(10)&amp;"契約総額 "&amp;TEXT(VLOOKUP(A19,[7]令和4年度契約状況調査票!$F:$AW,15,FALSE),"#,##0円")&amp;"(B)"&amp;CHAR(10)&amp;VLOOKUP(A19,[7]令和4年度契約状況調査票!$F:$AW,31,FALSE),(IF(P19="分担契約/単価契約","単価契約"&amp;CHAR(10)&amp;"予定調達総額 "&amp;TEXT(VLOOKUP(A19,[7]令和4年度契約状況調査票!$F:$AW,15,FALSE),"#,##0円")&amp;CHAR(10)&amp;"分担契約"&amp;CHAR(10)&amp;VLOOKUP(A19,[7]令和4年度契約状況調査票!$F:$AW,31,FALSE),IF(P19="分担契約","分担契約"&amp;CHAR(10)&amp;"契約総額 "&amp;TEXT(VLOOKUP(A19,[7]令和4年度契約状況調査票!$F:$AW,15,FALSE),"#,##0円")&amp;CHAR(10)&amp;VLOOKUP(A19,[7]令和4年度契約状況調査票!$F:$AW,31,FALSE),IF(P19="単価契約","単価契約"&amp;CHAR(10)&amp;"予定調達総額 "&amp;TEXT(VLOOKUP(A19,[7]令和4年度契約状況調査票!$F:$AW,15,FALSE),"#,##0円")&amp;CHAR(10)&amp;VLOOKUP(A19,[7]令和4年度契約状況調査票!$F:$AW,31,FALSE),VLOOKUP(A19,[7]令和4年度契約状況調査票!$F:$AW,31,FALSE))))))))</f>
        <v/>
      </c>
      <c r="P19" s="36" t="str">
        <f>IF(A19="","",VLOOKUP(A19,[7]令和4年度契約状況調査票!$F:$CE,52,FALSE))</f>
        <v/>
      </c>
    </row>
    <row r="20" spans="1:16" s="36" customFormat="1" ht="120.75" hidden="1" customHeight="1">
      <c r="A20" s="42" t="str">
        <f>IF(MAX([7]令和4年度契約状況調査票!F13:F26)&gt;=ROW()-5,ROW()-5,"")</f>
        <v/>
      </c>
      <c r="B20" s="13" t="str">
        <f>IF(A20="","",VLOOKUP(A20,[7]令和4年度契約状況調査票!$F:$AW,4,FALSE))</f>
        <v/>
      </c>
      <c r="C20" s="14" t="str">
        <f>IF(A20="","",VLOOKUP(A20,[7]令和4年度契約状況調査票!$F:$AW,5,FALSE))</f>
        <v/>
      </c>
      <c r="D20" s="15" t="str">
        <f>IF(A20="","",VLOOKUP(A20,[7]令和4年度契約状況調査票!$F:$AW,8,FALSE))</f>
        <v/>
      </c>
      <c r="E20" s="13" t="str">
        <f>IF(A20="","",VLOOKUP(A20,[7]令和4年度契約状況調査票!$F:$AW,9,FALSE))</f>
        <v/>
      </c>
      <c r="F20" s="16" t="str">
        <f>IF(A20="","",VLOOKUP(A20,[7]令和4年度契約状況調査票!$F:$AW,10,FALSE))</f>
        <v/>
      </c>
      <c r="G20" s="45" t="str">
        <f>IF(A20="","",VLOOKUP(A20,[7]令和4年度契約状況調査票!$F:$AW,30,FALSE))</f>
        <v/>
      </c>
      <c r="H20" s="18" t="str">
        <f>IF(A20="","",IF(VLOOKUP(A20,[7]令和4年度契約状況調査票!$F:$AW,13,FALSE)="他官署で調達手続きを実施のため","他官署で調達手続きを実施のため",IF(VLOOKUP(A20,[7]令和4年度契約状況調査票!$F:$AW,20,FALSE)="②同種の他の契約の予定価格を類推されるおそれがあるため公表しない","同種の他の契約の予定価格を類推されるおそれがあるため公表しない",IF(VLOOKUP(A20,[7]令和4年度契約状況調査票!$F:$AW,20,FALSE)="－","－",IF(VLOOKUP(A20,[7]令和4年度契約状況調査票!$F:$AW,6,FALSE)&lt;&gt;"",TEXT(VLOOKUP(A20,[7]令和4年度契約状況調査票!$F:$AW,13,FALSE),"#,##0円")&amp;CHAR(10)&amp;"(A)",VLOOKUP(A20,[7]令和4年度契約状況調査票!$F:$AW,13,FALSE))))))</f>
        <v/>
      </c>
      <c r="I20" s="18" t="str">
        <f>IF(A20="","",VLOOKUP(A20,[7]令和4年度契約状況調査票!$F:$AW,14,FALSE))</f>
        <v/>
      </c>
      <c r="J20" s="20" t="str">
        <f>IF(A20="","",IF(VLOOKUP(A20,[7]令和4年度契約状況調査票!$F:$AW,13,FALSE)="他官署で調達手続きを実施のため","－",IF(VLOOKUP(A20,[7]令和4年度契約状況調査票!$F:$AW,20,FALSE)="②同種の他の契約の予定価格を類推されるおそれがあるため公表しない","－",IF(VLOOKUP(A20,[7]令和4年度契約状況調査票!$F:$AW,20,FALSE)="－","－",IF(VLOOKUP(A20,[7]令和4年度契約状況調査票!$F:$AW,6,FALSE)&lt;&gt;"",TEXT(VLOOKUP(A20,[7]令和4年度契約状況調査票!$F:$AW,16,FALSE),"#.0%")&amp;CHAR(10)&amp;"(B/A×100)",VLOOKUP(A20,[7]令和4年度契約状況調査票!$F:$AW,16,FALSE))))))</f>
        <v/>
      </c>
      <c r="K20" s="38"/>
      <c r="L20" s="20" t="str">
        <f>IF(A20="","",IF(VLOOKUP(A20,[7]令和4年度契約状況調査票!$F:$AW,26,FALSE)="①公益社団法人","公社",IF(VLOOKUP(A20,[7]令和4年度契約状況調査票!$F:$AW,26,FALSE)="②公益財団法人","公財","")))</f>
        <v/>
      </c>
      <c r="M20" s="20" t="str">
        <f>IF(A20="","",VLOOKUP(A20,[7]令和4年度契約状況調査票!$F:$AW,27,FALSE))</f>
        <v/>
      </c>
      <c r="N20" s="38" t="str">
        <f>IF(A20="","",IF(VLOOKUP(A20,[7]令和4年度契約状況調査票!$F:$AW,12,FALSE)="国所管",VLOOKUP(A20,[7]令和4年度契約状況調査票!$F:$AW,23,FALSE),""))</f>
        <v/>
      </c>
      <c r="O20" s="22" t="str">
        <f>IF(A20="","",IF(AND(Q20="○",P20="分担契約/単価契約"),"単価契約"&amp;CHAR(10)&amp;"予定調達総額 "&amp;TEXT(VLOOKUP(A20,[7]令和4年度契約状況調査票!$F:$AW,15,FALSE),"#,##0円")&amp;"(B)"&amp;CHAR(10)&amp;"分担契約"&amp;CHAR(10)&amp;VLOOKUP(A20,[7]令和4年度契約状況調査票!$F:$AW,31,FALSE),IF(AND(Q20="○",P20="分担契約"),"分担契約"&amp;CHAR(10)&amp;"契約総額 "&amp;TEXT(VLOOKUP(A20,[7]令和4年度契約状況調査票!$F:$AW,15,FALSE),"#,##0円")&amp;"(B)"&amp;CHAR(10)&amp;VLOOKUP(A20,[7]令和4年度契約状況調査票!$F:$AW,31,FALSE),(IF(P20="分担契約/単価契約","単価契約"&amp;CHAR(10)&amp;"予定調達総額 "&amp;TEXT(VLOOKUP(A20,[7]令和4年度契約状況調査票!$F:$AW,15,FALSE),"#,##0円")&amp;CHAR(10)&amp;"分担契約"&amp;CHAR(10)&amp;VLOOKUP(A20,[7]令和4年度契約状況調査票!$F:$AW,31,FALSE),IF(P20="分担契約","分担契約"&amp;CHAR(10)&amp;"契約総額 "&amp;TEXT(VLOOKUP(A20,[7]令和4年度契約状況調査票!$F:$AW,15,FALSE),"#,##0円")&amp;CHAR(10)&amp;VLOOKUP(A20,[7]令和4年度契約状況調査票!$F:$AW,31,FALSE),IF(P20="単価契約","単価契約"&amp;CHAR(10)&amp;"予定調達総額 "&amp;TEXT(VLOOKUP(A20,[7]令和4年度契約状況調査票!$F:$AW,15,FALSE),"#,##0円")&amp;CHAR(10)&amp;VLOOKUP(A20,[7]令和4年度契約状況調査票!$F:$AW,31,FALSE),VLOOKUP(A20,[7]令和4年度契約状況調査票!$F:$AW,31,FALSE))))))))</f>
        <v/>
      </c>
      <c r="P20" s="36" t="str">
        <f>IF(A20="","",VLOOKUP(A20,[7]令和4年度契約状況調査票!$F:$CE,52,FALSE))</f>
        <v/>
      </c>
    </row>
    <row r="21" spans="1:16" s="36" customFormat="1" ht="86.25" hidden="1" customHeight="1">
      <c r="A21" s="42" t="str">
        <f>IF(MAX([7]令和4年度契約状況調査票!F13:F27)&gt;=ROW()-5,ROW()-5,"")</f>
        <v/>
      </c>
      <c r="B21" s="13" t="str">
        <f>IF(A21="","",VLOOKUP(A21,[7]令和4年度契約状況調査票!$F:$AW,4,FALSE))</f>
        <v/>
      </c>
      <c r="C21" s="14" t="str">
        <f>IF(A21="","",VLOOKUP(A21,[7]令和4年度契約状況調査票!$F:$AW,5,FALSE))</f>
        <v/>
      </c>
      <c r="D21" s="15" t="str">
        <f>IF(A21="","",VLOOKUP(A21,[7]令和4年度契約状況調査票!$F:$AW,8,FALSE))</f>
        <v/>
      </c>
      <c r="E21" s="13" t="str">
        <f>IF(A21="","",VLOOKUP(A21,[7]令和4年度契約状況調査票!$F:$AW,9,FALSE))</f>
        <v/>
      </c>
      <c r="F21" s="16" t="str">
        <f>IF(A21="","",VLOOKUP(A21,[7]令和4年度契約状況調査票!$F:$AW,10,FALSE))</f>
        <v/>
      </c>
      <c r="G21" s="45" t="str">
        <f>IF(A21="","",VLOOKUP(A21,[7]令和4年度契約状況調査票!$F:$AW,30,FALSE))</f>
        <v/>
      </c>
      <c r="H21" s="18" t="str">
        <f>IF(A21="","",IF(VLOOKUP(A21,[7]令和4年度契約状況調査票!$F:$AW,13,FALSE)="他官署で調達手続きを実施のため","他官署で調達手続きを実施のため",IF(VLOOKUP(A21,[7]令和4年度契約状況調査票!$F:$AW,20,FALSE)="②同種の他の契約の予定価格を類推されるおそれがあるため公表しない","同種の他の契約の予定価格を類推されるおそれがあるため公表しない",IF(VLOOKUP(A21,[7]令和4年度契約状況調査票!$F:$AW,20,FALSE)="－","－",IF(VLOOKUP(A21,[7]令和4年度契約状況調査票!$F:$AW,6,FALSE)&lt;&gt;"",TEXT(VLOOKUP(A21,[7]令和4年度契約状況調査票!$F:$AW,13,FALSE),"#,##0円")&amp;CHAR(10)&amp;"(A)",VLOOKUP(A21,[7]令和4年度契約状況調査票!$F:$AW,13,FALSE))))))</f>
        <v/>
      </c>
      <c r="I21" s="18" t="str">
        <f>IF(A21="","",VLOOKUP(A21,[7]令和4年度契約状況調査票!$F:$AW,14,FALSE))</f>
        <v/>
      </c>
      <c r="J21" s="20" t="str">
        <f>IF(A21="","",IF(VLOOKUP(A21,[7]令和4年度契約状況調査票!$F:$AW,13,FALSE)="他官署で調達手続きを実施のため","－",IF(VLOOKUP(A21,[7]令和4年度契約状況調査票!$F:$AW,20,FALSE)="②同種の他の契約の予定価格を類推されるおそれがあるため公表しない","－",IF(VLOOKUP(A21,[7]令和4年度契約状況調査票!$F:$AW,20,FALSE)="－","－",IF(VLOOKUP(A21,[7]令和4年度契約状況調査票!$F:$AW,6,FALSE)&lt;&gt;"",TEXT(VLOOKUP(A21,[7]令和4年度契約状況調査票!$F:$AW,16,FALSE),"#.0%")&amp;CHAR(10)&amp;"(B/A×100)",VLOOKUP(A21,[7]令和4年度契約状況調査票!$F:$AW,16,FALSE))))))</f>
        <v/>
      </c>
      <c r="K21" s="38"/>
      <c r="L21" s="20" t="str">
        <f>IF(A21="","",IF(VLOOKUP(A21,[7]令和4年度契約状況調査票!$F:$AW,26,FALSE)="①公益社団法人","公社",IF(VLOOKUP(A21,[7]令和4年度契約状況調査票!$F:$AW,26,FALSE)="②公益財団法人","公財","")))</f>
        <v/>
      </c>
      <c r="M21" s="20" t="str">
        <f>IF(A21="","",VLOOKUP(A21,[7]令和4年度契約状況調査票!$F:$AW,27,FALSE))</f>
        <v/>
      </c>
      <c r="N21" s="38" t="str">
        <f>IF(A21="","",IF(VLOOKUP(A21,[7]令和4年度契約状況調査票!$F:$AW,12,FALSE)="国所管",VLOOKUP(A21,[7]令和4年度契約状況調査票!$F:$AW,23,FALSE),""))</f>
        <v/>
      </c>
      <c r="O21" s="22" t="str">
        <f>IF(A21="","",IF(AND(Q21="○",P21="分担契約/単価契約"),"単価契約"&amp;CHAR(10)&amp;"予定調達総額 "&amp;TEXT(VLOOKUP(A21,[7]令和4年度契約状況調査票!$F:$AW,15,FALSE),"#,##0円")&amp;"(B)"&amp;CHAR(10)&amp;"分担契約"&amp;CHAR(10)&amp;VLOOKUP(A21,[7]令和4年度契約状況調査票!$F:$AW,31,FALSE),IF(AND(Q21="○",P21="分担契約"),"分担契約"&amp;CHAR(10)&amp;"契約総額 "&amp;TEXT(VLOOKUP(A21,[7]令和4年度契約状況調査票!$F:$AW,15,FALSE),"#,##0円")&amp;"(B)"&amp;CHAR(10)&amp;VLOOKUP(A21,[7]令和4年度契約状況調査票!$F:$AW,31,FALSE),(IF(P21="分担契約/単価契約","単価契約"&amp;CHAR(10)&amp;"予定調達総額 "&amp;TEXT(VLOOKUP(A21,[7]令和4年度契約状況調査票!$F:$AW,15,FALSE),"#,##0円")&amp;CHAR(10)&amp;"分担契約"&amp;CHAR(10)&amp;VLOOKUP(A21,[7]令和4年度契約状況調査票!$F:$AW,31,FALSE),IF(P21="分担契約","分担契約"&amp;CHAR(10)&amp;"契約総額 "&amp;TEXT(VLOOKUP(A21,[7]令和4年度契約状況調査票!$F:$AW,15,FALSE),"#,##0円")&amp;CHAR(10)&amp;VLOOKUP(A21,[7]令和4年度契約状況調査票!$F:$AW,31,FALSE),IF(P21="単価契約","単価契約"&amp;CHAR(10)&amp;"予定調達総額 "&amp;TEXT(VLOOKUP(A21,[7]令和4年度契約状況調査票!$F:$AW,15,FALSE),"#,##0円")&amp;CHAR(10)&amp;VLOOKUP(A21,[7]令和4年度契約状況調査票!$F:$AW,31,FALSE),VLOOKUP(A21,[7]令和4年度契約状況調査票!$F:$AW,31,FALSE))))))))</f>
        <v/>
      </c>
      <c r="P21" s="36" t="str">
        <f>IF(A21="","",VLOOKUP(A21,[7]令和4年度契約状況調査票!$F:$CE,52,FALSE))</f>
        <v/>
      </c>
    </row>
    <row r="22" spans="1:16" s="36" customFormat="1" ht="102" hidden="1" customHeight="1">
      <c r="A22" s="42" t="str">
        <f>IF(MAX([7]令和4年度契約状況調査票!F13:F28)&gt;=ROW()-5,ROW()-5,"")</f>
        <v/>
      </c>
      <c r="B22" s="13" t="str">
        <f>IF(A22="","",VLOOKUP(A22,[7]令和4年度契約状況調査票!$F:$AW,4,FALSE))</f>
        <v/>
      </c>
      <c r="C22" s="14" t="str">
        <f>IF(A22="","",VLOOKUP(A22,[7]令和4年度契約状況調査票!$F:$AW,5,FALSE))</f>
        <v/>
      </c>
      <c r="D22" s="15" t="str">
        <f>IF(A22="","",VLOOKUP(A22,[7]令和4年度契約状況調査票!$F:$AW,8,FALSE))</f>
        <v/>
      </c>
      <c r="E22" s="13" t="str">
        <f>IF(A22="","",VLOOKUP(A22,[7]令和4年度契約状況調査票!$F:$AW,9,FALSE))</f>
        <v/>
      </c>
      <c r="F22" s="16" t="str">
        <f>IF(A22="","",VLOOKUP(A22,[7]令和4年度契約状況調査票!$F:$AW,10,FALSE))</f>
        <v/>
      </c>
      <c r="G22" s="45" t="str">
        <f>IF(A22="","",VLOOKUP(A22,[7]令和4年度契約状況調査票!$F:$AW,30,FALSE))</f>
        <v/>
      </c>
      <c r="H22" s="18" t="str">
        <f>IF(A22="","",IF(VLOOKUP(A22,[7]令和4年度契約状況調査票!$F:$AW,13,FALSE)="他官署で調達手続きを実施のため","他官署で調達手続きを実施のため",IF(VLOOKUP(A22,[7]令和4年度契約状況調査票!$F:$AW,20,FALSE)="②同種の他の契約の予定価格を類推されるおそれがあるため公表しない","同種の他の契約の予定価格を類推されるおそれがあるため公表しない",IF(VLOOKUP(A22,[7]令和4年度契約状況調査票!$F:$AW,20,FALSE)="－","－",IF(VLOOKUP(A22,[7]令和4年度契約状況調査票!$F:$AW,6,FALSE)&lt;&gt;"",TEXT(VLOOKUP(A22,[7]令和4年度契約状況調査票!$F:$AW,13,FALSE),"#,##0円")&amp;CHAR(10)&amp;"(A)",VLOOKUP(A22,[7]令和4年度契約状況調査票!$F:$AW,13,FALSE))))))</f>
        <v/>
      </c>
      <c r="I22" s="18" t="str">
        <f>IF(A22="","",VLOOKUP(A22,[7]令和4年度契約状況調査票!$F:$AW,14,FALSE))</f>
        <v/>
      </c>
      <c r="J22" s="20" t="str">
        <f>IF(A22="","",IF(VLOOKUP(A22,[7]令和4年度契約状況調査票!$F:$AW,13,FALSE)="他官署で調達手続きを実施のため","－",IF(VLOOKUP(A22,[7]令和4年度契約状況調査票!$F:$AW,20,FALSE)="②同種の他の契約の予定価格を類推されるおそれがあるため公表しない","－",IF(VLOOKUP(A22,[7]令和4年度契約状況調査票!$F:$AW,20,FALSE)="－","－",IF(VLOOKUP(A22,[7]令和4年度契約状況調査票!$F:$AW,6,FALSE)&lt;&gt;"",TEXT(VLOOKUP(A22,[7]令和4年度契約状況調査票!$F:$AW,16,FALSE),"#.0%")&amp;CHAR(10)&amp;"(B/A×100)",VLOOKUP(A22,[7]令和4年度契約状況調査票!$F:$AW,16,FALSE))))))</f>
        <v/>
      </c>
      <c r="K22" s="38"/>
      <c r="L22" s="20" t="str">
        <f>IF(A22="","",IF(VLOOKUP(A22,[7]令和4年度契約状況調査票!$F:$AW,26,FALSE)="①公益社団法人","公社",IF(VLOOKUP(A22,[7]令和4年度契約状況調査票!$F:$AW,26,FALSE)="②公益財団法人","公財","")))</f>
        <v/>
      </c>
      <c r="M22" s="20" t="str">
        <f>IF(A22="","",VLOOKUP(A22,[7]令和4年度契約状況調査票!$F:$AW,27,FALSE))</f>
        <v/>
      </c>
      <c r="N22" s="38" t="str">
        <f>IF(A22="","",IF(VLOOKUP(A22,[7]令和4年度契約状況調査票!$F:$AW,12,FALSE)="国所管",VLOOKUP(A22,[7]令和4年度契約状況調査票!$F:$AW,23,FALSE),""))</f>
        <v/>
      </c>
      <c r="O22" s="22" t="str">
        <f>IF(A22="","",IF(AND(Q22="○",P22="分担契約/単価契約"),"単価契約"&amp;CHAR(10)&amp;"予定調達総額 "&amp;TEXT(VLOOKUP(A22,[7]令和4年度契約状況調査票!$F:$AW,15,FALSE),"#,##0円")&amp;"(B)"&amp;CHAR(10)&amp;"分担契約"&amp;CHAR(10)&amp;VLOOKUP(A22,[7]令和4年度契約状況調査票!$F:$AW,31,FALSE),IF(AND(Q22="○",P22="分担契約"),"分担契約"&amp;CHAR(10)&amp;"契約総額 "&amp;TEXT(VLOOKUP(A22,[7]令和4年度契約状況調査票!$F:$AW,15,FALSE),"#,##0円")&amp;"(B)"&amp;CHAR(10)&amp;VLOOKUP(A22,[7]令和4年度契約状況調査票!$F:$AW,31,FALSE),(IF(P22="分担契約/単価契約","単価契約"&amp;CHAR(10)&amp;"予定調達総額 "&amp;TEXT(VLOOKUP(A22,[7]令和4年度契約状況調査票!$F:$AW,15,FALSE),"#,##0円")&amp;CHAR(10)&amp;"分担契約"&amp;CHAR(10)&amp;VLOOKUP(A22,[7]令和4年度契約状況調査票!$F:$AW,31,FALSE),IF(P22="分担契約","分担契約"&amp;CHAR(10)&amp;"契約総額 "&amp;TEXT(VLOOKUP(A22,[7]令和4年度契約状況調査票!$F:$AW,15,FALSE),"#,##0円")&amp;CHAR(10)&amp;VLOOKUP(A22,[7]令和4年度契約状況調査票!$F:$AW,31,FALSE),IF(P22="単価契約","単価契約"&amp;CHAR(10)&amp;"予定調達総額 "&amp;TEXT(VLOOKUP(A22,[7]令和4年度契約状況調査票!$F:$AW,15,FALSE),"#,##0円")&amp;CHAR(10)&amp;VLOOKUP(A22,[7]令和4年度契約状況調査票!$F:$AW,31,FALSE),VLOOKUP(A22,[7]令和4年度契約状況調査票!$F:$AW,31,FALSE))))))))</f>
        <v/>
      </c>
      <c r="P22" s="36" t="str">
        <f>IF(A22="","",VLOOKUP(A22,[7]令和4年度契約状況調査票!$F:$CE,52,FALSE))</f>
        <v/>
      </c>
    </row>
    <row r="23" spans="1:16" s="36" customFormat="1" ht="120.75" hidden="1" customHeight="1">
      <c r="A23" s="42" t="str">
        <f>IF(MAX([7]令和4年度契約状況調査票!F13:F29)&gt;=ROW()-5,ROW()-5,"")</f>
        <v/>
      </c>
      <c r="B23" s="13" t="str">
        <f>IF(A23="","",VLOOKUP(A23,[7]令和4年度契約状況調査票!$F:$AW,4,FALSE))</f>
        <v/>
      </c>
      <c r="C23" s="14" t="str">
        <f>IF(A23="","",VLOOKUP(A23,[7]令和4年度契約状況調査票!$F:$AW,5,FALSE))</f>
        <v/>
      </c>
      <c r="D23" s="15" t="str">
        <f>IF(A23="","",VLOOKUP(A23,[7]令和4年度契約状況調査票!$F:$AW,8,FALSE))</f>
        <v/>
      </c>
      <c r="E23" s="13" t="str">
        <f>IF(A23="","",VLOOKUP(A23,[7]令和4年度契約状況調査票!$F:$AW,9,FALSE))</f>
        <v/>
      </c>
      <c r="F23" s="16" t="str">
        <f>IF(A23="","",VLOOKUP(A23,[7]令和4年度契約状況調査票!$F:$AW,10,FALSE))</f>
        <v/>
      </c>
      <c r="G23" s="45" t="str">
        <f>IF(A23="","",VLOOKUP(A23,[7]令和4年度契約状況調査票!$F:$AW,30,FALSE))</f>
        <v/>
      </c>
      <c r="H23" s="18" t="str">
        <f>IF(A23="","",IF(VLOOKUP(A23,[7]令和4年度契約状況調査票!$F:$AW,13,FALSE)="他官署で調達手続きを実施のため","他官署で調達手続きを実施のため",IF(VLOOKUP(A23,[7]令和4年度契約状況調査票!$F:$AW,20,FALSE)="②同種の他の契約の予定価格を類推されるおそれがあるため公表しない","同種の他の契約の予定価格を類推されるおそれがあるため公表しない",IF(VLOOKUP(A23,[7]令和4年度契約状況調査票!$F:$AW,20,FALSE)="－","－",IF(VLOOKUP(A23,[7]令和4年度契約状況調査票!$F:$AW,6,FALSE)&lt;&gt;"",TEXT(VLOOKUP(A23,[7]令和4年度契約状況調査票!$F:$AW,13,FALSE),"#,##0円")&amp;CHAR(10)&amp;"(A)",VLOOKUP(A23,[7]令和4年度契約状況調査票!$F:$AW,13,FALSE))))))</f>
        <v/>
      </c>
      <c r="I23" s="18" t="str">
        <f>IF(A23="","",VLOOKUP(A23,[7]令和4年度契約状況調査票!$F:$AW,14,FALSE))</f>
        <v/>
      </c>
      <c r="J23" s="20" t="str">
        <f>IF(A23="","",IF(VLOOKUP(A23,[7]令和4年度契約状況調査票!$F:$AW,13,FALSE)="他官署で調達手続きを実施のため","－",IF(VLOOKUP(A23,[7]令和4年度契約状況調査票!$F:$AW,20,FALSE)="②同種の他の契約の予定価格を類推されるおそれがあるため公表しない","－",IF(VLOOKUP(A23,[7]令和4年度契約状況調査票!$F:$AW,20,FALSE)="－","－",IF(VLOOKUP(A23,[7]令和4年度契約状況調査票!$F:$AW,6,FALSE)&lt;&gt;"",TEXT(VLOOKUP(A23,[7]令和4年度契約状況調査票!$F:$AW,16,FALSE),"#.0%")&amp;CHAR(10)&amp;"(B/A×100)",VLOOKUP(A23,[7]令和4年度契約状況調査票!$F:$AW,16,FALSE))))))</f>
        <v/>
      </c>
      <c r="K23" s="38"/>
      <c r="L23" s="20" t="str">
        <f>IF(A23="","",IF(VLOOKUP(A23,[7]令和4年度契約状況調査票!$F:$AW,26,FALSE)="①公益社団法人","公社",IF(VLOOKUP(A23,[7]令和4年度契約状況調査票!$F:$AW,26,FALSE)="②公益財団法人","公財","")))</f>
        <v/>
      </c>
      <c r="M23" s="20" t="str">
        <f>IF(A23="","",VLOOKUP(A23,[7]令和4年度契約状況調査票!$F:$AW,27,FALSE))</f>
        <v/>
      </c>
      <c r="N23" s="38" t="str">
        <f>IF(A23="","",IF(VLOOKUP(A23,[7]令和4年度契約状況調査票!$F:$AW,12,FALSE)="国所管",VLOOKUP(A23,[7]令和4年度契約状況調査票!$F:$AW,23,FALSE),""))</f>
        <v/>
      </c>
      <c r="O23" s="22" t="str">
        <f>IF(A23="","",IF(AND(Q23="○",P23="分担契約/単価契約"),"単価契約"&amp;CHAR(10)&amp;"予定調達総額 "&amp;TEXT(VLOOKUP(A23,[7]令和4年度契約状況調査票!$F:$AW,15,FALSE),"#,##0円")&amp;"(B)"&amp;CHAR(10)&amp;"分担契約"&amp;CHAR(10)&amp;VLOOKUP(A23,[7]令和4年度契約状況調査票!$F:$AW,31,FALSE),IF(AND(Q23="○",P23="分担契約"),"分担契約"&amp;CHAR(10)&amp;"契約総額 "&amp;TEXT(VLOOKUP(A23,[7]令和4年度契約状況調査票!$F:$AW,15,FALSE),"#,##0円")&amp;"(B)"&amp;CHAR(10)&amp;VLOOKUP(A23,[7]令和4年度契約状況調査票!$F:$AW,31,FALSE),(IF(P23="分担契約/単価契約","単価契約"&amp;CHAR(10)&amp;"予定調達総額 "&amp;TEXT(VLOOKUP(A23,[7]令和4年度契約状況調査票!$F:$AW,15,FALSE),"#,##0円")&amp;CHAR(10)&amp;"分担契約"&amp;CHAR(10)&amp;VLOOKUP(A23,[7]令和4年度契約状況調査票!$F:$AW,31,FALSE),IF(P23="分担契約","分担契約"&amp;CHAR(10)&amp;"契約総額 "&amp;TEXT(VLOOKUP(A23,[7]令和4年度契約状況調査票!$F:$AW,15,FALSE),"#,##0円")&amp;CHAR(10)&amp;VLOOKUP(A23,[7]令和4年度契約状況調査票!$F:$AW,31,FALSE),IF(P23="単価契約","単価契約"&amp;CHAR(10)&amp;"予定調達総額 "&amp;TEXT(VLOOKUP(A23,[7]令和4年度契約状況調査票!$F:$AW,15,FALSE),"#,##0円")&amp;CHAR(10)&amp;VLOOKUP(A23,[7]令和4年度契約状況調査票!$F:$AW,31,FALSE),VLOOKUP(A23,[7]令和4年度契約状況調査票!$F:$AW,31,FALSE))))))))</f>
        <v/>
      </c>
      <c r="P23" s="36" t="str">
        <f>IF(A23="","",VLOOKUP(A23,[7]令和4年度契約状況調査票!$F:$CE,52,FALSE))</f>
        <v/>
      </c>
    </row>
    <row r="24" spans="1:16" s="36" customFormat="1" ht="60" hidden="1" customHeight="1">
      <c r="A24" s="42" t="str">
        <f>IF(MAX([7]令和4年度契約状況調査票!F13:F30)&gt;=ROW()-5,ROW()-5,"")</f>
        <v/>
      </c>
      <c r="B24" s="13" t="str">
        <f>IF(A24="","",VLOOKUP(A24,[7]令和4年度契約状況調査票!$F:$AW,4,FALSE))</f>
        <v/>
      </c>
      <c r="C24" s="14" t="str">
        <f>IF(A24="","",VLOOKUP(A24,[7]令和4年度契約状況調査票!$F:$AW,5,FALSE))</f>
        <v/>
      </c>
      <c r="D24" s="15" t="str">
        <f>IF(A24="","",VLOOKUP(A24,[7]令和4年度契約状況調査票!$F:$AW,8,FALSE))</f>
        <v/>
      </c>
      <c r="E24" s="13" t="str">
        <f>IF(A24="","",VLOOKUP(A24,[7]令和4年度契約状況調査票!$F:$AW,9,FALSE))</f>
        <v/>
      </c>
      <c r="F24" s="16" t="str">
        <f>IF(A24="","",VLOOKUP(A24,[7]令和4年度契約状況調査票!$F:$AW,10,FALSE))</f>
        <v/>
      </c>
      <c r="G24" s="45" t="str">
        <f>IF(A24="","",VLOOKUP(A24,[7]令和4年度契約状況調査票!$F:$AW,30,FALSE))</f>
        <v/>
      </c>
      <c r="H24" s="18" t="str">
        <f>IF(A24="","",IF(VLOOKUP(A24,[7]令和4年度契約状況調査票!$F:$AW,13,FALSE)="他官署で調達手続きを実施のため","他官署で調達手続きを実施のため",IF(VLOOKUP(A24,[7]令和4年度契約状況調査票!$F:$AW,20,FALSE)="②同種の他の契約の予定価格を類推されるおそれがあるため公表しない","同種の他の契約の予定価格を類推されるおそれがあるため公表しない",IF(VLOOKUP(A24,[7]令和4年度契約状況調査票!$F:$AW,20,FALSE)="－","－",IF(VLOOKUP(A24,[7]令和4年度契約状況調査票!$F:$AW,6,FALSE)&lt;&gt;"",TEXT(VLOOKUP(A24,[7]令和4年度契約状況調査票!$F:$AW,13,FALSE),"#,##0円")&amp;CHAR(10)&amp;"(A)",VLOOKUP(A24,[7]令和4年度契約状況調査票!$F:$AW,13,FALSE))))))</f>
        <v/>
      </c>
      <c r="I24" s="18" t="str">
        <f>IF(A24="","",VLOOKUP(A24,[7]令和4年度契約状況調査票!$F:$AW,14,FALSE))</f>
        <v/>
      </c>
      <c r="J24" s="20" t="str">
        <f>IF(A24="","",IF(VLOOKUP(A24,[7]令和4年度契約状況調査票!$F:$AW,13,FALSE)="他官署で調達手続きを実施のため","－",IF(VLOOKUP(A24,[7]令和4年度契約状況調査票!$F:$AW,20,FALSE)="②同種の他の契約の予定価格を類推されるおそれがあるため公表しない","－",IF(VLOOKUP(A24,[7]令和4年度契約状況調査票!$F:$AW,20,FALSE)="－","－",IF(VLOOKUP(A24,[7]令和4年度契約状況調査票!$F:$AW,6,FALSE)&lt;&gt;"",TEXT(VLOOKUP(A24,[7]令和4年度契約状況調査票!$F:$AW,16,FALSE),"#.0%")&amp;CHAR(10)&amp;"(B/A×100)",VLOOKUP(A24,[7]令和4年度契約状況調査票!$F:$AW,16,FALSE))))))</f>
        <v/>
      </c>
      <c r="K24" s="38"/>
      <c r="L24" s="20" t="str">
        <f>IF(A24="","",IF(VLOOKUP(A24,[7]令和4年度契約状況調査票!$F:$AW,26,FALSE)="①公益社団法人","公社",IF(VLOOKUP(A24,[7]令和4年度契約状況調査票!$F:$AW,26,FALSE)="②公益財団法人","公財","")))</f>
        <v/>
      </c>
      <c r="M24" s="20" t="str">
        <f>IF(A24="","",VLOOKUP(A24,[7]令和4年度契約状況調査票!$F:$AW,27,FALSE))</f>
        <v/>
      </c>
      <c r="N24" s="38" t="str">
        <f>IF(A24="","",IF(VLOOKUP(A24,[7]令和4年度契約状況調査票!$F:$AW,12,FALSE)="国所管",VLOOKUP(A24,[7]令和4年度契約状況調査票!$F:$AW,23,FALSE),""))</f>
        <v/>
      </c>
      <c r="O24" s="22" t="str">
        <f>IF(A24="","",IF(AND(Q24="○",P24="分担契約/単価契約"),"単価契約"&amp;CHAR(10)&amp;"予定調達総額 "&amp;TEXT(VLOOKUP(A24,[7]令和4年度契約状況調査票!$F:$AW,15,FALSE),"#,##0円")&amp;"(B)"&amp;CHAR(10)&amp;"分担契約"&amp;CHAR(10)&amp;VLOOKUP(A24,[7]令和4年度契約状況調査票!$F:$AW,31,FALSE),IF(AND(Q24="○",P24="分担契約"),"分担契約"&amp;CHAR(10)&amp;"契約総額 "&amp;TEXT(VLOOKUP(A24,[7]令和4年度契約状況調査票!$F:$AW,15,FALSE),"#,##0円")&amp;"(B)"&amp;CHAR(10)&amp;VLOOKUP(A24,[7]令和4年度契約状況調査票!$F:$AW,31,FALSE),(IF(P24="分担契約/単価契約","単価契約"&amp;CHAR(10)&amp;"予定調達総額 "&amp;TEXT(VLOOKUP(A24,[7]令和4年度契約状況調査票!$F:$AW,15,FALSE),"#,##0円")&amp;CHAR(10)&amp;"分担契約"&amp;CHAR(10)&amp;VLOOKUP(A24,[7]令和4年度契約状況調査票!$F:$AW,31,FALSE),IF(P24="分担契約","分担契約"&amp;CHAR(10)&amp;"契約総額 "&amp;TEXT(VLOOKUP(A24,[7]令和4年度契約状況調査票!$F:$AW,15,FALSE),"#,##0円")&amp;CHAR(10)&amp;VLOOKUP(A24,[7]令和4年度契約状況調査票!$F:$AW,31,FALSE),IF(P24="単価契約","単価契約"&amp;CHAR(10)&amp;"予定調達総額 "&amp;TEXT(VLOOKUP(A24,[7]令和4年度契約状況調査票!$F:$AW,15,FALSE),"#,##0円")&amp;CHAR(10)&amp;VLOOKUP(A24,[7]令和4年度契約状況調査票!$F:$AW,31,FALSE),VLOOKUP(A24,[7]令和4年度契約状況調査票!$F:$AW,31,FALSE))))))))</f>
        <v/>
      </c>
      <c r="P24" s="36" t="str">
        <f>IF(A24="","",VLOOKUP(A24,[7]令和4年度契約状況調査票!$F:$CE,52,FALSE))</f>
        <v/>
      </c>
    </row>
    <row r="25" spans="1:16" s="36" customFormat="1" ht="87.75" hidden="1" customHeight="1">
      <c r="A25" s="42" t="str">
        <f>IF(MAX([7]令和4年度契約状況調査票!F13:F31)&gt;=ROW()-5,ROW()-5,"")</f>
        <v/>
      </c>
      <c r="B25" s="13" t="str">
        <f>IF(A25="","",VLOOKUP(A25,[7]令和4年度契約状況調査票!$F:$AW,4,FALSE))</f>
        <v/>
      </c>
      <c r="C25" s="14" t="str">
        <f>IF(A25="","",VLOOKUP(A25,[7]令和4年度契約状況調査票!$F:$AW,5,FALSE))</f>
        <v/>
      </c>
      <c r="D25" s="15" t="str">
        <f>IF(A25="","",VLOOKUP(A25,[7]令和4年度契約状況調査票!$F:$AW,8,FALSE))</f>
        <v/>
      </c>
      <c r="E25" s="13" t="str">
        <f>IF(A25="","",VLOOKUP(A25,[7]令和4年度契約状況調査票!$F:$AW,9,FALSE))</f>
        <v/>
      </c>
      <c r="F25" s="16" t="str">
        <f>IF(A25="","",VLOOKUP(A25,[7]令和4年度契約状況調査票!$F:$AW,10,FALSE))</f>
        <v/>
      </c>
      <c r="G25" s="45" t="str">
        <f>IF(A25="","",VLOOKUP(A25,[7]令和4年度契約状況調査票!$F:$AW,30,FALSE))</f>
        <v/>
      </c>
      <c r="H25" s="18" t="str">
        <f>IF(A25="","",IF(VLOOKUP(A25,[7]令和4年度契約状況調査票!$F:$AW,13,FALSE)="他官署で調達手続きを実施のため","他官署で調達手続きを実施のため",IF(VLOOKUP(A25,[7]令和4年度契約状況調査票!$F:$AW,20,FALSE)="②同種の他の契約の予定価格を類推されるおそれがあるため公表しない","同種の他の契約の予定価格を類推されるおそれがあるため公表しない",IF(VLOOKUP(A25,[7]令和4年度契約状況調査票!$F:$AW,20,FALSE)="－","－",IF(VLOOKUP(A25,[7]令和4年度契約状況調査票!$F:$AW,6,FALSE)&lt;&gt;"",TEXT(VLOOKUP(A25,[7]令和4年度契約状況調査票!$F:$AW,13,FALSE),"#,##0円")&amp;CHAR(10)&amp;"(A)",VLOOKUP(A25,[7]令和4年度契約状況調査票!$F:$AW,13,FALSE))))))</f>
        <v/>
      </c>
      <c r="I25" s="18" t="str">
        <f>IF(A25="","",VLOOKUP(A25,[7]令和4年度契約状況調査票!$F:$AW,14,FALSE))</f>
        <v/>
      </c>
      <c r="J25" s="20" t="str">
        <f>IF(A25="","",IF(VLOOKUP(A25,[7]令和4年度契約状況調査票!$F:$AW,13,FALSE)="他官署で調達手続きを実施のため","－",IF(VLOOKUP(A25,[7]令和4年度契約状況調査票!$F:$AW,20,FALSE)="②同種の他の契約の予定価格を類推されるおそれがあるため公表しない","－",IF(VLOOKUP(A25,[7]令和4年度契約状況調査票!$F:$AW,20,FALSE)="－","－",IF(VLOOKUP(A25,[7]令和4年度契約状況調査票!$F:$AW,6,FALSE)&lt;&gt;"",TEXT(VLOOKUP(A25,[7]令和4年度契約状況調査票!$F:$AW,16,FALSE),"#.0%")&amp;CHAR(10)&amp;"(B/A×100)",VLOOKUP(A25,[7]令和4年度契約状況調査票!$F:$AW,16,FALSE))))))</f>
        <v/>
      </c>
      <c r="K25" s="38"/>
      <c r="L25" s="20" t="str">
        <f>IF(A25="","",IF(VLOOKUP(A25,[7]令和4年度契約状況調査票!$F:$AW,26,FALSE)="①公益社団法人","公社",IF(VLOOKUP(A25,[7]令和4年度契約状況調査票!$F:$AW,26,FALSE)="②公益財団法人","公財","")))</f>
        <v/>
      </c>
      <c r="M25" s="20" t="str">
        <f>IF(A25="","",VLOOKUP(A25,[7]令和4年度契約状況調査票!$F:$AW,27,FALSE))</f>
        <v/>
      </c>
      <c r="N25" s="38" t="str">
        <f>IF(A25="","",IF(VLOOKUP(A25,[7]令和4年度契約状況調査票!$F:$AW,12,FALSE)="国所管",VLOOKUP(A25,[7]令和4年度契約状況調査票!$F:$AW,23,FALSE),""))</f>
        <v/>
      </c>
      <c r="O25" s="22" t="str">
        <f>IF(A25="","",IF(AND(Q25="○",P25="分担契約/単価契約"),"単価契約"&amp;CHAR(10)&amp;"予定調達総額 "&amp;TEXT(VLOOKUP(A25,[7]令和4年度契約状況調査票!$F:$AW,15,FALSE),"#,##0円")&amp;"(B)"&amp;CHAR(10)&amp;"分担契約"&amp;CHAR(10)&amp;VLOOKUP(A25,[7]令和4年度契約状況調査票!$F:$AW,31,FALSE),IF(AND(Q25="○",P25="分担契約"),"分担契約"&amp;CHAR(10)&amp;"契約総額 "&amp;TEXT(VLOOKUP(A25,[7]令和4年度契約状況調査票!$F:$AW,15,FALSE),"#,##0円")&amp;"(B)"&amp;CHAR(10)&amp;VLOOKUP(A25,[7]令和4年度契約状況調査票!$F:$AW,31,FALSE),(IF(P25="分担契約/単価契約","単価契約"&amp;CHAR(10)&amp;"予定調達総額 "&amp;TEXT(VLOOKUP(A25,[7]令和4年度契約状況調査票!$F:$AW,15,FALSE),"#,##0円")&amp;CHAR(10)&amp;"分担契約"&amp;CHAR(10)&amp;VLOOKUP(A25,[7]令和4年度契約状況調査票!$F:$AW,31,FALSE),IF(P25="分担契約","分担契約"&amp;CHAR(10)&amp;"契約総額 "&amp;TEXT(VLOOKUP(A25,[7]令和4年度契約状況調査票!$F:$AW,15,FALSE),"#,##0円")&amp;CHAR(10)&amp;VLOOKUP(A25,[7]令和4年度契約状況調査票!$F:$AW,31,FALSE),IF(P25="単価契約","単価契約"&amp;CHAR(10)&amp;"予定調達総額 "&amp;TEXT(VLOOKUP(A25,[7]令和4年度契約状況調査票!$F:$AW,15,FALSE),"#,##0円")&amp;CHAR(10)&amp;VLOOKUP(A25,[7]令和4年度契約状況調査票!$F:$AW,31,FALSE),VLOOKUP(A25,[7]令和4年度契約状況調査票!$F:$AW,31,FALSE))))))))</f>
        <v/>
      </c>
      <c r="P25" s="36" t="str">
        <f>IF(A25="","",VLOOKUP(A25,[7]令和4年度契約状況調査票!$F:$CE,52,FALSE))</f>
        <v/>
      </c>
    </row>
    <row r="26" spans="1:16" s="36" customFormat="1" ht="120.75" hidden="1" customHeight="1">
      <c r="A26" s="42" t="str">
        <f>IF(MAX([7]令和4年度契約状況調査票!F13:F32)&gt;=ROW()-5,ROW()-5,"")</f>
        <v/>
      </c>
      <c r="B26" s="13" t="str">
        <f>IF(A26="","",VLOOKUP(A26,[7]令和4年度契約状況調査票!$F:$AW,4,FALSE))</f>
        <v/>
      </c>
      <c r="C26" s="14" t="str">
        <f>IF(A26="","",VLOOKUP(A26,[7]令和4年度契約状況調査票!$F:$AW,5,FALSE))</f>
        <v/>
      </c>
      <c r="D26" s="15" t="str">
        <f>IF(A26="","",VLOOKUP(A26,[7]令和4年度契約状況調査票!$F:$AW,8,FALSE))</f>
        <v/>
      </c>
      <c r="E26" s="13" t="str">
        <f>IF(A26="","",VLOOKUP(A26,[7]令和4年度契約状況調査票!$F:$AW,9,FALSE))</f>
        <v/>
      </c>
      <c r="F26" s="16" t="str">
        <f>IF(A26="","",VLOOKUP(A26,[7]令和4年度契約状況調査票!$F:$AW,10,FALSE))</f>
        <v/>
      </c>
      <c r="G26" s="45" t="str">
        <f>IF(A26="","",VLOOKUP(A26,[7]令和4年度契約状況調査票!$F:$AW,30,FALSE))</f>
        <v/>
      </c>
      <c r="H26" s="18" t="str">
        <f>IF(A26="","",IF(VLOOKUP(A26,[7]令和4年度契約状況調査票!$F:$AW,13,FALSE)="他官署で調達手続きを実施のため","他官署で調達手続きを実施のため",IF(VLOOKUP(A26,[7]令和4年度契約状況調査票!$F:$AW,20,FALSE)="②同種の他の契約の予定価格を類推されるおそれがあるため公表しない","同種の他の契約の予定価格を類推されるおそれがあるため公表しない",IF(VLOOKUP(A26,[7]令和4年度契約状況調査票!$F:$AW,20,FALSE)="－","－",IF(VLOOKUP(A26,[7]令和4年度契約状況調査票!$F:$AW,6,FALSE)&lt;&gt;"",TEXT(VLOOKUP(A26,[7]令和4年度契約状況調査票!$F:$AW,13,FALSE),"#,##0円")&amp;CHAR(10)&amp;"(A)",VLOOKUP(A26,[7]令和4年度契約状況調査票!$F:$AW,13,FALSE))))))</f>
        <v/>
      </c>
      <c r="I26" s="18" t="str">
        <f>IF(A26="","",VLOOKUP(A26,[7]令和4年度契約状況調査票!$F:$AW,14,FALSE))</f>
        <v/>
      </c>
      <c r="J26" s="20" t="str">
        <f>IF(A26="","",IF(VLOOKUP(A26,[7]令和4年度契約状況調査票!$F:$AW,13,FALSE)="他官署で調達手続きを実施のため","－",IF(VLOOKUP(A26,[7]令和4年度契約状況調査票!$F:$AW,20,FALSE)="②同種の他の契約の予定価格を類推されるおそれがあるため公表しない","－",IF(VLOOKUP(A26,[7]令和4年度契約状況調査票!$F:$AW,20,FALSE)="－","－",IF(VLOOKUP(A26,[7]令和4年度契約状況調査票!$F:$AW,6,FALSE)&lt;&gt;"",TEXT(VLOOKUP(A26,[7]令和4年度契約状況調査票!$F:$AW,16,FALSE),"#.0%")&amp;CHAR(10)&amp;"(B/A×100)",VLOOKUP(A26,[7]令和4年度契約状況調査票!$F:$AW,16,FALSE))))))</f>
        <v/>
      </c>
      <c r="K26" s="38"/>
      <c r="L26" s="20" t="str">
        <f>IF(A26="","",IF(VLOOKUP(A26,[7]令和4年度契約状況調査票!$F:$AW,26,FALSE)="①公益社団法人","公社",IF(VLOOKUP(A26,[7]令和4年度契約状況調査票!$F:$AW,26,FALSE)="②公益財団法人","公財","")))</f>
        <v/>
      </c>
      <c r="M26" s="20" t="str">
        <f>IF(A26="","",VLOOKUP(A26,[7]令和4年度契約状況調査票!$F:$AW,27,FALSE))</f>
        <v/>
      </c>
      <c r="N26" s="38" t="str">
        <f>IF(A26="","",IF(VLOOKUP(A26,[7]令和4年度契約状況調査票!$F:$AW,12,FALSE)="国所管",VLOOKUP(A26,[7]令和4年度契約状況調査票!$F:$AW,23,FALSE),""))</f>
        <v/>
      </c>
      <c r="O26" s="22" t="str">
        <f>IF(A26="","",IF(AND(Q26="○",P26="分担契約/単価契約"),"単価契約"&amp;CHAR(10)&amp;"予定調達総額 "&amp;TEXT(VLOOKUP(A26,[7]令和4年度契約状況調査票!$F:$AW,15,FALSE),"#,##0円")&amp;"(B)"&amp;CHAR(10)&amp;"分担契約"&amp;CHAR(10)&amp;VLOOKUP(A26,[7]令和4年度契約状況調査票!$F:$AW,31,FALSE),IF(AND(Q26="○",P26="分担契約"),"分担契約"&amp;CHAR(10)&amp;"契約総額 "&amp;TEXT(VLOOKUP(A26,[7]令和4年度契約状況調査票!$F:$AW,15,FALSE),"#,##0円")&amp;"(B)"&amp;CHAR(10)&amp;VLOOKUP(A26,[7]令和4年度契約状況調査票!$F:$AW,31,FALSE),(IF(P26="分担契約/単価契約","単価契約"&amp;CHAR(10)&amp;"予定調達総額 "&amp;TEXT(VLOOKUP(A26,[7]令和4年度契約状況調査票!$F:$AW,15,FALSE),"#,##0円")&amp;CHAR(10)&amp;"分担契約"&amp;CHAR(10)&amp;VLOOKUP(A26,[7]令和4年度契約状況調査票!$F:$AW,31,FALSE),IF(P26="分担契約","分担契約"&amp;CHAR(10)&amp;"契約総額 "&amp;TEXT(VLOOKUP(A26,[7]令和4年度契約状況調査票!$F:$AW,15,FALSE),"#,##0円")&amp;CHAR(10)&amp;VLOOKUP(A26,[7]令和4年度契約状況調査票!$F:$AW,31,FALSE),IF(P26="単価契約","単価契約"&amp;CHAR(10)&amp;"予定調達総額 "&amp;TEXT(VLOOKUP(A26,[7]令和4年度契約状況調査票!$F:$AW,15,FALSE),"#,##0円")&amp;CHAR(10)&amp;VLOOKUP(A26,[7]令和4年度契約状況調査票!$F:$AW,31,FALSE),VLOOKUP(A26,[7]令和4年度契約状況調査票!$F:$AW,31,FALSE))))))))</f>
        <v/>
      </c>
      <c r="P26" s="36" t="str">
        <f>IF(A26="","",VLOOKUP(A26,[7]令和4年度契約状況調査票!$F:$CE,52,FALSE))</f>
        <v/>
      </c>
    </row>
    <row r="27" spans="1:16" s="36" customFormat="1" ht="60" hidden="1" customHeight="1">
      <c r="A27" s="42" t="str">
        <f>IF(MAX([7]令和4年度契約状況調査票!F13:F33)&gt;=ROW()-5,ROW()-5,"")</f>
        <v/>
      </c>
      <c r="B27" s="13" t="str">
        <f>IF(A27="","",VLOOKUP(A27,[7]令和4年度契約状況調査票!$F:$AW,4,FALSE))</f>
        <v/>
      </c>
      <c r="C27" s="14" t="str">
        <f>IF(A27="","",VLOOKUP(A27,[7]令和4年度契約状況調査票!$F:$AW,5,FALSE))</f>
        <v/>
      </c>
      <c r="D27" s="15" t="str">
        <f>IF(A27="","",VLOOKUP(A27,[7]令和4年度契約状況調査票!$F:$AW,8,FALSE))</f>
        <v/>
      </c>
      <c r="E27" s="13" t="str">
        <f>IF(A27="","",VLOOKUP(A27,[7]令和4年度契約状況調査票!$F:$AW,9,FALSE))</f>
        <v/>
      </c>
      <c r="F27" s="16" t="str">
        <f>IF(A27="","",VLOOKUP(A27,[7]令和4年度契約状況調査票!$F:$AW,10,FALSE))</f>
        <v/>
      </c>
      <c r="G27" s="45" t="str">
        <f>IF(A27="","",VLOOKUP(A27,[7]令和4年度契約状況調査票!$F:$AW,30,FALSE))</f>
        <v/>
      </c>
      <c r="H27" s="18" t="str">
        <f>IF(A27="","",IF(VLOOKUP(A27,[7]令和4年度契約状況調査票!$F:$AW,13,FALSE)="他官署で調達手続きを実施のため","他官署で調達手続きを実施のため",IF(VLOOKUP(A27,[7]令和4年度契約状況調査票!$F:$AW,20,FALSE)="②同種の他の契約の予定価格を類推されるおそれがあるため公表しない","同種の他の契約の予定価格を類推されるおそれがあるため公表しない",IF(VLOOKUP(A27,[7]令和4年度契約状況調査票!$F:$AW,20,FALSE)="－","－",IF(VLOOKUP(A27,[7]令和4年度契約状況調査票!$F:$AW,6,FALSE)&lt;&gt;"",TEXT(VLOOKUP(A27,[7]令和4年度契約状況調査票!$F:$AW,13,FALSE),"#,##0円")&amp;CHAR(10)&amp;"(A)",VLOOKUP(A27,[7]令和4年度契約状況調査票!$F:$AW,13,FALSE))))))</f>
        <v/>
      </c>
      <c r="I27" s="18" t="str">
        <f>IF(A27="","",VLOOKUP(A27,[7]令和4年度契約状況調査票!$F:$AW,14,FALSE))</f>
        <v/>
      </c>
      <c r="J27" s="20" t="str">
        <f>IF(A27="","",IF(VLOOKUP(A27,[7]令和4年度契約状況調査票!$F:$AW,13,FALSE)="他官署で調達手続きを実施のため","－",IF(VLOOKUP(A27,[7]令和4年度契約状況調査票!$F:$AW,20,FALSE)="②同種の他の契約の予定価格を類推されるおそれがあるため公表しない","－",IF(VLOOKUP(A27,[7]令和4年度契約状況調査票!$F:$AW,20,FALSE)="－","－",IF(VLOOKUP(A27,[7]令和4年度契約状況調査票!$F:$AW,6,FALSE)&lt;&gt;"",TEXT(VLOOKUP(A27,[7]令和4年度契約状況調査票!$F:$AW,16,FALSE),"#.0%")&amp;CHAR(10)&amp;"(B/A×100)",VLOOKUP(A27,[7]令和4年度契約状況調査票!$F:$AW,16,FALSE))))))</f>
        <v/>
      </c>
      <c r="K27" s="38"/>
      <c r="L27" s="20" t="str">
        <f>IF(A27="","",IF(VLOOKUP(A27,[7]令和4年度契約状況調査票!$F:$AW,26,FALSE)="①公益社団法人","公社",IF(VLOOKUP(A27,[7]令和4年度契約状況調査票!$F:$AW,26,FALSE)="②公益財団法人","公財","")))</f>
        <v/>
      </c>
      <c r="M27" s="20" t="str">
        <f>IF(A27="","",VLOOKUP(A27,[7]令和4年度契約状況調査票!$F:$AW,27,FALSE))</f>
        <v/>
      </c>
      <c r="N27" s="38" t="str">
        <f>IF(A27="","",IF(VLOOKUP(A27,[7]令和4年度契約状況調査票!$F:$AW,12,FALSE)="国所管",VLOOKUP(A27,[7]令和4年度契約状況調査票!$F:$AW,23,FALSE),""))</f>
        <v/>
      </c>
      <c r="O27" s="22" t="str">
        <f>IF(A27="","",IF(AND(Q27="○",P27="分担契約/単価契約"),"単価契約"&amp;CHAR(10)&amp;"予定調達総額 "&amp;TEXT(VLOOKUP(A27,[7]令和4年度契約状況調査票!$F:$AW,15,FALSE),"#,##0円")&amp;"(B)"&amp;CHAR(10)&amp;"分担契約"&amp;CHAR(10)&amp;VLOOKUP(A27,[7]令和4年度契約状況調査票!$F:$AW,31,FALSE),IF(AND(Q27="○",P27="分担契約"),"分担契約"&amp;CHAR(10)&amp;"契約総額 "&amp;TEXT(VLOOKUP(A27,[7]令和4年度契約状況調査票!$F:$AW,15,FALSE),"#,##0円")&amp;"(B)"&amp;CHAR(10)&amp;VLOOKUP(A27,[7]令和4年度契約状況調査票!$F:$AW,31,FALSE),(IF(P27="分担契約/単価契約","単価契約"&amp;CHAR(10)&amp;"予定調達総額 "&amp;TEXT(VLOOKUP(A27,[7]令和4年度契約状況調査票!$F:$AW,15,FALSE),"#,##0円")&amp;CHAR(10)&amp;"分担契約"&amp;CHAR(10)&amp;VLOOKUP(A27,[7]令和4年度契約状況調査票!$F:$AW,31,FALSE),IF(P27="分担契約","分担契約"&amp;CHAR(10)&amp;"契約総額 "&amp;TEXT(VLOOKUP(A27,[7]令和4年度契約状況調査票!$F:$AW,15,FALSE),"#,##0円")&amp;CHAR(10)&amp;VLOOKUP(A27,[7]令和4年度契約状況調査票!$F:$AW,31,FALSE),IF(P27="単価契約","単価契約"&amp;CHAR(10)&amp;"予定調達総額 "&amp;TEXT(VLOOKUP(A27,[7]令和4年度契約状況調査票!$F:$AW,15,FALSE),"#,##0円")&amp;CHAR(10)&amp;VLOOKUP(A27,[7]令和4年度契約状況調査票!$F:$AW,31,FALSE),VLOOKUP(A27,[7]令和4年度契約状況調査票!$F:$AW,31,FALSE))))))))</f>
        <v/>
      </c>
      <c r="P27" s="36" t="str">
        <f>IF(A27="","",VLOOKUP(A27,[7]令和4年度契約状況調査票!$F:$CE,52,FALSE))</f>
        <v/>
      </c>
    </row>
    <row r="28" spans="1:16" s="36" customFormat="1" ht="60" hidden="1" customHeight="1">
      <c r="A28" s="42" t="str">
        <f>IF(MAX([7]令和4年度契約状況調査票!F13:F34)&gt;=ROW()-5,ROW()-5,"")</f>
        <v/>
      </c>
      <c r="B28" s="13" t="str">
        <f>IF(A28="","",VLOOKUP(A28,[7]令和4年度契約状況調査票!$F:$AW,4,FALSE))</f>
        <v/>
      </c>
      <c r="C28" s="14" t="str">
        <f>IF(A28="","",VLOOKUP(A28,[7]令和4年度契約状況調査票!$F:$AW,5,FALSE))</f>
        <v/>
      </c>
      <c r="D28" s="15" t="str">
        <f>IF(A28="","",VLOOKUP(A28,[7]令和4年度契約状況調査票!$F:$AW,8,FALSE))</f>
        <v/>
      </c>
      <c r="E28" s="13" t="str">
        <f>IF(A28="","",VLOOKUP(A28,[7]令和4年度契約状況調査票!$F:$AW,9,FALSE))</f>
        <v/>
      </c>
      <c r="F28" s="16" t="str">
        <f>IF(A28="","",VLOOKUP(A28,[7]令和4年度契約状況調査票!$F:$AW,10,FALSE))</f>
        <v/>
      </c>
      <c r="G28" s="45" t="str">
        <f>IF(A28="","",VLOOKUP(A28,[7]令和4年度契約状況調査票!$F:$AW,30,FALSE))</f>
        <v/>
      </c>
      <c r="H28" s="18" t="str">
        <f>IF(A28="","",IF(VLOOKUP(A28,[7]令和4年度契約状況調査票!$F:$AW,13,FALSE)="他官署で調達手続きを実施のため","他官署で調達手続きを実施のため",IF(VLOOKUP(A28,[7]令和4年度契約状況調査票!$F:$AW,20,FALSE)="②同種の他の契約の予定価格を類推されるおそれがあるため公表しない","同種の他の契約の予定価格を類推されるおそれがあるため公表しない",IF(VLOOKUP(A28,[7]令和4年度契約状況調査票!$F:$AW,20,FALSE)="－","－",IF(VLOOKUP(A28,[7]令和4年度契約状況調査票!$F:$AW,6,FALSE)&lt;&gt;"",TEXT(VLOOKUP(A28,[7]令和4年度契約状況調査票!$F:$AW,13,FALSE),"#,##0円")&amp;CHAR(10)&amp;"(A)",VLOOKUP(A28,[7]令和4年度契約状況調査票!$F:$AW,13,FALSE))))))</f>
        <v/>
      </c>
      <c r="I28" s="18" t="str">
        <f>IF(A28="","",VLOOKUP(A28,[7]令和4年度契約状況調査票!$F:$AW,14,FALSE))</f>
        <v/>
      </c>
      <c r="J28" s="20" t="str">
        <f>IF(A28="","",IF(VLOOKUP(A28,[7]令和4年度契約状況調査票!$F:$AW,13,FALSE)="他官署で調達手続きを実施のため","－",IF(VLOOKUP(A28,[7]令和4年度契約状況調査票!$F:$AW,20,FALSE)="②同種の他の契約の予定価格を類推されるおそれがあるため公表しない","－",IF(VLOOKUP(A28,[7]令和4年度契約状況調査票!$F:$AW,20,FALSE)="－","－",IF(VLOOKUP(A28,[7]令和4年度契約状況調査票!$F:$AW,6,FALSE)&lt;&gt;"",TEXT(VLOOKUP(A28,[7]令和4年度契約状況調査票!$F:$AW,16,FALSE),"#.0%")&amp;CHAR(10)&amp;"(B/A×100)",VLOOKUP(A28,[7]令和4年度契約状況調査票!$F:$AW,16,FALSE))))))</f>
        <v/>
      </c>
      <c r="K28" s="38"/>
      <c r="L28" s="20" t="str">
        <f>IF(A28="","",IF(VLOOKUP(A28,[7]令和4年度契約状況調査票!$F:$AW,26,FALSE)="①公益社団法人","公社",IF(VLOOKUP(A28,[7]令和4年度契約状況調査票!$F:$AW,26,FALSE)="②公益財団法人","公財","")))</f>
        <v/>
      </c>
      <c r="M28" s="20" t="str">
        <f>IF(A28="","",VLOOKUP(A28,[7]令和4年度契約状況調査票!$F:$AW,27,FALSE))</f>
        <v/>
      </c>
      <c r="N28" s="38" t="str">
        <f>IF(A28="","",IF(VLOOKUP(A28,[7]令和4年度契約状況調査票!$F:$AW,12,FALSE)="国所管",VLOOKUP(A28,[7]令和4年度契約状況調査票!$F:$AW,23,FALSE),""))</f>
        <v/>
      </c>
      <c r="O28" s="22" t="str">
        <f>IF(A28="","",IF(AND(Q28="○",P28="分担契約/単価契約"),"単価契約"&amp;CHAR(10)&amp;"予定調達総額 "&amp;TEXT(VLOOKUP(A28,[7]令和4年度契約状況調査票!$F:$AW,15,FALSE),"#,##0円")&amp;"(B)"&amp;CHAR(10)&amp;"分担契約"&amp;CHAR(10)&amp;VLOOKUP(A28,[7]令和4年度契約状況調査票!$F:$AW,31,FALSE),IF(AND(Q28="○",P28="分担契約"),"分担契約"&amp;CHAR(10)&amp;"契約総額 "&amp;TEXT(VLOOKUP(A28,[7]令和4年度契約状況調査票!$F:$AW,15,FALSE),"#,##0円")&amp;"(B)"&amp;CHAR(10)&amp;VLOOKUP(A28,[7]令和4年度契約状況調査票!$F:$AW,31,FALSE),(IF(P28="分担契約/単価契約","単価契約"&amp;CHAR(10)&amp;"予定調達総額 "&amp;TEXT(VLOOKUP(A28,[7]令和4年度契約状況調査票!$F:$AW,15,FALSE),"#,##0円")&amp;CHAR(10)&amp;"分担契約"&amp;CHAR(10)&amp;VLOOKUP(A28,[7]令和4年度契約状況調査票!$F:$AW,31,FALSE),IF(P28="分担契約","分担契約"&amp;CHAR(10)&amp;"契約総額 "&amp;TEXT(VLOOKUP(A28,[7]令和4年度契約状況調査票!$F:$AW,15,FALSE),"#,##0円")&amp;CHAR(10)&amp;VLOOKUP(A28,[7]令和4年度契約状況調査票!$F:$AW,31,FALSE),IF(P28="単価契約","単価契約"&amp;CHAR(10)&amp;"予定調達総額 "&amp;TEXT(VLOOKUP(A28,[7]令和4年度契約状況調査票!$F:$AW,15,FALSE),"#,##0円")&amp;CHAR(10)&amp;VLOOKUP(A28,[7]令和4年度契約状況調査票!$F:$AW,31,FALSE),VLOOKUP(A28,[7]令和4年度契約状況調査票!$F:$AW,31,FALSE))))))))</f>
        <v/>
      </c>
      <c r="P28" s="36" t="str">
        <f>IF(A28="","",VLOOKUP(A28,[7]令和4年度契約状況調査票!$F:$CE,52,FALSE))</f>
        <v/>
      </c>
    </row>
    <row r="29" spans="1:16" s="36" customFormat="1" ht="60" hidden="1" customHeight="1">
      <c r="A29" s="42" t="str">
        <f>IF(MAX([7]令和4年度契約状況調査票!F13:F35)&gt;=ROW()-5,ROW()-5,"")</f>
        <v/>
      </c>
      <c r="B29" s="13" t="str">
        <f>IF(A29="","",VLOOKUP(A29,[7]令和4年度契約状況調査票!$F:$AW,4,FALSE))</f>
        <v/>
      </c>
      <c r="C29" s="14" t="str">
        <f>IF(A29="","",VLOOKUP(A29,[7]令和4年度契約状況調査票!$F:$AW,5,FALSE))</f>
        <v/>
      </c>
      <c r="D29" s="15" t="str">
        <f>IF(A29="","",VLOOKUP(A29,[7]令和4年度契約状況調査票!$F:$AW,8,FALSE))</f>
        <v/>
      </c>
      <c r="E29" s="13" t="str">
        <f>IF(A29="","",VLOOKUP(A29,[7]令和4年度契約状況調査票!$F:$AW,9,FALSE))</f>
        <v/>
      </c>
      <c r="F29" s="16" t="str">
        <f>IF(A29="","",VLOOKUP(A29,[7]令和4年度契約状況調査票!$F:$AW,10,FALSE))</f>
        <v/>
      </c>
      <c r="G29" s="45" t="str">
        <f>IF(A29="","",VLOOKUP(A29,[7]令和4年度契約状況調査票!$F:$AW,30,FALSE))</f>
        <v/>
      </c>
      <c r="H29" s="18" t="str">
        <f>IF(A29="","",IF(VLOOKUP(A29,[7]令和4年度契約状況調査票!$F:$AW,13,FALSE)="他官署で調達手続きを実施のため","他官署で調達手続きを実施のため",IF(VLOOKUP(A29,[7]令和4年度契約状況調査票!$F:$AW,20,FALSE)="②同種の他の契約の予定価格を類推されるおそれがあるため公表しない","同種の他の契約の予定価格を類推されるおそれがあるため公表しない",IF(VLOOKUP(A29,[7]令和4年度契約状況調査票!$F:$AW,20,FALSE)="－","－",IF(VLOOKUP(A29,[7]令和4年度契約状況調査票!$F:$AW,6,FALSE)&lt;&gt;"",TEXT(VLOOKUP(A29,[7]令和4年度契約状況調査票!$F:$AW,13,FALSE),"#,##0円")&amp;CHAR(10)&amp;"(A)",VLOOKUP(A29,[7]令和4年度契約状況調査票!$F:$AW,13,FALSE))))))</f>
        <v/>
      </c>
      <c r="I29" s="18" t="str">
        <f>IF(A29="","",VLOOKUP(A29,[7]令和4年度契約状況調査票!$F:$AW,14,FALSE))</f>
        <v/>
      </c>
      <c r="J29" s="20" t="str">
        <f>IF(A29="","",IF(VLOOKUP(A29,[7]令和4年度契約状況調査票!$F:$AW,13,FALSE)="他官署で調達手続きを実施のため","－",IF(VLOOKUP(A29,[7]令和4年度契約状況調査票!$F:$AW,20,FALSE)="②同種の他の契約の予定価格を類推されるおそれがあるため公表しない","－",IF(VLOOKUP(A29,[7]令和4年度契約状況調査票!$F:$AW,20,FALSE)="－","－",IF(VLOOKUP(A29,[7]令和4年度契約状況調査票!$F:$AW,6,FALSE)&lt;&gt;"",TEXT(VLOOKUP(A29,[7]令和4年度契約状況調査票!$F:$AW,16,FALSE),"#.0%")&amp;CHAR(10)&amp;"(B/A×100)",VLOOKUP(A29,[7]令和4年度契約状況調査票!$F:$AW,16,FALSE))))))</f>
        <v/>
      </c>
      <c r="K29" s="38"/>
      <c r="L29" s="20" t="str">
        <f>IF(A29="","",IF(VLOOKUP(A29,[7]令和4年度契約状況調査票!$F:$AW,26,FALSE)="①公益社団法人","公社",IF(VLOOKUP(A29,[7]令和4年度契約状況調査票!$F:$AW,26,FALSE)="②公益財団法人","公財","")))</f>
        <v/>
      </c>
      <c r="M29" s="20" t="str">
        <f>IF(A29="","",VLOOKUP(A29,[7]令和4年度契約状況調査票!$F:$AW,27,FALSE))</f>
        <v/>
      </c>
      <c r="N29" s="38" t="str">
        <f>IF(A29="","",IF(VLOOKUP(A29,[7]令和4年度契約状況調査票!$F:$AW,12,FALSE)="国所管",VLOOKUP(A29,[7]令和4年度契約状況調査票!$F:$AW,23,FALSE),""))</f>
        <v/>
      </c>
      <c r="O29" s="22" t="str">
        <f>IF(A29="","",IF(AND(Q29="○",P29="分担契約/単価契約"),"単価契約"&amp;CHAR(10)&amp;"予定調達総額 "&amp;TEXT(VLOOKUP(A29,[7]令和4年度契約状況調査票!$F:$AW,15,FALSE),"#,##0円")&amp;"(B)"&amp;CHAR(10)&amp;"分担契約"&amp;CHAR(10)&amp;VLOOKUP(A29,[7]令和4年度契約状況調査票!$F:$AW,31,FALSE),IF(AND(Q29="○",P29="分担契約"),"分担契約"&amp;CHAR(10)&amp;"契約総額 "&amp;TEXT(VLOOKUP(A29,[7]令和4年度契約状況調査票!$F:$AW,15,FALSE),"#,##0円")&amp;"(B)"&amp;CHAR(10)&amp;VLOOKUP(A29,[7]令和4年度契約状況調査票!$F:$AW,31,FALSE),(IF(P29="分担契約/単価契約","単価契約"&amp;CHAR(10)&amp;"予定調達総額 "&amp;TEXT(VLOOKUP(A29,[7]令和4年度契約状況調査票!$F:$AW,15,FALSE),"#,##0円")&amp;CHAR(10)&amp;"分担契約"&amp;CHAR(10)&amp;VLOOKUP(A29,[7]令和4年度契約状況調査票!$F:$AW,31,FALSE),IF(P29="分担契約","分担契約"&amp;CHAR(10)&amp;"契約総額 "&amp;TEXT(VLOOKUP(A29,[7]令和4年度契約状況調査票!$F:$AW,15,FALSE),"#,##0円")&amp;CHAR(10)&amp;VLOOKUP(A29,[7]令和4年度契約状況調査票!$F:$AW,31,FALSE),IF(P29="単価契約","単価契約"&amp;CHAR(10)&amp;"予定調達総額 "&amp;TEXT(VLOOKUP(A29,[7]令和4年度契約状況調査票!$F:$AW,15,FALSE),"#,##0円")&amp;CHAR(10)&amp;VLOOKUP(A29,[7]令和4年度契約状況調査票!$F:$AW,31,FALSE),VLOOKUP(A29,[7]令和4年度契約状況調査票!$F:$AW,31,FALSE))))))))</f>
        <v/>
      </c>
      <c r="P29" s="36" t="str">
        <f>IF(A29="","",VLOOKUP(A29,[7]令和4年度契約状況調査票!$F:$CE,52,FALSE))</f>
        <v/>
      </c>
    </row>
    <row r="30" spans="1:16" s="36" customFormat="1" ht="67.5" hidden="1" customHeight="1">
      <c r="A30" s="42" t="str">
        <f>IF(MAX([7]令和4年度契約状況調査票!F13:F36)&gt;=ROW()-5,ROW()-5,"")</f>
        <v/>
      </c>
      <c r="B30" s="13" t="str">
        <f>IF(A30="","",VLOOKUP(A30,[7]令和4年度契約状況調査票!$F:$AW,4,FALSE))</f>
        <v/>
      </c>
      <c r="C30" s="14" t="str">
        <f>IF(A30="","",VLOOKUP(A30,[7]令和4年度契約状況調査票!$F:$AW,5,FALSE))</f>
        <v/>
      </c>
      <c r="D30" s="15" t="str">
        <f>IF(A30="","",VLOOKUP(A30,[7]令和4年度契約状況調査票!$F:$AW,8,FALSE))</f>
        <v/>
      </c>
      <c r="E30" s="13" t="str">
        <f>IF(A30="","",VLOOKUP(A30,[7]令和4年度契約状況調査票!$F:$AW,9,FALSE))</f>
        <v/>
      </c>
      <c r="F30" s="16" t="str">
        <f>IF(A30="","",VLOOKUP(A30,[7]令和4年度契約状況調査票!$F:$AW,10,FALSE))</f>
        <v/>
      </c>
      <c r="G30" s="45" t="str">
        <f>IF(A30="","",VLOOKUP(A30,[7]令和4年度契約状況調査票!$F:$AW,30,FALSE))</f>
        <v/>
      </c>
      <c r="H30" s="18" t="str">
        <f>IF(A30="","",IF(VLOOKUP(A30,[7]令和4年度契約状況調査票!$F:$AW,13,FALSE)="他官署で調達手続きを実施のため","他官署で調達手続きを実施のため",IF(VLOOKUP(A30,[7]令和4年度契約状況調査票!$F:$AW,20,FALSE)="②同種の他の契約の予定価格を類推されるおそれがあるため公表しない","同種の他の契約の予定価格を類推されるおそれがあるため公表しない",IF(VLOOKUP(A30,[7]令和4年度契約状況調査票!$F:$AW,20,FALSE)="－","－",IF(VLOOKUP(A30,[7]令和4年度契約状況調査票!$F:$AW,6,FALSE)&lt;&gt;"",TEXT(VLOOKUP(A30,[7]令和4年度契約状況調査票!$F:$AW,13,FALSE),"#,##0円")&amp;CHAR(10)&amp;"(A)",VLOOKUP(A30,[7]令和4年度契約状況調査票!$F:$AW,13,FALSE))))))</f>
        <v/>
      </c>
      <c r="I30" s="18" t="str">
        <f>IF(A30="","",VLOOKUP(A30,[7]令和4年度契約状況調査票!$F:$AW,14,FALSE))</f>
        <v/>
      </c>
      <c r="J30" s="20" t="str">
        <f>IF(A30="","",IF(VLOOKUP(A30,[7]令和4年度契約状況調査票!$F:$AW,13,FALSE)="他官署で調達手続きを実施のため","－",IF(VLOOKUP(A30,[7]令和4年度契約状況調査票!$F:$AW,20,FALSE)="②同種の他の契約の予定価格を類推されるおそれがあるため公表しない","－",IF(VLOOKUP(A30,[7]令和4年度契約状況調査票!$F:$AW,20,FALSE)="－","－",IF(VLOOKUP(A30,[7]令和4年度契約状況調査票!$F:$AW,6,FALSE)&lt;&gt;"",TEXT(VLOOKUP(A30,[7]令和4年度契約状況調査票!$F:$AW,16,FALSE),"#.0%")&amp;CHAR(10)&amp;"(B/A×100)",VLOOKUP(A30,[7]令和4年度契約状況調査票!$F:$AW,16,FALSE))))))</f>
        <v/>
      </c>
      <c r="K30" s="38"/>
      <c r="L30" s="20" t="str">
        <f>IF(A30="","",IF(VLOOKUP(A30,[7]令和4年度契約状況調査票!$F:$AW,26,FALSE)="①公益社団法人","公社",IF(VLOOKUP(A30,[7]令和4年度契約状況調査票!$F:$AW,26,FALSE)="②公益財団法人","公財","")))</f>
        <v/>
      </c>
      <c r="M30" s="20" t="str">
        <f>IF(A30="","",VLOOKUP(A30,[7]令和4年度契約状況調査票!$F:$AW,27,FALSE))</f>
        <v/>
      </c>
      <c r="N30" s="38" t="str">
        <f>IF(A30="","",IF(VLOOKUP(A30,[7]令和4年度契約状況調査票!$F:$AW,12,FALSE)="国所管",VLOOKUP(A30,[7]令和4年度契約状況調査票!$F:$AW,23,FALSE),""))</f>
        <v/>
      </c>
      <c r="O30" s="22" t="str">
        <f>IF(A30="","",IF(AND(Q30="○",P30="分担契約/単価契約"),"単価契約"&amp;CHAR(10)&amp;"予定調達総額 "&amp;TEXT(VLOOKUP(A30,[7]令和4年度契約状況調査票!$F:$AW,15,FALSE),"#,##0円")&amp;"(B)"&amp;CHAR(10)&amp;"分担契約"&amp;CHAR(10)&amp;VLOOKUP(A30,[7]令和4年度契約状況調査票!$F:$AW,31,FALSE),IF(AND(Q30="○",P30="分担契約"),"分担契約"&amp;CHAR(10)&amp;"契約総額 "&amp;TEXT(VLOOKUP(A30,[7]令和4年度契約状況調査票!$F:$AW,15,FALSE),"#,##0円")&amp;"(B)"&amp;CHAR(10)&amp;VLOOKUP(A30,[7]令和4年度契約状況調査票!$F:$AW,31,FALSE),(IF(P30="分担契約/単価契約","単価契約"&amp;CHAR(10)&amp;"予定調達総額 "&amp;TEXT(VLOOKUP(A30,[7]令和4年度契約状況調査票!$F:$AW,15,FALSE),"#,##0円")&amp;CHAR(10)&amp;"分担契約"&amp;CHAR(10)&amp;VLOOKUP(A30,[7]令和4年度契約状況調査票!$F:$AW,31,FALSE),IF(P30="分担契約","分担契約"&amp;CHAR(10)&amp;"契約総額 "&amp;TEXT(VLOOKUP(A30,[7]令和4年度契約状況調査票!$F:$AW,15,FALSE),"#,##0円")&amp;CHAR(10)&amp;VLOOKUP(A30,[7]令和4年度契約状況調査票!$F:$AW,31,FALSE),IF(P30="単価契約","単価契約"&amp;CHAR(10)&amp;"予定調達総額 "&amp;TEXT(VLOOKUP(A30,[7]令和4年度契約状況調査票!$F:$AW,15,FALSE),"#,##0円")&amp;CHAR(10)&amp;VLOOKUP(A30,[7]令和4年度契約状況調査票!$F:$AW,31,FALSE),VLOOKUP(A30,[7]令和4年度契約状況調査票!$F:$AW,31,FALSE))))))))</f>
        <v/>
      </c>
      <c r="P30" s="36" t="str">
        <f>IF(A30="","",VLOOKUP(A30,[7]令和4年度契約状況調査票!$F:$CE,52,FALSE))</f>
        <v/>
      </c>
    </row>
    <row r="31" spans="1:16" s="36" customFormat="1" ht="60" hidden="1" customHeight="1">
      <c r="A31" s="42" t="str">
        <f>IF(MAX([7]令和4年度契約状況調査票!F13:F37)&gt;=ROW()-5,ROW()-5,"")</f>
        <v/>
      </c>
      <c r="B31" s="13" t="str">
        <f>IF(A31="","",VLOOKUP(A31,[7]令和4年度契約状況調査票!$F:$AW,4,FALSE))</f>
        <v/>
      </c>
      <c r="C31" s="14" t="str">
        <f>IF(A31="","",VLOOKUP(A31,[7]令和4年度契約状況調査票!$F:$AW,5,FALSE))</f>
        <v/>
      </c>
      <c r="D31" s="15" t="str">
        <f>IF(A31="","",VLOOKUP(A31,[7]令和4年度契約状況調査票!$F:$AW,8,FALSE))</f>
        <v/>
      </c>
      <c r="E31" s="13" t="str">
        <f>IF(A31="","",VLOOKUP(A31,[7]令和4年度契約状況調査票!$F:$AW,9,FALSE))</f>
        <v/>
      </c>
      <c r="F31" s="16" t="str">
        <f>IF(A31="","",VLOOKUP(A31,[7]令和4年度契約状況調査票!$F:$AW,10,FALSE))</f>
        <v/>
      </c>
      <c r="G31" s="45" t="str">
        <f>IF(A31="","",VLOOKUP(A31,[7]令和4年度契約状況調査票!$F:$AW,30,FALSE))</f>
        <v/>
      </c>
      <c r="H31" s="18" t="str">
        <f>IF(A31="","",IF(VLOOKUP(A31,[7]令和4年度契約状況調査票!$F:$AW,13,FALSE)="他官署で調達手続きを実施のため","他官署で調達手続きを実施のため",IF(VLOOKUP(A31,[7]令和4年度契約状況調査票!$F:$AW,20,FALSE)="②同種の他の契約の予定価格を類推されるおそれがあるため公表しない","同種の他の契約の予定価格を類推されるおそれがあるため公表しない",IF(VLOOKUP(A31,[7]令和4年度契約状況調査票!$F:$AW,20,FALSE)="－","－",IF(VLOOKUP(A31,[7]令和4年度契約状況調査票!$F:$AW,6,FALSE)&lt;&gt;"",TEXT(VLOOKUP(A31,[7]令和4年度契約状況調査票!$F:$AW,13,FALSE),"#,##0円")&amp;CHAR(10)&amp;"(A)",VLOOKUP(A31,[7]令和4年度契約状況調査票!$F:$AW,13,FALSE))))))</f>
        <v/>
      </c>
      <c r="I31" s="18" t="str">
        <f>IF(A31="","",VLOOKUP(A31,[7]令和4年度契約状況調査票!$F:$AW,14,FALSE))</f>
        <v/>
      </c>
      <c r="J31" s="20" t="str">
        <f>IF(A31="","",IF(VLOOKUP(A31,[7]令和4年度契約状況調査票!$F:$AW,13,FALSE)="他官署で調達手続きを実施のため","－",IF(VLOOKUP(A31,[7]令和4年度契約状況調査票!$F:$AW,20,FALSE)="②同種の他の契約の予定価格を類推されるおそれがあるため公表しない","－",IF(VLOOKUP(A31,[7]令和4年度契約状況調査票!$F:$AW,20,FALSE)="－","－",IF(VLOOKUP(A31,[7]令和4年度契約状況調査票!$F:$AW,6,FALSE)&lt;&gt;"",TEXT(VLOOKUP(A31,[7]令和4年度契約状況調査票!$F:$AW,16,FALSE),"#.0%")&amp;CHAR(10)&amp;"(B/A×100)",VLOOKUP(A31,[7]令和4年度契約状況調査票!$F:$AW,16,FALSE))))))</f>
        <v/>
      </c>
      <c r="K31" s="38"/>
      <c r="L31" s="20" t="str">
        <f>IF(A31="","",IF(VLOOKUP(A31,[7]令和4年度契約状況調査票!$F:$AW,26,FALSE)="①公益社団法人","公社",IF(VLOOKUP(A31,[7]令和4年度契約状況調査票!$F:$AW,26,FALSE)="②公益財団法人","公財","")))</f>
        <v/>
      </c>
      <c r="M31" s="20" t="str">
        <f>IF(A31="","",VLOOKUP(A31,[7]令和4年度契約状況調査票!$F:$AW,27,FALSE))</f>
        <v/>
      </c>
      <c r="N31" s="38" t="str">
        <f>IF(A31="","",IF(VLOOKUP(A31,[7]令和4年度契約状況調査票!$F:$AW,12,FALSE)="国所管",VLOOKUP(A31,[7]令和4年度契約状況調査票!$F:$AW,23,FALSE),""))</f>
        <v/>
      </c>
      <c r="O31" s="22" t="str">
        <f>IF(A31="","",IF(AND(Q31="○",P31="分担契約/単価契約"),"単価契約"&amp;CHAR(10)&amp;"予定調達総額 "&amp;TEXT(VLOOKUP(A31,[7]令和4年度契約状況調査票!$F:$AW,15,FALSE),"#,##0円")&amp;"(B)"&amp;CHAR(10)&amp;"分担契約"&amp;CHAR(10)&amp;VLOOKUP(A31,[7]令和4年度契約状況調査票!$F:$AW,31,FALSE),IF(AND(Q31="○",P31="分担契約"),"分担契約"&amp;CHAR(10)&amp;"契約総額 "&amp;TEXT(VLOOKUP(A31,[7]令和4年度契約状況調査票!$F:$AW,15,FALSE),"#,##0円")&amp;"(B)"&amp;CHAR(10)&amp;VLOOKUP(A31,[7]令和4年度契約状況調査票!$F:$AW,31,FALSE),(IF(P31="分担契約/単価契約","単価契約"&amp;CHAR(10)&amp;"予定調達総額 "&amp;TEXT(VLOOKUP(A31,[7]令和4年度契約状況調査票!$F:$AW,15,FALSE),"#,##0円")&amp;CHAR(10)&amp;"分担契約"&amp;CHAR(10)&amp;VLOOKUP(A31,[7]令和4年度契約状況調査票!$F:$AW,31,FALSE),IF(P31="分担契約","分担契約"&amp;CHAR(10)&amp;"契約総額 "&amp;TEXT(VLOOKUP(A31,[7]令和4年度契約状況調査票!$F:$AW,15,FALSE),"#,##0円")&amp;CHAR(10)&amp;VLOOKUP(A31,[7]令和4年度契約状況調査票!$F:$AW,31,FALSE),IF(P31="単価契約","単価契約"&amp;CHAR(10)&amp;"予定調達総額 "&amp;TEXT(VLOOKUP(A31,[7]令和4年度契約状況調査票!$F:$AW,15,FALSE),"#,##0円")&amp;CHAR(10)&amp;VLOOKUP(A31,[7]令和4年度契約状況調査票!$F:$AW,31,FALSE),VLOOKUP(A31,[7]令和4年度契約状況調査票!$F:$AW,31,FALSE))))))))</f>
        <v/>
      </c>
      <c r="P31" s="36" t="str">
        <f>IF(A31="","",VLOOKUP(A31,[7]令和4年度契約状況調査票!$F:$CE,52,FALSE))</f>
        <v/>
      </c>
    </row>
    <row r="32" spans="1:16" s="36" customFormat="1" ht="124.5" hidden="1" customHeight="1">
      <c r="A32" s="42" t="str">
        <f>IF(MAX([7]令和4年度契約状況調査票!F13:F38)&gt;=ROW()-5,ROW()-5,"")</f>
        <v/>
      </c>
      <c r="B32" s="13" t="str">
        <f>IF(A32="","",VLOOKUP(A32,[7]令和4年度契約状況調査票!$F:$AW,4,FALSE))</f>
        <v/>
      </c>
      <c r="C32" s="14" t="str">
        <f>IF(A32="","",VLOOKUP(A32,[7]令和4年度契約状況調査票!$F:$AW,5,FALSE))</f>
        <v/>
      </c>
      <c r="D32" s="15" t="str">
        <f>IF(A32="","",VLOOKUP(A32,[7]令和4年度契約状況調査票!$F:$AW,8,FALSE))</f>
        <v/>
      </c>
      <c r="E32" s="13" t="str">
        <f>IF(A32="","",VLOOKUP(A32,[7]令和4年度契約状況調査票!$F:$AW,9,FALSE))</f>
        <v/>
      </c>
      <c r="F32" s="16" t="str">
        <f>IF(A32="","",VLOOKUP(A32,[7]令和4年度契約状況調査票!$F:$AW,10,FALSE))</f>
        <v/>
      </c>
      <c r="G32" s="45" t="str">
        <f>IF(A32="","",VLOOKUP(A32,[7]令和4年度契約状況調査票!$F:$AW,30,FALSE))</f>
        <v/>
      </c>
      <c r="H32" s="18" t="str">
        <f>IF(A32="","",IF(VLOOKUP(A32,[7]令和4年度契約状況調査票!$F:$AW,13,FALSE)="他官署で調達手続きを実施のため","他官署で調達手続きを実施のため",IF(VLOOKUP(A32,[7]令和4年度契約状況調査票!$F:$AW,20,FALSE)="②同種の他の契約の予定価格を類推されるおそれがあるため公表しない","同種の他の契約の予定価格を類推されるおそれがあるため公表しない",IF(VLOOKUP(A32,[7]令和4年度契約状況調査票!$F:$AW,20,FALSE)="－","－",IF(VLOOKUP(A32,[7]令和4年度契約状況調査票!$F:$AW,6,FALSE)&lt;&gt;"",TEXT(VLOOKUP(A32,[7]令和4年度契約状況調査票!$F:$AW,13,FALSE),"#,##0円")&amp;CHAR(10)&amp;"(A)",VLOOKUP(A32,[7]令和4年度契約状況調査票!$F:$AW,13,FALSE))))))</f>
        <v/>
      </c>
      <c r="I32" s="18" t="str">
        <f>IF(A32="","",VLOOKUP(A32,[7]令和4年度契約状況調査票!$F:$AW,14,FALSE))</f>
        <v/>
      </c>
      <c r="J32" s="20" t="str">
        <f>IF(A32="","",IF(VLOOKUP(A32,[7]令和4年度契約状況調査票!$F:$AW,13,FALSE)="他官署で調達手続きを実施のため","－",IF(VLOOKUP(A32,[7]令和4年度契約状況調査票!$F:$AW,20,FALSE)="②同種の他の契約の予定価格を類推されるおそれがあるため公表しない","－",IF(VLOOKUP(A32,[7]令和4年度契約状況調査票!$F:$AW,20,FALSE)="－","－",IF(VLOOKUP(A32,[7]令和4年度契約状況調査票!$F:$AW,6,FALSE)&lt;&gt;"",TEXT(VLOOKUP(A32,[7]令和4年度契約状況調査票!$F:$AW,16,FALSE),"#.0%")&amp;CHAR(10)&amp;"(B/A×100)",VLOOKUP(A32,[7]令和4年度契約状況調査票!$F:$AW,16,FALSE))))))</f>
        <v/>
      </c>
      <c r="K32" s="38"/>
      <c r="L32" s="20" t="str">
        <f>IF(A32="","",IF(VLOOKUP(A32,[7]令和4年度契約状況調査票!$F:$AW,26,FALSE)="①公益社団法人","公社",IF(VLOOKUP(A32,[7]令和4年度契約状況調査票!$F:$AW,26,FALSE)="②公益財団法人","公財","")))</f>
        <v/>
      </c>
      <c r="M32" s="20" t="str">
        <f>IF(A32="","",VLOOKUP(A32,[7]令和4年度契約状況調査票!$F:$AW,27,FALSE))</f>
        <v/>
      </c>
      <c r="N32" s="38" t="str">
        <f>IF(A32="","",IF(VLOOKUP(A32,[7]令和4年度契約状況調査票!$F:$AW,12,FALSE)="国所管",VLOOKUP(A32,[7]令和4年度契約状況調査票!$F:$AW,23,FALSE),""))</f>
        <v/>
      </c>
      <c r="O32" s="22" t="str">
        <f>IF(A32="","",IF(AND(Q32="○",P32="分担契約/単価契約"),"単価契約"&amp;CHAR(10)&amp;"予定調達総額 "&amp;TEXT(VLOOKUP(A32,[7]令和4年度契約状況調査票!$F:$AW,15,FALSE),"#,##0円")&amp;"(B)"&amp;CHAR(10)&amp;"分担契約"&amp;CHAR(10)&amp;VLOOKUP(A32,[7]令和4年度契約状況調査票!$F:$AW,31,FALSE),IF(AND(Q32="○",P32="分担契約"),"分担契約"&amp;CHAR(10)&amp;"契約総額 "&amp;TEXT(VLOOKUP(A32,[7]令和4年度契約状況調査票!$F:$AW,15,FALSE),"#,##0円")&amp;"(B)"&amp;CHAR(10)&amp;VLOOKUP(A32,[7]令和4年度契約状況調査票!$F:$AW,31,FALSE),(IF(P32="分担契約/単価契約","単価契約"&amp;CHAR(10)&amp;"予定調達総額 "&amp;TEXT(VLOOKUP(A32,[7]令和4年度契約状況調査票!$F:$AW,15,FALSE),"#,##0円")&amp;CHAR(10)&amp;"分担契約"&amp;CHAR(10)&amp;VLOOKUP(A32,[7]令和4年度契約状況調査票!$F:$AW,31,FALSE),IF(P32="分担契約","分担契約"&amp;CHAR(10)&amp;"契約総額 "&amp;TEXT(VLOOKUP(A32,[7]令和4年度契約状況調査票!$F:$AW,15,FALSE),"#,##0円")&amp;CHAR(10)&amp;VLOOKUP(A32,[7]令和4年度契約状況調査票!$F:$AW,31,FALSE),IF(P32="単価契約","単価契約"&amp;CHAR(10)&amp;"予定調達総額 "&amp;TEXT(VLOOKUP(A32,[7]令和4年度契約状況調査票!$F:$AW,15,FALSE),"#,##0円")&amp;CHAR(10)&amp;VLOOKUP(A32,[7]令和4年度契約状況調査票!$F:$AW,31,FALSE),VLOOKUP(A32,[7]令和4年度契約状況調査票!$F:$AW,31,FALSE))))))))</f>
        <v/>
      </c>
      <c r="P32" s="36" t="str">
        <f>IF(A32="","",VLOOKUP(A32,[7]令和4年度契約状況調査票!$F:$CE,52,FALSE))</f>
        <v/>
      </c>
    </row>
    <row r="33" spans="1:16" s="36" customFormat="1" ht="124.5" hidden="1" customHeight="1">
      <c r="A33" s="42" t="str">
        <f>IF(MAX([7]令和4年度契約状況調査票!F13:F39)&gt;=ROW()-5,ROW()-5,"")</f>
        <v/>
      </c>
      <c r="B33" s="13" t="str">
        <f>IF(A33="","",VLOOKUP(A33,[7]令和4年度契約状況調査票!$F:$AW,4,FALSE))</f>
        <v/>
      </c>
      <c r="C33" s="14" t="str">
        <f>IF(A33="","",VLOOKUP(A33,[7]令和4年度契約状況調査票!$F:$AW,5,FALSE))</f>
        <v/>
      </c>
      <c r="D33" s="15" t="str">
        <f>IF(A33="","",VLOOKUP(A33,[7]令和4年度契約状況調査票!$F:$AW,8,FALSE))</f>
        <v/>
      </c>
      <c r="E33" s="13" t="str">
        <f>IF(A33="","",VLOOKUP(A33,[7]令和4年度契約状況調査票!$F:$AW,9,FALSE))</f>
        <v/>
      </c>
      <c r="F33" s="16" t="str">
        <f>IF(A33="","",VLOOKUP(A33,[7]令和4年度契約状況調査票!$F:$AW,10,FALSE))</f>
        <v/>
      </c>
      <c r="G33" s="45" t="str">
        <f>IF(A33="","",VLOOKUP(A33,[7]令和4年度契約状況調査票!$F:$AW,30,FALSE))</f>
        <v/>
      </c>
      <c r="H33" s="18" t="str">
        <f>IF(A33="","",IF(VLOOKUP(A33,[7]令和4年度契約状況調査票!$F:$AW,13,FALSE)="他官署で調達手続きを実施のため","他官署で調達手続きを実施のため",IF(VLOOKUP(A33,[7]令和4年度契約状況調査票!$F:$AW,20,FALSE)="②同種の他の契約の予定価格を類推されるおそれがあるため公表しない","同種の他の契約の予定価格を類推されるおそれがあるため公表しない",IF(VLOOKUP(A33,[7]令和4年度契約状況調査票!$F:$AW,20,FALSE)="－","－",IF(VLOOKUP(A33,[7]令和4年度契約状況調査票!$F:$AW,6,FALSE)&lt;&gt;"",TEXT(VLOOKUP(A33,[7]令和4年度契約状況調査票!$F:$AW,13,FALSE),"#,##0円")&amp;CHAR(10)&amp;"(A)",VLOOKUP(A33,[7]令和4年度契約状況調査票!$F:$AW,13,FALSE))))))</f>
        <v/>
      </c>
      <c r="I33" s="18" t="str">
        <f>IF(A33="","",VLOOKUP(A33,[7]令和4年度契約状況調査票!$F:$AW,14,FALSE))</f>
        <v/>
      </c>
      <c r="J33" s="20" t="str">
        <f>IF(A33="","",IF(VLOOKUP(A33,[7]令和4年度契約状況調査票!$F:$AW,13,FALSE)="他官署で調達手続きを実施のため","－",IF(VLOOKUP(A33,[7]令和4年度契約状況調査票!$F:$AW,20,FALSE)="②同種の他の契約の予定価格を類推されるおそれがあるため公表しない","－",IF(VLOOKUP(A33,[7]令和4年度契約状況調査票!$F:$AW,20,FALSE)="－","－",IF(VLOOKUP(A33,[7]令和4年度契約状況調査票!$F:$AW,6,FALSE)&lt;&gt;"",TEXT(VLOOKUP(A33,[7]令和4年度契約状況調査票!$F:$AW,16,FALSE),"#.0%")&amp;CHAR(10)&amp;"(B/A×100)",VLOOKUP(A33,[7]令和4年度契約状況調査票!$F:$AW,16,FALSE))))))</f>
        <v/>
      </c>
      <c r="K33" s="38"/>
      <c r="L33" s="20" t="str">
        <f>IF(A33="","",IF(VLOOKUP(A33,[7]令和4年度契約状況調査票!$F:$AW,26,FALSE)="①公益社団法人","公社",IF(VLOOKUP(A33,[7]令和4年度契約状況調査票!$F:$AW,26,FALSE)="②公益財団法人","公財","")))</f>
        <v/>
      </c>
      <c r="M33" s="20" t="str">
        <f>IF(A33="","",VLOOKUP(A33,[7]令和4年度契約状況調査票!$F:$AW,27,FALSE))</f>
        <v/>
      </c>
      <c r="N33" s="38" t="str">
        <f>IF(A33="","",IF(VLOOKUP(A33,[7]令和4年度契約状況調査票!$F:$AW,12,FALSE)="国所管",VLOOKUP(A33,[7]令和4年度契約状況調査票!$F:$AW,23,FALSE),""))</f>
        <v/>
      </c>
      <c r="O33" s="22" t="str">
        <f>IF(A33="","",IF(AND(Q33="○",P33="分担契約/単価契約"),"単価契約"&amp;CHAR(10)&amp;"予定調達総額 "&amp;TEXT(VLOOKUP(A33,[7]令和4年度契約状況調査票!$F:$AW,15,FALSE),"#,##0円")&amp;"(B)"&amp;CHAR(10)&amp;"分担契約"&amp;CHAR(10)&amp;VLOOKUP(A33,[7]令和4年度契約状況調査票!$F:$AW,31,FALSE),IF(AND(Q33="○",P33="分担契約"),"分担契約"&amp;CHAR(10)&amp;"契約総額 "&amp;TEXT(VLOOKUP(A33,[7]令和4年度契約状況調査票!$F:$AW,15,FALSE),"#,##0円")&amp;"(B)"&amp;CHAR(10)&amp;VLOOKUP(A33,[7]令和4年度契約状況調査票!$F:$AW,31,FALSE),(IF(P33="分担契約/単価契約","単価契約"&amp;CHAR(10)&amp;"予定調達総額 "&amp;TEXT(VLOOKUP(A33,[7]令和4年度契約状況調査票!$F:$AW,15,FALSE),"#,##0円")&amp;CHAR(10)&amp;"分担契約"&amp;CHAR(10)&amp;VLOOKUP(A33,[7]令和4年度契約状況調査票!$F:$AW,31,FALSE),IF(P33="分担契約","分担契約"&amp;CHAR(10)&amp;"契約総額 "&amp;TEXT(VLOOKUP(A33,[7]令和4年度契約状況調査票!$F:$AW,15,FALSE),"#,##0円")&amp;CHAR(10)&amp;VLOOKUP(A33,[7]令和4年度契約状況調査票!$F:$AW,31,FALSE),IF(P33="単価契約","単価契約"&amp;CHAR(10)&amp;"予定調達総額 "&amp;TEXT(VLOOKUP(A33,[7]令和4年度契約状況調査票!$F:$AW,15,FALSE),"#,##0円")&amp;CHAR(10)&amp;VLOOKUP(A33,[7]令和4年度契約状況調査票!$F:$AW,31,FALSE),VLOOKUP(A33,[7]令和4年度契約状況調査票!$F:$AW,31,FALSE))))))))</f>
        <v/>
      </c>
      <c r="P33" s="36" t="str">
        <f>IF(A33="","",VLOOKUP(A33,[7]令和4年度契約状況調査票!$F:$CE,52,FALSE))</f>
        <v/>
      </c>
    </row>
    <row r="34" spans="1:16" s="36" customFormat="1" ht="67.5" hidden="1" customHeight="1">
      <c r="A34" s="42" t="str">
        <f>IF(MAX([7]令和4年度契約状況調査票!F13:F40)&gt;=ROW()-5,ROW()-5,"")</f>
        <v/>
      </c>
      <c r="B34" s="13" t="str">
        <f>IF(A34="","",VLOOKUP(A34,[7]令和4年度契約状況調査票!$F:$AW,4,FALSE))</f>
        <v/>
      </c>
      <c r="C34" s="14" t="str">
        <f>IF(A34="","",VLOOKUP(A34,[7]令和4年度契約状況調査票!$F:$AW,5,FALSE))</f>
        <v/>
      </c>
      <c r="D34" s="15" t="str">
        <f>IF(A34="","",VLOOKUP(A34,[7]令和4年度契約状況調査票!$F:$AW,8,FALSE))</f>
        <v/>
      </c>
      <c r="E34" s="13" t="str">
        <f>IF(A34="","",VLOOKUP(A34,[7]令和4年度契約状況調査票!$F:$AW,9,FALSE))</f>
        <v/>
      </c>
      <c r="F34" s="16" t="str">
        <f>IF(A34="","",VLOOKUP(A34,[7]令和4年度契約状況調査票!$F:$AW,10,FALSE))</f>
        <v/>
      </c>
      <c r="G34" s="45" t="str">
        <f>IF(A34="","",VLOOKUP(A34,[7]令和4年度契約状況調査票!$F:$AW,30,FALSE))</f>
        <v/>
      </c>
      <c r="H34" s="18" t="str">
        <f>IF(A34="","",IF(VLOOKUP(A34,[7]令和4年度契約状況調査票!$F:$AW,13,FALSE)="他官署で調達手続きを実施のため","他官署で調達手続きを実施のため",IF(VLOOKUP(A34,[7]令和4年度契約状況調査票!$F:$AW,20,FALSE)="②同種の他の契約の予定価格を類推されるおそれがあるため公表しない","同種の他の契約の予定価格を類推されるおそれがあるため公表しない",IF(VLOOKUP(A34,[7]令和4年度契約状況調査票!$F:$AW,20,FALSE)="－","－",IF(VLOOKUP(A34,[7]令和4年度契約状況調査票!$F:$AW,6,FALSE)&lt;&gt;"",TEXT(VLOOKUP(A34,[7]令和4年度契約状況調査票!$F:$AW,13,FALSE),"#,##0円")&amp;CHAR(10)&amp;"(A)",VLOOKUP(A34,[7]令和4年度契約状況調査票!$F:$AW,13,FALSE))))))</f>
        <v/>
      </c>
      <c r="I34" s="18" t="str">
        <f>IF(A34="","",VLOOKUP(A34,[7]令和4年度契約状況調査票!$F:$AW,14,FALSE))</f>
        <v/>
      </c>
      <c r="J34" s="20" t="str">
        <f>IF(A34="","",IF(VLOOKUP(A34,[7]令和4年度契約状況調査票!$F:$AW,13,FALSE)="他官署で調達手続きを実施のため","－",IF(VLOOKUP(A34,[7]令和4年度契約状況調査票!$F:$AW,20,FALSE)="②同種の他の契約の予定価格を類推されるおそれがあるため公表しない","－",IF(VLOOKUP(A34,[7]令和4年度契約状況調査票!$F:$AW,20,FALSE)="－","－",IF(VLOOKUP(A34,[7]令和4年度契約状況調査票!$F:$AW,6,FALSE)&lt;&gt;"",TEXT(VLOOKUP(A34,[7]令和4年度契約状況調査票!$F:$AW,16,FALSE),"#.0%")&amp;CHAR(10)&amp;"(B/A×100)",VLOOKUP(A34,[7]令和4年度契約状況調査票!$F:$AW,16,FALSE))))))</f>
        <v/>
      </c>
      <c r="K34" s="38"/>
      <c r="L34" s="20" t="str">
        <f>IF(A34="","",IF(VLOOKUP(A34,[7]令和4年度契約状況調査票!$F:$AW,26,FALSE)="①公益社団法人","公社",IF(VLOOKUP(A34,[7]令和4年度契約状況調査票!$F:$AW,26,FALSE)="②公益財団法人","公財","")))</f>
        <v/>
      </c>
      <c r="M34" s="20" t="str">
        <f>IF(A34="","",VLOOKUP(A34,[7]令和4年度契約状況調査票!$F:$AW,27,FALSE))</f>
        <v/>
      </c>
      <c r="N34" s="38" t="str">
        <f>IF(A34="","",IF(VLOOKUP(A34,[7]令和4年度契約状況調査票!$F:$AW,12,FALSE)="国所管",VLOOKUP(A34,[7]令和4年度契約状況調査票!$F:$AW,23,FALSE),""))</f>
        <v/>
      </c>
      <c r="O34" s="22" t="str">
        <f>IF(A34="","",IF(AND(Q34="○",P34="分担契約/単価契約"),"単価契約"&amp;CHAR(10)&amp;"予定調達総額 "&amp;TEXT(VLOOKUP(A34,[7]令和4年度契約状況調査票!$F:$AW,15,FALSE),"#,##0円")&amp;"(B)"&amp;CHAR(10)&amp;"分担契約"&amp;CHAR(10)&amp;VLOOKUP(A34,[7]令和4年度契約状況調査票!$F:$AW,31,FALSE),IF(AND(Q34="○",P34="分担契約"),"分担契約"&amp;CHAR(10)&amp;"契約総額 "&amp;TEXT(VLOOKUP(A34,[7]令和4年度契約状況調査票!$F:$AW,15,FALSE),"#,##0円")&amp;"(B)"&amp;CHAR(10)&amp;VLOOKUP(A34,[7]令和4年度契約状況調査票!$F:$AW,31,FALSE),(IF(P34="分担契約/単価契約","単価契約"&amp;CHAR(10)&amp;"予定調達総額 "&amp;TEXT(VLOOKUP(A34,[7]令和4年度契約状況調査票!$F:$AW,15,FALSE),"#,##0円")&amp;CHAR(10)&amp;"分担契約"&amp;CHAR(10)&amp;VLOOKUP(A34,[7]令和4年度契約状況調査票!$F:$AW,31,FALSE),IF(P34="分担契約","分担契約"&amp;CHAR(10)&amp;"契約総額 "&amp;TEXT(VLOOKUP(A34,[7]令和4年度契約状況調査票!$F:$AW,15,FALSE),"#,##0円")&amp;CHAR(10)&amp;VLOOKUP(A34,[7]令和4年度契約状況調査票!$F:$AW,31,FALSE),IF(P34="単価契約","単価契約"&amp;CHAR(10)&amp;"予定調達総額 "&amp;TEXT(VLOOKUP(A34,[7]令和4年度契約状況調査票!$F:$AW,15,FALSE),"#,##0円")&amp;CHAR(10)&amp;VLOOKUP(A34,[7]令和4年度契約状況調査票!$F:$AW,31,FALSE),VLOOKUP(A34,[7]令和4年度契約状況調査票!$F:$AW,31,FALSE))))))))</f>
        <v/>
      </c>
      <c r="P34" s="36" t="str">
        <f>IF(A34="","",VLOOKUP(A34,[7]令和4年度契約状況調査票!$F:$CE,52,FALSE))</f>
        <v/>
      </c>
    </row>
    <row r="35" spans="1:16" s="36" customFormat="1" ht="67.5" hidden="1" customHeight="1">
      <c r="A35" s="42" t="str">
        <f>IF(MAX([7]令和4年度契約状況調査票!F13:F41)&gt;=ROW()-5,ROW()-5,"")</f>
        <v/>
      </c>
      <c r="B35" s="13" t="str">
        <f>IF(A35="","",VLOOKUP(A35,[7]令和4年度契約状況調査票!$F:$AW,4,FALSE))</f>
        <v/>
      </c>
      <c r="C35" s="14" t="str">
        <f>IF(A35="","",VLOOKUP(A35,[7]令和4年度契約状況調査票!$F:$AW,5,FALSE))</f>
        <v/>
      </c>
      <c r="D35" s="15" t="str">
        <f>IF(A35="","",VLOOKUP(A35,[7]令和4年度契約状況調査票!$F:$AW,8,FALSE))</f>
        <v/>
      </c>
      <c r="E35" s="13" t="str">
        <f>IF(A35="","",VLOOKUP(A35,[7]令和4年度契約状況調査票!$F:$AW,9,FALSE))</f>
        <v/>
      </c>
      <c r="F35" s="16" t="str">
        <f>IF(A35="","",VLOOKUP(A35,[7]令和4年度契約状況調査票!$F:$AW,10,FALSE))</f>
        <v/>
      </c>
      <c r="G35" s="45" t="str">
        <f>IF(A35="","",VLOOKUP(A35,[7]令和4年度契約状況調査票!$F:$AW,30,FALSE))</f>
        <v/>
      </c>
      <c r="H35" s="18" t="str">
        <f>IF(A35="","",IF(VLOOKUP(A35,[7]令和4年度契約状況調査票!$F:$AW,13,FALSE)="他官署で調達手続きを実施のため","他官署で調達手続きを実施のため",IF(VLOOKUP(A35,[7]令和4年度契約状況調査票!$F:$AW,20,FALSE)="②同種の他の契約の予定価格を類推されるおそれがあるため公表しない","同種の他の契約の予定価格を類推されるおそれがあるため公表しない",IF(VLOOKUP(A35,[7]令和4年度契約状況調査票!$F:$AW,20,FALSE)="－","－",IF(VLOOKUP(A35,[7]令和4年度契約状況調査票!$F:$AW,6,FALSE)&lt;&gt;"",TEXT(VLOOKUP(A35,[7]令和4年度契約状況調査票!$F:$AW,13,FALSE),"#,##0円")&amp;CHAR(10)&amp;"(A)",VLOOKUP(A35,[7]令和4年度契約状況調査票!$F:$AW,13,FALSE))))))</f>
        <v/>
      </c>
      <c r="I35" s="18" t="str">
        <f>IF(A35="","",VLOOKUP(A35,[7]令和4年度契約状況調査票!$F:$AW,14,FALSE))</f>
        <v/>
      </c>
      <c r="J35" s="20" t="str">
        <f>IF(A35="","",IF(VLOOKUP(A35,[7]令和4年度契約状況調査票!$F:$AW,13,FALSE)="他官署で調達手続きを実施のため","－",IF(VLOOKUP(A35,[7]令和4年度契約状況調査票!$F:$AW,20,FALSE)="②同種の他の契約の予定価格を類推されるおそれがあるため公表しない","－",IF(VLOOKUP(A35,[7]令和4年度契約状況調査票!$F:$AW,20,FALSE)="－","－",IF(VLOOKUP(A35,[7]令和4年度契約状況調査票!$F:$AW,6,FALSE)&lt;&gt;"",TEXT(VLOOKUP(A35,[7]令和4年度契約状況調査票!$F:$AW,16,FALSE),"#.0%")&amp;CHAR(10)&amp;"(B/A×100)",VLOOKUP(A35,[7]令和4年度契約状況調査票!$F:$AW,16,FALSE))))))</f>
        <v/>
      </c>
      <c r="K35" s="38"/>
      <c r="L35" s="20" t="str">
        <f>IF(A35="","",IF(VLOOKUP(A35,[7]令和4年度契約状況調査票!$F:$AW,26,FALSE)="①公益社団法人","公社",IF(VLOOKUP(A35,[7]令和4年度契約状況調査票!$F:$AW,26,FALSE)="②公益財団法人","公財","")))</f>
        <v/>
      </c>
      <c r="M35" s="20" t="str">
        <f>IF(A35="","",VLOOKUP(A35,[7]令和4年度契約状況調査票!$F:$AW,27,FALSE))</f>
        <v/>
      </c>
      <c r="N35" s="38" t="str">
        <f>IF(A35="","",IF(VLOOKUP(A35,[7]令和4年度契約状況調査票!$F:$AW,12,FALSE)="国所管",VLOOKUP(A35,[7]令和4年度契約状況調査票!$F:$AW,23,FALSE),""))</f>
        <v/>
      </c>
      <c r="O35" s="22" t="str">
        <f>IF(A35="","",IF(AND(Q35="○",P35="分担契約/単価契約"),"単価契約"&amp;CHAR(10)&amp;"予定調達総額 "&amp;TEXT(VLOOKUP(A35,[7]令和4年度契約状況調査票!$F:$AW,15,FALSE),"#,##0円")&amp;"(B)"&amp;CHAR(10)&amp;"分担契約"&amp;CHAR(10)&amp;VLOOKUP(A35,[7]令和4年度契約状況調査票!$F:$AW,31,FALSE),IF(AND(Q35="○",P35="分担契約"),"分担契約"&amp;CHAR(10)&amp;"契約総額 "&amp;TEXT(VLOOKUP(A35,[7]令和4年度契約状況調査票!$F:$AW,15,FALSE),"#,##0円")&amp;"(B)"&amp;CHAR(10)&amp;VLOOKUP(A35,[7]令和4年度契約状況調査票!$F:$AW,31,FALSE),(IF(P35="分担契約/単価契約","単価契約"&amp;CHAR(10)&amp;"予定調達総額 "&amp;TEXT(VLOOKUP(A35,[7]令和4年度契約状況調査票!$F:$AW,15,FALSE),"#,##0円")&amp;CHAR(10)&amp;"分担契約"&amp;CHAR(10)&amp;VLOOKUP(A35,[7]令和4年度契約状況調査票!$F:$AW,31,FALSE),IF(P35="分担契約","分担契約"&amp;CHAR(10)&amp;"契約総額 "&amp;TEXT(VLOOKUP(A35,[7]令和4年度契約状況調査票!$F:$AW,15,FALSE),"#,##0円")&amp;CHAR(10)&amp;VLOOKUP(A35,[7]令和4年度契約状況調査票!$F:$AW,31,FALSE),IF(P35="単価契約","単価契約"&amp;CHAR(10)&amp;"予定調達総額 "&amp;TEXT(VLOOKUP(A35,[7]令和4年度契約状況調査票!$F:$AW,15,FALSE),"#,##0円")&amp;CHAR(10)&amp;VLOOKUP(A35,[7]令和4年度契約状況調査票!$F:$AW,31,FALSE),VLOOKUP(A35,[7]令和4年度契約状況調査票!$F:$AW,31,FALSE))))))))</f>
        <v/>
      </c>
      <c r="P35" s="36" t="str">
        <f>IF(A35="","",VLOOKUP(A35,[7]令和4年度契約状況調査票!$F:$CE,52,FALSE))</f>
        <v/>
      </c>
    </row>
    <row r="36" spans="1:16" s="36" customFormat="1" ht="67.5" hidden="1" customHeight="1">
      <c r="A36" s="42" t="str">
        <f>IF(MAX([7]令和4年度契約状況調査票!F13:F42)&gt;=ROW()-5,ROW()-5,"")</f>
        <v/>
      </c>
      <c r="B36" s="13" t="str">
        <f>IF(A36="","",VLOOKUP(A36,[7]令和4年度契約状況調査票!$F:$AW,4,FALSE))</f>
        <v/>
      </c>
      <c r="C36" s="14" t="str">
        <f>IF(A36="","",VLOOKUP(A36,[7]令和4年度契約状況調査票!$F:$AW,5,FALSE))</f>
        <v/>
      </c>
      <c r="D36" s="15" t="str">
        <f>IF(A36="","",VLOOKUP(A36,[7]令和4年度契約状況調査票!$F:$AW,8,FALSE))</f>
        <v/>
      </c>
      <c r="E36" s="13" t="str">
        <f>IF(A36="","",VLOOKUP(A36,[7]令和4年度契約状況調査票!$F:$AW,9,FALSE))</f>
        <v/>
      </c>
      <c r="F36" s="16" t="str">
        <f>IF(A36="","",VLOOKUP(A36,[7]令和4年度契約状況調査票!$F:$AW,10,FALSE))</f>
        <v/>
      </c>
      <c r="G36" s="45" t="str">
        <f>IF(A36="","",VLOOKUP(A36,[7]令和4年度契約状況調査票!$F:$AW,30,FALSE))</f>
        <v/>
      </c>
      <c r="H36" s="18" t="str">
        <f>IF(A36="","",IF(VLOOKUP(A36,[7]令和4年度契約状況調査票!$F:$AW,13,FALSE)="他官署で調達手続きを実施のため","他官署で調達手続きを実施のため",IF(VLOOKUP(A36,[7]令和4年度契約状況調査票!$F:$AW,20,FALSE)="②同種の他の契約の予定価格を類推されるおそれがあるため公表しない","同種の他の契約の予定価格を類推されるおそれがあるため公表しない",IF(VLOOKUP(A36,[7]令和4年度契約状況調査票!$F:$AW,20,FALSE)="－","－",IF(VLOOKUP(A36,[7]令和4年度契約状況調査票!$F:$AW,6,FALSE)&lt;&gt;"",TEXT(VLOOKUP(A36,[7]令和4年度契約状況調査票!$F:$AW,13,FALSE),"#,##0円")&amp;CHAR(10)&amp;"(A)",VLOOKUP(A36,[7]令和4年度契約状況調査票!$F:$AW,13,FALSE))))))</f>
        <v/>
      </c>
      <c r="I36" s="18" t="str">
        <f>IF(A36="","",VLOOKUP(A36,[7]令和4年度契約状況調査票!$F:$AW,14,FALSE))</f>
        <v/>
      </c>
      <c r="J36" s="20" t="str">
        <f>IF(A36="","",IF(VLOOKUP(A36,[7]令和4年度契約状況調査票!$F:$AW,13,FALSE)="他官署で調達手続きを実施のため","－",IF(VLOOKUP(A36,[7]令和4年度契約状況調査票!$F:$AW,20,FALSE)="②同種の他の契約の予定価格を類推されるおそれがあるため公表しない","－",IF(VLOOKUP(A36,[7]令和4年度契約状況調査票!$F:$AW,20,FALSE)="－","－",IF(VLOOKUP(A36,[7]令和4年度契約状況調査票!$F:$AW,6,FALSE)&lt;&gt;"",TEXT(VLOOKUP(A36,[7]令和4年度契約状況調査票!$F:$AW,16,FALSE),"#.0%")&amp;CHAR(10)&amp;"(B/A×100)",VLOOKUP(A36,[7]令和4年度契約状況調査票!$F:$AW,16,FALSE))))))</f>
        <v/>
      </c>
      <c r="K36" s="38"/>
      <c r="L36" s="20" t="str">
        <f>IF(A36="","",IF(VLOOKUP(A36,[7]令和4年度契約状況調査票!$F:$AW,26,FALSE)="①公益社団法人","公社",IF(VLOOKUP(A36,[7]令和4年度契約状況調査票!$F:$AW,26,FALSE)="②公益財団法人","公財","")))</f>
        <v/>
      </c>
      <c r="M36" s="20" t="str">
        <f>IF(A36="","",VLOOKUP(A36,[7]令和4年度契約状況調査票!$F:$AW,27,FALSE))</f>
        <v/>
      </c>
      <c r="N36" s="38" t="str">
        <f>IF(A36="","",IF(VLOOKUP(A36,[7]令和4年度契約状況調査票!$F:$AW,12,FALSE)="国所管",VLOOKUP(A36,[7]令和4年度契約状況調査票!$F:$AW,23,FALSE),""))</f>
        <v/>
      </c>
      <c r="O36" s="22" t="str">
        <f>IF(A36="","",IF(AND(Q36="○",P36="分担契約/単価契約"),"単価契約"&amp;CHAR(10)&amp;"予定調達総額 "&amp;TEXT(VLOOKUP(A36,[7]令和4年度契約状況調査票!$F:$AW,15,FALSE),"#,##0円")&amp;"(B)"&amp;CHAR(10)&amp;"分担契約"&amp;CHAR(10)&amp;VLOOKUP(A36,[7]令和4年度契約状況調査票!$F:$AW,31,FALSE),IF(AND(Q36="○",P36="分担契約"),"分担契約"&amp;CHAR(10)&amp;"契約総額 "&amp;TEXT(VLOOKUP(A36,[7]令和4年度契約状況調査票!$F:$AW,15,FALSE),"#,##0円")&amp;"(B)"&amp;CHAR(10)&amp;VLOOKUP(A36,[7]令和4年度契約状況調査票!$F:$AW,31,FALSE),(IF(P36="分担契約/単価契約","単価契約"&amp;CHAR(10)&amp;"予定調達総額 "&amp;TEXT(VLOOKUP(A36,[7]令和4年度契約状況調査票!$F:$AW,15,FALSE),"#,##0円")&amp;CHAR(10)&amp;"分担契約"&amp;CHAR(10)&amp;VLOOKUP(A36,[7]令和4年度契約状況調査票!$F:$AW,31,FALSE),IF(P36="分担契約","分担契約"&amp;CHAR(10)&amp;"契約総額 "&amp;TEXT(VLOOKUP(A36,[7]令和4年度契約状況調査票!$F:$AW,15,FALSE),"#,##0円")&amp;CHAR(10)&amp;VLOOKUP(A36,[7]令和4年度契約状況調査票!$F:$AW,31,FALSE),IF(P36="単価契約","単価契約"&amp;CHAR(10)&amp;"予定調達総額 "&amp;TEXT(VLOOKUP(A36,[7]令和4年度契約状況調査票!$F:$AW,15,FALSE),"#,##0円")&amp;CHAR(10)&amp;VLOOKUP(A36,[7]令和4年度契約状況調査票!$F:$AW,31,FALSE),VLOOKUP(A36,[7]令和4年度契約状況調査票!$F:$AW,31,FALSE))))))))</f>
        <v/>
      </c>
      <c r="P36" s="36" t="str">
        <f>IF(A36="","",VLOOKUP(A36,[7]令和4年度契約状況調査票!$F:$CE,52,FALSE))</f>
        <v/>
      </c>
    </row>
    <row r="37" spans="1:16" s="36" customFormat="1" ht="67.5" hidden="1" customHeight="1">
      <c r="A37" s="42" t="str">
        <f>IF(MAX([7]令和4年度契約状況調査票!F13:F43)&gt;=ROW()-5,ROW()-5,"")</f>
        <v/>
      </c>
      <c r="B37" s="13" t="str">
        <f>IF(A37="","",VLOOKUP(A37,[7]令和4年度契約状況調査票!$F:$AW,4,FALSE))</f>
        <v/>
      </c>
      <c r="C37" s="14" t="str">
        <f>IF(A37="","",VLOOKUP(A37,[7]令和4年度契約状況調査票!$F:$AW,5,FALSE))</f>
        <v/>
      </c>
      <c r="D37" s="15" t="str">
        <f>IF(A37="","",VLOOKUP(A37,[7]令和4年度契約状況調査票!$F:$AW,8,FALSE))</f>
        <v/>
      </c>
      <c r="E37" s="13" t="str">
        <f>IF(A37="","",VLOOKUP(A37,[7]令和4年度契約状況調査票!$F:$AW,9,FALSE))</f>
        <v/>
      </c>
      <c r="F37" s="16" t="str">
        <f>IF(A37="","",VLOOKUP(A37,[7]令和4年度契約状況調査票!$F:$AW,10,FALSE))</f>
        <v/>
      </c>
      <c r="G37" s="45" t="str">
        <f>IF(A37="","",VLOOKUP(A37,[7]令和4年度契約状況調査票!$F:$AW,30,FALSE))</f>
        <v/>
      </c>
      <c r="H37" s="18" t="str">
        <f>IF(A37="","",IF(VLOOKUP(A37,[7]令和4年度契約状況調査票!$F:$AW,13,FALSE)="他官署で調達手続きを実施のため","他官署で調達手続きを実施のため",IF(VLOOKUP(A37,[7]令和4年度契約状況調査票!$F:$AW,20,FALSE)="②同種の他の契約の予定価格を類推されるおそれがあるため公表しない","同種の他の契約の予定価格を類推されるおそれがあるため公表しない",IF(VLOOKUP(A37,[7]令和4年度契約状況調査票!$F:$AW,20,FALSE)="－","－",IF(VLOOKUP(A37,[7]令和4年度契約状況調査票!$F:$AW,6,FALSE)&lt;&gt;"",TEXT(VLOOKUP(A37,[7]令和4年度契約状況調査票!$F:$AW,13,FALSE),"#,##0円")&amp;CHAR(10)&amp;"(A)",VLOOKUP(A37,[7]令和4年度契約状況調査票!$F:$AW,13,FALSE))))))</f>
        <v/>
      </c>
      <c r="I37" s="18" t="str">
        <f>IF(A37="","",VLOOKUP(A37,[7]令和4年度契約状況調査票!$F:$AW,14,FALSE))</f>
        <v/>
      </c>
      <c r="J37" s="20" t="str">
        <f>IF(A37="","",IF(VLOOKUP(A37,[7]令和4年度契約状況調査票!$F:$AW,13,FALSE)="他官署で調達手続きを実施のため","－",IF(VLOOKUP(A37,[7]令和4年度契約状況調査票!$F:$AW,20,FALSE)="②同種の他の契約の予定価格を類推されるおそれがあるため公表しない","－",IF(VLOOKUP(A37,[7]令和4年度契約状況調査票!$F:$AW,20,FALSE)="－","－",IF(VLOOKUP(A37,[7]令和4年度契約状況調査票!$F:$AW,6,FALSE)&lt;&gt;"",TEXT(VLOOKUP(A37,[7]令和4年度契約状況調査票!$F:$AW,16,FALSE),"#.0%")&amp;CHAR(10)&amp;"(B/A×100)",VLOOKUP(A37,[7]令和4年度契約状況調査票!$F:$AW,16,FALSE))))))</f>
        <v/>
      </c>
      <c r="K37" s="38"/>
      <c r="L37" s="20" t="str">
        <f>IF(A37="","",IF(VLOOKUP(A37,[7]令和4年度契約状況調査票!$F:$AW,26,FALSE)="①公益社団法人","公社",IF(VLOOKUP(A37,[7]令和4年度契約状況調査票!$F:$AW,26,FALSE)="②公益財団法人","公財","")))</f>
        <v/>
      </c>
      <c r="M37" s="20" t="str">
        <f>IF(A37="","",VLOOKUP(A37,[7]令和4年度契約状況調査票!$F:$AW,27,FALSE))</f>
        <v/>
      </c>
      <c r="N37" s="38" t="str">
        <f>IF(A37="","",IF(VLOOKUP(A37,[7]令和4年度契約状況調査票!$F:$AW,12,FALSE)="国所管",VLOOKUP(A37,[7]令和4年度契約状況調査票!$F:$AW,23,FALSE),""))</f>
        <v/>
      </c>
      <c r="O37" s="22" t="str">
        <f>IF(A37="","",IF(AND(Q37="○",P37="分担契約/単価契約"),"単価契約"&amp;CHAR(10)&amp;"予定調達総額 "&amp;TEXT(VLOOKUP(A37,[7]令和4年度契約状況調査票!$F:$AW,15,FALSE),"#,##0円")&amp;"(B)"&amp;CHAR(10)&amp;"分担契約"&amp;CHAR(10)&amp;VLOOKUP(A37,[7]令和4年度契約状況調査票!$F:$AW,31,FALSE),IF(AND(Q37="○",P37="分担契約"),"分担契約"&amp;CHAR(10)&amp;"契約総額 "&amp;TEXT(VLOOKUP(A37,[7]令和4年度契約状況調査票!$F:$AW,15,FALSE),"#,##0円")&amp;"(B)"&amp;CHAR(10)&amp;VLOOKUP(A37,[7]令和4年度契約状況調査票!$F:$AW,31,FALSE),(IF(P37="分担契約/単価契約","単価契約"&amp;CHAR(10)&amp;"予定調達総額 "&amp;TEXT(VLOOKUP(A37,[7]令和4年度契約状況調査票!$F:$AW,15,FALSE),"#,##0円")&amp;CHAR(10)&amp;"分担契約"&amp;CHAR(10)&amp;VLOOKUP(A37,[7]令和4年度契約状況調査票!$F:$AW,31,FALSE),IF(P37="分担契約","分担契約"&amp;CHAR(10)&amp;"契約総額 "&amp;TEXT(VLOOKUP(A37,[7]令和4年度契約状況調査票!$F:$AW,15,FALSE),"#,##0円")&amp;CHAR(10)&amp;VLOOKUP(A37,[7]令和4年度契約状況調査票!$F:$AW,31,FALSE),IF(P37="単価契約","単価契約"&amp;CHAR(10)&amp;"予定調達総額 "&amp;TEXT(VLOOKUP(A37,[7]令和4年度契約状況調査票!$F:$AW,15,FALSE),"#,##0円")&amp;CHAR(10)&amp;VLOOKUP(A37,[7]令和4年度契約状況調査票!$F:$AW,31,FALSE),VLOOKUP(A37,[7]令和4年度契約状況調査票!$F:$AW,31,FALSE))))))))</f>
        <v/>
      </c>
      <c r="P37" s="36" t="str">
        <f>IF(A37="","",VLOOKUP(A37,[7]令和4年度契約状況調査票!$F:$CE,52,FALSE))</f>
        <v/>
      </c>
    </row>
    <row r="38" spans="1:16" s="36" customFormat="1" ht="67.5" hidden="1" customHeight="1">
      <c r="A38" s="42" t="str">
        <f>IF(MAX([7]令和4年度契約状況調査票!F13:F44)&gt;=ROW()-5,ROW()-5,"")</f>
        <v/>
      </c>
      <c r="B38" s="13" t="str">
        <f>IF(A38="","",VLOOKUP(A38,[7]令和4年度契約状況調査票!$F:$AW,4,FALSE))</f>
        <v/>
      </c>
      <c r="C38" s="14" t="str">
        <f>IF(A38="","",VLOOKUP(A38,[7]令和4年度契約状況調査票!$F:$AW,5,FALSE))</f>
        <v/>
      </c>
      <c r="D38" s="15" t="str">
        <f>IF(A38="","",VLOOKUP(A38,[7]令和4年度契約状況調査票!$F:$AW,8,FALSE))</f>
        <v/>
      </c>
      <c r="E38" s="13" t="str">
        <f>IF(A38="","",VLOOKUP(A38,[7]令和4年度契約状況調査票!$F:$AW,9,FALSE))</f>
        <v/>
      </c>
      <c r="F38" s="16" t="str">
        <f>IF(A38="","",VLOOKUP(A38,[7]令和4年度契約状況調査票!$F:$AW,10,FALSE))</f>
        <v/>
      </c>
      <c r="G38" s="45" t="str">
        <f>IF(A38="","",VLOOKUP(A38,[7]令和4年度契約状況調査票!$F:$AW,30,FALSE))</f>
        <v/>
      </c>
      <c r="H38" s="18" t="str">
        <f>IF(A38="","",IF(VLOOKUP(A38,[7]令和4年度契約状況調査票!$F:$AW,13,FALSE)="他官署で調達手続きを実施のため","他官署で調達手続きを実施のため",IF(VLOOKUP(A38,[7]令和4年度契約状況調査票!$F:$AW,20,FALSE)="②同種の他の契約の予定価格を類推されるおそれがあるため公表しない","同種の他の契約の予定価格を類推されるおそれがあるため公表しない",IF(VLOOKUP(A38,[7]令和4年度契約状況調査票!$F:$AW,20,FALSE)="－","－",IF(VLOOKUP(A38,[7]令和4年度契約状況調査票!$F:$AW,6,FALSE)&lt;&gt;"",TEXT(VLOOKUP(A38,[7]令和4年度契約状況調査票!$F:$AW,13,FALSE),"#,##0円")&amp;CHAR(10)&amp;"(A)",VLOOKUP(A38,[7]令和4年度契約状況調査票!$F:$AW,13,FALSE))))))</f>
        <v/>
      </c>
      <c r="I38" s="18" t="str">
        <f>IF(A38="","",VLOOKUP(A38,[7]令和4年度契約状況調査票!$F:$AW,14,FALSE))</f>
        <v/>
      </c>
      <c r="J38" s="20" t="str">
        <f>IF(A38="","",IF(VLOOKUP(A38,[7]令和4年度契約状況調査票!$F:$AW,13,FALSE)="他官署で調達手続きを実施のため","－",IF(VLOOKUP(A38,[7]令和4年度契約状況調査票!$F:$AW,20,FALSE)="②同種の他の契約の予定価格を類推されるおそれがあるため公表しない","－",IF(VLOOKUP(A38,[7]令和4年度契約状況調査票!$F:$AW,20,FALSE)="－","－",IF(VLOOKUP(A38,[7]令和4年度契約状況調査票!$F:$AW,6,FALSE)&lt;&gt;"",TEXT(VLOOKUP(A38,[7]令和4年度契約状況調査票!$F:$AW,16,FALSE),"#.0%")&amp;CHAR(10)&amp;"(B/A×100)",VLOOKUP(A38,[7]令和4年度契約状況調査票!$F:$AW,16,FALSE))))))</f>
        <v/>
      </c>
      <c r="K38" s="38"/>
      <c r="L38" s="20" t="str">
        <f>IF(A38="","",IF(VLOOKUP(A38,[7]令和4年度契約状況調査票!$F:$AW,26,FALSE)="①公益社団法人","公社",IF(VLOOKUP(A38,[7]令和4年度契約状況調査票!$F:$AW,26,FALSE)="②公益財団法人","公財","")))</f>
        <v/>
      </c>
      <c r="M38" s="20" t="str">
        <f>IF(A38="","",VLOOKUP(A38,[7]令和4年度契約状況調査票!$F:$AW,27,FALSE))</f>
        <v/>
      </c>
      <c r="N38" s="38" t="str">
        <f>IF(A38="","",IF(VLOOKUP(A38,[7]令和4年度契約状況調査票!$F:$AW,12,FALSE)="国所管",VLOOKUP(A38,[7]令和4年度契約状況調査票!$F:$AW,23,FALSE),""))</f>
        <v/>
      </c>
      <c r="O38" s="22" t="str">
        <f>IF(A38="","",IF(AND(Q38="○",P38="分担契約/単価契約"),"単価契約"&amp;CHAR(10)&amp;"予定調達総額 "&amp;TEXT(VLOOKUP(A38,[7]令和4年度契約状況調査票!$F:$AW,15,FALSE),"#,##0円")&amp;"(B)"&amp;CHAR(10)&amp;"分担契約"&amp;CHAR(10)&amp;VLOOKUP(A38,[7]令和4年度契約状況調査票!$F:$AW,31,FALSE),IF(AND(Q38="○",P38="分担契約"),"分担契約"&amp;CHAR(10)&amp;"契約総額 "&amp;TEXT(VLOOKUP(A38,[7]令和4年度契約状況調査票!$F:$AW,15,FALSE),"#,##0円")&amp;"(B)"&amp;CHAR(10)&amp;VLOOKUP(A38,[7]令和4年度契約状況調査票!$F:$AW,31,FALSE),(IF(P38="分担契約/単価契約","単価契約"&amp;CHAR(10)&amp;"予定調達総額 "&amp;TEXT(VLOOKUP(A38,[7]令和4年度契約状況調査票!$F:$AW,15,FALSE),"#,##0円")&amp;CHAR(10)&amp;"分担契約"&amp;CHAR(10)&amp;VLOOKUP(A38,[7]令和4年度契約状況調査票!$F:$AW,31,FALSE),IF(P38="分担契約","分担契約"&amp;CHAR(10)&amp;"契約総額 "&amp;TEXT(VLOOKUP(A38,[7]令和4年度契約状況調査票!$F:$AW,15,FALSE),"#,##0円")&amp;CHAR(10)&amp;VLOOKUP(A38,[7]令和4年度契約状況調査票!$F:$AW,31,FALSE),IF(P38="単価契約","単価契約"&amp;CHAR(10)&amp;"予定調達総額 "&amp;TEXT(VLOOKUP(A38,[7]令和4年度契約状況調査票!$F:$AW,15,FALSE),"#,##0円")&amp;CHAR(10)&amp;VLOOKUP(A38,[7]令和4年度契約状況調査票!$F:$AW,31,FALSE),VLOOKUP(A38,[7]令和4年度契約状況調査票!$F:$AW,31,FALSE))))))))</f>
        <v/>
      </c>
      <c r="P38" s="36" t="str">
        <f>IF(A38="","",VLOOKUP(A38,[7]令和4年度契約状況調査票!$F:$CE,52,FALSE))</f>
        <v/>
      </c>
    </row>
    <row r="39" spans="1:16" s="36" customFormat="1" ht="67.5" hidden="1" customHeight="1">
      <c r="A39" s="42" t="str">
        <f>IF(MAX([7]令和4年度契約状況調査票!F13:F45)&gt;=ROW()-5,ROW()-5,"")</f>
        <v/>
      </c>
      <c r="B39" s="13" t="str">
        <f>IF(A39="","",VLOOKUP(A39,[7]令和4年度契約状況調査票!$F:$AW,4,FALSE))</f>
        <v/>
      </c>
      <c r="C39" s="14" t="str">
        <f>IF(A39="","",VLOOKUP(A39,[7]令和4年度契約状況調査票!$F:$AW,5,FALSE))</f>
        <v/>
      </c>
      <c r="D39" s="15" t="str">
        <f>IF(A39="","",VLOOKUP(A39,[7]令和4年度契約状況調査票!$F:$AW,8,FALSE))</f>
        <v/>
      </c>
      <c r="E39" s="13" t="str">
        <f>IF(A39="","",VLOOKUP(A39,[7]令和4年度契約状況調査票!$F:$AW,9,FALSE))</f>
        <v/>
      </c>
      <c r="F39" s="16" t="str">
        <f>IF(A39="","",VLOOKUP(A39,[7]令和4年度契約状況調査票!$F:$AW,10,FALSE))</f>
        <v/>
      </c>
      <c r="G39" s="45" t="str">
        <f>IF(A39="","",VLOOKUP(A39,[7]令和4年度契約状況調査票!$F:$AW,30,FALSE))</f>
        <v/>
      </c>
      <c r="H39" s="18" t="str">
        <f>IF(A39="","",IF(VLOOKUP(A39,[7]令和4年度契約状況調査票!$F:$AW,13,FALSE)="他官署で調達手続きを実施のため","他官署で調達手続きを実施のため",IF(VLOOKUP(A39,[7]令和4年度契約状況調査票!$F:$AW,20,FALSE)="②同種の他の契約の予定価格を類推されるおそれがあるため公表しない","同種の他の契約の予定価格を類推されるおそれがあるため公表しない",IF(VLOOKUP(A39,[7]令和4年度契約状況調査票!$F:$AW,20,FALSE)="－","－",IF(VLOOKUP(A39,[7]令和4年度契約状況調査票!$F:$AW,6,FALSE)&lt;&gt;"",TEXT(VLOOKUP(A39,[7]令和4年度契約状況調査票!$F:$AW,13,FALSE),"#,##0円")&amp;CHAR(10)&amp;"(A)",VLOOKUP(A39,[7]令和4年度契約状況調査票!$F:$AW,13,FALSE))))))</f>
        <v/>
      </c>
      <c r="I39" s="18" t="str">
        <f>IF(A39="","",VLOOKUP(A39,[7]令和4年度契約状況調査票!$F:$AW,14,FALSE))</f>
        <v/>
      </c>
      <c r="J39" s="20" t="str">
        <f>IF(A39="","",IF(VLOOKUP(A39,[7]令和4年度契約状況調査票!$F:$AW,13,FALSE)="他官署で調達手続きを実施のため","－",IF(VLOOKUP(A39,[7]令和4年度契約状況調査票!$F:$AW,20,FALSE)="②同種の他の契約の予定価格を類推されるおそれがあるため公表しない","－",IF(VLOOKUP(A39,[7]令和4年度契約状況調査票!$F:$AW,20,FALSE)="－","－",IF(VLOOKUP(A39,[7]令和4年度契約状況調査票!$F:$AW,6,FALSE)&lt;&gt;"",TEXT(VLOOKUP(A39,[7]令和4年度契約状況調査票!$F:$AW,16,FALSE),"#.0%")&amp;CHAR(10)&amp;"(B/A×100)",VLOOKUP(A39,[7]令和4年度契約状況調査票!$F:$AW,16,FALSE))))))</f>
        <v/>
      </c>
      <c r="K39" s="38"/>
      <c r="L39" s="20" t="str">
        <f>IF(A39="","",IF(VLOOKUP(A39,[7]令和4年度契約状況調査票!$F:$AW,26,FALSE)="①公益社団法人","公社",IF(VLOOKUP(A39,[7]令和4年度契約状況調査票!$F:$AW,26,FALSE)="②公益財団法人","公財","")))</f>
        <v/>
      </c>
      <c r="M39" s="20" t="str">
        <f>IF(A39="","",VLOOKUP(A39,[7]令和4年度契約状況調査票!$F:$AW,27,FALSE))</f>
        <v/>
      </c>
      <c r="N39" s="38" t="str">
        <f>IF(A39="","",IF(VLOOKUP(A39,[7]令和4年度契約状況調査票!$F:$AW,12,FALSE)="国所管",VLOOKUP(A39,[7]令和4年度契約状況調査票!$F:$AW,23,FALSE),""))</f>
        <v/>
      </c>
      <c r="O39" s="22" t="str">
        <f>IF(A39="","",IF(AND(Q39="○",P39="分担契約/単価契約"),"単価契約"&amp;CHAR(10)&amp;"予定調達総額 "&amp;TEXT(VLOOKUP(A39,[7]令和4年度契約状況調査票!$F:$AW,15,FALSE),"#,##0円")&amp;"(B)"&amp;CHAR(10)&amp;"分担契約"&amp;CHAR(10)&amp;VLOOKUP(A39,[7]令和4年度契約状況調査票!$F:$AW,31,FALSE),IF(AND(Q39="○",P39="分担契約"),"分担契約"&amp;CHAR(10)&amp;"契約総額 "&amp;TEXT(VLOOKUP(A39,[7]令和4年度契約状況調査票!$F:$AW,15,FALSE),"#,##0円")&amp;"(B)"&amp;CHAR(10)&amp;VLOOKUP(A39,[7]令和4年度契約状況調査票!$F:$AW,31,FALSE),(IF(P39="分担契約/単価契約","単価契約"&amp;CHAR(10)&amp;"予定調達総額 "&amp;TEXT(VLOOKUP(A39,[7]令和4年度契約状況調査票!$F:$AW,15,FALSE),"#,##0円")&amp;CHAR(10)&amp;"分担契約"&amp;CHAR(10)&amp;VLOOKUP(A39,[7]令和4年度契約状況調査票!$F:$AW,31,FALSE),IF(P39="分担契約","分担契約"&amp;CHAR(10)&amp;"契約総額 "&amp;TEXT(VLOOKUP(A39,[7]令和4年度契約状況調査票!$F:$AW,15,FALSE),"#,##0円")&amp;CHAR(10)&amp;VLOOKUP(A39,[7]令和4年度契約状況調査票!$F:$AW,31,FALSE),IF(P39="単価契約","単価契約"&amp;CHAR(10)&amp;"予定調達総額 "&amp;TEXT(VLOOKUP(A39,[7]令和4年度契約状況調査票!$F:$AW,15,FALSE),"#,##0円")&amp;CHAR(10)&amp;VLOOKUP(A39,[7]令和4年度契約状況調査票!$F:$AW,31,FALSE),VLOOKUP(A39,[7]令和4年度契約状況調査票!$F:$AW,31,FALSE))))))))</f>
        <v/>
      </c>
      <c r="P39" s="36" t="str">
        <f>IF(A39="","",VLOOKUP(A39,[7]令和4年度契約状況調査票!$F:$CE,52,FALSE))</f>
        <v/>
      </c>
    </row>
    <row r="40" spans="1:16" s="36" customFormat="1" ht="67.5" hidden="1" customHeight="1">
      <c r="A40" s="42" t="str">
        <f>IF(MAX([7]令和4年度契約状況調査票!F13:F46)&gt;=ROW()-5,ROW()-5,"")</f>
        <v/>
      </c>
      <c r="B40" s="13" t="str">
        <f>IF(A40="","",VLOOKUP(A40,[7]令和4年度契約状況調査票!$F:$AW,4,FALSE))</f>
        <v/>
      </c>
      <c r="C40" s="14" t="str">
        <f>IF(A40="","",VLOOKUP(A40,[7]令和4年度契約状況調査票!$F:$AW,5,FALSE))</f>
        <v/>
      </c>
      <c r="D40" s="15" t="str">
        <f>IF(A40="","",VLOOKUP(A40,[7]令和4年度契約状況調査票!$F:$AW,8,FALSE))</f>
        <v/>
      </c>
      <c r="E40" s="13" t="str">
        <f>IF(A40="","",VLOOKUP(A40,[7]令和4年度契約状況調査票!$F:$AW,9,FALSE))</f>
        <v/>
      </c>
      <c r="F40" s="16" t="str">
        <f>IF(A40="","",VLOOKUP(A40,[7]令和4年度契約状況調査票!$F:$AW,10,FALSE))</f>
        <v/>
      </c>
      <c r="G40" s="45" t="str">
        <f>IF(A40="","",VLOOKUP(A40,[7]令和4年度契約状況調査票!$F:$AW,30,FALSE))</f>
        <v/>
      </c>
      <c r="H40" s="18" t="str">
        <f>IF(A40="","",IF(VLOOKUP(A40,[7]令和4年度契約状況調査票!$F:$AW,13,FALSE)="他官署で調達手続きを実施のため","他官署で調達手続きを実施のため",IF(VLOOKUP(A40,[7]令和4年度契約状況調査票!$F:$AW,20,FALSE)="②同種の他の契約の予定価格を類推されるおそれがあるため公表しない","同種の他の契約の予定価格を類推されるおそれがあるため公表しない",IF(VLOOKUP(A40,[7]令和4年度契約状況調査票!$F:$AW,20,FALSE)="－","－",IF(VLOOKUP(A40,[7]令和4年度契約状況調査票!$F:$AW,6,FALSE)&lt;&gt;"",TEXT(VLOOKUP(A40,[7]令和4年度契約状況調査票!$F:$AW,13,FALSE),"#,##0円")&amp;CHAR(10)&amp;"(A)",VLOOKUP(A40,[7]令和4年度契約状況調査票!$F:$AW,13,FALSE))))))</f>
        <v/>
      </c>
      <c r="I40" s="18" t="str">
        <f>IF(A40="","",VLOOKUP(A40,[7]令和4年度契約状況調査票!$F:$AW,14,FALSE))</f>
        <v/>
      </c>
      <c r="J40" s="20" t="str">
        <f>IF(A40="","",IF(VLOOKUP(A40,[7]令和4年度契約状況調査票!$F:$AW,13,FALSE)="他官署で調達手続きを実施のため","－",IF(VLOOKUP(A40,[7]令和4年度契約状況調査票!$F:$AW,20,FALSE)="②同種の他の契約の予定価格を類推されるおそれがあるため公表しない","－",IF(VLOOKUP(A40,[7]令和4年度契約状況調査票!$F:$AW,20,FALSE)="－","－",IF(VLOOKUP(A40,[7]令和4年度契約状況調査票!$F:$AW,6,FALSE)&lt;&gt;"",TEXT(VLOOKUP(A40,[7]令和4年度契約状況調査票!$F:$AW,16,FALSE),"#.0%")&amp;CHAR(10)&amp;"(B/A×100)",VLOOKUP(A40,[7]令和4年度契約状況調査票!$F:$AW,16,FALSE))))))</f>
        <v/>
      </c>
      <c r="K40" s="38"/>
      <c r="L40" s="20" t="str">
        <f>IF(A40="","",IF(VLOOKUP(A40,[7]令和4年度契約状況調査票!$F:$AW,26,FALSE)="①公益社団法人","公社",IF(VLOOKUP(A40,[7]令和4年度契約状況調査票!$F:$AW,26,FALSE)="②公益財団法人","公財","")))</f>
        <v/>
      </c>
      <c r="M40" s="20" t="str">
        <f>IF(A40="","",VLOOKUP(A40,[7]令和4年度契約状況調査票!$F:$AW,27,FALSE))</f>
        <v/>
      </c>
      <c r="N40" s="38" t="str">
        <f>IF(A40="","",IF(VLOOKUP(A40,[7]令和4年度契約状況調査票!$F:$AW,12,FALSE)="国所管",VLOOKUP(A40,[7]令和4年度契約状況調査票!$F:$AW,23,FALSE),""))</f>
        <v/>
      </c>
      <c r="O40" s="22" t="str">
        <f>IF(A40="","",IF(AND(Q40="○",P40="分担契約/単価契約"),"単価契約"&amp;CHAR(10)&amp;"予定調達総額 "&amp;TEXT(VLOOKUP(A40,[7]令和4年度契約状況調査票!$F:$AW,15,FALSE),"#,##0円")&amp;"(B)"&amp;CHAR(10)&amp;"分担契約"&amp;CHAR(10)&amp;VLOOKUP(A40,[7]令和4年度契約状況調査票!$F:$AW,31,FALSE),IF(AND(Q40="○",P40="分担契約"),"分担契約"&amp;CHAR(10)&amp;"契約総額 "&amp;TEXT(VLOOKUP(A40,[7]令和4年度契約状況調査票!$F:$AW,15,FALSE),"#,##0円")&amp;"(B)"&amp;CHAR(10)&amp;VLOOKUP(A40,[7]令和4年度契約状況調査票!$F:$AW,31,FALSE),(IF(P40="分担契約/単価契約","単価契約"&amp;CHAR(10)&amp;"予定調達総額 "&amp;TEXT(VLOOKUP(A40,[7]令和4年度契約状況調査票!$F:$AW,15,FALSE),"#,##0円")&amp;CHAR(10)&amp;"分担契約"&amp;CHAR(10)&amp;VLOOKUP(A40,[7]令和4年度契約状況調査票!$F:$AW,31,FALSE),IF(P40="分担契約","分担契約"&amp;CHAR(10)&amp;"契約総額 "&amp;TEXT(VLOOKUP(A40,[7]令和4年度契約状況調査票!$F:$AW,15,FALSE),"#,##0円")&amp;CHAR(10)&amp;VLOOKUP(A40,[7]令和4年度契約状況調査票!$F:$AW,31,FALSE),IF(P40="単価契約","単価契約"&amp;CHAR(10)&amp;"予定調達総額 "&amp;TEXT(VLOOKUP(A40,[7]令和4年度契約状況調査票!$F:$AW,15,FALSE),"#,##0円")&amp;CHAR(10)&amp;VLOOKUP(A40,[7]令和4年度契約状況調査票!$F:$AW,31,FALSE),VLOOKUP(A40,[7]令和4年度契約状況調査票!$F:$AW,31,FALSE))))))))</f>
        <v/>
      </c>
      <c r="P40" s="36" t="str">
        <f>IF(A40="","",VLOOKUP(A40,[7]令和4年度契約状況調査票!$F:$CE,52,FALSE))</f>
        <v/>
      </c>
    </row>
    <row r="41" spans="1:16" s="36" customFormat="1" ht="67.5" hidden="1" customHeight="1">
      <c r="A41" s="42" t="str">
        <f>IF(MAX([7]令和4年度契約状況調査票!F13:F47)&gt;=ROW()-5,ROW()-5,"")</f>
        <v/>
      </c>
      <c r="B41" s="13" t="str">
        <f>IF(A41="","",VLOOKUP(A41,[7]令和4年度契約状況調査票!$F:$AW,4,FALSE))</f>
        <v/>
      </c>
      <c r="C41" s="14" t="str">
        <f>IF(A41="","",VLOOKUP(A41,[7]令和4年度契約状況調査票!$F:$AW,5,FALSE))</f>
        <v/>
      </c>
      <c r="D41" s="15" t="str">
        <f>IF(A41="","",VLOOKUP(A41,[7]令和4年度契約状況調査票!$F:$AW,8,FALSE))</f>
        <v/>
      </c>
      <c r="E41" s="13" t="str">
        <f>IF(A41="","",VLOOKUP(A41,[7]令和4年度契約状況調査票!$F:$AW,9,FALSE))</f>
        <v/>
      </c>
      <c r="F41" s="16" t="str">
        <f>IF(A41="","",VLOOKUP(A41,[7]令和4年度契約状況調査票!$F:$AW,10,FALSE))</f>
        <v/>
      </c>
      <c r="G41" s="45" t="str">
        <f>IF(A41="","",VLOOKUP(A41,[7]令和4年度契約状況調査票!$F:$AW,30,FALSE))</f>
        <v/>
      </c>
      <c r="H41" s="18" t="str">
        <f>IF(A41="","",IF(VLOOKUP(A41,[7]令和4年度契約状況調査票!$F:$AW,13,FALSE)="他官署で調達手続きを実施のため","他官署で調達手続きを実施のため",IF(VLOOKUP(A41,[7]令和4年度契約状況調査票!$F:$AW,20,FALSE)="②同種の他の契約の予定価格を類推されるおそれがあるため公表しない","同種の他の契約の予定価格を類推されるおそれがあるため公表しない",IF(VLOOKUP(A41,[7]令和4年度契約状況調査票!$F:$AW,20,FALSE)="－","－",IF(VLOOKUP(A41,[7]令和4年度契約状況調査票!$F:$AW,6,FALSE)&lt;&gt;"",TEXT(VLOOKUP(A41,[7]令和4年度契約状況調査票!$F:$AW,13,FALSE),"#,##0円")&amp;CHAR(10)&amp;"(A)",VLOOKUP(A41,[7]令和4年度契約状況調査票!$F:$AW,13,FALSE))))))</f>
        <v/>
      </c>
      <c r="I41" s="18" t="str">
        <f>IF(A41="","",VLOOKUP(A41,[7]令和4年度契約状況調査票!$F:$AW,14,FALSE))</f>
        <v/>
      </c>
      <c r="J41" s="20" t="str">
        <f>IF(A41="","",IF(VLOOKUP(A41,[7]令和4年度契約状況調査票!$F:$AW,13,FALSE)="他官署で調達手続きを実施のため","－",IF(VLOOKUP(A41,[7]令和4年度契約状況調査票!$F:$AW,20,FALSE)="②同種の他の契約の予定価格を類推されるおそれがあるため公表しない","－",IF(VLOOKUP(A41,[7]令和4年度契約状況調査票!$F:$AW,20,FALSE)="－","－",IF(VLOOKUP(A41,[7]令和4年度契約状況調査票!$F:$AW,6,FALSE)&lt;&gt;"",TEXT(VLOOKUP(A41,[7]令和4年度契約状況調査票!$F:$AW,16,FALSE),"#.0%")&amp;CHAR(10)&amp;"(B/A×100)",VLOOKUP(A41,[7]令和4年度契約状況調査票!$F:$AW,16,FALSE))))))</f>
        <v/>
      </c>
      <c r="K41" s="38"/>
      <c r="L41" s="20" t="str">
        <f>IF(A41="","",IF(VLOOKUP(A41,[7]令和4年度契約状況調査票!$F:$AW,26,FALSE)="①公益社団法人","公社",IF(VLOOKUP(A41,[7]令和4年度契約状況調査票!$F:$AW,26,FALSE)="②公益財団法人","公財","")))</f>
        <v/>
      </c>
      <c r="M41" s="20" t="str">
        <f>IF(A41="","",VLOOKUP(A41,[7]令和4年度契約状況調査票!$F:$AW,27,FALSE))</f>
        <v/>
      </c>
      <c r="N41" s="38" t="str">
        <f>IF(A41="","",IF(VLOOKUP(A41,[7]令和4年度契約状況調査票!$F:$AW,12,FALSE)="国所管",VLOOKUP(A41,[7]令和4年度契約状況調査票!$F:$AW,23,FALSE),""))</f>
        <v/>
      </c>
      <c r="O41" s="22" t="str">
        <f>IF(A41="","",IF(AND(Q41="○",P41="分担契約/単価契約"),"単価契約"&amp;CHAR(10)&amp;"予定調達総額 "&amp;TEXT(VLOOKUP(A41,[7]令和4年度契約状況調査票!$F:$AW,15,FALSE),"#,##0円")&amp;"(B)"&amp;CHAR(10)&amp;"分担契約"&amp;CHAR(10)&amp;VLOOKUP(A41,[7]令和4年度契約状況調査票!$F:$AW,31,FALSE),IF(AND(Q41="○",P41="分担契約"),"分担契約"&amp;CHAR(10)&amp;"契約総額 "&amp;TEXT(VLOOKUP(A41,[7]令和4年度契約状況調査票!$F:$AW,15,FALSE),"#,##0円")&amp;"(B)"&amp;CHAR(10)&amp;VLOOKUP(A41,[7]令和4年度契約状況調査票!$F:$AW,31,FALSE),(IF(P41="分担契約/単価契約","単価契約"&amp;CHAR(10)&amp;"予定調達総額 "&amp;TEXT(VLOOKUP(A41,[7]令和4年度契約状況調査票!$F:$AW,15,FALSE),"#,##0円")&amp;CHAR(10)&amp;"分担契約"&amp;CHAR(10)&amp;VLOOKUP(A41,[7]令和4年度契約状況調査票!$F:$AW,31,FALSE),IF(P41="分担契約","分担契約"&amp;CHAR(10)&amp;"契約総額 "&amp;TEXT(VLOOKUP(A41,[7]令和4年度契約状況調査票!$F:$AW,15,FALSE),"#,##0円")&amp;CHAR(10)&amp;VLOOKUP(A41,[7]令和4年度契約状況調査票!$F:$AW,31,FALSE),IF(P41="単価契約","単価契約"&amp;CHAR(10)&amp;"予定調達総額 "&amp;TEXT(VLOOKUP(A41,[7]令和4年度契約状況調査票!$F:$AW,15,FALSE),"#,##0円")&amp;CHAR(10)&amp;VLOOKUP(A41,[7]令和4年度契約状況調査票!$F:$AW,31,FALSE),VLOOKUP(A41,[7]令和4年度契約状況調査票!$F:$AW,31,FALSE))))))))</f>
        <v/>
      </c>
      <c r="P41" s="36" t="str">
        <f>IF(A41="","",VLOOKUP(A41,[7]令和4年度契約状況調査票!$F:$CE,52,FALSE))</f>
        <v/>
      </c>
    </row>
    <row r="42" spans="1:16" s="36" customFormat="1" ht="67.5" hidden="1" customHeight="1">
      <c r="A42" s="42" t="str">
        <f>IF(MAX([7]令和4年度契約状況調査票!F13:F48)&gt;=ROW()-5,ROW()-5,"")</f>
        <v/>
      </c>
      <c r="B42" s="13" t="str">
        <f>IF(A42="","",VLOOKUP(A42,[7]令和4年度契約状況調査票!$F:$AW,4,FALSE))</f>
        <v/>
      </c>
      <c r="C42" s="14" t="str">
        <f>IF(A42="","",VLOOKUP(A42,[7]令和4年度契約状況調査票!$F:$AW,5,FALSE))</f>
        <v/>
      </c>
      <c r="D42" s="15" t="str">
        <f>IF(A42="","",VLOOKUP(A42,[7]令和4年度契約状況調査票!$F:$AW,8,FALSE))</f>
        <v/>
      </c>
      <c r="E42" s="13" t="str">
        <f>IF(A42="","",VLOOKUP(A42,[7]令和4年度契約状況調査票!$F:$AW,9,FALSE))</f>
        <v/>
      </c>
      <c r="F42" s="16" t="str">
        <f>IF(A42="","",VLOOKUP(A42,[7]令和4年度契約状況調査票!$F:$AW,10,FALSE))</f>
        <v/>
      </c>
      <c r="G42" s="45" t="str">
        <f>IF(A42="","",VLOOKUP(A42,[7]令和4年度契約状況調査票!$F:$AW,30,FALSE))</f>
        <v/>
      </c>
      <c r="H42" s="18" t="str">
        <f>IF(A42="","",IF(VLOOKUP(A42,[7]令和4年度契約状況調査票!$F:$AW,13,FALSE)="他官署で調達手続きを実施のため","他官署で調達手続きを実施のため",IF(VLOOKUP(A42,[7]令和4年度契約状況調査票!$F:$AW,20,FALSE)="②同種の他の契約の予定価格を類推されるおそれがあるため公表しない","同種の他の契約の予定価格を類推されるおそれがあるため公表しない",IF(VLOOKUP(A42,[7]令和4年度契約状況調査票!$F:$AW,20,FALSE)="－","－",IF(VLOOKUP(A42,[7]令和4年度契約状況調査票!$F:$AW,6,FALSE)&lt;&gt;"",TEXT(VLOOKUP(A42,[7]令和4年度契約状況調査票!$F:$AW,13,FALSE),"#,##0円")&amp;CHAR(10)&amp;"(A)",VLOOKUP(A42,[7]令和4年度契約状況調査票!$F:$AW,13,FALSE))))))</f>
        <v/>
      </c>
      <c r="I42" s="18" t="str">
        <f>IF(A42="","",VLOOKUP(A42,[7]令和4年度契約状況調査票!$F:$AW,14,FALSE))</f>
        <v/>
      </c>
      <c r="J42" s="20" t="str">
        <f>IF(A42="","",IF(VLOOKUP(A42,[7]令和4年度契約状況調査票!$F:$AW,13,FALSE)="他官署で調達手続きを実施のため","－",IF(VLOOKUP(A42,[7]令和4年度契約状況調査票!$F:$AW,20,FALSE)="②同種の他の契約の予定価格を類推されるおそれがあるため公表しない","－",IF(VLOOKUP(A42,[7]令和4年度契約状況調査票!$F:$AW,20,FALSE)="－","－",IF(VLOOKUP(A42,[7]令和4年度契約状況調査票!$F:$AW,6,FALSE)&lt;&gt;"",TEXT(VLOOKUP(A42,[7]令和4年度契約状況調査票!$F:$AW,16,FALSE),"#.0%")&amp;CHAR(10)&amp;"(B/A×100)",VLOOKUP(A42,[7]令和4年度契約状況調査票!$F:$AW,16,FALSE))))))</f>
        <v/>
      </c>
      <c r="K42" s="38"/>
      <c r="L42" s="20" t="str">
        <f>IF(A42="","",IF(VLOOKUP(A42,[7]令和4年度契約状況調査票!$F:$AW,26,FALSE)="①公益社団法人","公社",IF(VLOOKUP(A42,[7]令和4年度契約状況調査票!$F:$AW,26,FALSE)="②公益財団法人","公財","")))</f>
        <v/>
      </c>
      <c r="M42" s="20" t="str">
        <f>IF(A42="","",VLOOKUP(A42,[7]令和4年度契約状況調査票!$F:$AW,27,FALSE))</f>
        <v/>
      </c>
      <c r="N42" s="38" t="str">
        <f>IF(A42="","",IF(VLOOKUP(A42,[7]令和4年度契約状況調査票!$F:$AW,12,FALSE)="国所管",VLOOKUP(A42,[7]令和4年度契約状況調査票!$F:$AW,23,FALSE),""))</f>
        <v/>
      </c>
      <c r="O42" s="22" t="str">
        <f>IF(A42="","",IF(AND(Q42="○",P42="分担契約/単価契約"),"単価契約"&amp;CHAR(10)&amp;"予定調達総額 "&amp;TEXT(VLOOKUP(A42,[7]令和4年度契約状況調査票!$F:$AW,15,FALSE),"#,##0円")&amp;"(B)"&amp;CHAR(10)&amp;"分担契約"&amp;CHAR(10)&amp;VLOOKUP(A42,[7]令和4年度契約状況調査票!$F:$AW,31,FALSE),IF(AND(Q42="○",P42="分担契約"),"分担契約"&amp;CHAR(10)&amp;"契約総額 "&amp;TEXT(VLOOKUP(A42,[7]令和4年度契約状況調査票!$F:$AW,15,FALSE),"#,##0円")&amp;"(B)"&amp;CHAR(10)&amp;VLOOKUP(A42,[7]令和4年度契約状況調査票!$F:$AW,31,FALSE),(IF(P42="分担契約/単価契約","単価契約"&amp;CHAR(10)&amp;"予定調達総額 "&amp;TEXT(VLOOKUP(A42,[7]令和4年度契約状況調査票!$F:$AW,15,FALSE),"#,##0円")&amp;CHAR(10)&amp;"分担契約"&amp;CHAR(10)&amp;VLOOKUP(A42,[7]令和4年度契約状況調査票!$F:$AW,31,FALSE),IF(P42="分担契約","分担契約"&amp;CHAR(10)&amp;"契約総額 "&amp;TEXT(VLOOKUP(A42,[7]令和4年度契約状況調査票!$F:$AW,15,FALSE),"#,##0円")&amp;CHAR(10)&amp;VLOOKUP(A42,[7]令和4年度契約状況調査票!$F:$AW,31,FALSE),IF(P42="単価契約","単価契約"&amp;CHAR(10)&amp;"予定調達総額 "&amp;TEXT(VLOOKUP(A42,[7]令和4年度契約状況調査票!$F:$AW,15,FALSE),"#,##0円")&amp;CHAR(10)&amp;VLOOKUP(A42,[7]令和4年度契約状況調査票!$F:$AW,31,FALSE),VLOOKUP(A42,[7]令和4年度契約状況調査票!$F:$AW,31,FALSE))))))))</f>
        <v/>
      </c>
      <c r="P42" s="36" t="str">
        <f>IF(A42="","",VLOOKUP(A42,[7]令和4年度契約状況調査票!$F:$CE,52,FALSE))</f>
        <v/>
      </c>
    </row>
    <row r="43" spans="1:16" s="36" customFormat="1" ht="67.5" hidden="1" customHeight="1">
      <c r="A43" s="42" t="str">
        <f>IF(MAX([7]令和4年度契約状況調査票!F13:F49)&gt;=ROW()-5,ROW()-5,"")</f>
        <v/>
      </c>
      <c r="B43" s="13" t="str">
        <f>IF(A43="","",VLOOKUP(A43,[7]令和4年度契約状況調査票!$F:$AW,4,FALSE))</f>
        <v/>
      </c>
      <c r="C43" s="14" t="str">
        <f>IF(A43="","",VLOOKUP(A43,[7]令和4年度契約状況調査票!$F:$AW,5,FALSE))</f>
        <v/>
      </c>
      <c r="D43" s="15" t="str">
        <f>IF(A43="","",VLOOKUP(A43,[7]令和4年度契約状況調査票!$F:$AW,8,FALSE))</f>
        <v/>
      </c>
      <c r="E43" s="13" t="str">
        <f>IF(A43="","",VLOOKUP(A43,[7]令和4年度契約状況調査票!$F:$AW,9,FALSE))</f>
        <v/>
      </c>
      <c r="F43" s="16" t="str">
        <f>IF(A43="","",VLOOKUP(A43,[7]令和4年度契約状況調査票!$F:$AW,10,FALSE))</f>
        <v/>
      </c>
      <c r="G43" s="45" t="str">
        <f>IF(A43="","",VLOOKUP(A43,[7]令和4年度契約状況調査票!$F:$AW,30,FALSE))</f>
        <v/>
      </c>
      <c r="H43" s="18" t="str">
        <f>IF(A43="","",IF(VLOOKUP(A43,[7]令和4年度契約状況調査票!$F:$AW,13,FALSE)="他官署で調達手続きを実施のため","他官署で調達手続きを実施のため",IF(VLOOKUP(A43,[7]令和4年度契約状況調査票!$F:$AW,20,FALSE)="②同種の他の契約の予定価格を類推されるおそれがあるため公表しない","同種の他の契約の予定価格を類推されるおそれがあるため公表しない",IF(VLOOKUP(A43,[7]令和4年度契約状況調査票!$F:$AW,20,FALSE)="－","－",IF(VLOOKUP(A43,[7]令和4年度契約状況調査票!$F:$AW,6,FALSE)&lt;&gt;"",TEXT(VLOOKUP(A43,[7]令和4年度契約状況調査票!$F:$AW,13,FALSE),"#,##0円")&amp;CHAR(10)&amp;"(A)",VLOOKUP(A43,[7]令和4年度契約状況調査票!$F:$AW,13,FALSE))))))</f>
        <v/>
      </c>
      <c r="I43" s="18" t="str">
        <f>IF(A43="","",VLOOKUP(A43,[7]令和4年度契約状況調査票!$F:$AW,14,FALSE))</f>
        <v/>
      </c>
      <c r="J43" s="20" t="str">
        <f>IF(A43="","",IF(VLOOKUP(A43,[7]令和4年度契約状況調査票!$F:$AW,13,FALSE)="他官署で調達手続きを実施のため","－",IF(VLOOKUP(A43,[7]令和4年度契約状況調査票!$F:$AW,20,FALSE)="②同種の他の契約の予定価格を類推されるおそれがあるため公表しない","－",IF(VLOOKUP(A43,[7]令和4年度契約状況調査票!$F:$AW,20,FALSE)="－","－",IF(VLOOKUP(A43,[7]令和4年度契約状況調査票!$F:$AW,6,FALSE)&lt;&gt;"",TEXT(VLOOKUP(A43,[7]令和4年度契約状況調査票!$F:$AW,16,FALSE),"#.0%")&amp;CHAR(10)&amp;"(B/A×100)",VLOOKUP(A43,[7]令和4年度契約状況調査票!$F:$AW,16,FALSE))))))</f>
        <v/>
      </c>
      <c r="K43" s="38"/>
      <c r="L43" s="20" t="str">
        <f>IF(A43="","",IF(VLOOKUP(A43,[7]令和4年度契約状況調査票!$F:$AW,26,FALSE)="①公益社団法人","公社",IF(VLOOKUP(A43,[7]令和4年度契約状況調査票!$F:$AW,26,FALSE)="②公益財団法人","公財","")))</f>
        <v/>
      </c>
      <c r="M43" s="20" t="str">
        <f>IF(A43="","",VLOOKUP(A43,[7]令和4年度契約状況調査票!$F:$AW,27,FALSE))</f>
        <v/>
      </c>
      <c r="N43" s="38" t="str">
        <f>IF(A43="","",IF(VLOOKUP(A43,[7]令和4年度契約状況調査票!$F:$AW,12,FALSE)="国所管",VLOOKUP(A43,[7]令和4年度契約状況調査票!$F:$AW,23,FALSE),""))</f>
        <v/>
      </c>
      <c r="O43" s="22" t="str">
        <f>IF(A43="","",IF(AND(Q43="○",P43="分担契約/単価契約"),"単価契約"&amp;CHAR(10)&amp;"予定調達総額 "&amp;TEXT(VLOOKUP(A43,[7]令和4年度契約状況調査票!$F:$AW,15,FALSE),"#,##0円")&amp;"(B)"&amp;CHAR(10)&amp;"分担契約"&amp;CHAR(10)&amp;VLOOKUP(A43,[7]令和4年度契約状況調査票!$F:$AW,31,FALSE),IF(AND(Q43="○",P43="分担契約"),"分担契約"&amp;CHAR(10)&amp;"契約総額 "&amp;TEXT(VLOOKUP(A43,[7]令和4年度契約状況調査票!$F:$AW,15,FALSE),"#,##0円")&amp;"(B)"&amp;CHAR(10)&amp;VLOOKUP(A43,[7]令和4年度契約状況調査票!$F:$AW,31,FALSE),(IF(P43="分担契約/単価契約","単価契約"&amp;CHAR(10)&amp;"予定調達総額 "&amp;TEXT(VLOOKUP(A43,[7]令和4年度契約状況調査票!$F:$AW,15,FALSE),"#,##0円")&amp;CHAR(10)&amp;"分担契約"&amp;CHAR(10)&amp;VLOOKUP(A43,[7]令和4年度契約状況調査票!$F:$AW,31,FALSE),IF(P43="分担契約","分担契約"&amp;CHAR(10)&amp;"契約総額 "&amp;TEXT(VLOOKUP(A43,[7]令和4年度契約状況調査票!$F:$AW,15,FALSE),"#,##0円")&amp;CHAR(10)&amp;VLOOKUP(A43,[7]令和4年度契約状況調査票!$F:$AW,31,FALSE),IF(P43="単価契約","単価契約"&amp;CHAR(10)&amp;"予定調達総額 "&amp;TEXT(VLOOKUP(A43,[7]令和4年度契約状況調査票!$F:$AW,15,FALSE),"#,##0円")&amp;CHAR(10)&amp;VLOOKUP(A43,[7]令和4年度契約状況調査票!$F:$AW,31,FALSE),VLOOKUP(A43,[7]令和4年度契約状況調査票!$F:$AW,31,FALSE))))))))</f>
        <v/>
      </c>
      <c r="P43" s="36" t="str">
        <f>IF(A43="","",VLOOKUP(A43,[7]令和4年度契約状況調査票!$F:$CE,52,FALSE))</f>
        <v/>
      </c>
    </row>
    <row r="44" spans="1:16" s="36" customFormat="1" ht="67.5" hidden="1" customHeight="1">
      <c r="A44" s="42" t="str">
        <f>IF(MAX([7]令和4年度契約状況調査票!F13:F50)&gt;=ROW()-5,ROW()-5,"")</f>
        <v/>
      </c>
      <c r="B44" s="13" t="str">
        <f>IF(A44="","",VLOOKUP(A44,[7]令和4年度契約状況調査票!$F:$AW,4,FALSE))</f>
        <v/>
      </c>
      <c r="C44" s="14" t="str">
        <f>IF(A44="","",VLOOKUP(A44,[7]令和4年度契約状況調査票!$F:$AW,5,FALSE))</f>
        <v/>
      </c>
      <c r="D44" s="15" t="str">
        <f>IF(A44="","",VLOOKUP(A44,[7]令和4年度契約状況調査票!$F:$AW,8,FALSE))</f>
        <v/>
      </c>
      <c r="E44" s="13" t="str">
        <f>IF(A44="","",VLOOKUP(A44,[7]令和4年度契約状況調査票!$F:$AW,9,FALSE))</f>
        <v/>
      </c>
      <c r="F44" s="16" t="str">
        <f>IF(A44="","",VLOOKUP(A44,[7]令和4年度契約状況調査票!$F:$AW,10,FALSE))</f>
        <v/>
      </c>
      <c r="G44" s="45" t="str">
        <f>IF(A44="","",VLOOKUP(A44,[7]令和4年度契約状況調査票!$F:$AW,30,FALSE))</f>
        <v/>
      </c>
      <c r="H44" s="18" t="str">
        <f>IF(A44="","",IF(VLOOKUP(A44,[7]令和4年度契約状況調査票!$F:$AW,13,FALSE)="他官署で調達手続きを実施のため","他官署で調達手続きを実施のため",IF(VLOOKUP(A44,[7]令和4年度契約状況調査票!$F:$AW,20,FALSE)="②同種の他の契約の予定価格を類推されるおそれがあるため公表しない","同種の他の契約の予定価格を類推されるおそれがあるため公表しない",IF(VLOOKUP(A44,[7]令和4年度契約状況調査票!$F:$AW,20,FALSE)="－","－",IF(VLOOKUP(A44,[7]令和4年度契約状況調査票!$F:$AW,6,FALSE)&lt;&gt;"",TEXT(VLOOKUP(A44,[7]令和4年度契約状況調査票!$F:$AW,13,FALSE),"#,##0円")&amp;CHAR(10)&amp;"(A)",VLOOKUP(A44,[7]令和4年度契約状況調査票!$F:$AW,13,FALSE))))))</f>
        <v/>
      </c>
      <c r="I44" s="18" t="str">
        <f>IF(A44="","",VLOOKUP(A44,[7]令和4年度契約状況調査票!$F:$AW,14,FALSE))</f>
        <v/>
      </c>
      <c r="J44" s="20" t="str">
        <f>IF(A44="","",IF(VLOOKUP(A44,[7]令和4年度契約状況調査票!$F:$AW,13,FALSE)="他官署で調達手続きを実施のため","－",IF(VLOOKUP(A44,[7]令和4年度契約状況調査票!$F:$AW,20,FALSE)="②同種の他の契約の予定価格を類推されるおそれがあるため公表しない","－",IF(VLOOKUP(A44,[7]令和4年度契約状況調査票!$F:$AW,20,FALSE)="－","－",IF(VLOOKUP(A44,[7]令和4年度契約状況調査票!$F:$AW,6,FALSE)&lt;&gt;"",TEXT(VLOOKUP(A44,[7]令和4年度契約状況調査票!$F:$AW,16,FALSE),"#.0%")&amp;CHAR(10)&amp;"(B/A×100)",VLOOKUP(A44,[7]令和4年度契約状況調査票!$F:$AW,16,FALSE))))))</f>
        <v/>
      </c>
      <c r="K44" s="38"/>
      <c r="L44" s="20" t="str">
        <f>IF(A44="","",IF(VLOOKUP(A44,[7]令和4年度契約状況調査票!$F:$AW,26,FALSE)="①公益社団法人","公社",IF(VLOOKUP(A44,[7]令和4年度契約状況調査票!$F:$AW,26,FALSE)="②公益財団法人","公財","")))</f>
        <v/>
      </c>
      <c r="M44" s="20" t="str">
        <f>IF(A44="","",VLOOKUP(A44,[7]令和4年度契約状況調査票!$F:$AW,27,FALSE))</f>
        <v/>
      </c>
      <c r="N44" s="38" t="str">
        <f>IF(A44="","",IF(VLOOKUP(A44,[7]令和4年度契約状況調査票!$F:$AW,12,FALSE)="国所管",VLOOKUP(A44,[7]令和4年度契約状況調査票!$F:$AW,23,FALSE),""))</f>
        <v/>
      </c>
      <c r="O44" s="22" t="str">
        <f>IF(A44="","",IF(AND(Q44="○",P44="分担契約/単価契約"),"単価契約"&amp;CHAR(10)&amp;"予定調達総額 "&amp;TEXT(VLOOKUP(A44,[7]令和4年度契約状況調査票!$F:$AW,15,FALSE),"#,##0円")&amp;"(B)"&amp;CHAR(10)&amp;"分担契約"&amp;CHAR(10)&amp;VLOOKUP(A44,[7]令和4年度契約状況調査票!$F:$AW,31,FALSE),IF(AND(Q44="○",P44="分担契約"),"分担契約"&amp;CHAR(10)&amp;"契約総額 "&amp;TEXT(VLOOKUP(A44,[7]令和4年度契約状況調査票!$F:$AW,15,FALSE),"#,##0円")&amp;"(B)"&amp;CHAR(10)&amp;VLOOKUP(A44,[7]令和4年度契約状況調査票!$F:$AW,31,FALSE),(IF(P44="分担契約/単価契約","単価契約"&amp;CHAR(10)&amp;"予定調達総額 "&amp;TEXT(VLOOKUP(A44,[7]令和4年度契約状況調査票!$F:$AW,15,FALSE),"#,##0円")&amp;CHAR(10)&amp;"分担契約"&amp;CHAR(10)&amp;VLOOKUP(A44,[7]令和4年度契約状況調査票!$F:$AW,31,FALSE),IF(P44="分担契約","分担契約"&amp;CHAR(10)&amp;"契約総額 "&amp;TEXT(VLOOKUP(A44,[7]令和4年度契約状況調査票!$F:$AW,15,FALSE),"#,##0円")&amp;CHAR(10)&amp;VLOOKUP(A44,[7]令和4年度契約状況調査票!$F:$AW,31,FALSE),IF(P44="単価契約","単価契約"&amp;CHAR(10)&amp;"予定調達総額 "&amp;TEXT(VLOOKUP(A44,[7]令和4年度契約状況調査票!$F:$AW,15,FALSE),"#,##0円")&amp;CHAR(10)&amp;VLOOKUP(A44,[7]令和4年度契約状況調査票!$F:$AW,31,FALSE),VLOOKUP(A44,[7]令和4年度契約状況調査票!$F:$AW,31,FALSE))))))))</f>
        <v/>
      </c>
      <c r="P44" s="36" t="str">
        <f>IF(A44="","",VLOOKUP(A44,[7]令和4年度契約状況調査票!$F:$CE,52,FALSE))</f>
        <v/>
      </c>
    </row>
    <row r="45" spans="1:16" s="36" customFormat="1" ht="67.5" hidden="1" customHeight="1">
      <c r="A45" s="42" t="str">
        <f>IF(MAX([7]令和4年度契約状況調査票!F13:F51)&gt;=ROW()-5,ROW()-5,"")</f>
        <v/>
      </c>
      <c r="B45" s="13" t="str">
        <f>IF(A45="","",VLOOKUP(A45,[7]令和4年度契約状況調査票!$F:$AW,4,FALSE))</f>
        <v/>
      </c>
      <c r="C45" s="14" t="str">
        <f>IF(A45="","",VLOOKUP(A45,[7]令和4年度契約状況調査票!$F:$AW,5,FALSE))</f>
        <v/>
      </c>
      <c r="D45" s="15" t="str">
        <f>IF(A45="","",VLOOKUP(A45,[7]令和4年度契約状況調査票!$F:$AW,8,FALSE))</f>
        <v/>
      </c>
      <c r="E45" s="13" t="str">
        <f>IF(A45="","",VLOOKUP(A45,[7]令和4年度契約状況調査票!$F:$AW,9,FALSE))</f>
        <v/>
      </c>
      <c r="F45" s="16" t="str">
        <f>IF(A45="","",VLOOKUP(A45,[7]令和4年度契約状況調査票!$F:$AW,10,FALSE))</f>
        <v/>
      </c>
      <c r="G45" s="45" t="str">
        <f>IF(A45="","",VLOOKUP(A45,[7]令和4年度契約状況調査票!$F:$AW,30,FALSE))</f>
        <v/>
      </c>
      <c r="H45" s="18" t="str">
        <f>IF(A45="","",IF(VLOOKUP(A45,[7]令和4年度契約状況調査票!$F:$AW,13,FALSE)="他官署で調達手続きを実施のため","他官署で調達手続きを実施のため",IF(VLOOKUP(A45,[7]令和4年度契約状況調査票!$F:$AW,20,FALSE)="②同種の他の契約の予定価格を類推されるおそれがあるため公表しない","同種の他の契約の予定価格を類推されるおそれがあるため公表しない",IF(VLOOKUP(A45,[7]令和4年度契約状況調査票!$F:$AW,20,FALSE)="－","－",IF(VLOOKUP(A45,[7]令和4年度契約状況調査票!$F:$AW,6,FALSE)&lt;&gt;"",TEXT(VLOOKUP(A45,[7]令和4年度契約状況調査票!$F:$AW,13,FALSE),"#,##0円")&amp;CHAR(10)&amp;"(A)",VLOOKUP(A45,[7]令和4年度契約状況調査票!$F:$AW,13,FALSE))))))</f>
        <v/>
      </c>
      <c r="I45" s="18" t="str">
        <f>IF(A45="","",VLOOKUP(A45,[7]令和4年度契約状況調査票!$F:$AW,14,FALSE))</f>
        <v/>
      </c>
      <c r="J45" s="20" t="str">
        <f>IF(A45="","",IF(VLOOKUP(A45,[7]令和4年度契約状況調査票!$F:$AW,13,FALSE)="他官署で調達手続きを実施のため","－",IF(VLOOKUP(A45,[7]令和4年度契約状況調査票!$F:$AW,20,FALSE)="②同種の他の契約の予定価格を類推されるおそれがあるため公表しない","－",IF(VLOOKUP(A45,[7]令和4年度契約状況調査票!$F:$AW,20,FALSE)="－","－",IF(VLOOKUP(A45,[7]令和4年度契約状況調査票!$F:$AW,6,FALSE)&lt;&gt;"",TEXT(VLOOKUP(A45,[7]令和4年度契約状況調査票!$F:$AW,16,FALSE),"#.0%")&amp;CHAR(10)&amp;"(B/A×100)",VLOOKUP(A45,[7]令和4年度契約状況調査票!$F:$AW,16,FALSE))))))</f>
        <v/>
      </c>
      <c r="K45" s="38"/>
      <c r="L45" s="20" t="str">
        <f>IF(A45="","",IF(VLOOKUP(A45,[7]令和4年度契約状況調査票!$F:$AW,26,FALSE)="①公益社団法人","公社",IF(VLOOKUP(A45,[7]令和4年度契約状況調査票!$F:$AW,26,FALSE)="②公益財団法人","公財","")))</f>
        <v/>
      </c>
      <c r="M45" s="20" t="str">
        <f>IF(A45="","",VLOOKUP(A45,[7]令和4年度契約状況調査票!$F:$AW,27,FALSE))</f>
        <v/>
      </c>
      <c r="N45" s="38" t="str">
        <f>IF(A45="","",IF(VLOOKUP(A45,[7]令和4年度契約状況調査票!$F:$AW,12,FALSE)="国所管",VLOOKUP(A45,[7]令和4年度契約状況調査票!$F:$AW,23,FALSE),""))</f>
        <v/>
      </c>
      <c r="O45" s="22" t="str">
        <f>IF(A45="","",IF(AND(Q45="○",P45="分担契約/単価契約"),"単価契約"&amp;CHAR(10)&amp;"予定調達総額 "&amp;TEXT(VLOOKUP(A45,[7]令和4年度契約状況調査票!$F:$AW,15,FALSE),"#,##0円")&amp;"(B)"&amp;CHAR(10)&amp;"分担契約"&amp;CHAR(10)&amp;VLOOKUP(A45,[7]令和4年度契約状況調査票!$F:$AW,31,FALSE),IF(AND(Q45="○",P45="分担契約"),"分担契約"&amp;CHAR(10)&amp;"契約総額 "&amp;TEXT(VLOOKUP(A45,[7]令和4年度契約状況調査票!$F:$AW,15,FALSE),"#,##0円")&amp;"(B)"&amp;CHAR(10)&amp;VLOOKUP(A45,[7]令和4年度契約状況調査票!$F:$AW,31,FALSE),(IF(P45="分担契約/単価契約","単価契約"&amp;CHAR(10)&amp;"予定調達総額 "&amp;TEXT(VLOOKUP(A45,[7]令和4年度契約状況調査票!$F:$AW,15,FALSE),"#,##0円")&amp;CHAR(10)&amp;"分担契約"&amp;CHAR(10)&amp;VLOOKUP(A45,[7]令和4年度契約状況調査票!$F:$AW,31,FALSE),IF(P45="分担契約","分担契約"&amp;CHAR(10)&amp;"契約総額 "&amp;TEXT(VLOOKUP(A45,[7]令和4年度契約状況調査票!$F:$AW,15,FALSE),"#,##0円")&amp;CHAR(10)&amp;VLOOKUP(A45,[7]令和4年度契約状況調査票!$F:$AW,31,FALSE),IF(P45="単価契約","単価契約"&amp;CHAR(10)&amp;"予定調達総額 "&amp;TEXT(VLOOKUP(A45,[7]令和4年度契約状況調査票!$F:$AW,15,FALSE),"#,##0円")&amp;CHAR(10)&amp;VLOOKUP(A45,[7]令和4年度契約状況調査票!$F:$AW,31,FALSE),VLOOKUP(A45,[7]令和4年度契約状況調査票!$F:$AW,31,FALSE))))))))</f>
        <v/>
      </c>
      <c r="P45" s="36" t="str">
        <f>IF(A45="","",VLOOKUP(A45,[7]令和4年度契約状況調査票!$F:$CE,52,FALSE))</f>
        <v/>
      </c>
    </row>
    <row r="46" spans="1:16" s="36" customFormat="1" ht="67.5" hidden="1" customHeight="1">
      <c r="A46" s="42" t="str">
        <f>IF(MAX([7]令和4年度契約状況調査票!F13:F52)&gt;=ROW()-5,ROW()-5,"")</f>
        <v/>
      </c>
      <c r="B46" s="13" t="str">
        <f>IF(A46="","",VLOOKUP(A46,[7]令和4年度契約状況調査票!$F:$AW,4,FALSE))</f>
        <v/>
      </c>
      <c r="C46" s="14" t="str">
        <f>IF(A46="","",VLOOKUP(A46,[7]令和4年度契約状況調査票!$F:$AW,5,FALSE))</f>
        <v/>
      </c>
      <c r="D46" s="15" t="str">
        <f>IF(A46="","",VLOOKUP(A46,[7]令和4年度契約状況調査票!$F:$AW,8,FALSE))</f>
        <v/>
      </c>
      <c r="E46" s="13" t="str">
        <f>IF(A46="","",VLOOKUP(A46,[7]令和4年度契約状況調査票!$F:$AW,9,FALSE))</f>
        <v/>
      </c>
      <c r="F46" s="16" t="str">
        <f>IF(A46="","",VLOOKUP(A46,[7]令和4年度契約状況調査票!$F:$AW,10,FALSE))</f>
        <v/>
      </c>
      <c r="G46" s="45" t="str">
        <f>IF(A46="","",VLOOKUP(A46,[7]令和4年度契約状況調査票!$F:$AW,30,FALSE))</f>
        <v/>
      </c>
      <c r="H46" s="18" t="str">
        <f>IF(A46="","",IF(VLOOKUP(A46,[7]令和4年度契約状況調査票!$F:$AW,13,FALSE)="他官署で調達手続きを実施のため","他官署で調達手続きを実施のため",IF(VLOOKUP(A46,[7]令和4年度契約状況調査票!$F:$AW,20,FALSE)="②同種の他の契約の予定価格を類推されるおそれがあるため公表しない","同種の他の契約の予定価格を類推されるおそれがあるため公表しない",IF(VLOOKUP(A46,[7]令和4年度契約状況調査票!$F:$AW,20,FALSE)="－","－",IF(VLOOKUP(A46,[7]令和4年度契約状況調査票!$F:$AW,6,FALSE)&lt;&gt;"",TEXT(VLOOKUP(A46,[7]令和4年度契約状況調査票!$F:$AW,13,FALSE),"#,##0円")&amp;CHAR(10)&amp;"(A)",VLOOKUP(A46,[7]令和4年度契約状況調査票!$F:$AW,13,FALSE))))))</f>
        <v/>
      </c>
      <c r="I46" s="18" t="str">
        <f>IF(A46="","",VLOOKUP(A46,[7]令和4年度契約状況調査票!$F:$AW,14,FALSE))</f>
        <v/>
      </c>
      <c r="J46" s="20" t="str">
        <f>IF(A46="","",IF(VLOOKUP(A46,[7]令和4年度契約状況調査票!$F:$AW,13,FALSE)="他官署で調達手続きを実施のため","－",IF(VLOOKUP(A46,[7]令和4年度契約状況調査票!$F:$AW,20,FALSE)="②同種の他の契約の予定価格を類推されるおそれがあるため公表しない","－",IF(VLOOKUP(A46,[7]令和4年度契約状況調査票!$F:$AW,20,FALSE)="－","－",IF(VLOOKUP(A46,[7]令和4年度契約状況調査票!$F:$AW,6,FALSE)&lt;&gt;"",TEXT(VLOOKUP(A46,[7]令和4年度契約状況調査票!$F:$AW,16,FALSE),"#.0%")&amp;CHAR(10)&amp;"(B/A×100)",VLOOKUP(A46,[7]令和4年度契約状況調査票!$F:$AW,16,FALSE))))))</f>
        <v/>
      </c>
      <c r="K46" s="38"/>
      <c r="L46" s="20" t="str">
        <f>IF(A46="","",IF(VLOOKUP(A46,[7]令和4年度契約状況調査票!$F:$AW,26,FALSE)="①公益社団法人","公社",IF(VLOOKUP(A46,[7]令和4年度契約状況調査票!$F:$AW,26,FALSE)="②公益財団法人","公財","")))</f>
        <v/>
      </c>
      <c r="M46" s="20" t="str">
        <f>IF(A46="","",VLOOKUP(A46,[7]令和4年度契約状況調査票!$F:$AW,27,FALSE))</f>
        <v/>
      </c>
      <c r="N46" s="38" t="str">
        <f>IF(A46="","",IF(VLOOKUP(A46,[7]令和4年度契約状況調査票!$F:$AW,12,FALSE)="国所管",VLOOKUP(A46,[7]令和4年度契約状況調査票!$F:$AW,23,FALSE),""))</f>
        <v/>
      </c>
      <c r="O46" s="22" t="str">
        <f>IF(A46="","",IF(AND(Q46="○",P46="分担契約/単価契約"),"単価契約"&amp;CHAR(10)&amp;"予定調達総額 "&amp;TEXT(VLOOKUP(A46,[7]令和4年度契約状況調査票!$F:$AW,15,FALSE),"#,##0円")&amp;"(B)"&amp;CHAR(10)&amp;"分担契約"&amp;CHAR(10)&amp;VLOOKUP(A46,[7]令和4年度契約状況調査票!$F:$AW,31,FALSE),IF(AND(Q46="○",P46="分担契約"),"分担契約"&amp;CHAR(10)&amp;"契約総額 "&amp;TEXT(VLOOKUP(A46,[7]令和4年度契約状況調査票!$F:$AW,15,FALSE),"#,##0円")&amp;"(B)"&amp;CHAR(10)&amp;VLOOKUP(A46,[7]令和4年度契約状況調査票!$F:$AW,31,FALSE),(IF(P46="分担契約/単価契約","単価契約"&amp;CHAR(10)&amp;"予定調達総額 "&amp;TEXT(VLOOKUP(A46,[7]令和4年度契約状況調査票!$F:$AW,15,FALSE),"#,##0円")&amp;CHAR(10)&amp;"分担契約"&amp;CHAR(10)&amp;VLOOKUP(A46,[7]令和4年度契約状況調査票!$F:$AW,31,FALSE),IF(P46="分担契約","分担契約"&amp;CHAR(10)&amp;"契約総額 "&amp;TEXT(VLOOKUP(A46,[7]令和4年度契約状況調査票!$F:$AW,15,FALSE),"#,##0円")&amp;CHAR(10)&amp;VLOOKUP(A46,[7]令和4年度契約状況調査票!$F:$AW,31,FALSE),IF(P46="単価契約","単価契約"&amp;CHAR(10)&amp;"予定調達総額 "&amp;TEXT(VLOOKUP(A46,[7]令和4年度契約状況調査票!$F:$AW,15,FALSE),"#,##0円")&amp;CHAR(10)&amp;VLOOKUP(A46,[7]令和4年度契約状況調査票!$F:$AW,31,FALSE),VLOOKUP(A46,[7]令和4年度契約状況調査票!$F:$AW,31,FALSE))))))))</f>
        <v/>
      </c>
      <c r="P46" s="36" t="str">
        <f>IF(A46="","",VLOOKUP(A46,[7]令和4年度契約状況調査票!$F:$CE,52,FALSE))</f>
        <v/>
      </c>
    </row>
    <row r="47" spans="1:16" s="36" customFormat="1" ht="67.5" hidden="1" customHeight="1">
      <c r="A47" s="42" t="str">
        <f>IF(MAX([7]令和4年度契約状況調査票!F13:F53)&gt;=ROW()-5,ROW()-5,"")</f>
        <v/>
      </c>
      <c r="B47" s="13" t="str">
        <f>IF(A47="","",VLOOKUP(A47,[7]令和4年度契約状況調査票!$F:$AW,4,FALSE))</f>
        <v/>
      </c>
      <c r="C47" s="14" t="str">
        <f>IF(A47="","",VLOOKUP(A47,[7]令和4年度契約状況調査票!$F:$AW,5,FALSE))</f>
        <v/>
      </c>
      <c r="D47" s="15" t="str">
        <f>IF(A47="","",VLOOKUP(A47,[7]令和4年度契約状況調査票!$F:$AW,8,FALSE))</f>
        <v/>
      </c>
      <c r="E47" s="13" t="str">
        <f>IF(A47="","",VLOOKUP(A47,[7]令和4年度契約状況調査票!$F:$AW,9,FALSE))</f>
        <v/>
      </c>
      <c r="F47" s="16" t="str">
        <f>IF(A47="","",VLOOKUP(A47,[7]令和4年度契約状況調査票!$F:$AW,10,FALSE))</f>
        <v/>
      </c>
      <c r="G47" s="45" t="str">
        <f>IF(A47="","",VLOOKUP(A47,[7]令和4年度契約状況調査票!$F:$AW,30,FALSE))</f>
        <v/>
      </c>
      <c r="H47" s="18" t="str">
        <f>IF(A47="","",IF(VLOOKUP(A47,[7]令和4年度契約状況調査票!$F:$AW,13,FALSE)="他官署で調達手続きを実施のため","他官署で調達手続きを実施のため",IF(VLOOKUP(A47,[7]令和4年度契約状況調査票!$F:$AW,20,FALSE)="②同種の他の契約の予定価格を類推されるおそれがあるため公表しない","同種の他の契約の予定価格を類推されるおそれがあるため公表しない",IF(VLOOKUP(A47,[7]令和4年度契約状況調査票!$F:$AW,20,FALSE)="－","－",IF(VLOOKUP(A47,[7]令和4年度契約状況調査票!$F:$AW,6,FALSE)&lt;&gt;"",TEXT(VLOOKUP(A47,[7]令和4年度契約状況調査票!$F:$AW,13,FALSE),"#,##0円")&amp;CHAR(10)&amp;"(A)",VLOOKUP(A47,[7]令和4年度契約状況調査票!$F:$AW,13,FALSE))))))</f>
        <v/>
      </c>
      <c r="I47" s="18" t="str">
        <f>IF(A47="","",VLOOKUP(A47,[7]令和4年度契約状況調査票!$F:$AW,14,FALSE))</f>
        <v/>
      </c>
      <c r="J47" s="20" t="str">
        <f>IF(A47="","",IF(VLOOKUP(A47,[7]令和4年度契約状況調査票!$F:$AW,13,FALSE)="他官署で調達手続きを実施のため","－",IF(VLOOKUP(A47,[7]令和4年度契約状況調査票!$F:$AW,20,FALSE)="②同種の他の契約の予定価格を類推されるおそれがあるため公表しない","－",IF(VLOOKUP(A47,[7]令和4年度契約状況調査票!$F:$AW,20,FALSE)="－","－",IF(VLOOKUP(A47,[7]令和4年度契約状況調査票!$F:$AW,6,FALSE)&lt;&gt;"",TEXT(VLOOKUP(A47,[7]令和4年度契約状況調査票!$F:$AW,16,FALSE),"#.0%")&amp;CHAR(10)&amp;"(B/A×100)",VLOOKUP(A47,[7]令和4年度契約状況調査票!$F:$AW,16,FALSE))))))</f>
        <v/>
      </c>
      <c r="K47" s="38"/>
      <c r="L47" s="20" t="str">
        <f>IF(A47="","",IF(VLOOKUP(A47,[7]令和4年度契約状況調査票!$F:$AW,26,FALSE)="①公益社団法人","公社",IF(VLOOKUP(A47,[7]令和4年度契約状況調査票!$F:$AW,26,FALSE)="②公益財団法人","公財","")))</f>
        <v/>
      </c>
      <c r="M47" s="20" t="str">
        <f>IF(A47="","",VLOOKUP(A47,[7]令和4年度契約状況調査票!$F:$AW,27,FALSE))</f>
        <v/>
      </c>
      <c r="N47" s="38" t="str">
        <f>IF(A47="","",IF(VLOOKUP(A47,[7]令和4年度契約状況調査票!$F:$AW,12,FALSE)="国所管",VLOOKUP(A47,[7]令和4年度契約状況調査票!$F:$AW,23,FALSE),""))</f>
        <v/>
      </c>
      <c r="O47" s="22" t="str">
        <f>IF(A47="","",IF(AND(Q47="○",P47="分担契約/単価契約"),"単価契約"&amp;CHAR(10)&amp;"予定調達総額 "&amp;TEXT(VLOOKUP(A47,[7]令和4年度契約状況調査票!$F:$AW,15,FALSE),"#,##0円")&amp;"(B)"&amp;CHAR(10)&amp;"分担契約"&amp;CHAR(10)&amp;VLOOKUP(A47,[7]令和4年度契約状況調査票!$F:$AW,31,FALSE),IF(AND(Q47="○",P47="分担契約"),"分担契約"&amp;CHAR(10)&amp;"契約総額 "&amp;TEXT(VLOOKUP(A47,[7]令和4年度契約状況調査票!$F:$AW,15,FALSE),"#,##0円")&amp;"(B)"&amp;CHAR(10)&amp;VLOOKUP(A47,[7]令和4年度契約状況調査票!$F:$AW,31,FALSE),(IF(P47="分担契約/単価契約","単価契約"&amp;CHAR(10)&amp;"予定調達総額 "&amp;TEXT(VLOOKUP(A47,[7]令和4年度契約状況調査票!$F:$AW,15,FALSE),"#,##0円")&amp;CHAR(10)&amp;"分担契約"&amp;CHAR(10)&amp;VLOOKUP(A47,[7]令和4年度契約状況調査票!$F:$AW,31,FALSE),IF(P47="分担契約","分担契約"&amp;CHAR(10)&amp;"契約総額 "&amp;TEXT(VLOOKUP(A47,[7]令和4年度契約状況調査票!$F:$AW,15,FALSE),"#,##0円")&amp;CHAR(10)&amp;VLOOKUP(A47,[7]令和4年度契約状況調査票!$F:$AW,31,FALSE),IF(P47="単価契約","単価契約"&amp;CHAR(10)&amp;"予定調達総額 "&amp;TEXT(VLOOKUP(A47,[7]令和4年度契約状況調査票!$F:$AW,15,FALSE),"#,##0円")&amp;CHAR(10)&amp;VLOOKUP(A47,[7]令和4年度契約状況調査票!$F:$AW,31,FALSE),VLOOKUP(A47,[7]令和4年度契約状況調査票!$F:$AW,31,FALSE))))))))</f>
        <v/>
      </c>
      <c r="P47" s="36" t="str">
        <f>IF(A47="","",VLOOKUP(A47,[7]令和4年度契約状況調査票!$F:$CE,52,FALSE))</f>
        <v/>
      </c>
    </row>
    <row r="48" spans="1:16" s="36" customFormat="1" ht="67.5" hidden="1" customHeight="1">
      <c r="A48" s="42" t="str">
        <f>IF(MAX([7]令和4年度契約状況調査票!F13:F54)&gt;=ROW()-5,ROW()-5,"")</f>
        <v/>
      </c>
      <c r="B48" s="13" t="str">
        <f>IF(A48="","",VLOOKUP(A48,[7]令和4年度契約状況調査票!$F:$AW,4,FALSE))</f>
        <v/>
      </c>
      <c r="C48" s="14" t="str">
        <f>IF(A48="","",VLOOKUP(A48,[7]令和4年度契約状況調査票!$F:$AW,5,FALSE))</f>
        <v/>
      </c>
      <c r="D48" s="15" t="str">
        <f>IF(A48="","",VLOOKUP(A48,[7]令和4年度契約状況調査票!$F:$AW,8,FALSE))</f>
        <v/>
      </c>
      <c r="E48" s="13" t="str">
        <f>IF(A48="","",VLOOKUP(A48,[7]令和4年度契約状況調査票!$F:$AW,9,FALSE))</f>
        <v/>
      </c>
      <c r="F48" s="16" t="str">
        <f>IF(A48="","",VLOOKUP(A48,[7]令和4年度契約状況調査票!$F:$AW,10,FALSE))</f>
        <v/>
      </c>
      <c r="G48" s="45" t="str">
        <f>IF(A48="","",VLOOKUP(A48,[7]令和4年度契約状況調査票!$F:$AW,30,FALSE))</f>
        <v/>
      </c>
      <c r="H48" s="18" t="str">
        <f>IF(A48="","",IF(VLOOKUP(A48,[7]令和4年度契約状況調査票!$F:$AW,13,FALSE)="他官署で調達手続きを実施のため","他官署で調達手続きを実施のため",IF(VLOOKUP(A48,[7]令和4年度契約状況調査票!$F:$AW,20,FALSE)="②同種の他の契約の予定価格を類推されるおそれがあるため公表しない","同種の他の契約の予定価格を類推されるおそれがあるため公表しない",IF(VLOOKUP(A48,[7]令和4年度契約状況調査票!$F:$AW,20,FALSE)="－","－",IF(VLOOKUP(A48,[7]令和4年度契約状況調査票!$F:$AW,6,FALSE)&lt;&gt;"",TEXT(VLOOKUP(A48,[7]令和4年度契約状況調査票!$F:$AW,13,FALSE),"#,##0円")&amp;CHAR(10)&amp;"(A)",VLOOKUP(A48,[7]令和4年度契約状況調査票!$F:$AW,13,FALSE))))))</f>
        <v/>
      </c>
      <c r="I48" s="18" t="str">
        <f>IF(A48="","",VLOOKUP(A48,[7]令和4年度契約状況調査票!$F:$AW,14,FALSE))</f>
        <v/>
      </c>
      <c r="J48" s="20" t="str">
        <f>IF(A48="","",IF(VLOOKUP(A48,[7]令和4年度契約状況調査票!$F:$AW,13,FALSE)="他官署で調達手続きを実施のため","－",IF(VLOOKUP(A48,[7]令和4年度契約状況調査票!$F:$AW,20,FALSE)="②同種の他の契約の予定価格を類推されるおそれがあるため公表しない","－",IF(VLOOKUP(A48,[7]令和4年度契約状況調査票!$F:$AW,20,FALSE)="－","－",IF(VLOOKUP(A48,[7]令和4年度契約状況調査票!$F:$AW,6,FALSE)&lt;&gt;"",TEXT(VLOOKUP(A48,[7]令和4年度契約状況調査票!$F:$AW,16,FALSE),"#.0%")&amp;CHAR(10)&amp;"(B/A×100)",VLOOKUP(A48,[7]令和4年度契約状況調査票!$F:$AW,16,FALSE))))))</f>
        <v/>
      </c>
      <c r="K48" s="38"/>
      <c r="L48" s="20" t="str">
        <f>IF(A48="","",IF(VLOOKUP(A48,[7]令和4年度契約状況調査票!$F:$AW,26,FALSE)="①公益社団法人","公社",IF(VLOOKUP(A48,[7]令和4年度契約状況調査票!$F:$AW,26,FALSE)="②公益財団法人","公財","")))</f>
        <v/>
      </c>
      <c r="M48" s="20" t="str">
        <f>IF(A48="","",VLOOKUP(A48,[7]令和4年度契約状況調査票!$F:$AW,27,FALSE))</f>
        <v/>
      </c>
      <c r="N48" s="38" t="str">
        <f>IF(A48="","",IF(VLOOKUP(A48,[7]令和4年度契約状況調査票!$F:$AW,12,FALSE)="国所管",VLOOKUP(A48,[7]令和4年度契約状況調査票!$F:$AW,23,FALSE),""))</f>
        <v/>
      </c>
      <c r="O48" s="22" t="str">
        <f>IF(A48="","",IF(AND(Q48="○",P48="分担契約/単価契約"),"単価契約"&amp;CHAR(10)&amp;"予定調達総額 "&amp;TEXT(VLOOKUP(A48,[7]令和4年度契約状況調査票!$F:$AW,15,FALSE),"#,##0円")&amp;"(B)"&amp;CHAR(10)&amp;"分担契約"&amp;CHAR(10)&amp;VLOOKUP(A48,[7]令和4年度契約状況調査票!$F:$AW,31,FALSE),IF(AND(Q48="○",P48="分担契約"),"分担契約"&amp;CHAR(10)&amp;"契約総額 "&amp;TEXT(VLOOKUP(A48,[7]令和4年度契約状況調査票!$F:$AW,15,FALSE),"#,##0円")&amp;"(B)"&amp;CHAR(10)&amp;VLOOKUP(A48,[7]令和4年度契約状況調査票!$F:$AW,31,FALSE),(IF(P48="分担契約/単価契約","単価契約"&amp;CHAR(10)&amp;"予定調達総額 "&amp;TEXT(VLOOKUP(A48,[7]令和4年度契約状況調査票!$F:$AW,15,FALSE),"#,##0円")&amp;CHAR(10)&amp;"分担契約"&amp;CHAR(10)&amp;VLOOKUP(A48,[7]令和4年度契約状況調査票!$F:$AW,31,FALSE),IF(P48="分担契約","分担契約"&amp;CHAR(10)&amp;"契約総額 "&amp;TEXT(VLOOKUP(A48,[7]令和4年度契約状況調査票!$F:$AW,15,FALSE),"#,##0円")&amp;CHAR(10)&amp;VLOOKUP(A48,[7]令和4年度契約状況調査票!$F:$AW,31,FALSE),IF(P48="単価契約","単価契約"&amp;CHAR(10)&amp;"予定調達総額 "&amp;TEXT(VLOOKUP(A48,[7]令和4年度契約状況調査票!$F:$AW,15,FALSE),"#,##0円")&amp;CHAR(10)&amp;VLOOKUP(A48,[7]令和4年度契約状況調査票!$F:$AW,31,FALSE),VLOOKUP(A48,[7]令和4年度契約状況調査票!$F:$AW,31,FALSE))))))))</f>
        <v/>
      </c>
      <c r="P48" s="36" t="str">
        <f>IF(A48="","",VLOOKUP(A48,[7]令和4年度契約状況調査票!$F:$CE,52,FALSE))</f>
        <v/>
      </c>
    </row>
    <row r="49" spans="1:16" s="36" customFormat="1" ht="67.5" hidden="1" customHeight="1">
      <c r="A49" s="42" t="str">
        <f>IF(MAX([7]令和4年度契約状況調査票!F13:F55)&gt;=ROW()-5,ROW()-5,"")</f>
        <v/>
      </c>
      <c r="B49" s="13" t="str">
        <f>IF(A49="","",VLOOKUP(A49,[7]令和4年度契約状況調査票!$F:$AW,4,FALSE))</f>
        <v/>
      </c>
      <c r="C49" s="14" t="str">
        <f>IF(A49="","",VLOOKUP(A49,[7]令和4年度契約状況調査票!$F:$AW,5,FALSE))</f>
        <v/>
      </c>
      <c r="D49" s="15" t="str">
        <f>IF(A49="","",VLOOKUP(A49,[7]令和4年度契約状況調査票!$F:$AW,8,FALSE))</f>
        <v/>
      </c>
      <c r="E49" s="13" t="str">
        <f>IF(A49="","",VLOOKUP(A49,[7]令和4年度契約状況調査票!$F:$AW,9,FALSE))</f>
        <v/>
      </c>
      <c r="F49" s="16" t="str">
        <f>IF(A49="","",VLOOKUP(A49,[7]令和4年度契約状況調査票!$F:$AW,10,FALSE))</f>
        <v/>
      </c>
      <c r="G49" s="45" t="str">
        <f>IF(A49="","",VLOOKUP(A49,[7]令和4年度契約状況調査票!$F:$AW,30,FALSE))</f>
        <v/>
      </c>
      <c r="H49" s="18" t="str">
        <f>IF(A49="","",IF(VLOOKUP(A49,[7]令和4年度契約状況調査票!$F:$AW,13,FALSE)="他官署で調達手続きを実施のため","他官署で調達手続きを実施のため",IF(VLOOKUP(A49,[7]令和4年度契約状況調査票!$F:$AW,20,FALSE)="②同種の他の契約の予定価格を類推されるおそれがあるため公表しない","同種の他の契約の予定価格を類推されるおそれがあるため公表しない",IF(VLOOKUP(A49,[7]令和4年度契約状況調査票!$F:$AW,20,FALSE)="－","－",IF(VLOOKUP(A49,[7]令和4年度契約状況調査票!$F:$AW,6,FALSE)&lt;&gt;"",TEXT(VLOOKUP(A49,[7]令和4年度契約状況調査票!$F:$AW,13,FALSE),"#,##0円")&amp;CHAR(10)&amp;"(A)",VLOOKUP(A49,[7]令和4年度契約状況調査票!$F:$AW,13,FALSE))))))</f>
        <v/>
      </c>
      <c r="I49" s="18" t="str">
        <f>IF(A49="","",VLOOKUP(A49,[7]令和4年度契約状況調査票!$F:$AW,14,FALSE))</f>
        <v/>
      </c>
      <c r="J49" s="20" t="str">
        <f>IF(A49="","",IF(VLOOKUP(A49,[7]令和4年度契約状況調査票!$F:$AW,13,FALSE)="他官署で調達手続きを実施のため","－",IF(VLOOKUP(A49,[7]令和4年度契約状況調査票!$F:$AW,20,FALSE)="②同種の他の契約の予定価格を類推されるおそれがあるため公表しない","－",IF(VLOOKUP(A49,[7]令和4年度契約状況調査票!$F:$AW,20,FALSE)="－","－",IF(VLOOKUP(A49,[7]令和4年度契約状況調査票!$F:$AW,6,FALSE)&lt;&gt;"",TEXT(VLOOKUP(A49,[7]令和4年度契約状況調査票!$F:$AW,16,FALSE),"#.0%")&amp;CHAR(10)&amp;"(B/A×100)",VLOOKUP(A49,[7]令和4年度契約状況調査票!$F:$AW,16,FALSE))))))</f>
        <v/>
      </c>
      <c r="K49" s="38"/>
      <c r="L49" s="20" t="str">
        <f>IF(A49="","",IF(VLOOKUP(A49,[7]令和4年度契約状況調査票!$F:$AW,26,FALSE)="①公益社団法人","公社",IF(VLOOKUP(A49,[7]令和4年度契約状況調査票!$F:$AW,26,FALSE)="②公益財団法人","公財","")))</f>
        <v/>
      </c>
      <c r="M49" s="20" t="str">
        <f>IF(A49="","",VLOOKUP(A49,[7]令和4年度契約状況調査票!$F:$AW,27,FALSE))</f>
        <v/>
      </c>
      <c r="N49" s="38" t="str">
        <f>IF(A49="","",IF(VLOOKUP(A49,[7]令和4年度契約状況調査票!$F:$AW,12,FALSE)="国所管",VLOOKUP(A49,[7]令和4年度契約状況調査票!$F:$AW,23,FALSE),""))</f>
        <v/>
      </c>
      <c r="O49" s="22" t="str">
        <f>IF(A49="","",IF(AND(Q49="○",P49="分担契約/単価契約"),"単価契約"&amp;CHAR(10)&amp;"予定調達総額 "&amp;TEXT(VLOOKUP(A49,[7]令和4年度契約状況調査票!$F:$AW,15,FALSE),"#,##0円")&amp;"(B)"&amp;CHAR(10)&amp;"分担契約"&amp;CHAR(10)&amp;VLOOKUP(A49,[7]令和4年度契約状況調査票!$F:$AW,31,FALSE),IF(AND(Q49="○",P49="分担契約"),"分担契約"&amp;CHAR(10)&amp;"契約総額 "&amp;TEXT(VLOOKUP(A49,[7]令和4年度契約状況調査票!$F:$AW,15,FALSE),"#,##0円")&amp;"(B)"&amp;CHAR(10)&amp;VLOOKUP(A49,[7]令和4年度契約状況調査票!$F:$AW,31,FALSE),(IF(P49="分担契約/単価契約","単価契約"&amp;CHAR(10)&amp;"予定調達総額 "&amp;TEXT(VLOOKUP(A49,[7]令和4年度契約状況調査票!$F:$AW,15,FALSE),"#,##0円")&amp;CHAR(10)&amp;"分担契約"&amp;CHAR(10)&amp;VLOOKUP(A49,[7]令和4年度契約状況調査票!$F:$AW,31,FALSE),IF(P49="分担契約","分担契約"&amp;CHAR(10)&amp;"契約総額 "&amp;TEXT(VLOOKUP(A49,[7]令和4年度契約状況調査票!$F:$AW,15,FALSE),"#,##0円")&amp;CHAR(10)&amp;VLOOKUP(A49,[7]令和4年度契約状況調査票!$F:$AW,31,FALSE),IF(P49="単価契約","単価契約"&amp;CHAR(10)&amp;"予定調達総額 "&amp;TEXT(VLOOKUP(A49,[7]令和4年度契約状況調査票!$F:$AW,15,FALSE),"#,##0円")&amp;CHAR(10)&amp;VLOOKUP(A49,[7]令和4年度契約状況調査票!$F:$AW,31,FALSE),VLOOKUP(A49,[7]令和4年度契約状況調査票!$F:$AW,31,FALSE))))))))</f>
        <v/>
      </c>
      <c r="P49" s="36" t="str">
        <f>IF(A49="","",VLOOKUP(A49,[7]令和4年度契約状況調査票!$F:$CE,52,FALSE))</f>
        <v/>
      </c>
    </row>
    <row r="50" spans="1:16" s="36" customFormat="1" ht="67.5" hidden="1" customHeight="1">
      <c r="A50" s="42" t="str">
        <f>IF(MAX([7]令和4年度契約状況調査票!F13:F56)&gt;=ROW()-5,ROW()-5,"")</f>
        <v/>
      </c>
      <c r="B50" s="13" t="str">
        <f>IF(A50="","",VLOOKUP(A50,[7]令和4年度契約状況調査票!$F:$AW,4,FALSE))</f>
        <v/>
      </c>
      <c r="C50" s="14" t="str">
        <f>IF(A50="","",VLOOKUP(A50,[7]令和4年度契約状況調査票!$F:$AW,5,FALSE))</f>
        <v/>
      </c>
      <c r="D50" s="15" t="str">
        <f>IF(A50="","",VLOOKUP(A50,[7]令和4年度契約状況調査票!$F:$AW,8,FALSE))</f>
        <v/>
      </c>
      <c r="E50" s="13" t="str">
        <f>IF(A50="","",VLOOKUP(A50,[7]令和4年度契約状況調査票!$F:$AW,9,FALSE))</f>
        <v/>
      </c>
      <c r="F50" s="16" t="str">
        <f>IF(A50="","",VLOOKUP(A50,[7]令和4年度契約状況調査票!$F:$AW,10,FALSE))</f>
        <v/>
      </c>
      <c r="G50" s="45" t="str">
        <f>IF(A50="","",VLOOKUP(A50,[7]令和4年度契約状況調査票!$F:$AW,30,FALSE))</f>
        <v/>
      </c>
      <c r="H50" s="18" t="str">
        <f>IF(A50="","",IF(VLOOKUP(A50,[7]令和4年度契約状況調査票!$F:$AW,13,FALSE)="他官署で調達手続きを実施のため","他官署で調達手続きを実施のため",IF(VLOOKUP(A50,[7]令和4年度契約状況調査票!$F:$AW,20,FALSE)="②同種の他の契約の予定価格を類推されるおそれがあるため公表しない","同種の他の契約の予定価格を類推されるおそれがあるため公表しない",IF(VLOOKUP(A50,[7]令和4年度契約状況調査票!$F:$AW,20,FALSE)="－","－",IF(VLOOKUP(A50,[7]令和4年度契約状況調査票!$F:$AW,6,FALSE)&lt;&gt;"",TEXT(VLOOKUP(A50,[7]令和4年度契約状況調査票!$F:$AW,13,FALSE),"#,##0円")&amp;CHAR(10)&amp;"(A)",VLOOKUP(A50,[7]令和4年度契約状況調査票!$F:$AW,13,FALSE))))))</f>
        <v/>
      </c>
      <c r="I50" s="18" t="str">
        <f>IF(A50="","",VLOOKUP(A50,[7]令和4年度契約状況調査票!$F:$AW,14,FALSE))</f>
        <v/>
      </c>
      <c r="J50" s="20" t="str">
        <f>IF(A50="","",IF(VLOOKUP(A50,[7]令和4年度契約状況調査票!$F:$AW,13,FALSE)="他官署で調達手続きを実施のため","－",IF(VLOOKUP(A50,[7]令和4年度契約状況調査票!$F:$AW,20,FALSE)="②同種の他の契約の予定価格を類推されるおそれがあるため公表しない","－",IF(VLOOKUP(A50,[7]令和4年度契約状況調査票!$F:$AW,20,FALSE)="－","－",IF(VLOOKUP(A50,[7]令和4年度契約状況調査票!$F:$AW,6,FALSE)&lt;&gt;"",TEXT(VLOOKUP(A50,[7]令和4年度契約状況調査票!$F:$AW,16,FALSE),"#.0%")&amp;CHAR(10)&amp;"(B/A×100)",VLOOKUP(A50,[7]令和4年度契約状況調査票!$F:$AW,16,FALSE))))))</f>
        <v/>
      </c>
      <c r="K50" s="38"/>
      <c r="L50" s="20" t="str">
        <f>IF(A50="","",IF(VLOOKUP(A50,[7]令和4年度契約状況調査票!$F:$AW,26,FALSE)="①公益社団法人","公社",IF(VLOOKUP(A50,[7]令和4年度契約状況調査票!$F:$AW,26,FALSE)="②公益財団法人","公財","")))</f>
        <v/>
      </c>
      <c r="M50" s="20" t="str">
        <f>IF(A50="","",VLOOKUP(A50,[7]令和4年度契約状況調査票!$F:$AW,27,FALSE))</f>
        <v/>
      </c>
      <c r="N50" s="38" t="str">
        <f>IF(A50="","",IF(VLOOKUP(A50,[7]令和4年度契約状況調査票!$F:$AW,12,FALSE)="国所管",VLOOKUP(A50,[7]令和4年度契約状況調査票!$F:$AW,23,FALSE),""))</f>
        <v/>
      </c>
      <c r="O50" s="22" t="str">
        <f>IF(A50="","",IF(AND(Q50="○",P50="分担契約/単価契約"),"単価契約"&amp;CHAR(10)&amp;"予定調達総額 "&amp;TEXT(VLOOKUP(A50,[7]令和4年度契約状況調査票!$F:$AW,15,FALSE),"#,##0円")&amp;"(B)"&amp;CHAR(10)&amp;"分担契約"&amp;CHAR(10)&amp;VLOOKUP(A50,[7]令和4年度契約状況調査票!$F:$AW,31,FALSE),IF(AND(Q50="○",P50="分担契約"),"分担契約"&amp;CHAR(10)&amp;"契約総額 "&amp;TEXT(VLOOKUP(A50,[7]令和4年度契約状況調査票!$F:$AW,15,FALSE),"#,##0円")&amp;"(B)"&amp;CHAR(10)&amp;VLOOKUP(A50,[7]令和4年度契約状況調査票!$F:$AW,31,FALSE),(IF(P50="分担契約/単価契約","単価契約"&amp;CHAR(10)&amp;"予定調達総額 "&amp;TEXT(VLOOKUP(A50,[7]令和4年度契約状況調査票!$F:$AW,15,FALSE),"#,##0円")&amp;CHAR(10)&amp;"分担契約"&amp;CHAR(10)&amp;VLOOKUP(A50,[7]令和4年度契約状況調査票!$F:$AW,31,FALSE),IF(P50="分担契約","分担契約"&amp;CHAR(10)&amp;"契約総額 "&amp;TEXT(VLOOKUP(A50,[7]令和4年度契約状況調査票!$F:$AW,15,FALSE),"#,##0円")&amp;CHAR(10)&amp;VLOOKUP(A50,[7]令和4年度契約状況調査票!$F:$AW,31,FALSE),IF(P50="単価契約","単価契約"&amp;CHAR(10)&amp;"予定調達総額 "&amp;TEXT(VLOOKUP(A50,[7]令和4年度契約状況調査票!$F:$AW,15,FALSE),"#,##0円")&amp;CHAR(10)&amp;VLOOKUP(A50,[7]令和4年度契約状況調査票!$F:$AW,31,FALSE),VLOOKUP(A50,[7]令和4年度契約状況調査票!$F:$AW,31,FALSE))))))))</f>
        <v/>
      </c>
      <c r="P50" s="36" t="str">
        <f>IF(A50="","",VLOOKUP(A50,[7]令和4年度契約状況調査票!$F:$CE,52,FALSE))</f>
        <v/>
      </c>
    </row>
    <row r="51" spans="1:16" s="36" customFormat="1" ht="67.5" hidden="1" customHeight="1">
      <c r="A51" s="42" t="str">
        <f>IF(MAX([7]令和4年度契約状況調査票!F13:F57)&gt;=ROW()-5,ROW()-5,"")</f>
        <v/>
      </c>
      <c r="B51" s="13" t="str">
        <f>IF(A51="","",VLOOKUP(A51,[7]令和4年度契約状況調査票!$F:$AW,4,FALSE))</f>
        <v/>
      </c>
      <c r="C51" s="14" t="str">
        <f>IF(A51="","",VLOOKUP(A51,[7]令和4年度契約状況調査票!$F:$AW,5,FALSE))</f>
        <v/>
      </c>
      <c r="D51" s="15" t="str">
        <f>IF(A51="","",VLOOKUP(A51,[7]令和4年度契約状況調査票!$F:$AW,8,FALSE))</f>
        <v/>
      </c>
      <c r="E51" s="13" t="str">
        <f>IF(A51="","",VLOOKUP(A51,[7]令和4年度契約状況調査票!$F:$AW,9,FALSE))</f>
        <v/>
      </c>
      <c r="F51" s="16" t="str">
        <f>IF(A51="","",VLOOKUP(A51,[7]令和4年度契約状況調査票!$F:$AW,10,FALSE))</f>
        <v/>
      </c>
      <c r="G51" s="45" t="str">
        <f>IF(A51="","",VLOOKUP(A51,[7]令和4年度契約状況調査票!$F:$AW,30,FALSE))</f>
        <v/>
      </c>
      <c r="H51" s="18" t="str">
        <f>IF(A51="","",IF(VLOOKUP(A51,[7]令和4年度契約状況調査票!$F:$AW,13,FALSE)="他官署で調達手続きを実施のため","他官署で調達手続きを実施のため",IF(VLOOKUP(A51,[7]令和4年度契約状況調査票!$F:$AW,20,FALSE)="②同種の他の契約の予定価格を類推されるおそれがあるため公表しない","同種の他の契約の予定価格を類推されるおそれがあるため公表しない",IF(VLOOKUP(A51,[7]令和4年度契約状況調査票!$F:$AW,20,FALSE)="－","－",IF(VLOOKUP(A51,[7]令和4年度契約状況調査票!$F:$AW,6,FALSE)&lt;&gt;"",TEXT(VLOOKUP(A51,[7]令和4年度契約状況調査票!$F:$AW,13,FALSE),"#,##0円")&amp;CHAR(10)&amp;"(A)",VLOOKUP(A51,[7]令和4年度契約状況調査票!$F:$AW,13,FALSE))))))</f>
        <v/>
      </c>
      <c r="I51" s="18" t="str">
        <f>IF(A51="","",VLOOKUP(A51,[7]令和4年度契約状況調査票!$F:$AW,14,FALSE))</f>
        <v/>
      </c>
      <c r="J51" s="20" t="str">
        <f>IF(A51="","",IF(VLOOKUP(A51,[7]令和4年度契約状況調査票!$F:$AW,13,FALSE)="他官署で調達手続きを実施のため","－",IF(VLOOKUP(A51,[7]令和4年度契約状況調査票!$F:$AW,20,FALSE)="②同種の他の契約の予定価格を類推されるおそれがあるため公表しない","－",IF(VLOOKUP(A51,[7]令和4年度契約状況調査票!$F:$AW,20,FALSE)="－","－",IF(VLOOKUP(A51,[7]令和4年度契約状況調査票!$F:$AW,6,FALSE)&lt;&gt;"",TEXT(VLOOKUP(A51,[7]令和4年度契約状況調査票!$F:$AW,16,FALSE),"#.0%")&amp;CHAR(10)&amp;"(B/A×100)",VLOOKUP(A51,[7]令和4年度契約状況調査票!$F:$AW,16,FALSE))))))</f>
        <v/>
      </c>
      <c r="K51" s="38"/>
      <c r="L51" s="20" t="str">
        <f>IF(A51="","",IF(VLOOKUP(A51,[7]令和4年度契約状況調査票!$F:$AW,26,FALSE)="①公益社団法人","公社",IF(VLOOKUP(A51,[7]令和4年度契約状況調査票!$F:$AW,26,FALSE)="②公益財団法人","公財","")))</f>
        <v/>
      </c>
      <c r="M51" s="20" t="str">
        <f>IF(A51="","",VLOOKUP(A51,[7]令和4年度契約状況調査票!$F:$AW,27,FALSE))</f>
        <v/>
      </c>
      <c r="N51" s="38" t="str">
        <f>IF(A51="","",IF(VLOOKUP(A51,[7]令和4年度契約状況調査票!$F:$AW,12,FALSE)="国所管",VLOOKUP(A51,[7]令和4年度契約状況調査票!$F:$AW,23,FALSE),""))</f>
        <v/>
      </c>
      <c r="O51" s="22" t="str">
        <f>IF(A51="","",IF(AND(Q51="○",P51="分担契約/単価契約"),"単価契約"&amp;CHAR(10)&amp;"予定調達総額 "&amp;TEXT(VLOOKUP(A51,[7]令和4年度契約状況調査票!$F:$AW,15,FALSE),"#,##0円")&amp;"(B)"&amp;CHAR(10)&amp;"分担契約"&amp;CHAR(10)&amp;VLOOKUP(A51,[7]令和4年度契約状況調査票!$F:$AW,31,FALSE),IF(AND(Q51="○",P51="分担契約"),"分担契約"&amp;CHAR(10)&amp;"契約総額 "&amp;TEXT(VLOOKUP(A51,[7]令和4年度契約状況調査票!$F:$AW,15,FALSE),"#,##0円")&amp;"(B)"&amp;CHAR(10)&amp;VLOOKUP(A51,[7]令和4年度契約状況調査票!$F:$AW,31,FALSE),(IF(P51="分担契約/単価契約","単価契約"&amp;CHAR(10)&amp;"予定調達総額 "&amp;TEXT(VLOOKUP(A51,[7]令和4年度契約状況調査票!$F:$AW,15,FALSE),"#,##0円")&amp;CHAR(10)&amp;"分担契約"&amp;CHAR(10)&amp;VLOOKUP(A51,[7]令和4年度契約状況調査票!$F:$AW,31,FALSE),IF(P51="分担契約","分担契約"&amp;CHAR(10)&amp;"契約総額 "&amp;TEXT(VLOOKUP(A51,[7]令和4年度契約状況調査票!$F:$AW,15,FALSE),"#,##0円")&amp;CHAR(10)&amp;VLOOKUP(A51,[7]令和4年度契約状況調査票!$F:$AW,31,FALSE),IF(P51="単価契約","単価契約"&amp;CHAR(10)&amp;"予定調達総額 "&amp;TEXT(VLOOKUP(A51,[7]令和4年度契約状況調査票!$F:$AW,15,FALSE),"#,##0円")&amp;CHAR(10)&amp;VLOOKUP(A51,[7]令和4年度契約状況調査票!$F:$AW,31,FALSE),VLOOKUP(A51,[7]令和4年度契約状況調査票!$F:$AW,31,FALSE))))))))</f>
        <v/>
      </c>
      <c r="P51" s="36" t="str">
        <f>IF(A51="","",VLOOKUP(A51,[7]令和4年度契約状況調査票!$F:$CE,52,FALSE))</f>
        <v/>
      </c>
    </row>
    <row r="52" spans="1:16" s="36" customFormat="1" ht="67.5" hidden="1" customHeight="1">
      <c r="A52" s="42" t="str">
        <f>IF(MAX([7]令和4年度契約状況調査票!F13:F58)&gt;=ROW()-5,ROW()-5,"")</f>
        <v/>
      </c>
      <c r="B52" s="13" t="str">
        <f>IF(A52="","",VLOOKUP(A52,[7]令和4年度契約状況調査票!$F:$AW,4,FALSE))</f>
        <v/>
      </c>
      <c r="C52" s="14" t="str">
        <f>IF(A52="","",VLOOKUP(A52,[7]令和4年度契約状況調査票!$F:$AW,5,FALSE))</f>
        <v/>
      </c>
      <c r="D52" s="15" t="str">
        <f>IF(A52="","",VLOOKUP(A52,[7]令和4年度契約状況調査票!$F:$AW,8,FALSE))</f>
        <v/>
      </c>
      <c r="E52" s="13" t="str">
        <f>IF(A52="","",VLOOKUP(A52,[7]令和4年度契約状況調査票!$F:$AW,9,FALSE))</f>
        <v/>
      </c>
      <c r="F52" s="16" t="str">
        <f>IF(A52="","",VLOOKUP(A52,[7]令和4年度契約状況調査票!$F:$AW,10,FALSE))</f>
        <v/>
      </c>
      <c r="G52" s="45" t="str">
        <f>IF(A52="","",VLOOKUP(A52,[7]令和4年度契約状況調査票!$F:$AW,30,FALSE))</f>
        <v/>
      </c>
      <c r="H52" s="18" t="str">
        <f>IF(A52="","",IF(VLOOKUP(A52,[7]令和4年度契約状況調査票!$F:$AW,13,FALSE)="他官署で調達手続きを実施のため","他官署で調達手続きを実施のため",IF(VLOOKUP(A52,[7]令和4年度契約状況調査票!$F:$AW,20,FALSE)="②同種の他の契約の予定価格を類推されるおそれがあるため公表しない","同種の他の契約の予定価格を類推されるおそれがあるため公表しない",IF(VLOOKUP(A52,[7]令和4年度契約状況調査票!$F:$AW,20,FALSE)="－","－",IF(VLOOKUP(A52,[7]令和4年度契約状況調査票!$F:$AW,6,FALSE)&lt;&gt;"",TEXT(VLOOKUP(A52,[7]令和4年度契約状況調査票!$F:$AW,13,FALSE),"#,##0円")&amp;CHAR(10)&amp;"(A)",VLOOKUP(A52,[7]令和4年度契約状況調査票!$F:$AW,13,FALSE))))))</f>
        <v/>
      </c>
      <c r="I52" s="18" t="str">
        <f>IF(A52="","",VLOOKUP(A52,[7]令和4年度契約状況調査票!$F:$AW,14,FALSE))</f>
        <v/>
      </c>
      <c r="J52" s="20" t="str">
        <f>IF(A52="","",IF(VLOOKUP(A52,[7]令和4年度契約状況調査票!$F:$AW,13,FALSE)="他官署で調達手続きを実施のため","－",IF(VLOOKUP(A52,[7]令和4年度契約状況調査票!$F:$AW,20,FALSE)="②同種の他の契約の予定価格を類推されるおそれがあるため公表しない","－",IF(VLOOKUP(A52,[7]令和4年度契約状況調査票!$F:$AW,20,FALSE)="－","－",IF(VLOOKUP(A52,[7]令和4年度契約状況調査票!$F:$AW,6,FALSE)&lt;&gt;"",TEXT(VLOOKUP(A52,[7]令和4年度契約状況調査票!$F:$AW,16,FALSE),"#.0%")&amp;CHAR(10)&amp;"(B/A×100)",VLOOKUP(A52,[7]令和4年度契約状況調査票!$F:$AW,16,FALSE))))))</f>
        <v/>
      </c>
      <c r="K52" s="38"/>
      <c r="L52" s="20" t="str">
        <f>IF(A52="","",IF(VLOOKUP(A52,[7]令和4年度契約状況調査票!$F:$AW,26,FALSE)="①公益社団法人","公社",IF(VLOOKUP(A52,[7]令和4年度契約状況調査票!$F:$AW,26,FALSE)="②公益財団法人","公財","")))</f>
        <v/>
      </c>
      <c r="M52" s="20" t="str">
        <f>IF(A52="","",VLOOKUP(A52,[7]令和4年度契約状況調査票!$F:$AW,27,FALSE))</f>
        <v/>
      </c>
      <c r="N52" s="38" t="str">
        <f>IF(A52="","",IF(VLOOKUP(A52,[7]令和4年度契約状況調査票!$F:$AW,12,FALSE)="国所管",VLOOKUP(A52,[7]令和4年度契約状況調査票!$F:$AW,23,FALSE),""))</f>
        <v/>
      </c>
      <c r="O52" s="22" t="str">
        <f>IF(A52="","",IF(AND(Q52="○",P52="分担契約/単価契約"),"単価契約"&amp;CHAR(10)&amp;"予定調達総額 "&amp;TEXT(VLOOKUP(A52,[7]令和4年度契約状況調査票!$F:$AW,15,FALSE),"#,##0円")&amp;"(B)"&amp;CHAR(10)&amp;"分担契約"&amp;CHAR(10)&amp;VLOOKUP(A52,[7]令和4年度契約状況調査票!$F:$AW,31,FALSE),IF(AND(Q52="○",P52="分担契約"),"分担契約"&amp;CHAR(10)&amp;"契約総額 "&amp;TEXT(VLOOKUP(A52,[7]令和4年度契約状況調査票!$F:$AW,15,FALSE),"#,##0円")&amp;"(B)"&amp;CHAR(10)&amp;VLOOKUP(A52,[7]令和4年度契約状況調査票!$F:$AW,31,FALSE),(IF(P52="分担契約/単価契約","単価契約"&amp;CHAR(10)&amp;"予定調達総額 "&amp;TEXT(VLOOKUP(A52,[7]令和4年度契約状況調査票!$F:$AW,15,FALSE),"#,##0円")&amp;CHAR(10)&amp;"分担契約"&amp;CHAR(10)&amp;VLOOKUP(A52,[7]令和4年度契約状況調査票!$F:$AW,31,FALSE),IF(P52="分担契約","分担契約"&amp;CHAR(10)&amp;"契約総額 "&amp;TEXT(VLOOKUP(A52,[7]令和4年度契約状況調査票!$F:$AW,15,FALSE),"#,##0円")&amp;CHAR(10)&amp;VLOOKUP(A52,[7]令和4年度契約状況調査票!$F:$AW,31,FALSE),IF(P52="単価契約","単価契約"&amp;CHAR(10)&amp;"予定調達総額 "&amp;TEXT(VLOOKUP(A52,[7]令和4年度契約状況調査票!$F:$AW,15,FALSE),"#,##0円")&amp;CHAR(10)&amp;VLOOKUP(A52,[7]令和4年度契約状況調査票!$F:$AW,31,FALSE),VLOOKUP(A52,[7]令和4年度契約状況調査票!$F:$AW,31,FALSE))))))))</f>
        <v/>
      </c>
      <c r="P52" s="36" t="str">
        <f>IF(A52="","",VLOOKUP(A52,[7]令和4年度契約状況調査票!$F:$CE,52,FALSE))</f>
        <v/>
      </c>
    </row>
    <row r="53" spans="1:16" s="36" customFormat="1" ht="67.5" hidden="1" customHeight="1">
      <c r="A53" s="42" t="str">
        <f>IF(MAX([7]令和4年度契約状況調査票!F13:F59)&gt;=ROW()-5,ROW()-5,"")</f>
        <v/>
      </c>
      <c r="B53" s="13" t="str">
        <f>IF(A53="","",VLOOKUP(A53,[7]令和4年度契約状況調査票!$F:$AW,4,FALSE))</f>
        <v/>
      </c>
      <c r="C53" s="14" t="str">
        <f>IF(A53="","",VLOOKUP(A53,[7]令和4年度契約状況調査票!$F:$AW,5,FALSE))</f>
        <v/>
      </c>
      <c r="D53" s="15" t="str">
        <f>IF(A53="","",VLOOKUP(A53,[7]令和4年度契約状況調査票!$F:$AW,8,FALSE))</f>
        <v/>
      </c>
      <c r="E53" s="13" t="str">
        <f>IF(A53="","",VLOOKUP(A53,[7]令和4年度契約状況調査票!$F:$AW,9,FALSE))</f>
        <v/>
      </c>
      <c r="F53" s="16" t="str">
        <f>IF(A53="","",VLOOKUP(A53,[7]令和4年度契約状況調査票!$F:$AW,10,FALSE))</f>
        <v/>
      </c>
      <c r="G53" s="45" t="str">
        <f>IF(A53="","",VLOOKUP(A53,[7]令和4年度契約状況調査票!$F:$AW,30,FALSE))</f>
        <v/>
      </c>
      <c r="H53" s="18" t="str">
        <f>IF(A53="","",IF(VLOOKUP(A53,[7]令和4年度契約状況調査票!$F:$AW,13,FALSE)="他官署で調達手続きを実施のため","他官署で調達手続きを実施のため",IF(VLOOKUP(A53,[7]令和4年度契約状況調査票!$F:$AW,20,FALSE)="②同種の他の契約の予定価格を類推されるおそれがあるため公表しない","同種の他の契約の予定価格を類推されるおそれがあるため公表しない",IF(VLOOKUP(A53,[7]令和4年度契約状況調査票!$F:$AW,20,FALSE)="－","－",IF(VLOOKUP(A53,[7]令和4年度契約状況調査票!$F:$AW,6,FALSE)&lt;&gt;"",TEXT(VLOOKUP(A53,[7]令和4年度契約状況調査票!$F:$AW,13,FALSE),"#,##0円")&amp;CHAR(10)&amp;"(A)",VLOOKUP(A53,[7]令和4年度契約状況調査票!$F:$AW,13,FALSE))))))</f>
        <v/>
      </c>
      <c r="I53" s="18" t="str">
        <f>IF(A53="","",VLOOKUP(A53,[7]令和4年度契約状況調査票!$F:$AW,14,FALSE))</f>
        <v/>
      </c>
      <c r="J53" s="20" t="str">
        <f>IF(A53="","",IF(VLOOKUP(A53,[7]令和4年度契約状況調査票!$F:$AW,13,FALSE)="他官署で調達手続きを実施のため","－",IF(VLOOKUP(A53,[7]令和4年度契約状況調査票!$F:$AW,20,FALSE)="②同種の他の契約の予定価格を類推されるおそれがあるため公表しない","－",IF(VLOOKUP(A53,[7]令和4年度契約状況調査票!$F:$AW,20,FALSE)="－","－",IF(VLOOKUP(A53,[7]令和4年度契約状況調査票!$F:$AW,6,FALSE)&lt;&gt;"",TEXT(VLOOKUP(A53,[7]令和4年度契約状況調査票!$F:$AW,16,FALSE),"#.0%")&amp;CHAR(10)&amp;"(B/A×100)",VLOOKUP(A53,[7]令和4年度契約状況調査票!$F:$AW,16,FALSE))))))</f>
        <v/>
      </c>
      <c r="K53" s="38"/>
      <c r="L53" s="20" t="str">
        <f>IF(A53="","",IF(VLOOKUP(A53,[7]令和4年度契約状況調査票!$F:$AW,26,FALSE)="①公益社団法人","公社",IF(VLOOKUP(A53,[7]令和4年度契約状況調査票!$F:$AW,26,FALSE)="②公益財団法人","公財","")))</f>
        <v/>
      </c>
      <c r="M53" s="20" t="str">
        <f>IF(A53="","",VLOOKUP(A53,[7]令和4年度契約状況調査票!$F:$AW,27,FALSE))</f>
        <v/>
      </c>
      <c r="N53" s="38" t="str">
        <f>IF(A53="","",IF(VLOOKUP(A53,[7]令和4年度契約状況調査票!$F:$AW,12,FALSE)="国所管",VLOOKUP(A53,[7]令和4年度契約状況調査票!$F:$AW,23,FALSE),""))</f>
        <v/>
      </c>
      <c r="O53" s="22" t="str">
        <f>IF(A53="","",IF(AND(Q53="○",P53="分担契約/単価契約"),"単価契約"&amp;CHAR(10)&amp;"予定調達総額 "&amp;TEXT(VLOOKUP(A53,[7]令和4年度契約状況調査票!$F:$AW,15,FALSE),"#,##0円")&amp;"(B)"&amp;CHAR(10)&amp;"分担契約"&amp;CHAR(10)&amp;VLOOKUP(A53,[7]令和4年度契約状況調査票!$F:$AW,31,FALSE),IF(AND(Q53="○",P53="分担契約"),"分担契約"&amp;CHAR(10)&amp;"契約総額 "&amp;TEXT(VLOOKUP(A53,[7]令和4年度契約状況調査票!$F:$AW,15,FALSE),"#,##0円")&amp;"(B)"&amp;CHAR(10)&amp;VLOOKUP(A53,[7]令和4年度契約状況調査票!$F:$AW,31,FALSE),(IF(P53="分担契約/単価契約","単価契約"&amp;CHAR(10)&amp;"予定調達総額 "&amp;TEXT(VLOOKUP(A53,[7]令和4年度契約状況調査票!$F:$AW,15,FALSE),"#,##0円")&amp;CHAR(10)&amp;"分担契約"&amp;CHAR(10)&amp;VLOOKUP(A53,[7]令和4年度契約状況調査票!$F:$AW,31,FALSE),IF(P53="分担契約","分担契約"&amp;CHAR(10)&amp;"契約総額 "&amp;TEXT(VLOOKUP(A53,[7]令和4年度契約状況調査票!$F:$AW,15,FALSE),"#,##0円")&amp;CHAR(10)&amp;VLOOKUP(A53,[7]令和4年度契約状況調査票!$F:$AW,31,FALSE),IF(P53="単価契約","単価契約"&amp;CHAR(10)&amp;"予定調達総額 "&amp;TEXT(VLOOKUP(A53,[7]令和4年度契約状況調査票!$F:$AW,15,FALSE),"#,##0円")&amp;CHAR(10)&amp;VLOOKUP(A53,[7]令和4年度契約状況調査票!$F:$AW,31,FALSE),VLOOKUP(A53,[7]令和4年度契約状況調査票!$F:$AW,31,FALSE))))))))</f>
        <v/>
      </c>
      <c r="P53" s="36" t="str">
        <f>IF(A53="","",VLOOKUP(A53,[7]令和4年度契約状況調査票!$F:$CE,52,FALSE))</f>
        <v/>
      </c>
    </row>
    <row r="54" spans="1:16" s="36" customFormat="1" ht="67.5" hidden="1" customHeight="1">
      <c r="A54" s="42" t="str">
        <f>IF(MAX([7]令和4年度契約状況調査票!F13:F60)&gt;=ROW()-5,ROW()-5,"")</f>
        <v/>
      </c>
      <c r="B54" s="13" t="str">
        <f>IF(A54="","",VLOOKUP(A54,[7]令和4年度契約状況調査票!$F:$AW,4,FALSE))</f>
        <v/>
      </c>
      <c r="C54" s="14" t="str">
        <f>IF(A54="","",VLOOKUP(A54,[7]令和4年度契約状況調査票!$F:$AW,5,FALSE))</f>
        <v/>
      </c>
      <c r="D54" s="15" t="str">
        <f>IF(A54="","",VLOOKUP(A54,[7]令和4年度契約状況調査票!$F:$AW,8,FALSE))</f>
        <v/>
      </c>
      <c r="E54" s="13" t="str">
        <f>IF(A54="","",VLOOKUP(A54,[7]令和4年度契約状況調査票!$F:$AW,9,FALSE))</f>
        <v/>
      </c>
      <c r="F54" s="16" t="str">
        <f>IF(A54="","",VLOOKUP(A54,[7]令和4年度契約状況調査票!$F:$AW,10,FALSE))</f>
        <v/>
      </c>
      <c r="G54" s="45" t="str">
        <f>IF(A54="","",VLOOKUP(A54,[7]令和4年度契約状況調査票!$F:$AW,30,FALSE))</f>
        <v/>
      </c>
      <c r="H54" s="18" t="str">
        <f>IF(A54="","",IF(VLOOKUP(A54,[7]令和4年度契約状況調査票!$F:$AW,13,FALSE)="他官署で調達手続きを実施のため","他官署で調達手続きを実施のため",IF(VLOOKUP(A54,[7]令和4年度契約状況調査票!$F:$AW,20,FALSE)="②同種の他の契約の予定価格を類推されるおそれがあるため公表しない","同種の他の契約の予定価格を類推されるおそれがあるため公表しない",IF(VLOOKUP(A54,[7]令和4年度契約状況調査票!$F:$AW,20,FALSE)="－","－",IF(VLOOKUP(A54,[7]令和4年度契約状況調査票!$F:$AW,6,FALSE)&lt;&gt;"",TEXT(VLOOKUP(A54,[7]令和4年度契約状況調査票!$F:$AW,13,FALSE),"#,##0円")&amp;CHAR(10)&amp;"(A)",VLOOKUP(A54,[7]令和4年度契約状況調査票!$F:$AW,13,FALSE))))))</f>
        <v/>
      </c>
      <c r="I54" s="18" t="str">
        <f>IF(A54="","",VLOOKUP(A54,[7]令和4年度契約状況調査票!$F:$AW,14,FALSE))</f>
        <v/>
      </c>
      <c r="J54" s="20" t="str">
        <f>IF(A54="","",IF(VLOOKUP(A54,[7]令和4年度契約状況調査票!$F:$AW,13,FALSE)="他官署で調達手続きを実施のため","－",IF(VLOOKUP(A54,[7]令和4年度契約状況調査票!$F:$AW,20,FALSE)="②同種の他の契約の予定価格を類推されるおそれがあるため公表しない","－",IF(VLOOKUP(A54,[7]令和4年度契約状況調査票!$F:$AW,20,FALSE)="－","－",IF(VLOOKUP(A54,[7]令和4年度契約状況調査票!$F:$AW,6,FALSE)&lt;&gt;"",TEXT(VLOOKUP(A54,[7]令和4年度契約状況調査票!$F:$AW,16,FALSE),"#.0%")&amp;CHAR(10)&amp;"(B/A×100)",VLOOKUP(A54,[7]令和4年度契約状況調査票!$F:$AW,16,FALSE))))))</f>
        <v/>
      </c>
      <c r="K54" s="38"/>
      <c r="L54" s="20" t="str">
        <f>IF(A54="","",IF(VLOOKUP(A54,[7]令和4年度契約状況調査票!$F:$AW,26,FALSE)="①公益社団法人","公社",IF(VLOOKUP(A54,[7]令和4年度契約状況調査票!$F:$AW,26,FALSE)="②公益財団法人","公財","")))</f>
        <v/>
      </c>
      <c r="M54" s="20" t="str">
        <f>IF(A54="","",VLOOKUP(A54,[7]令和4年度契約状況調査票!$F:$AW,27,FALSE))</f>
        <v/>
      </c>
      <c r="N54" s="38" t="str">
        <f>IF(A54="","",IF(VLOOKUP(A54,[7]令和4年度契約状況調査票!$F:$AW,12,FALSE)="国所管",VLOOKUP(A54,[7]令和4年度契約状況調査票!$F:$AW,23,FALSE),""))</f>
        <v/>
      </c>
      <c r="O54" s="22" t="str">
        <f>IF(A54="","",IF(AND(Q54="○",P54="分担契約/単価契約"),"単価契約"&amp;CHAR(10)&amp;"予定調達総額 "&amp;TEXT(VLOOKUP(A54,[7]令和4年度契約状況調査票!$F:$AW,15,FALSE),"#,##0円")&amp;"(B)"&amp;CHAR(10)&amp;"分担契約"&amp;CHAR(10)&amp;VLOOKUP(A54,[7]令和4年度契約状況調査票!$F:$AW,31,FALSE),IF(AND(Q54="○",P54="分担契約"),"分担契約"&amp;CHAR(10)&amp;"契約総額 "&amp;TEXT(VLOOKUP(A54,[7]令和4年度契約状況調査票!$F:$AW,15,FALSE),"#,##0円")&amp;"(B)"&amp;CHAR(10)&amp;VLOOKUP(A54,[7]令和4年度契約状況調査票!$F:$AW,31,FALSE),(IF(P54="分担契約/単価契約","単価契約"&amp;CHAR(10)&amp;"予定調達総額 "&amp;TEXT(VLOOKUP(A54,[7]令和4年度契約状況調査票!$F:$AW,15,FALSE),"#,##0円")&amp;CHAR(10)&amp;"分担契約"&amp;CHAR(10)&amp;VLOOKUP(A54,[7]令和4年度契約状況調査票!$F:$AW,31,FALSE),IF(P54="分担契約","分担契約"&amp;CHAR(10)&amp;"契約総額 "&amp;TEXT(VLOOKUP(A54,[7]令和4年度契約状況調査票!$F:$AW,15,FALSE),"#,##0円")&amp;CHAR(10)&amp;VLOOKUP(A54,[7]令和4年度契約状況調査票!$F:$AW,31,FALSE),IF(P54="単価契約","単価契約"&amp;CHAR(10)&amp;"予定調達総額 "&amp;TEXT(VLOOKUP(A54,[7]令和4年度契約状況調査票!$F:$AW,15,FALSE),"#,##0円")&amp;CHAR(10)&amp;VLOOKUP(A54,[7]令和4年度契約状況調査票!$F:$AW,31,FALSE),VLOOKUP(A54,[7]令和4年度契約状況調査票!$F:$AW,31,FALSE))))))))</f>
        <v/>
      </c>
      <c r="P54" s="36" t="str">
        <f>IF(A54="","",VLOOKUP(A54,[7]令和4年度契約状況調査票!$F:$CE,52,FALSE))</f>
        <v/>
      </c>
    </row>
    <row r="55" spans="1:16" s="36" customFormat="1" ht="67.5" hidden="1" customHeight="1">
      <c r="A55" s="42" t="str">
        <f>IF(MAX([7]令和4年度契約状況調査票!F13:F61)&gt;=ROW()-5,ROW()-5,"")</f>
        <v/>
      </c>
      <c r="B55" s="13" t="str">
        <f>IF(A55="","",VLOOKUP(A55,[7]令和4年度契約状況調査票!$F:$AW,4,FALSE))</f>
        <v/>
      </c>
      <c r="C55" s="14" t="str">
        <f>IF(A55="","",VLOOKUP(A55,[7]令和4年度契約状況調査票!$F:$AW,5,FALSE))</f>
        <v/>
      </c>
      <c r="D55" s="15" t="str">
        <f>IF(A55="","",VLOOKUP(A55,[7]令和4年度契約状況調査票!$F:$AW,8,FALSE))</f>
        <v/>
      </c>
      <c r="E55" s="13" t="str">
        <f>IF(A55="","",VLOOKUP(A55,[7]令和4年度契約状況調査票!$F:$AW,9,FALSE))</f>
        <v/>
      </c>
      <c r="F55" s="16" t="str">
        <f>IF(A55="","",VLOOKUP(A55,[7]令和4年度契約状況調査票!$F:$AW,10,FALSE))</f>
        <v/>
      </c>
      <c r="G55" s="45" t="str">
        <f>IF(A55="","",VLOOKUP(A55,[7]令和4年度契約状況調査票!$F:$AW,30,FALSE))</f>
        <v/>
      </c>
      <c r="H55" s="18" t="str">
        <f>IF(A55="","",IF(VLOOKUP(A55,[7]令和4年度契約状況調査票!$F:$AW,13,FALSE)="他官署で調達手続きを実施のため","他官署で調達手続きを実施のため",IF(VLOOKUP(A55,[7]令和4年度契約状況調査票!$F:$AW,20,FALSE)="②同種の他の契約の予定価格を類推されるおそれがあるため公表しない","同種の他の契約の予定価格を類推されるおそれがあるため公表しない",IF(VLOOKUP(A55,[7]令和4年度契約状況調査票!$F:$AW,20,FALSE)="－","－",IF(VLOOKUP(A55,[7]令和4年度契約状況調査票!$F:$AW,6,FALSE)&lt;&gt;"",TEXT(VLOOKUP(A55,[7]令和4年度契約状況調査票!$F:$AW,13,FALSE),"#,##0円")&amp;CHAR(10)&amp;"(A)",VLOOKUP(A55,[7]令和4年度契約状況調査票!$F:$AW,13,FALSE))))))</f>
        <v/>
      </c>
      <c r="I55" s="18" t="str">
        <f>IF(A55="","",VLOOKUP(A55,[7]令和4年度契約状況調査票!$F:$AW,14,FALSE))</f>
        <v/>
      </c>
      <c r="J55" s="20" t="str">
        <f>IF(A55="","",IF(VLOOKUP(A55,[7]令和4年度契約状況調査票!$F:$AW,13,FALSE)="他官署で調達手続きを実施のため","－",IF(VLOOKUP(A55,[7]令和4年度契約状況調査票!$F:$AW,20,FALSE)="②同種の他の契約の予定価格を類推されるおそれがあるため公表しない","－",IF(VLOOKUP(A55,[7]令和4年度契約状況調査票!$F:$AW,20,FALSE)="－","－",IF(VLOOKUP(A55,[7]令和4年度契約状況調査票!$F:$AW,6,FALSE)&lt;&gt;"",TEXT(VLOOKUP(A55,[7]令和4年度契約状況調査票!$F:$AW,16,FALSE),"#.0%")&amp;CHAR(10)&amp;"(B/A×100)",VLOOKUP(A55,[7]令和4年度契約状況調査票!$F:$AW,16,FALSE))))))</f>
        <v/>
      </c>
      <c r="K55" s="38"/>
      <c r="L55" s="20" t="str">
        <f>IF(A55="","",IF(VLOOKUP(A55,[7]令和4年度契約状況調査票!$F:$AW,26,FALSE)="①公益社団法人","公社",IF(VLOOKUP(A55,[7]令和4年度契約状況調査票!$F:$AW,26,FALSE)="②公益財団法人","公財","")))</f>
        <v/>
      </c>
      <c r="M55" s="20" t="str">
        <f>IF(A55="","",VLOOKUP(A55,[7]令和4年度契約状況調査票!$F:$AW,27,FALSE))</f>
        <v/>
      </c>
      <c r="N55" s="38" t="str">
        <f>IF(A55="","",IF(VLOOKUP(A55,[7]令和4年度契約状況調査票!$F:$AW,12,FALSE)="国所管",VLOOKUP(A55,[7]令和4年度契約状況調査票!$F:$AW,23,FALSE),""))</f>
        <v/>
      </c>
      <c r="O55" s="22" t="str">
        <f>IF(A55="","",IF(AND(Q55="○",P55="分担契約/単価契約"),"単価契約"&amp;CHAR(10)&amp;"予定調達総額 "&amp;TEXT(VLOOKUP(A55,[7]令和4年度契約状況調査票!$F:$AW,15,FALSE),"#,##0円")&amp;"(B)"&amp;CHAR(10)&amp;"分担契約"&amp;CHAR(10)&amp;VLOOKUP(A55,[7]令和4年度契約状況調査票!$F:$AW,31,FALSE),IF(AND(Q55="○",P55="分担契約"),"分担契約"&amp;CHAR(10)&amp;"契約総額 "&amp;TEXT(VLOOKUP(A55,[7]令和4年度契約状況調査票!$F:$AW,15,FALSE),"#,##0円")&amp;"(B)"&amp;CHAR(10)&amp;VLOOKUP(A55,[7]令和4年度契約状況調査票!$F:$AW,31,FALSE),(IF(P55="分担契約/単価契約","単価契約"&amp;CHAR(10)&amp;"予定調達総額 "&amp;TEXT(VLOOKUP(A55,[7]令和4年度契約状況調査票!$F:$AW,15,FALSE),"#,##0円")&amp;CHAR(10)&amp;"分担契約"&amp;CHAR(10)&amp;VLOOKUP(A55,[7]令和4年度契約状況調査票!$F:$AW,31,FALSE),IF(P55="分担契約","分担契約"&amp;CHAR(10)&amp;"契約総額 "&amp;TEXT(VLOOKUP(A55,[7]令和4年度契約状況調査票!$F:$AW,15,FALSE),"#,##0円")&amp;CHAR(10)&amp;VLOOKUP(A55,[7]令和4年度契約状況調査票!$F:$AW,31,FALSE),IF(P55="単価契約","単価契約"&amp;CHAR(10)&amp;"予定調達総額 "&amp;TEXT(VLOOKUP(A55,[7]令和4年度契約状況調査票!$F:$AW,15,FALSE),"#,##0円")&amp;CHAR(10)&amp;VLOOKUP(A55,[7]令和4年度契約状況調査票!$F:$AW,31,FALSE),VLOOKUP(A55,[7]令和4年度契約状況調査票!$F:$AW,31,FALSE))))))))</f>
        <v/>
      </c>
      <c r="P55" s="36" t="str">
        <f>IF(A55="","",VLOOKUP(A55,[7]令和4年度契約状況調査票!$F:$CE,52,FALSE))</f>
        <v/>
      </c>
    </row>
    <row r="56" spans="1:16" s="36" customFormat="1" ht="67.5" hidden="1" customHeight="1">
      <c r="A56" s="42" t="str">
        <f>IF(MAX([7]令和4年度契約状況調査票!F13:F62)&gt;=ROW()-5,ROW()-5,"")</f>
        <v/>
      </c>
      <c r="B56" s="13" t="str">
        <f>IF(A56="","",VLOOKUP(A56,[7]令和4年度契約状況調査票!$F:$AW,4,FALSE))</f>
        <v/>
      </c>
      <c r="C56" s="14" t="str">
        <f>IF(A56="","",VLOOKUP(A56,[7]令和4年度契約状況調査票!$F:$AW,5,FALSE))</f>
        <v/>
      </c>
      <c r="D56" s="15" t="str">
        <f>IF(A56="","",VLOOKUP(A56,[7]令和4年度契約状況調査票!$F:$AW,8,FALSE))</f>
        <v/>
      </c>
      <c r="E56" s="13" t="str">
        <f>IF(A56="","",VLOOKUP(A56,[7]令和4年度契約状況調査票!$F:$AW,9,FALSE))</f>
        <v/>
      </c>
      <c r="F56" s="16" t="str">
        <f>IF(A56="","",VLOOKUP(A56,[7]令和4年度契約状況調査票!$F:$AW,10,FALSE))</f>
        <v/>
      </c>
      <c r="G56" s="45" t="str">
        <f>IF(A56="","",VLOOKUP(A56,[7]令和4年度契約状況調査票!$F:$AW,30,FALSE))</f>
        <v/>
      </c>
      <c r="H56" s="18" t="str">
        <f>IF(A56="","",IF(VLOOKUP(A56,[7]令和4年度契約状況調査票!$F:$AW,13,FALSE)="他官署で調達手続きを実施のため","他官署で調達手続きを実施のため",IF(VLOOKUP(A56,[7]令和4年度契約状況調査票!$F:$AW,20,FALSE)="②同種の他の契約の予定価格を類推されるおそれがあるため公表しない","同種の他の契約の予定価格を類推されるおそれがあるため公表しない",IF(VLOOKUP(A56,[7]令和4年度契約状況調査票!$F:$AW,20,FALSE)="－","－",IF(VLOOKUP(A56,[7]令和4年度契約状況調査票!$F:$AW,6,FALSE)&lt;&gt;"",TEXT(VLOOKUP(A56,[7]令和4年度契約状況調査票!$F:$AW,13,FALSE),"#,##0円")&amp;CHAR(10)&amp;"(A)",VLOOKUP(A56,[7]令和4年度契約状況調査票!$F:$AW,13,FALSE))))))</f>
        <v/>
      </c>
      <c r="I56" s="18" t="str">
        <f>IF(A56="","",VLOOKUP(A56,[7]令和4年度契約状況調査票!$F:$AW,14,FALSE))</f>
        <v/>
      </c>
      <c r="J56" s="20" t="str">
        <f>IF(A56="","",IF(VLOOKUP(A56,[7]令和4年度契約状況調査票!$F:$AW,13,FALSE)="他官署で調達手続きを実施のため","－",IF(VLOOKUP(A56,[7]令和4年度契約状況調査票!$F:$AW,20,FALSE)="②同種の他の契約の予定価格を類推されるおそれがあるため公表しない","－",IF(VLOOKUP(A56,[7]令和4年度契約状況調査票!$F:$AW,20,FALSE)="－","－",IF(VLOOKUP(A56,[7]令和4年度契約状況調査票!$F:$AW,6,FALSE)&lt;&gt;"",TEXT(VLOOKUP(A56,[7]令和4年度契約状況調査票!$F:$AW,16,FALSE),"#.0%")&amp;CHAR(10)&amp;"(B/A×100)",VLOOKUP(A56,[7]令和4年度契約状況調査票!$F:$AW,16,FALSE))))))</f>
        <v/>
      </c>
      <c r="K56" s="38"/>
      <c r="L56" s="20" t="str">
        <f>IF(A56="","",IF(VLOOKUP(A56,[7]令和4年度契約状況調査票!$F:$AW,26,FALSE)="①公益社団法人","公社",IF(VLOOKUP(A56,[7]令和4年度契約状況調査票!$F:$AW,26,FALSE)="②公益財団法人","公財","")))</f>
        <v/>
      </c>
      <c r="M56" s="20" t="str">
        <f>IF(A56="","",VLOOKUP(A56,[7]令和4年度契約状況調査票!$F:$AW,27,FALSE))</f>
        <v/>
      </c>
      <c r="N56" s="38" t="str">
        <f>IF(A56="","",IF(VLOOKUP(A56,[7]令和4年度契約状況調査票!$F:$AW,12,FALSE)="国所管",VLOOKUP(A56,[7]令和4年度契約状況調査票!$F:$AW,23,FALSE),""))</f>
        <v/>
      </c>
      <c r="O56" s="22" t="str">
        <f>IF(A56="","",IF(AND(Q56="○",P56="分担契約/単価契約"),"単価契約"&amp;CHAR(10)&amp;"予定調達総額 "&amp;TEXT(VLOOKUP(A56,[7]令和4年度契約状況調査票!$F:$AW,15,FALSE),"#,##0円")&amp;"(B)"&amp;CHAR(10)&amp;"分担契約"&amp;CHAR(10)&amp;VLOOKUP(A56,[7]令和4年度契約状況調査票!$F:$AW,31,FALSE),IF(AND(Q56="○",P56="分担契約"),"分担契約"&amp;CHAR(10)&amp;"契約総額 "&amp;TEXT(VLOOKUP(A56,[7]令和4年度契約状況調査票!$F:$AW,15,FALSE),"#,##0円")&amp;"(B)"&amp;CHAR(10)&amp;VLOOKUP(A56,[7]令和4年度契約状況調査票!$F:$AW,31,FALSE),(IF(P56="分担契約/単価契約","単価契約"&amp;CHAR(10)&amp;"予定調達総額 "&amp;TEXT(VLOOKUP(A56,[7]令和4年度契約状況調査票!$F:$AW,15,FALSE),"#,##0円")&amp;CHAR(10)&amp;"分担契約"&amp;CHAR(10)&amp;VLOOKUP(A56,[7]令和4年度契約状況調査票!$F:$AW,31,FALSE),IF(P56="分担契約","分担契約"&amp;CHAR(10)&amp;"契約総額 "&amp;TEXT(VLOOKUP(A56,[7]令和4年度契約状況調査票!$F:$AW,15,FALSE),"#,##0円")&amp;CHAR(10)&amp;VLOOKUP(A56,[7]令和4年度契約状況調査票!$F:$AW,31,FALSE),IF(P56="単価契約","単価契約"&amp;CHAR(10)&amp;"予定調達総額 "&amp;TEXT(VLOOKUP(A56,[7]令和4年度契約状況調査票!$F:$AW,15,FALSE),"#,##0円")&amp;CHAR(10)&amp;VLOOKUP(A56,[7]令和4年度契約状況調査票!$F:$AW,31,FALSE),VLOOKUP(A56,[7]令和4年度契約状況調査票!$F:$AW,31,FALSE))))))))</f>
        <v/>
      </c>
      <c r="P56" s="36" t="str">
        <f>IF(A56="","",VLOOKUP(A56,[7]令和4年度契約状況調査票!$F:$CE,52,FALSE))</f>
        <v/>
      </c>
    </row>
    <row r="57" spans="1:16" s="36" customFormat="1" ht="67.5" hidden="1" customHeight="1">
      <c r="A57" s="42" t="str">
        <f>IF(MAX([7]令和4年度契約状況調査票!F13:F63)&gt;=ROW()-5,ROW()-5,"")</f>
        <v/>
      </c>
      <c r="B57" s="13" t="str">
        <f>IF(A57="","",VLOOKUP(A57,[7]令和4年度契約状況調査票!$F:$AW,4,FALSE))</f>
        <v/>
      </c>
      <c r="C57" s="14" t="str">
        <f>IF(A57="","",VLOOKUP(A57,[7]令和4年度契約状況調査票!$F:$AW,5,FALSE))</f>
        <v/>
      </c>
      <c r="D57" s="15" t="str">
        <f>IF(A57="","",VLOOKUP(A57,[7]令和4年度契約状況調査票!$F:$AW,8,FALSE))</f>
        <v/>
      </c>
      <c r="E57" s="13" t="str">
        <f>IF(A57="","",VLOOKUP(A57,[7]令和4年度契約状況調査票!$F:$AW,9,FALSE))</f>
        <v/>
      </c>
      <c r="F57" s="16" t="str">
        <f>IF(A57="","",VLOOKUP(A57,[7]令和4年度契約状況調査票!$F:$AW,10,FALSE))</f>
        <v/>
      </c>
      <c r="G57" s="45" t="str">
        <f>IF(A57="","",VLOOKUP(A57,[7]令和4年度契約状況調査票!$F:$AW,30,FALSE))</f>
        <v/>
      </c>
      <c r="H57" s="18" t="str">
        <f>IF(A57="","",IF(VLOOKUP(A57,[7]令和4年度契約状況調査票!$F:$AW,13,FALSE)="他官署で調達手続きを実施のため","他官署で調達手続きを実施のため",IF(VLOOKUP(A57,[7]令和4年度契約状況調査票!$F:$AW,20,FALSE)="②同種の他の契約の予定価格を類推されるおそれがあるため公表しない","同種の他の契約の予定価格を類推されるおそれがあるため公表しない",IF(VLOOKUP(A57,[7]令和4年度契約状況調査票!$F:$AW,20,FALSE)="－","－",IF(VLOOKUP(A57,[7]令和4年度契約状況調査票!$F:$AW,6,FALSE)&lt;&gt;"",TEXT(VLOOKUP(A57,[7]令和4年度契約状況調査票!$F:$AW,13,FALSE),"#,##0円")&amp;CHAR(10)&amp;"(A)",VLOOKUP(A57,[7]令和4年度契約状況調査票!$F:$AW,13,FALSE))))))</f>
        <v/>
      </c>
      <c r="I57" s="18" t="str">
        <f>IF(A57="","",VLOOKUP(A57,[7]令和4年度契約状況調査票!$F:$AW,14,FALSE))</f>
        <v/>
      </c>
      <c r="J57" s="20" t="str">
        <f>IF(A57="","",IF(VLOOKUP(A57,[7]令和4年度契約状況調査票!$F:$AW,13,FALSE)="他官署で調達手続きを実施のため","－",IF(VLOOKUP(A57,[7]令和4年度契約状況調査票!$F:$AW,20,FALSE)="②同種の他の契約の予定価格を類推されるおそれがあるため公表しない","－",IF(VLOOKUP(A57,[7]令和4年度契約状況調査票!$F:$AW,20,FALSE)="－","－",IF(VLOOKUP(A57,[7]令和4年度契約状況調査票!$F:$AW,6,FALSE)&lt;&gt;"",TEXT(VLOOKUP(A57,[7]令和4年度契約状況調査票!$F:$AW,16,FALSE),"#.0%")&amp;CHAR(10)&amp;"(B/A×100)",VLOOKUP(A57,[7]令和4年度契約状況調査票!$F:$AW,16,FALSE))))))</f>
        <v/>
      </c>
      <c r="K57" s="38"/>
      <c r="L57" s="20" t="str">
        <f>IF(A57="","",IF(VLOOKUP(A57,[7]令和4年度契約状況調査票!$F:$AW,26,FALSE)="①公益社団法人","公社",IF(VLOOKUP(A57,[7]令和4年度契約状況調査票!$F:$AW,26,FALSE)="②公益財団法人","公財","")))</f>
        <v/>
      </c>
      <c r="M57" s="20" t="str">
        <f>IF(A57="","",VLOOKUP(A57,[7]令和4年度契約状況調査票!$F:$AW,27,FALSE))</f>
        <v/>
      </c>
      <c r="N57" s="38" t="str">
        <f>IF(A57="","",IF(VLOOKUP(A57,[7]令和4年度契約状況調査票!$F:$AW,12,FALSE)="国所管",VLOOKUP(A57,[7]令和4年度契約状況調査票!$F:$AW,23,FALSE),""))</f>
        <v/>
      </c>
      <c r="O57" s="22" t="str">
        <f>IF(A57="","",IF(AND(Q57="○",P57="分担契約/単価契約"),"単価契約"&amp;CHAR(10)&amp;"予定調達総額 "&amp;TEXT(VLOOKUP(A57,[7]令和4年度契約状況調査票!$F:$AW,15,FALSE),"#,##0円")&amp;"(B)"&amp;CHAR(10)&amp;"分担契約"&amp;CHAR(10)&amp;VLOOKUP(A57,[7]令和4年度契約状況調査票!$F:$AW,31,FALSE),IF(AND(Q57="○",P57="分担契約"),"分担契約"&amp;CHAR(10)&amp;"契約総額 "&amp;TEXT(VLOOKUP(A57,[7]令和4年度契約状況調査票!$F:$AW,15,FALSE),"#,##0円")&amp;"(B)"&amp;CHAR(10)&amp;VLOOKUP(A57,[7]令和4年度契約状況調査票!$F:$AW,31,FALSE),(IF(P57="分担契約/単価契約","単価契約"&amp;CHAR(10)&amp;"予定調達総額 "&amp;TEXT(VLOOKUP(A57,[7]令和4年度契約状況調査票!$F:$AW,15,FALSE),"#,##0円")&amp;CHAR(10)&amp;"分担契約"&amp;CHAR(10)&amp;VLOOKUP(A57,[7]令和4年度契約状況調査票!$F:$AW,31,FALSE),IF(P57="分担契約","分担契約"&amp;CHAR(10)&amp;"契約総額 "&amp;TEXT(VLOOKUP(A57,[7]令和4年度契約状況調査票!$F:$AW,15,FALSE),"#,##0円")&amp;CHAR(10)&amp;VLOOKUP(A57,[7]令和4年度契約状況調査票!$F:$AW,31,FALSE),IF(P57="単価契約","単価契約"&amp;CHAR(10)&amp;"予定調達総額 "&amp;TEXT(VLOOKUP(A57,[7]令和4年度契約状況調査票!$F:$AW,15,FALSE),"#,##0円")&amp;CHAR(10)&amp;VLOOKUP(A57,[7]令和4年度契約状況調査票!$F:$AW,31,FALSE),VLOOKUP(A57,[7]令和4年度契約状況調査票!$F:$AW,31,FALSE))))))))</f>
        <v/>
      </c>
      <c r="P57" s="36" t="str">
        <f>IF(A57="","",VLOOKUP(A57,[7]令和4年度契約状況調査票!$F:$CE,52,FALSE))</f>
        <v/>
      </c>
    </row>
    <row r="58" spans="1:16" s="36" customFormat="1" ht="67.5" hidden="1" customHeight="1">
      <c r="A58" s="42" t="str">
        <f>IF(MAX([7]令和4年度契約状況調査票!F13:F64)&gt;=ROW()-5,ROW()-5,"")</f>
        <v/>
      </c>
      <c r="B58" s="13" t="str">
        <f>IF(A58="","",VLOOKUP(A58,[7]令和4年度契約状況調査票!$F:$AW,4,FALSE))</f>
        <v/>
      </c>
      <c r="C58" s="14" t="str">
        <f>IF(A58="","",VLOOKUP(A58,[7]令和4年度契約状況調査票!$F:$AW,5,FALSE))</f>
        <v/>
      </c>
      <c r="D58" s="15" t="str">
        <f>IF(A58="","",VLOOKUP(A58,[7]令和4年度契約状況調査票!$F:$AW,8,FALSE))</f>
        <v/>
      </c>
      <c r="E58" s="13" t="str">
        <f>IF(A58="","",VLOOKUP(A58,[7]令和4年度契約状況調査票!$F:$AW,9,FALSE))</f>
        <v/>
      </c>
      <c r="F58" s="16" t="str">
        <f>IF(A58="","",VLOOKUP(A58,[7]令和4年度契約状況調査票!$F:$AW,10,FALSE))</f>
        <v/>
      </c>
      <c r="G58" s="45" t="str">
        <f>IF(A58="","",VLOOKUP(A58,[7]令和4年度契約状況調査票!$F:$AW,30,FALSE))</f>
        <v/>
      </c>
      <c r="H58" s="18" t="str">
        <f>IF(A58="","",IF(VLOOKUP(A58,[7]令和4年度契約状況調査票!$F:$AW,13,FALSE)="他官署で調達手続きを実施のため","他官署で調達手続きを実施のため",IF(VLOOKUP(A58,[7]令和4年度契約状況調査票!$F:$AW,20,FALSE)="②同種の他の契約の予定価格を類推されるおそれがあるため公表しない","同種の他の契約の予定価格を類推されるおそれがあるため公表しない",IF(VLOOKUP(A58,[7]令和4年度契約状況調査票!$F:$AW,20,FALSE)="－","－",IF(VLOOKUP(A58,[7]令和4年度契約状況調査票!$F:$AW,6,FALSE)&lt;&gt;"",TEXT(VLOOKUP(A58,[7]令和4年度契約状況調査票!$F:$AW,13,FALSE),"#,##0円")&amp;CHAR(10)&amp;"(A)",VLOOKUP(A58,[7]令和4年度契約状況調査票!$F:$AW,13,FALSE))))))</f>
        <v/>
      </c>
      <c r="I58" s="18" t="str">
        <f>IF(A58="","",VLOOKUP(A58,[7]令和4年度契約状況調査票!$F:$AW,14,FALSE))</f>
        <v/>
      </c>
      <c r="J58" s="20" t="str">
        <f>IF(A58="","",IF(VLOOKUP(A58,[7]令和4年度契約状況調査票!$F:$AW,13,FALSE)="他官署で調達手続きを実施のため","－",IF(VLOOKUP(A58,[7]令和4年度契約状況調査票!$F:$AW,20,FALSE)="②同種の他の契約の予定価格を類推されるおそれがあるため公表しない","－",IF(VLOOKUP(A58,[7]令和4年度契約状況調査票!$F:$AW,20,FALSE)="－","－",IF(VLOOKUP(A58,[7]令和4年度契約状況調査票!$F:$AW,6,FALSE)&lt;&gt;"",TEXT(VLOOKUP(A58,[7]令和4年度契約状況調査票!$F:$AW,16,FALSE),"#.0%")&amp;CHAR(10)&amp;"(B/A×100)",VLOOKUP(A58,[7]令和4年度契約状況調査票!$F:$AW,16,FALSE))))))</f>
        <v/>
      </c>
      <c r="K58" s="38"/>
      <c r="L58" s="20" t="str">
        <f>IF(A58="","",IF(VLOOKUP(A58,[7]令和4年度契約状況調査票!$F:$AW,26,FALSE)="①公益社団法人","公社",IF(VLOOKUP(A58,[7]令和4年度契約状況調査票!$F:$AW,26,FALSE)="②公益財団法人","公財","")))</f>
        <v/>
      </c>
      <c r="M58" s="20" t="str">
        <f>IF(A58="","",VLOOKUP(A58,[7]令和4年度契約状況調査票!$F:$AW,27,FALSE))</f>
        <v/>
      </c>
      <c r="N58" s="38" t="str">
        <f>IF(A58="","",IF(VLOOKUP(A58,[7]令和4年度契約状況調査票!$F:$AW,12,FALSE)="国所管",VLOOKUP(A58,[7]令和4年度契約状況調査票!$F:$AW,23,FALSE),""))</f>
        <v/>
      </c>
      <c r="O58" s="22" t="str">
        <f>IF(A58="","",IF(AND(Q58="○",P58="分担契約/単価契約"),"単価契約"&amp;CHAR(10)&amp;"予定調達総額 "&amp;TEXT(VLOOKUP(A58,[7]令和4年度契約状況調査票!$F:$AW,15,FALSE),"#,##0円")&amp;"(B)"&amp;CHAR(10)&amp;"分担契約"&amp;CHAR(10)&amp;VLOOKUP(A58,[7]令和4年度契約状況調査票!$F:$AW,31,FALSE),IF(AND(Q58="○",P58="分担契約"),"分担契約"&amp;CHAR(10)&amp;"契約総額 "&amp;TEXT(VLOOKUP(A58,[7]令和4年度契約状況調査票!$F:$AW,15,FALSE),"#,##0円")&amp;"(B)"&amp;CHAR(10)&amp;VLOOKUP(A58,[7]令和4年度契約状況調査票!$F:$AW,31,FALSE),(IF(P58="分担契約/単価契約","単価契約"&amp;CHAR(10)&amp;"予定調達総額 "&amp;TEXT(VLOOKUP(A58,[7]令和4年度契約状況調査票!$F:$AW,15,FALSE),"#,##0円")&amp;CHAR(10)&amp;"分担契約"&amp;CHAR(10)&amp;VLOOKUP(A58,[7]令和4年度契約状況調査票!$F:$AW,31,FALSE),IF(P58="分担契約","分担契約"&amp;CHAR(10)&amp;"契約総額 "&amp;TEXT(VLOOKUP(A58,[7]令和4年度契約状況調査票!$F:$AW,15,FALSE),"#,##0円")&amp;CHAR(10)&amp;VLOOKUP(A58,[7]令和4年度契約状況調査票!$F:$AW,31,FALSE),IF(P58="単価契約","単価契約"&amp;CHAR(10)&amp;"予定調達総額 "&amp;TEXT(VLOOKUP(A58,[7]令和4年度契約状況調査票!$F:$AW,15,FALSE),"#,##0円")&amp;CHAR(10)&amp;VLOOKUP(A58,[7]令和4年度契約状況調査票!$F:$AW,31,FALSE),VLOOKUP(A58,[7]令和4年度契約状況調査票!$F:$AW,31,FALSE))))))))</f>
        <v/>
      </c>
      <c r="P58" s="36" t="str">
        <f>IF(A58="","",VLOOKUP(A58,[7]令和4年度契約状況調査票!$F:$CE,52,FALSE))</f>
        <v/>
      </c>
    </row>
    <row r="59" spans="1:16" s="36" customFormat="1" ht="67.5" hidden="1" customHeight="1">
      <c r="A59" s="42" t="str">
        <f>IF(MAX([7]令和4年度契約状況調査票!F13:F65)&gt;=ROW()-5,ROW()-5,"")</f>
        <v/>
      </c>
      <c r="B59" s="13" t="str">
        <f>IF(A59="","",VLOOKUP(A59,[7]令和4年度契約状況調査票!$F:$AW,4,FALSE))</f>
        <v/>
      </c>
      <c r="C59" s="14" t="str">
        <f>IF(A59="","",VLOOKUP(A59,[7]令和4年度契約状況調査票!$F:$AW,5,FALSE))</f>
        <v/>
      </c>
      <c r="D59" s="15" t="str">
        <f>IF(A59="","",VLOOKUP(A59,[7]令和4年度契約状況調査票!$F:$AW,8,FALSE))</f>
        <v/>
      </c>
      <c r="E59" s="13" t="str">
        <f>IF(A59="","",VLOOKUP(A59,[7]令和4年度契約状況調査票!$F:$AW,9,FALSE))</f>
        <v/>
      </c>
      <c r="F59" s="16" t="str">
        <f>IF(A59="","",VLOOKUP(A59,[7]令和4年度契約状況調査票!$F:$AW,10,FALSE))</f>
        <v/>
      </c>
      <c r="G59" s="45" t="str">
        <f>IF(A59="","",VLOOKUP(A59,[7]令和4年度契約状況調査票!$F:$AW,30,FALSE))</f>
        <v/>
      </c>
      <c r="H59" s="18" t="str">
        <f>IF(A59="","",IF(VLOOKUP(A59,[7]令和4年度契約状況調査票!$F:$AW,13,FALSE)="他官署で調達手続きを実施のため","他官署で調達手続きを実施のため",IF(VLOOKUP(A59,[7]令和4年度契約状況調査票!$F:$AW,20,FALSE)="②同種の他の契約の予定価格を類推されるおそれがあるため公表しない","同種の他の契約の予定価格を類推されるおそれがあるため公表しない",IF(VLOOKUP(A59,[7]令和4年度契約状況調査票!$F:$AW,20,FALSE)="－","－",IF(VLOOKUP(A59,[7]令和4年度契約状況調査票!$F:$AW,6,FALSE)&lt;&gt;"",TEXT(VLOOKUP(A59,[7]令和4年度契約状況調査票!$F:$AW,13,FALSE),"#,##0円")&amp;CHAR(10)&amp;"(A)",VLOOKUP(A59,[7]令和4年度契約状況調査票!$F:$AW,13,FALSE))))))</f>
        <v/>
      </c>
      <c r="I59" s="18" t="str">
        <f>IF(A59="","",VLOOKUP(A59,[7]令和4年度契約状況調査票!$F:$AW,14,FALSE))</f>
        <v/>
      </c>
      <c r="J59" s="20" t="str">
        <f>IF(A59="","",IF(VLOOKUP(A59,[7]令和4年度契約状況調査票!$F:$AW,13,FALSE)="他官署で調達手続きを実施のため","－",IF(VLOOKUP(A59,[7]令和4年度契約状況調査票!$F:$AW,20,FALSE)="②同種の他の契約の予定価格を類推されるおそれがあるため公表しない","－",IF(VLOOKUP(A59,[7]令和4年度契約状況調査票!$F:$AW,20,FALSE)="－","－",IF(VLOOKUP(A59,[7]令和4年度契約状況調査票!$F:$AW,6,FALSE)&lt;&gt;"",TEXT(VLOOKUP(A59,[7]令和4年度契約状況調査票!$F:$AW,16,FALSE),"#.0%")&amp;CHAR(10)&amp;"(B/A×100)",VLOOKUP(A59,[7]令和4年度契約状況調査票!$F:$AW,16,FALSE))))))</f>
        <v/>
      </c>
      <c r="K59" s="38"/>
      <c r="L59" s="20" t="str">
        <f>IF(A59="","",IF(VLOOKUP(A59,[7]令和4年度契約状況調査票!$F:$AW,26,FALSE)="①公益社団法人","公社",IF(VLOOKUP(A59,[7]令和4年度契約状況調査票!$F:$AW,26,FALSE)="②公益財団法人","公財","")))</f>
        <v/>
      </c>
      <c r="M59" s="20" t="str">
        <f>IF(A59="","",VLOOKUP(A59,[7]令和4年度契約状況調査票!$F:$AW,27,FALSE))</f>
        <v/>
      </c>
      <c r="N59" s="38" t="str">
        <f>IF(A59="","",IF(VLOOKUP(A59,[7]令和4年度契約状況調査票!$F:$AW,12,FALSE)="国所管",VLOOKUP(A59,[7]令和4年度契約状況調査票!$F:$AW,23,FALSE),""))</f>
        <v/>
      </c>
      <c r="O59" s="22" t="str">
        <f>IF(A59="","",IF(AND(Q59="○",P59="分担契約/単価契約"),"単価契約"&amp;CHAR(10)&amp;"予定調達総額 "&amp;TEXT(VLOOKUP(A59,[7]令和4年度契約状況調査票!$F:$AW,15,FALSE),"#,##0円")&amp;"(B)"&amp;CHAR(10)&amp;"分担契約"&amp;CHAR(10)&amp;VLOOKUP(A59,[7]令和4年度契約状況調査票!$F:$AW,31,FALSE),IF(AND(Q59="○",P59="分担契約"),"分担契約"&amp;CHAR(10)&amp;"契約総額 "&amp;TEXT(VLOOKUP(A59,[7]令和4年度契約状況調査票!$F:$AW,15,FALSE),"#,##0円")&amp;"(B)"&amp;CHAR(10)&amp;VLOOKUP(A59,[7]令和4年度契約状況調査票!$F:$AW,31,FALSE),(IF(P59="分担契約/単価契約","単価契約"&amp;CHAR(10)&amp;"予定調達総額 "&amp;TEXT(VLOOKUP(A59,[7]令和4年度契約状況調査票!$F:$AW,15,FALSE),"#,##0円")&amp;CHAR(10)&amp;"分担契約"&amp;CHAR(10)&amp;VLOOKUP(A59,[7]令和4年度契約状況調査票!$F:$AW,31,FALSE),IF(P59="分担契約","分担契約"&amp;CHAR(10)&amp;"契約総額 "&amp;TEXT(VLOOKUP(A59,[7]令和4年度契約状況調査票!$F:$AW,15,FALSE),"#,##0円")&amp;CHAR(10)&amp;VLOOKUP(A59,[7]令和4年度契約状況調査票!$F:$AW,31,FALSE),IF(P59="単価契約","単価契約"&amp;CHAR(10)&amp;"予定調達総額 "&amp;TEXT(VLOOKUP(A59,[7]令和4年度契約状況調査票!$F:$AW,15,FALSE),"#,##0円")&amp;CHAR(10)&amp;VLOOKUP(A59,[7]令和4年度契約状況調査票!$F:$AW,31,FALSE),VLOOKUP(A59,[7]令和4年度契約状況調査票!$F:$AW,31,FALSE))))))))</f>
        <v/>
      </c>
      <c r="P59" s="36" t="str">
        <f>IF(A59="","",VLOOKUP(A59,[7]令和4年度契約状況調査票!$F:$CE,52,FALSE))</f>
        <v/>
      </c>
    </row>
    <row r="60" spans="1:16" s="36" customFormat="1" ht="60" hidden="1" customHeight="1">
      <c r="A60" s="42" t="str">
        <f>IF(MAX([7]令和4年度契約状況調査票!F13:F66)&gt;=ROW()-5,ROW()-5,"")</f>
        <v/>
      </c>
      <c r="B60" s="13" t="str">
        <f>IF(A60="","",VLOOKUP(A60,[7]令和4年度契約状況調査票!$F:$AW,4,FALSE))</f>
        <v/>
      </c>
      <c r="C60" s="14" t="str">
        <f>IF(A60="","",VLOOKUP(A60,[7]令和4年度契約状況調査票!$F:$AW,5,FALSE))</f>
        <v/>
      </c>
      <c r="D60" s="15" t="str">
        <f>IF(A60="","",VLOOKUP(A60,[7]令和4年度契約状況調査票!$F:$AW,8,FALSE))</f>
        <v/>
      </c>
      <c r="E60" s="13" t="str">
        <f>IF(A60="","",VLOOKUP(A60,[7]令和4年度契約状況調査票!$F:$AW,9,FALSE))</f>
        <v/>
      </c>
      <c r="F60" s="16" t="str">
        <f>IF(A60="","",VLOOKUP(A60,[7]令和4年度契約状況調査票!$F:$AW,10,FALSE))</f>
        <v/>
      </c>
      <c r="G60" s="45" t="str">
        <f>IF(A60="","",VLOOKUP(A60,[7]令和4年度契約状況調査票!$F:$AW,30,FALSE))</f>
        <v/>
      </c>
      <c r="H60" s="18" t="str">
        <f>IF(A60="","",IF(VLOOKUP(A60,[7]令和4年度契約状況調査票!$F:$AW,13,FALSE)="他官署で調達手続きを実施のため","他官署で調達手続きを実施のため",IF(VLOOKUP(A60,[7]令和4年度契約状況調査票!$F:$AW,20,FALSE)="②同種の他の契約の予定価格を類推されるおそれがあるため公表しない","同種の他の契約の予定価格を類推されるおそれがあるため公表しない",IF(VLOOKUP(A60,[7]令和4年度契約状況調査票!$F:$AW,20,FALSE)="－","－",IF(VLOOKUP(A60,[7]令和4年度契約状況調査票!$F:$AW,6,FALSE)&lt;&gt;"",TEXT(VLOOKUP(A60,[7]令和4年度契約状況調査票!$F:$AW,13,FALSE),"#,##0円")&amp;CHAR(10)&amp;"(A)",VLOOKUP(A60,[7]令和4年度契約状況調査票!$F:$AW,13,FALSE))))))</f>
        <v/>
      </c>
      <c r="I60" s="18" t="str">
        <f>IF(A60="","",VLOOKUP(A60,[7]令和4年度契約状況調査票!$F:$AW,14,FALSE))</f>
        <v/>
      </c>
      <c r="J60" s="20" t="str">
        <f>IF(A60="","",IF(VLOOKUP(A60,[7]令和4年度契約状況調査票!$F:$AW,13,FALSE)="他官署で調達手続きを実施のため","－",IF(VLOOKUP(A60,[7]令和4年度契約状況調査票!$F:$AW,20,FALSE)="②同種の他の契約の予定価格を類推されるおそれがあるため公表しない","－",IF(VLOOKUP(A60,[7]令和4年度契約状況調査票!$F:$AW,20,FALSE)="－","－",IF(VLOOKUP(A60,[7]令和4年度契約状況調査票!$F:$AW,6,FALSE)&lt;&gt;"",TEXT(VLOOKUP(A60,[7]令和4年度契約状況調査票!$F:$AW,16,FALSE),"#.0%")&amp;CHAR(10)&amp;"(B/A×100)",VLOOKUP(A60,[7]令和4年度契約状況調査票!$F:$AW,16,FALSE))))))</f>
        <v/>
      </c>
      <c r="K60" s="38"/>
      <c r="L60" s="20" t="str">
        <f>IF(A60="","",IF(VLOOKUP(A60,[7]令和4年度契約状況調査票!$F:$AW,26,FALSE)="①公益社団法人","公社",IF(VLOOKUP(A60,[7]令和4年度契約状況調査票!$F:$AW,26,FALSE)="②公益財団法人","公財","")))</f>
        <v/>
      </c>
      <c r="M60" s="20" t="str">
        <f>IF(A60="","",VLOOKUP(A60,[7]令和4年度契約状況調査票!$F:$AW,27,FALSE))</f>
        <v/>
      </c>
      <c r="N60" s="38" t="str">
        <f>IF(A60="","",IF(VLOOKUP(A60,[7]令和4年度契約状況調査票!$F:$AW,12,FALSE)="国所管",VLOOKUP(A60,[7]令和4年度契約状況調査票!$F:$AW,23,FALSE),""))</f>
        <v/>
      </c>
      <c r="O60" s="22" t="str">
        <f>IF(A60="","",IF(AND(Q60="○",P60="分担契約/単価契約"),"単価契約"&amp;CHAR(10)&amp;"予定調達総額 "&amp;TEXT(VLOOKUP(A60,[7]令和4年度契約状況調査票!$F:$AW,15,FALSE),"#,##0円")&amp;"(B)"&amp;CHAR(10)&amp;"分担契約"&amp;CHAR(10)&amp;VLOOKUP(A60,[7]令和4年度契約状況調査票!$F:$AW,31,FALSE),IF(AND(Q60="○",P60="分担契約"),"分担契約"&amp;CHAR(10)&amp;"契約総額 "&amp;TEXT(VLOOKUP(A60,[7]令和4年度契約状況調査票!$F:$AW,15,FALSE),"#,##0円")&amp;"(B)"&amp;CHAR(10)&amp;VLOOKUP(A60,[7]令和4年度契約状況調査票!$F:$AW,31,FALSE),(IF(P60="分担契約/単価契約","単価契約"&amp;CHAR(10)&amp;"予定調達総額 "&amp;TEXT(VLOOKUP(A60,[7]令和4年度契約状況調査票!$F:$AW,15,FALSE),"#,##0円")&amp;CHAR(10)&amp;"分担契約"&amp;CHAR(10)&amp;VLOOKUP(A60,[7]令和4年度契約状況調査票!$F:$AW,31,FALSE),IF(P60="分担契約","分担契約"&amp;CHAR(10)&amp;"契約総額 "&amp;TEXT(VLOOKUP(A60,[7]令和4年度契約状況調査票!$F:$AW,15,FALSE),"#,##0円")&amp;CHAR(10)&amp;VLOOKUP(A60,[7]令和4年度契約状況調査票!$F:$AW,31,FALSE),IF(P60="単価契約","単価契約"&amp;CHAR(10)&amp;"予定調達総額 "&amp;TEXT(VLOOKUP(A60,[7]令和4年度契約状況調査票!$F:$AW,15,FALSE),"#,##0円")&amp;CHAR(10)&amp;VLOOKUP(A60,[7]令和4年度契約状況調査票!$F:$AW,31,FALSE),VLOOKUP(A60,[7]令和4年度契約状況調査票!$F:$AW,31,FALSE))))))))</f>
        <v/>
      </c>
      <c r="P60" s="36" t="str">
        <f>IF(A60="","",VLOOKUP(A60,[7]令和4年度契約状況調査票!$F:$CE,52,FALSE))</f>
        <v/>
      </c>
    </row>
    <row r="61" spans="1:16" s="36" customFormat="1" ht="60" hidden="1" customHeight="1">
      <c r="A61" s="42" t="str">
        <f>IF(MAX([7]令和4年度契約状況調査票!F13:F67)&gt;=ROW()-5,ROW()-5,"")</f>
        <v/>
      </c>
      <c r="B61" s="13" t="str">
        <f>IF(A61="","",VLOOKUP(A61,[7]令和4年度契約状況調査票!$F:$AW,4,FALSE))</f>
        <v/>
      </c>
      <c r="C61" s="14" t="str">
        <f>IF(A61="","",VLOOKUP(A61,[7]令和4年度契約状況調査票!$F:$AW,5,FALSE))</f>
        <v/>
      </c>
      <c r="D61" s="15" t="str">
        <f>IF(A61="","",VLOOKUP(A61,[7]令和4年度契約状況調査票!$F:$AW,8,FALSE))</f>
        <v/>
      </c>
      <c r="E61" s="13" t="str">
        <f>IF(A61="","",VLOOKUP(A61,[7]令和4年度契約状況調査票!$F:$AW,9,FALSE))</f>
        <v/>
      </c>
      <c r="F61" s="16" t="str">
        <f>IF(A61="","",VLOOKUP(A61,[7]令和4年度契約状況調査票!$F:$AW,10,FALSE))</f>
        <v/>
      </c>
      <c r="G61" s="45" t="str">
        <f>IF(A61="","",VLOOKUP(A61,[7]令和4年度契約状況調査票!$F:$AW,30,FALSE))</f>
        <v/>
      </c>
      <c r="H61" s="18" t="str">
        <f>IF(A61="","",IF(VLOOKUP(A61,[7]令和4年度契約状況調査票!$F:$AW,13,FALSE)="他官署で調達手続きを実施のため","他官署で調達手続きを実施のため",IF(VLOOKUP(A61,[7]令和4年度契約状況調査票!$F:$AW,20,FALSE)="②同種の他の契約の予定価格を類推されるおそれがあるため公表しない","同種の他の契約の予定価格を類推されるおそれがあるため公表しない",IF(VLOOKUP(A61,[7]令和4年度契約状況調査票!$F:$AW,20,FALSE)="－","－",IF(VLOOKUP(A61,[7]令和4年度契約状況調査票!$F:$AW,6,FALSE)&lt;&gt;"",TEXT(VLOOKUP(A61,[7]令和4年度契約状況調査票!$F:$AW,13,FALSE),"#,##0円")&amp;CHAR(10)&amp;"(A)",VLOOKUP(A61,[7]令和4年度契約状況調査票!$F:$AW,13,FALSE))))))</f>
        <v/>
      </c>
      <c r="I61" s="18" t="str">
        <f>IF(A61="","",VLOOKUP(A61,[7]令和4年度契約状況調査票!$F:$AW,14,FALSE))</f>
        <v/>
      </c>
      <c r="J61" s="20" t="str">
        <f>IF(A61="","",IF(VLOOKUP(A61,[7]令和4年度契約状況調査票!$F:$AW,13,FALSE)="他官署で調達手続きを実施のため","－",IF(VLOOKUP(A61,[7]令和4年度契約状況調査票!$F:$AW,20,FALSE)="②同種の他の契約の予定価格を類推されるおそれがあるため公表しない","－",IF(VLOOKUP(A61,[7]令和4年度契約状況調査票!$F:$AW,20,FALSE)="－","－",IF(VLOOKUP(A61,[7]令和4年度契約状況調査票!$F:$AW,6,FALSE)&lt;&gt;"",TEXT(VLOOKUP(A61,[7]令和4年度契約状況調査票!$F:$AW,16,FALSE),"#.0%")&amp;CHAR(10)&amp;"(B/A×100)",VLOOKUP(A61,[7]令和4年度契約状況調査票!$F:$AW,16,FALSE))))))</f>
        <v/>
      </c>
      <c r="K61" s="38"/>
      <c r="L61" s="20" t="str">
        <f>IF(A61="","",IF(VLOOKUP(A61,[7]令和4年度契約状況調査票!$F:$AW,26,FALSE)="①公益社団法人","公社",IF(VLOOKUP(A61,[7]令和4年度契約状況調査票!$F:$AW,26,FALSE)="②公益財団法人","公財","")))</f>
        <v/>
      </c>
      <c r="M61" s="20" t="str">
        <f>IF(A61="","",VLOOKUP(A61,[7]令和4年度契約状況調査票!$F:$AW,27,FALSE))</f>
        <v/>
      </c>
      <c r="N61" s="38" t="str">
        <f>IF(A61="","",IF(VLOOKUP(A61,[7]令和4年度契約状況調査票!$F:$AW,12,FALSE)="国所管",VLOOKUP(A61,[7]令和4年度契約状況調査票!$F:$AW,23,FALSE),""))</f>
        <v/>
      </c>
      <c r="O61" s="22" t="str">
        <f>IF(A61="","",IF(AND(Q61="○",P61="分担契約/単価契約"),"単価契約"&amp;CHAR(10)&amp;"予定調達総額 "&amp;TEXT(VLOOKUP(A61,[7]令和4年度契約状況調査票!$F:$AW,15,FALSE),"#,##0円")&amp;"(B)"&amp;CHAR(10)&amp;"分担契約"&amp;CHAR(10)&amp;VLOOKUP(A61,[7]令和4年度契約状況調査票!$F:$AW,31,FALSE),IF(AND(Q61="○",P61="分担契約"),"分担契約"&amp;CHAR(10)&amp;"契約総額 "&amp;TEXT(VLOOKUP(A61,[7]令和4年度契約状況調査票!$F:$AW,15,FALSE),"#,##0円")&amp;"(B)"&amp;CHAR(10)&amp;VLOOKUP(A61,[7]令和4年度契約状況調査票!$F:$AW,31,FALSE),(IF(P61="分担契約/単価契約","単価契約"&amp;CHAR(10)&amp;"予定調達総額 "&amp;TEXT(VLOOKUP(A61,[7]令和4年度契約状況調査票!$F:$AW,15,FALSE),"#,##0円")&amp;CHAR(10)&amp;"分担契約"&amp;CHAR(10)&amp;VLOOKUP(A61,[7]令和4年度契約状況調査票!$F:$AW,31,FALSE),IF(P61="分担契約","分担契約"&amp;CHAR(10)&amp;"契約総額 "&amp;TEXT(VLOOKUP(A61,[7]令和4年度契約状況調査票!$F:$AW,15,FALSE),"#,##0円")&amp;CHAR(10)&amp;VLOOKUP(A61,[7]令和4年度契約状況調査票!$F:$AW,31,FALSE),IF(P61="単価契約","単価契約"&amp;CHAR(10)&amp;"予定調達総額 "&amp;TEXT(VLOOKUP(A61,[7]令和4年度契約状況調査票!$F:$AW,15,FALSE),"#,##0円")&amp;CHAR(10)&amp;VLOOKUP(A61,[7]令和4年度契約状況調査票!$F:$AW,31,FALSE),VLOOKUP(A61,[7]令和4年度契約状況調査票!$F:$AW,31,FALSE))))))))</f>
        <v/>
      </c>
      <c r="P61" s="36" t="str">
        <f>IF(A61="","",VLOOKUP(A61,[7]令和4年度契約状況調査票!$F:$CE,52,FALSE))</f>
        <v/>
      </c>
    </row>
    <row r="62" spans="1:16" s="36" customFormat="1" ht="60" hidden="1" customHeight="1">
      <c r="A62" s="42" t="str">
        <f>IF(MAX([7]令和4年度契約状況調査票!F13:F68)&gt;=ROW()-5,ROW()-5,"")</f>
        <v/>
      </c>
      <c r="B62" s="13" t="str">
        <f>IF(A62="","",VLOOKUP(A62,[7]令和4年度契約状況調査票!$F:$AW,4,FALSE))</f>
        <v/>
      </c>
      <c r="C62" s="14" t="str">
        <f>IF(A62="","",VLOOKUP(A62,[7]令和4年度契約状況調査票!$F:$AW,5,FALSE))</f>
        <v/>
      </c>
      <c r="D62" s="15" t="str">
        <f>IF(A62="","",VLOOKUP(A62,[7]令和4年度契約状況調査票!$F:$AW,8,FALSE))</f>
        <v/>
      </c>
      <c r="E62" s="13" t="str">
        <f>IF(A62="","",VLOOKUP(A62,[7]令和4年度契約状況調査票!$F:$AW,9,FALSE))</f>
        <v/>
      </c>
      <c r="F62" s="16" t="str">
        <f>IF(A62="","",VLOOKUP(A62,[7]令和4年度契約状況調査票!$F:$AW,10,FALSE))</f>
        <v/>
      </c>
      <c r="G62" s="45" t="str">
        <f>IF(A62="","",VLOOKUP(A62,[7]令和4年度契約状況調査票!$F:$AW,30,FALSE))</f>
        <v/>
      </c>
      <c r="H62" s="18" t="str">
        <f>IF(A62="","",IF(VLOOKUP(A62,[7]令和4年度契約状況調査票!$F:$AW,13,FALSE)="他官署で調達手続きを実施のため","他官署で調達手続きを実施のため",IF(VLOOKUP(A62,[7]令和4年度契約状況調査票!$F:$AW,20,FALSE)="②同種の他の契約の予定価格を類推されるおそれがあるため公表しない","同種の他の契約の予定価格を類推されるおそれがあるため公表しない",IF(VLOOKUP(A62,[7]令和4年度契約状況調査票!$F:$AW,20,FALSE)="－","－",IF(VLOOKUP(A62,[7]令和4年度契約状況調査票!$F:$AW,6,FALSE)&lt;&gt;"",TEXT(VLOOKUP(A62,[7]令和4年度契約状況調査票!$F:$AW,13,FALSE),"#,##0円")&amp;CHAR(10)&amp;"(A)",VLOOKUP(A62,[7]令和4年度契約状況調査票!$F:$AW,13,FALSE))))))</f>
        <v/>
      </c>
      <c r="I62" s="18" t="str">
        <f>IF(A62="","",VLOOKUP(A62,[7]令和4年度契約状況調査票!$F:$AW,14,FALSE))</f>
        <v/>
      </c>
      <c r="J62" s="20" t="str">
        <f>IF(A62="","",IF(VLOOKUP(A62,[7]令和4年度契約状況調査票!$F:$AW,13,FALSE)="他官署で調達手続きを実施のため","－",IF(VLOOKUP(A62,[7]令和4年度契約状況調査票!$F:$AW,20,FALSE)="②同種の他の契約の予定価格を類推されるおそれがあるため公表しない","－",IF(VLOOKUP(A62,[7]令和4年度契約状況調査票!$F:$AW,20,FALSE)="－","－",IF(VLOOKUP(A62,[7]令和4年度契約状況調査票!$F:$AW,6,FALSE)&lt;&gt;"",TEXT(VLOOKUP(A62,[7]令和4年度契約状況調査票!$F:$AW,16,FALSE),"#.0%")&amp;CHAR(10)&amp;"(B/A×100)",VLOOKUP(A62,[7]令和4年度契約状況調査票!$F:$AW,16,FALSE))))))</f>
        <v/>
      </c>
      <c r="K62" s="38"/>
      <c r="L62" s="20" t="str">
        <f>IF(A62="","",IF(VLOOKUP(A62,[7]令和4年度契約状況調査票!$F:$AW,26,FALSE)="①公益社団法人","公社",IF(VLOOKUP(A62,[7]令和4年度契約状況調査票!$F:$AW,26,FALSE)="②公益財団法人","公財","")))</f>
        <v/>
      </c>
      <c r="M62" s="20" t="str">
        <f>IF(A62="","",VLOOKUP(A62,[7]令和4年度契約状況調査票!$F:$AW,27,FALSE))</f>
        <v/>
      </c>
      <c r="N62" s="38" t="str">
        <f>IF(A62="","",IF(VLOOKUP(A62,[7]令和4年度契約状況調査票!$F:$AW,12,FALSE)="国所管",VLOOKUP(A62,[7]令和4年度契約状況調査票!$F:$AW,23,FALSE),""))</f>
        <v/>
      </c>
      <c r="O62" s="22" t="str">
        <f>IF(A62="","",IF(AND(Q62="○",P62="分担契約/単価契約"),"単価契約"&amp;CHAR(10)&amp;"予定調達総額 "&amp;TEXT(VLOOKUP(A62,[7]令和4年度契約状況調査票!$F:$AW,15,FALSE),"#,##0円")&amp;"(B)"&amp;CHAR(10)&amp;"分担契約"&amp;CHAR(10)&amp;VLOOKUP(A62,[7]令和4年度契約状況調査票!$F:$AW,31,FALSE),IF(AND(Q62="○",P62="分担契約"),"分担契約"&amp;CHAR(10)&amp;"契約総額 "&amp;TEXT(VLOOKUP(A62,[7]令和4年度契約状況調査票!$F:$AW,15,FALSE),"#,##0円")&amp;"(B)"&amp;CHAR(10)&amp;VLOOKUP(A62,[7]令和4年度契約状況調査票!$F:$AW,31,FALSE),(IF(P62="分担契約/単価契約","単価契約"&amp;CHAR(10)&amp;"予定調達総額 "&amp;TEXT(VLOOKUP(A62,[7]令和4年度契約状況調査票!$F:$AW,15,FALSE),"#,##0円")&amp;CHAR(10)&amp;"分担契約"&amp;CHAR(10)&amp;VLOOKUP(A62,[7]令和4年度契約状況調査票!$F:$AW,31,FALSE),IF(P62="分担契約","分担契約"&amp;CHAR(10)&amp;"契約総額 "&amp;TEXT(VLOOKUP(A62,[7]令和4年度契約状況調査票!$F:$AW,15,FALSE),"#,##0円")&amp;CHAR(10)&amp;VLOOKUP(A62,[7]令和4年度契約状況調査票!$F:$AW,31,FALSE),IF(P62="単価契約","単価契約"&amp;CHAR(10)&amp;"予定調達総額 "&amp;TEXT(VLOOKUP(A62,[7]令和4年度契約状況調査票!$F:$AW,15,FALSE),"#,##0円")&amp;CHAR(10)&amp;VLOOKUP(A62,[7]令和4年度契約状況調査票!$F:$AW,31,FALSE),VLOOKUP(A62,[7]令和4年度契約状況調査票!$F:$AW,31,FALSE))))))))</f>
        <v/>
      </c>
      <c r="P62" s="36" t="str">
        <f>IF(A62="","",VLOOKUP(A62,[7]令和4年度契約状況調査票!$F:$CE,52,FALSE))</f>
        <v/>
      </c>
    </row>
    <row r="63" spans="1:16" s="36" customFormat="1" ht="60" hidden="1" customHeight="1">
      <c r="A63" s="42" t="str">
        <f>IF(MAX([7]令和4年度契約状況調査票!F13:F69)&gt;=ROW()-5,ROW()-5,"")</f>
        <v/>
      </c>
      <c r="B63" s="13" t="str">
        <f>IF(A63="","",VLOOKUP(A63,[7]令和4年度契約状況調査票!$F:$AW,4,FALSE))</f>
        <v/>
      </c>
      <c r="C63" s="14" t="str">
        <f>IF(A63="","",VLOOKUP(A63,[7]令和4年度契約状況調査票!$F:$AW,5,FALSE))</f>
        <v/>
      </c>
      <c r="D63" s="15" t="str">
        <f>IF(A63="","",VLOOKUP(A63,[7]令和4年度契約状況調査票!$F:$AW,8,FALSE))</f>
        <v/>
      </c>
      <c r="E63" s="13" t="str">
        <f>IF(A63="","",VLOOKUP(A63,[7]令和4年度契約状況調査票!$F:$AW,9,FALSE))</f>
        <v/>
      </c>
      <c r="F63" s="16" t="str">
        <f>IF(A63="","",VLOOKUP(A63,[7]令和4年度契約状況調査票!$F:$AW,10,FALSE))</f>
        <v/>
      </c>
      <c r="G63" s="45" t="str">
        <f>IF(A63="","",VLOOKUP(A63,[7]令和4年度契約状況調査票!$F:$AW,30,FALSE))</f>
        <v/>
      </c>
      <c r="H63" s="18" t="str">
        <f>IF(A63="","",IF(VLOOKUP(A63,[7]令和4年度契約状況調査票!$F:$AW,13,FALSE)="他官署で調達手続きを実施のため","他官署で調達手続きを実施のため",IF(VLOOKUP(A63,[7]令和4年度契約状況調査票!$F:$AW,20,FALSE)="②同種の他の契約の予定価格を類推されるおそれがあるため公表しない","同種の他の契約の予定価格を類推されるおそれがあるため公表しない",IF(VLOOKUP(A63,[7]令和4年度契約状況調査票!$F:$AW,20,FALSE)="－","－",IF(VLOOKUP(A63,[7]令和4年度契約状況調査票!$F:$AW,6,FALSE)&lt;&gt;"",TEXT(VLOOKUP(A63,[7]令和4年度契約状況調査票!$F:$AW,13,FALSE),"#,##0円")&amp;CHAR(10)&amp;"(A)",VLOOKUP(A63,[7]令和4年度契約状況調査票!$F:$AW,13,FALSE))))))</f>
        <v/>
      </c>
      <c r="I63" s="18" t="str">
        <f>IF(A63="","",VLOOKUP(A63,[7]令和4年度契約状況調査票!$F:$AW,14,FALSE))</f>
        <v/>
      </c>
      <c r="J63" s="20" t="str">
        <f>IF(A63="","",IF(VLOOKUP(A63,[7]令和4年度契約状況調査票!$F:$AW,13,FALSE)="他官署で調達手続きを実施のため","－",IF(VLOOKUP(A63,[7]令和4年度契約状況調査票!$F:$AW,20,FALSE)="②同種の他の契約の予定価格を類推されるおそれがあるため公表しない","－",IF(VLOOKUP(A63,[7]令和4年度契約状況調査票!$F:$AW,20,FALSE)="－","－",IF(VLOOKUP(A63,[7]令和4年度契約状況調査票!$F:$AW,6,FALSE)&lt;&gt;"",TEXT(VLOOKUP(A63,[7]令和4年度契約状況調査票!$F:$AW,16,FALSE),"#.0%")&amp;CHAR(10)&amp;"(B/A×100)",VLOOKUP(A63,[7]令和4年度契約状況調査票!$F:$AW,16,FALSE))))))</f>
        <v/>
      </c>
      <c r="K63" s="38"/>
      <c r="L63" s="20" t="str">
        <f>IF(A63="","",IF(VLOOKUP(A63,[7]令和4年度契約状況調査票!$F:$AW,26,FALSE)="①公益社団法人","公社",IF(VLOOKUP(A63,[7]令和4年度契約状況調査票!$F:$AW,26,FALSE)="②公益財団法人","公財","")))</f>
        <v/>
      </c>
      <c r="M63" s="20" t="str">
        <f>IF(A63="","",VLOOKUP(A63,[7]令和4年度契約状況調査票!$F:$AW,27,FALSE))</f>
        <v/>
      </c>
      <c r="N63" s="38" t="str">
        <f>IF(A63="","",IF(VLOOKUP(A63,[7]令和4年度契約状況調査票!$F:$AW,12,FALSE)="国所管",VLOOKUP(A63,[7]令和4年度契約状況調査票!$F:$AW,23,FALSE),""))</f>
        <v/>
      </c>
      <c r="O63" s="22" t="str">
        <f>IF(A63="","",IF(AND(Q63="○",P63="分担契約/単価契約"),"単価契約"&amp;CHAR(10)&amp;"予定調達総額 "&amp;TEXT(VLOOKUP(A63,[7]令和4年度契約状況調査票!$F:$AW,15,FALSE),"#,##0円")&amp;"(B)"&amp;CHAR(10)&amp;"分担契約"&amp;CHAR(10)&amp;VLOOKUP(A63,[7]令和4年度契約状況調査票!$F:$AW,31,FALSE),IF(AND(Q63="○",P63="分担契約"),"分担契約"&amp;CHAR(10)&amp;"契約総額 "&amp;TEXT(VLOOKUP(A63,[7]令和4年度契約状況調査票!$F:$AW,15,FALSE),"#,##0円")&amp;"(B)"&amp;CHAR(10)&amp;VLOOKUP(A63,[7]令和4年度契約状況調査票!$F:$AW,31,FALSE),(IF(P63="分担契約/単価契約","単価契約"&amp;CHAR(10)&amp;"予定調達総額 "&amp;TEXT(VLOOKUP(A63,[7]令和4年度契約状況調査票!$F:$AW,15,FALSE),"#,##0円")&amp;CHAR(10)&amp;"分担契約"&amp;CHAR(10)&amp;VLOOKUP(A63,[7]令和4年度契約状況調査票!$F:$AW,31,FALSE),IF(P63="分担契約","分担契約"&amp;CHAR(10)&amp;"契約総額 "&amp;TEXT(VLOOKUP(A63,[7]令和4年度契約状況調査票!$F:$AW,15,FALSE),"#,##0円")&amp;CHAR(10)&amp;VLOOKUP(A63,[7]令和4年度契約状況調査票!$F:$AW,31,FALSE),IF(P63="単価契約","単価契約"&amp;CHAR(10)&amp;"予定調達総額 "&amp;TEXT(VLOOKUP(A63,[7]令和4年度契約状況調査票!$F:$AW,15,FALSE),"#,##0円")&amp;CHAR(10)&amp;VLOOKUP(A63,[7]令和4年度契約状況調査票!$F:$AW,31,FALSE),VLOOKUP(A63,[7]令和4年度契約状況調査票!$F:$AW,31,FALSE))))))))</f>
        <v/>
      </c>
      <c r="P63" s="36" t="str">
        <f>IF(A63="","",VLOOKUP(A63,[7]令和4年度契約状況調査票!$F:$CE,52,FALSE))</f>
        <v/>
      </c>
    </row>
    <row r="64" spans="1:16" s="36" customFormat="1" ht="60" hidden="1" customHeight="1">
      <c r="A64" s="42" t="str">
        <f>IF(MAX([7]令和4年度契約状況調査票!F13:F70)&gt;=ROW()-5,ROW()-5,"")</f>
        <v/>
      </c>
      <c r="B64" s="13" t="str">
        <f>IF(A64="","",VLOOKUP(A64,[7]令和4年度契約状況調査票!$F:$AW,4,FALSE))</f>
        <v/>
      </c>
      <c r="C64" s="14" t="str">
        <f>IF(A64="","",VLOOKUP(A64,[7]令和4年度契約状況調査票!$F:$AW,5,FALSE))</f>
        <v/>
      </c>
      <c r="D64" s="15" t="str">
        <f>IF(A64="","",VLOOKUP(A64,[7]令和4年度契約状況調査票!$F:$AW,8,FALSE))</f>
        <v/>
      </c>
      <c r="E64" s="13" t="str">
        <f>IF(A64="","",VLOOKUP(A64,[7]令和4年度契約状況調査票!$F:$AW,9,FALSE))</f>
        <v/>
      </c>
      <c r="F64" s="16" t="str">
        <f>IF(A64="","",VLOOKUP(A64,[7]令和4年度契約状況調査票!$F:$AW,10,FALSE))</f>
        <v/>
      </c>
      <c r="G64" s="45" t="str">
        <f>IF(A64="","",VLOOKUP(A64,[7]令和4年度契約状況調査票!$F:$AW,30,FALSE))</f>
        <v/>
      </c>
      <c r="H64" s="18" t="str">
        <f>IF(A64="","",IF(VLOOKUP(A64,[7]令和4年度契約状況調査票!$F:$AW,13,FALSE)="他官署で調達手続きを実施のため","他官署で調達手続きを実施のため",IF(VLOOKUP(A64,[7]令和4年度契約状況調査票!$F:$AW,20,FALSE)="②同種の他の契約の予定価格を類推されるおそれがあるため公表しない","同種の他の契約の予定価格を類推されるおそれがあるため公表しない",IF(VLOOKUP(A64,[7]令和4年度契約状況調査票!$F:$AW,20,FALSE)="－","－",IF(VLOOKUP(A64,[7]令和4年度契約状況調査票!$F:$AW,6,FALSE)&lt;&gt;"",TEXT(VLOOKUP(A64,[7]令和4年度契約状況調査票!$F:$AW,13,FALSE),"#,##0円")&amp;CHAR(10)&amp;"(A)",VLOOKUP(A64,[7]令和4年度契約状況調査票!$F:$AW,13,FALSE))))))</f>
        <v/>
      </c>
      <c r="I64" s="18" t="str">
        <f>IF(A64="","",VLOOKUP(A64,[7]令和4年度契約状況調査票!$F:$AW,14,FALSE))</f>
        <v/>
      </c>
      <c r="J64" s="20" t="str">
        <f>IF(A64="","",IF(VLOOKUP(A64,[7]令和4年度契約状況調査票!$F:$AW,13,FALSE)="他官署で調達手続きを実施のため","－",IF(VLOOKUP(A64,[7]令和4年度契約状況調査票!$F:$AW,20,FALSE)="②同種の他の契約の予定価格を類推されるおそれがあるため公表しない","－",IF(VLOOKUP(A64,[7]令和4年度契約状況調査票!$F:$AW,20,FALSE)="－","－",IF(VLOOKUP(A64,[7]令和4年度契約状況調査票!$F:$AW,6,FALSE)&lt;&gt;"",TEXT(VLOOKUP(A64,[7]令和4年度契約状況調査票!$F:$AW,16,FALSE),"#.0%")&amp;CHAR(10)&amp;"(B/A×100)",VLOOKUP(A64,[7]令和4年度契約状況調査票!$F:$AW,16,FALSE))))))</f>
        <v/>
      </c>
      <c r="K64" s="38"/>
      <c r="L64" s="20" t="str">
        <f>IF(A64="","",IF(VLOOKUP(A64,[7]令和4年度契約状況調査票!$F:$AW,26,FALSE)="①公益社団法人","公社",IF(VLOOKUP(A64,[7]令和4年度契約状況調査票!$F:$AW,26,FALSE)="②公益財団法人","公財","")))</f>
        <v/>
      </c>
      <c r="M64" s="20" t="str">
        <f>IF(A64="","",VLOOKUP(A64,[7]令和4年度契約状況調査票!$F:$AW,27,FALSE))</f>
        <v/>
      </c>
      <c r="N64" s="38" t="str">
        <f>IF(A64="","",IF(VLOOKUP(A64,[7]令和4年度契約状況調査票!$F:$AW,12,FALSE)="国所管",VLOOKUP(A64,[7]令和4年度契約状況調査票!$F:$AW,23,FALSE),""))</f>
        <v/>
      </c>
      <c r="O64" s="22" t="str">
        <f>IF(A64="","",IF(AND(Q64="○",P64="分担契約/単価契約"),"単価契約"&amp;CHAR(10)&amp;"予定調達総額 "&amp;TEXT(VLOOKUP(A64,[7]令和4年度契約状況調査票!$F:$AW,15,FALSE),"#,##0円")&amp;"(B)"&amp;CHAR(10)&amp;"分担契約"&amp;CHAR(10)&amp;VLOOKUP(A64,[7]令和4年度契約状況調査票!$F:$AW,31,FALSE),IF(AND(Q64="○",P64="分担契約"),"分担契約"&amp;CHAR(10)&amp;"契約総額 "&amp;TEXT(VLOOKUP(A64,[7]令和4年度契約状況調査票!$F:$AW,15,FALSE),"#,##0円")&amp;"(B)"&amp;CHAR(10)&amp;VLOOKUP(A64,[7]令和4年度契約状況調査票!$F:$AW,31,FALSE),(IF(P64="分担契約/単価契約","単価契約"&amp;CHAR(10)&amp;"予定調達総額 "&amp;TEXT(VLOOKUP(A64,[7]令和4年度契約状況調査票!$F:$AW,15,FALSE),"#,##0円")&amp;CHAR(10)&amp;"分担契約"&amp;CHAR(10)&amp;VLOOKUP(A64,[7]令和4年度契約状況調査票!$F:$AW,31,FALSE),IF(P64="分担契約","分担契約"&amp;CHAR(10)&amp;"契約総額 "&amp;TEXT(VLOOKUP(A64,[7]令和4年度契約状況調査票!$F:$AW,15,FALSE),"#,##0円")&amp;CHAR(10)&amp;VLOOKUP(A64,[7]令和4年度契約状況調査票!$F:$AW,31,FALSE),IF(P64="単価契約","単価契約"&amp;CHAR(10)&amp;"予定調達総額 "&amp;TEXT(VLOOKUP(A64,[7]令和4年度契約状況調査票!$F:$AW,15,FALSE),"#,##0円")&amp;CHAR(10)&amp;VLOOKUP(A64,[7]令和4年度契約状況調査票!$F:$AW,31,FALSE),VLOOKUP(A64,[7]令和4年度契約状況調査票!$F:$AW,31,FALSE))))))))</f>
        <v/>
      </c>
      <c r="P64" s="36" t="str">
        <f>IF(A64="","",VLOOKUP(A64,[7]令和4年度契約状況調査票!$F:$CE,52,FALSE))</f>
        <v/>
      </c>
    </row>
    <row r="65" spans="1:16" s="36" customFormat="1" ht="67.5" hidden="1" customHeight="1">
      <c r="A65" s="42" t="str">
        <f>IF(MAX([7]令和4年度契約状況調査票!F13:F71)&gt;=ROW()-5,ROW()-5,"")</f>
        <v/>
      </c>
      <c r="B65" s="13" t="str">
        <f>IF(A65="","",VLOOKUP(A65,[7]令和4年度契約状況調査票!$F:$AW,4,FALSE))</f>
        <v/>
      </c>
      <c r="C65" s="14" t="str">
        <f>IF(A65="","",VLOOKUP(A65,[7]令和4年度契約状況調査票!$F:$AW,5,FALSE))</f>
        <v/>
      </c>
      <c r="D65" s="15" t="str">
        <f>IF(A65="","",VLOOKUP(A65,[7]令和4年度契約状況調査票!$F:$AW,8,FALSE))</f>
        <v/>
      </c>
      <c r="E65" s="13" t="str">
        <f>IF(A65="","",VLOOKUP(A65,[7]令和4年度契約状況調査票!$F:$AW,9,FALSE))</f>
        <v/>
      </c>
      <c r="F65" s="16" t="str">
        <f>IF(A65="","",VLOOKUP(A65,[7]令和4年度契約状況調査票!$F:$AW,10,FALSE))</f>
        <v/>
      </c>
      <c r="G65" s="45" t="str">
        <f>IF(A65="","",VLOOKUP(A65,[7]令和4年度契約状況調査票!$F:$AW,30,FALSE))</f>
        <v/>
      </c>
      <c r="H65" s="18" t="str">
        <f>IF(A65="","",IF(VLOOKUP(A65,[7]令和4年度契約状況調査票!$F:$AW,13,FALSE)="他官署で調達手続きを実施のため","他官署で調達手続きを実施のため",IF(VLOOKUP(A65,[7]令和4年度契約状況調査票!$F:$AW,20,FALSE)="②同種の他の契約の予定価格を類推されるおそれがあるため公表しない","同種の他の契約の予定価格を類推されるおそれがあるため公表しない",IF(VLOOKUP(A65,[7]令和4年度契約状況調査票!$F:$AW,20,FALSE)="－","－",IF(VLOOKUP(A65,[7]令和4年度契約状況調査票!$F:$AW,6,FALSE)&lt;&gt;"",TEXT(VLOOKUP(A65,[7]令和4年度契約状況調査票!$F:$AW,13,FALSE),"#,##0円")&amp;CHAR(10)&amp;"(A)",VLOOKUP(A65,[7]令和4年度契約状況調査票!$F:$AW,13,FALSE))))))</f>
        <v/>
      </c>
      <c r="I65" s="18" t="str">
        <f>IF(A65="","",VLOOKUP(A65,[7]令和4年度契約状況調査票!$F:$AW,14,FALSE))</f>
        <v/>
      </c>
      <c r="J65" s="20" t="str">
        <f>IF(A65="","",IF(VLOOKUP(A65,[7]令和4年度契約状況調査票!$F:$AW,13,FALSE)="他官署で調達手続きを実施のため","－",IF(VLOOKUP(A65,[7]令和4年度契約状況調査票!$F:$AW,20,FALSE)="②同種の他の契約の予定価格を類推されるおそれがあるため公表しない","－",IF(VLOOKUP(A65,[7]令和4年度契約状況調査票!$F:$AW,20,FALSE)="－","－",IF(VLOOKUP(A65,[7]令和4年度契約状況調査票!$F:$AW,6,FALSE)&lt;&gt;"",TEXT(VLOOKUP(A65,[7]令和4年度契約状況調査票!$F:$AW,16,FALSE),"#.0%")&amp;CHAR(10)&amp;"(B/A×100)",VLOOKUP(A65,[7]令和4年度契約状況調査票!$F:$AW,16,FALSE))))))</f>
        <v/>
      </c>
      <c r="K65" s="38"/>
      <c r="L65" s="20" t="str">
        <f>IF(A65="","",IF(VLOOKUP(A65,[7]令和4年度契約状況調査票!$F:$AW,26,FALSE)="①公益社団法人","公社",IF(VLOOKUP(A65,[7]令和4年度契約状況調査票!$F:$AW,26,FALSE)="②公益財団法人","公財","")))</f>
        <v/>
      </c>
      <c r="M65" s="20" t="str">
        <f>IF(A65="","",VLOOKUP(A65,[7]令和4年度契約状況調査票!$F:$AW,27,FALSE))</f>
        <v/>
      </c>
      <c r="N65" s="38" t="str">
        <f>IF(A65="","",IF(VLOOKUP(A65,[7]令和4年度契約状況調査票!$F:$AW,12,FALSE)="国所管",VLOOKUP(A65,[7]令和4年度契約状況調査票!$F:$AW,23,FALSE),""))</f>
        <v/>
      </c>
      <c r="O65" s="22" t="str">
        <f>IF(A65="","",IF(AND(Q65="○",P65="分担契約/単価契約"),"単価契約"&amp;CHAR(10)&amp;"予定調達総額 "&amp;TEXT(VLOOKUP(A65,[7]令和4年度契約状況調査票!$F:$AW,15,FALSE),"#,##0円")&amp;"(B)"&amp;CHAR(10)&amp;"分担契約"&amp;CHAR(10)&amp;VLOOKUP(A65,[7]令和4年度契約状況調査票!$F:$AW,31,FALSE),IF(AND(Q65="○",P65="分担契約"),"分担契約"&amp;CHAR(10)&amp;"契約総額 "&amp;TEXT(VLOOKUP(A65,[7]令和4年度契約状況調査票!$F:$AW,15,FALSE),"#,##0円")&amp;"(B)"&amp;CHAR(10)&amp;VLOOKUP(A65,[7]令和4年度契約状況調査票!$F:$AW,31,FALSE),(IF(P65="分担契約/単価契約","単価契約"&amp;CHAR(10)&amp;"予定調達総額 "&amp;TEXT(VLOOKUP(A65,[7]令和4年度契約状況調査票!$F:$AW,15,FALSE),"#,##0円")&amp;CHAR(10)&amp;"分担契約"&amp;CHAR(10)&amp;VLOOKUP(A65,[7]令和4年度契約状況調査票!$F:$AW,31,FALSE),IF(P65="分担契約","分担契約"&amp;CHAR(10)&amp;"契約総額 "&amp;TEXT(VLOOKUP(A65,[7]令和4年度契約状況調査票!$F:$AW,15,FALSE),"#,##0円")&amp;CHAR(10)&amp;VLOOKUP(A65,[7]令和4年度契約状況調査票!$F:$AW,31,FALSE),IF(P65="単価契約","単価契約"&amp;CHAR(10)&amp;"予定調達総額 "&amp;TEXT(VLOOKUP(A65,[7]令和4年度契約状況調査票!$F:$AW,15,FALSE),"#,##0円")&amp;CHAR(10)&amp;VLOOKUP(A65,[7]令和4年度契約状況調査票!$F:$AW,31,FALSE),VLOOKUP(A65,[7]令和4年度契約状況調査票!$F:$AW,31,FALSE))))))))</f>
        <v/>
      </c>
      <c r="P65" s="36" t="str">
        <f>IF(A65="","",VLOOKUP(A65,[7]令和4年度契約状況調査票!$F:$CE,52,FALSE))</f>
        <v/>
      </c>
    </row>
    <row r="66" spans="1:16" s="36" customFormat="1" ht="67.5" hidden="1" customHeight="1">
      <c r="A66" s="42" t="str">
        <f>IF(MAX([7]令和4年度契約状況調査票!F13:F72)&gt;=ROW()-5,ROW()-5,"")</f>
        <v/>
      </c>
      <c r="B66" s="13" t="str">
        <f>IF(A66="","",VLOOKUP(A66,[7]令和4年度契約状況調査票!$F:$AW,4,FALSE))</f>
        <v/>
      </c>
      <c r="C66" s="14" t="str">
        <f>IF(A66="","",VLOOKUP(A66,[7]令和4年度契約状況調査票!$F:$AW,5,FALSE))</f>
        <v/>
      </c>
      <c r="D66" s="15" t="str">
        <f>IF(A66="","",VLOOKUP(A66,[7]令和4年度契約状況調査票!$F:$AW,8,FALSE))</f>
        <v/>
      </c>
      <c r="E66" s="13" t="str">
        <f>IF(A66="","",VLOOKUP(A66,[7]令和4年度契約状況調査票!$F:$AW,9,FALSE))</f>
        <v/>
      </c>
      <c r="F66" s="16" t="str">
        <f>IF(A66="","",VLOOKUP(A66,[7]令和4年度契約状況調査票!$F:$AW,10,FALSE))</f>
        <v/>
      </c>
      <c r="G66" s="45" t="str">
        <f>IF(A66="","",VLOOKUP(A66,[7]令和4年度契約状況調査票!$F:$AW,30,FALSE))</f>
        <v/>
      </c>
      <c r="H66" s="18" t="str">
        <f>IF(A66="","",IF(VLOOKUP(A66,[7]令和4年度契約状況調査票!$F:$AW,13,FALSE)="他官署で調達手続きを実施のため","他官署で調達手続きを実施のため",IF(VLOOKUP(A66,[7]令和4年度契約状況調査票!$F:$AW,20,FALSE)="②同種の他の契約の予定価格を類推されるおそれがあるため公表しない","同種の他の契約の予定価格を類推されるおそれがあるため公表しない",IF(VLOOKUP(A66,[7]令和4年度契約状況調査票!$F:$AW,20,FALSE)="－","－",IF(VLOOKUP(A66,[7]令和4年度契約状況調査票!$F:$AW,6,FALSE)&lt;&gt;"",TEXT(VLOOKUP(A66,[7]令和4年度契約状況調査票!$F:$AW,13,FALSE),"#,##0円")&amp;CHAR(10)&amp;"(A)",VLOOKUP(A66,[7]令和4年度契約状況調査票!$F:$AW,13,FALSE))))))</f>
        <v/>
      </c>
      <c r="I66" s="18" t="str">
        <f>IF(A66="","",VLOOKUP(A66,[7]令和4年度契約状況調査票!$F:$AW,14,FALSE))</f>
        <v/>
      </c>
      <c r="J66" s="20" t="str">
        <f>IF(A66="","",IF(VLOOKUP(A66,[7]令和4年度契約状況調査票!$F:$AW,13,FALSE)="他官署で調達手続きを実施のため","－",IF(VLOOKUP(A66,[7]令和4年度契約状況調査票!$F:$AW,20,FALSE)="②同種の他の契約の予定価格を類推されるおそれがあるため公表しない","－",IF(VLOOKUP(A66,[7]令和4年度契約状況調査票!$F:$AW,20,FALSE)="－","－",IF(VLOOKUP(A66,[7]令和4年度契約状況調査票!$F:$AW,6,FALSE)&lt;&gt;"",TEXT(VLOOKUP(A66,[7]令和4年度契約状況調査票!$F:$AW,16,FALSE),"#.0%")&amp;CHAR(10)&amp;"(B/A×100)",VLOOKUP(A66,[7]令和4年度契約状況調査票!$F:$AW,16,FALSE))))))</f>
        <v/>
      </c>
      <c r="K66" s="38"/>
      <c r="L66" s="20" t="str">
        <f>IF(A66="","",IF(VLOOKUP(A66,[7]令和4年度契約状況調査票!$F:$AW,26,FALSE)="①公益社団法人","公社",IF(VLOOKUP(A66,[7]令和4年度契約状況調査票!$F:$AW,26,FALSE)="②公益財団法人","公財","")))</f>
        <v/>
      </c>
      <c r="M66" s="20" t="str">
        <f>IF(A66="","",VLOOKUP(A66,[7]令和4年度契約状況調査票!$F:$AW,27,FALSE))</f>
        <v/>
      </c>
      <c r="N66" s="38" t="str">
        <f>IF(A66="","",IF(VLOOKUP(A66,[7]令和4年度契約状況調査票!$F:$AW,12,FALSE)="国所管",VLOOKUP(A66,[7]令和4年度契約状況調査票!$F:$AW,23,FALSE),""))</f>
        <v/>
      </c>
      <c r="O66" s="22" t="str">
        <f>IF(A66="","",IF(AND(Q66="○",P66="分担契約/単価契約"),"単価契約"&amp;CHAR(10)&amp;"予定調達総額 "&amp;TEXT(VLOOKUP(A66,[7]令和4年度契約状況調査票!$F:$AW,15,FALSE),"#,##0円")&amp;"(B)"&amp;CHAR(10)&amp;"分担契約"&amp;CHAR(10)&amp;VLOOKUP(A66,[7]令和4年度契約状況調査票!$F:$AW,31,FALSE),IF(AND(Q66="○",P66="分担契約"),"分担契約"&amp;CHAR(10)&amp;"契約総額 "&amp;TEXT(VLOOKUP(A66,[7]令和4年度契約状況調査票!$F:$AW,15,FALSE),"#,##0円")&amp;"(B)"&amp;CHAR(10)&amp;VLOOKUP(A66,[7]令和4年度契約状況調査票!$F:$AW,31,FALSE),(IF(P66="分担契約/単価契約","単価契約"&amp;CHAR(10)&amp;"予定調達総額 "&amp;TEXT(VLOOKUP(A66,[7]令和4年度契約状況調査票!$F:$AW,15,FALSE),"#,##0円")&amp;CHAR(10)&amp;"分担契約"&amp;CHAR(10)&amp;VLOOKUP(A66,[7]令和4年度契約状況調査票!$F:$AW,31,FALSE),IF(P66="分担契約","分担契約"&amp;CHAR(10)&amp;"契約総額 "&amp;TEXT(VLOOKUP(A66,[7]令和4年度契約状況調査票!$F:$AW,15,FALSE),"#,##0円")&amp;CHAR(10)&amp;VLOOKUP(A66,[7]令和4年度契約状況調査票!$F:$AW,31,FALSE),IF(P66="単価契約","単価契約"&amp;CHAR(10)&amp;"予定調達総額 "&amp;TEXT(VLOOKUP(A66,[7]令和4年度契約状況調査票!$F:$AW,15,FALSE),"#,##0円")&amp;CHAR(10)&amp;VLOOKUP(A66,[7]令和4年度契約状況調査票!$F:$AW,31,FALSE),VLOOKUP(A66,[7]令和4年度契約状況調査票!$F:$AW,31,FALSE))))))))</f>
        <v/>
      </c>
      <c r="P66" s="36" t="str">
        <f>IF(A66="","",VLOOKUP(A66,[7]令和4年度契約状況調査票!$F:$CE,52,FALSE))</f>
        <v/>
      </c>
    </row>
    <row r="67" spans="1:16" s="36" customFormat="1" ht="67.5" hidden="1" customHeight="1">
      <c r="A67" s="42" t="str">
        <f>IF(MAX([7]令和4年度契約状況調査票!F13:F73)&gt;=ROW()-5,ROW()-5,"")</f>
        <v/>
      </c>
      <c r="B67" s="13" t="str">
        <f>IF(A67="","",VLOOKUP(A67,[7]令和4年度契約状況調査票!$F:$AW,4,FALSE))</f>
        <v/>
      </c>
      <c r="C67" s="14" t="str">
        <f>IF(A67="","",VLOOKUP(A67,[7]令和4年度契約状況調査票!$F:$AW,5,FALSE))</f>
        <v/>
      </c>
      <c r="D67" s="15" t="str">
        <f>IF(A67="","",VLOOKUP(A67,[7]令和4年度契約状況調査票!$F:$AW,8,FALSE))</f>
        <v/>
      </c>
      <c r="E67" s="13" t="str">
        <f>IF(A67="","",VLOOKUP(A67,[7]令和4年度契約状況調査票!$F:$AW,9,FALSE))</f>
        <v/>
      </c>
      <c r="F67" s="16" t="str">
        <f>IF(A67="","",VLOOKUP(A67,[7]令和4年度契約状況調査票!$F:$AW,10,FALSE))</f>
        <v/>
      </c>
      <c r="G67" s="45" t="str">
        <f>IF(A67="","",VLOOKUP(A67,[7]令和4年度契約状況調査票!$F:$AW,30,FALSE))</f>
        <v/>
      </c>
      <c r="H67" s="18" t="str">
        <f>IF(A67="","",IF(VLOOKUP(A67,[7]令和4年度契約状況調査票!$F:$AW,13,FALSE)="他官署で調達手続きを実施のため","他官署で調達手続きを実施のため",IF(VLOOKUP(A67,[7]令和4年度契約状況調査票!$F:$AW,20,FALSE)="②同種の他の契約の予定価格を類推されるおそれがあるため公表しない","同種の他の契約の予定価格を類推されるおそれがあるため公表しない",IF(VLOOKUP(A67,[7]令和4年度契約状況調査票!$F:$AW,20,FALSE)="－","－",IF(VLOOKUP(A67,[7]令和4年度契約状況調査票!$F:$AW,6,FALSE)&lt;&gt;"",TEXT(VLOOKUP(A67,[7]令和4年度契約状況調査票!$F:$AW,13,FALSE),"#,##0円")&amp;CHAR(10)&amp;"(A)",VLOOKUP(A67,[7]令和4年度契約状況調査票!$F:$AW,13,FALSE))))))</f>
        <v/>
      </c>
      <c r="I67" s="18" t="str">
        <f>IF(A67="","",VLOOKUP(A67,[7]令和4年度契約状況調査票!$F:$AW,14,FALSE))</f>
        <v/>
      </c>
      <c r="J67" s="20" t="str">
        <f>IF(A67="","",IF(VLOOKUP(A67,[7]令和4年度契約状況調査票!$F:$AW,13,FALSE)="他官署で調達手続きを実施のため","－",IF(VLOOKUP(A67,[7]令和4年度契約状況調査票!$F:$AW,20,FALSE)="②同種の他の契約の予定価格を類推されるおそれがあるため公表しない","－",IF(VLOOKUP(A67,[7]令和4年度契約状況調査票!$F:$AW,20,FALSE)="－","－",IF(VLOOKUP(A67,[7]令和4年度契約状況調査票!$F:$AW,6,FALSE)&lt;&gt;"",TEXT(VLOOKUP(A67,[7]令和4年度契約状況調査票!$F:$AW,16,FALSE),"#.0%")&amp;CHAR(10)&amp;"(B/A×100)",VLOOKUP(A67,[7]令和4年度契約状況調査票!$F:$AW,16,FALSE))))))</f>
        <v/>
      </c>
      <c r="K67" s="38"/>
      <c r="L67" s="20" t="str">
        <f>IF(A67="","",IF(VLOOKUP(A67,[7]令和4年度契約状況調査票!$F:$AW,26,FALSE)="①公益社団法人","公社",IF(VLOOKUP(A67,[7]令和4年度契約状況調査票!$F:$AW,26,FALSE)="②公益財団法人","公財","")))</f>
        <v/>
      </c>
      <c r="M67" s="20" t="str">
        <f>IF(A67="","",VLOOKUP(A67,[7]令和4年度契約状況調査票!$F:$AW,27,FALSE))</f>
        <v/>
      </c>
      <c r="N67" s="38" t="str">
        <f>IF(A67="","",IF(VLOOKUP(A67,[7]令和4年度契約状況調査票!$F:$AW,12,FALSE)="国所管",VLOOKUP(A67,[7]令和4年度契約状況調査票!$F:$AW,23,FALSE),""))</f>
        <v/>
      </c>
      <c r="O67" s="22" t="str">
        <f>IF(A67="","",IF(AND(Q67="○",P67="分担契約/単価契約"),"単価契約"&amp;CHAR(10)&amp;"予定調達総額 "&amp;TEXT(VLOOKUP(A67,[7]令和4年度契約状況調査票!$F:$AW,15,FALSE),"#,##0円")&amp;"(B)"&amp;CHAR(10)&amp;"分担契約"&amp;CHAR(10)&amp;VLOOKUP(A67,[7]令和4年度契約状況調査票!$F:$AW,31,FALSE),IF(AND(Q67="○",P67="分担契約"),"分担契約"&amp;CHAR(10)&amp;"契約総額 "&amp;TEXT(VLOOKUP(A67,[7]令和4年度契約状況調査票!$F:$AW,15,FALSE),"#,##0円")&amp;"(B)"&amp;CHAR(10)&amp;VLOOKUP(A67,[7]令和4年度契約状況調査票!$F:$AW,31,FALSE),(IF(P67="分担契約/単価契約","単価契約"&amp;CHAR(10)&amp;"予定調達総額 "&amp;TEXT(VLOOKUP(A67,[7]令和4年度契約状況調査票!$F:$AW,15,FALSE),"#,##0円")&amp;CHAR(10)&amp;"分担契約"&amp;CHAR(10)&amp;VLOOKUP(A67,[7]令和4年度契約状況調査票!$F:$AW,31,FALSE),IF(P67="分担契約","分担契約"&amp;CHAR(10)&amp;"契約総額 "&amp;TEXT(VLOOKUP(A67,[7]令和4年度契約状況調査票!$F:$AW,15,FALSE),"#,##0円")&amp;CHAR(10)&amp;VLOOKUP(A67,[7]令和4年度契約状況調査票!$F:$AW,31,FALSE),IF(P67="単価契約","単価契約"&amp;CHAR(10)&amp;"予定調達総額 "&amp;TEXT(VLOOKUP(A67,[7]令和4年度契約状況調査票!$F:$AW,15,FALSE),"#,##0円")&amp;CHAR(10)&amp;VLOOKUP(A67,[7]令和4年度契約状況調査票!$F:$AW,31,FALSE),VLOOKUP(A67,[7]令和4年度契約状況調査票!$F:$AW,31,FALSE))))))))</f>
        <v/>
      </c>
      <c r="P67" s="36" t="str">
        <f>IF(A67="","",VLOOKUP(A67,[7]令和4年度契約状況調査票!$F:$CE,52,FALSE))</f>
        <v/>
      </c>
    </row>
    <row r="68" spans="1:16" s="36" customFormat="1" ht="67.5" hidden="1" customHeight="1">
      <c r="A68" s="42" t="str">
        <f>IF(MAX([7]令和4年度契約状況調査票!F13:F74)&gt;=ROW()-5,ROW()-5,"")</f>
        <v/>
      </c>
      <c r="B68" s="13" t="str">
        <f>IF(A68="","",VLOOKUP(A68,[7]令和4年度契約状況調査票!$F:$AW,4,FALSE))</f>
        <v/>
      </c>
      <c r="C68" s="14" t="str">
        <f>IF(A68="","",VLOOKUP(A68,[7]令和4年度契約状況調査票!$F:$AW,5,FALSE))</f>
        <v/>
      </c>
      <c r="D68" s="15" t="str">
        <f>IF(A68="","",VLOOKUP(A68,[7]令和4年度契約状況調査票!$F:$AW,8,FALSE))</f>
        <v/>
      </c>
      <c r="E68" s="13" t="str">
        <f>IF(A68="","",VLOOKUP(A68,[7]令和4年度契約状況調査票!$F:$AW,9,FALSE))</f>
        <v/>
      </c>
      <c r="F68" s="16" t="str">
        <f>IF(A68="","",VLOOKUP(A68,[7]令和4年度契約状況調査票!$F:$AW,10,FALSE))</f>
        <v/>
      </c>
      <c r="G68" s="45" t="str">
        <f>IF(A68="","",VLOOKUP(A68,[7]令和4年度契約状況調査票!$F:$AW,30,FALSE))</f>
        <v/>
      </c>
      <c r="H68" s="18" t="str">
        <f>IF(A68="","",IF(VLOOKUP(A68,[7]令和4年度契約状況調査票!$F:$AW,13,FALSE)="他官署で調達手続きを実施のため","他官署で調達手続きを実施のため",IF(VLOOKUP(A68,[7]令和4年度契約状況調査票!$F:$AW,20,FALSE)="②同種の他の契約の予定価格を類推されるおそれがあるため公表しない","同種の他の契約の予定価格を類推されるおそれがあるため公表しない",IF(VLOOKUP(A68,[7]令和4年度契約状況調査票!$F:$AW,20,FALSE)="－","－",IF(VLOOKUP(A68,[7]令和4年度契約状況調査票!$F:$AW,6,FALSE)&lt;&gt;"",TEXT(VLOOKUP(A68,[7]令和4年度契約状況調査票!$F:$AW,13,FALSE),"#,##0円")&amp;CHAR(10)&amp;"(A)",VLOOKUP(A68,[7]令和4年度契約状況調査票!$F:$AW,13,FALSE))))))</f>
        <v/>
      </c>
      <c r="I68" s="18" t="str">
        <f>IF(A68="","",VLOOKUP(A68,[7]令和4年度契約状況調査票!$F:$AW,14,FALSE))</f>
        <v/>
      </c>
      <c r="J68" s="20" t="str">
        <f>IF(A68="","",IF(VLOOKUP(A68,[7]令和4年度契約状況調査票!$F:$AW,13,FALSE)="他官署で調達手続きを実施のため","－",IF(VLOOKUP(A68,[7]令和4年度契約状況調査票!$F:$AW,20,FALSE)="②同種の他の契約の予定価格を類推されるおそれがあるため公表しない","－",IF(VLOOKUP(A68,[7]令和4年度契約状況調査票!$F:$AW,20,FALSE)="－","－",IF(VLOOKUP(A68,[7]令和4年度契約状況調査票!$F:$AW,6,FALSE)&lt;&gt;"",TEXT(VLOOKUP(A68,[7]令和4年度契約状況調査票!$F:$AW,16,FALSE),"#.0%")&amp;CHAR(10)&amp;"(B/A×100)",VLOOKUP(A68,[7]令和4年度契約状況調査票!$F:$AW,16,FALSE))))))</f>
        <v/>
      </c>
      <c r="K68" s="38"/>
      <c r="L68" s="20" t="str">
        <f>IF(A68="","",IF(VLOOKUP(A68,[7]令和4年度契約状況調査票!$F:$AW,26,FALSE)="①公益社団法人","公社",IF(VLOOKUP(A68,[7]令和4年度契約状況調査票!$F:$AW,26,FALSE)="②公益財団法人","公財","")))</f>
        <v/>
      </c>
      <c r="M68" s="20" t="str">
        <f>IF(A68="","",VLOOKUP(A68,[7]令和4年度契約状況調査票!$F:$AW,27,FALSE))</f>
        <v/>
      </c>
      <c r="N68" s="38" t="str">
        <f>IF(A68="","",IF(VLOOKUP(A68,[7]令和4年度契約状況調査票!$F:$AW,12,FALSE)="国所管",VLOOKUP(A68,[7]令和4年度契約状況調査票!$F:$AW,23,FALSE),""))</f>
        <v/>
      </c>
      <c r="O68" s="22" t="str">
        <f>IF(A68="","",IF(AND(Q68="○",P68="分担契約/単価契約"),"単価契約"&amp;CHAR(10)&amp;"予定調達総額 "&amp;TEXT(VLOOKUP(A68,[7]令和4年度契約状況調査票!$F:$AW,15,FALSE),"#,##0円")&amp;"(B)"&amp;CHAR(10)&amp;"分担契約"&amp;CHAR(10)&amp;VLOOKUP(A68,[7]令和4年度契約状況調査票!$F:$AW,31,FALSE),IF(AND(Q68="○",P68="分担契約"),"分担契約"&amp;CHAR(10)&amp;"契約総額 "&amp;TEXT(VLOOKUP(A68,[7]令和4年度契約状況調査票!$F:$AW,15,FALSE),"#,##0円")&amp;"(B)"&amp;CHAR(10)&amp;VLOOKUP(A68,[7]令和4年度契約状況調査票!$F:$AW,31,FALSE),(IF(P68="分担契約/単価契約","単価契約"&amp;CHAR(10)&amp;"予定調達総額 "&amp;TEXT(VLOOKUP(A68,[7]令和4年度契約状況調査票!$F:$AW,15,FALSE),"#,##0円")&amp;CHAR(10)&amp;"分担契約"&amp;CHAR(10)&amp;VLOOKUP(A68,[7]令和4年度契約状況調査票!$F:$AW,31,FALSE),IF(P68="分担契約","分担契約"&amp;CHAR(10)&amp;"契約総額 "&amp;TEXT(VLOOKUP(A68,[7]令和4年度契約状況調査票!$F:$AW,15,FALSE),"#,##0円")&amp;CHAR(10)&amp;VLOOKUP(A68,[7]令和4年度契約状況調査票!$F:$AW,31,FALSE),IF(P68="単価契約","単価契約"&amp;CHAR(10)&amp;"予定調達総額 "&amp;TEXT(VLOOKUP(A68,[7]令和4年度契約状況調査票!$F:$AW,15,FALSE),"#,##0円")&amp;CHAR(10)&amp;VLOOKUP(A68,[7]令和4年度契約状況調査票!$F:$AW,31,FALSE),VLOOKUP(A68,[7]令和4年度契約状況調査票!$F:$AW,31,FALSE))))))))</f>
        <v/>
      </c>
      <c r="P68" s="36" t="str">
        <f>IF(A68="","",VLOOKUP(A68,[7]令和4年度契約状況調査票!$F:$CE,52,FALSE))</f>
        <v/>
      </c>
    </row>
    <row r="69" spans="1:16" s="36" customFormat="1" ht="67.5" hidden="1" customHeight="1">
      <c r="A69" s="42" t="str">
        <f>IF(MAX([7]令和4年度契約状況調査票!F13:F75)&gt;=ROW()-5,ROW()-5,"")</f>
        <v/>
      </c>
      <c r="B69" s="13" t="str">
        <f>IF(A69="","",VLOOKUP(A69,[7]令和4年度契約状況調査票!$F:$AW,4,FALSE))</f>
        <v/>
      </c>
      <c r="C69" s="14" t="str">
        <f>IF(A69="","",VLOOKUP(A69,[7]令和4年度契約状況調査票!$F:$AW,5,FALSE))</f>
        <v/>
      </c>
      <c r="D69" s="15" t="str">
        <f>IF(A69="","",VLOOKUP(A69,[7]令和4年度契約状況調査票!$F:$AW,8,FALSE))</f>
        <v/>
      </c>
      <c r="E69" s="13" t="str">
        <f>IF(A69="","",VLOOKUP(A69,[7]令和4年度契約状況調査票!$F:$AW,9,FALSE))</f>
        <v/>
      </c>
      <c r="F69" s="16" t="str">
        <f>IF(A69="","",VLOOKUP(A69,[7]令和4年度契約状況調査票!$F:$AW,10,FALSE))</f>
        <v/>
      </c>
      <c r="G69" s="45" t="str">
        <f>IF(A69="","",VLOOKUP(A69,[7]令和4年度契約状況調査票!$F:$AW,30,FALSE))</f>
        <v/>
      </c>
      <c r="H69" s="18" t="str">
        <f>IF(A69="","",IF(VLOOKUP(A69,[7]令和4年度契約状況調査票!$F:$AW,13,FALSE)="他官署で調達手続きを実施のため","他官署で調達手続きを実施のため",IF(VLOOKUP(A69,[7]令和4年度契約状況調査票!$F:$AW,20,FALSE)="②同種の他の契約の予定価格を類推されるおそれがあるため公表しない","同種の他の契約の予定価格を類推されるおそれがあるため公表しない",IF(VLOOKUP(A69,[7]令和4年度契約状況調査票!$F:$AW,20,FALSE)="－","－",IF(VLOOKUP(A69,[7]令和4年度契約状況調査票!$F:$AW,6,FALSE)&lt;&gt;"",TEXT(VLOOKUP(A69,[7]令和4年度契約状況調査票!$F:$AW,13,FALSE),"#,##0円")&amp;CHAR(10)&amp;"(A)",VLOOKUP(A69,[7]令和4年度契約状況調査票!$F:$AW,13,FALSE))))))</f>
        <v/>
      </c>
      <c r="I69" s="18" t="str">
        <f>IF(A69="","",VLOOKUP(A69,[7]令和4年度契約状況調査票!$F:$AW,14,FALSE))</f>
        <v/>
      </c>
      <c r="J69" s="20" t="str">
        <f>IF(A69="","",IF(VLOOKUP(A69,[7]令和4年度契約状況調査票!$F:$AW,13,FALSE)="他官署で調達手続きを実施のため","－",IF(VLOOKUP(A69,[7]令和4年度契約状況調査票!$F:$AW,20,FALSE)="②同種の他の契約の予定価格を類推されるおそれがあるため公表しない","－",IF(VLOOKUP(A69,[7]令和4年度契約状況調査票!$F:$AW,20,FALSE)="－","－",IF(VLOOKUP(A69,[7]令和4年度契約状況調査票!$F:$AW,6,FALSE)&lt;&gt;"",TEXT(VLOOKUP(A69,[7]令和4年度契約状況調査票!$F:$AW,16,FALSE),"#.0%")&amp;CHAR(10)&amp;"(B/A×100)",VLOOKUP(A69,[7]令和4年度契約状況調査票!$F:$AW,16,FALSE))))))</f>
        <v/>
      </c>
      <c r="K69" s="38"/>
      <c r="L69" s="20" t="str">
        <f>IF(A69="","",IF(VLOOKUP(A69,[7]令和4年度契約状況調査票!$F:$AW,26,FALSE)="①公益社団法人","公社",IF(VLOOKUP(A69,[7]令和4年度契約状況調査票!$F:$AW,26,FALSE)="②公益財団法人","公財","")))</f>
        <v/>
      </c>
      <c r="M69" s="20" t="str">
        <f>IF(A69="","",VLOOKUP(A69,[7]令和4年度契約状況調査票!$F:$AW,27,FALSE))</f>
        <v/>
      </c>
      <c r="N69" s="38" t="str">
        <f>IF(A69="","",IF(VLOOKUP(A69,[7]令和4年度契約状況調査票!$F:$AW,12,FALSE)="国所管",VLOOKUP(A69,[7]令和4年度契約状況調査票!$F:$AW,23,FALSE),""))</f>
        <v/>
      </c>
      <c r="O69" s="22" t="str">
        <f>IF(A69="","",IF(AND(Q69="○",P69="分担契約/単価契約"),"単価契約"&amp;CHAR(10)&amp;"予定調達総額 "&amp;TEXT(VLOOKUP(A69,[7]令和4年度契約状況調査票!$F:$AW,15,FALSE),"#,##0円")&amp;"(B)"&amp;CHAR(10)&amp;"分担契約"&amp;CHAR(10)&amp;VLOOKUP(A69,[7]令和4年度契約状況調査票!$F:$AW,31,FALSE),IF(AND(Q69="○",P69="分担契約"),"分担契約"&amp;CHAR(10)&amp;"契約総額 "&amp;TEXT(VLOOKUP(A69,[7]令和4年度契約状況調査票!$F:$AW,15,FALSE),"#,##0円")&amp;"(B)"&amp;CHAR(10)&amp;VLOOKUP(A69,[7]令和4年度契約状況調査票!$F:$AW,31,FALSE),(IF(P69="分担契約/単価契約","単価契約"&amp;CHAR(10)&amp;"予定調達総額 "&amp;TEXT(VLOOKUP(A69,[7]令和4年度契約状況調査票!$F:$AW,15,FALSE),"#,##0円")&amp;CHAR(10)&amp;"分担契約"&amp;CHAR(10)&amp;VLOOKUP(A69,[7]令和4年度契約状況調査票!$F:$AW,31,FALSE),IF(P69="分担契約","分担契約"&amp;CHAR(10)&amp;"契約総額 "&amp;TEXT(VLOOKUP(A69,[7]令和4年度契約状況調査票!$F:$AW,15,FALSE),"#,##0円")&amp;CHAR(10)&amp;VLOOKUP(A69,[7]令和4年度契約状況調査票!$F:$AW,31,FALSE),IF(P69="単価契約","単価契約"&amp;CHAR(10)&amp;"予定調達総額 "&amp;TEXT(VLOOKUP(A69,[7]令和4年度契約状況調査票!$F:$AW,15,FALSE),"#,##0円")&amp;CHAR(10)&amp;VLOOKUP(A69,[7]令和4年度契約状況調査票!$F:$AW,31,FALSE),VLOOKUP(A69,[7]令和4年度契約状況調査票!$F:$AW,31,FALSE))))))))</f>
        <v/>
      </c>
      <c r="P69" s="36" t="str">
        <f>IF(A69="","",VLOOKUP(A69,[7]令和4年度契約状況調査票!$F:$CE,52,FALSE))</f>
        <v/>
      </c>
    </row>
    <row r="70" spans="1:16" s="36" customFormat="1" ht="67.5" hidden="1" customHeight="1">
      <c r="A70" s="42" t="str">
        <f>IF(MAX([7]令和4年度契約状況調査票!F13:F76)&gt;=ROW()-5,ROW()-5,"")</f>
        <v/>
      </c>
      <c r="B70" s="13" t="str">
        <f>IF(A70="","",VLOOKUP(A70,[7]令和4年度契約状況調査票!$F:$AW,4,FALSE))</f>
        <v/>
      </c>
      <c r="C70" s="14" t="str">
        <f>IF(A70="","",VLOOKUP(A70,[7]令和4年度契約状況調査票!$F:$AW,5,FALSE))</f>
        <v/>
      </c>
      <c r="D70" s="15" t="str">
        <f>IF(A70="","",VLOOKUP(A70,[7]令和4年度契約状況調査票!$F:$AW,8,FALSE))</f>
        <v/>
      </c>
      <c r="E70" s="13" t="str">
        <f>IF(A70="","",VLOOKUP(A70,[7]令和4年度契約状況調査票!$F:$AW,9,FALSE))</f>
        <v/>
      </c>
      <c r="F70" s="16" t="str">
        <f>IF(A70="","",VLOOKUP(A70,[7]令和4年度契約状況調査票!$F:$AW,10,FALSE))</f>
        <v/>
      </c>
      <c r="G70" s="45" t="str">
        <f>IF(A70="","",VLOOKUP(A70,[7]令和4年度契約状況調査票!$F:$AW,30,FALSE))</f>
        <v/>
      </c>
      <c r="H70" s="18" t="str">
        <f>IF(A70="","",IF(VLOOKUP(A70,[7]令和4年度契約状況調査票!$F:$AW,13,FALSE)="他官署で調達手続きを実施のため","他官署で調達手続きを実施のため",IF(VLOOKUP(A70,[7]令和4年度契約状況調査票!$F:$AW,20,FALSE)="②同種の他の契約の予定価格を類推されるおそれがあるため公表しない","同種の他の契約の予定価格を類推されるおそれがあるため公表しない",IF(VLOOKUP(A70,[7]令和4年度契約状況調査票!$F:$AW,20,FALSE)="－","－",IF(VLOOKUP(A70,[7]令和4年度契約状況調査票!$F:$AW,6,FALSE)&lt;&gt;"",TEXT(VLOOKUP(A70,[7]令和4年度契約状況調査票!$F:$AW,13,FALSE),"#,##0円")&amp;CHAR(10)&amp;"(A)",VLOOKUP(A70,[7]令和4年度契約状況調査票!$F:$AW,13,FALSE))))))</f>
        <v/>
      </c>
      <c r="I70" s="18" t="str">
        <f>IF(A70="","",VLOOKUP(A70,[7]令和4年度契約状況調査票!$F:$AW,14,FALSE))</f>
        <v/>
      </c>
      <c r="J70" s="20" t="str">
        <f>IF(A70="","",IF(VLOOKUP(A70,[7]令和4年度契約状況調査票!$F:$AW,13,FALSE)="他官署で調達手続きを実施のため","－",IF(VLOOKUP(A70,[7]令和4年度契約状況調査票!$F:$AW,20,FALSE)="②同種の他の契約の予定価格を類推されるおそれがあるため公表しない","－",IF(VLOOKUP(A70,[7]令和4年度契約状況調査票!$F:$AW,20,FALSE)="－","－",IF(VLOOKUP(A70,[7]令和4年度契約状況調査票!$F:$AW,6,FALSE)&lt;&gt;"",TEXT(VLOOKUP(A70,[7]令和4年度契約状況調査票!$F:$AW,16,FALSE),"#.0%")&amp;CHAR(10)&amp;"(B/A×100)",VLOOKUP(A70,[7]令和4年度契約状況調査票!$F:$AW,16,FALSE))))))</f>
        <v/>
      </c>
      <c r="K70" s="38"/>
      <c r="L70" s="20" t="str">
        <f>IF(A70="","",IF(VLOOKUP(A70,[7]令和4年度契約状況調査票!$F:$AW,26,FALSE)="①公益社団法人","公社",IF(VLOOKUP(A70,[7]令和4年度契約状況調査票!$F:$AW,26,FALSE)="②公益財団法人","公財","")))</f>
        <v/>
      </c>
      <c r="M70" s="20" t="str">
        <f>IF(A70="","",VLOOKUP(A70,[7]令和4年度契約状況調査票!$F:$AW,27,FALSE))</f>
        <v/>
      </c>
      <c r="N70" s="38" t="str">
        <f>IF(A70="","",IF(VLOOKUP(A70,[7]令和4年度契約状況調査票!$F:$AW,12,FALSE)="国所管",VLOOKUP(A70,[7]令和4年度契約状況調査票!$F:$AW,23,FALSE),""))</f>
        <v/>
      </c>
      <c r="O70" s="22" t="str">
        <f>IF(A70="","",IF(AND(Q70="○",P70="分担契約/単価契約"),"単価契約"&amp;CHAR(10)&amp;"予定調達総額 "&amp;TEXT(VLOOKUP(A70,[7]令和4年度契約状況調査票!$F:$AW,15,FALSE),"#,##0円")&amp;"(B)"&amp;CHAR(10)&amp;"分担契約"&amp;CHAR(10)&amp;VLOOKUP(A70,[7]令和4年度契約状況調査票!$F:$AW,31,FALSE),IF(AND(Q70="○",P70="分担契約"),"分担契約"&amp;CHAR(10)&amp;"契約総額 "&amp;TEXT(VLOOKUP(A70,[7]令和4年度契約状況調査票!$F:$AW,15,FALSE),"#,##0円")&amp;"(B)"&amp;CHAR(10)&amp;VLOOKUP(A70,[7]令和4年度契約状況調査票!$F:$AW,31,FALSE),(IF(P70="分担契約/単価契約","単価契約"&amp;CHAR(10)&amp;"予定調達総額 "&amp;TEXT(VLOOKUP(A70,[7]令和4年度契約状況調査票!$F:$AW,15,FALSE),"#,##0円")&amp;CHAR(10)&amp;"分担契約"&amp;CHAR(10)&amp;VLOOKUP(A70,[7]令和4年度契約状況調査票!$F:$AW,31,FALSE),IF(P70="分担契約","分担契約"&amp;CHAR(10)&amp;"契約総額 "&amp;TEXT(VLOOKUP(A70,[7]令和4年度契約状況調査票!$F:$AW,15,FALSE),"#,##0円")&amp;CHAR(10)&amp;VLOOKUP(A70,[7]令和4年度契約状況調査票!$F:$AW,31,FALSE),IF(P70="単価契約","単価契約"&amp;CHAR(10)&amp;"予定調達総額 "&amp;TEXT(VLOOKUP(A70,[7]令和4年度契約状況調査票!$F:$AW,15,FALSE),"#,##0円")&amp;CHAR(10)&amp;VLOOKUP(A70,[7]令和4年度契約状況調査票!$F:$AW,31,FALSE),VLOOKUP(A70,[7]令和4年度契約状況調査票!$F:$AW,31,FALSE))))))))</f>
        <v/>
      </c>
      <c r="P70" s="36" t="str">
        <f>IF(A70="","",VLOOKUP(A70,[7]令和4年度契約状況調査票!$F:$CE,52,FALSE))</f>
        <v/>
      </c>
    </row>
    <row r="71" spans="1:16" s="36" customFormat="1" ht="67.5" hidden="1" customHeight="1">
      <c r="A71" s="42" t="str">
        <f>IF(MAX([7]令和4年度契約状況調査票!F13:F77)&gt;=ROW()-5,ROW()-5,"")</f>
        <v/>
      </c>
      <c r="B71" s="13" t="str">
        <f>IF(A71="","",VLOOKUP(A71,[7]令和4年度契約状況調査票!$F:$AW,4,FALSE))</f>
        <v/>
      </c>
      <c r="C71" s="14" t="str">
        <f>IF(A71="","",VLOOKUP(A71,[7]令和4年度契約状況調査票!$F:$AW,5,FALSE))</f>
        <v/>
      </c>
      <c r="D71" s="15" t="str">
        <f>IF(A71="","",VLOOKUP(A71,[7]令和4年度契約状況調査票!$F:$AW,8,FALSE))</f>
        <v/>
      </c>
      <c r="E71" s="13" t="str">
        <f>IF(A71="","",VLOOKUP(A71,[7]令和4年度契約状況調査票!$F:$AW,9,FALSE))</f>
        <v/>
      </c>
      <c r="F71" s="16" t="str">
        <f>IF(A71="","",VLOOKUP(A71,[7]令和4年度契約状況調査票!$F:$AW,10,FALSE))</f>
        <v/>
      </c>
      <c r="G71" s="45" t="str">
        <f>IF(A71="","",VLOOKUP(A71,[7]令和4年度契約状況調査票!$F:$AW,30,FALSE))</f>
        <v/>
      </c>
      <c r="H71" s="18" t="str">
        <f>IF(A71="","",IF(VLOOKUP(A71,[7]令和4年度契約状況調査票!$F:$AW,13,FALSE)="他官署で調達手続きを実施のため","他官署で調達手続きを実施のため",IF(VLOOKUP(A71,[7]令和4年度契約状況調査票!$F:$AW,20,FALSE)="②同種の他の契約の予定価格を類推されるおそれがあるため公表しない","同種の他の契約の予定価格を類推されるおそれがあるため公表しない",IF(VLOOKUP(A71,[7]令和4年度契約状況調査票!$F:$AW,20,FALSE)="－","－",IF(VLOOKUP(A71,[7]令和4年度契約状況調査票!$F:$AW,6,FALSE)&lt;&gt;"",TEXT(VLOOKUP(A71,[7]令和4年度契約状況調査票!$F:$AW,13,FALSE),"#,##0円")&amp;CHAR(10)&amp;"(A)",VLOOKUP(A71,[7]令和4年度契約状況調査票!$F:$AW,13,FALSE))))))</f>
        <v/>
      </c>
      <c r="I71" s="18" t="str">
        <f>IF(A71="","",VLOOKUP(A71,[7]令和4年度契約状況調査票!$F:$AW,14,FALSE))</f>
        <v/>
      </c>
      <c r="J71" s="20" t="str">
        <f>IF(A71="","",IF(VLOOKUP(A71,[7]令和4年度契約状況調査票!$F:$AW,13,FALSE)="他官署で調達手続きを実施のため","－",IF(VLOOKUP(A71,[7]令和4年度契約状況調査票!$F:$AW,20,FALSE)="②同種の他の契約の予定価格を類推されるおそれがあるため公表しない","－",IF(VLOOKUP(A71,[7]令和4年度契約状況調査票!$F:$AW,20,FALSE)="－","－",IF(VLOOKUP(A71,[7]令和4年度契約状況調査票!$F:$AW,6,FALSE)&lt;&gt;"",TEXT(VLOOKUP(A71,[7]令和4年度契約状況調査票!$F:$AW,16,FALSE),"#.0%")&amp;CHAR(10)&amp;"(B/A×100)",VLOOKUP(A71,[7]令和4年度契約状況調査票!$F:$AW,16,FALSE))))))</f>
        <v/>
      </c>
      <c r="K71" s="38"/>
      <c r="L71" s="20" t="str">
        <f>IF(A71="","",IF(VLOOKUP(A71,[7]令和4年度契約状況調査票!$F:$AW,26,FALSE)="①公益社団法人","公社",IF(VLOOKUP(A71,[7]令和4年度契約状況調査票!$F:$AW,26,FALSE)="②公益財団法人","公財","")))</f>
        <v/>
      </c>
      <c r="M71" s="20" t="str">
        <f>IF(A71="","",VLOOKUP(A71,[7]令和4年度契約状況調査票!$F:$AW,27,FALSE))</f>
        <v/>
      </c>
      <c r="N71" s="38" t="str">
        <f>IF(A71="","",IF(VLOOKUP(A71,[7]令和4年度契約状況調査票!$F:$AW,12,FALSE)="国所管",VLOOKUP(A71,[7]令和4年度契約状況調査票!$F:$AW,23,FALSE),""))</f>
        <v/>
      </c>
      <c r="O71" s="22" t="str">
        <f>IF(A71="","",IF(AND(Q71="○",P71="分担契約/単価契約"),"単価契約"&amp;CHAR(10)&amp;"予定調達総額 "&amp;TEXT(VLOOKUP(A71,[7]令和4年度契約状況調査票!$F:$AW,15,FALSE),"#,##0円")&amp;"(B)"&amp;CHAR(10)&amp;"分担契約"&amp;CHAR(10)&amp;VLOOKUP(A71,[7]令和4年度契約状況調査票!$F:$AW,31,FALSE),IF(AND(Q71="○",P71="分担契約"),"分担契約"&amp;CHAR(10)&amp;"契約総額 "&amp;TEXT(VLOOKUP(A71,[7]令和4年度契約状況調査票!$F:$AW,15,FALSE),"#,##0円")&amp;"(B)"&amp;CHAR(10)&amp;VLOOKUP(A71,[7]令和4年度契約状況調査票!$F:$AW,31,FALSE),(IF(P71="分担契約/単価契約","単価契約"&amp;CHAR(10)&amp;"予定調達総額 "&amp;TEXT(VLOOKUP(A71,[7]令和4年度契約状況調査票!$F:$AW,15,FALSE),"#,##0円")&amp;CHAR(10)&amp;"分担契約"&amp;CHAR(10)&amp;VLOOKUP(A71,[7]令和4年度契約状況調査票!$F:$AW,31,FALSE),IF(P71="分担契約","分担契約"&amp;CHAR(10)&amp;"契約総額 "&amp;TEXT(VLOOKUP(A71,[7]令和4年度契約状況調査票!$F:$AW,15,FALSE),"#,##0円")&amp;CHAR(10)&amp;VLOOKUP(A71,[7]令和4年度契約状況調査票!$F:$AW,31,FALSE),IF(P71="単価契約","単価契約"&amp;CHAR(10)&amp;"予定調達総額 "&amp;TEXT(VLOOKUP(A71,[7]令和4年度契約状況調査票!$F:$AW,15,FALSE),"#,##0円")&amp;CHAR(10)&amp;VLOOKUP(A71,[7]令和4年度契約状況調査票!$F:$AW,31,FALSE),VLOOKUP(A71,[7]令和4年度契約状況調査票!$F:$AW,31,FALSE))))))))</f>
        <v/>
      </c>
      <c r="P71" s="36" t="str">
        <f>IF(A71="","",VLOOKUP(A71,[7]令和4年度契約状況調査票!$F:$CE,52,FALSE))</f>
        <v/>
      </c>
    </row>
    <row r="72" spans="1:16" s="36" customFormat="1" ht="67.5" hidden="1" customHeight="1">
      <c r="A72" s="42" t="str">
        <f>IF(MAX([7]令和4年度契約状況調査票!F13:F78)&gt;=ROW()-5,ROW()-5,"")</f>
        <v/>
      </c>
      <c r="B72" s="13" t="str">
        <f>IF(A72="","",VLOOKUP(A72,[7]令和4年度契約状況調査票!$F:$AW,4,FALSE))</f>
        <v/>
      </c>
      <c r="C72" s="14" t="str">
        <f>IF(A72="","",VLOOKUP(A72,[7]令和4年度契約状況調査票!$F:$AW,5,FALSE))</f>
        <v/>
      </c>
      <c r="D72" s="15" t="str">
        <f>IF(A72="","",VLOOKUP(A72,[7]令和4年度契約状況調査票!$F:$AW,8,FALSE))</f>
        <v/>
      </c>
      <c r="E72" s="13" t="str">
        <f>IF(A72="","",VLOOKUP(A72,[7]令和4年度契約状況調査票!$F:$AW,9,FALSE))</f>
        <v/>
      </c>
      <c r="F72" s="16" t="str">
        <f>IF(A72="","",VLOOKUP(A72,[7]令和4年度契約状況調査票!$F:$AW,10,FALSE))</f>
        <v/>
      </c>
      <c r="G72" s="45" t="str">
        <f>IF(A72="","",VLOOKUP(A72,[7]令和4年度契約状況調査票!$F:$AW,30,FALSE))</f>
        <v/>
      </c>
      <c r="H72" s="18" t="str">
        <f>IF(A72="","",IF(VLOOKUP(A72,[7]令和4年度契約状況調査票!$F:$AW,13,FALSE)="他官署で調達手続きを実施のため","他官署で調達手続きを実施のため",IF(VLOOKUP(A72,[7]令和4年度契約状況調査票!$F:$AW,20,FALSE)="②同種の他の契約の予定価格を類推されるおそれがあるため公表しない","同種の他の契約の予定価格を類推されるおそれがあるため公表しない",IF(VLOOKUP(A72,[7]令和4年度契約状況調査票!$F:$AW,20,FALSE)="－","－",IF(VLOOKUP(A72,[7]令和4年度契約状況調査票!$F:$AW,6,FALSE)&lt;&gt;"",TEXT(VLOOKUP(A72,[7]令和4年度契約状況調査票!$F:$AW,13,FALSE),"#,##0円")&amp;CHAR(10)&amp;"(A)",VLOOKUP(A72,[7]令和4年度契約状況調査票!$F:$AW,13,FALSE))))))</f>
        <v/>
      </c>
      <c r="I72" s="18" t="str">
        <f>IF(A72="","",VLOOKUP(A72,[7]令和4年度契約状況調査票!$F:$AW,14,FALSE))</f>
        <v/>
      </c>
      <c r="J72" s="20" t="str">
        <f>IF(A72="","",IF(VLOOKUP(A72,[7]令和4年度契約状況調査票!$F:$AW,13,FALSE)="他官署で調達手続きを実施のため","－",IF(VLOOKUP(A72,[7]令和4年度契約状況調査票!$F:$AW,20,FALSE)="②同種の他の契約の予定価格を類推されるおそれがあるため公表しない","－",IF(VLOOKUP(A72,[7]令和4年度契約状況調査票!$F:$AW,20,FALSE)="－","－",IF(VLOOKUP(A72,[7]令和4年度契約状況調査票!$F:$AW,6,FALSE)&lt;&gt;"",TEXT(VLOOKUP(A72,[7]令和4年度契約状況調査票!$F:$AW,16,FALSE),"#.0%")&amp;CHAR(10)&amp;"(B/A×100)",VLOOKUP(A72,[7]令和4年度契約状況調査票!$F:$AW,16,FALSE))))))</f>
        <v/>
      </c>
      <c r="K72" s="38"/>
      <c r="L72" s="20" t="str">
        <f>IF(A72="","",IF(VLOOKUP(A72,[7]令和4年度契約状況調査票!$F:$AW,26,FALSE)="①公益社団法人","公社",IF(VLOOKUP(A72,[7]令和4年度契約状況調査票!$F:$AW,26,FALSE)="②公益財団法人","公財","")))</f>
        <v/>
      </c>
      <c r="M72" s="20" t="str">
        <f>IF(A72="","",VLOOKUP(A72,[7]令和4年度契約状況調査票!$F:$AW,27,FALSE))</f>
        <v/>
      </c>
      <c r="N72" s="38" t="str">
        <f>IF(A72="","",IF(VLOOKUP(A72,[7]令和4年度契約状況調査票!$F:$AW,12,FALSE)="国所管",VLOOKUP(A72,[7]令和4年度契約状況調査票!$F:$AW,23,FALSE),""))</f>
        <v/>
      </c>
      <c r="O72" s="22" t="str">
        <f>IF(A72="","",IF(AND(Q72="○",P72="分担契約/単価契約"),"単価契約"&amp;CHAR(10)&amp;"予定調達総額 "&amp;TEXT(VLOOKUP(A72,[7]令和4年度契約状況調査票!$F:$AW,15,FALSE),"#,##0円")&amp;"(B)"&amp;CHAR(10)&amp;"分担契約"&amp;CHAR(10)&amp;VLOOKUP(A72,[7]令和4年度契約状況調査票!$F:$AW,31,FALSE),IF(AND(Q72="○",P72="分担契約"),"分担契約"&amp;CHAR(10)&amp;"契約総額 "&amp;TEXT(VLOOKUP(A72,[7]令和4年度契約状況調査票!$F:$AW,15,FALSE),"#,##0円")&amp;"(B)"&amp;CHAR(10)&amp;VLOOKUP(A72,[7]令和4年度契約状況調査票!$F:$AW,31,FALSE),(IF(P72="分担契約/単価契約","単価契約"&amp;CHAR(10)&amp;"予定調達総額 "&amp;TEXT(VLOOKUP(A72,[7]令和4年度契約状況調査票!$F:$AW,15,FALSE),"#,##0円")&amp;CHAR(10)&amp;"分担契約"&amp;CHAR(10)&amp;VLOOKUP(A72,[7]令和4年度契約状況調査票!$F:$AW,31,FALSE),IF(P72="分担契約","分担契約"&amp;CHAR(10)&amp;"契約総額 "&amp;TEXT(VLOOKUP(A72,[7]令和4年度契約状況調査票!$F:$AW,15,FALSE),"#,##0円")&amp;CHAR(10)&amp;VLOOKUP(A72,[7]令和4年度契約状況調査票!$F:$AW,31,FALSE),IF(P72="単価契約","単価契約"&amp;CHAR(10)&amp;"予定調達総額 "&amp;TEXT(VLOOKUP(A72,[7]令和4年度契約状況調査票!$F:$AW,15,FALSE),"#,##0円")&amp;CHAR(10)&amp;VLOOKUP(A72,[7]令和4年度契約状況調査票!$F:$AW,31,FALSE),VLOOKUP(A72,[7]令和4年度契約状況調査票!$F:$AW,31,FALSE))))))))</f>
        <v/>
      </c>
      <c r="P72" s="36" t="str">
        <f>IF(A72="","",VLOOKUP(A72,[7]令和4年度契約状況調査票!$F:$CE,52,FALSE))</f>
        <v/>
      </c>
    </row>
    <row r="73" spans="1:16" s="36" customFormat="1" ht="67.5" hidden="1" customHeight="1">
      <c r="A73" s="42" t="str">
        <f>IF(MAX([7]令和4年度契約状況調査票!F13:F79)&gt;=ROW()-5,ROW()-5,"")</f>
        <v/>
      </c>
      <c r="B73" s="13" t="str">
        <f>IF(A73="","",VLOOKUP(A73,[7]令和4年度契約状況調査票!$F:$AW,4,FALSE))</f>
        <v/>
      </c>
      <c r="C73" s="14" t="str">
        <f>IF(A73="","",VLOOKUP(A73,[7]令和4年度契約状況調査票!$F:$AW,5,FALSE))</f>
        <v/>
      </c>
      <c r="D73" s="15" t="str">
        <f>IF(A73="","",VLOOKUP(A73,[7]令和4年度契約状況調査票!$F:$AW,8,FALSE))</f>
        <v/>
      </c>
      <c r="E73" s="13" t="str">
        <f>IF(A73="","",VLOOKUP(A73,[7]令和4年度契約状況調査票!$F:$AW,9,FALSE))</f>
        <v/>
      </c>
      <c r="F73" s="16" t="str">
        <f>IF(A73="","",VLOOKUP(A73,[7]令和4年度契約状況調査票!$F:$AW,10,FALSE))</f>
        <v/>
      </c>
      <c r="G73" s="45" t="str">
        <f>IF(A73="","",VLOOKUP(A73,[7]令和4年度契約状況調査票!$F:$AW,30,FALSE))</f>
        <v/>
      </c>
      <c r="H73" s="18" t="str">
        <f>IF(A73="","",IF(VLOOKUP(A73,[7]令和4年度契約状況調査票!$F:$AW,13,FALSE)="他官署で調達手続きを実施のため","他官署で調達手続きを実施のため",IF(VLOOKUP(A73,[7]令和4年度契約状況調査票!$F:$AW,20,FALSE)="②同種の他の契約の予定価格を類推されるおそれがあるため公表しない","同種の他の契約の予定価格を類推されるおそれがあるため公表しない",IF(VLOOKUP(A73,[7]令和4年度契約状況調査票!$F:$AW,20,FALSE)="－","－",IF(VLOOKUP(A73,[7]令和4年度契約状況調査票!$F:$AW,6,FALSE)&lt;&gt;"",TEXT(VLOOKUP(A73,[7]令和4年度契約状況調査票!$F:$AW,13,FALSE),"#,##0円")&amp;CHAR(10)&amp;"(A)",VLOOKUP(A73,[7]令和4年度契約状況調査票!$F:$AW,13,FALSE))))))</f>
        <v/>
      </c>
      <c r="I73" s="18" t="str">
        <f>IF(A73="","",VLOOKUP(A73,[7]令和4年度契約状況調査票!$F:$AW,14,FALSE))</f>
        <v/>
      </c>
      <c r="J73" s="20" t="str">
        <f>IF(A73="","",IF(VLOOKUP(A73,[7]令和4年度契約状況調査票!$F:$AW,13,FALSE)="他官署で調達手続きを実施のため","－",IF(VLOOKUP(A73,[7]令和4年度契約状況調査票!$F:$AW,20,FALSE)="②同種の他の契約の予定価格を類推されるおそれがあるため公表しない","－",IF(VLOOKUP(A73,[7]令和4年度契約状況調査票!$F:$AW,20,FALSE)="－","－",IF(VLOOKUP(A73,[7]令和4年度契約状況調査票!$F:$AW,6,FALSE)&lt;&gt;"",TEXT(VLOOKUP(A73,[7]令和4年度契約状況調査票!$F:$AW,16,FALSE),"#.0%")&amp;CHAR(10)&amp;"(B/A×100)",VLOOKUP(A73,[7]令和4年度契約状況調査票!$F:$AW,16,FALSE))))))</f>
        <v/>
      </c>
      <c r="K73" s="38"/>
      <c r="L73" s="20" t="str">
        <f>IF(A73="","",IF(VLOOKUP(A73,[7]令和4年度契約状況調査票!$F:$AW,26,FALSE)="①公益社団法人","公社",IF(VLOOKUP(A73,[7]令和4年度契約状況調査票!$F:$AW,26,FALSE)="②公益財団法人","公財","")))</f>
        <v/>
      </c>
      <c r="M73" s="20" t="str">
        <f>IF(A73="","",VLOOKUP(A73,[7]令和4年度契約状況調査票!$F:$AW,27,FALSE))</f>
        <v/>
      </c>
      <c r="N73" s="38" t="str">
        <f>IF(A73="","",IF(VLOOKUP(A73,[7]令和4年度契約状況調査票!$F:$AW,12,FALSE)="国所管",VLOOKUP(A73,[7]令和4年度契約状況調査票!$F:$AW,23,FALSE),""))</f>
        <v/>
      </c>
      <c r="O73" s="22" t="str">
        <f>IF(A73="","",IF(AND(Q73="○",P73="分担契約/単価契約"),"単価契約"&amp;CHAR(10)&amp;"予定調達総額 "&amp;TEXT(VLOOKUP(A73,[7]令和4年度契約状況調査票!$F:$AW,15,FALSE),"#,##0円")&amp;"(B)"&amp;CHAR(10)&amp;"分担契約"&amp;CHAR(10)&amp;VLOOKUP(A73,[7]令和4年度契約状況調査票!$F:$AW,31,FALSE),IF(AND(Q73="○",P73="分担契約"),"分担契約"&amp;CHAR(10)&amp;"契約総額 "&amp;TEXT(VLOOKUP(A73,[7]令和4年度契約状況調査票!$F:$AW,15,FALSE),"#,##0円")&amp;"(B)"&amp;CHAR(10)&amp;VLOOKUP(A73,[7]令和4年度契約状況調査票!$F:$AW,31,FALSE),(IF(P73="分担契約/単価契約","単価契約"&amp;CHAR(10)&amp;"予定調達総額 "&amp;TEXT(VLOOKUP(A73,[7]令和4年度契約状況調査票!$F:$AW,15,FALSE),"#,##0円")&amp;CHAR(10)&amp;"分担契約"&amp;CHAR(10)&amp;VLOOKUP(A73,[7]令和4年度契約状況調査票!$F:$AW,31,FALSE),IF(P73="分担契約","分担契約"&amp;CHAR(10)&amp;"契約総額 "&amp;TEXT(VLOOKUP(A73,[7]令和4年度契約状況調査票!$F:$AW,15,FALSE),"#,##0円")&amp;CHAR(10)&amp;VLOOKUP(A73,[7]令和4年度契約状況調査票!$F:$AW,31,FALSE),IF(P73="単価契約","単価契約"&amp;CHAR(10)&amp;"予定調達総額 "&amp;TEXT(VLOOKUP(A73,[7]令和4年度契約状況調査票!$F:$AW,15,FALSE),"#,##0円")&amp;CHAR(10)&amp;VLOOKUP(A73,[7]令和4年度契約状況調査票!$F:$AW,31,FALSE),VLOOKUP(A73,[7]令和4年度契約状況調査票!$F:$AW,31,FALSE))))))))</f>
        <v/>
      </c>
      <c r="P73" s="36" t="str">
        <f>IF(A73="","",VLOOKUP(A73,[7]令和4年度契約状況調査票!$F:$CE,52,FALSE))</f>
        <v/>
      </c>
    </row>
    <row r="74" spans="1:16" s="36" customFormat="1" ht="67.5" hidden="1" customHeight="1">
      <c r="A74" s="42" t="str">
        <f>IF(MAX([7]令和4年度契約状況調査票!F13:F80)&gt;=ROW()-5,ROW()-5,"")</f>
        <v/>
      </c>
      <c r="B74" s="13" t="str">
        <f>IF(A74="","",VLOOKUP(A74,[7]令和4年度契約状況調査票!$F:$AW,4,FALSE))</f>
        <v/>
      </c>
      <c r="C74" s="14" t="str">
        <f>IF(A74="","",VLOOKUP(A74,[7]令和4年度契約状況調査票!$F:$AW,5,FALSE))</f>
        <v/>
      </c>
      <c r="D74" s="15" t="str">
        <f>IF(A74="","",VLOOKUP(A74,[7]令和4年度契約状況調査票!$F:$AW,8,FALSE))</f>
        <v/>
      </c>
      <c r="E74" s="13" t="str">
        <f>IF(A74="","",VLOOKUP(A74,[7]令和4年度契約状況調査票!$F:$AW,9,FALSE))</f>
        <v/>
      </c>
      <c r="F74" s="16" t="str">
        <f>IF(A74="","",VLOOKUP(A74,[7]令和4年度契約状況調査票!$F:$AW,10,FALSE))</f>
        <v/>
      </c>
      <c r="G74" s="45" t="str">
        <f>IF(A74="","",VLOOKUP(A74,[7]令和4年度契約状況調査票!$F:$AW,30,FALSE))</f>
        <v/>
      </c>
      <c r="H74" s="18" t="str">
        <f>IF(A74="","",IF(VLOOKUP(A74,[7]令和4年度契約状況調査票!$F:$AW,13,FALSE)="他官署で調達手続きを実施のため","他官署で調達手続きを実施のため",IF(VLOOKUP(A74,[7]令和4年度契約状況調査票!$F:$AW,20,FALSE)="②同種の他の契約の予定価格を類推されるおそれがあるため公表しない","同種の他の契約の予定価格を類推されるおそれがあるため公表しない",IF(VLOOKUP(A74,[7]令和4年度契約状況調査票!$F:$AW,20,FALSE)="－","－",IF(VLOOKUP(A74,[7]令和4年度契約状況調査票!$F:$AW,6,FALSE)&lt;&gt;"",TEXT(VLOOKUP(A74,[7]令和4年度契約状況調査票!$F:$AW,13,FALSE),"#,##0円")&amp;CHAR(10)&amp;"(A)",VLOOKUP(A74,[7]令和4年度契約状況調査票!$F:$AW,13,FALSE))))))</f>
        <v/>
      </c>
      <c r="I74" s="18" t="str">
        <f>IF(A74="","",VLOOKUP(A74,[7]令和4年度契約状況調査票!$F:$AW,14,FALSE))</f>
        <v/>
      </c>
      <c r="J74" s="20" t="str">
        <f>IF(A74="","",IF(VLOOKUP(A74,[7]令和4年度契約状況調査票!$F:$AW,13,FALSE)="他官署で調達手続きを実施のため","－",IF(VLOOKUP(A74,[7]令和4年度契約状況調査票!$F:$AW,20,FALSE)="②同種の他の契約の予定価格を類推されるおそれがあるため公表しない","－",IF(VLOOKUP(A74,[7]令和4年度契約状況調査票!$F:$AW,20,FALSE)="－","－",IF(VLOOKUP(A74,[7]令和4年度契約状況調査票!$F:$AW,6,FALSE)&lt;&gt;"",TEXT(VLOOKUP(A74,[7]令和4年度契約状況調査票!$F:$AW,16,FALSE),"#.0%")&amp;CHAR(10)&amp;"(B/A×100)",VLOOKUP(A74,[7]令和4年度契約状況調査票!$F:$AW,16,FALSE))))))</f>
        <v/>
      </c>
      <c r="K74" s="38"/>
      <c r="L74" s="20" t="str">
        <f>IF(A74="","",IF(VLOOKUP(A74,[7]令和4年度契約状況調査票!$F:$AW,26,FALSE)="①公益社団法人","公社",IF(VLOOKUP(A74,[7]令和4年度契約状況調査票!$F:$AW,26,FALSE)="②公益財団法人","公財","")))</f>
        <v/>
      </c>
      <c r="M74" s="20" t="str">
        <f>IF(A74="","",VLOOKUP(A74,[7]令和4年度契約状況調査票!$F:$AW,27,FALSE))</f>
        <v/>
      </c>
      <c r="N74" s="38" t="str">
        <f>IF(A74="","",IF(VLOOKUP(A74,[7]令和4年度契約状況調査票!$F:$AW,12,FALSE)="国所管",VLOOKUP(A74,[7]令和4年度契約状況調査票!$F:$AW,23,FALSE),""))</f>
        <v/>
      </c>
      <c r="O74" s="22" t="str">
        <f>IF(A74="","",IF(AND(Q74="○",P74="分担契約/単価契約"),"単価契約"&amp;CHAR(10)&amp;"予定調達総額 "&amp;TEXT(VLOOKUP(A74,[7]令和4年度契約状況調査票!$F:$AW,15,FALSE),"#,##0円")&amp;"(B)"&amp;CHAR(10)&amp;"分担契約"&amp;CHAR(10)&amp;VLOOKUP(A74,[7]令和4年度契約状況調査票!$F:$AW,31,FALSE),IF(AND(Q74="○",P74="分担契約"),"分担契約"&amp;CHAR(10)&amp;"契約総額 "&amp;TEXT(VLOOKUP(A74,[7]令和4年度契約状況調査票!$F:$AW,15,FALSE),"#,##0円")&amp;"(B)"&amp;CHAR(10)&amp;VLOOKUP(A74,[7]令和4年度契約状況調査票!$F:$AW,31,FALSE),(IF(P74="分担契約/単価契約","単価契約"&amp;CHAR(10)&amp;"予定調達総額 "&amp;TEXT(VLOOKUP(A74,[7]令和4年度契約状況調査票!$F:$AW,15,FALSE),"#,##0円")&amp;CHAR(10)&amp;"分担契約"&amp;CHAR(10)&amp;VLOOKUP(A74,[7]令和4年度契約状況調査票!$F:$AW,31,FALSE),IF(P74="分担契約","分担契約"&amp;CHAR(10)&amp;"契約総額 "&amp;TEXT(VLOOKUP(A74,[7]令和4年度契約状況調査票!$F:$AW,15,FALSE),"#,##0円")&amp;CHAR(10)&amp;VLOOKUP(A74,[7]令和4年度契約状況調査票!$F:$AW,31,FALSE),IF(P74="単価契約","単価契約"&amp;CHAR(10)&amp;"予定調達総額 "&amp;TEXT(VLOOKUP(A74,[7]令和4年度契約状況調査票!$F:$AW,15,FALSE),"#,##0円")&amp;CHAR(10)&amp;VLOOKUP(A74,[7]令和4年度契約状況調査票!$F:$AW,31,FALSE),VLOOKUP(A74,[7]令和4年度契約状況調査票!$F:$AW,31,FALSE))))))))</f>
        <v/>
      </c>
      <c r="P74" s="36" t="str">
        <f>IF(A74="","",VLOOKUP(A74,[7]令和4年度契約状況調査票!$F:$CE,52,FALSE))</f>
        <v/>
      </c>
    </row>
    <row r="75" spans="1:16" s="36" customFormat="1" ht="67.5" hidden="1" customHeight="1">
      <c r="A75" s="42" t="str">
        <f>IF(MAX([7]令和4年度契約状況調査票!F13:F81)&gt;=ROW()-5,ROW()-5,"")</f>
        <v/>
      </c>
      <c r="B75" s="13" t="str">
        <f>IF(A75="","",VLOOKUP(A75,[7]令和4年度契約状況調査票!$F:$AW,4,FALSE))</f>
        <v/>
      </c>
      <c r="C75" s="14" t="str">
        <f>IF(A75="","",VLOOKUP(A75,[7]令和4年度契約状況調査票!$F:$AW,5,FALSE))</f>
        <v/>
      </c>
      <c r="D75" s="15" t="str">
        <f>IF(A75="","",VLOOKUP(A75,[7]令和4年度契約状況調査票!$F:$AW,8,FALSE))</f>
        <v/>
      </c>
      <c r="E75" s="13" t="str">
        <f>IF(A75="","",VLOOKUP(A75,[7]令和4年度契約状況調査票!$F:$AW,9,FALSE))</f>
        <v/>
      </c>
      <c r="F75" s="16" t="str">
        <f>IF(A75="","",VLOOKUP(A75,[7]令和4年度契約状況調査票!$F:$AW,10,FALSE))</f>
        <v/>
      </c>
      <c r="G75" s="45" t="str">
        <f>IF(A75="","",VLOOKUP(A75,[7]令和4年度契約状況調査票!$F:$AW,30,FALSE))</f>
        <v/>
      </c>
      <c r="H75" s="18" t="str">
        <f>IF(A75="","",IF(VLOOKUP(A75,[7]令和4年度契約状況調査票!$F:$AW,13,FALSE)="他官署で調達手続きを実施のため","他官署で調達手続きを実施のため",IF(VLOOKUP(A75,[7]令和4年度契約状況調査票!$F:$AW,20,FALSE)="②同種の他の契約の予定価格を類推されるおそれがあるため公表しない","同種の他の契約の予定価格を類推されるおそれがあるため公表しない",IF(VLOOKUP(A75,[7]令和4年度契約状況調査票!$F:$AW,20,FALSE)="－","－",IF(VLOOKUP(A75,[7]令和4年度契約状況調査票!$F:$AW,6,FALSE)&lt;&gt;"",TEXT(VLOOKUP(A75,[7]令和4年度契約状況調査票!$F:$AW,13,FALSE),"#,##0円")&amp;CHAR(10)&amp;"(A)",VLOOKUP(A75,[7]令和4年度契約状況調査票!$F:$AW,13,FALSE))))))</f>
        <v/>
      </c>
      <c r="I75" s="18" t="str">
        <f>IF(A75="","",VLOOKUP(A75,[7]令和4年度契約状況調査票!$F:$AW,14,FALSE))</f>
        <v/>
      </c>
      <c r="J75" s="20" t="str">
        <f>IF(A75="","",IF(VLOOKUP(A75,[7]令和4年度契約状況調査票!$F:$AW,13,FALSE)="他官署で調達手続きを実施のため","－",IF(VLOOKUP(A75,[7]令和4年度契約状況調査票!$F:$AW,20,FALSE)="②同種の他の契約の予定価格を類推されるおそれがあるため公表しない","－",IF(VLOOKUP(A75,[7]令和4年度契約状況調査票!$F:$AW,20,FALSE)="－","－",IF(VLOOKUP(A75,[7]令和4年度契約状況調査票!$F:$AW,6,FALSE)&lt;&gt;"",TEXT(VLOOKUP(A75,[7]令和4年度契約状況調査票!$F:$AW,16,FALSE),"#.0%")&amp;CHAR(10)&amp;"(B/A×100)",VLOOKUP(A75,[7]令和4年度契約状況調査票!$F:$AW,16,FALSE))))))</f>
        <v/>
      </c>
      <c r="K75" s="38"/>
      <c r="L75" s="20" t="str">
        <f>IF(A75="","",IF(VLOOKUP(A75,[7]令和4年度契約状況調査票!$F:$AW,26,FALSE)="①公益社団法人","公社",IF(VLOOKUP(A75,[7]令和4年度契約状況調査票!$F:$AW,26,FALSE)="②公益財団法人","公財","")))</f>
        <v/>
      </c>
      <c r="M75" s="20" t="str">
        <f>IF(A75="","",VLOOKUP(A75,[7]令和4年度契約状況調査票!$F:$AW,27,FALSE))</f>
        <v/>
      </c>
      <c r="N75" s="38" t="str">
        <f>IF(A75="","",IF(VLOOKUP(A75,[7]令和4年度契約状況調査票!$F:$AW,12,FALSE)="国所管",VLOOKUP(A75,[7]令和4年度契約状況調査票!$F:$AW,23,FALSE),""))</f>
        <v/>
      </c>
      <c r="O75" s="22" t="str">
        <f>IF(A75="","",IF(AND(Q75="○",P75="分担契約/単価契約"),"単価契約"&amp;CHAR(10)&amp;"予定調達総額 "&amp;TEXT(VLOOKUP(A75,[7]令和4年度契約状況調査票!$F:$AW,15,FALSE),"#,##0円")&amp;"(B)"&amp;CHAR(10)&amp;"分担契約"&amp;CHAR(10)&amp;VLOOKUP(A75,[7]令和4年度契約状況調査票!$F:$AW,31,FALSE),IF(AND(Q75="○",P75="分担契約"),"分担契約"&amp;CHAR(10)&amp;"契約総額 "&amp;TEXT(VLOOKUP(A75,[7]令和4年度契約状況調査票!$F:$AW,15,FALSE),"#,##0円")&amp;"(B)"&amp;CHAR(10)&amp;VLOOKUP(A75,[7]令和4年度契約状況調査票!$F:$AW,31,FALSE),(IF(P75="分担契約/単価契約","単価契約"&amp;CHAR(10)&amp;"予定調達総額 "&amp;TEXT(VLOOKUP(A75,[7]令和4年度契約状況調査票!$F:$AW,15,FALSE),"#,##0円")&amp;CHAR(10)&amp;"分担契約"&amp;CHAR(10)&amp;VLOOKUP(A75,[7]令和4年度契約状況調査票!$F:$AW,31,FALSE),IF(P75="分担契約","分担契約"&amp;CHAR(10)&amp;"契約総額 "&amp;TEXT(VLOOKUP(A75,[7]令和4年度契約状況調査票!$F:$AW,15,FALSE),"#,##0円")&amp;CHAR(10)&amp;VLOOKUP(A75,[7]令和4年度契約状況調査票!$F:$AW,31,FALSE),IF(P75="単価契約","単価契約"&amp;CHAR(10)&amp;"予定調達総額 "&amp;TEXT(VLOOKUP(A75,[7]令和4年度契約状況調査票!$F:$AW,15,FALSE),"#,##0円")&amp;CHAR(10)&amp;VLOOKUP(A75,[7]令和4年度契約状況調査票!$F:$AW,31,FALSE),VLOOKUP(A75,[7]令和4年度契約状況調査票!$F:$AW,31,FALSE))))))))</f>
        <v/>
      </c>
      <c r="P75" s="36" t="str">
        <f>IF(A75="","",VLOOKUP(A75,[7]令和4年度契約状況調査票!$F:$CE,52,FALSE))</f>
        <v/>
      </c>
    </row>
    <row r="76" spans="1:16" s="36" customFormat="1" ht="67.5" hidden="1" customHeight="1">
      <c r="A76" s="42" t="str">
        <f>IF(MAX([7]令和4年度契約状況調査票!F13:F82)&gt;=ROW()-5,ROW()-5,"")</f>
        <v/>
      </c>
      <c r="B76" s="13" t="str">
        <f>IF(A76="","",VLOOKUP(A76,[7]令和4年度契約状況調査票!$F:$AW,4,FALSE))</f>
        <v/>
      </c>
      <c r="C76" s="14" t="str">
        <f>IF(A76="","",VLOOKUP(A76,[7]令和4年度契約状況調査票!$F:$AW,5,FALSE))</f>
        <v/>
      </c>
      <c r="D76" s="15" t="str">
        <f>IF(A76="","",VLOOKUP(A76,[7]令和4年度契約状況調査票!$F:$AW,8,FALSE))</f>
        <v/>
      </c>
      <c r="E76" s="13" t="str">
        <f>IF(A76="","",VLOOKUP(A76,[7]令和4年度契約状況調査票!$F:$AW,9,FALSE))</f>
        <v/>
      </c>
      <c r="F76" s="16" t="str">
        <f>IF(A76="","",VLOOKUP(A76,[7]令和4年度契約状況調査票!$F:$AW,10,FALSE))</f>
        <v/>
      </c>
      <c r="G76" s="45" t="str">
        <f>IF(A76="","",VLOOKUP(A76,[7]令和4年度契約状況調査票!$F:$AW,30,FALSE))</f>
        <v/>
      </c>
      <c r="H76" s="18" t="str">
        <f>IF(A76="","",IF(VLOOKUP(A76,[7]令和4年度契約状況調査票!$F:$AW,13,FALSE)="他官署で調達手続きを実施のため","他官署で調達手続きを実施のため",IF(VLOOKUP(A76,[7]令和4年度契約状況調査票!$F:$AW,20,FALSE)="②同種の他の契約の予定価格を類推されるおそれがあるため公表しない","同種の他の契約の予定価格を類推されるおそれがあるため公表しない",IF(VLOOKUP(A76,[7]令和4年度契約状況調査票!$F:$AW,20,FALSE)="－","－",IF(VLOOKUP(A76,[7]令和4年度契約状況調査票!$F:$AW,6,FALSE)&lt;&gt;"",TEXT(VLOOKUP(A76,[7]令和4年度契約状況調査票!$F:$AW,13,FALSE),"#,##0円")&amp;CHAR(10)&amp;"(A)",VLOOKUP(A76,[7]令和4年度契約状況調査票!$F:$AW,13,FALSE))))))</f>
        <v/>
      </c>
      <c r="I76" s="18" t="str">
        <f>IF(A76="","",VLOOKUP(A76,[7]令和4年度契約状況調査票!$F:$AW,14,FALSE))</f>
        <v/>
      </c>
      <c r="J76" s="20" t="str">
        <f>IF(A76="","",IF(VLOOKUP(A76,[7]令和4年度契約状況調査票!$F:$AW,13,FALSE)="他官署で調達手続きを実施のため","－",IF(VLOOKUP(A76,[7]令和4年度契約状況調査票!$F:$AW,20,FALSE)="②同種の他の契約の予定価格を類推されるおそれがあるため公表しない","－",IF(VLOOKUP(A76,[7]令和4年度契約状況調査票!$F:$AW,20,FALSE)="－","－",IF(VLOOKUP(A76,[7]令和4年度契約状況調査票!$F:$AW,6,FALSE)&lt;&gt;"",TEXT(VLOOKUP(A76,[7]令和4年度契約状況調査票!$F:$AW,16,FALSE),"#.0%")&amp;CHAR(10)&amp;"(B/A×100)",VLOOKUP(A76,[7]令和4年度契約状況調査票!$F:$AW,16,FALSE))))))</f>
        <v/>
      </c>
      <c r="K76" s="38"/>
      <c r="L76" s="20" t="str">
        <f>IF(A76="","",IF(VLOOKUP(A76,[7]令和4年度契約状況調査票!$F:$AW,26,FALSE)="①公益社団法人","公社",IF(VLOOKUP(A76,[7]令和4年度契約状況調査票!$F:$AW,26,FALSE)="②公益財団法人","公財","")))</f>
        <v/>
      </c>
      <c r="M76" s="20" t="str">
        <f>IF(A76="","",VLOOKUP(A76,[7]令和4年度契約状況調査票!$F:$AW,27,FALSE))</f>
        <v/>
      </c>
      <c r="N76" s="38" t="str">
        <f>IF(A76="","",IF(VLOOKUP(A76,[7]令和4年度契約状況調査票!$F:$AW,12,FALSE)="国所管",VLOOKUP(A76,[7]令和4年度契約状況調査票!$F:$AW,23,FALSE),""))</f>
        <v/>
      </c>
      <c r="O76" s="22" t="str">
        <f>IF(A76="","",IF(AND(Q76="○",P76="分担契約/単価契約"),"単価契約"&amp;CHAR(10)&amp;"予定調達総額 "&amp;TEXT(VLOOKUP(A76,[7]令和4年度契約状況調査票!$F:$AW,15,FALSE),"#,##0円")&amp;"(B)"&amp;CHAR(10)&amp;"分担契約"&amp;CHAR(10)&amp;VLOOKUP(A76,[7]令和4年度契約状況調査票!$F:$AW,31,FALSE),IF(AND(Q76="○",P76="分担契約"),"分担契約"&amp;CHAR(10)&amp;"契約総額 "&amp;TEXT(VLOOKUP(A76,[7]令和4年度契約状況調査票!$F:$AW,15,FALSE),"#,##0円")&amp;"(B)"&amp;CHAR(10)&amp;VLOOKUP(A76,[7]令和4年度契約状況調査票!$F:$AW,31,FALSE),(IF(P76="分担契約/単価契約","単価契約"&amp;CHAR(10)&amp;"予定調達総額 "&amp;TEXT(VLOOKUP(A76,[7]令和4年度契約状況調査票!$F:$AW,15,FALSE),"#,##0円")&amp;CHAR(10)&amp;"分担契約"&amp;CHAR(10)&amp;VLOOKUP(A76,[7]令和4年度契約状況調査票!$F:$AW,31,FALSE),IF(P76="分担契約","分担契約"&amp;CHAR(10)&amp;"契約総額 "&amp;TEXT(VLOOKUP(A76,[7]令和4年度契約状況調査票!$F:$AW,15,FALSE),"#,##0円")&amp;CHAR(10)&amp;VLOOKUP(A76,[7]令和4年度契約状況調査票!$F:$AW,31,FALSE),IF(P76="単価契約","単価契約"&amp;CHAR(10)&amp;"予定調達総額 "&amp;TEXT(VLOOKUP(A76,[7]令和4年度契約状況調査票!$F:$AW,15,FALSE),"#,##0円")&amp;CHAR(10)&amp;VLOOKUP(A76,[7]令和4年度契約状況調査票!$F:$AW,31,FALSE),VLOOKUP(A76,[7]令和4年度契約状況調査票!$F:$AW,31,FALSE))))))))</f>
        <v/>
      </c>
      <c r="P76" s="36" t="str">
        <f>IF(A76="","",VLOOKUP(A76,[7]令和4年度契約状況調査票!$F:$CE,52,FALSE))</f>
        <v/>
      </c>
    </row>
    <row r="77" spans="1:16" s="36" customFormat="1" ht="67.5" hidden="1" customHeight="1">
      <c r="A77" s="42" t="str">
        <f>IF(MAX([7]令和4年度契約状況調査票!F13:F83)&gt;=ROW()-5,ROW()-5,"")</f>
        <v/>
      </c>
      <c r="B77" s="13" t="str">
        <f>IF(A77="","",VLOOKUP(A77,[7]令和4年度契約状況調査票!$F:$AW,4,FALSE))</f>
        <v/>
      </c>
      <c r="C77" s="14" t="str">
        <f>IF(A77="","",VLOOKUP(A77,[7]令和4年度契約状況調査票!$F:$AW,5,FALSE))</f>
        <v/>
      </c>
      <c r="D77" s="15" t="str">
        <f>IF(A77="","",VLOOKUP(A77,[7]令和4年度契約状況調査票!$F:$AW,8,FALSE))</f>
        <v/>
      </c>
      <c r="E77" s="13" t="str">
        <f>IF(A77="","",VLOOKUP(A77,[7]令和4年度契約状況調査票!$F:$AW,9,FALSE))</f>
        <v/>
      </c>
      <c r="F77" s="16" t="str">
        <f>IF(A77="","",VLOOKUP(A77,[7]令和4年度契約状況調査票!$F:$AW,10,FALSE))</f>
        <v/>
      </c>
      <c r="G77" s="45" t="str">
        <f>IF(A77="","",VLOOKUP(A77,[7]令和4年度契約状況調査票!$F:$AW,30,FALSE))</f>
        <v/>
      </c>
      <c r="H77" s="18" t="str">
        <f>IF(A77="","",IF(VLOOKUP(A77,[7]令和4年度契約状況調査票!$F:$AW,13,FALSE)="他官署で調達手続きを実施のため","他官署で調達手続きを実施のため",IF(VLOOKUP(A77,[7]令和4年度契約状況調査票!$F:$AW,20,FALSE)="②同種の他の契約の予定価格を類推されるおそれがあるため公表しない","同種の他の契約の予定価格を類推されるおそれがあるため公表しない",IF(VLOOKUP(A77,[7]令和4年度契約状況調査票!$F:$AW,20,FALSE)="－","－",IF(VLOOKUP(A77,[7]令和4年度契約状況調査票!$F:$AW,6,FALSE)&lt;&gt;"",TEXT(VLOOKUP(A77,[7]令和4年度契約状況調査票!$F:$AW,13,FALSE),"#,##0円")&amp;CHAR(10)&amp;"(A)",VLOOKUP(A77,[7]令和4年度契約状況調査票!$F:$AW,13,FALSE))))))</f>
        <v/>
      </c>
      <c r="I77" s="18" t="str">
        <f>IF(A77="","",VLOOKUP(A77,[7]令和4年度契約状況調査票!$F:$AW,14,FALSE))</f>
        <v/>
      </c>
      <c r="J77" s="20" t="str">
        <f>IF(A77="","",IF(VLOOKUP(A77,[7]令和4年度契約状況調査票!$F:$AW,13,FALSE)="他官署で調達手続きを実施のため","－",IF(VLOOKUP(A77,[7]令和4年度契約状況調査票!$F:$AW,20,FALSE)="②同種の他の契約の予定価格を類推されるおそれがあるため公表しない","－",IF(VLOOKUP(A77,[7]令和4年度契約状況調査票!$F:$AW,20,FALSE)="－","－",IF(VLOOKUP(A77,[7]令和4年度契約状況調査票!$F:$AW,6,FALSE)&lt;&gt;"",TEXT(VLOOKUP(A77,[7]令和4年度契約状況調査票!$F:$AW,16,FALSE),"#.0%")&amp;CHAR(10)&amp;"(B/A×100)",VLOOKUP(A77,[7]令和4年度契約状況調査票!$F:$AW,16,FALSE))))))</f>
        <v/>
      </c>
      <c r="K77" s="38"/>
      <c r="L77" s="20" t="str">
        <f>IF(A77="","",IF(VLOOKUP(A77,[7]令和4年度契約状況調査票!$F:$AW,26,FALSE)="①公益社団法人","公社",IF(VLOOKUP(A77,[7]令和4年度契約状況調査票!$F:$AW,26,FALSE)="②公益財団法人","公財","")))</f>
        <v/>
      </c>
      <c r="M77" s="20" t="str">
        <f>IF(A77="","",VLOOKUP(A77,[7]令和4年度契約状況調査票!$F:$AW,27,FALSE))</f>
        <v/>
      </c>
      <c r="N77" s="38" t="str">
        <f>IF(A77="","",IF(VLOOKUP(A77,[7]令和4年度契約状況調査票!$F:$AW,12,FALSE)="国所管",VLOOKUP(A77,[7]令和4年度契約状況調査票!$F:$AW,23,FALSE),""))</f>
        <v/>
      </c>
      <c r="O77" s="22" t="str">
        <f>IF(A77="","",IF(AND(Q77="○",P77="分担契約/単価契約"),"単価契約"&amp;CHAR(10)&amp;"予定調達総額 "&amp;TEXT(VLOOKUP(A77,[7]令和4年度契約状況調査票!$F:$AW,15,FALSE),"#,##0円")&amp;"(B)"&amp;CHAR(10)&amp;"分担契約"&amp;CHAR(10)&amp;VLOOKUP(A77,[7]令和4年度契約状況調査票!$F:$AW,31,FALSE),IF(AND(Q77="○",P77="分担契約"),"分担契約"&amp;CHAR(10)&amp;"契約総額 "&amp;TEXT(VLOOKUP(A77,[7]令和4年度契約状況調査票!$F:$AW,15,FALSE),"#,##0円")&amp;"(B)"&amp;CHAR(10)&amp;VLOOKUP(A77,[7]令和4年度契約状況調査票!$F:$AW,31,FALSE),(IF(P77="分担契約/単価契約","単価契約"&amp;CHAR(10)&amp;"予定調達総額 "&amp;TEXT(VLOOKUP(A77,[7]令和4年度契約状況調査票!$F:$AW,15,FALSE),"#,##0円")&amp;CHAR(10)&amp;"分担契約"&amp;CHAR(10)&amp;VLOOKUP(A77,[7]令和4年度契約状況調査票!$F:$AW,31,FALSE),IF(P77="分担契約","分担契約"&amp;CHAR(10)&amp;"契約総額 "&amp;TEXT(VLOOKUP(A77,[7]令和4年度契約状況調査票!$F:$AW,15,FALSE),"#,##0円")&amp;CHAR(10)&amp;VLOOKUP(A77,[7]令和4年度契約状況調査票!$F:$AW,31,FALSE),IF(P77="単価契約","単価契約"&amp;CHAR(10)&amp;"予定調達総額 "&amp;TEXT(VLOOKUP(A77,[7]令和4年度契約状況調査票!$F:$AW,15,FALSE),"#,##0円")&amp;CHAR(10)&amp;VLOOKUP(A77,[7]令和4年度契約状況調査票!$F:$AW,31,FALSE),VLOOKUP(A77,[7]令和4年度契約状況調査票!$F:$AW,31,FALSE))))))))</f>
        <v/>
      </c>
      <c r="P77" s="36" t="str">
        <f>IF(A77="","",VLOOKUP(A77,[7]令和4年度契約状況調査票!$F:$CE,52,FALSE))</f>
        <v/>
      </c>
    </row>
    <row r="78" spans="1:16" s="36" customFormat="1" ht="67.5" hidden="1" customHeight="1">
      <c r="A78" s="42" t="str">
        <f>IF(MAX([7]令和4年度契約状況調査票!F13:F84)&gt;=ROW()-5,ROW()-5,"")</f>
        <v/>
      </c>
      <c r="B78" s="13" t="str">
        <f>IF(A78="","",VLOOKUP(A78,[7]令和4年度契約状況調査票!$F:$AW,4,FALSE))</f>
        <v/>
      </c>
      <c r="C78" s="14" t="str">
        <f>IF(A78="","",VLOOKUP(A78,[7]令和4年度契約状況調査票!$F:$AW,5,FALSE))</f>
        <v/>
      </c>
      <c r="D78" s="15" t="str">
        <f>IF(A78="","",VLOOKUP(A78,[7]令和4年度契約状況調査票!$F:$AW,8,FALSE))</f>
        <v/>
      </c>
      <c r="E78" s="13" t="str">
        <f>IF(A78="","",VLOOKUP(A78,[7]令和4年度契約状況調査票!$F:$AW,9,FALSE))</f>
        <v/>
      </c>
      <c r="F78" s="16" t="str">
        <f>IF(A78="","",VLOOKUP(A78,[7]令和4年度契約状況調査票!$F:$AW,10,FALSE))</f>
        <v/>
      </c>
      <c r="G78" s="45" t="str">
        <f>IF(A78="","",VLOOKUP(A78,[7]令和4年度契約状況調査票!$F:$AW,30,FALSE))</f>
        <v/>
      </c>
      <c r="H78" s="18" t="str">
        <f>IF(A78="","",IF(VLOOKUP(A78,[7]令和4年度契約状況調査票!$F:$AW,13,FALSE)="他官署で調達手続きを実施のため","他官署で調達手続きを実施のため",IF(VLOOKUP(A78,[7]令和4年度契約状況調査票!$F:$AW,20,FALSE)="②同種の他の契約の予定価格を類推されるおそれがあるため公表しない","同種の他の契約の予定価格を類推されるおそれがあるため公表しない",IF(VLOOKUP(A78,[7]令和4年度契約状況調査票!$F:$AW,20,FALSE)="－","－",IF(VLOOKUP(A78,[7]令和4年度契約状況調査票!$F:$AW,6,FALSE)&lt;&gt;"",TEXT(VLOOKUP(A78,[7]令和4年度契約状況調査票!$F:$AW,13,FALSE),"#,##0円")&amp;CHAR(10)&amp;"(A)",VLOOKUP(A78,[7]令和4年度契約状況調査票!$F:$AW,13,FALSE))))))</f>
        <v/>
      </c>
      <c r="I78" s="18" t="str">
        <f>IF(A78="","",VLOOKUP(A78,[7]令和4年度契約状況調査票!$F:$AW,14,FALSE))</f>
        <v/>
      </c>
      <c r="J78" s="20" t="str">
        <f>IF(A78="","",IF(VLOOKUP(A78,[7]令和4年度契約状況調査票!$F:$AW,13,FALSE)="他官署で調達手続きを実施のため","－",IF(VLOOKUP(A78,[7]令和4年度契約状況調査票!$F:$AW,20,FALSE)="②同種の他の契約の予定価格を類推されるおそれがあるため公表しない","－",IF(VLOOKUP(A78,[7]令和4年度契約状況調査票!$F:$AW,20,FALSE)="－","－",IF(VLOOKUP(A78,[7]令和4年度契約状況調査票!$F:$AW,6,FALSE)&lt;&gt;"",TEXT(VLOOKUP(A78,[7]令和4年度契約状況調査票!$F:$AW,16,FALSE),"#.0%")&amp;CHAR(10)&amp;"(B/A×100)",VLOOKUP(A78,[7]令和4年度契約状況調査票!$F:$AW,16,FALSE))))))</f>
        <v/>
      </c>
      <c r="K78" s="38"/>
      <c r="L78" s="20" t="str">
        <f>IF(A78="","",IF(VLOOKUP(A78,[7]令和4年度契約状況調査票!$F:$AW,26,FALSE)="①公益社団法人","公社",IF(VLOOKUP(A78,[7]令和4年度契約状況調査票!$F:$AW,26,FALSE)="②公益財団法人","公財","")))</f>
        <v/>
      </c>
      <c r="M78" s="20" t="str">
        <f>IF(A78="","",VLOOKUP(A78,[7]令和4年度契約状況調査票!$F:$AW,27,FALSE))</f>
        <v/>
      </c>
      <c r="N78" s="38" t="str">
        <f>IF(A78="","",IF(VLOOKUP(A78,[7]令和4年度契約状況調査票!$F:$AW,12,FALSE)="国所管",VLOOKUP(A78,[7]令和4年度契約状況調査票!$F:$AW,23,FALSE),""))</f>
        <v/>
      </c>
      <c r="O78" s="22" t="str">
        <f>IF(A78="","",IF(AND(Q78="○",P78="分担契約/単価契約"),"単価契約"&amp;CHAR(10)&amp;"予定調達総額 "&amp;TEXT(VLOOKUP(A78,[7]令和4年度契約状況調査票!$F:$AW,15,FALSE),"#,##0円")&amp;"(B)"&amp;CHAR(10)&amp;"分担契約"&amp;CHAR(10)&amp;VLOOKUP(A78,[7]令和4年度契約状況調査票!$F:$AW,31,FALSE),IF(AND(Q78="○",P78="分担契約"),"分担契約"&amp;CHAR(10)&amp;"契約総額 "&amp;TEXT(VLOOKUP(A78,[7]令和4年度契約状況調査票!$F:$AW,15,FALSE),"#,##0円")&amp;"(B)"&amp;CHAR(10)&amp;VLOOKUP(A78,[7]令和4年度契約状況調査票!$F:$AW,31,FALSE),(IF(P78="分担契約/単価契約","単価契約"&amp;CHAR(10)&amp;"予定調達総額 "&amp;TEXT(VLOOKUP(A78,[7]令和4年度契約状況調査票!$F:$AW,15,FALSE),"#,##0円")&amp;CHAR(10)&amp;"分担契約"&amp;CHAR(10)&amp;VLOOKUP(A78,[7]令和4年度契約状況調査票!$F:$AW,31,FALSE),IF(P78="分担契約","分担契約"&amp;CHAR(10)&amp;"契約総額 "&amp;TEXT(VLOOKUP(A78,[7]令和4年度契約状況調査票!$F:$AW,15,FALSE),"#,##0円")&amp;CHAR(10)&amp;VLOOKUP(A78,[7]令和4年度契約状況調査票!$F:$AW,31,FALSE),IF(P78="単価契約","単価契約"&amp;CHAR(10)&amp;"予定調達総額 "&amp;TEXT(VLOOKUP(A78,[7]令和4年度契約状況調査票!$F:$AW,15,FALSE),"#,##0円")&amp;CHAR(10)&amp;VLOOKUP(A78,[7]令和4年度契約状況調査票!$F:$AW,31,FALSE),VLOOKUP(A78,[7]令和4年度契約状況調査票!$F:$AW,31,FALSE))))))))</f>
        <v/>
      </c>
      <c r="P78" s="36" t="str">
        <f>IF(A78="","",VLOOKUP(A78,[7]令和4年度契約状況調査票!$F:$CE,52,FALSE))</f>
        <v/>
      </c>
    </row>
    <row r="79" spans="1:16" s="36" customFormat="1" ht="67.5" hidden="1" customHeight="1">
      <c r="A79" s="42" t="str">
        <f>IF(MAX([7]令和4年度契約状況調査票!F13:F85)&gt;=ROW()-5,ROW()-5,"")</f>
        <v/>
      </c>
      <c r="B79" s="13" t="str">
        <f>IF(A79="","",VLOOKUP(A79,[7]令和4年度契約状況調査票!$F:$AW,4,FALSE))</f>
        <v/>
      </c>
      <c r="C79" s="14" t="str">
        <f>IF(A79="","",VLOOKUP(A79,[7]令和4年度契約状況調査票!$F:$AW,5,FALSE))</f>
        <v/>
      </c>
      <c r="D79" s="15" t="str">
        <f>IF(A79="","",VLOOKUP(A79,[7]令和4年度契約状況調査票!$F:$AW,8,FALSE))</f>
        <v/>
      </c>
      <c r="E79" s="13" t="str">
        <f>IF(A79="","",VLOOKUP(A79,[7]令和4年度契約状況調査票!$F:$AW,9,FALSE))</f>
        <v/>
      </c>
      <c r="F79" s="16" t="str">
        <f>IF(A79="","",VLOOKUP(A79,[7]令和4年度契約状況調査票!$F:$AW,10,FALSE))</f>
        <v/>
      </c>
      <c r="G79" s="45" t="str">
        <f>IF(A79="","",VLOOKUP(A79,[7]令和4年度契約状況調査票!$F:$AW,30,FALSE))</f>
        <v/>
      </c>
      <c r="H79" s="18" t="str">
        <f>IF(A79="","",IF(VLOOKUP(A79,[7]令和4年度契約状況調査票!$F:$AW,13,FALSE)="他官署で調達手続きを実施のため","他官署で調達手続きを実施のため",IF(VLOOKUP(A79,[7]令和4年度契約状況調査票!$F:$AW,20,FALSE)="②同種の他の契約の予定価格を類推されるおそれがあるため公表しない","同種の他の契約の予定価格を類推されるおそれがあるため公表しない",IF(VLOOKUP(A79,[7]令和4年度契約状況調査票!$F:$AW,20,FALSE)="－","－",IF(VLOOKUP(A79,[7]令和4年度契約状況調査票!$F:$AW,6,FALSE)&lt;&gt;"",TEXT(VLOOKUP(A79,[7]令和4年度契約状況調査票!$F:$AW,13,FALSE),"#,##0円")&amp;CHAR(10)&amp;"(A)",VLOOKUP(A79,[7]令和4年度契約状況調査票!$F:$AW,13,FALSE))))))</f>
        <v/>
      </c>
      <c r="I79" s="18" t="str">
        <f>IF(A79="","",VLOOKUP(A79,[7]令和4年度契約状況調査票!$F:$AW,14,FALSE))</f>
        <v/>
      </c>
      <c r="J79" s="20" t="str">
        <f>IF(A79="","",IF(VLOOKUP(A79,[7]令和4年度契約状況調査票!$F:$AW,13,FALSE)="他官署で調達手続きを実施のため","－",IF(VLOOKUP(A79,[7]令和4年度契約状況調査票!$F:$AW,20,FALSE)="②同種の他の契約の予定価格を類推されるおそれがあるため公表しない","－",IF(VLOOKUP(A79,[7]令和4年度契約状況調査票!$F:$AW,20,FALSE)="－","－",IF(VLOOKUP(A79,[7]令和4年度契約状況調査票!$F:$AW,6,FALSE)&lt;&gt;"",TEXT(VLOOKUP(A79,[7]令和4年度契約状況調査票!$F:$AW,16,FALSE),"#.0%")&amp;CHAR(10)&amp;"(B/A×100)",VLOOKUP(A79,[7]令和4年度契約状況調査票!$F:$AW,16,FALSE))))))</f>
        <v/>
      </c>
      <c r="K79" s="38"/>
      <c r="L79" s="20" t="str">
        <f>IF(A79="","",IF(VLOOKUP(A79,[7]令和4年度契約状況調査票!$F:$AW,26,FALSE)="①公益社団法人","公社",IF(VLOOKUP(A79,[7]令和4年度契約状況調査票!$F:$AW,26,FALSE)="②公益財団法人","公財","")))</f>
        <v/>
      </c>
      <c r="M79" s="20" t="str">
        <f>IF(A79="","",VLOOKUP(A79,[7]令和4年度契約状況調査票!$F:$AW,27,FALSE))</f>
        <v/>
      </c>
      <c r="N79" s="38" t="str">
        <f>IF(A79="","",IF(VLOOKUP(A79,[7]令和4年度契約状況調査票!$F:$AW,12,FALSE)="国所管",VLOOKUP(A79,[7]令和4年度契約状況調査票!$F:$AW,23,FALSE),""))</f>
        <v/>
      </c>
      <c r="O79" s="22" t="str">
        <f>IF(A79="","",IF(AND(Q79="○",P79="分担契約/単価契約"),"単価契約"&amp;CHAR(10)&amp;"予定調達総額 "&amp;TEXT(VLOOKUP(A79,[7]令和4年度契約状況調査票!$F:$AW,15,FALSE),"#,##0円")&amp;"(B)"&amp;CHAR(10)&amp;"分担契約"&amp;CHAR(10)&amp;VLOOKUP(A79,[7]令和4年度契約状況調査票!$F:$AW,31,FALSE),IF(AND(Q79="○",P79="分担契約"),"分担契約"&amp;CHAR(10)&amp;"契約総額 "&amp;TEXT(VLOOKUP(A79,[7]令和4年度契約状況調査票!$F:$AW,15,FALSE),"#,##0円")&amp;"(B)"&amp;CHAR(10)&amp;VLOOKUP(A79,[7]令和4年度契約状況調査票!$F:$AW,31,FALSE),(IF(P79="分担契約/単価契約","単価契約"&amp;CHAR(10)&amp;"予定調達総額 "&amp;TEXT(VLOOKUP(A79,[7]令和4年度契約状況調査票!$F:$AW,15,FALSE),"#,##0円")&amp;CHAR(10)&amp;"分担契約"&amp;CHAR(10)&amp;VLOOKUP(A79,[7]令和4年度契約状況調査票!$F:$AW,31,FALSE),IF(P79="分担契約","分担契約"&amp;CHAR(10)&amp;"契約総額 "&amp;TEXT(VLOOKUP(A79,[7]令和4年度契約状況調査票!$F:$AW,15,FALSE),"#,##0円")&amp;CHAR(10)&amp;VLOOKUP(A79,[7]令和4年度契約状況調査票!$F:$AW,31,FALSE),IF(P79="単価契約","単価契約"&amp;CHAR(10)&amp;"予定調達総額 "&amp;TEXT(VLOOKUP(A79,[7]令和4年度契約状況調査票!$F:$AW,15,FALSE),"#,##0円")&amp;CHAR(10)&amp;VLOOKUP(A79,[7]令和4年度契約状況調査票!$F:$AW,31,FALSE),VLOOKUP(A79,[7]令和4年度契約状況調査票!$F:$AW,31,FALSE))))))))</f>
        <v/>
      </c>
      <c r="P79" s="36" t="str">
        <f>IF(A79="","",VLOOKUP(A79,[7]令和4年度契約状況調査票!$F:$CE,52,FALSE))</f>
        <v/>
      </c>
    </row>
    <row r="80" spans="1:16" s="36" customFormat="1" ht="67.5" hidden="1" customHeight="1">
      <c r="A80" s="42" t="str">
        <f>IF(MAX([7]令和4年度契約状況調査票!F13:F86)&gt;=ROW()-5,ROW()-5,"")</f>
        <v/>
      </c>
      <c r="B80" s="13" t="str">
        <f>IF(A80="","",VLOOKUP(A80,[7]令和4年度契約状況調査票!$F:$AW,4,FALSE))</f>
        <v/>
      </c>
      <c r="C80" s="14" t="str">
        <f>IF(A80="","",VLOOKUP(A80,[7]令和4年度契約状況調査票!$F:$AW,5,FALSE))</f>
        <v/>
      </c>
      <c r="D80" s="15" t="str">
        <f>IF(A80="","",VLOOKUP(A80,[7]令和4年度契約状況調査票!$F:$AW,8,FALSE))</f>
        <v/>
      </c>
      <c r="E80" s="13" t="str">
        <f>IF(A80="","",VLOOKUP(A80,[7]令和4年度契約状況調査票!$F:$AW,9,FALSE))</f>
        <v/>
      </c>
      <c r="F80" s="16" t="str">
        <f>IF(A80="","",VLOOKUP(A80,[7]令和4年度契約状況調査票!$F:$AW,10,FALSE))</f>
        <v/>
      </c>
      <c r="G80" s="45" t="str">
        <f>IF(A80="","",VLOOKUP(A80,[7]令和4年度契約状況調査票!$F:$AW,30,FALSE))</f>
        <v/>
      </c>
      <c r="H80" s="18" t="str">
        <f>IF(A80="","",IF(VLOOKUP(A80,[7]令和4年度契約状況調査票!$F:$AW,13,FALSE)="他官署で調達手続きを実施のため","他官署で調達手続きを実施のため",IF(VLOOKUP(A80,[7]令和4年度契約状況調査票!$F:$AW,20,FALSE)="②同種の他の契約の予定価格を類推されるおそれがあるため公表しない","同種の他の契約の予定価格を類推されるおそれがあるため公表しない",IF(VLOOKUP(A80,[7]令和4年度契約状況調査票!$F:$AW,20,FALSE)="－","－",IF(VLOOKUP(A80,[7]令和4年度契約状況調査票!$F:$AW,6,FALSE)&lt;&gt;"",TEXT(VLOOKUP(A80,[7]令和4年度契約状況調査票!$F:$AW,13,FALSE),"#,##0円")&amp;CHAR(10)&amp;"(A)",VLOOKUP(A80,[7]令和4年度契約状況調査票!$F:$AW,13,FALSE))))))</f>
        <v/>
      </c>
      <c r="I80" s="18" t="str">
        <f>IF(A80="","",VLOOKUP(A80,[7]令和4年度契約状況調査票!$F:$AW,14,FALSE))</f>
        <v/>
      </c>
      <c r="J80" s="20" t="str">
        <f>IF(A80="","",IF(VLOOKUP(A80,[7]令和4年度契約状況調査票!$F:$AW,13,FALSE)="他官署で調達手続きを実施のため","－",IF(VLOOKUP(A80,[7]令和4年度契約状況調査票!$F:$AW,20,FALSE)="②同種の他の契約の予定価格を類推されるおそれがあるため公表しない","－",IF(VLOOKUP(A80,[7]令和4年度契約状況調査票!$F:$AW,20,FALSE)="－","－",IF(VLOOKUP(A80,[7]令和4年度契約状況調査票!$F:$AW,6,FALSE)&lt;&gt;"",TEXT(VLOOKUP(A80,[7]令和4年度契約状況調査票!$F:$AW,16,FALSE),"#.0%")&amp;CHAR(10)&amp;"(B/A×100)",VLOOKUP(A80,[7]令和4年度契約状況調査票!$F:$AW,16,FALSE))))))</f>
        <v/>
      </c>
      <c r="K80" s="38"/>
      <c r="L80" s="20" t="str">
        <f>IF(A80="","",IF(VLOOKUP(A80,[7]令和4年度契約状況調査票!$F:$AW,26,FALSE)="①公益社団法人","公社",IF(VLOOKUP(A80,[7]令和4年度契約状況調査票!$F:$AW,26,FALSE)="②公益財団法人","公財","")))</f>
        <v/>
      </c>
      <c r="M80" s="20" t="str">
        <f>IF(A80="","",VLOOKUP(A80,[7]令和4年度契約状況調査票!$F:$AW,27,FALSE))</f>
        <v/>
      </c>
      <c r="N80" s="38" t="str">
        <f>IF(A80="","",IF(VLOOKUP(A80,[7]令和4年度契約状況調査票!$F:$AW,12,FALSE)="国所管",VLOOKUP(A80,[7]令和4年度契約状況調査票!$F:$AW,23,FALSE),""))</f>
        <v/>
      </c>
      <c r="O80" s="22" t="str">
        <f>IF(A80="","",IF(AND(Q80="○",P80="分担契約/単価契約"),"単価契約"&amp;CHAR(10)&amp;"予定調達総額 "&amp;TEXT(VLOOKUP(A80,[7]令和4年度契約状況調査票!$F:$AW,15,FALSE),"#,##0円")&amp;"(B)"&amp;CHAR(10)&amp;"分担契約"&amp;CHAR(10)&amp;VLOOKUP(A80,[7]令和4年度契約状況調査票!$F:$AW,31,FALSE),IF(AND(Q80="○",P80="分担契約"),"分担契約"&amp;CHAR(10)&amp;"契約総額 "&amp;TEXT(VLOOKUP(A80,[7]令和4年度契約状況調査票!$F:$AW,15,FALSE),"#,##0円")&amp;"(B)"&amp;CHAR(10)&amp;VLOOKUP(A80,[7]令和4年度契約状況調査票!$F:$AW,31,FALSE),(IF(P80="分担契約/単価契約","単価契約"&amp;CHAR(10)&amp;"予定調達総額 "&amp;TEXT(VLOOKUP(A80,[7]令和4年度契約状況調査票!$F:$AW,15,FALSE),"#,##0円")&amp;CHAR(10)&amp;"分担契約"&amp;CHAR(10)&amp;VLOOKUP(A80,[7]令和4年度契約状況調査票!$F:$AW,31,FALSE),IF(P80="分担契約","分担契約"&amp;CHAR(10)&amp;"契約総額 "&amp;TEXT(VLOOKUP(A80,[7]令和4年度契約状況調査票!$F:$AW,15,FALSE),"#,##0円")&amp;CHAR(10)&amp;VLOOKUP(A80,[7]令和4年度契約状況調査票!$F:$AW,31,FALSE),IF(P80="単価契約","単価契約"&amp;CHAR(10)&amp;"予定調達総額 "&amp;TEXT(VLOOKUP(A80,[7]令和4年度契約状況調査票!$F:$AW,15,FALSE),"#,##0円")&amp;CHAR(10)&amp;VLOOKUP(A80,[7]令和4年度契約状況調査票!$F:$AW,31,FALSE),VLOOKUP(A80,[7]令和4年度契約状況調査票!$F:$AW,31,FALSE))))))))</f>
        <v/>
      </c>
      <c r="P80" s="36" t="str">
        <f>IF(A80="","",VLOOKUP(A80,[7]令和4年度契約状況調査票!$F:$CE,52,FALSE))</f>
        <v/>
      </c>
    </row>
    <row r="81" spans="1:16" s="36" customFormat="1" ht="67.5" hidden="1" customHeight="1">
      <c r="A81" s="42" t="str">
        <f>IF(MAX([7]令和4年度契約状況調査票!F13:F87)&gt;=ROW()-5,ROW()-5,"")</f>
        <v/>
      </c>
      <c r="B81" s="13" t="str">
        <f>IF(A81="","",VLOOKUP(A81,[7]令和4年度契約状況調査票!$F:$AW,4,FALSE))</f>
        <v/>
      </c>
      <c r="C81" s="14" t="str">
        <f>IF(A81="","",VLOOKUP(A81,[7]令和4年度契約状況調査票!$F:$AW,5,FALSE))</f>
        <v/>
      </c>
      <c r="D81" s="15" t="str">
        <f>IF(A81="","",VLOOKUP(A81,[7]令和4年度契約状況調査票!$F:$AW,8,FALSE))</f>
        <v/>
      </c>
      <c r="E81" s="13" t="str">
        <f>IF(A81="","",VLOOKUP(A81,[7]令和4年度契約状況調査票!$F:$AW,9,FALSE))</f>
        <v/>
      </c>
      <c r="F81" s="16" t="str">
        <f>IF(A81="","",VLOOKUP(A81,[7]令和4年度契約状況調査票!$F:$AW,10,FALSE))</f>
        <v/>
      </c>
      <c r="G81" s="45" t="str">
        <f>IF(A81="","",VLOOKUP(A81,[7]令和4年度契約状況調査票!$F:$AW,30,FALSE))</f>
        <v/>
      </c>
      <c r="H81" s="18" t="str">
        <f>IF(A81="","",IF(VLOOKUP(A81,[7]令和4年度契約状況調査票!$F:$AW,13,FALSE)="他官署で調達手続きを実施のため","他官署で調達手続きを実施のため",IF(VLOOKUP(A81,[7]令和4年度契約状況調査票!$F:$AW,20,FALSE)="②同種の他の契約の予定価格を類推されるおそれがあるため公表しない","同種の他の契約の予定価格を類推されるおそれがあるため公表しない",IF(VLOOKUP(A81,[7]令和4年度契約状況調査票!$F:$AW,20,FALSE)="－","－",IF(VLOOKUP(A81,[7]令和4年度契約状況調査票!$F:$AW,6,FALSE)&lt;&gt;"",TEXT(VLOOKUP(A81,[7]令和4年度契約状況調査票!$F:$AW,13,FALSE),"#,##0円")&amp;CHAR(10)&amp;"(A)",VLOOKUP(A81,[7]令和4年度契約状況調査票!$F:$AW,13,FALSE))))))</f>
        <v/>
      </c>
      <c r="I81" s="18" t="str">
        <f>IF(A81="","",VLOOKUP(A81,[7]令和4年度契約状況調査票!$F:$AW,14,FALSE))</f>
        <v/>
      </c>
      <c r="J81" s="20" t="str">
        <f>IF(A81="","",IF(VLOOKUP(A81,[7]令和4年度契約状況調査票!$F:$AW,13,FALSE)="他官署で調達手続きを実施のため","－",IF(VLOOKUP(A81,[7]令和4年度契約状況調査票!$F:$AW,20,FALSE)="②同種の他の契約の予定価格を類推されるおそれがあるため公表しない","－",IF(VLOOKUP(A81,[7]令和4年度契約状況調査票!$F:$AW,20,FALSE)="－","－",IF(VLOOKUP(A81,[7]令和4年度契約状況調査票!$F:$AW,6,FALSE)&lt;&gt;"",TEXT(VLOOKUP(A81,[7]令和4年度契約状況調査票!$F:$AW,16,FALSE),"#.0%")&amp;CHAR(10)&amp;"(B/A×100)",VLOOKUP(A81,[7]令和4年度契約状況調査票!$F:$AW,16,FALSE))))))</f>
        <v/>
      </c>
      <c r="K81" s="38"/>
      <c r="L81" s="20" t="str">
        <f>IF(A81="","",IF(VLOOKUP(A81,[7]令和4年度契約状況調査票!$F:$AW,26,FALSE)="①公益社団法人","公社",IF(VLOOKUP(A81,[7]令和4年度契約状況調査票!$F:$AW,26,FALSE)="②公益財団法人","公財","")))</f>
        <v/>
      </c>
      <c r="M81" s="20" t="str">
        <f>IF(A81="","",VLOOKUP(A81,[7]令和4年度契約状況調査票!$F:$AW,27,FALSE))</f>
        <v/>
      </c>
      <c r="N81" s="38" t="str">
        <f>IF(A81="","",IF(VLOOKUP(A81,[7]令和4年度契約状況調査票!$F:$AW,12,FALSE)="国所管",VLOOKUP(A81,[7]令和4年度契約状況調査票!$F:$AW,23,FALSE),""))</f>
        <v/>
      </c>
      <c r="O81" s="22" t="str">
        <f>IF(A81="","",IF(AND(Q81="○",P81="分担契約/単価契約"),"単価契約"&amp;CHAR(10)&amp;"予定調達総額 "&amp;TEXT(VLOOKUP(A81,[7]令和4年度契約状況調査票!$F:$AW,15,FALSE),"#,##0円")&amp;"(B)"&amp;CHAR(10)&amp;"分担契約"&amp;CHAR(10)&amp;VLOOKUP(A81,[7]令和4年度契約状況調査票!$F:$AW,31,FALSE),IF(AND(Q81="○",P81="分担契約"),"分担契約"&amp;CHAR(10)&amp;"契約総額 "&amp;TEXT(VLOOKUP(A81,[7]令和4年度契約状況調査票!$F:$AW,15,FALSE),"#,##0円")&amp;"(B)"&amp;CHAR(10)&amp;VLOOKUP(A81,[7]令和4年度契約状況調査票!$F:$AW,31,FALSE),(IF(P81="分担契約/単価契約","単価契約"&amp;CHAR(10)&amp;"予定調達総額 "&amp;TEXT(VLOOKUP(A81,[7]令和4年度契約状況調査票!$F:$AW,15,FALSE),"#,##0円")&amp;CHAR(10)&amp;"分担契約"&amp;CHAR(10)&amp;VLOOKUP(A81,[7]令和4年度契約状況調査票!$F:$AW,31,FALSE),IF(P81="分担契約","分担契約"&amp;CHAR(10)&amp;"契約総額 "&amp;TEXT(VLOOKUP(A81,[7]令和4年度契約状況調査票!$F:$AW,15,FALSE),"#,##0円")&amp;CHAR(10)&amp;VLOOKUP(A81,[7]令和4年度契約状況調査票!$F:$AW,31,FALSE),IF(P81="単価契約","単価契約"&amp;CHAR(10)&amp;"予定調達総額 "&amp;TEXT(VLOOKUP(A81,[7]令和4年度契約状況調査票!$F:$AW,15,FALSE),"#,##0円")&amp;CHAR(10)&amp;VLOOKUP(A81,[7]令和4年度契約状況調査票!$F:$AW,31,FALSE),VLOOKUP(A81,[7]令和4年度契約状況調査票!$F:$AW,31,FALSE))))))))</f>
        <v/>
      </c>
      <c r="P81" s="36" t="str">
        <f>IF(A81="","",VLOOKUP(A81,[7]令和4年度契約状況調査票!$F:$CE,52,FALSE))</f>
        <v/>
      </c>
    </row>
    <row r="82" spans="1:16" s="36" customFormat="1" ht="67.5" hidden="1" customHeight="1">
      <c r="A82" s="42" t="str">
        <f>IF(MAX([7]令和4年度契約状況調査票!F13:F88)&gt;=ROW()-5,ROW()-5,"")</f>
        <v/>
      </c>
      <c r="B82" s="13" t="str">
        <f>IF(A82="","",VLOOKUP(A82,[7]令和4年度契約状況調査票!$F:$AW,4,FALSE))</f>
        <v/>
      </c>
      <c r="C82" s="14" t="str">
        <f>IF(A82="","",VLOOKUP(A82,[7]令和4年度契約状況調査票!$F:$AW,5,FALSE))</f>
        <v/>
      </c>
      <c r="D82" s="15" t="str">
        <f>IF(A82="","",VLOOKUP(A82,[7]令和4年度契約状況調査票!$F:$AW,8,FALSE))</f>
        <v/>
      </c>
      <c r="E82" s="13" t="str">
        <f>IF(A82="","",VLOOKUP(A82,[7]令和4年度契約状況調査票!$F:$AW,9,FALSE))</f>
        <v/>
      </c>
      <c r="F82" s="16" t="str">
        <f>IF(A82="","",VLOOKUP(A82,[7]令和4年度契約状況調査票!$F:$AW,10,FALSE))</f>
        <v/>
      </c>
      <c r="G82" s="45" t="str">
        <f>IF(A82="","",VLOOKUP(A82,[7]令和4年度契約状況調査票!$F:$AW,30,FALSE))</f>
        <v/>
      </c>
      <c r="H82" s="18" t="str">
        <f>IF(A82="","",IF(VLOOKUP(A82,[7]令和4年度契約状況調査票!$F:$AW,13,FALSE)="他官署で調達手続きを実施のため","他官署で調達手続きを実施のため",IF(VLOOKUP(A82,[7]令和4年度契約状況調査票!$F:$AW,20,FALSE)="②同種の他の契約の予定価格を類推されるおそれがあるため公表しない","同種の他の契約の予定価格を類推されるおそれがあるため公表しない",IF(VLOOKUP(A82,[7]令和4年度契約状況調査票!$F:$AW,20,FALSE)="－","－",IF(VLOOKUP(A82,[7]令和4年度契約状況調査票!$F:$AW,6,FALSE)&lt;&gt;"",TEXT(VLOOKUP(A82,[7]令和4年度契約状況調査票!$F:$AW,13,FALSE),"#,##0円")&amp;CHAR(10)&amp;"(A)",VLOOKUP(A82,[7]令和4年度契約状況調査票!$F:$AW,13,FALSE))))))</f>
        <v/>
      </c>
      <c r="I82" s="18" t="str">
        <f>IF(A82="","",VLOOKUP(A82,[7]令和4年度契約状況調査票!$F:$AW,14,FALSE))</f>
        <v/>
      </c>
      <c r="J82" s="20" t="str">
        <f>IF(A82="","",IF(VLOOKUP(A82,[7]令和4年度契約状況調査票!$F:$AW,13,FALSE)="他官署で調達手続きを実施のため","－",IF(VLOOKUP(A82,[7]令和4年度契約状況調査票!$F:$AW,20,FALSE)="②同種の他の契約の予定価格を類推されるおそれがあるため公表しない","－",IF(VLOOKUP(A82,[7]令和4年度契約状況調査票!$F:$AW,20,FALSE)="－","－",IF(VLOOKUP(A82,[7]令和4年度契約状況調査票!$F:$AW,6,FALSE)&lt;&gt;"",TEXT(VLOOKUP(A82,[7]令和4年度契約状況調査票!$F:$AW,16,FALSE),"#.0%")&amp;CHAR(10)&amp;"(B/A×100)",VLOOKUP(A82,[7]令和4年度契約状況調査票!$F:$AW,16,FALSE))))))</f>
        <v/>
      </c>
      <c r="K82" s="38"/>
      <c r="L82" s="20" t="str">
        <f>IF(A82="","",IF(VLOOKUP(A82,[7]令和4年度契約状況調査票!$F:$AW,26,FALSE)="①公益社団法人","公社",IF(VLOOKUP(A82,[7]令和4年度契約状況調査票!$F:$AW,26,FALSE)="②公益財団法人","公財","")))</f>
        <v/>
      </c>
      <c r="M82" s="20" t="str">
        <f>IF(A82="","",VLOOKUP(A82,[7]令和4年度契約状況調査票!$F:$AW,27,FALSE))</f>
        <v/>
      </c>
      <c r="N82" s="38" t="str">
        <f>IF(A82="","",IF(VLOOKUP(A82,[7]令和4年度契約状況調査票!$F:$AW,12,FALSE)="国所管",VLOOKUP(A82,[7]令和4年度契約状況調査票!$F:$AW,23,FALSE),""))</f>
        <v/>
      </c>
      <c r="O82" s="22" t="str">
        <f>IF(A82="","",IF(AND(Q82="○",P82="分担契約/単価契約"),"単価契約"&amp;CHAR(10)&amp;"予定調達総額 "&amp;TEXT(VLOOKUP(A82,[7]令和4年度契約状況調査票!$F:$AW,15,FALSE),"#,##0円")&amp;"(B)"&amp;CHAR(10)&amp;"分担契約"&amp;CHAR(10)&amp;VLOOKUP(A82,[7]令和4年度契約状況調査票!$F:$AW,31,FALSE),IF(AND(Q82="○",P82="分担契約"),"分担契約"&amp;CHAR(10)&amp;"契約総額 "&amp;TEXT(VLOOKUP(A82,[7]令和4年度契約状況調査票!$F:$AW,15,FALSE),"#,##0円")&amp;"(B)"&amp;CHAR(10)&amp;VLOOKUP(A82,[7]令和4年度契約状況調査票!$F:$AW,31,FALSE),(IF(P82="分担契約/単価契約","単価契約"&amp;CHAR(10)&amp;"予定調達総額 "&amp;TEXT(VLOOKUP(A82,[7]令和4年度契約状況調査票!$F:$AW,15,FALSE),"#,##0円")&amp;CHAR(10)&amp;"分担契約"&amp;CHAR(10)&amp;VLOOKUP(A82,[7]令和4年度契約状況調査票!$F:$AW,31,FALSE),IF(P82="分担契約","分担契約"&amp;CHAR(10)&amp;"契約総額 "&amp;TEXT(VLOOKUP(A82,[7]令和4年度契約状況調査票!$F:$AW,15,FALSE),"#,##0円")&amp;CHAR(10)&amp;VLOOKUP(A82,[7]令和4年度契約状況調査票!$F:$AW,31,FALSE),IF(P82="単価契約","単価契約"&amp;CHAR(10)&amp;"予定調達総額 "&amp;TEXT(VLOOKUP(A82,[7]令和4年度契約状況調査票!$F:$AW,15,FALSE),"#,##0円")&amp;CHAR(10)&amp;VLOOKUP(A82,[7]令和4年度契約状況調査票!$F:$AW,31,FALSE),VLOOKUP(A82,[7]令和4年度契約状況調査票!$F:$AW,31,FALSE))))))))</f>
        <v/>
      </c>
      <c r="P82" s="36" t="str">
        <f>IF(A82="","",VLOOKUP(A82,[7]令和4年度契約状況調査票!$F:$CE,52,FALSE))</f>
        <v/>
      </c>
    </row>
    <row r="83" spans="1:16" s="36" customFormat="1" ht="67.5" hidden="1" customHeight="1">
      <c r="A83" s="42" t="str">
        <f>IF(MAX([7]令和4年度契約状況調査票!F13:F89)&gt;=ROW()-5,ROW()-5,"")</f>
        <v/>
      </c>
      <c r="B83" s="13" t="str">
        <f>IF(A83="","",VLOOKUP(A83,[7]令和4年度契約状況調査票!$F:$AW,4,FALSE))</f>
        <v/>
      </c>
      <c r="C83" s="14" t="str">
        <f>IF(A83="","",VLOOKUP(A83,[7]令和4年度契約状況調査票!$F:$AW,5,FALSE))</f>
        <v/>
      </c>
      <c r="D83" s="15" t="str">
        <f>IF(A83="","",VLOOKUP(A83,[7]令和4年度契約状況調査票!$F:$AW,8,FALSE))</f>
        <v/>
      </c>
      <c r="E83" s="13" t="str">
        <f>IF(A83="","",VLOOKUP(A83,[7]令和4年度契約状況調査票!$F:$AW,9,FALSE))</f>
        <v/>
      </c>
      <c r="F83" s="16" t="str">
        <f>IF(A83="","",VLOOKUP(A83,[7]令和4年度契約状況調査票!$F:$AW,10,FALSE))</f>
        <v/>
      </c>
      <c r="G83" s="45" t="str">
        <f>IF(A83="","",VLOOKUP(A83,[7]令和4年度契約状況調査票!$F:$AW,30,FALSE))</f>
        <v/>
      </c>
      <c r="H83" s="18" t="str">
        <f>IF(A83="","",IF(VLOOKUP(A83,[7]令和4年度契約状況調査票!$F:$AW,13,FALSE)="他官署で調達手続きを実施のため","他官署で調達手続きを実施のため",IF(VLOOKUP(A83,[7]令和4年度契約状況調査票!$F:$AW,20,FALSE)="②同種の他の契約の予定価格を類推されるおそれがあるため公表しない","同種の他の契約の予定価格を類推されるおそれがあるため公表しない",IF(VLOOKUP(A83,[7]令和4年度契約状況調査票!$F:$AW,20,FALSE)="－","－",IF(VLOOKUP(A83,[7]令和4年度契約状況調査票!$F:$AW,6,FALSE)&lt;&gt;"",TEXT(VLOOKUP(A83,[7]令和4年度契約状況調査票!$F:$AW,13,FALSE),"#,##0円")&amp;CHAR(10)&amp;"(A)",VLOOKUP(A83,[7]令和4年度契約状況調査票!$F:$AW,13,FALSE))))))</f>
        <v/>
      </c>
      <c r="I83" s="18" t="str">
        <f>IF(A83="","",VLOOKUP(A83,[7]令和4年度契約状況調査票!$F:$AW,14,FALSE))</f>
        <v/>
      </c>
      <c r="J83" s="20" t="str">
        <f>IF(A83="","",IF(VLOOKUP(A83,[7]令和4年度契約状況調査票!$F:$AW,13,FALSE)="他官署で調達手続きを実施のため","－",IF(VLOOKUP(A83,[7]令和4年度契約状況調査票!$F:$AW,20,FALSE)="②同種の他の契約の予定価格を類推されるおそれがあるため公表しない","－",IF(VLOOKUP(A83,[7]令和4年度契約状況調査票!$F:$AW,20,FALSE)="－","－",IF(VLOOKUP(A83,[7]令和4年度契約状況調査票!$F:$AW,6,FALSE)&lt;&gt;"",TEXT(VLOOKUP(A83,[7]令和4年度契約状況調査票!$F:$AW,16,FALSE),"#.0%")&amp;CHAR(10)&amp;"(B/A×100)",VLOOKUP(A83,[7]令和4年度契約状況調査票!$F:$AW,16,FALSE))))))</f>
        <v/>
      </c>
      <c r="K83" s="38"/>
      <c r="L83" s="20" t="str">
        <f>IF(A83="","",IF(VLOOKUP(A83,[7]令和4年度契約状況調査票!$F:$AW,26,FALSE)="①公益社団法人","公社",IF(VLOOKUP(A83,[7]令和4年度契約状況調査票!$F:$AW,26,FALSE)="②公益財団法人","公財","")))</f>
        <v/>
      </c>
      <c r="M83" s="20" t="str">
        <f>IF(A83="","",VLOOKUP(A83,[7]令和4年度契約状況調査票!$F:$AW,27,FALSE))</f>
        <v/>
      </c>
      <c r="N83" s="38" t="str">
        <f>IF(A83="","",IF(VLOOKUP(A83,[7]令和4年度契約状況調査票!$F:$AW,12,FALSE)="国所管",VLOOKUP(A83,[7]令和4年度契約状況調査票!$F:$AW,23,FALSE),""))</f>
        <v/>
      </c>
      <c r="O83" s="22" t="str">
        <f>IF(A83="","",IF(AND(Q83="○",P83="分担契約/単価契約"),"単価契約"&amp;CHAR(10)&amp;"予定調達総額 "&amp;TEXT(VLOOKUP(A83,[7]令和4年度契約状況調査票!$F:$AW,15,FALSE),"#,##0円")&amp;"(B)"&amp;CHAR(10)&amp;"分担契約"&amp;CHAR(10)&amp;VLOOKUP(A83,[7]令和4年度契約状況調査票!$F:$AW,31,FALSE),IF(AND(Q83="○",P83="分担契約"),"分担契約"&amp;CHAR(10)&amp;"契約総額 "&amp;TEXT(VLOOKUP(A83,[7]令和4年度契約状況調査票!$F:$AW,15,FALSE),"#,##0円")&amp;"(B)"&amp;CHAR(10)&amp;VLOOKUP(A83,[7]令和4年度契約状況調査票!$F:$AW,31,FALSE),(IF(P83="分担契約/単価契約","単価契約"&amp;CHAR(10)&amp;"予定調達総額 "&amp;TEXT(VLOOKUP(A83,[7]令和4年度契約状況調査票!$F:$AW,15,FALSE),"#,##0円")&amp;CHAR(10)&amp;"分担契約"&amp;CHAR(10)&amp;VLOOKUP(A83,[7]令和4年度契約状況調査票!$F:$AW,31,FALSE),IF(P83="分担契約","分担契約"&amp;CHAR(10)&amp;"契約総額 "&amp;TEXT(VLOOKUP(A83,[7]令和4年度契約状況調査票!$F:$AW,15,FALSE),"#,##0円")&amp;CHAR(10)&amp;VLOOKUP(A83,[7]令和4年度契約状況調査票!$F:$AW,31,FALSE),IF(P83="単価契約","単価契約"&amp;CHAR(10)&amp;"予定調達総額 "&amp;TEXT(VLOOKUP(A83,[7]令和4年度契約状況調査票!$F:$AW,15,FALSE),"#,##0円")&amp;CHAR(10)&amp;VLOOKUP(A83,[7]令和4年度契約状況調査票!$F:$AW,31,FALSE),VLOOKUP(A83,[7]令和4年度契約状況調査票!$F:$AW,31,FALSE))))))))</f>
        <v/>
      </c>
      <c r="P83" s="36" t="str">
        <f>IF(A83="","",VLOOKUP(A83,[7]令和4年度契約状況調査票!$F:$CE,52,FALSE))</f>
        <v/>
      </c>
    </row>
    <row r="84" spans="1:16" s="36" customFormat="1" ht="67.5" hidden="1" customHeight="1">
      <c r="A84" s="42" t="str">
        <f>IF(MAX([7]令和4年度契約状況調査票!F13:F90)&gt;=ROW()-5,ROW()-5,"")</f>
        <v/>
      </c>
      <c r="B84" s="13" t="str">
        <f>IF(A84="","",VLOOKUP(A84,[7]令和4年度契約状況調査票!$F:$AW,4,FALSE))</f>
        <v/>
      </c>
      <c r="C84" s="14" t="str">
        <f>IF(A84="","",VLOOKUP(A84,[7]令和4年度契約状況調査票!$F:$AW,5,FALSE))</f>
        <v/>
      </c>
      <c r="D84" s="15" t="str">
        <f>IF(A84="","",VLOOKUP(A84,[7]令和4年度契約状況調査票!$F:$AW,8,FALSE))</f>
        <v/>
      </c>
      <c r="E84" s="13" t="str">
        <f>IF(A84="","",VLOOKUP(A84,[7]令和4年度契約状況調査票!$F:$AW,9,FALSE))</f>
        <v/>
      </c>
      <c r="F84" s="16" t="str">
        <f>IF(A84="","",VLOOKUP(A84,[7]令和4年度契約状況調査票!$F:$AW,10,FALSE))</f>
        <v/>
      </c>
      <c r="G84" s="45" t="str">
        <f>IF(A84="","",VLOOKUP(A84,[7]令和4年度契約状況調査票!$F:$AW,30,FALSE))</f>
        <v/>
      </c>
      <c r="H84" s="18" t="str">
        <f>IF(A84="","",IF(VLOOKUP(A84,[7]令和4年度契約状況調査票!$F:$AW,13,FALSE)="他官署で調達手続きを実施のため","他官署で調達手続きを実施のため",IF(VLOOKUP(A84,[7]令和4年度契約状況調査票!$F:$AW,20,FALSE)="②同種の他の契約の予定価格を類推されるおそれがあるため公表しない","同種の他の契約の予定価格を類推されるおそれがあるため公表しない",IF(VLOOKUP(A84,[7]令和4年度契約状況調査票!$F:$AW,20,FALSE)="－","－",IF(VLOOKUP(A84,[7]令和4年度契約状況調査票!$F:$AW,6,FALSE)&lt;&gt;"",TEXT(VLOOKUP(A84,[7]令和4年度契約状況調査票!$F:$AW,13,FALSE),"#,##0円")&amp;CHAR(10)&amp;"(A)",VLOOKUP(A84,[7]令和4年度契約状況調査票!$F:$AW,13,FALSE))))))</f>
        <v/>
      </c>
      <c r="I84" s="18" t="str">
        <f>IF(A84="","",VLOOKUP(A84,[7]令和4年度契約状況調査票!$F:$AW,14,FALSE))</f>
        <v/>
      </c>
      <c r="J84" s="20" t="str">
        <f>IF(A84="","",IF(VLOOKUP(A84,[7]令和4年度契約状況調査票!$F:$AW,13,FALSE)="他官署で調達手続きを実施のため","－",IF(VLOOKUP(A84,[7]令和4年度契約状況調査票!$F:$AW,20,FALSE)="②同種の他の契約の予定価格を類推されるおそれがあるため公表しない","－",IF(VLOOKUP(A84,[7]令和4年度契約状況調査票!$F:$AW,20,FALSE)="－","－",IF(VLOOKUP(A84,[7]令和4年度契約状況調査票!$F:$AW,6,FALSE)&lt;&gt;"",TEXT(VLOOKUP(A84,[7]令和4年度契約状況調査票!$F:$AW,16,FALSE),"#.0%")&amp;CHAR(10)&amp;"(B/A×100)",VLOOKUP(A84,[7]令和4年度契約状況調査票!$F:$AW,16,FALSE))))))</f>
        <v/>
      </c>
      <c r="K84" s="38"/>
      <c r="L84" s="20" t="str">
        <f>IF(A84="","",IF(VLOOKUP(A84,[7]令和4年度契約状況調査票!$F:$AW,26,FALSE)="①公益社団法人","公社",IF(VLOOKUP(A84,[7]令和4年度契約状況調査票!$F:$AW,26,FALSE)="②公益財団法人","公財","")))</f>
        <v/>
      </c>
      <c r="M84" s="20" t="str">
        <f>IF(A84="","",VLOOKUP(A84,[7]令和4年度契約状況調査票!$F:$AW,27,FALSE))</f>
        <v/>
      </c>
      <c r="N84" s="38" t="str">
        <f>IF(A84="","",IF(VLOOKUP(A84,[7]令和4年度契約状況調査票!$F:$AW,12,FALSE)="国所管",VLOOKUP(A84,[7]令和4年度契約状況調査票!$F:$AW,23,FALSE),""))</f>
        <v/>
      </c>
      <c r="O84" s="22" t="str">
        <f>IF(A84="","",IF(AND(Q84="○",P84="分担契約/単価契約"),"単価契約"&amp;CHAR(10)&amp;"予定調達総額 "&amp;TEXT(VLOOKUP(A84,[7]令和4年度契約状況調査票!$F:$AW,15,FALSE),"#,##0円")&amp;"(B)"&amp;CHAR(10)&amp;"分担契約"&amp;CHAR(10)&amp;VLOOKUP(A84,[7]令和4年度契約状況調査票!$F:$AW,31,FALSE),IF(AND(Q84="○",P84="分担契約"),"分担契約"&amp;CHAR(10)&amp;"契約総額 "&amp;TEXT(VLOOKUP(A84,[7]令和4年度契約状況調査票!$F:$AW,15,FALSE),"#,##0円")&amp;"(B)"&amp;CHAR(10)&amp;VLOOKUP(A84,[7]令和4年度契約状況調査票!$F:$AW,31,FALSE),(IF(P84="分担契約/単価契約","単価契約"&amp;CHAR(10)&amp;"予定調達総額 "&amp;TEXT(VLOOKUP(A84,[7]令和4年度契約状況調査票!$F:$AW,15,FALSE),"#,##0円")&amp;CHAR(10)&amp;"分担契約"&amp;CHAR(10)&amp;VLOOKUP(A84,[7]令和4年度契約状況調査票!$F:$AW,31,FALSE),IF(P84="分担契約","分担契約"&amp;CHAR(10)&amp;"契約総額 "&amp;TEXT(VLOOKUP(A84,[7]令和4年度契約状況調査票!$F:$AW,15,FALSE),"#,##0円")&amp;CHAR(10)&amp;VLOOKUP(A84,[7]令和4年度契約状況調査票!$F:$AW,31,FALSE),IF(P84="単価契約","単価契約"&amp;CHAR(10)&amp;"予定調達総額 "&amp;TEXT(VLOOKUP(A84,[7]令和4年度契約状況調査票!$F:$AW,15,FALSE),"#,##0円")&amp;CHAR(10)&amp;VLOOKUP(A84,[7]令和4年度契約状況調査票!$F:$AW,31,FALSE),VLOOKUP(A84,[7]令和4年度契約状況調査票!$F:$AW,31,FALSE))))))))</f>
        <v/>
      </c>
      <c r="P84" s="36" t="str">
        <f>IF(A84="","",VLOOKUP(A84,[7]令和4年度契約状況調査票!$F:$CE,52,FALSE))</f>
        <v/>
      </c>
    </row>
    <row r="85" spans="1:16" s="36" customFormat="1" ht="67.5" hidden="1" customHeight="1">
      <c r="A85" s="42" t="str">
        <f>IF(MAX([7]令和4年度契約状況調査票!F13:F91)&gt;=ROW()-5,ROW()-5,"")</f>
        <v/>
      </c>
      <c r="B85" s="13" t="str">
        <f>IF(A85="","",VLOOKUP(A85,[7]令和4年度契約状況調査票!$F:$AW,4,FALSE))</f>
        <v/>
      </c>
      <c r="C85" s="14" t="str">
        <f>IF(A85="","",VLOOKUP(A85,[7]令和4年度契約状況調査票!$F:$AW,5,FALSE))</f>
        <v/>
      </c>
      <c r="D85" s="15" t="str">
        <f>IF(A85="","",VLOOKUP(A85,[7]令和4年度契約状況調査票!$F:$AW,8,FALSE))</f>
        <v/>
      </c>
      <c r="E85" s="13" t="str">
        <f>IF(A85="","",VLOOKUP(A85,[7]令和4年度契約状況調査票!$F:$AW,9,FALSE))</f>
        <v/>
      </c>
      <c r="F85" s="16" t="str">
        <f>IF(A85="","",VLOOKUP(A85,[7]令和4年度契約状況調査票!$F:$AW,10,FALSE))</f>
        <v/>
      </c>
      <c r="G85" s="45" t="str">
        <f>IF(A85="","",VLOOKUP(A85,[7]令和4年度契約状況調査票!$F:$AW,30,FALSE))</f>
        <v/>
      </c>
      <c r="H85" s="18" t="str">
        <f>IF(A85="","",IF(VLOOKUP(A85,[7]令和4年度契約状況調査票!$F:$AW,13,FALSE)="他官署で調達手続きを実施のため","他官署で調達手続きを実施のため",IF(VLOOKUP(A85,[7]令和4年度契約状況調査票!$F:$AW,20,FALSE)="②同種の他の契約の予定価格を類推されるおそれがあるため公表しない","同種の他の契約の予定価格を類推されるおそれがあるため公表しない",IF(VLOOKUP(A85,[7]令和4年度契約状況調査票!$F:$AW,20,FALSE)="－","－",IF(VLOOKUP(A85,[7]令和4年度契約状況調査票!$F:$AW,6,FALSE)&lt;&gt;"",TEXT(VLOOKUP(A85,[7]令和4年度契約状況調査票!$F:$AW,13,FALSE),"#,##0円")&amp;CHAR(10)&amp;"(A)",VLOOKUP(A85,[7]令和4年度契約状況調査票!$F:$AW,13,FALSE))))))</f>
        <v/>
      </c>
      <c r="I85" s="18" t="str">
        <f>IF(A85="","",VLOOKUP(A85,[7]令和4年度契約状況調査票!$F:$AW,14,FALSE))</f>
        <v/>
      </c>
      <c r="J85" s="20" t="str">
        <f>IF(A85="","",IF(VLOOKUP(A85,[7]令和4年度契約状況調査票!$F:$AW,13,FALSE)="他官署で調達手続きを実施のため","－",IF(VLOOKUP(A85,[7]令和4年度契約状況調査票!$F:$AW,20,FALSE)="②同種の他の契約の予定価格を類推されるおそれがあるため公表しない","－",IF(VLOOKUP(A85,[7]令和4年度契約状況調査票!$F:$AW,20,FALSE)="－","－",IF(VLOOKUP(A85,[7]令和4年度契約状況調査票!$F:$AW,6,FALSE)&lt;&gt;"",TEXT(VLOOKUP(A85,[7]令和4年度契約状況調査票!$F:$AW,16,FALSE),"#.0%")&amp;CHAR(10)&amp;"(B/A×100)",VLOOKUP(A85,[7]令和4年度契約状況調査票!$F:$AW,16,FALSE))))))</f>
        <v/>
      </c>
      <c r="K85" s="38"/>
      <c r="L85" s="20" t="str">
        <f>IF(A85="","",IF(VLOOKUP(A85,[7]令和4年度契約状況調査票!$F:$AW,26,FALSE)="①公益社団法人","公社",IF(VLOOKUP(A85,[7]令和4年度契約状況調査票!$F:$AW,26,FALSE)="②公益財団法人","公財","")))</f>
        <v/>
      </c>
      <c r="M85" s="20" t="str">
        <f>IF(A85="","",VLOOKUP(A85,[7]令和4年度契約状況調査票!$F:$AW,27,FALSE))</f>
        <v/>
      </c>
      <c r="N85" s="38" t="str">
        <f>IF(A85="","",IF(VLOOKUP(A85,[7]令和4年度契約状況調査票!$F:$AW,12,FALSE)="国所管",VLOOKUP(A85,[7]令和4年度契約状況調査票!$F:$AW,23,FALSE),""))</f>
        <v/>
      </c>
      <c r="O85" s="22" t="str">
        <f>IF(A85="","",IF(AND(Q85="○",P85="分担契約/単価契約"),"単価契約"&amp;CHAR(10)&amp;"予定調達総額 "&amp;TEXT(VLOOKUP(A85,[7]令和4年度契約状況調査票!$F:$AW,15,FALSE),"#,##0円")&amp;"(B)"&amp;CHAR(10)&amp;"分担契約"&amp;CHAR(10)&amp;VLOOKUP(A85,[7]令和4年度契約状況調査票!$F:$AW,31,FALSE),IF(AND(Q85="○",P85="分担契約"),"分担契約"&amp;CHAR(10)&amp;"契約総額 "&amp;TEXT(VLOOKUP(A85,[7]令和4年度契約状況調査票!$F:$AW,15,FALSE),"#,##0円")&amp;"(B)"&amp;CHAR(10)&amp;VLOOKUP(A85,[7]令和4年度契約状況調査票!$F:$AW,31,FALSE),(IF(P85="分担契約/単価契約","単価契約"&amp;CHAR(10)&amp;"予定調達総額 "&amp;TEXT(VLOOKUP(A85,[7]令和4年度契約状況調査票!$F:$AW,15,FALSE),"#,##0円")&amp;CHAR(10)&amp;"分担契約"&amp;CHAR(10)&amp;VLOOKUP(A85,[7]令和4年度契約状況調査票!$F:$AW,31,FALSE),IF(P85="分担契約","分担契約"&amp;CHAR(10)&amp;"契約総額 "&amp;TEXT(VLOOKUP(A85,[7]令和4年度契約状況調査票!$F:$AW,15,FALSE),"#,##0円")&amp;CHAR(10)&amp;VLOOKUP(A85,[7]令和4年度契約状況調査票!$F:$AW,31,FALSE),IF(P85="単価契約","単価契約"&amp;CHAR(10)&amp;"予定調達総額 "&amp;TEXT(VLOOKUP(A85,[7]令和4年度契約状況調査票!$F:$AW,15,FALSE),"#,##0円")&amp;CHAR(10)&amp;VLOOKUP(A85,[7]令和4年度契約状況調査票!$F:$AW,31,FALSE),VLOOKUP(A85,[7]令和4年度契約状況調査票!$F:$AW,31,FALSE))))))))</f>
        <v/>
      </c>
      <c r="P85" s="36" t="str">
        <f>IF(A85="","",VLOOKUP(A85,[7]令和4年度契約状況調査票!$F:$CE,52,FALSE))</f>
        <v/>
      </c>
    </row>
    <row r="86" spans="1:16" s="36" customFormat="1" ht="67.5" hidden="1" customHeight="1">
      <c r="A86" s="42" t="str">
        <f>IF(MAX([7]令和4年度契約状況調査票!F13:F92)&gt;=ROW()-5,ROW()-5,"")</f>
        <v/>
      </c>
      <c r="B86" s="13" t="str">
        <f>IF(A86="","",VLOOKUP(A86,[7]令和4年度契約状況調査票!$F:$AW,4,FALSE))</f>
        <v/>
      </c>
      <c r="C86" s="14" t="str">
        <f>IF(A86="","",VLOOKUP(A86,[7]令和4年度契約状況調査票!$F:$AW,5,FALSE))</f>
        <v/>
      </c>
      <c r="D86" s="15" t="str">
        <f>IF(A86="","",VLOOKUP(A86,[7]令和4年度契約状況調査票!$F:$AW,8,FALSE))</f>
        <v/>
      </c>
      <c r="E86" s="13" t="str">
        <f>IF(A86="","",VLOOKUP(A86,[7]令和4年度契約状況調査票!$F:$AW,9,FALSE))</f>
        <v/>
      </c>
      <c r="F86" s="16" t="str">
        <f>IF(A86="","",VLOOKUP(A86,[7]令和4年度契約状況調査票!$F:$AW,10,FALSE))</f>
        <v/>
      </c>
      <c r="G86" s="45" t="str">
        <f>IF(A86="","",VLOOKUP(A86,[7]令和4年度契約状況調査票!$F:$AW,30,FALSE))</f>
        <v/>
      </c>
      <c r="H86" s="18" t="str">
        <f>IF(A86="","",IF(VLOOKUP(A86,[7]令和4年度契約状況調査票!$F:$AW,13,FALSE)="他官署で調達手続きを実施のため","他官署で調達手続きを実施のため",IF(VLOOKUP(A86,[7]令和4年度契約状況調査票!$F:$AW,20,FALSE)="②同種の他の契約の予定価格を類推されるおそれがあるため公表しない","同種の他の契約の予定価格を類推されるおそれがあるため公表しない",IF(VLOOKUP(A86,[7]令和4年度契約状況調査票!$F:$AW,20,FALSE)="－","－",IF(VLOOKUP(A86,[7]令和4年度契約状況調査票!$F:$AW,6,FALSE)&lt;&gt;"",TEXT(VLOOKUP(A86,[7]令和4年度契約状況調査票!$F:$AW,13,FALSE),"#,##0円")&amp;CHAR(10)&amp;"(A)",VLOOKUP(A86,[7]令和4年度契約状況調査票!$F:$AW,13,FALSE))))))</f>
        <v/>
      </c>
      <c r="I86" s="18" t="str">
        <f>IF(A86="","",VLOOKUP(A86,[7]令和4年度契約状況調査票!$F:$AW,14,FALSE))</f>
        <v/>
      </c>
      <c r="J86" s="20" t="str">
        <f>IF(A86="","",IF(VLOOKUP(A86,[7]令和4年度契約状況調査票!$F:$AW,13,FALSE)="他官署で調達手続きを実施のため","－",IF(VLOOKUP(A86,[7]令和4年度契約状況調査票!$F:$AW,20,FALSE)="②同種の他の契約の予定価格を類推されるおそれがあるため公表しない","－",IF(VLOOKUP(A86,[7]令和4年度契約状況調査票!$F:$AW,20,FALSE)="－","－",IF(VLOOKUP(A86,[7]令和4年度契約状況調査票!$F:$AW,6,FALSE)&lt;&gt;"",TEXT(VLOOKUP(A86,[7]令和4年度契約状況調査票!$F:$AW,16,FALSE),"#.0%")&amp;CHAR(10)&amp;"(B/A×100)",VLOOKUP(A86,[7]令和4年度契約状況調査票!$F:$AW,16,FALSE))))))</f>
        <v/>
      </c>
      <c r="K86" s="38"/>
      <c r="L86" s="20" t="str">
        <f>IF(A86="","",IF(VLOOKUP(A86,[7]令和4年度契約状況調査票!$F:$AW,26,FALSE)="①公益社団法人","公社",IF(VLOOKUP(A86,[7]令和4年度契約状況調査票!$F:$AW,26,FALSE)="②公益財団法人","公財","")))</f>
        <v/>
      </c>
      <c r="M86" s="20" t="str">
        <f>IF(A86="","",VLOOKUP(A86,[7]令和4年度契約状況調査票!$F:$AW,27,FALSE))</f>
        <v/>
      </c>
      <c r="N86" s="38" t="str">
        <f>IF(A86="","",IF(VLOOKUP(A86,[7]令和4年度契約状況調査票!$F:$AW,12,FALSE)="国所管",VLOOKUP(A86,[7]令和4年度契約状況調査票!$F:$AW,23,FALSE),""))</f>
        <v/>
      </c>
      <c r="O86" s="22" t="str">
        <f>IF(A86="","",IF(AND(Q86="○",P86="分担契約/単価契約"),"単価契約"&amp;CHAR(10)&amp;"予定調達総額 "&amp;TEXT(VLOOKUP(A86,[7]令和4年度契約状況調査票!$F:$AW,15,FALSE),"#,##0円")&amp;"(B)"&amp;CHAR(10)&amp;"分担契約"&amp;CHAR(10)&amp;VLOOKUP(A86,[7]令和4年度契約状況調査票!$F:$AW,31,FALSE),IF(AND(Q86="○",P86="分担契約"),"分担契約"&amp;CHAR(10)&amp;"契約総額 "&amp;TEXT(VLOOKUP(A86,[7]令和4年度契約状況調査票!$F:$AW,15,FALSE),"#,##0円")&amp;"(B)"&amp;CHAR(10)&amp;VLOOKUP(A86,[7]令和4年度契約状況調査票!$F:$AW,31,FALSE),(IF(P86="分担契約/単価契約","単価契約"&amp;CHAR(10)&amp;"予定調達総額 "&amp;TEXT(VLOOKUP(A86,[7]令和4年度契約状況調査票!$F:$AW,15,FALSE),"#,##0円")&amp;CHAR(10)&amp;"分担契約"&amp;CHAR(10)&amp;VLOOKUP(A86,[7]令和4年度契約状況調査票!$F:$AW,31,FALSE),IF(P86="分担契約","分担契約"&amp;CHAR(10)&amp;"契約総額 "&amp;TEXT(VLOOKUP(A86,[7]令和4年度契約状況調査票!$F:$AW,15,FALSE),"#,##0円")&amp;CHAR(10)&amp;VLOOKUP(A86,[7]令和4年度契約状況調査票!$F:$AW,31,FALSE),IF(P86="単価契約","単価契約"&amp;CHAR(10)&amp;"予定調達総額 "&amp;TEXT(VLOOKUP(A86,[7]令和4年度契約状況調査票!$F:$AW,15,FALSE),"#,##0円")&amp;CHAR(10)&amp;VLOOKUP(A86,[7]令和4年度契約状況調査票!$F:$AW,31,FALSE),VLOOKUP(A86,[7]令和4年度契約状況調査票!$F:$AW,31,FALSE))))))))</f>
        <v/>
      </c>
      <c r="P86" s="36" t="str">
        <f>IF(A86="","",VLOOKUP(A86,[7]令和4年度契約状況調査票!$F:$CE,52,FALSE))</f>
        <v/>
      </c>
    </row>
    <row r="87" spans="1:16" s="36" customFormat="1" ht="60" hidden="1" customHeight="1">
      <c r="A87" s="42" t="str">
        <f>IF(MAX([7]令和4年度契約状況調査票!F13:F93)&gt;=ROW()-5,ROW()-5,"")</f>
        <v/>
      </c>
      <c r="B87" s="13" t="str">
        <f>IF(A87="","",VLOOKUP(A87,[7]令和4年度契約状況調査票!$F:$AW,4,FALSE))</f>
        <v/>
      </c>
      <c r="C87" s="14" t="str">
        <f>IF(A87="","",VLOOKUP(A87,[7]令和4年度契約状況調査票!$F:$AW,5,FALSE))</f>
        <v/>
      </c>
      <c r="D87" s="15" t="str">
        <f>IF(A87="","",VLOOKUP(A87,[7]令和4年度契約状況調査票!$F:$AW,8,FALSE))</f>
        <v/>
      </c>
      <c r="E87" s="13" t="str">
        <f>IF(A87="","",VLOOKUP(A87,[7]令和4年度契約状況調査票!$F:$AW,9,FALSE))</f>
        <v/>
      </c>
      <c r="F87" s="16" t="str">
        <f>IF(A87="","",VLOOKUP(A87,[7]令和4年度契約状況調査票!$F:$AW,10,FALSE))</f>
        <v/>
      </c>
      <c r="G87" s="45" t="str">
        <f>IF(A87="","",VLOOKUP(A87,[7]令和4年度契約状況調査票!$F:$AW,30,FALSE))</f>
        <v/>
      </c>
      <c r="H87" s="18" t="str">
        <f>IF(A87="","",IF(VLOOKUP(A87,[7]令和4年度契約状況調査票!$F:$AW,13,FALSE)="他官署で調達手続きを実施のため","他官署で調達手続きを実施のため",IF(VLOOKUP(A87,[7]令和4年度契約状況調査票!$F:$AW,20,FALSE)="②同種の他の契約の予定価格を類推されるおそれがあるため公表しない","同種の他の契約の予定価格を類推されるおそれがあるため公表しない",IF(VLOOKUP(A87,[7]令和4年度契約状況調査票!$F:$AW,20,FALSE)="－","－",IF(VLOOKUP(A87,[7]令和4年度契約状況調査票!$F:$AW,6,FALSE)&lt;&gt;"",TEXT(VLOOKUP(A87,[7]令和4年度契約状況調査票!$F:$AW,13,FALSE),"#,##0円")&amp;CHAR(10)&amp;"(A)",VLOOKUP(A87,[7]令和4年度契約状況調査票!$F:$AW,13,FALSE))))))</f>
        <v/>
      </c>
      <c r="I87" s="18" t="str">
        <f>IF(A87="","",VLOOKUP(A87,[7]令和4年度契約状況調査票!$F:$AW,14,FALSE))</f>
        <v/>
      </c>
      <c r="J87" s="20" t="str">
        <f>IF(A87="","",IF(VLOOKUP(A87,[7]令和4年度契約状況調査票!$F:$AW,13,FALSE)="他官署で調達手続きを実施のため","－",IF(VLOOKUP(A87,[7]令和4年度契約状況調査票!$F:$AW,20,FALSE)="②同種の他の契約の予定価格を類推されるおそれがあるため公表しない","－",IF(VLOOKUP(A87,[7]令和4年度契約状況調査票!$F:$AW,20,FALSE)="－","－",IF(VLOOKUP(A87,[7]令和4年度契約状況調査票!$F:$AW,6,FALSE)&lt;&gt;"",TEXT(VLOOKUP(A87,[7]令和4年度契約状況調査票!$F:$AW,16,FALSE),"#.0%")&amp;CHAR(10)&amp;"(B/A×100)",VLOOKUP(A87,[7]令和4年度契約状況調査票!$F:$AW,16,FALSE))))))</f>
        <v/>
      </c>
      <c r="K87" s="38"/>
      <c r="L87" s="20" t="str">
        <f>IF(A87="","",IF(VLOOKUP(A87,[7]令和4年度契約状況調査票!$F:$AW,26,FALSE)="①公益社団法人","公社",IF(VLOOKUP(A87,[7]令和4年度契約状況調査票!$F:$AW,26,FALSE)="②公益財団法人","公財","")))</f>
        <v/>
      </c>
      <c r="M87" s="20" t="str">
        <f>IF(A87="","",VLOOKUP(A87,[7]令和4年度契約状況調査票!$F:$AW,27,FALSE))</f>
        <v/>
      </c>
      <c r="N87" s="38" t="str">
        <f>IF(A87="","",IF(VLOOKUP(A87,[7]令和4年度契約状況調査票!$F:$AW,12,FALSE)="国所管",VLOOKUP(A87,[7]令和4年度契約状況調査票!$F:$AW,23,FALSE),""))</f>
        <v/>
      </c>
      <c r="O87" s="22" t="str">
        <f>IF(A87="","",IF(AND(Q87="○",P87="分担契約/単価契約"),"単価契約"&amp;CHAR(10)&amp;"予定調達総額 "&amp;TEXT(VLOOKUP(A87,[7]令和4年度契約状況調査票!$F:$AW,15,FALSE),"#,##0円")&amp;"(B)"&amp;CHAR(10)&amp;"分担契約"&amp;CHAR(10)&amp;VLOOKUP(A87,[7]令和4年度契約状況調査票!$F:$AW,31,FALSE),IF(AND(Q87="○",P87="分担契約"),"分担契約"&amp;CHAR(10)&amp;"契約総額 "&amp;TEXT(VLOOKUP(A87,[7]令和4年度契約状況調査票!$F:$AW,15,FALSE),"#,##0円")&amp;"(B)"&amp;CHAR(10)&amp;VLOOKUP(A87,[7]令和4年度契約状況調査票!$F:$AW,31,FALSE),(IF(P87="分担契約/単価契約","単価契約"&amp;CHAR(10)&amp;"予定調達総額 "&amp;TEXT(VLOOKUP(A87,[7]令和4年度契約状況調査票!$F:$AW,15,FALSE),"#,##0円")&amp;CHAR(10)&amp;"分担契約"&amp;CHAR(10)&amp;VLOOKUP(A87,[7]令和4年度契約状況調査票!$F:$AW,31,FALSE),IF(P87="分担契約","分担契約"&amp;CHAR(10)&amp;"契約総額 "&amp;TEXT(VLOOKUP(A87,[7]令和4年度契約状況調査票!$F:$AW,15,FALSE),"#,##0円")&amp;CHAR(10)&amp;VLOOKUP(A87,[7]令和4年度契約状況調査票!$F:$AW,31,FALSE),IF(P87="単価契約","単価契約"&amp;CHAR(10)&amp;"予定調達総額 "&amp;TEXT(VLOOKUP(A87,[7]令和4年度契約状況調査票!$F:$AW,15,FALSE),"#,##0円")&amp;CHAR(10)&amp;VLOOKUP(A87,[7]令和4年度契約状況調査票!$F:$AW,31,FALSE),VLOOKUP(A87,[7]令和4年度契約状況調査票!$F:$AW,31,FALSE))))))))</f>
        <v/>
      </c>
      <c r="P87" s="36" t="str">
        <f>IF(A87="","",VLOOKUP(A87,[7]令和4年度契約状況調査票!$F:$CE,52,FALSE))</f>
        <v/>
      </c>
    </row>
    <row r="88" spans="1:16" s="36" customFormat="1" ht="60" hidden="1" customHeight="1">
      <c r="A88" s="42" t="str">
        <f>IF(MAX([7]令和4年度契約状況調査票!F13:F94)&gt;=ROW()-5,ROW()-5,"")</f>
        <v/>
      </c>
      <c r="B88" s="13" t="str">
        <f>IF(A88="","",VLOOKUP(A88,[7]令和4年度契約状況調査票!$F:$AW,4,FALSE))</f>
        <v/>
      </c>
      <c r="C88" s="14" t="str">
        <f>IF(A88="","",VLOOKUP(A88,[7]令和4年度契約状況調査票!$F:$AW,5,FALSE))</f>
        <v/>
      </c>
      <c r="D88" s="15" t="str">
        <f>IF(A88="","",VLOOKUP(A88,[7]令和4年度契約状況調査票!$F:$AW,8,FALSE))</f>
        <v/>
      </c>
      <c r="E88" s="13" t="str">
        <f>IF(A88="","",VLOOKUP(A88,[7]令和4年度契約状況調査票!$F:$AW,9,FALSE))</f>
        <v/>
      </c>
      <c r="F88" s="16" t="str">
        <f>IF(A88="","",VLOOKUP(A88,[7]令和4年度契約状況調査票!$F:$AW,10,FALSE))</f>
        <v/>
      </c>
      <c r="G88" s="45" t="str">
        <f>IF(A88="","",VLOOKUP(A88,[7]令和4年度契約状況調査票!$F:$AW,30,FALSE))</f>
        <v/>
      </c>
      <c r="H88" s="18" t="str">
        <f>IF(A88="","",IF(VLOOKUP(A88,[7]令和4年度契約状況調査票!$F:$AW,13,FALSE)="他官署で調達手続きを実施のため","他官署で調達手続きを実施のため",IF(VLOOKUP(A88,[7]令和4年度契約状況調査票!$F:$AW,20,FALSE)="②同種の他の契約の予定価格を類推されるおそれがあるため公表しない","同種の他の契約の予定価格を類推されるおそれがあるため公表しない",IF(VLOOKUP(A88,[7]令和4年度契約状況調査票!$F:$AW,20,FALSE)="－","－",IF(VLOOKUP(A88,[7]令和4年度契約状況調査票!$F:$AW,6,FALSE)&lt;&gt;"",TEXT(VLOOKUP(A88,[7]令和4年度契約状況調査票!$F:$AW,13,FALSE),"#,##0円")&amp;CHAR(10)&amp;"(A)",VLOOKUP(A88,[7]令和4年度契約状況調査票!$F:$AW,13,FALSE))))))</f>
        <v/>
      </c>
      <c r="I88" s="18" t="str">
        <f>IF(A88="","",VLOOKUP(A88,[7]令和4年度契約状況調査票!$F:$AW,14,FALSE))</f>
        <v/>
      </c>
      <c r="J88" s="20" t="str">
        <f>IF(A88="","",IF(VLOOKUP(A88,[7]令和4年度契約状況調査票!$F:$AW,13,FALSE)="他官署で調達手続きを実施のため","－",IF(VLOOKUP(A88,[7]令和4年度契約状況調査票!$F:$AW,20,FALSE)="②同種の他の契約の予定価格を類推されるおそれがあるため公表しない","－",IF(VLOOKUP(A88,[7]令和4年度契約状況調査票!$F:$AW,20,FALSE)="－","－",IF(VLOOKUP(A88,[7]令和4年度契約状況調査票!$F:$AW,6,FALSE)&lt;&gt;"",TEXT(VLOOKUP(A88,[7]令和4年度契約状況調査票!$F:$AW,16,FALSE),"#.0%")&amp;CHAR(10)&amp;"(B/A×100)",VLOOKUP(A88,[7]令和4年度契約状況調査票!$F:$AW,16,FALSE))))))</f>
        <v/>
      </c>
      <c r="K88" s="38"/>
      <c r="L88" s="20" t="str">
        <f>IF(A88="","",IF(VLOOKUP(A88,[7]令和4年度契約状況調査票!$F:$AW,26,FALSE)="①公益社団法人","公社",IF(VLOOKUP(A88,[7]令和4年度契約状況調査票!$F:$AW,26,FALSE)="②公益財団法人","公財","")))</f>
        <v/>
      </c>
      <c r="M88" s="20" t="str">
        <f>IF(A88="","",VLOOKUP(A88,[7]令和4年度契約状況調査票!$F:$AW,27,FALSE))</f>
        <v/>
      </c>
      <c r="N88" s="38" t="str">
        <f>IF(A88="","",IF(VLOOKUP(A88,[7]令和4年度契約状況調査票!$F:$AW,12,FALSE)="国所管",VLOOKUP(A88,[7]令和4年度契約状況調査票!$F:$AW,23,FALSE),""))</f>
        <v/>
      </c>
      <c r="O88" s="22" t="str">
        <f>IF(A88="","",IF(AND(Q88="○",P88="分担契約/単価契約"),"単価契約"&amp;CHAR(10)&amp;"予定調達総額 "&amp;TEXT(VLOOKUP(A88,[7]令和4年度契約状況調査票!$F:$AW,15,FALSE),"#,##0円")&amp;"(B)"&amp;CHAR(10)&amp;"分担契約"&amp;CHAR(10)&amp;VLOOKUP(A88,[7]令和4年度契約状況調査票!$F:$AW,31,FALSE),IF(AND(Q88="○",P88="分担契約"),"分担契約"&amp;CHAR(10)&amp;"契約総額 "&amp;TEXT(VLOOKUP(A88,[7]令和4年度契約状況調査票!$F:$AW,15,FALSE),"#,##0円")&amp;"(B)"&amp;CHAR(10)&amp;VLOOKUP(A88,[7]令和4年度契約状況調査票!$F:$AW,31,FALSE),(IF(P88="分担契約/単価契約","単価契約"&amp;CHAR(10)&amp;"予定調達総額 "&amp;TEXT(VLOOKUP(A88,[7]令和4年度契約状況調査票!$F:$AW,15,FALSE),"#,##0円")&amp;CHAR(10)&amp;"分担契約"&amp;CHAR(10)&amp;VLOOKUP(A88,[7]令和4年度契約状況調査票!$F:$AW,31,FALSE),IF(P88="分担契約","分担契約"&amp;CHAR(10)&amp;"契約総額 "&amp;TEXT(VLOOKUP(A88,[7]令和4年度契約状況調査票!$F:$AW,15,FALSE),"#,##0円")&amp;CHAR(10)&amp;VLOOKUP(A88,[7]令和4年度契約状況調査票!$F:$AW,31,FALSE),IF(P88="単価契約","単価契約"&amp;CHAR(10)&amp;"予定調達総額 "&amp;TEXT(VLOOKUP(A88,[7]令和4年度契約状況調査票!$F:$AW,15,FALSE),"#,##0円")&amp;CHAR(10)&amp;VLOOKUP(A88,[7]令和4年度契約状況調査票!$F:$AW,31,FALSE),VLOOKUP(A88,[7]令和4年度契約状況調査票!$F:$AW,31,FALSE))))))))</f>
        <v/>
      </c>
      <c r="P88" s="36" t="str">
        <f>IF(A88="","",VLOOKUP(A88,[7]令和4年度契約状況調査票!$F:$CE,52,FALSE))</f>
        <v/>
      </c>
    </row>
    <row r="89" spans="1:16" s="36" customFormat="1" ht="60" hidden="1" customHeight="1">
      <c r="A89" s="42" t="str">
        <f>IF(MAX([7]令和4年度契約状況調査票!F13:F95)&gt;=ROW()-5,ROW()-5,"")</f>
        <v/>
      </c>
      <c r="B89" s="13" t="str">
        <f>IF(A89="","",VLOOKUP(A89,[7]令和4年度契約状況調査票!$F:$AW,4,FALSE))</f>
        <v/>
      </c>
      <c r="C89" s="14" t="str">
        <f>IF(A89="","",VLOOKUP(A89,[7]令和4年度契約状況調査票!$F:$AW,5,FALSE))</f>
        <v/>
      </c>
      <c r="D89" s="15" t="str">
        <f>IF(A89="","",VLOOKUP(A89,[7]令和4年度契約状況調査票!$F:$AW,8,FALSE))</f>
        <v/>
      </c>
      <c r="E89" s="13" t="str">
        <f>IF(A89="","",VLOOKUP(A89,[7]令和4年度契約状況調査票!$F:$AW,9,FALSE))</f>
        <v/>
      </c>
      <c r="F89" s="16" t="str">
        <f>IF(A89="","",VLOOKUP(A89,[7]令和4年度契約状況調査票!$F:$AW,10,FALSE))</f>
        <v/>
      </c>
      <c r="G89" s="45" t="str">
        <f>IF(A89="","",VLOOKUP(A89,[7]令和4年度契約状況調査票!$F:$AW,30,FALSE))</f>
        <v/>
      </c>
      <c r="H89" s="18" t="str">
        <f>IF(A89="","",IF(VLOOKUP(A89,[7]令和4年度契約状況調査票!$F:$AW,13,FALSE)="他官署で調達手続きを実施のため","他官署で調達手続きを実施のため",IF(VLOOKUP(A89,[7]令和4年度契約状況調査票!$F:$AW,20,FALSE)="②同種の他の契約の予定価格を類推されるおそれがあるため公表しない","同種の他の契約の予定価格を類推されるおそれがあるため公表しない",IF(VLOOKUP(A89,[7]令和4年度契約状況調査票!$F:$AW,20,FALSE)="－","－",IF(VLOOKUP(A89,[7]令和4年度契約状況調査票!$F:$AW,6,FALSE)&lt;&gt;"",TEXT(VLOOKUP(A89,[7]令和4年度契約状況調査票!$F:$AW,13,FALSE),"#,##0円")&amp;CHAR(10)&amp;"(A)",VLOOKUP(A89,[7]令和4年度契約状況調査票!$F:$AW,13,FALSE))))))</f>
        <v/>
      </c>
      <c r="I89" s="18" t="str">
        <f>IF(A89="","",VLOOKUP(A89,[7]令和4年度契約状況調査票!$F:$AW,14,FALSE))</f>
        <v/>
      </c>
      <c r="J89" s="20" t="str">
        <f>IF(A89="","",IF(VLOOKUP(A89,[7]令和4年度契約状況調査票!$F:$AW,13,FALSE)="他官署で調達手続きを実施のため","－",IF(VLOOKUP(A89,[7]令和4年度契約状況調査票!$F:$AW,20,FALSE)="②同種の他の契約の予定価格を類推されるおそれがあるため公表しない","－",IF(VLOOKUP(A89,[7]令和4年度契約状況調査票!$F:$AW,20,FALSE)="－","－",IF(VLOOKUP(A89,[7]令和4年度契約状況調査票!$F:$AW,6,FALSE)&lt;&gt;"",TEXT(VLOOKUP(A89,[7]令和4年度契約状況調査票!$F:$AW,16,FALSE),"#.0%")&amp;CHAR(10)&amp;"(B/A×100)",VLOOKUP(A89,[7]令和4年度契約状況調査票!$F:$AW,16,FALSE))))))</f>
        <v/>
      </c>
      <c r="K89" s="38"/>
      <c r="L89" s="20" t="str">
        <f>IF(A89="","",IF(VLOOKUP(A89,[7]令和4年度契約状況調査票!$F:$AW,26,FALSE)="①公益社団法人","公社",IF(VLOOKUP(A89,[7]令和4年度契約状況調査票!$F:$AW,26,FALSE)="②公益財団法人","公財","")))</f>
        <v/>
      </c>
      <c r="M89" s="20" t="str">
        <f>IF(A89="","",VLOOKUP(A89,[7]令和4年度契約状況調査票!$F:$AW,27,FALSE))</f>
        <v/>
      </c>
      <c r="N89" s="38" t="str">
        <f>IF(A89="","",IF(VLOOKUP(A89,[7]令和4年度契約状況調査票!$F:$AW,12,FALSE)="国所管",VLOOKUP(A89,[7]令和4年度契約状況調査票!$F:$AW,23,FALSE),""))</f>
        <v/>
      </c>
      <c r="O89" s="22" t="str">
        <f>IF(A89="","",IF(AND(Q89="○",P89="分担契約/単価契約"),"単価契約"&amp;CHAR(10)&amp;"予定調達総額 "&amp;TEXT(VLOOKUP(A89,[7]令和4年度契約状況調査票!$F:$AW,15,FALSE),"#,##0円")&amp;"(B)"&amp;CHAR(10)&amp;"分担契約"&amp;CHAR(10)&amp;VLOOKUP(A89,[7]令和4年度契約状況調査票!$F:$AW,31,FALSE),IF(AND(Q89="○",P89="分担契約"),"分担契約"&amp;CHAR(10)&amp;"契約総額 "&amp;TEXT(VLOOKUP(A89,[7]令和4年度契約状況調査票!$F:$AW,15,FALSE),"#,##0円")&amp;"(B)"&amp;CHAR(10)&amp;VLOOKUP(A89,[7]令和4年度契約状況調査票!$F:$AW,31,FALSE),(IF(P89="分担契約/単価契約","単価契約"&amp;CHAR(10)&amp;"予定調達総額 "&amp;TEXT(VLOOKUP(A89,[7]令和4年度契約状況調査票!$F:$AW,15,FALSE),"#,##0円")&amp;CHAR(10)&amp;"分担契約"&amp;CHAR(10)&amp;VLOOKUP(A89,[7]令和4年度契約状況調査票!$F:$AW,31,FALSE),IF(P89="分担契約","分担契約"&amp;CHAR(10)&amp;"契約総額 "&amp;TEXT(VLOOKUP(A89,[7]令和4年度契約状況調査票!$F:$AW,15,FALSE),"#,##0円")&amp;CHAR(10)&amp;VLOOKUP(A89,[7]令和4年度契約状況調査票!$F:$AW,31,FALSE),IF(P89="単価契約","単価契約"&amp;CHAR(10)&amp;"予定調達総額 "&amp;TEXT(VLOOKUP(A89,[7]令和4年度契約状況調査票!$F:$AW,15,FALSE),"#,##0円")&amp;CHAR(10)&amp;VLOOKUP(A89,[7]令和4年度契約状況調査票!$F:$AW,31,FALSE),VLOOKUP(A89,[7]令和4年度契約状況調査票!$F:$AW,31,FALSE))))))))</f>
        <v/>
      </c>
      <c r="P89" s="36" t="str">
        <f>IF(A89="","",VLOOKUP(A89,[7]令和4年度契約状況調査票!$F:$CE,52,FALSE))</f>
        <v/>
      </c>
    </row>
    <row r="90" spans="1:16" s="36" customFormat="1" ht="60" hidden="1" customHeight="1">
      <c r="A90" s="42" t="str">
        <f>IF(MAX([7]令和4年度契約状況調査票!F13:F96)&gt;=ROW()-5,ROW()-5,"")</f>
        <v/>
      </c>
      <c r="B90" s="13" t="str">
        <f>IF(A90="","",VLOOKUP(A90,[7]令和4年度契約状況調査票!$F:$AW,4,FALSE))</f>
        <v/>
      </c>
      <c r="C90" s="14" t="str">
        <f>IF(A90="","",VLOOKUP(A90,[7]令和4年度契約状況調査票!$F:$AW,5,FALSE))</f>
        <v/>
      </c>
      <c r="D90" s="15" t="str">
        <f>IF(A90="","",VLOOKUP(A90,[7]令和4年度契約状況調査票!$F:$AW,8,FALSE))</f>
        <v/>
      </c>
      <c r="E90" s="13" t="str">
        <f>IF(A90="","",VLOOKUP(A90,[7]令和4年度契約状況調査票!$F:$AW,9,FALSE))</f>
        <v/>
      </c>
      <c r="F90" s="16" t="str">
        <f>IF(A90="","",VLOOKUP(A90,[7]令和4年度契約状況調査票!$F:$AW,10,FALSE))</f>
        <v/>
      </c>
      <c r="G90" s="45" t="str">
        <f>IF(A90="","",VLOOKUP(A90,[7]令和4年度契約状況調査票!$F:$AW,30,FALSE))</f>
        <v/>
      </c>
      <c r="H90" s="18" t="str">
        <f>IF(A90="","",IF(VLOOKUP(A90,[7]令和4年度契約状況調査票!$F:$AW,13,FALSE)="他官署で調達手続きを実施のため","他官署で調達手続きを実施のため",IF(VLOOKUP(A90,[7]令和4年度契約状況調査票!$F:$AW,20,FALSE)="②同種の他の契約の予定価格を類推されるおそれがあるため公表しない","同種の他の契約の予定価格を類推されるおそれがあるため公表しない",IF(VLOOKUP(A90,[7]令和4年度契約状況調査票!$F:$AW,20,FALSE)="－","－",IF(VLOOKUP(A90,[7]令和4年度契約状況調査票!$F:$AW,6,FALSE)&lt;&gt;"",TEXT(VLOOKUP(A90,[7]令和4年度契約状況調査票!$F:$AW,13,FALSE),"#,##0円")&amp;CHAR(10)&amp;"(A)",VLOOKUP(A90,[7]令和4年度契約状況調査票!$F:$AW,13,FALSE))))))</f>
        <v/>
      </c>
      <c r="I90" s="18" t="str">
        <f>IF(A90="","",VLOOKUP(A90,[7]令和4年度契約状況調査票!$F:$AW,14,FALSE))</f>
        <v/>
      </c>
      <c r="J90" s="20" t="str">
        <f>IF(A90="","",IF(VLOOKUP(A90,[7]令和4年度契約状況調査票!$F:$AW,13,FALSE)="他官署で調達手続きを実施のため","－",IF(VLOOKUP(A90,[7]令和4年度契約状況調査票!$F:$AW,20,FALSE)="②同種の他の契約の予定価格を類推されるおそれがあるため公表しない","－",IF(VLOOKUP(A90,[7]令和4年度契約状況調査票!$F:$AW,20,FALSE)="－","－",IF(VLOOKUP(A90,[7]令和4年度契約状況調査票!$F:$AW,6,FALSE)&lt;&gt;"",TEXT(VLOOKUP(A90,[7]令和4年度契約状況調査票!$F:$AW,16,FALSE),"#.0%")&amp;CHAR(10)&amp;"(B/A×100)",VLOOKUP(A90,[7]令和4年度契約状況調査票!$F:$AW,16,FALSE))))))</f>
        <v/>
      </c>
      <c r="K90" s="38"/>
      <c r="L90" s="20" t="str">
        <f>IF(A90="","",IF(VLOOKUP(A90,[7]令和4年度契約状況調査票!$F:$AW,26,FALSE)="①公益社団法人","公社",IF(VLOOKUP(A90,[7]令和4年度契約状況調査票!$F:$AW,26,FALSE)="②公益財団法人","公財","")))</f>
        <v/>
      </c>
      <c r="M90" s="20" t="str">
        <f>IF(A90="","",VLOOKUP(A90,[7]令和4年度契約状況調査票!$F:$AW,27,FALSE))</f>
        <v/>
      </c>
      <c r="N90" s="38" t="str">
        <f>IF(A90="","",IF(VLOOKUP(A90,[7]令和4年度契約状況調査票!$F:$AW,12,FALSE)="国所管",VLOOKUP(A90,[7]令和4年度契約状況調査票!$F:$AW,23,FALSE),""))</f>
        <v/>
      </c>
      <c r="O90" s="22" t="str">
        <f>IF(A90="","",IF(AND(Q90="○",P90="分担契約/単価契約"),"単価契約"&amp;CHAR(10)&amp;"予定調達総額 "&amp;TEXT(VLOOKUP(A90,[7]令和4年度契約状況調査票!$F:$AW,15,FALSE),"#,##0円")&amp;"(B)"&amp;CHAR(10)&amp;"分担契約"&amp;CHAR(10)&amp;VLOOKUP(A90,[7]令和4年度契約状況調査票!$F:$AW,31,FALSE),IF(AND(Q90="○",P90="分担契約"),"分担契約"&amp;CHAR(10)&amp;"契約総額 "&amp;TEXT(VLOOKUP(A90,[7]令和4年度契約状況調査票!$F:$AW,15,FALSE),"#,##0円")&amp;"(B)"&amp;CHAR(10)&amp;VLOOKUP(A90,[7]令和4年度契約状況調査票!$F:$AW,31,FALSE),(IF(P90="分担契約/単価契約","単価契約"&amp;CHAR(10)&amp;"予定調達総額 "&amp;TEXT(VLOOKUP(A90,[7]令和4年度契約状況調査票!$F:$AW,15,FALSE),"#,##0円")&amp;CHAR(10)&amp;"分担契約"&amp;CHAR(10)&amp;VLOOKUP(A90,[7]令和4年度契約状況調査票!$F:$AW,31,FALSE),IF(P90="分担契約","分担契約"&amp;CHAR(10)&amp;"契約総額 "&amp;TEXT(VLOOKUP(A90,[7]令和4年度契約状況調査票!$F:$AW,15,FALSE),"#,##0円")&amp;CHAR(10)&amp;VLOOKUP(A90,[7]令和4年度契約状況調査票!$F:$AW,31,FALSE),IF(P90="単価契約","単価契約"&amp;CHAR(10)&amp;"予定調達総額 "&amp;TEXT(VLOOKUP(A90,[7]令和4年度契約状況調査票!$F:$AW,15,FALSE),"#,##0円")&amp;CHAR(10)&amp;VLOOKUP(A90,[7]令和4年度契約状況調査票!$F:$AW,31,FALSE),VLOOKUP(A90,[7]令和4年度契約状況調査票!$F:$AW,31,FALSE))))))))</f>
        <v/>
      </c>
      <c r="P90" s="36" t="str">
        <f>IF(A90="","",VLOOKUP(A90,[7]令和4年度契約状況調査票!$F:$CE,52,FALSE))</f>
        <v/>
      </c>
    </row>
    <row r="91" spans="1:16" s="36" customFormat="1" ht="60" hidden="1" customHeight="1">
      <c r="A91" s="42" t="str">
        <f>IF(MAX([7]令和4年度契約状況調査票!F13:F97)&gt;=ROW()-5,ROW()-5,"")</f>
        <v/>
      </c>
      <c r="B91" s="13" t="str">
        <f>IF(A91="","",VLOOKUP(A91,[7]令和4年度契約状況調査票!$F:$AW,4,FALSE))</f>
        <v/>
      </c>
      <c r="C91" s="14" t="str">
        <f>IF(A91="","",VLOOKUP(A91,[7]令和4年度契約状況調査票!$F:$AW,5,FALSE))</f>
        <v/>
      </c>
      <c r="D91" s="15" t="str">
        <f>IF(A91="","",VLOOKUP(A91,[7]令和4年度契約状況調査票!$F:$AW,8,FALSE))</f>
        <v/>
      </c>
      <c r="E91" s="13" t="str">
        <f>IF(A91="","",VLOOKUP(A91,[7]令和4年度契約状況調査票!$F:$AW,9,FALSE))</f>
        <v/>
      </c>
      <c r="F91" s="16" t="str">
        <f>IF(A91="","",VLOOKUP(A91,[7]令和4年度契約状況調査票!$F:$AW,10,FALSE))</f>
        <v/>
      </c>
      <c r="G91" s="45" t="str">
        <f>IF(A91="","",VLOOKUP(A91,[7]令和4年度契約状況調査票!$F:$AW,30,FALSE))</f>
        <v/>
      </c>
      <c r="H91" s="18" t="str">
        <f>IF(A91="","",IF(VLOOKUP(A91,[7]令和4年度契約状況調査票!$F:$AW,13,FALSE)="他官署で調達手続きを実施のため","他官署で調達手続きを実施のため",IF(VLOOKUP(A91,[7]令和4年度契約状況調査票!$F:$AW,20,FALSE)="②同種の他の契約の予定価格を類推されるおそれがあるため公表しない","同種の他の契約の予定価格を類推されるおそれがあるため公表しない",IF(VLOOKUP(A91,[7]令和4年度契約状況調査票!$F:$AW,20,FALSE)="－","－",IF(VLOOKUP(A91,[7]令和4年度契約状況調査票!$F:$AW,6,FALSE)&lt;&gt;"",TEXT(VLOOKUP(A91,[7]令和4年度契約状況調査票!$F:$AW,13,FALSE),"#,##0円")&amp;CHAR(10)&amp;"(A)",VLOOKUP(A91,[7]令和4年度契約状況調査票!$F:$AW,13,FALSE))))))</f>
        <v/>
      </c>
      <c r="I91" s="18" t="str">
        <f>IF(A91="","",VLOOKUP(A91,[7]令和4年度契約状況調査票!$F:$AW,14,FALSE))</f>
        <v/>
      </c>
      <c r="J91" s="20" t="str">
        <f>IF(A91="","",IF(VLOOKUP(A91,[7]令和4年度契約状況調査票!$F:$AW,13,FALSE)="他官署で調達手続きを実施のため","－",IF(VLOOKUP(A91,[7]令和4年度契約状況調査票!$F:$AW,20,FALSE)="②同種の他の契約の予定価格を類推されるおそれがあるため公表しない","－",IF(VLOOKUP(A91,[7]令和4年度契約状況調査票!$F:$AW,20,FALSE)="－","－",IF(VLOOKUP(A91,[7]令和4年度契約状況調査票!$F:$AW,6,FALSE)&lt;&gt;"",TEXT(VLOOKUP(A91,[7]令和4年度契約状況調査票!$F:$AW,16,FALSE),"#.0%")&amp;CHAR(10)&amp;"(B/A×100)",VLOOKUP(A91,[7]令和4年度契約状況調査票!$F:$AW,16,FALSE))))))</f>
        <v/>
      </c>
      <c r="K91" s="38"/>
      <c r="L91" s="20" t="str">
        <f>IF(A91="","",IF(VLOOKUP(A91,[7]令和4年度契約状況調査票!$F:$AW,26,FALSE)="①公益社団法人","公社",IF(VLOOKUP(A91,[7]令和4年度契約状況調査票!$F:$AW,26,FALSE)="②公益財団法人","公財","")))</f>
        <v/>
      </c>
      <c r="M91" s="20" t="str">
        <f>IF(A91="","",VLOOKUP(A91,[7]令和4年度契約状況調査票!$F:$AW,27,FALSE))</f>
        <v/>
      </c>
      <c r="N91" s="38" t="str">
        <f>IF(A91="","",IF(VLOOKUP(A91,[7]令和4年度契約状況調査票!$F:$AW,12,FALSE)="国所管",VLOOKUP(A91,[7]令和4年度契約状況調査票!$F:$AW,23,FALSE),""))</f>
        <v/>
      </c>
      <c r="O91" s="22" t="str">
        <f>IF(A91="","",IF(AND(Q91="○",P91="分担契約/単価契約"),"単価契約"&amp;CHAR(10)&amp;"予定調達総額 "&amp;TEXT(VLOOKUP(A91,[7]令和4年度契約状況調査票!$F:$AW,15,FALSE),"#,##0円")&amp;"(B)"&amp;CHAR(10)&amp;"分担契約"&amp;CHAR(10)&amp;VLOOKUP(A91,[7]令和4年度契約状況調査票!$F:$AW,31,FALSE),IF(AND(Q91="○",P91="分担契約"),"分担契約"&amp;CHAR(10)&amp;"契約総額 "&amp;TEXT(VLOOKUP(A91,[7]令和4年度契約状況調査票!$F:$AW,15,FALSE),"#,##0円")&amp;"(B)"&amp;CHAR(10)&amp;VLOOKUP(A91,[7]令和4年度契約状況調査票!$F:$AW,31,FALSE),(IF(P91="分担契約/単価契約","単価契約"&amp;CHAR(10)&amp;"予定調達総額 "&amp;TEXT(VLOOKUP(A91,[7]令和4年度契約状況調査票!$F:$AW,15,FALSE),"#,##0円")&amp;CHAR(10)&amp;"分担契約"&amp;CHAR(10)&amp;VLOOKUP(A91,[7]令和4年度契約状況調査票!$F:$AW,31,FALSE),IF(P91="分担契約","分担契約"&amp;CHAR(10)&amp;"契約総額 "&amp;TEXT(VLOOKUP(A91,[7]令和4年度契約状況調査票!$F:$AW,15,FALSE),"#,##0円")&amp;CHAR(10)&amp;VLOOKUP(A91,[7]令和4年度契約状況調査票!$F:$AW,31,FALSE),IF(P91="単価契約","単価契約"&amp;CHAR(10)&amp;"予定調達総額 "&amp;TEXT(VLOOKUP(A91,[7]令和4年度契約状況調査票!$F:$AW,15,FALSE),"#,##0円")&amp;CHAR(10)&amp;VLOOKUP(A91,[7]令和4年度契約状況調査票!$F:$AW,31,FALSE),VLOOKUP(A91,[7]令和4年度契約状況調査票!$F:$AW,31,FALSE))))))))</f>
        <v/>
      </c>
      <c r="P91" s="36" t="str">
        <f>IF(A91="","",VLOOKUP(A91,[7]令和4年度契約状況調査票!$F:$CE,52,FALSE))</f>
        <v/>
      </c>
    </row>
    <row r="92" spans="1:16" s="36" customFormat="1" ht="60" hidden="1" customHeight="1">
      <c r="A92" s="42" t="str">
        <f>IF(MAX([7]令和4年度契約状況調査票!F13:F98)&gt;=ROW()-5,ROW()-5,"")</f>
        <v/>
      </c>
      <c r="B92" s="13" t="str">
        <f>IF(A92="","",VLOOKUP(A92,[7]令和4年度契約状況調査票!$F:$AW,4,FALSE))</f>
        <v/>
      </c>
      <c r="C92" s="14" t="str">
        <f>IF(A92="","",VLOOKUP(A92,[7]令和4年度契約状況調査票!$F:$AW,5,FALSE))</f>
        <v/>
      </c>
      <c r="D92" s="15" t="str">
        <f>IF(A92="","",VLOOKUP(A92,[7]令和4年度契約状況調査票!$F:$AW,8,FALSE))</f>
        <v/>
      </c>
      <c r="E92" s="13" t="str">
        <f>IF(A92="","",VLOOKUP(A92,[7]令和4年度契約状況調査票!$F:$AW,9,FALSE))</f>
        <v/>
      </c>
      <c r="F92" s="16" t="str">
        <f>IF(A92="","",VLOOKUP(A92,[7]令和4年度契約状況調査票!$F:$AW,10,FALSE))</f>
        <v/>
      </c>
      <c r="G92" s="45" t="str">
        <f>IF(A92="","",VLOOKUP(A92,[7]令和4年度契約状況調査票!$F:$AW,30,FALSE))</f>
        <v/>
      </c>
      <c r="H92" s="18" t="str">
        <f>IF(A92="","",IF(VLOOKUP(A92,[7]令和4年度契約状況調査票!$F:$AW,13,FALSE)="他官署で調達手続きを実施のため","他官署で調達手続きを実施のため",IF(VLOOKUP(A92,[7]令和4年度契約状況調査票!$F:$AW,20,FALSE)="②同種の他の契約の予定価格を類推されるおそれがあるため公表しない","同種の他の契約の予定価格を類推されるおそれがあるため公表しない",IF(VLOOKUP(A92,[7]令和4年度契約状況調査票!$F:$AW,20,FALSE)="－","－",IF(VLOOKUP(A92,[7]令和4年度契約状況調査票!$F:$AW,6,FALSE)&lt;&gt;"",TEXT(VLOOKUP(A92,[7]令和4年度契約状況調査票!$F:$AW,13,FALSE),"#,##0円")&amp;CHAR(10)&amp;"(A)",VLOOKUP(A92,[7]令和4年度契約状況調査票!$F:$AW,13,FALSE))))))</f>
        <v/>
      </c>
      <c r="I92" s="18" t="str">
        <f>IF(A92="","",VLOOKUP(A92,[7]令和4年度契約状況調査票!$F:$AW,14,FALSE))</f>
        <v/>
      </c>
      <c r="J92" s="20" t="str">
        <f>IF(A92="","",IF(VLOOKUP(A92,[7]令和4年度契約状況調査票!$F:$AW,13,FALSE)="他官署で調達手続きを実施のため","－",IF(VLOOKUP(A92,[7]令和4年度契約状況調査票!$F:$AW,20,FALSE)="②同種の他の契約の予定価格を類推されるおそれがあるため公表しない","－",IF(VLOOKUP(A92,[7]令和4年度契約状況調査票!$F:$AW,20,FALSE)="－","－",IF(VLOOKUP(A92,[7]令和4年度契約状況調査票!$F:$AW,6,FALSE)&lt;&gt;"",TEXT(VLOOKUP(A92,[7]令和4年度契約状況調査票!$F:$AW,16,FALSE),"#.0%")&amp;CHAR(10)&amp;"(B/A×100)",VLOOKUP(A92,[7]令和4年度契約状況調査票!$F:$AW,16,FALSE))))))</f>
        <v/>
      </c>
      <c r="K92" s="38"/>
      <c r="L92" s="20" t="str">
        <f>IF(A92="","",IF(VLOOKUP(A92,[7]令和4年度契約状況調査票!$F:$AW,26,FALSE)="①公益社団法人","公社",IF(VLOOKUP(A92,[7]令和4年度契約状況調査票!$F:$AW,26,FALSE)="②公益財団法人","公財","")))</f>
        <v/>
      </c>
      <c r="M92" s="20" t="str">
        <f>IF(A92="","",VLOOKUP(A92,[7]令和4年度契約状況調査票!$F:$AW,27,FALSE))</f>
        <v/>
      </c>
      <c r="N92" s="38" t="str">
        <f>IF(A92="","",IF(VLOOKUP(A92,[7]令和4年度契約状況調査票!$F:$AW,12,FALSE)="国所管",VLOOKUP(A92,[7]令和4年度契約状況調査票!$F:$AW,23,FALSE),""))</f>
        <v/>
      </c>
      <c r="O92" s="22" t="str">
        <f>IF(A92="","",IF(AND(Q92="○",P92="分担契約/単価契約"),"単価契約"&amp;CHAR(10)&amp;"予定調達総額 "&amp;TEXT(VLOOKUP(A92,[7]令和4年度契約状況調査票!$F:$AW,15,FALSE),"#,##0円")&amp;"(B)"&amp;CHAR(10)&amp;"分担契約"&amp;CHAR(10)&amp;VLOOKUP(A92,[7]令和4年度契約状況調査票!$F:$AW,31,FALSE),IF(AND(Q92="○",P92="分担契約"),"分担契約"&amp;CHAR(10)&amp;"契約総額 "&amp;TEXT(VLOOKUP(A92,[7]令和4年度契約状況調査票!$F:$AW,15,FALSE),"#,##0円")&amp;"(B)"&amp;CHAR(10)&amp;VLOOKUP(A92,[7]令和4年度契約状況調査票!$F:$AW,31,FALSE),(IF(P92="分担契約/単価契約","単価契約"&amp;CHAR(10)&amp;"予定調達総額 "&amp;TEXT(VLOOKUP(A92,[7]令和4年度契約状況調査票!$F:$AW,15,FALSE),"#,##0円")&amp;CHAR(10)&amp;"分担契約"&amp;CHAR(10)&amp;VLOOKUP(A92,[7]令和4年度契約状況調査票!$F:$AW,31,FALSE),IF(P92="分担契約","分担契約"&amp;CHAR(10)&amp;"契約総額 "&amp;TEXT(VLOOKUP(A92,[7]令和4年度契約状況調査票!$F:$AW,15,FALSE),"#,##0円")&amp;CHAR(10)&amp;VLOOKUP(A92,[7]令和4年度契約状況調査票!$F:$AW,31,FALSE),IF(P92="単価契約","単価契約"&amp;CHAR(10)&amp;"予定調達総額 "&amp;TEXT(VLOOKUP(A92,[7]令和4年度契約状況調査票!$F:$AW,15,FALSE),"#,##0円")&amp;CHAR(10)&amp;VLOOKUP(A92,[7]令和4年度契約状況調査票!$F:$AW,31,FALSE),VLOOKUP(A92,[7]令和4年度契約状況調査票!$F:$AW,31,FALSE))))))))</f>
        <v/>
      </c>
      <c r="P92" s="36" t="str">
        <f>IF(A92="","",VLOOKUP(A92,[7]令和4年度契約状況調査票!$F:$CE,52,FALSE))</f>
        <v/>
      </c>
    </row>
    <row r="93" spans="1:16" s="36" customFormat="1" ht="60" hidden="1" customHeight="1">
      <c r="A93" s="42" t="str">
        <f>IF(MAX([7]令和4年度契約状況調査票!F13:F99)&gt;=ROW()-5,ROW()-5,"")</f>
        <v/>
      </c>
      <c r="B93" s="13" t="str">
        <f>IF(A93="","",VLOOKUP(A93,[7]令和4年度契約状況調査票!$F:$AW,4,FALSE))</f>
        <v/>
      </c>
      <c r="C93" s="14" t="str">
        <f>IF(A93="","",VLOOKUP(A93,[7]令和4年度契約状況調査票!$F:$AW,5,FALSE))</f>
        <v/>
      </c>
      <c r="D93" s="15" t="str">
        <f>IF(A93="","",VLOOKUP(A93,[7]令和4年度契約状況調査票!$F:$AW,8,FALSE))</f>
        <v/>
      </c>
      <c r="E93" s="13" t="str">
        <f>IF(A93="","",VLOOKUP(A93,[7]令和4年度契約状況調査票!$F:$AW,9,FALSE))</f>
        <v/>
      </c>
      <c r="F93" s="16" t="str">
        <f>IF(A93="","",VLOOKUP(A93,[7]令和4年度契約状況調査票!$F:$AW,10,FALSE))</f>
        <v/>
      </c>
      <c r="G93" s="45" t="str">
        <f>IF(A93="","",VLOOKUP(A93,[7]令和4年度契約状況調査票!$F:$AW,30,FALSE))</f>
        <v/>
      </c>
      <c r="H93" s="18" t="str">
        <f>IF(A93="","",IF(VLOOKUP(A93,[7]令和4年度契約状況調査票!$F:$AW,13,FALSE)="他官署で調達手続きを実施のため","他官署で調達手続きを実施のため",IF(VLOOKUP(A93,[7]令和4年度契約状況調査票!$F:$AW,20,FALSE)="②同種の他の契約の予定価格を類推されるおそれがあるため公表しない","同種の他の契約の予定価格を類推されるおそれがあるため公表しない",IF(VLOOKUP(A93,[7]令和4年度契約状況調査票!$F:$AW,20,FALSE)="－","－",IF(VLOOKUP(A93,[7]令和4年度契約状況調査票!$F:$AW,6,FALSE)&lt;&gt;"",TEXT(VLOOKUP(A93,[7]令和4年度契約状況調査票!$F:$AW,13,FALSE),"#,##0円")&amp;CHAR(10)&amp;"(A)",VLOOKUP(A93,[7]令和4年度契約状況調査票!$F:$AW,13,FALSE))))))</f>
        <v/>
      </c>
      <c r="I93" s="18" t="str">
        <f>IF(A93="","",VLOOKUP(A93,[7]令和4年度契約状況調査票!$F:$AW,14,FALSE))</f>
        <v/>
      </c>
      <c r="J93" s="20" t="str">
        <f>IF(A93="","",IF(VLOOKUP(A93,[7]令和4年度契約状況調査票!$F:$AW,13,FALSE)="他官署で調達手続きを実施のため","－",IF(VLOOKUP(A93,[7]令和4年度契約状況調査票!$F:$AW,20,FALSE)="②同種の他の契約の予定価格を類推されるおそれがあるため公表しない","－",IF(VLOOKUP(A93,[7]令和4年度契約状況調査票!$F:$AW,20,FALSE)="－","－",IF(VLOOKUP(A93,[7]令和4年度契約状況調査票!$F:$AW,6,FALSE)&lt;&gt;"",TEXT(VLOOKUP(A93,[7]令和4年度契約状況調査票!$F:$AW,16,FALSE),"#.0%")&amp;CHAR(10)&amp;"(B/A×100)",VLOOKUP(A93,[7]令和4年度契約状況調査票!$F:$AW,16,FALSE))))))</f>
        <v/>
      </c>
      <c r="K93" s="38"/>
      <c r="L93" s="20" t="str">
        <f>IF(A93="","",IF(VLOOKUP(A93,[7]令和4年度契約状況調査票!$F:$AW,26,FALSE)="①公益社団法人","公社",IF(VLOOKUP(A93,[7]令和4年度契約状況調査票!$F:$AW,26,FALSE)="②公益財団法人","公財","")))</f>
        <v/>
      </c>
      <c r="M93" s="20" t="str">
        <f>IF(A93="","",VLOOKUP(A93,[7]令和4年度契約状況調査票!$F:$AW,27,FALSE))</f>
        <v/>
      </c>
      <c r="N93" s="38" t="str">
        <f>IF(A93="","",IF(VLOOKUP(A93,[7]令和4年度契約状況調査票!$F:$AW,12,FALSE)="国所管",VLOOKUP(A93,[7]令和4年度契約状況調査票!$F:$AW,23,FALSE),""))</f>
        <v/>
      </c>
      <c r="O93" s="22" t="str">
        <f>IF(A93="","",IF(AND(Q93="○",P93="分担契約/単価契約"),"単価契約"&amp;CHAR(10)&amp;"予定調達総額 "&amp;TEXT(VLOOKUP(A93,[7]令和4年度契約状況調査票!$F:$AW,15,FALSE),"#,##0円")&amp;"(B)"&amp;CHAR(10)&amp;"分担契約"&amp;CHAR(10)&amp;VLOOKUP(A93,[7]令和4年度契約状況調査票!$F:$AW,31,FALSE),IF(AND(Q93="○",P93="分担契約"),"分担契約"&amp;CHAR(10)&amp;"契約総額 "&amp;TEXT(VLOOKUP(A93,[7]令和4年度契約状況調査票!$F:$AW,15,FALSE),"#,##0円")&amp;"(B)"&amp;CHAR(10)&amp;VLOOKUP(A93,[7]令和4年度契約状況調査票!$F:$AW,31,FALSE),(IF(P93="分担契約/単価契約","単価契約"&amp;CHAR(10)&amp;"予定調達総額 "&amp;TEXT(VLOOKUP(A93,[7]令和4年度契約状況調査票!$F:$AW,15,FALSE),"#,##0円")&amp;CHAR(10)&amp;"分担契約"&amp;CHAR(10)&amp;VLOOKUP(A93,[7]令和4年度契約状況調査票!$F:$AW,31,FALSE),IF(P93="分担契約","分担契約"&amp;CHAR(10)&amp;"契約総額 "&amp;TEXT(VLOOKUP(A93,[7]令和4年度契約状況調査票!$F:$AW,15,FALSE),"#,##0円")&amp;CHAR(10)&amp;VLOOKUP(A93,[7]令和4年度契約状況調査票!$F:$AW,31,FALSE),IF(P93="単価契約","単価契約"&amp;CHAR(10)&amp;"予定調達総額 "&amp;TEXT(VLOOKUP(A93,[7]令和4年度契約状況調査票!$F:$AW,15,FALSE),"#,##0円")&amp;CHAR(10)&amp;VLOOKUP(A93,[7]令和4年度契約状況調査票!$F:$AW,31,FALSE),VLOOKUP(A93,[7]令和4年度契約状況調査票!$F:$AW,31,FALSE))))))))</f>
        <v/>
      </c>
      <c r="P93" s="36" t="str">
        <f>IF(A93="","",VLOOKUP(A93,[7]令和4年度契約状況調査票!$F:$CE,52,FALSE))</f>
        <v/>
      </c>
    </row>
    <row r="94" spans="1:16" s="36" customFormat="1" ht="60" hidden="1" customHeight="1">
      <c r="A94" s="42" t="str">
        <f>IF(MAX([7]令和4年度契約状況調査票!F13:F100)&gt;=ROW()-5,ROW()-5,"")</f>
        <v/>
      </c>
      <c r="B94" s="13" t="str">
        <f>IF(A94="","",VLOOKUP(A94,[7]令和4年度契約状況調査票!$F:$AW,4,FALSE))</f>
        <v/>
      </c>
      <c r="C94" s="14" t="str">
        <f>IF(A94="","",VLOOKUP(A94,[7]令和4年度契約状況調査票!$F:$AW,5,FALSE))</f>
        <v/>
      </c>
      <c r="D94" s="15" t="str">
        <f>IF(A94="","",VLOOKUP(A94,[7]令和4年度契約状況調査票!$F:$AW,8,FALSE))</f>
        <v/>
      </c>
      <c r="E94" s="13" t="str">
        <f>IF(A94="","",VLOOKUP(A94,[7]令和4年度契約状況調査票!$F:$AW,9,FALSE))</f>
        <v/>
      </c>
      <c r="F94" s="16" t="str">
        <f>IF(A94="","",VLOOKUP(A94,[7]令和4年度契約状況調査票!$F:$AW,10,FALSE))</f>
        <v/>
      </c>
      <c r="G94" s="45" t="str">
        <f>IF(A94="","",VLOOKUP(A94,[7]令和4年度契約状況調査票!$F:$AW,30,FALSE))</f>
        <v/>
      </c>
      <c r="H94" s="18" t="str">
        <f>IF(A94="","",IF(VLOOKUP(A94,[7]令和4年度契約状況調査票!$F:$AW,13,FALSE)="他官署で調達手続きを実施のため","他官署で調達手続きを実施のため",IF(VLOOKUP(A94,[7]令和4年度契約状況調査票!$F:$AW,20,FALSE)="②同種の他の契約の予定価格を類推されるおそれがあるため公表しない","同種の他の契約の予定価格を類推されるおそれがあるため公表しない",IF(VLOOKUP(A94,[7]令和4年度契約状況調査票!$F:$AW,20,FALSE)="－","－",IF(VLOOKUP(A94,[7]令和4年度契約状況調査票!$F:$AW,6,FALSE)&lt;&gt;"",TEXT(VLOOKUP(A94,[7]令和4年度契約状況調査票!$F:$AW,13,FALSE),"#,##0円")&amp;CHAR(10)&amp;"(A)",VLOOKUP(A94,[7]令和4年度契約状況調査票!$F:$AW,13,FALSE))))))</f>
        <v/>
      </c>
      <c r="I94" s="18" t="str">
        <f>IF(A94="","",VLOOKUP(A94,[7]令和4年度契約状況調査票!$F:$AW,14,FALSE))</f>
        <v/>
      </c>
      <c r="J94" s="20" t="str">
        <f>IF(A94="","",IF(VLOOKUP(A94,[7]令和4年度契約状況調査票!$F:$AW,13,FALSE)="他官署で調達手続きを実施のため","－",IF(VLOOKUP(A94,[7]令和4年度契約状況調査票!$F:$AW,20,FALSE)="②同種の他の契約の予定価格を類推されるおそれがあるため公表しない","－",IF(VLOOKUP(A94,[7]令和4年度契約状況調査票!$F:$AW,20,FALSE)="－","－",IF(VLOOKUP(A94,[7]令和4年度契約状況調査票!$F:$AW,6,FALSE)&lt;&gt;"",TEXT(VLOOKUP(A94,[7]令和4年度契約状況調査票!$F:$AW,16,FALSE),"#.0%")&amp;CHAR(10)&amp;"(B/A×100)",VLOOKUP(A94,[7]令和4年度契約状況調査票!$F:$AW,16,FALSE))))))</f>
        <v/>
      </c>
      <c r="K94" s="38"/>
      <c r="L94" s="20" t="str">
        <f>IF(A94="","",IF(VLOOKUP(A94,[7]令和4年度契約状況調査票!$F:$AW,26,FALSE)="①公益社団法人","公社",IF(VLOOKUP(A94,[7]令和4年度契約状況調査票!$F:$AW,26,FALSE)="②公益財団法人","公財","")))</f>
        <v/>
      </c>
      <c r="M94" s="20" t="str">
        <f>IF(A94="","",VLOOKUP(A94,[7]令和4年度契約状況調査票!$F:$AW,27,FALSE))</f>
        <v/>
      </c>
      <c r="N94" s="38" t="str">
        <f>IF(A94="","",IF(VLOOKUP(A94,[7]令和4年度契約状況調査票!$F:$AW,12,FALSE)="国所管",VLOOKUP(A94,[7]令和4年度契約状況調査票!$F:$AW,23,FALSE),""))</f>
        <v/>
      </c>
      <c r="O94" s="22" t="str">
        <f>IF(A94="","",IF(AND(Q94="○",P94="分担契約/単価契約"),"単価契約"&amp;CHAR(10)&amp;"予定調達総額 "&amp;TEXT(VLOOKUP(A94,[7]令和4年度契約状況調査票!$F:$AW,15,FALSE),"#,##0円")&amp;"(B)"&amp;CHAR(10)&amp;"分担契約"&amp;CHAR(10)&amp;VLOOKUP(A94,[7]令和4年度契約状況調査票!$F:$AW,31,FALSE),IF(AND(Q94="○",P94="分担契約"),"分担契約"&amp;CHAR(10)&amp;"契約総額 "&amp;TEXT(VLOOKUP(A94,[7]令和4年度契約状況調査票!$F:$AW,15,FALSE),"#,##0円")&amp;"(B)"&amp;CHAR(10)&amp;VLOOKUP(A94,[7]令和4年度契約状況調査票!$F:$AW,31,FALSE),(IF(P94="分担契約/単価契約","単価契約"&amp;CHAR(10)&amp;"予定調達総額 "&amp;TEXT(VLOOKUP(A94,[7]令和4年度契約状況調査票!$F:$AW,15,FALSE),"#,##0円")&amp;CHAR(10)&amp;"分担契約"&amp;CHAR(10)&amp;VLOOKUP(A94,[7]令和4年度契約状況調査票!$F:$AW,31,FALSE),IF(P94="分担契約","分担契約"&amp;CHAR(10)&amp;"契約総額 "&amp;TEXT(VLOOKUP(A94,[7]令和4年度契約状況調査票!$F:$AW,15,FALSE),"#,##0円")&amp;CHAR(10)&amp;VLOOKUP(A94,[7]令和4年度契約状況調査票!$F:$AW,31,FALSE),IF(P94="単価契約","単価契約"&amp;CHAR(10)&amp;"予定調達総額 "&amp;TEXT(VLOOKUP(A94,[7]令和4年度契約状況調査票!$F:$AW,15,FALSE),"#,##0円")&amp;CHAR(10)&amp;VLOOKUP(A94,[7]令和4年度契約状況調査票!$F:$AW,31,FALSE),VLOOKUP(A94,[7]令和4年度契約状況調査票!$F:$AW,31,FALSE))))))))</f>
        <v/>
      </c>
      <c r="P94" s="36" t="str">
        <f>IF(A94="","",VLOOKUP(A94,[7]令和4年度契約状況調査票!$F:$CE,52,FALSE))</f>
        <v/>
      </c>
    </row>
    <row r="95" spans="1:16" s="36" customFormat="1" ht="60" hidden="1" customHeight="1">
      <c r="A95" s="42" t="str">
        <f>IF(MAX([7]令和4年度契約状況調査票!F13:F101)&gt;=ROW()-5,ROW()-5,"")</f>
        <v/>
      </c>
      <c r="B95" s="13" t="str">
        <f>IF(A95="","",VLOOKUP(A95,[7]令和4年度契約状況調査票!$F:$AW,4,FALSE))</f>
        <v/>
      </c>
      <c r="C95" s="14" t="str">
        <f>IF(A95="","",VLOOKUP(A95,[7]令和4年度契約状況調査票!$F:$AW,5,FALSE))</f>
        <v/>
      </c>
      <c r="D95" s="15" t="str">
        <f>IF(A95="","",VLOOKUP(A95,[7]令和4年度契約状況調査票!$F:$AW,8,FALSE))</f>
        <v/>
      </c>
      <c r="E95" s="13" t="str">
        <f>IF(A95="","",VLOOKUP(A95,[7]令和4年度契約状況調査票!$F:$AW,9,FALSE))</f>
        <v/>
      </c>
      <c r="F95" s="16" t="str">
        <f>IF(A95="","",VLOOKUP(A95,[7]令和4年度契約状況調査票!$F:$AW,10,FALSE))</f>
        <v/>
      </c>
      <c r="G95" s="45" t="str">
        <f>IF(A95="","",VLOOKUP(A95,[7]令和4年度契約状況調査票!$F:$AW,30,FALSE))</f>
        <v/>
      </c>
      <c r="H95" s="18" t="str">
        <f>IF(A95="","",IF(VLOOKUP(A95,[7]令和4年度契約状況調査票!$F:$AW,13,FALSE)="他官署で調達手続きを実施のため","他官署で調達手続きを実施のため",IF(VLOOKUP(A95,[7]令和4年度契約状況調査票!$F:$AW,20,FALSE)="②同種の他の契約の予定価格を類推されるおそれがあるため公表しない","同種の他の契約の予定価格を類推されるおそれがあるため公表しない",IF(VLOOKUP(A95,[7]令和4年度契約状況調査票!$F:$AW,20,FALSE)="－","－",IF(VLOOKUP(A95,[7]令和4年度契約状況調査票!$F:$AW,6,FALSE)&lt;&gt;"",TEXT(VLOOKUP(A95,[7]令和4年度契約状況調査票!$F:$AW,13,FALSE),"#,##0円")&amp;CHAR(10)&amp;"(A)",VLOOKUP(A95,[7]令和4年度契約状況調査票!$F:$AW,13,FALSE))))))</f>
        <v/>
      </c>
      <c r="I95" s="18" t="str">
        <f>IF(A95="","",VLOOKUP(A95,[7]令和4年度契約状況調査票!$F:$AW,14,FALSE))</f>
        <v/>
      </c>
      <c r="J95" s="20" t="str">
        <f>IF(A95="","",IF(VLOOKUP(A95,[7]令和4年度契約状況調査票!$F:$AW,13,FALSE)="他官署で調達手続きを実施のため","－",IF(VLOOKUP(A95,[7]令和4年度契約状況調査票!$F:$AW,20,FALSE)="②同種の他の契約の予定価格を類推されるおそれがあるため公表しない","－",IF(VLOOKUP(A95,[7]令和4年度契約状況調査票!$F:$AW,20,FALSE)="－","－",IF(VLOOKUP(A95,[7]令和4年度契約状況調査票!$F:$AW,6,FALSE)&lt;&gt;"",TEXT(VLOOKUP(A95,[7]令和4年度契約状況調査票!$F:$AW,16,FALSE),"#.0%")&amp;CHAR(10)&amp;"(B/A×100)",VLOOKUP(A95,[7]令和4年度契約状況調査票!$F:$AW,16,FALSE))))))</f>
        <v/>
      </c>
      <c r="K95" s="38"/>
      <c r="L95" s="20" t="str">
        <f>IF(A95="","",IF(VLOOKUP(A95,[7]令和4年度契約状況調査票!$F:$AW,26,FALSE)="①公益社団法人","公社",IF(VLOOKUP(A95,[7]令和4年度契約状況調査票!$F:$AW,26,FALSE)="②公益財団法人","公財","")))</f>
        <v/>
      </c>
      <c r="M95" s="20" t="str">
        <f>IF(A95="","",VLOOKUP(A95,[7]令和4年度契約状況調査票!$F:$AW,27,FALSE))</f>
        <v/>
      </c>
      <c r="N95" s="38" t="str">
        <f>IF(A95="","",IF(VLOOKUP(A95,[7]令和4年度契約状況調査票!$F:$AW,12,FALSE)="国所管",VLOOKUP(A95,[7]令和4年度契約状況調査票!$F:$AW,23,FALSE),""))</f>
        <v/>
      </c>
      <c r="O95" s="22" t="str">
        <f>IF(A95="","",IF(AND(Q95="○",P95="分担契約/単価契約"),"単価契約"&amp;CHAR(10)&amp;"予定調達総額 "&amp;TEXT(VLOOKUP(A95,[7]令和4年度契約状況調査票!$F:$AW,15,FALSE),"#,##0円")&amp;"(B)"&amp;CHAR(10)&amp;"分担契約"&amp;CHAR(10)&amp;VLOOKUP(A95,[7]令和4年度契約状況調査票!$F:$AW,31,FALSE),IF(AND(Q95="○",P95="分担契約"),"分担契約"&amp;CHAR(10)&amp;"契約総額 "&amp;TEXT(VLOOKUP(A95,[7]令和4年度契約状況調査票!$F:$AW,15,FALSE),"#,##0円")&amp;"(B)"&amp;CHAR(10)&amp;VLOOKUP(A95,[7]令和4年度契約状況調査票!$F:$AW,31,FALSE),(IF(P95="分担契約/単価契約","単価契約"&amp;CHAR(10)&amp;"予定調達総額 "&amp;TEXT(VLOOKUP(A95,[7]令和4年度契約状況調査票!$F:$AW,15,FALSE),"#,##0円")&amp;CHAR(10)&amp;"分担契約"&amp;CHAR(10)&amp;VLOOKUP(A95,[7]令和4年度契約状況調査票!$F:$AW,31,FALSE),IF(P95="分担契約","分担契約"&amp;CHAR(10)&amp;"契約総額 "&amp;TEXT(VLOOKUP(A95,[7]令和4年度契約状況調査票!$F:$AW,15,FALSE),"#,##0円")&amp;CHAR(10)&amp;VLOOKUP(A95,[7]令和4年度契約状況調査票!$F:$AW,31,FALSE),IF(P95="単価契約","単価契約"&amp;CHAR(10)&amp;"予定調達総額 "&amp;TEXT(VLOOKUP(A95,[7]令和4年度契約状況調査票!$F:$AW,15,FALSE),"#,##0円")&amp;CHAR(10)&amp;VLOOKUP(A95,[7]令和4年度契約状況調査票!$F:$AW,31,FALSE),VLOOKUP(A95,[7]令和4年度契約状況調査票!$F:$AW,31,FALSE))))))))</f>
        <v/>
      </c>
      <c r="P95" s="36" t="str">
        <f>IF(A95="","",VLOOKUP(A95,[7]令和4年度契約状況調査票!$F:$CE,52,FALSE))</f>
        <v/>
      </c>
    </row>
    <row r="96" spans="1:16" s="36" customFormat="1" ht="60" hidden="1" customHeight="1">
      <c r="A96" s="42" t="str">
        <f>IF(MAX([7]令和4年度契約状況調査票!F13:F102)&gt;=ROW()-5,ROW()-5,"")</f>
        <v/>
      </c>
      <c r="B96" s="13" t="str">
        <f>IF(A96="","",VLOOKUP(A96,[7]令和4年度契約状況調査票!$F:$AW,4,FALSE))</f>
        <v/>
      </c>
      <c r="C96" s="14" t="str">
        <f>IF(A96="","",VLOOKUP(A96,[7]令和4年度契約状況調査票!$F:$AW,5,FALSE))</f>
        <v/>
      </c>
      <c r="D96" s="15" t="str">
        <f>IF(A96="","",VLOOKUP(A96,[7]令和4年度契約状況調査票!$F:$AW,8,FALSE))</f>
        <v/>
      </c>
      <c r="E96" s="13" t="str">
        <f>IF(A96="","",VLOOKUP(A96,[7]令和4年度契約状況調査票!$F:$AW,9,FALSE))</f>
        <v/>
      </c>
      <c r="F96" s="16" t="str">
        <f>IF(A96="","",VLOOKUP(A96,[7]令和4年度契約状況調査票!$F:$AW,10,FALSE))</f>
        <v/>
      </c>
      <c r="G96" s="45" t="str">
        <f>IF(A96="","",VLOOKUP(A96,[7]令和4年度契約状況調査票!$F:$AW,30,FALSE))</f>
        <v/>
      </c>
      <c r="H96" s="18" t="str">
        <f>IF(A96="","",IF(VLOOKUP(A96,[7]令和4年度契約状況調査票!$F:$AW,13,FALSE)="他官署で調達手続きを実施のため","他官署で調達手続きを実施のため",IF(VLOOKUP(A96,[7]令和4年度契約状況調査票!$F:$AW,20,FALSE)="②同種の他の契約の予定価格を類推されるおそれがあるため公表しない","同種の他の契約の予定価格を類推されるおそれがあるため公表しない",IF(VLOOKUP(A96,[7]令和4年度契約状況調査票!$F:$AW,20,FALSE)="－","－",IF(VLOOKUP(A96,[7]令和4年度契約状況調査票!$F:$AW,6,FALSE)&lt;&gt;"",TEXT(VLOOKUP(A96,[7]令和4年度契約状況調査票!$F:$AW,13,FALSE),"#,##0円")&amp;CHAR(10)&amp;"(A)",VLOOKUP(A96,[7]令和4年度契約状況調査票!$F:$AW,13,FALSE))))))</f>
        <v/>
      </c>
      <c r="I96" s="18" t="str">
        <f>IF(A96="","",VLOOKUP(A96,[7]令和4年度契約状況調査票!$F:$AW,14,FALSE))</f>
        <v/>
      </c>
      <c r="J96" s="20" t="str">
        <f>IF(A96="","",IF(VLOOKUP(A96,[7]令和4年度契約状況調査票!$F:$AW,13,FALSE)="他官署で調達手続きを実施のため","－",IF(VLOOKUP(A96,[7]令和4年度契約状況調査票!$F:$AW,20,FALSE)="②同種の他の契約の予定価格を類推されるおそれがあるため公表しない","－",IF(VLOOKUP(A96,[7]令和4年度契約状況調査票!$F:$AW,20,FALSE)="－","－",IF(VLOOKUP(A96,[7]令和4年度契約状況調査票!$F:$AW,6,FALSE)&lt;&gt;"",TEXT(VLOOKUP(A96,[7]令和4年度契約状況調査票!$F:$AW,16,FALSE),"#.0%")&amp;CHAR(10)&amp;"(B/A×100)",VLOOKUP(A96,[7]令和4年度契約状況調査票!$F:$AW,16,FALSE))))))</f>
        <v/>
      </c>
      <c r="K96" s="38"/>
      <c r="L96" s="20" t="str">
        <f>IF(A96="","",IF(VLOOKUP(A96,[7]令和4年度契約状況調査票!$F:$AW,26,FALSE)="①公益社団法人","公社",IF(VLOOKUP(A96,[7]令和4年度契約状況調査票!$F:$AW,26,FALSE)="②公益財団法人","公財","")))</f>
        <v/>
      </c>
      <c r="M96" s="20" t="str">
        <f>IF(A96="","",VLOOKUP(A96,[7]令和4年度契約状況調査票!$F:$AW,27,FALSE))</f>
        <v/>
      </c>
      <c r="N96" s="38" t="str">
        <f>IF(A96="","",IF(VLOOKUP(A96,[7]令和4年度契約状況調査票!$F:$AW,12,FALSE)="国所管",VLOOKUP(A96,[7]令和4年度契約状況調査票!$F:$AW,23,FALSE),""))</f>
        <v/>
      </c>
      <c r="O96" s="22" t="str">
        <f>IF(A96="","",IF(AND(Q96="○",P96="分担契約/単価契約"),"単価契約"&amp;CHAR(10)&amp;"予定調達総額 "&amp;TEXT(VLOOKUP(A96,[7]令和4年度契約状況調査票!$F:$AW,15,FALSE),"#,##0円")&amp;"(B)"&amp;CHAR(10)&amp;"分担契約"&amp;CHAR(10)&amp;VLOOKUP(A96,[7]令和4年度契約状況調査票!$F:$AW,31,FALSE),IF(AND(Q96="○",P96="分担契約"),"分担契約"&amp;CHAR(10)&amp;"契約総額 "&amp;TEXT(VLOOKUP(A96,[7]令和4年度契約状況調査票!$F:$AW,15,FALSE),"#,##0円")&amp;"(B)"&amp;CHAR(10)&amp;VLOOKUP(A96,[7]令和4年度契約状況調査票!$F:$AW,31,FALSE),(IF(P96="分担契約/単価契約","単価契約"&amp;CHAR(10)&amp;"予定調達総額 "&amp;TEXT(VLOOKUP(A96,[7]令和4年度契約状況調査票!$F:$AW,15,FALSE),"#,##0円")&amp;CHAR(10)&amp;"分担契約"&amp;CHAR(10)&amp;VLOOKUP(A96,[7]令和4年度契約状況調査票!$F:$AW,31,FALSE),IF(P96="分担契約","分担契約"&amp;CHAR(10)&amp;"契約総額 "&amp;TEXT(VLOOKUP(A96,[7]令和4年度契約状況調査票!$F:$AW,15,FALSE),"#,##0円")&amp;CHAR(10)&amp;VLOOKUP(A96,[7]令和4年度契約状況調査票!$F:$AW,31,FALSE),IF(P96="単価契約","単価契約"&amp;CHAR(10)&amp;"予定調達総額 "&amp;TEXT(VLOOKUP(A96,[7]令和4年度契約状況調査票!$F:$AW,15,FALSE),"#,##0円")&amp;CHAR(10)&amp;VLOOKUP(A96,[7]令和4年度契約状況調査票!$F:$AW,31,FALSE),VLOOKUP(A96,[7]令和4年度契約状況調査票!$F:$AW,31,FALSE))))))))</f>
        <v/>
      </c>
      <c r="P96" s="36" t="str">
        <f>IF(A96="","",VLOOKUP(A96,[7]令和4年度契約状況調査票!$F:$CE,52,FALSE))</f>
        <v/>
      </c>
    </row>
    <row r="97" spans="1:16" s="36" customFormat="1" ht="60" hidden="1" customHeight="1">
      <c r="A97" s="42" t="str">
        <f>IF(MAX([7]令和4年度契約状況調査票!F13:F103)&gt;=ROW()-5,ROW()-5,"")</f>
        <v/>
      </c>
      <c r="B97" s="13" t="str">
        <f>IF(A97="","",VLOOKUP(A97,[7]令和4年度契約状況調査票!$F:$AW,4,FALSE))</f>
        <v/>
      </c>
      <c r="C97" s="14" t="str">
        <f>IF(A97="","",VLOOKUP(A97,[7]令和4年度契約状況調査票!$F:$AW,5,FALSE))</f>
        <v/>
      </c>
      <c r="D97" s="15" t="str">
        <f>IF(A97="","",VLOOKUP(A97,[7]令和4年度契約状況調査票!$F:$AW,8,FALSE))</f>
        <v/>
      </c>
      <c r="E97" s="13" t="str">
        <f>IF(A97="","",VLOOKUP(A97,[7]令和4年度契約状況調査票!$F:$AW,9,FALSE))</f>
        <v/>
      </c>
      <c r="F97" s="16" t="str">
        <f>IF(A97="","",VLOOKUP(A97,[7]令和4年度契約状況調査票!$F:$AW,10,FALSE))</f>
        <v/>
      </c>
      <c r="G97" s="45" t="str">
        <f>IF(A97="","",VLOOKUP(A97,[7]令和4年度契約状況調査票!$F:$AW,30,FALSE))</f>
        <v/>
      </c>
      <c r="H97" s="18" t="str">
        <f>IF(A97="","",IF(VLOOKUP(A97,[7]令和4年度契約状況調査票!$F:$AW,13,FALSE)="他官署で調達手続きを実施のため","他官署で調達手続きを実施のため",IF(VLOOKUP(A97,[7]令和4年度契約状況調査票!$F:$AW,20,FALSE)="②同種の他の契約の予定価格を類推されるおそれがあるため公表しない","同種の他の契約の予定価格を類推されるおそれがあるため公表しない",IF(VLOOKUP(A97,[7]令和4年度契約状況調査票!$F:$AW,20,FALSE)="－","－",IF(VLOOKUP(A97,[7]令和4年度契約状況調査票!$F:$AW,6,FALSE)&lt;&gt;"",TEXT(VLOOKUP(A97,[7]令和4年度契約状況調査票!$F:$AW,13,FALSE),"#,##0円")&amp;CHAR(10)&amp;"(A)",VLOOKUP(A97,[7]令和4年度契約状況調査票!$F:$AW,13,FALSE))))))</f>
        <v/>
      </c>
      <c r="I97" s="18" t="str">
        <f>IF(A97="","",VLOOKUP(A97,[7]令和4年度契約状況調査票!$F:$AW,14,FALSE))</f>
        <v/>
      </c>
      <c r="J97" s="20" t="str">
        <f>IF(A97="","",IF(VLOOKUP(A97,[7]令和4年度契約状況調査票!$F:$AW,13,FALSE)="他官署で調達手続きを実施のため","－",IF(VLOOKUP(A97,[7]令和4年度契約状況調査票!$F:$AW,20,FALSE)="②同種の他の契約の予定価格を類推されるおそれがあるため公表しない","－",IF(VLOOKUP(A97,[7]令和4年度契約状況調査票!$F:$AW,20,FALSE)="－","－",IF(VLOOKUP(A97,[7]令和4年度契約状況調査票!$F:$AW,6,FALSE)&lt;&gt;"",TEXT(VLOOKUP(A97,[7]令和4年度契約状況調査票!$F:$AW,16,FALSE),"#.0%")&amp;CHAR(10)&amp;"(B/A×100)",VLOOKUP(A97,[7]令和4年度契約状況調査票!$F:$AW,16,FALSE))))))</f>
        <v/>
      </c>
      <c r="K97" s="38"/>
      <c r="L97" s="20" t="str">
        <f>IF(A97="","",IF(VLOOKUP(A97,[7]令和4年度契約状況調査票!$F:$AW,26,FALSE)="①公益社団法人","公社",IF(VLOOKUP(A97,[7]令和4年度契約状況調査票!$F:$AW,26,FALSE)="②公益財団法人","公財","")))</f>
        <v/>
      </c>
      <c r="M97" s="20" t="str">
        <f>IF(A97="","",VLOOKUP(A97,[7]令和4年度契約状況調査票!$F:$AW,27,FALSE))</f>
        <v/>
      </c>
      <c r="N97" s="38" t="str">
        <f>IF(A97="","",IF(VLOOKUP(A97,[7]令和4年度契約状況調査票!$F:$AW,12,FALSE)="国所管",VLOOKUP(A97,[7]令和4年度契約状況調査票!$F:$AW,23,FALSE),""))</f>
        <v/>
      </c>
      <c r="O97" s="22" t="str">
        <f>IF(A97="","",IF(AND(Q97="○",P97="分担契約/単価契約"),"単価契約"&amp;CHAR(10)&amp;"予定調達総額 "&amp;TEXT(VLOOKUP(A97,[7]令和4年度契約状況調査票!$F:$AW,15,FALSE),"#,##0円")&amp;"(B)"&amp;CHAR(10)&amp;"分担契約"&amp;CHAR(10)&amp;VLOOKUP(A97,[7]令和4年度契約状況調査票!$F:$AW,31,FALSE),IF(AND(Q97="○",P97="分担契約"),"分担契約"&amp;CHAR(10)&amp;"契約総額 "&amp;TEXT(VLOOKUP(A97,[7]令和4年度契約状況調査票!$F:$AW,15,FALSE),"#,##0円")&amp;"(B)"&amp;CHAR(10)&amp;VLOOKUP(A97,[7]令和4年度契約状況調査票!$F:$AW,31,FALSE),(IF(P97="分担契約/単価契約","単価契約"&amp;CHAR(10)&amp;"予定調達総額 "&amp;TEXT(VLOOKUP(A97,[7]令和4年度契約状況調査票!$F:$AW,15,FALSE),"#,##0円")&amp;CHAR(10)&amp;"分担契約"&amp;CHAR(10)&amp;VLOOKUP(A97,[7]令和4年度契約状況調査票!$F:$AW,31,FALSE),IF(P97="分担契約","分担契約"&amp;CHAR(10)&amp;"契約総額 "&amp;TEXT(VLOOKUP(A97,[7]令和4年度契約状況調査票!$F:$AW,15,FALSE),"#,##0円")&amp;CHAR(10)&amp;VLOOKUP(A97,[7]令和4年度契約状況調査票!$F:$AW,31,FALSE),IF(P97="単価契約","単価契約"&amp;CHAR(10)&amp;"予定調達総額 "&amp;TEXT(VLOOKUP(A97,[7]令和4年度契約状況調査票!$F:$AW,15,FALSE),"#,##0円")&amp;CHAR(10)&amp;VLOOKUP(A97,[7]令和4年度契約状況調査票!$F:$AW,31,FALSE),VLOOKUP(A97,[7]令和4年度契約状況調査票!$F:$AW,31,FALSE))))))))</f>
        <v/>
      </c>
      <c r="P97" s="36" t="str">
        <f>IF(A97="","",VLOOKUP(A97,[7]令和4年度契約状況調査票!$F:$CE,52,FALSE))</f>
        <v/>
      </c>
    </row>
    <row r="98" spans="1:16" s="36" customFormat="1" ht="67.5" hidden="1" customHeight="1">
      <c r="A98" s="42" t="str">
        <f>IF(MAX([7]令和4年度契約状況調査票!F13:F104)&gt;=ROW()-5,ROW()-5,"")</f>
        <v/>
      </c>
      <c r="B98" s="13" t="str">
        <f>IF(A98="","",VLOOKUP(A98,[7]令和4年度契約状況調査票!$F:$AW,4,FALSE))</f>
        <v/>
      </c>
      <c r="C98" s="14" t="str">
        <f>IF(A98="","",VLOOKUP(A98,[7]令和4年度契約状況調査票!$F:$AW,5,FALSE))</f>
        <v/>
      </c>
      <c r="D98" s="15" t="str">
        <f>IF(A98="","",VLOOKUP(A98,[7]令和4年度契約状況調査票!$F:$AW,8,FALSE))</f>
        <v/>
      </c>
      <c r="E98" s="13" t="str">
        <f>IF(A98="","",VLOOKUP(A98,[7]令和4年度契約状況調査票!$F:$AW,9,FALSE))</f>
        <v/>
      </c>
      <c r="F98" s="16" t="str">
        <f>IF(A98="","",VLOOKUP(A98,[7]令和4年度契約状況調査票!$F:$AW,10,FALSE))</f>
        <v/>
      </c>
      <c r="G98" s="45" t="str">
        <f>IF(A98="","",VLOOKUP(A98,[7]令和4年度契約状況調査票!$F:$AW,30,FALSE))</f>
        <v/>
      </c>
      <c r="H98" s="18" t="str">
        <f>IF(A98="","",IF(VLOOKUP(A98,[7]令和4年度契約状況調査票!$F:$AW,13,FALSE)="他官署で調達手続きを実施のため","他官署で調達手続きを実施のため",IF(VLOOKUP(A98,[7]令和4年度契約状況調査票!$F:$AW,20,FALSE)="②同種の他の契約の予定価格を類推されるおそれがあるため公表しない","同種の他の契約の予定価格を類推されるおそれがあるため公表しない",IF(VLOOKUP(A98,[7]令和4年度契約状況調査票!$F:$AW,20,FALSE)="－","－",IF(VLOOKUP(A98,[7]令和4年度契約状況調査票!$F:$AW,6,FALSE)&lt;&gt;"",TEXT(VLOOKUP(A98,[7]令和4年度契約状況調査票!$F:$AW,13,FALSE),"#,##0円")&amp;CHAR(10)&amp;"(A)",VLOOKUP(A98,[7]令和4年度契約状況調査票!$F:$AW,13,FALSE))))))</f>
        <v/>
      </c>
      <c r="I98" s="18" t="str">
        <f>IF(A98="","",VLOOKUP(A98,[7]令和4年度契約状況調査票!$F:$AW,14,FALSE))</f>
        <v/>
      </c>
      <c r="J98" s="20" t="str">
        <f>IF(A98="","",IF(VLOOKUP(A98,[7]令和4年度契約状況調査票!$F:$AW,13,FALSE)="他官署で調達手続きを実施のため","－",IF(VLOOKUP(A98,[7]令和4年度契約状況調査票!$F:$AW,20,FALSE)="②同種の他の契約の予定価格を類推されるおそれがあるため公表しない","－",IF(VLOOKUP(A98,[7]令和4年度契約状況調査票!$F:$AW,20,FALSE)="－","－",IF(VLOOKUP(A98,[7]令和4年度契約状況調査票!$F:$AW,6,FALSE)&lt;&gt;"",TEXT(VLOOKUP(A98,[7]令和4年度契約状況調査票!$F:$AW,16,FALSE),"#.0%")&amp;CHAR(10)&amp;"(B/A×100)",VLOOKUP(A98,[7]令和4年度契約状況調査票!$F:$AW,16,FALSE))))))</f>
        <v/>
      </c>
      <c r="K98" s="38"/>
      <c r="L98" s="20" t="str">
        <f>IF(A98="","",IF(VLOOKUP(A98,[7]令和4年度契約状況調査票!$F:$AW,26,FALSE)="①公益社団法人","公社",IF(VLOOKUP(A98,[7]令和4年度契約状況調査票!$F:$AW,26,FALSE)="②公益財団法人","公財","")))</f>
        <v/>
      </c>
      <c r="M98" s="20" t="str">
        <f>IF(A98="","",VLOOKUP(A98,[7]令和4年度契約状況調査票!$F:$AW,27,FALSE))</f>
        <v/>
      </c>
      <c r="N98" s="38" t="str">
        <f>IF(A98="","",IF(VLOOKUP(A98,[7]令和4年度契約状況調査票!$F:$AW,12,FALSE)="国所管",VLOOKUP(A98,[7]令和4年度契約状況調査票!$F:$AW,23,FALSE),""))</f>
        <v/>
      </c>
      <c r="O98" s="22" t="str">
        <f>IF(A98="","",IF(AND(Q98="○",P98="分担契約/単価契約"),"単価契約"&amp;CHAR(10)&amp;"予定調達総額 "&amp;TEXT(VLOOKUP(A98,[7]令和4年度契約状況調査票!$F:$AW,15,FALSE),"#,##0円")&amp;"(B)"&amp;CHAR(10)&amp;"分担契約"&amp;CHAR(10)&amp;VLOOKUP(A98,[7]令和4年度契約状況調査票!$F:$AW,31,FALSE),IF(AND(Q98="○",P98="分担契約"),"分担契約"&amp;CHAR(10)&amp;"契約総額 "&amp;TEXT(VLOOKUP(A98,[7]令和4年度契約状況調査票!$F:$AW,15,FALSE),"#,##0円")&amp;"(B)"&amp;CHAR(10)&amp;VLOOKUP(A98,[7]令和4年度契約状況調査票!$F:$AW,31,FALSE),(IF(P98="分担契約/単価契約","単価契約"&amp;CHAR(10)&amp;"予定調達総額 "&amp;TEXT(VLOOKUP(A98,[7]令和4年度契約状況調査票!$F:$AW,15,FALSE),"#,##0円")&amp;CHAR(10)&amp;"分担契約"&amp;CHAR(10)&amp;VLOOKUP(A98,[7]令和4年度契約状況調査票!$F:$AW,31,FALSE),IF(P98="分担契約","分担契約"&amp;CHAR(10)&amp;"契約総額 "&amp;TEXT(VLOOKUP(A98,[7]令和4年度契約状況調査票!$F:$AW,15,FALSE),"#,##0円")&amp;CHAR(10)&amp;VLOOKUP(A98,[7]令和4年度契約状況調査票!$F:$AW,31,FALSE),IF(P98="単価契約","単価契約"&amp;CHAR(10)&amp;"予定調達総額 "&amp;TEXT(VLOOKUP(A98,[7]令和4年度契約状況調査票!$F:$AW,15,FALSE),"#,##0円")&amp;CHAR(10)&amp;VLOOKUP(A98,[7]令和4年度契約状況調査票!$F:$AW,31,FALSE),VLOOKUP(A98,[7]令和4年度契約状況調査票!$F:$AW,31,FALSE))))))))</f>
        <v/>
      </c>
      <c r="P98" s="36" t="str">
        <f>IF(A98="","",VLOOKUP(A98,[7]令和4年度契約状況調査票!$F:$CE,52,FALSE))</f>
        <v/>
      </c>
    </row>
    <row r="99" spans="1:16" s="36" customFormat="1" ht="60" hidden="1" customHeight="1">
      <c r="A99" s="42" t="str">
        <f>IF(MAX([7]令和4年度契約状況調査票!F13:F105)&gt;=ROW()-5,ROW()-5,"")</f>
        <v/>
      </c>
      <c r="B99" s="13" t="str">
        <f>IF(A99="","",VLOOKUP(A99,[7]令和4年度契約状況調査票!$F:$AW,4,FALSE))</f>
        <v/>
      </c>
      <c r="C99" s="14" t="str">
        <f>IF(A99="","",VLOOKUP(A99,[7]令和4年度契約状況調査票!$F:$AW,5,FALSE))</f>
        <v/>
      </c>
      <c r="D99" s="15" t="str">
        <f>IF(A99="","",VLOOKUP(A99,[7]令和4年度契約状況調査票!$F:$AW,8,FALSE))</f>
        <v/>
      </c>
      <c r="E99" s="13" t="str">
        <f>IF(A99="","",VLOOKUP(A99,[7]令和4年度契約状況調査票!$F:$AW,9,FALSE))</f>
        <v/>
      </c>
      <c r="F99" s="16" t="str">
        <f>IF(A99="","",VLOOKUP(A99,[7]令和4年度契約状況調査票!$F:$AW,10,FALSE))</f>
        <v/>
      </c>
      <c r="G99" s="45" t="str">
        <f>IF(A99="","",VLOOKUP(A99,[7]令和4年度契約状況調査票!$F:$AW,30,FALSE))</f>
        <v/>
      </c>
      <c r="H99" s="18" t="str">
        <f>IF(A99="","",IF(VLOOKUP(A99,[7]令和4年度契約状況調査票!$F:$AW,13,FALSE)="他官署で調達手続きを実施のため","他官署で調達手続きを実施のため",IF(VLOOKUP(A99,[7]令和4年度契約状況調査票!$F:$AW,20,FALSE)="②同種の他の契約の予定価格を類推されるおそれがあるため公表しない","同種の他の契約の予定価格を類推されるおそれがあるため公表しない",IF(VLOOKUP(A99,[7]令和4年度契約状況調査票!$F:$AW,20,FALSE)="－","－",IF(VLOOKUP(A99,[7]令和4年度契約状況調査票!$F:$AW,6,FALSE)&lt;&gt;"",TEXT(VLOOKUP(A99,[7]令和4年度契約状況調査票!$F:$AW,13,FALSE),"#,##0円")&amp;CHAR(10)&amp;"(A)",VLOOKUP(A99,[7]令和4年度契約状況調査票!$F:$AW,13,FALSE))))))</f>
        <v/>
      </c>
      <c r="I99" s="18" t="str">
        <f>IF(A99="","",VLOOKUP(A99,[7]令和4年度契約状況調査票!$F:$AW,14,FALSE))</f>
        <v/>
      </c>
      <c r="J99" s="20" t="str">
        <f>IF(A99="","",IF(VLOOKUP(A99,[7]令和4年度契約状況調査票!$F:$AW,13,FALSE)="他官署で調達手続きを実施のため","－",IF(VLOOKUP(A99,[7]令和4年度契約状況調査票!$F:$AW,20,FALSE)="②同種の他の契約の予定価格を類推されるおそれがあるため公表しない","－",IF(VLOOKUP(A99,[7]令和4年度契約状況調査票!$F:$AW,20,FALSE)="－","－",IF(VLOOKUP(A99,[7]令和4年度契約状況調査票!$F:$AW,6,FALSE)&lt;&gt;"",TEXT(VLOOKUP(A99,[7]令和4年度契約状況調査票!$F:$AW,16,FALSE),"#.0%")&amp;CHAR(10)&amp;"(B/A×100)",VLOOKUP(A99,[7]令和4年度契約状況調査票!$F:$AW,16,FALSE))))))</f>
        <v/>
      </c>
      <c r="K99" s="38"/>
      <c r="L99" s="20" t="str">
        <f>IF(A99="","",IF(VLOOKUP(A99,[7]令和4年度契約状況調査票!$F:$AW,26,FALSE)="①公益社団法人","公社",IF(VLOOKUP(A99,[7]令和4年度契約状況調査票!$F:$AW,26,FALSE)="②公益財団法人","公財","")))</f>
        <v/>
      </c>
      <c r="M99" s="20" t="str">
        <f>IF(A99="","",VLOOKUP(A99,[7]令和4年度契約状況調査票!$F:$AW,27,FALSE))</f>
        <v/>
      </c>
      <c r="N99" s="38" t="str">
        <f>IF(A99="","",IF(VLOOKUP(A99,[7]令和4年度契約状況調査票!$F:$AW,12,FALSE)="国所管",VLOOKUP(A99,[7]令和4年度契約状況調査票!$F:$AW,23,FALSE),""))</f>
        <v/>
      </c>
      <c r="O99" s="22" t="str">
        <f>IF(A99="","",IF(AND(Q99="○",P99="分担契約/単価契約"),"単価契約"&amp;CHAR(10)&amp;"予定調達総額 "&amp;TEXT(VLOOKUP(A99,[7]令和4年度契約状況調査票!$F:$AW,15,FALSE),"#,##0円")&amp;"(B)"&amp;CHAR(10)&amp;"分担契約"&amp;CHAR(10)&amp;VLOOKUP(A99,[7]令和4年度契約状況調査票!$F:$AW,31,FALSE),IF(AND(Q99="○",P99="分担契約"),"分担契約"&amp;CHAR(10)&amp;"契約総額 "&amp;TEXT(VLOOKUP(A99,[7]令和4年度契約状況調査票!$F:$AW,15,FALSE),"#,##0円")&amp;"(B)"&amp;CHAR(10)&amp;VLOOKUP(A99,[7]令和4年度契約状況調査票!$F:$AW,31,FALSE),(IF(P99="分担契約/単価契約","単価契約"&amp;CHAR(10)&amp;"予定調達総額 "&amp;TEXT(VLOOKUP(A99,[7]令和4年度契約状況調査票!$F:$AW,15,FALSE),"#,##0円")&amp;CHAR(10)&amp;"分担契約"&amp;CHAR(10)&amp;VLOOKUP(A99,[7]令和4年度契約状況調査票!$F:$AW,31,FALSE),IF(P99="分担契約","分担契約"&amp;CHAR(10)&amp;"契約総額 "&amp;TEXT(VLOOKUP(A99,[7]令和4年度契約状況調査票!$F:$AW,15,FALSE),"#,##0円")&amp;CHAR(10)&amp;VLOOKUP(A99,[7]令和4年度契約状況調査票!$F:$AW,31,FALSE),IF(P99="単価契約","単価契約"&amp;CHAR(10)&amp;"予定調達総額 "&amp;TEXT(VLOOKUP(A99,[7]令和4年度契約状況調査票!$F:$AW,15,FALSE),"#,##0円")&amp;CHAR(10)&amp;VLOOKUP(A99,[7]令和4年度契約状況調査票!$F:$AW,31,FALSE),VLOOKUP(A99,[7]令和4年度契約状況調査票!$F:$AW,31,FALSE))))))))</f>
        <v/>
      </c>
      <c r="P99" s="36" t="str">
        <f>IF(A99="","",VLOOKUP(A99,[7]令和4年度契約状況調査票!$F:$CE,52,FALSE))</f>
        <v/>
      </c>
    </row>
    <row r="100" spans="1:16" s="36" customFormat="1" ht="60" hidden="1" customHeight="1">
      <c r="A100" s="42" t="str">
        <f>IF(MAX([7]令和4年度契約状況調査票!F13:F106)&gt;=ROW()-5,ROW()-5,"")</f>
        <v/>
      </c>
      <c r="B100" s="13" t="str">
        <f>IF(A100="","",VLOOKUP(A100,[7]令和4年度契約状況調査票!$F:$AW,4,FALSE))</f>
        <v/>
      </c>
      <c r="C100" s="14" t="str">
        <f>IF(A100="","",VLOOKUP(A100,[7]令和4年度契約状況調査票!$F:$AW,5,FALSE))</f>
        <v/>
      </c>
      <c r="D100" s="15" t="str">
        <f>IF(A100="","",VLOOKUP(A100,[7]令和4年度契約状況調査票!$F:$AW,8,FALSE))</f>
        <v/>
      </c>
      <c r="E100" s="13" t="str">
        <f>IF(A100="","",VLOOKUP(A100,[7]令和4年度契約状況調査票!$F:$AW,9,FALSE))</f>
        <v/>
      </c>
      <c r="F100" s="16" t="str">
        <f>IF(A100="","",VLOOKUP(A100,[7]令和4年度契約状況調査票!$F:$AW,10,FALSE))</f>
        <v/>
      </c>
      <c r="G100" s="45" t="str">
        <f>IF(A100="","",VLOOKUP(A100,[7]令和4年度契約状況調査票!$F:$AW,30,FALSE))</f>
        <v/>
      </c>
      <c r="H100" s="18" t="str">
        <f>IF(A100="","",IF(VLOOKUP(A100,[7]令和4年度契約状況調査票!$F:$AW,13,FALSE)="他官署で調達手続きを実施のため","他官署で調達手続きを実施のため",IF(VLOOKUP(A100,[7]令和4年度契約状況調査票!$F:$AW,20,FALSE)="②同種の他の契約の予定価格を類推されるおそれがあるため公表しない","同種の他の契約の予定価格を類推されるおそれがあるため公表しない",IF(VLOOKUP(A100,[7]令和4年度契約状況調査票!$F:$AW,20,FALSE)="－","－",IF(VLOOKUP(A100,[7]令和4年度契約状況調査票!$F:$AW,6,FALSE)&lt;&gt;"",TEXT(VLOOKUP(A100,[7]令和4年度契約状況調査票!$F:$AW,13,FALSE),"#,##0円")&amp;CHAR(10)&amp;"(A)",VLOOKUP(A100,[7]令和4年度契約状況調査票!$F:$AW,13,FALSE))))))</f>
        <v/>
      </c>
      <c r="I100" s="18" t="str">
        <f>IF(A100="","",VLOOKUP(A100,[7]令和4年度契約状況調査票!$F:$AW,14,FALSE))</f>
        <v/>
      </c>
      <c r="J100" s="20" t="str">
        <f>IF(A100="","",IF(VLOOKUP(A100,[7]令和4年度契約状況調査票!$F:$AW,13,FALSE)="他官署で調達手続きを実施のため","－",IF(VLOOKUP(A100,[7]令和4年度契約状況調査票!$F:$AW,20,FALSE)="②同種の他の契約の予定価格を類推されるおそれがあるため公表しない","－",IF(VLOOKUP(A100,[7]令和4年度契約状況調査票!$F:$AW,20,FALSE)="－","－",IF(VLOOKUP(A100,[7]令和4年度契約状況調査票!$F:$AW,6,FALSE)&lt;&gt;"",TEXT(VLOOKUP(A100,[7]令和4年度契約状況調査票!$F:$AW,16,FALSE),"#.0%")&amp;CHAR(10)&amp;"(B/A×100)",VLOOKUP(A100,[7]令和4年度契約状況調査票!$F:$AW,16,FALSE))))))</f>
        <v/>
      </c>
      <c r="K100" s="38"/>
      <c r="L100" s="20" t="str">
        <f>IF(A100="","",IF(VLOOKUP(A100,[7]令和4年度契約状況調査票!$F:$AW,26,FALSE)="①公益社団法人","公社",IF(VLOOKUP(A100,[7]令和4年度契約状況調査票!$F:$AW,26,FALSE)="②公益財団法人","公財","")))</f>
        <v/>
      </c>
      <c r="M100" s="20" t="str">
        <f>IF(A100="","",VLOOKUP(A100,[7]令和4年度契約状況調査票!$F:$AW,27,FALSE))</f>
        <v/>
      </c>
      <c r="N100" s="38" t="str">
        <f>IF(A100="","",IF(VLOOKUP(A100,[7]令和4年度契約状況調査票!$F:$AW,12,FALSE)="国所管",VLOOKUP(A100,[7]令和4年度契約状況調査票!$F:$AW,23,FALSE),""))</f>
        <v/>
      </c>
      <c r="O100" s="22" t="str">
        <f>IF(A100="","",IF(AND(Q100="○",P100="分担契約/単価契約"),"単価契約"&amp;CHAR(10)&amp;"予定調達総額 "&amp;TEXT(VLOOKUP(A100,[7]令和4年度契約状況調査票!$F:$AW,15,FALSE),"#,##0円")&amp;"(B)"&amp;CHAR(10)&amp;"分担契約"&amp;CHAR(10)&amp;VLOOKUP(A100,[7]令和4年度契約状況調査票!$F:$AW,31,FALSE),IF(AND(Q100="○",P100="分担契約"),"分担契約"&amp;CHAR(10)&amp;"契約総額 "&amp;TEXT(VLOOKUP(A100,[7]令和4年度契約状況調査票!$F:$AW,15,FALSE),"#,##0円")&amp;"(B)"&amp;CHAR(10)&amp;VLOOKUP(A100,[7]令和4年度契約状況調査票!$F:$AW,31,FALSE),(IF(P100="分担契約/単価契約","単価契約"&amp;CHAR(10)&amp;"予定調達総額 "&amp;TEXT(VLOOKUP(A100,[7]令和4年度契約状況調査票!$F:$AW,15,FALSE),"#,##0円")&amp;CHAR(10)&amp;"分担契約"&amp;CHAR(10)&amp;VLOOKUP(A100,[7]令和4年度契約状況調査票!$F:$AW,31,FALSE),IF(P100="分担契約","分担契約"&amp;CHAR(10)&amp;"契約総額 "&amp;TEXT(VLOOKUP(A100,[7]令和4年度契約状況調査票!$F:$AW,15,FALSE),"#,##0円")&amp;CHAR(10)&amp;VLOOKUP(A100,[7]令和4年度契約状況調査票!$F:$AW,31,FALSE),IF(P100="単価契約","単価契約"&amp;CHAR(10)&amp;"予定調達総額 "&amp;TEXT(VLOOKUP(A100,[7]令和4年度契約状況調査票!$F:$AW,15,FALSE),"#,##0円")&amp;CHAR(10)&amp;VLOOKUP(A100,[7]令和4年度契約状況調査票!$F:$AW,31,FALSE),VLOOKUP(A100,[7]令和4年度契約状況調査票!$F:$AW,31,FALSE))))))))</f>
        <v/>
      </c>
      <c r="P100" s="36" t="str">
        <f>IF(A100="","",VLOOKUP(A100,[7]令和4年度契約状況調査票!$F:$CE,52,FALSE))</f>
        <v/>
      </c>
    </row>
    <row r="101" spans="1:16" s="36" customFormat="1" ht="60" hidden="1" customHeight="1">
      <c r="A101" s="42" t="str">
        <f>IF(MAX([7]令和4年度契約状況調査票!F13:F107)&gt;=ROW()-5,ROW()-5,"")</f>
        <v/>
      </c>
      <c r="B101" s="13" t="str">
        <f>IF(A101="","",VLOOKUP(A101,[7]令和4年度契約状況調査票!$F:$AW,4,FALSE))</f>
        <v/>
      </c>
      <c r="C101" s="14" t="str">
        <f>IF(A101="","",VLOOKUP(A101,[7]令和4年度契約状況調査票!$F:$AW,5,FALSE))</f>
        <v/>
      </c>
      <c r="D101" s="15" t="str">
        <f>IF(A101="","",VLOOKUP(A101,[7]令和4年度契約状況調査票!$F:$AW,8,FALSE))</f>
        <v/>
      </c>
      <c r="E101" s="13" t="str">
        <f>IF(A101="","",VLOOKUP(A101,[7]令和4年度契約状況調査票!$F:$AW,9,FALSE))</f>
        <v/>
      </c>
      <c r="F101" s="16" t="str">
        <f>IF(A101="","",VLOOKUP(A101,[7]令和4年度契約状況調査票!$F:$AW,10,FALSE))</f>
        <v/>
      </c>
      <c r="G101" s="45" t="str">
        <f>IF(A101="","",VLOOKUP(A101,[7]令和4年度契約状況調査票!$F:$AW,30,FALSE))</f>
        <v/>
      </c>
      <c r="H101" s="18" t="str">
        <f>IF(A101="","",IF(VLOOKUP(A101,[7]令和4年度契約状況調査票!$F:$AW,13,FALSE)="他官署で調達手続きを実施のため","他官署で調達手続きを実施のため",IF(VLOOKUP(A101,[7]令和4年度契約状況調査票!$F:$AW,20,FALSE)="②同種の他の契約の予定価格を類推されるおそれがあるため公表しない","同種の他の契約の予定価格を類推されるおそれがあるため公表しない",IF(VLOOKUP(A101,[7]令和4年度契約状況調査票!$F:$AW,20,FALSE)="－","－",IF(VLOOKUP(A101,[7]令和4年度契約状況調査票!$F:$AW,6,FALSE)&lt;&gt;"",TEXT(VLOOKUP(A101,[7]令和4年度契約状況調査票!$F:$AW,13,FALSE),"#,##0円")&amp;CHAR(10)&amp;"(A)",VLOOKUP(A101,[7]令和4年度契約状況調査票!$F:$AW,13,FALSE))))))</f>
        <v/>
      </c>
      <c r="I101" s="18" t="str">
        <f>IF(A101="","",VLOOKUP(A101,[7]令和4年度契約状況調査票!$F:$AW,14,FALSE))</f>
        <v/>
      </c>
      <c r="J101" s="20" t="str">
        <f>IF(A101="","",IF(VLOOKUP(A101,[7]令和4年度契約状況調査票!$F:$AW,13,FALSE)="他官署で調達手続きを実施のため","－",IF(VLOOKUP(A101,[7]令和4年度契約状況調査票!$F:$AW,20,FALSE)="②同種の他の契約の予定価格を類推されるおそれがあるため公表しない","－",IF(VLOOKUP(A101,[7]令和4年度契約状況調査票!$F:$AW,20,FALSE)="－","－",IF(VLOOKUP(A101,[7]令和4年度契約状況調査票!$F:$AW,6,FALSE)&lt;&gt;"",TEXT(VLOOKUP(A101,[7]令和4年度契約状況調査票!$F:$AW,16,FALSE),"#.0%")&amp;CHAR(10)&amp;"(B/A×100)",VLOOKUP(A101,[7]令和4年度契約状況調査票!$F:$AW,16,FALSE))))))</f>
        <v/>
      </c>
      <c r="K101" s="38"/>
      <c r="L101" s="20" t="str">
        <f>IF(A101="","",IF(VLOOKUP(A101,[7]令和4年度契約状況調査票!$F:$AW,26,FALSE)="①公益社団法人","公社",IF(VLOOKUP(A101,[7]令和4年度契約状況調査票!$F:$AW,26,FALSE)="②公益財団法人","公財","")))</f>
        <v/>
      </c>
      <c r="M101" s="20" t="str">
        <f>IF(A101="","",VLOOKUP(A101,[7]令和4年度契約状況調査票!$F:$AW,27,FALSE))</f>
        <v/>
      </c>
      <c r="N101" s="38" t="str">
        <f>IF(A101="","",IF(VLOOKUP(A101,[7]令和4年度契約状況調査票!$F:$AW,12,FALSE)="国所管",VLOOKUP(A101,[7]令和4年度契約状況調査票!$F:$AW,23,FALSE),""))</f>
        <v/>
      </c>
      <c r="O101" s="22" t="str">
        <f>IF(A101="","",IF(AND(Q101="○",P101="分担契約/単価契約"),"単価契約"&amp;CHAR(10)&amp;"予定調達総額 "&amp;TEXT(VLOOKUP(A101,[7]令和4年度契約状況調査票!$F:$AW,15,FALSE),"#,##0円")&amp;"(B)"&amp;CHAR(10)&amp;"分担契約"&amp;CHAR(10)&amp;VLOOKUP(A101,[7]令和4年度契約状況調査票!$F:$AW,31,FALSE),IF(AND(Q101="○",P101="分担契約"),"分担契約"&amp;CHAR(10)&amp;"契約総額 "&amp;TEXT(VLOOKUP(A101,[7]令和4年度契約状況調査票!$F:$AW,15,FALSE),"#,##0円")&amp;"(B)"&amp;CHAR(10)&amp;VLOOKUP(A101,[7]令和4年度契約状況調査票!$F:$AW,31,FALSE),(IF(P101="分担契約/単価契約","単価契約"&amp;CHAR(10)&amp;"予定調達総額 "&amp;TEXT(VLOOKUP(A101,[7]令和4年度契約状況調査票!$F:$AW,15,FALSE),"#,##0円")&amp;CHAR(10)&amp;"分担契約"&amp;CHAR(10)&amp;VLOOKUP(A101,[7]令和4年度契約状況調査票!$F:$AW,31,FALSE),IF(P101="分担契約","分担契約"&amp;CHAR(10)&amp;"契約総額 "&amp;TEXT(VLOOKUP(A101,[7]令和4年度契約状況調査票!$F:$AW,15,FALSE),"#,##0円")&amp;CHAR(10)&amp;VLOOKUP(A101,[7]令和4年度契約状況調査票!$F:$AW,31,FALSE),IF(P101="単価契約","単価契約"&amp;CHAR(10)&amp;"予定調達総額 "&amp;TEXT(VLOOKUP(A101,[7]令和4年度契約状況調査票!$F:$AW,15,FALSE),"#,##0円")&amp;CHAR(10)&amp;VLOOKUP(A101,[7]令和4年度契約状況調査票!$F:$AW,31,FALSE),VLOOKUP(A101,[7]令和4年度契約状況調査票!$F:$AW,31,FALSE))))))))</f>
        <v/>
      </c>
      <c r="P101" s="36" t="str">
        <f>IF(A101="","",VLOOKUP(A101,[7]令和4年度契約状況調査票!$F:$CE,52,FALSE))</f>
        <v/>
      </c>
    </row>
    <row r="102" spans="1:16" s="36" customFormat="1" ht="60" hidden="1" customHeight="1">
      <c r="A102" s="42" t="str">
        <f>IF(MAX([7]令和4年度契約状況調査票!F13:F108)&gt;=ROW()-5,ROW()-5,"")</f>
        <v/>
      </c>
      <c r="B102" s="13" t="str">
        <f>IF(A102="","",VLOOKUP(A102,[7]令和4年度契約状況調査票!$F:$AW,4,FALSE))</f>
        <v/>
      </c>
      <c r="C102" s="14" t="str">
        <f>IF(A102="","",VLOOKUP(A102,[7]令和4年度契約状況調査票!$F:$AW,5,FALSE))</f>
        <v/>
      </c>
      <c r="D102" s="15" t="str">
        <f>IF(A102="","",VLOOKUP(A102,[7]令和4年度契約状況調査票!$F:$AW,8,FALSE))</f>
        <v/>
      </c>
      <c r="E102" s="13" t="str">
        <f>IF(A102="","",VLOOKUP(A102,[7]令和4年度契約状況調査票!$F:$AW,9,FALSE))</f>
        <v/>
      </c>
      <c r="F102" s="16" t="str">
        <f>IF(A102="","",VLOOKUP(A102,[7]令和4年度契約状況調査票!$F:$AW,10,FALSE))</f>
        <v/>
      </c>
      <c r="G102" s="45" t="str">
        <f>IF(A102="","",VLOOKUP(A102,[7]令和4年度契約状況調査票!$F:$AW,30,FALSE))</f>
        <v/>
      </c>
      <c r="H102" s="18" t="str">
        <f>IF(A102="","",IF(VLOOKUP(A102,[7]令和4年度契約状況調査票!$F:$AW,13,FALSE)="他官署で調達手続きを実施のため","他官署で調達手続きを実施のため",IF(VLOOKUP(A102,[7]令和4年度契約状況調査票!$F:$AW,20,FALSE)="②同種の他の契約の予定価格を類推されるおそれがあるため公表しない","同種の他の契約の予定価格を類推されるおそれがあるため公表しない",IF(VLOOKUP(A102,[7]令和4年度契約状況調査票!$F:$AW,20,FALSE)="－","－",IF(VLOOKUP(A102,[7]令和4年度契約状況調査票!$F:$AW,6,FALSE)&lt;&gt;"",TEXT(VLOOKUP(A102,[7]令和4年度契約状況調査票!$F:$AW,13,FALSE),"#,##0円")&amp;CHAR(10)&amp;"(A)",VLOOKUP(A102,[7]令和4年度契約状況調査票!$F:$AW,13,FALSE))))))</f>
        <v/>
      </c>
      <c r="I102" s="18" t="str">
        <f>IF(A102="","",VLOOKUP(A102,[7]令和4年度契約状況調査票!$F:$AW,14,FALSE))</f>
        <v/>
      </c>
      <c r="J102" s="20" t="str">
        <f>IF(A102="","",IF(VLOOKUP(A102,[7]令和4年度契約状況調査票!$F:$AW,13,FALSE)="他官署で調達手続きを実施のため","－",IF(VLOOKUP(A102,[7]令和4年度契約状況調査票!$F:$AW,20,FALSE)="②同種の他の契約の予定価格を類推されるおそれがあるため公表しない","－",IF(VLOOKUP(A102,[7]令和4年度契約状況調査票!$F:$AW,20,FALSE)="－","－",IF(VLOOKUP(A102,[7]令和4年度契約状況調査票!$F:$AW,6,FALSE)&lt;&gt;"",TEXT(VLOOKUP(A102,[7]令和4年度契約状況調査票!$F:$AW,16,FALSE),"#.0%")&amp;CHAR(10)&amp;"(B/A×100)",VLOOKUP(A102,[7]令和4年度契約状況調査票!$F:$AW,16,FALSE))))))</f>
        <v/>
      </c>
      <c r="K102" s="38"/>
      <c r="L102" s="20" t="str">
        <f>IF(A102="","",IF(VLOOKUP(A102,[7]令和4年度契約状況調査票!$F:$AW,26,FALSE)="①公益社団法人","公社",IF(VLOOKUP(A102,[7]令和4年度契約状況調査票!$F:$AW,26,FALSE)="②公益財団法人","公財","")))</f>
        <v/>
      </c>
      <c r="M102" s="20" t="str">
        <f>IF(A102="","",VLOOKUP(A102,[7]令和4年度契約状況調査票!$F:$AW,27,FALSE))</f>
        <v/>
      </c>
      <c r="N102" s="38" t="str">
        <f>IF(A102="","",IF(VLOOKUP(A102,[7]令和4年度契約状況調査票!$F:$AW,12,FALSE)="国所管",VLOOKUP(A102,[7]令和4年度契約状況調査票!$F:$AW,23,FALSE),""))</f>
        <v/>
      </c>
      <c r="O102" s="22" t="str">
        <f>IF(A102="","",IF(AND(Q102="○",P102="分担契約/単価契約"),"単価契約"&amp;CHAR(10)&amp;"予定調達総額 "&amp;TEXT(VLOOKUP(A102,[7]令和4年度契約状況調査票!$F:$AW,15,FALSE),"#,##0円")&amp;"(B)"&amp;CHAR(10)&amp;"分担契約"&amp;CHAR(10)&amp;VLOOKUP(A102,[7]令和4年度契約状況調査票!$F:$AW,31,FALSE),IF(AND(Q102="○",P102="分担契約"),"分担契約"&amp;CHAR(10)&amp;"契約総額 "&amp;TEXT(VLOOKUP(A102,[7]令和4年度契約状況調査票!$F:$AW,15,FALSE),"#,##0円")&amp;"(B)"&amp;CHAR(10)&amp;VLOOKUP(A102,[7]令和4年度契約状況調査票!$F:$AW,31,FALSE),(IF(P102="分担契約/単価契約","単価契約"&amp;CHAR(10)&amp;"予定調達総額 "&amp;TEXT(VLOOKUP(A102,[7]令和4年度契約状況調査票!$F:$AW,15,FALSE),"#,##0円")&amp;CHAR(10)&amp;"分担契約"&amp;CHAR(10)&amp;VLOOKUP(A102,[7]令和4年度契約状況調査票!$F:$AW,31,FALSE),IF(P102="分担契約","分担契約"&amp;CHAR(10)&amp;"契約総額 "&amp;TEXT(VLOOKUP(A102,[7]令和4年度契約状況調査票!$F:$AW,15,FALSE),"#,##0円")&amp;CHAR(10)&amp;VLOOKUP(A102,[7]令和4年度契約状況調査票!$F:$AW,31,FALSE),IF(P102="単価契約","単価契約"&amp;CHAR(10)&amp;"予定調達総額 "&amp;TEXT(VLOOKUP(A102,[7]令和4年度契約状況調査票!$F:$AW,15,FALSE),"#,##0円")&amp;CHAR(10)&amp;VLOOKUP(A102,[7]令和4年度契約状況調査票!$F:$AW,31,FALSE),VLOOKUP(A102,[7]令和4年度契約状況調査票!$F:$AW,31,FALSE))))))))</f>
        <v/>
      </c>
      <c r="P102" s="36" t="str">
        <f>IF(A102="","",VLOOKUP(A102,[7]令和4年度契約状況調査票!$F:$CE,52,FALSE))</f>
        <v/>
      </c>
    </row>
    <row r="103" spans="1:16" s="36" customFormat="1" ht="60" hidden="1" customHeight="1">
      <c r="A103" s="42" t="str">
        <f>IF(MAX([7]令和4年度契約状況調査票!F13:F109)&gt;=ROW()-5,ROW()-5,"")</f>
        <v/>
      </c>
      <c r="B103" s="13" t="str">
        <f>IF(A103="","",VLOOKUP(A103,[7]令和4年度契約状況調査票!$F:$AW,4,FALSE))</f>
        <v/>
      </c>
      <c r="C103" s="14" t="str">
        <f>IF(A103="","",VLOOKUP(A103,[7]令和4年度契約状況調査票!$F:$AW,5,FALSE))</f>
        <v/>
      </c>
      <c r="D103" s="15" t="str">
        <f>IF(A103="","",VLOOKUP(A103,[7]令和4年度契約状況調査票!$F:$AW,8,FALSE))</f>
        <v/>
      </c>
      <c r="E103" s="13" t="str">
        <f>IF(A103="","",VLOOKUP(A103,[7]令和4年度契約状況調査票!$F:$AW,9,FALSE))</f>
        <v/>
      </c>
      <c r="F103" s="16" t="str">
        <f>IF(A103="","",VLOOKUP(A103,[7]令和4年度契約状況調査票!$F:$AW,10,FALSE))</f>
        <v/>
      </c>
      <c r="G103" s="45" t="str">
        <f>IF(A103="","",VLOOKUP(A103,[7]令和4年度契約状況調査票!$F:$AW,30,FALSE))</f>
        <v/>
      </c>
      <c r="H103" s="18" t="str">
        <f>IF(A103="","",IF(VLOOKUP(A103,[7]令和4年度契約状況調査票!$F:$AW,13,FALSE)="他官署で調達手続きを実施のため","他官署で調達手続きを実施のため",IF(VLOOKUP(A103,[7]令和4年度契約状況調査票!$F:$AW,20,FALSE)="②同種の他の契約の予定価格を類推されるおそれがあるため公表しない","同種の他の契約の予定価格を類推されるおそれがあるため公表しない",IF(VLOOKUP(A103,[7]令和4年度契約状況調査票!$F:$AW,20,FALSE)="－","－",IF(VLOOKUP(A103,[7]令和4年度契約状況調査票!$F:$AW,6,FALSE)&lt;&gt;"",TEXT(VLOOKUP(A103,[7]令和4年度契約状況調査票!$F:$AW,13,FALSE),"#,##0円")&amp;CHAR(10)&amp;"(A)",VLOOKUP(A103,[7]令和4年度契約状況調査票!$F:$AW,13,FALSE))))))</f>
        <v/>
      </c>
      <c r="I103" s="18" t="str">
        <f>IF(A103="","",VLOOKUP(A103,[7]令和4年度契約状況調査票!$F:$AW,14,FALSE))</f>
        <v/>
      </c>
      <c r="J103" s="20" t="str">
        <f>IF(A103="","",IF(VLOOKUP(A103,[7]令和4年度契約状況調査票!$F:$AW,13,FALSE)="他官署で調達手続きを実施のため","－",IF(VLOOKUP(A103,[7]令和4年度契約状況調査票!$F:$AW,20,FALSE)="②同種の他の契約の予定価格を類推されるおそれがあるため公表しない","－",IF(VLOOKUP(A103,[7]令和4年度契約状況調査票!$F:$AW,20,FALSE)="－","－",IF(VLOOKUP(A103,[7]令和4年度契約状況調査票!$F:$AW,6,FALSE)&lt;&gt;"",TEXT(VLOOKUP(A103,[7]令和4年度契約状況調査票!$F:$AW,16,FALSE),"#.0%")&amp;CHAR(10)&amp;"(B/A×100)",VLOOKUP(A103,[7]令和4年度契約状況調査票!$F:$AW,16,FALSE))))))</f>
        <v/>
      </c>
      <c r="K103" s="38"/>
      <c r="L103" s="20" t="str">
        <f>IF(A103="","",IF(VLOOKUP(A103,[7]令和4年度契約状況調査票!$F:$AW,26,FALSE)="①公益社団法人","公社",IF(VLOOKUP(A103,[7]令和4年度契約状況調査票!$F:$AW,26,FALSE)="②公益財団法人","公財","")))</f>
        <v/>
      </c>
      <c r="M103" s="20" t="str">
        <f>IF(A103="","",VLOOKUP(A103,[7]令和4年度契約状況調査票!$F:$AW,27,FALSE))</f>
        <v/>
      </c>
      <c r="N103" s="38" t="str">
        <f>IF(A103="","",IF(VLOOKUP(A103,[7]令和4年度契約状況調査票!$F:$AW,12,FALSE)="国所管",VLOOKUP(A103,[7]令和4年度契約状況調査票!$F:$AW,23,FALSE),""))</f>
        <v/>
      </c>
      <c r="O103" s="22" t="str">
        <f>IF(A103="","",IF(AND(Q103="○",P103="分担契約/単価契約"),"単価契約"&amp;CHAR(10)&amp;"予定調達総額 "&amp;TEXT(VLOOKUP(A103,[7]令和4年度契約状況調査票!$F:$AW,15,FALSE),"#,##0円")&amp;"(B)"&amp;CHAR(10)&amp;"分担契約"&amp;CHAR(10)&amp;VLOOKUP(A103,[7]令和4年度契約状況調査票!$F:$AW,31,FALSE),IF(AND(Q103="○",P103="分担契約"),"分担契約"&amp;CHAR(10)&amp;"契約総額 "&amp;TEXT(VLOOKUP(A103,[7]令和4年度契約状況調査票!$F:$AW,15,FALSE),"#,##0円")&amp;"(B)"&amp;CHAR(10)&amp;VLOOKUP(A103,[7]令和4年度契約状況調査票!$F:$AW,31,FALSE),(IF(P103="分担契約/単価契約","単価契約"&amp;CHAR(10)&amp;"予定調達総額 "&amp;TEXT(VLOOKUP(A103,[7]令和4年度契約状況調査票!$F:$AW,15,FALSE),"#,##0円")&amp;CHAR(10)&amp;"分担契約"&amp;CHAR(10)&amp;VLOOKUP(A103,[7]令和4年度契約状況調査票!$F:$AW,31,FALSE),IF(P103="分担契約","分担契約"&amp;CHAR(10)&amp;"契約総額 "&amp;TEXT(VLOOKUP(A103,[7]令和4年度契約状況調査票!$F:$AW,15,FALSE),"#,##0円")&amp;CHAR(10)&amp;VLOOKUP(A103,[7]令和4年度契約状況調査票!$F:$AW,31,FALSE),IF(P103="単価契約","単価契約"&amp;CHAR(10)&amp;"予定調達総額 "&amp;TEXT(VLOOKUP(A103,[7]令和4年度契約状況調査票!$F:$AW,15,FALSE),"#,##0円")&amp;CHAR(10)&amp;VLOOKUP(A103,[7]令和4年度契約状況調査票!$F:$AW,31,FALSE),VLOOKUP(A103,[7]令和4年度契約状況調査票!$F:$AW,31,FALSE))))))))</f>
        <v/>
      </c>
      <c r="P103" s="36" t="str">
        <f>IF(A103="","",VLOOKUP(A103,[7]令和4年度契約状況調査票!$F:$CE,52,FALSE))</f>
        <v/>
      </c>
    </row>
    <row r="104" spans="1:16" s="46" customFormat="1" ht="60" hidden="1" customHeight="1">
      <c r="A104" s="42" t="str">
        <f>IF(MAX([7]令和4年度契約状況調査票!F13:F110)&gt;=ROW()-5,ROW()-5,"")</f>
        <v/>
      </c>
      <c r="B104" s="13" t="str">
        <f>IF(A104="","",VLOOKUP(A104,[7]令和4年度契約状況調査票!$F:$AW,4,FALSE))</f>
        <v/>
      </c>
      <c r="C104" s="14" t="str">
        <f>IF(A104="","",VLOOKUP(A104,[7]令和4年度契約状況調査票!$F:$AW,5,FALSE))</f>
        <v/>
      </c>
      <c r="D104" s="15" t="str">
        <f>IF(A104="","",VLOOKUP(A104,[7]令和4年度契約状況調査票!$F:$AW,8,FALSE))</f>
        <v/>
      </c>
      <c r="E104" s="13" t="str">
        <f>IF(A104="","",VLOOKUP(A104,[7]令和4年度契約状況調査票!$F:$AW,9,FALSE))</f>
        <v/>
      </c>
      <c r="F104" s="16" t="str">
        <f>IF(A104="","",VLOOKUP(A104,[7]令和4年度契約状況調査票!$F:$AW,10,FALSE))</f>
        <v/>
      </c>
      <c r="G104" s="45" t="str">
        <f>IF(A104="","",VLOOKUP(A104,[7]令和4年度契約状況調査票!$F:$AW,30,FALSE))</f>
        <v/>
      </c>
      <c r="H104" s="18" t="str">
        <f>IF(A104="","",IF(VLOOKUP(A104,[7]令和4年度契約状況調査票!$F:$AW,13,FALSE)="他官署で調達手続きを実施のため","他官署で調達手続きを実施のため",IF(VLOOKUP(A104,[7]令和4年度契約状況調査票!$F:$AW,20,FALSE)="②同種の他の契約の予定価格を類推されるおそれがあるため公表しない","同種の他の契約の予定価格を類推されるおそれがあるため公表しない",IF(VLOOKUP(A104,[7]令和4年度契約状況調査票!$F:$AW,20,FALSE)="－","－",IF(VLOOKUP(A104,[7]令和4年度契約状況調査票!$F:$AW,6,FALSE)&lt;&gt;"",TEXT(VLOOKUP(A104,[7]令和4年度契約状況調査票!$F:$AW,13,FALSE),"#,##0円")&amp;CHAR(10)&amp;"(A)",VLOOKUP(A104,[7]令和4年度契約状況調査票!$F:$AW,13,FALSE))))))</f>
        <v/>
      </c>
      <c r="I104" s="18" t="str">
        <f>IF(A104="","",VLOOKUP(A104,[7]令和4年度契約状況調査票!$F:$AW,14,FALSE))</f>
        <v/>
      </c>
      <c r="J104" s="20" t="str">
        <f>IF(A104="","",IF(VLOOKUP(A104,[7]令和4年度契約状況調査票!$F:$AW,13,FALSE)="他官署で調達手続きを実施のため","－",IF(VLOOKUP(A104,[7]令和4年度契約状況調査票!$F:$AW,20,FALSE)="②同種の他の契約の予定価格を類推されるおそれがあるため公表しない","－",IF(VLOOKUP(A104,[7]令和4年度契約状況調査票!$F:$AW,20,FALSE)="－","－",IF(VLOOKUP(A104,[7]令和4年度契約状況調査票!$F:$AW,6,FALSE)&lt;&gt;"",TEXT(VLOOKUP(A104,[7]令和4年度契約状況調査票!$F:$AW,16,FALSE),"#.0%")&amp;CHAR(10)&amp;"(B/A×100)",VLOOKUP(A104,[7]令和4年度契約状況調査票!$F:$AW,16,FALSE))))))</f>
        <v/>
      </c>
      <c r="K104" s="38"/>
      <c r="L104" s="20" t="str">
        <f>IF(A104="","",IF(VLOOKUP(A104,[7]令和4年度契約状況調査票!$F:$AW,26,FALSE)="①公益社団法人","公社",IF(VLOOKUP(A104,[7]令和4年度契約状況調査票!$F:$AW,26,FALSE)="②公益財団法人","公財","")))</f>
        <v/>
      </c>
      <c r="M104" s="20" t="str">
        <f>IF(A104="","",VLOOKUP(A104,[7]令和4年度契約状況調査票!$F:$AW,27,FALSE))</f>
        <v/>
      </c>
      <c r="N104" s="38" t="str">
        <f>IF(A104="","",IF(VLOOKUP(A104,[7]令和4年度契約状況調査票!$F:$AW,12,FALSE)="国所管",VLOOKUP(A104,[7]令和4年度契約状況調査票!$F:$AW,23,FALSE),""))</f>
        <v/>
      </c>
      <c r="O104" s="22" t="str">
        <f>IF(A104="","",IF(AND(Q104="○",P104="分担契約/単価契約"),"単価契約"&amp;CHAR(10)&amp;"予定調達総額 "&amp;TEXT(VLOOKUP(A104,[7]令和4年度契約状況調査票!$F:$AW,15,FALSE),"#,##0円")&amp;"(B)"&amp;CHAR(10)&amp;"分担契約"&amp;CHAR(10)&amp;VLOOKUP(A104,[7]令和4年度契約状況調査票!$F:$AW,31,FALSE),IF(AND(Q104="○",P104="分担契約"),"分担契約"&amp;CHAR(10)&amp;"契約総額 "&amp;TEXT(VLOOKUP(A104,[7]令和4年度契約状況調査票!$F:$AW,15,FALSE),"#,##0円")&amp;"(B)"&amp;CHAR(10)&amp;VLOOKUP(A104,[7]令和4年度契約状況調査票!$F:$AW,31,FALSE),(IF(P104="分担契約/単価契約","単価契約"&amp;CHAR(10)&amp;"予定調達総額 "&amp;TEXT(VLOOKUP(A104,[7]令和4年度契約状況調査票!$F:$AW,15,FALSE),"#,##0円")&amp;CHAR(10)&amp;"分担契約"&amp;CHAR(10)&amp;VLOOKUP(A104,[7]令和4年度契約状況調査票!$F:$AW,31,FALSE),IF(P104="分担契約","分担契約"&amp;CHAR(10)&amp;"契約総額 "&amp;TEXT(VLOOKUP(A104,[7]令和4年度契約状況調査票!$F:$AW,15,FALSE),"#,##0円")&amp;CHAR(10)&amp;VLOOKUP(A104,[7]令和4年度契約状況調査票!$F:$AW,31,FALSE),IF(P104="単価契約","単価契約"&amp;CHAR(10)&amp;"予定調達総額 "&amp;TEXT(VLOOKUP(A104,[7]令和4年度契約状況調査票!$F:$AW,15,FALSE),"#,##0円")&amp;CHAR(10)&amp;VLOOKUP(A104,[7]令和4年度契約状況調査票!$F:$AW,31,FALSE),VLOOKUP(A104,[7]令和4年度契約状況調査票!$F:$AW,31,FALSE))))))))</f>
        <v/>
      </c>
      <c r="P104" s="36" t="str">
        <f>IF(A104="","",VLOOKUP(A104,[7]令和4年度契約状況調査票!$F:$CE,52,FALSE))</f>
        <v/>
      </c>
    </row>
    <row r="105" spans="1:16" s="46" customFormat="1" ht="60" hidden="1" customHeight="1">
      <c r="A105" s="42" t="str">
        <f>IF(MAX([7]令和4年度契約状況調査票!F13:F111)&gt;=ROW()-5,ROW()-5,"")</f>
        <v/>
      </c>
      <c r="B105" s="13" t="str">
        <f>IF(A105="","",VLOOKUP(A105,[7]令和4年度契約状況調査票!$F:$AW,4,FALSE))</f>
        <v/>
      </c>
      <c r="C105" s="14" t="str">
        <f>IF(A105="","",VLOOKUP(A105,[7]令和4年度契約状況調査票!$F:$AW,5,FALSE))</f>
        <v/>
      </c>
      <c r="D105" s="15" t="str">
        <f>IF(A105="","",VLOOKUP(A105,[7]令和4年度契約状況調査票!$F:$AW,8,FALSE))</f>
        <v/>
      </c>
      <c r="E105" s="13" t="str">
        <f>IF(A105="","",VLOOKUP(A105,[7]令和4年度契約状況調査票!$F:$AW,9,FALSE))</f>
        <v/>
      </c>
      <c r="F105" s="16" t="str">
        <f>IF(A105="","",VLOOKUP(A105,[7]令和4年度契約状況調査票!$F:$AW,10,FALSE))</f>
        <v/>
      </c>
      <c r="G105" s="45" t="str">
        <f>IF(A105="","",VLOOKUP(A105,[7]令和4年度契約状況調査票!$F:$AW,30,FALSE))</f>
        <v/>
      </c>
      <c r="H105" s="18" t="str">
        <f>IF(A105="","",IF(VLOOKUP(A105,[7]令和4年度契約状況調査票!$F:$AW,13,FALSE)="他官署で調達手続きを実施のため","他官署で調達手続きを実施のため",IF(VLOOKUP(A105,[7]令和4年度契約状況調査票!$F:$AW,20,FALSE)="②同種の他の契約の予定価格を類推されるおそれがあるため公表しない","同種の他の契約の予定価格を類推されるおそれがあるため公表しない",IF(VLOOKUP(A105,[7]令和4年度契約状況調査票!$F:$AW,20,FALSE)="－","－",IF(VLOOKUP(A105,[7]令和4年度契約状況調査票!$F:$AW,6,FALSE)&lt;&gt;"",TEXT(VLOOKUP(A105,[7]令和4年度契約状況調査票!$F:$AW,13,FALSE),"#,##0円")&amp;CHAR(10)&amp;"(A)",VLOOKUP(A105,[7]令和4年度契約状況調査票!$F:$AW,13,FALSE))))))</f>
        <v/>
      </c>
      <c r="I105" s="18" t="str">
        <f>IF(A105="","",VLOOKUP(A105,[7]令和4年度契約状況調査票!$F:$AW,14,FALSE))</f>
        <v/>
      </c>
      <c r="J105" s="20" t="str">
        <f>IF(A105="","",IF(VLOOKUP(A105,[7]令和4年度契約状況調査票!$F:$AW,13,FALSE)="他官署で調達手続きを実施のため","－",IF(VLOOKUP(A105,[7]令和4年度契約状況調査票!$F:$AW,20,FALSE)="②同種の他の契約の予定価格を類推されるおそれがあるため公表しない","－",IF(VLOOKUP(A105,[7]令和4年度契約状況調査票!$F:$AW,20,FALSE)="－","－",IF(VLOOKUP(A105,[7]令和4年度契約状況調査票!$F:$AW,6,FALSE)&lt;&gt;"",TEXT(VLOOKUP(A105,[7]令和4年度契約状況調査票!$F:$AW,16,FALSE),"#.0%")&amp;CHAR(10)&amp;"(B/A×100)",VLOOKUP(A105,[7]令和4年度契約状況調査票!$F:$AW,16,FALSE))))))</f>
        <v/>
      </c>
      <c r="K105" s="38"/>
      <c r="L105" s="20" t="str">
        <f>IF(A105="","",IF(VLOOKUP(A105,[7]令和4年度契約状況調査票!$F:$AW,26,FALSE)="①公益社団法人","公社",IF(VLOOKUP(A105,[7]令和4年度契約状況調査票!$F:$AW,26,FALSE)="②公益財団法人","公財","")))</f>
        <v/>
      </c>
      <c r="M105" s="20" t="str">
        <f>IF(A105="","",VLOOKUP(A105,[7]令和4年度契約状況調査票!$F:$AW,27,FALSE))</f>
        <v/>
      </c>
      <c r="N105" s="38" t="str">
        <f>IF(A105="","",IF(VLOOKUP(A105,[7]令和4年度契約状況調査票!$F:$AW,12,FALSE)="国所管",VLOOKUP(A105,[7]令和4年度契約状況調査票!$F:$AW,23,FALSE),""))</f>
        <v/>
      </c>
      <c r="O105" s="22" t="str">
        <f>IF(A105="","",IF(AND(Q105="○",P105="分担契約/単価契約"),"単価契約"&amp;CHAR(10)&amp;"予定調達総額 "&amp;TEXT(VLOOKUP(A105,[7]令和4年度契約状況調査票!$F:$AW,15,FALSE),"#,##0円")&amp;"(B)"&amp;CHAR(10)&amp;"分担契約"&amp;CHAR(10)&amp;VLOOKUP(A105,[7]令和4年度契約状況調査票!$F:$AW,31,FALSE),IF(AND(Q105="○",P105="分担契約"),"分担契約"&amp;CHAR(10)&amp;"契約総額 "&amp;TEXT(VLOOKUP(A105,[7]令和4年度契約状況調査票!$F:$AW,15,FALSE),"#,##0円")&amp;"(B)"&amp;CHAR(10)&amp;VLOOKUP(A105,[7]令和4年度契約状況調査票!$F:$AW,31,FALSE),(IF(P105="分担契約/単価契約","単価契約"&amp;CHAR(10)&amp;"予定調達総額 "&amp;TEXT(VLOOKUP(A105,[7]令和4年度契約状況調査票!$F:$AW,15,FALSE),"#,##0円")&amp;CHAR(10)&amp;"分担契約"&amp;CHAR(10)&amp;VLOOKUP(A105,[7]令和4年度契約状況調査票!$F:$AW,31,FALSE),IF(P105="分担契約","分担契約"&amp;CHAR(10)&amp;"契約総額 "&amp;TEXT(VLOOKUP(A105,[7]令和4年度契約状況調査票!$F:$AW,15,FALSE),"#,##0円")&amp;CHAR(10)&amp;VLOOKUP(A105,[7]令和4年度契約状況調査票!$F:$AW,31,FALSE),IF(P105="単価契約","単価契約"&amp;CHAR(10)&amp;"予定調達総額 "&amp;TEXT(VLOOKUP(A105,[7]令和4年度契約状況調査票!$F:$AW,15,FALSE),"#,##0円")&amp;CHAR(10)&amp;VLOOKUP(A105,[7]令和4年度契約状況調査票!$F:$AW,31,FALSE),VLOOKUP(A105,[7]令和4年度契約状況調査票!$F:$AW,31,FALSE))))))))</f>
        <v/>
      </c>
      <c r="P105" s="36" t="str">
        <f>IF(A105="","",VLOOKUP(A105,[7]令和4年度契約状況調査票!$F:$CE,52,FALSE))</f>
        <v/>
      </c>
    </row>
    <row r="106" spans="1:16" s="46" customFormat="1" ht="60" hidden="1" customHeight="1">
      <c r="A106" s="42" t="str">
        <f>IF(MAX([7]令和4年度契約状況調査票!F13:F112)&gt;=ROW()-5,ROW()-5,"")</f>
        <v/>
      </c>
      <c r="B106" s="13" t="str">
        <f>IF(A106="","",VLOOKUP(A106,[7]令和4年度契約状況調査票!$F:$AW,4,FALSE))</f>
        <v/>
      </c>
      <c r="C106" s="14" t="str">
        <f>IF(A106="","",VLOOKUP(A106,[7]令和4年度契約状況調査票!$F:$AW,5,FALSE))</f>
        <v/>
      </c>
      <c r="D106" s="15" t="str">
        <f>IF(A106="","",VLOOKUP(A106,[7]令和4年度契約状況調査票!$F:$AW,8,FALSE))</f>
        <v/>
      </c>
      <c r="E106" s="13" t="str">
        <f>IF(A106="","",VLOOKUP(A106,[7]令和4年度契約状況調査票!$F:$AW,9,FALSE))</f>
        <v/>
      </c>
      <c r="F106" s="16" t="str">
        <f>IF(A106="","",VLOOKUP(A106,[7]令和4年度契約状況調査票!$F:$AW,10,FALSE))</f>
        <v/>
      </c>
      <c r="G106" s="45" t="str">
        <f>IF(A106="","",VLOOKUP(A106,[7]令和4年度契約状況調査票!$F:$AW,30,FALSE))</f>
        <v/>
      </c>
      <c r="H106" s="18" t="str">
        <f>IF(A106="","",IF(VLOOKUP(A106,[7]令和4年度契約状況調査票!$F:$AW,13,FALSE)="他官署で調達手続きを実施のため","他官署で調達手続きを実施のため",IF(VLOOKUP(A106,[7]令和4年度契約状況調査票!$F:$AW,20,FALSE)="②同種の他の契約の予定価格を類推されるおそれがあるため公表しない","同種の他の契約の予定価格を類推されるおそれがあるため公表しない",IF(VLOOKUP(A106,[7]令和4年度契約状況調査票!$F:$AW,20,FALSE)="－","－",IF(VLOOKUP(A106,[7]令和4年度契約状況調査票!$F:$AW,6,FALSE)&lt;&gt;"",TEXT(VLOOKUP(A106,[7]令和4年度契約状況調査票!$F:$AW,13,FALSE),"#,##0円")&amp;CHAR(10)&amp;"(A)",VLOOKUP(A106,[7]令和4年度契約状況調査票!$F:$AW,13,FALSE))))))</f>
        <v/>
      </c>
      <c r="I106" s="18" t="str">
        <f>IF(A106="","",VLOOKUP(A106,[7]令和4年度契約状況調査票!$F:$AW,14,FALSE))</f>
        <v/>
      </c>
      <c r="J106" s="20" t="str">
        <f>IF(A106="","",IF(VLOOKUP(A106,[7]令和4年度契約状況調査票!$F:$AW,13,FALSE)="他官署で調達手続きを実施のため","－",IF(VLOOKUP(A106,[7]令和4年度契約状況調査票!$F:$AW,20,FALSE)="②同種の他の契約の予定価格を類推されるおそれがあるため公表しない","－",IF(VLOOKUP(A106,[7]令和4年度契約状況調査票!$F:$AW,20,FALSE)="－","－",IF(VLOOKUP(A106,[7]令和4年度契約状況調査票!$F:$AW,6,FALSE)&lt;&gt;"",TEXT(VLOOKUP(A106,[7]令和4年度契約状況調査票!$F:$AW,16,FALSE),"#.0%")&amp;CHAR(10)&amp;"(B/A×100)",VLOOKUP(A106,[7]令和4年度契約状況調査票!$F:$AW,16,FALSE))))))</f>
        <v/>
      </c>
      <c r="K106" s="38"/>
      <c r="L106" s="20" t="str">
        <f>IF(A106="","",IF(VLOOKUP(A106,[7]令和4年度契約状況調査票!$F:$AW,26,FALSE)="①公益社団法人","公社",IF(VLOOKUP(A106,[7]令和4年度契約状況調査票!$F:$AW,26,FALSE)="②公益財団法人","公財","")))</f>
        <v/>
      </c>
      <c r="M106" s="20" t="str">
        <f>IF(A106="","",VLOOKUP(A106,[7]令和4年度契約状況調査票!$F:$AW,27,FALSE))</f>
        <v/>
      </c>
      <c r="N106" s="38" t="str">
        <f>IF(A106="","",IF(VLOOKUP(A106,[7]令和4年度契約状況調査票!$F:$AW,12,FALSE)="国所管",VLOOKUP(A106,[7]令和4年度契約状況調査票!$F:$AW,23,FALSE),""))</f>
        <v/>
      </c>
      <c r="O106" s="22" t="str">
        <f>IF(A106="","",IF(AND(Q106="○",P106="分担契約/単価契約"),"単価契約"&amp;CHAR(10)&amp;"予定調達総額 "&amp;TEXT(VLOOKUP(A106,[7]令和4年度契約状況調査票!$F:$AW,15,FALSE),"#,##0円")&amp;"(B)"&amp;CHAR(10)&amp;"分担契約"&amp;CHAR(10)&amp;VLOOKUP(A106,[7]令和4年度契約状況調査票!$F:$AW,31,FALSE),IF(AND(Q106="○",P106="分担契約"),"分担契約"&amp;CHAR(10)&amp;"契約総額 "&amp;TEXT(VLOOKUP(A106,[7]令和4年度契約状況調査票!$F:$AW,15,FALSE),"#,##0円")&amp;"(B)"&amp;CHAR(10)&amp;VLOOKUP(A106,[7]令和4年度契約状況調査票!$F:$AW,31,FALSE),(IF(P106="分担契約/単価契約","単価契約"&amp;CHAR(10)&amp;"予定調達総額 "&amp;TEXT(VLOOKUP(A106,[7]令和4年度契約状況調査票!$F:$AW,15,FALSE),"#,##0円")&amp;CHAR(10)&amp;"分担契約"&amp;CHAR(10)&amp;VLOOKUP(A106,[7]令和4年度契約状況調査票!$F:$AW,31,FALSE),IF(P106="分担契約","分担契約"&amp;CHAR(10)&amp;"契約総額 "&amp;TEXT(VLOOKUP(A106,[7]令和4年度契約状況調査票!$F:$AW,15,FALSE),"#,##0円")&amp;CHAR(10)&amp;VLOOKUP(A106,[7]令和4年度契約状況調査票!$F:$AW,31,FALSE),IF(P106="単価契約","単価契約"&amp;CHAR(10)&amp;"予定調達総額 "&amp;TEXT(VLOOKUP(A106,[7]令和4年度契約状況調査票!$F:$AW,15,FALSE),"#,##0円")&amp;CHAR(10)&amp;VLOOKUP(A106,[7]令和4年度契約状況調査票!$F:$AW,31,FALSE),VLOOKUP(A106,[7]令和4年度契約状況調査票!$F:$AW,31,FALSE))))))))</f>
        <v/>
      </c>
      <c r="P106" s="36" t="str">
        <f>IF(A106="","",VLOOKUP(A106,[7]令和4年度契約状況調査票!$F:$CE,52,FALSE))</f>
        <v/>
      </c>
    </row>
    <row r="107" spans="1:16" s="46" customFormat="1" ht="60" hidden="1" customHeight="1">
      <c r="A107" s="42" t="str">
        <f>IF(MAX([7]令和4年度契約状況調査票!F13:F113)&gt;=ROW()-5,ROW()-5,"")</f>
        <v/>
      </c>
      <c r="B107" s="13" t="str">
        <f>IF(A107="","",VLOOKUP(A107,[7]令和4年度契約状況調査票!$F:$AW,4,FALSE))</f>
        <v/>
      </c>
      <c r="C107" s="14" t="str">
        <f>IF(A107="","",VLOOKUP(A107,[7]令和4年度契約状況調査票!$F:$AW,5,FALSE))</f>
        <v/>
      </c>
      <c r="D107" s="15" t="str">
        <f>IF(A107="","",VLOOKUP(A107,[7]令和4年度契約状況調査票!$F:$AW,8,FALSE))</f>
        <v/>
      </c>
      <c r="E107" s="13" t="str">
        <f>IF(A107="","",VLOOKUP(A107,[7]令和4年度契約状況調査票!$F:$AW,9,FALSE))</f>
        <v/>
      </c>
      <c r="F107" s="16" t="str">
        <f>IF(A107="","",VLOOKUP(A107,[7]令和4年度契約状況調査票!$F:$AW,10,FALSE))</f>
        <v/>
      </c>
      <c r="G107" s="45" t="str">
        <f>IF(A107="","",VLOOKUP(A107,[7]令和4年度契約状況調査票!$F:$AW,30,FALSE))</f>
        <v/>
      </c>
      <c r="H107" s="18" t="str">
        <f>IF(A107="","",IF(VLOOKUP(A107,[7]令和4年度契約状況調査票!$F:$AW,13,FALSE)="他官署で調達手続きを実施のため","他官署で調達手続きを実施のため",IF(VLOOKUP(A107,[7]令和4年度契約状況調査票!$F:$AW,20,FALSE)="②同種の他の契約の予定価格を類推されるおそれがあるため公表しない","同種の他の契約の予定価格を類推されるおそれがあるため公表しない",IF(VLOOKUP(A107,[7]令和4年度契約状況調査票!$F:$AW,20,FALSE)="－","－",IF(VLOOKUP(A107,[7]令和4年度契約状況調査票!$F:$AW,6,FALSE)&lt;&gt;"",TEXT(VLOOKUP(A107,[7]令和4年度契約状況調査票!$F:$AW,13,FALSE),"#,##0円")&amp;CHAR(10)&amp;"(A)",VLOOKUP(A107,[7]令和4年度契約状況調査票!$F:$AW,13,FALSE))))))</f>
        <v/>
      </c>
      <c r="I107" s="18" t="str">
        <f>IF(A107="","",VLOOKUP(A107,[7]令和4年度契約状況調査票!$F:$AW,14,FALSE))</f>
        <v/>
      </c>
      <c r="J107" s="20" t="str">
        <f>IF(A107="","",IF(VLOOKUP(A107,[7]令和4年度契約状況調査票!$F:$AW,13,FALSE)="他官署で調達手続きを実施のため","－",IF(VLOOKUP(A107,[7]令和4年度契約状況調査票!$F:$AW,20,FALSE)="②同種の他の契約の予定価格を類推されるおそれがあるため公表しない","－",IF(VLOOKUP(A107,[7]令和4年度契約状況調査票!$F:$AW,20,FALSE)="－","－",IF(VLOOKUP(A107,[7]令和4年度契約状況調査票!$F:$AW,6,FALSE)&lt;&gt;"",TEXT(VLOOKUP(A107,[7]令和4年度契約状況調査票!$F:$AW,16,FALSE),"#.0%")&amp;CHAR(10)&amp;"(B/A×100)",VLOOKUP(A107,[7]令和4年度契約状況調査票!$F:$AW,16,FALSE))))))</f>
        <v/>
      </c>
      <c r="K107" s="38"/>
      <c r="L107" s="20" t="str">
        <f>IF(A107="","",IF(VLOOKUP(A107,[7]令和4年度契約状況調査票!$F:$AW,26,FALSE)="①公益社団法人","公社",IF(VLOOKUP(A107,[7]令和4年度契約状況調査票!$F:$AW,26,FALSE)="②公益財団法人","公財","")))</f>
        <v/>
      </c>
      <c r="M107" s="20" t="str">
        <f>IF(A107="","",VLOOKUP(A107,[7]令和4年度契約状況調査票!$F:$AW,27,FALSE))</f>
        <v/>
      </c>
      <c r="N107" s="38" t="str">
        <f>IF(A107="","",IF(VLOOKUP(A107,[7]令和4年度契約状況調査票!$F:$AW,12,FALSE)="国所管",VLOOKUP(A107,[7]令和4年度契約状況調査票!$F:$AW,23,FALSE),""))</f>
        <v/>
      </c>
      <c r="O107" s="22" t="str">
        <f>IF(A107="","",IF(AND(Q107="○",P107="分担契約/単価契約"),"単価契約"&amp;CHAR(10)&amp;"予定調達総額 "&amp;TEXT(VLOOKUP(A107,[7]令和4年度契約状況調査票!$F:$AW,15,FALSE),"#,##0円")&amp;"(B)"&amp;CHAR(10)&amp;"分担契約"&amp;CHAR(10)&amp;VLOOKUP(A107,[7]令和4年度契約状況調査票!$F:$AW,31,FALSE),IF(AND(Q107="○",P107="分担契約"),"分担契約"&amp;CHAR(10)&amp;"契約総額 "&amp;TEXT(VLOOKUP(A107,[7]令和4年度契約状況調査票!$F:$AW,15,FALSE),"#,##0円")&amp;"(B)"&amp;CHAR(10)&amp;VLOOKUP(A107,[7]令和4年度契約状況調査票!$F:$AW,31,FALSE),(IF(P107="分担契約/単価契約","単価契約"&amp;CHAR(10)&amp;"予定調達総額 "&amp;TEXT(VLOOKUP(A107,[7]令和4年度契約状況調査票!$F:$AW,15,FALSE),"#,##0円")&amp;CHAR(10)&amp;"分担契約"&amp;CHAR(10)&amp;VLOOKUP(A107,[7]令和4年度契約状況調査票!$F:$AW,31,FALSE),IF(P107="分担契約","分担契約"&amp;CHAR(10)&amp;"契約総額 "&amp;TEXT(VLOOKUP(A107,[7]令和4年度契約状況調査票!$F:$AW,15,FALSE),"#,##0円")&amp;CHAR(10)&amp;VLOOKUP(A107,[7]令和4年度契約状況調査票!$F:$AW,31,FALSE),IF(P107="単価契約","単価契約"&amp;CHAR(10)&amp;"予定調達総額 "&amp;TEXT(VLOOKUP(A107,[7]令和4年度契約状況調査票!$F:$AW,15,FALSE),"#,##0円")&amp;CHAR(10)&amp;VLOOKUP(A107,[7]令和4年度契約状況調査票!$F:$AW,31,FALSE),VLOOKUP(A107,[7]令和4年度契約状況調査票!$F:$AW,31,FALSE))))))))</f>
        <v/>
      </c>
      <c r="P107" s="36" t="str">
        <f>IF(A107="","",VLOOKUP(A107,[7]令和4年度契約状況調査票!$F:$CE,52,FALSE))</f>
        <v/>
      </c>
    </row>
    <row r="108" spans="1:16" s="46" customFormat="1" ht="60" hidden="1" customHeight="1">
      <c r="A108" s="42" t="str">
        <f>IF(MAX([7]令和4年度契約状況調査票!F13:F114)&gt;=ROW()-5,ROW()-5,"")</f>
        <v/>
      </c>
      <c r="B108" s="13" t="str">
        <f>IF(A108="","",VLOOKUP(A108,[7]令和4年度契約状況調査票!$F:$AW,4,FALSE))</f>
        <v/>
      </c>
      <c r="C108" s="14" t="str">
        <f>IF(A108="","",VLOOKUP(A108,[7]令和4年度契約状況調査票!$F:$AW,5,FALSE))</f>
        <v/>
      </c>
      <c r="D108" s="15" t="str">
        <f>IF(A108="","",VLOOKUP(A108,[7]令和4年度契約状況調査票!$F:$AW,8,FALSE))</f>
        <v/>
      </c>
      <c r="E108" s="13" t="str">
        <f>IF(A108="","",VLOOKUP(A108,[7]令和4年度契約状況調査票!$F:$AW,9,FALSE))</f>
        <v/>
      </c>
      <c r="F108" s="16" t="str">
        <f>IF(A108="","",VLOOKUP(A108,[7]令和4年度契約状況調査票!$F:$AW,10,FALSE))</f>
        <v/>
      </c>
      <c r="G108" s="45" t="str">
        <f>IF(A108="","",VLOOKUP(A108,[7]令和4年度契約状況調査票!$F:$AW,30,FALSE))</f>
        <v/>
      </c>
      <c r="H108" s="18" t="str">
        <f>IF(A108="","",IF(VLOOKUP(A108,[7]令和4年度契約状況調査票!$F:$AW,13,FALSE)="他官署で調達手続きを実施のため","他官署で調達手続きを実施のため",IF(VLOOKUP(A108,[7]令和4年度契約状況調査票!$F:$AW,20,FALSE)="②同種の他の契約の予定価格を類推されるおそれがあるため公表しない","同種の他の契約の予定価格を類推されるおそれがあるため公表しない",IF(VLOOKUP(A108,[7]令和4年度契約状況調査票!$F:$AW,20,FALSE)="－","－",IF(VLOOKUP(A108,[7]令和4年度契約状況調査票!$F:$AW,6,FALSE)&lt;&gt;"",TEXT(VLOOKUP(A108,[7]令和4年度契約状況調査票!$F:$AW,13,FALSE),"#,##0円")&amp;CHAR(10)&amp;"(A)",VLOOKUP(A108,[7]令和4年度契約状況調査票!$F:$AW,13,FALSE))))))</f>
        <v/>
      </c>
      <c r="I108" s="18" t="str">
        <f>IF(A108="","",VLOOKUP(A108,[7]令和4年度契約状況調査票!$F:$AW,14,FALSE))</f>
        <v/>
      </c>
      <c r="J108" s="20" t="str">
        <f>IF(A108="","",IF(VLOOKUP(A108,[7]令和4年度契約状況調査票!$F:$AW,13,FALSE)="他官署で調達手続きを実施のため","－",IF(VLOOKUP(A108,[7]令和4年度契約状況調査票!$F:$AW,20,FALSE)="②同種の他の契約の予定価格を類推されるおそれがあるため公表しない","－",IF(VLOOKUP(A108,[7]令和4年度契約状況調査票!$F:$AW,20,FALSE)="－","－",IF(VLOOKUP(A108,[7]令和4年度契約状況調査票!$F:$AW,6,FALSE)&lt;&gt;"",TEXT(VLOOKUP(A108,[7]令和4年度契約状況調査票!$F:$AW,16,FALSE),"#.0%")&amp;CHAR(10)&amp;"(B/A×100)",VLOOKUP(A108,[7]令和4年度契約状況調査票!$F:$AW,16,FALSE))))))</f>
        <v/>
      </c>
      <c r="K108" s="38"/>
      <c r="L108" s="20" t="str">
        <f>IF(A108="","",IF(VLOOKUP(A108,[7]令和4年度契約状況調査票!$F:$AW,26,FALSE)="①公益社団法人","公社",IF(VLOOKUP(A108,[7]令和4年度契約状況調査票!$F:$AW,26,FALSE)="②公益財団法人","公財","")))</f>
        <v/>
      </c>
      <c r="M108" s="20" t="str">
        <f>IF(A108="","",VLOOKUP(A108,[7]令和4年度契約状況調査票!$F:$AW,27,FALSE))</f>
        <v/>
      </c>
      <c r="N108" s="38" t="str">
        <f>IF(A108="","",IF(VLOOKUP(A108,[7]令和4年度契約状況調査票!$F:$AW,12,FALSE)="国所管",VLOOKUP(A108,[7]令和4年度契約状況調査票!$F:$AW,23,FALSE),""))</f>
        <v/>
      </c>
      <c r="O108" s="22" t="str">
        <f>IF(A108="","",IF(AND(Q108="○",P108="分担契約/単価契約"),"単価契約"&amp;CHAR(10)&amp;"予定調達総額 "&amp;TEXT(VLOOKUP(A108,[7]令和4年度契約状況調査票!$F:$AW,15,FALSE),"#,##0円")&amp;"(B)"&amp;CHAR(10)&amp;"分担契約"&amp;CHAR(10)&amp;VLOOKUP(A108,[7]令和4年度契約状況調査票!$F:$AW,31,FALSE),IF(AND(Q108="○",P108="分担契約"),"分担契約"&amp;CHAR(10)&amp;"契約総額 "&amp;TEXT(VLOOKUP(A108,[7]令和4年度契約状況調査票!$F:$AW,15,FALSE),"#,##0円")&amp;"(B)"&amp;CHAR(10)&amp;VLOOKUP(A108,[7]令和4年度契約状況調査票!$F:$AW,31,FALSE),(IF(P108="分担契約/単価契約","単価契約"&amp;CHAR(10)&amp;"予定調達総額 "&amp;TEXT(VLOOKUP(A108,[7]令和4年度契約状況調査票!$F:$AW,15,FALSE),"#,##0円")&amp;CHAR(10)&amp;"分担契約"&amp;CHAR(10)&amp;VLOOKUP(A108,[7]令和4年度契約状況調査票!$F:$AW,31,FALSE),IF(P108="分担契約","分担契約"&amp;CHAR(10)&amp;"契約総額 "&amp;TEXT(VLOOKUP(A108,[7]令和4年度契約状況調査票!$F:$AW,15,FALSE),"#,##0円")&amp;CHAR(10)&amp;VLOOKUP(A108,[7]令和4年度契約状況調査票!$F:$AW,31,FALSE),IF(P108="単価契約","単価契約"&amp;CHAR(10)&amp;"予定調達総額 "&amp;TEXT(VLOOKUP(A108,[7]令和4年度契約状況調査票!$F:$AW,15,FALSE),"#,##0円")&amp;CHAR(10)&amp;VLOOKUP(A108,[7]令和4年度契約状況調査票!$F:$AW,31,FALSE),VLOOKUP(A108,[7]令和4年度契約状況調査票!$F:$AW,31,FALSE))))))))</f>
        <v/>
      </c>
      <c r="P108" s="36" t="str">
        <f>IF(A108="","",VLOOKUP(A108,[7]令和4年度契約状況調査票!$F:$CE,52,FALSE))</f>
        <v/>
      </c>
    </row>
    <row r="109" spans="1:16" s="46" customFormat="1" ht="60" hidden="1" customHeight="1">
      <c r="A109" s="42" t="str">
        <f>IF(MAX([7]令和4年度契約状況調査票!F13:F115)&gt;=ROW()-5,ROW()-5,"")</f>
        <v/>
      </c>
      <c r="B109" s="13" t="str">
        <f>IF(A109="","",VLOOKUP(A109,[7]令和4年度契約状況調査票!$F:$AW,4,FALSE))</f>
        <v/>
      </c>
      <c r="C109" s="14" t="str">
        <f>IF(A109="","",VLOOKUP(A109,[7]令和4年度契約状況調査票!$F:$AW,5,FALSE))</f>
        <v/>
      </c>
      <c r="D109" s="15" t="str">
        <f>IF(A109="","",VLOOKUP(A109,[7]令和4年度契約状況調査票!$F:$AW,8,FALSE))</f>
        <v/>
      </c>
      <c r="E109" s="13" t="str">
        <f>IF(A109="","",VLOOKUP(A109,[7]令和4年度契約状況調査票!$F:$AW,9,FALSE))</f>
        <v/>
      </c>
      <c r="F109" s="16" t="str">
        <f>IF(A109="","",VLOOKUP(A109,[7]令和4年度契約状況調査票!$F:$AW,10,FALSE))</f>
        <v/>
      </c>
      <c r="G109" s="45" t="str">
        <f>IF(A109="","",VLOOKUP(A109,[7]令和4年度契約状況調査票!$F:$AW,30,FALSE))</f>
        <v/>
      </c>
      <c r="H109" s="18" t="str">
        <f>IF(A109="","",IF(VLOOKUP(A109,[7]令和4年度契約状況調査票!$F:$AW,13,FALSE)="他官署で調達手続きを実施のため","他官署で調達手続きを実施のため",IF(VLOOKUP(A109,[7]令和4年度契約状況調査票!$F:$AW,20,FALSE)="②同種の他の契約の予定価格を類推されるおそれがあるため公表しない","同種の他の契約の予定価格を類推されるおそれがあるため公表しない",IF(VLOOKUP(A109,[7]令和4年度契約状況調査票!$F:$AW,20,FALSE)="－","－",IF(VLOOKUP(A109,[7]令和4年度契約状況調査票!$F:$AW,6,FALSE)&lt;&gt;"",TEXT(VLOOKUP(A109,[7]令和4年度契約状況調査票!$F:$AW,13,FALSE),"#,##0円")&amp;CHAR(10)&amp;"(A)",VLOOKUP(A109,[7]令和4年度契約状況調査票!$F:$AW,13,FALSE))))))</f>
        <v/>
      </c>
      <c r="I109" s="18" t="str">
        <f>IF(A109="","",VLOOKUP(A109,[7]令和4年度契約状況調査票!$F:$AW,14,FALSE))</f>
        <v/>
      </c>
      <c r="J109" s="20" t="str">
        <f>IF(A109="","",IF(VLOOKUP(A109,[7]令和4年度契約状況調査票!$F:$AW,13,FALSE)="他官署で調達手続きを実施のため","－",IF(VLOOKUP(A109,[7]令和4年度契約状況調査票!$F:$AW,20,FALSE)="②同種の他の契約の予定価格を類推されるおそれがあるため公表しない","－",IF(VLOOKUP(A109,[7]令和4年度契約状況調査票!$F:$AW,20,FALSE)="－","－",IF(VLOOKUP(A109,[7]令和4年度契約状況調査票!$F:$AW,6,FALSE)&lt;&gt;"",TEXT(VLOOKUP(A109,[7]令和4年度契約状況調査票!$F:$AW,16,FALSE),"#.0%")&amp;CHAR(10)&amp;"(B/A×100)",VLOOKUP(A109,[7]令和4年度契約状況調査票!$F:$AW,16,FALSE))))))</f>
        <v/>
      </c>
      <c r="K109" s="38"/>
      <c r="L109" s="20" t="str">
        <f>IF(A109="","",IF(VLOOKUP(A109,[7]令和4年度契約状況調査票!$F:$AW,26,FALSE)="①公益社団法人","公社",IF(VLOOKUP(A109,[7]令和4年度契約状況調査票!$F:$AW,26,FALSE)="②公益財団法人","公財","")))</f>
        <v/>
      </c>
      <c r="M109" s="20" t="str">
        <f>IF(A109="","",VLOOKUP(A109,[7]令和4年度契約状況調査票!$F:$AW,27,FALSE))</f>
        <v/>
      </c>
      <c r="N109" s="38" t="str">
        <f>IF(A109="","",IF(VLOOKUP(A109,[7]令和4年度契約状況調査票!$F:$AW,12,FALSE)="国所管",VLOOKUP(A109,[7]令和4年度契約状況調査票!$F:$AW,23,FALSE),""))</f>
        <v/>
      </c>
      <c r="O109" s="22" t="str">
        <f>IF(A109="","",IF(AND(Q109="○",P109="分担契約/単価契約"),"単価契約"&amp;CHAR(10)&amp;"予定調達総額 "&amp;TEXT(VLOOKUP(A109,[7]令和4年度契約状況調査票!$F:$AW,15,FALSE),"#,##0円")&amp;"(B)"&amp;CHAR(10)&amp;"分担契約"&amp;CHAR(10)&amp;VLOOKUP(A109,[7]令和4年度契約状況調査票!$F:$AW,31,FALSE),IF(AND(Q109="○",P109="分担契約"),"分担契約"&amp;CHAR(10)&amp;"契約総額 "&amp;TEXT(VLOOKUP(A109,[7]令和4年度契約状況調査票!$F:$AW,15,FALSE),"#,##0円")&amp;"(B)"&amp;CHAR(10)&amp;VLOOKUP(A109,[7]令和4年度契約状況調査票!$F:$AW,31,FALSE),(IF(P109="分担契約/単価契約","単価契約"&amp;CHAR(10)&amp;"予定調達総額 "&amp;TEXT(VLOOKUP(A109,[7]令和4年度契約状況調査票!$F:$AW,15,FALSE),"#,##0円")&amp;CHAR(10)&amp;"分担契約"&amp;CHAR(10)&amp;VLOOKUP(A109,[7]令和4年度契約状況調査票!$F:$AW,31,FALSE),IF(P109="分担契約","分担契約"&amp;CHAR(10)&amp;"契約総額 "&amp;TEXT(VLOOKUP(A109,[7]令和4年度契約状況調査票!$F:$AW,15,FALSE),"#,##0円")&amp;CHAR(10)&amp;VLOOKUP(A109,[7]令和4年度契約状況調査票!$F:$AW,31,FALSE),IF(P109="単価契約","単価契約"&amp;CHAR(10)&amp;"予定調達総額 "&amp;TEXT(VLOOKUP(A109,[7]令和4年度契約状況調査票!$F:$AW,15,FALSE),"#,##0円")&amp;CHAR(10)&amp;VLOOKUP(A109,[7]令和4年度契約状況調査票!$F:$AW,31,FALSE),VLOOKUP(A109,[7]令和4年度契約状況調査票!$F:$AW,31,FALSE))))))))</f>
        <v/>
      </c>
      <c r="P109" s="36" t="str">
        <f>IF(A109="","",VLOOKUP(A109,[7]令和4年度契約状況調査票!$F:$CE,52,FALSE))</f>
        <v/>
      </c>
    </row>
    <row r="110" spans="1:16" s="46" customFormat="1" ht="60" hidden="1" customHeight="1">
      <c r="A110" s="42" t="str">
        <f>IF(MAX([7]令和4年度契約状況調査票!F13:F116)&gt;=ROW()-5,ROW()-5,"")</f>
        <v/>
      </c>
      <c r="B110" s="13" t="str">
        <f>IF(A110="","",VLOOKUP(A110,[7]令和4年度契約状況調査票!$F:$AW,4,FALSE))</f>
        <v/>
      </c>
      <c r="C110" s="14" t="str">
        <f>IF(A110="","",VLOOKUP(A110,[7]令和4年度契約状況調査票!$F:$AW,5,FALSE))</f>
        <v/>
      </c>
      <c r="D110" s="15" t="str">
        <f>IF(A110="","",VLOOKUP(A110,[7]令和4年度契約状況調査票!$F:$AW,8,FALSE))</f>
        <v/>
      </c>
      <c r="E110" s="13" t="str">
        <f>IF(A110="","",VLOOKUP(A110,[7]令和4年度契約状況調査票!$F:$AW,9,FALSE))</f>
        <v/>
      </c>
      <c r="F110" s="16" t="str">
        <f>IF(A110="","",VLOOKUP(A110,[7]令和4年度契約状況調査票!$F:$AW,10,FALSE))</f>
        <v/>
      </c>
      <c r="G110" s="45" t="str">
        <f>IF(A110="","",VLOOKUP(A110,[7]令和4年度契約状況調査票!$F:$AW,30,FALSE))</f>
        <v/>
      </c>
      <c r="H110" s="18" t="str">
        <f>IF(A110="","",IF(VLOOKUP(A110,[7]令和4年度契約状況調査票!$F:$AW,13,FALSE)="他官署で調達手続きを実施のため","他官署で調達手続きを実施のため",IF(VLOOKUP(A110,[7]令和4年度契約状況調査票!$F:$AW,20,FALSE)="②同種の他の契約の予定価格を類推されるおそれがあるため公表しない","同種の他の契約の予定価格を類推されるおそれがあるため公表しない",IF(VLOOKUP(A110,[7]令和4年度契約状況調査票!$F:$AW,20,FALSE)="－","－",IF(VLOOKUP(A110,[7]令和4年度契約状況調査票!$F:$AW,6,FALSE)&lt;&gt;"",TEXT(VLOOKUP(A110,[7]令和4年度契約状況調査票!$F:$AW,13,FALSE),"#,##0円")&amp;CHAR(10)&amp;"(A)",VLOOKUP(A110,[7]令和4年度契約状況調査票!$F:$AW,13,FALSE))))))</f>
        <v/>
      </c>
      <c r="I110" s="18" t="str">
        <f>IF(A110="","",VLOOKUP(A110,[7]令和4年度契約状況調査票!$F:$AW,14,FALSE))</f>
        <v/>
      </c>
      <c r="J110" s="20" t="str">
        <f>IF(A110="","",IF(VLOOKUP(A110,[7]令和4年度契約状況調査票!$F:$AW,13,FALSE)="他官署で調達手続きを実施のため","－",IF(VLOOKUP(A110,[7]令和4年度契約状況調査票!$F:$AW,20,FALSE)="②同種の他の契約の予定価格を類推されるおそれがあるため公表しない","－",IF(VLOOKUP(A110,[7]令和4年度契約状況調査票!$F:$AW,20,FALSE)="－","－",IF(VLOOKUP(A110,[7]令和4年度契約状況調査票!$F:$AW,6,FALSE)&lt;&gt;"",TEXT(VLOOKUP(A110,[7]令和4年度契約状況調査票!$F:$AW,16,FALSE),"#.0%")&amp;CHAR(10)&amp;"(B/A×100)",VLOOKUP(A110,[7]令和4年度契約状況調査票!$F:$AW,16,FALSE))))))</f>
        <v/>
      </c>
      <c r="K110" s="38"/>
      <c r="L110" s="20" t="str">
        <f>IF(A110="","",IF(VLOOKUP(A110,[7]令和4年度契約状況調査票!$F:$AW,26,FALSE)="①公益社団法人","公社",IF(VLOOKUP(A110,[7]令和4年度契約状況調査票!$F:$AW,26,FALSE)="②公益財団法人","公財","")))</f>
        <v/>
      </c>
      <c r="M110" s="20" t="str">
        <f>IF(A110="","",VLOOKUP(A110,[7]令和4年度契約状況調査票!$F:$AW,27,FALSE))</f>
        <v/>
      </c>
      <c r="N110" s="38" t="str">
        <f>IF(A110="","",IF(VLOOKUP(A110,[7]令和4年度契約状況調査票!$F:$AW,12,FALSE)="国所管",VLOOKUP(A110,[7]令和4年度契約状況調査票!$F:$AW,23,FALSE),""))</f>
        <v/>
      </c>
      <c r="O110" s="22" t="str">
        <f>IF(A110="","",IF(AND(Q110="○",P110="分担契約/単価契約"),"単価契約"&amp;CHAR(10)&amp;"予定調達総額 "&amp;TEXT(VLOOKUP(A110,[7]令和4年度契約状況調査票!$F:$AW,15,FALSE),"#,##0円")&amp;"(B)"&amp;CHAR(10)&amp;"分担契約"&amp;CHAR(10)&amp;VLOOKUP(A110,[7]令和4年度契約状況調査票!$F:$AW,31,FALSE),IF(AND(Q110="○",P110="分担契約"),"分担契約"&amp;CHAR(10)&amp;"契約総額 "&amp;TEXT(VLOOKUP(A110,[7]令和4年度契約状況調査票!$F:$AW,15,FALSE),"#,##0円")&amp;"(B)"&amp;CHAR(10)&amp;VLOOKUP(A110,[7]令和4年度契約状況調査票!$F:$AW,31,FALSE),(IF(P110="分担契約/単価契約","単価契約"&amp;CHAR(10)&amp;"予定調達総額 "&amp;TEXT(VLOOKUP(A110,[7]令和4年度契約状況調査票!$F:$AW,15,FALSE),"#,##0円")&amp;CHAR(10)&amp;"分担契約"&amp;CHAR(10)&amp;VLOOKUP(A110,[7]令和4年度契約状況調査票!$F:$AW,31,FALSE),IF(P110="分担契約","分担契約"&amp;CHAR(10)&amp;"契約総額 "&amp;TEXT(VLOOKUP(A110,[7]令和4年度契約状況調査票!$F:$AW,15,FALSE),"#,##0円")&amp;CHAR(10)&amp;VLOOKUP(A110,[7]令和4年度契約状況調査票!$F:$AW,31,FALSE),IF(P110="単価契約","単価契約"&amp;CHAR(10)&amp;"予定調達総額 "&amp;TEXT(VLOOKUP(A110,[7]令和4年度契約状況調査票!$F:$AW,15,FALSE),"#,##0円")&amp;CHAR(10)&amp;VLOOKUP(A110,[7]令和4年度契約状況調査票!$F:$AW,31,FALSE),VLOOKUP(A110,[7]令和4年度契約状況調査票!$F:$AW,31,FALSE))))))))</f>
        <v/>
      </c>
      <c r="P110" s="36" t="str">
        <f>IF(A110="","",VLOOKUP(A110,[7]令和4年度契約状況調査票!$F:$CE,52,FALSE))</f>
        <v/>
      </c>
    </row>
    <row r="111" spans="1:16" s="46" customFormat="1" ht="60" hidden="1" customHeight="1">
      <c r="A111" s="42" t="str">
        <f>IF(MAX([7]令和4年度契約状況調査票!F13:F117)&gt;=ROW()-5,ROW()-5,"")</f>
        <v/>
      </c>
      <c r="B111" s="13" t="str">
        <f>IF(A111="","",VLOOKUP(A111,[7]令和4年度契約状況調査票!$F:$AW,4,FALSE))</f>
        <v/>
      </c>
      <c r="C111" s="14" t="str">
        <f>IF(A111="","",VLOOKUP(A111,[7]令和4年度契約状況調査票!$F:$AW,5,FALSE))</f>
        <v/>
      </c>
      <c r="D111" s="15" t="str">
        <f>IF(A111="","",VLOOKUP(A111,[7]令和4年度契約状況調査票!$F:$AW,8,FALSE))</f>
        <v/>
      </c>
      <c r="E111" s="13" t="str">
        <f>IF(A111="","",VLOOKUP(A111,[7]令和4年度契約状況調査票!$F:$AW,9,FALSE))</f>
        <v/>
      </c>
      <c r="F111" s="16" t="str">
        <f>IF(A111="","",VLOOKUP(A111,[7]令和4年度契約状況調査票!$F:$AW,10,FALSE))</f>
        <v/>
      </c>
      <c r="G111" s="45" t="str">
        <f>IF(A111="","",VLOOKUP(A111,[7]令和4年度契約状況調査票!$F:$AW,30,FALSE))</f>
        <v/>
      </c>
      <c r="H111" s="18" t="str">
        <f>IF(A111="","",IF(VLOOKUP(A111,[7]令和4年度契約状況調査票!$F:$AW,13,FALSE)="他官署で調達手続きを実施のため","他官署で調達手続きを実施のため",IF(VLOOKUP(A111,[7]令和4年度契約状況調査票!$F:$AW,20,FALSE)="②同種の他の契約の予定価格を類推されるおそれがあるため公表しない","同種の他の契約の予定価格を類推されるおそれがあるため公表しない",IF(VLOOKUP(A111,[7]令和4年度契約状況調査票!$F:$AW,20,FALSE)="－","－",IF(VLOOKUP(A111,[7]令和4年度契約状況調査票!$F:$AW,6,FALSE)&lt;&gt;"",TEXT(VLOOKUP(A111,[7]令和4年度契約状況調査票!$F:$AW,13,FALSE),"#,##0円")&amp;CHAR(10)&amp;"(A)",VLOOKUP(A111,[7]令和4年度契約状況調査票!$F:$AW,13,FALSE))))))</f>
        <v/>
      </c>
      <c r="I111" s="18" t="str">
        <f>IF(A111="","",VLOOKUP(A111,[7]令和4年度契約状況調査票!$F:$AW,14,FALSE))</f>
        <v/>
      </c>
      <c r="J111" s="20" t="str">
        <f>IF(A111="","",IF(VLOOKUP(A111,[7]令和4年度契約状況調査票!$F:$AW,13,FALSE)="他官署で調達手続きを実施のため","－",IF(VLOOKUP(A111,[7]令和4年度契約状況調査票!$F:$AW,20,FALSE)="②同種の他の契約の予定価格を類推されるおそれがあるため公表しない","－",IF(VLOOKUP(A111,[7]令和4年度契約状況調査票!$F:$AW,20,FALSE)="－","－",IF(VLOOKUP(A111,[7]令和4年度契約状況調査票!$F:$AW,6,FALSE)&lt;&gt;"",TEXT(VLOOKUP(A111,[7]令和4年度契約状況調査票!$F:$AW,16,FALSE),"#.0%")&amp;CHAR(10)&amp;"(B/A×100)",VLOOKUP(A111,[7]令和4年度契約状況調査票!$F:$AW,16,FALSE))))))</f>
        <v/>
      </c>
      <c r="K111" s="38"/>
      <c r="L111" s="20" t="str">
        <f>IF(A111="","",IF(VLOOKUP(A111,[7]令和4年度契約状況調査票!$F:$AW,26,FALSE)="①公益社団法人","公社",IF(VLOOKUP(A111,[7]令和4年度契約状況調査票!$F:$AW,26,FALSE)="②公益財団法人","公財","")))</f>
        <v/>
      </c>
      <c r="M111" s="20" t="str">
        <f>IF(A111="","",VLOOKUP(A111,[7]令和4年度契約状況調査票!$F:$AW,27,FALSE))</f>
        <v/>
      </c>
      <c r="N111" s="38" t="str">
        <f>IF(A111="","",IF(VLOOKUP(A111,[7]令和4年度契約状況調査票!$F:$AW,12,FALSE)="国所管",VLOOKUP(A111,[7]令和4年度契約状況調査票!$F:$AW,23,FALSE),""))</f>
        <v/>
      </c>
      <c r="O111" s="22" t="str">
        <f>IF(A111="","",IF(AND(Q111="○",P111="分担契約/単価契約"),"単価契約"&amp;CHAR(10)&amp;"予定調達総額 "&amp;TEXT(VLOOKUP(A111,[7]令和4年度契約状況調査票!$F:$AW,15,FALSE),"#,##0円")&amp;"(B)"&amp;CHAR(10)&amp;"分担契約"&amp;CHAR(10)&amp;VLOOKUP(A111,[7]令和4年度契約状況調査票!$F:$AW,31,FALSE),IF(AND(Q111="○",P111="分担契約"),"分担契約"&amp;CHAR(10)&amp;"契約総額 "&amp;TEXT(VLOOKUP(A111,[7]令和4年度契約状況調査票!$F:$AW,15,FALSE),"#,##0円")&amp;"(B)"&amp;CHAR(10)&amp;VLOOKUP(A111,[7]令和4年度契約状況調査票!$F:$AW,31,FALSE),(IF(P111="分担契約/単価契約","単価契約"&amp;CHAR(10)&amp;"予定調達総額 "&amp;TEXT(VLOOKUP(A111,[7]令和4年度契約状況調査票!$F:$AW,15,FALSE),"#,##0円")&amp;CHAR(10)&amp;"分担契約"&amp;CHAR(10)&amp;VLOOKUP(A111,[7]令和4年度契約状況調査票!$F:$AW,31,FALSE),IF(P111="分担契約","分担契約"&amp;CHAR(10)&amp;"契約総額 "&amp;TEXT(VLOOKUP(A111,[7]令和4年度契約状況調査票!$F:$AW,15,FALSE),"#,##0円")&amp;CHAR(10)&amp;VLOOKUP(A111,[7]令和4年度契約状況調査票!$F:$AW,31,FALSE),IF(P111="単価契約","単価契約"&amp;CHAR(10)&amp;"予定調達総額 "&amp;TEXT(VLOOKUP(A111,[7]令和4年度契約状況調査票!$F:$AW,15,FALSE),"#,##0円")&amp;CHAR(10)&amp;VLOOKUP(A111,[7]令和4年度契約状況調査票!$F:$AW,31,FALSE),VLOOKUP(A111,[7]令和4年度契約状況調査票!$F:$AW,31,FALSE))))))))</f>
        <v/>
      </c>
      <c r="P111" s="36" t="str">
        <f>IF(A111="","",VLOOKUP(A111,[7]令和4年度契約状況調査票!$F:$CE,52,FALSE))</f>
        <v/>
      </c>
    </row>
    <row r="112" spans="1:16" s="46" customFormat="1" ht="60" hidden="1" customHeight="1">
      <c r="A112" s="42" t="str">
        <f>IF(MAX([7]令和4年度契約状況調査票!F13:F118)&gt;=ROW()-5,ROW()-5,"")</f>
        <v/>
      </c>
      <c r="B112" s="13" t="str">
        <f>IF(A112="","",VLOOKUP(A112,[7]令和4年度契約状況調査票!$F:$AW,4,FALSE))</f>
        <v/>
      </c>
      <c r="C112" s="14" t="str">
        <f>IF(A112="","",VLOOKUP(A112,[7]令和4年度契約状況調査票!$F:$AW,5,FALSE))</f>
        <v/>
      </c>
      <c r="D112" s="15" t="str">
        <f>IF(A112="","",VLOOKUP(A112,[7]令和4年度契約状況調査票!$F:$AW,8,FALSE))</f>
        <v/>
      </c>
      <c r="E112" s="13" t="str">
        <f>IF(A112="","",VLOOKUP(A112,[7]令和4年度契約状況調査票!$F:$AW,9,FALSE))</f>
        <v/>
      </c>
      <c r="F112" s="16" t="str">
        <f>IF(A112="","",VLOOKUP(A112,[7]令和4年度契約状況調査票!$F:$AW,10,FALSE))</f>
        <v/>
      </c>
      <c r="G112" s="45" t="str">
        <f>IF(A112="","",VLOOKUP(A112,[7]令和4年度契約状況調査票!$F:$AW,30,FALSE))</f>
        <v/>
      </c>
      <c r="H112" s="18" t="str">
        <f>IF(A112="","",IF(VLOOKUP(A112,[7]令和4年度契約状況調査票!$F:$AW,13,FALSE)="他官署で調達手続きを実施のため","他官署で調達手続きを実施のため",IF(VLOOKUP(A112,[7]令和4年度契約状況調査票!$F:$AW,20,FALSE)="②同種の他の契約の予定価格を類推されるおそれがあるため公表しない","同種の他の契約の予定価格を類推されるおそれがあるため公表しない",IF(VLOOKUP(A112,[7]令和4年度契約状況調査票!$F:$AW,20,FALSE)="－","－",IF(VLOOKUP(A112,[7]令和4年度契約状況調査票!$F:$AW,6,FALSE)&lt;&gt;"",TEXT(VLOOKUP(A112,[7]令和4年度契約状況調査票!$F:$AW,13,FALSE),"#,##0円")&amp;CHAR(10)&amp;"(A)",VLOOKUP(A112,[7]令和4年度契約状況調査票!$F:$AW,13,FALSE))))))</f>
        <v/>
      </c>
      <c r="I112" s="18" t="str">
        <f>IF(A112="","",VLOOKUP(A112,[7]令和4年度契約状況調査票!$F:$AW,14,FALSE))</f>
        <v/>
      </c>
      <c r="J112" s="20" t="str">
        <f>IF(A112="","",IF(VLOOKUP(A112,[7]令和4年度契約状況調査票!$F:$AW,13,FALSE)="他官署で調達手続きを実施のため","－",IF(VLOOKUP(A112,[7]令和4年度契約状況調査票!$F:$AW,20,FALSE)="②同種の他の契約の予定価格を類推されるおそれがあるため公表しない","－",IF(VLOOKUP(A112,[7]令和4年度契約状況調査票!$F:$AW,20,FALSE)="－","－",IF(VLOOKUP(A112,[7]令和4年度契約状況調査票!$F:$AW,6,FALSE)&lt;&gt;"",TEXT(VLOOKUP(A112,[7]令和4年度契約状況調査票!$F:$AW,16,FALSE),"#.0%")&amp;CHAR(10)&amp;"(B/A×100)",VLOOKUP(A112,[7]令和4年度契約状況調査票!$F:$AW,16,FALSE))))))</f>
        <v/>
      </c>
      <c r="K112" s="38"/>
      <c r="L112" s="20" t="str">
        <f>IF(A112="","",IF(VLOOKUP(A112,[7]令和4年度契約状況調査票!$F:$AW,26,FALSE)="①公益社団法人","公社",IF(VLOOKUP(A112,[7]令和4年度契約状況調査票!$F:$AW,26,FALSE)="②公益財団法人","公財","")))</f>
        <v/>
      </c>
      <c r="M112" s="20" t="str">
        <f>IF(A112="","",VLOOKUP(A112,[7]令和4年度契約状況調査票!$F:$AW,27,FALSE))</f>
        <v/>
      </c>
      <c r="N112" s="38" t="str">
        <f>IF(A112="","",IF(VLOOKUP(A112,[7]令和4年度契約状況調査票!$F:$AW,12,FALSE)="国所管",VLOOKUP(A112,[7]令和4年度契約状況調査票!$F:$AW,23,FALSE),""))</f>
        <v/>
      </c>
      <c r="O112" s="22" t="str">
        <f>IF(A112="","",IF(AND(Q112="○",P112="分担契約/単価契約"),"単価契約"&amp;CHAR(10)&amp;"予定調達総額 "&amp;TEXT(VLOOKUP(A112,[7]令和4年度契約状況調査票!$F:$AW,15,FALSE),"#,##0円")&amp;"(B)"&amp;CHAR(10)&amp;"分担契約"&amp;CHAR(10)&amp;VLOOKUP(A112,[7]令和4年度契約状況調査票!$F:$AW,31,FALSE),IF(AND(Q112="○",P112="分担契約"),"分担契約"&amp;CHAR(10)&amp;"契約総額 "&amp;TEXT(VLOOKUP(A112,[7]令和4年度契約状況調査票!$F:$AW,15,FALSE),"#,##0円")&amp;"(B)"&amp;CHAR(10)&amp;VLOOKUP(A112,[7]令和4年度契約状況調査票!$F:$AW,31,FALSE),(IF(P112="分担契約/単価契約","単価契約"&amp;CHAR(10)&amp;"予定調達総額 "&amp;TEXT(VLOOKUP(A112,[7]令和4年度契約状況調査票!$F:$AW,15,FALSE),"#,##0円")&amp;CHAR(10)&amp;"分担契約"&amp;CHAR(10)&amp;VLOOKUP(A112,[7]令和4年度契約状況調査票!$F:$AW,31,FALSE),IF(P112="分担契約","分担契約"&amp;CHAR(10)&amp;"契約総額 "&amp;TEXT(VLOOKUP(A112,[7]令和4年度契約状況調査票!$F:$AW,15,FALSE),"#,##0円")&amp;CHAR(10)&amp;VLOOKUP(A112,[7]令和4年度契約状況調査票!$F:$AW,31,FALSE),IF(P112="単価契約","単価契約"&amp;CHAR(10)&amp;"予定調達総額 "&amp;TEXT(VLOOKUP(A112,[7]令和4年度契約状況調査票!$F:$AW,15,FALSE),"#,##0円")&amp;CHAR(10)&amp;VLOOKUP(A112,[7]令和4年度契約状況調査票!$F:$AW,31,FALSE),VLOOKUP(A112,[7]令和4年度契約状況調査票!$F:$AW,31,FALSE))))))))</f>
        <v/>
      </c>
      <c r="P112" s="36" t="str">
        <f>IF(A112="","",VLOOKUP(A112,[7]令和4年度契約状況調査票!$F:$CE,52,FALSE))</f>
        <v/>
      </c>
    </row>
    <row r="113" spans="1:16" s="46" customFormat="1" ht="60" hidden="1" customHeight="1">
      <c r="A113" s="42" t="str">
        <f>IF(MAX([7]令和4年度契約状況調査票!F13:F119)&gt;=ROW()-5,ROW()-5,"")</f>
        <v/>
      </c>
      <c r="B113" s="13" t="str">
        <f>IF(A113="","",VLOOKUP(A113,[7]令和4年度契約状況調査票!$F:$AW,4,FALSE))</f>
        <v/>
      </c>
      <c r="C113" s="14" t="str">
        <f>IF(A113="","",VLOOKUP(A113,[7]令和4年度契約状況調査票!$F:$AW,5,FALSE))</f>
        <v/>
      </c>
      <c r="D113" s="15" t="str">
        <f>IF(A113="","",VLOOKUP(A113,[7]令和4年度契約状況調査票!$F:$AW,8,FALSE))</f>
        <v/>
      </c>
      <c r="E113" s="13" t="str">
        <f>IF(A113="","",VLOOKUP(A113,[7]令和4年度契約状況調査票!$F:$AW,9,FALSE))</f>
        <v/>
      </c>
      <c r="F113" s="16" t="str">
        <f>IF(A113="","",VLOOKUP(A113,[7]令和4年度契約状況調査票!$F:$AW,10,FALSE))</f>
        <v/>
      </c>
      <c r="G113" s="45" t="str">
        <f>IF(A113="","",VLOOKUP(A113,[7]令和4年度契約状況調査票!$F:$AW,30,FALSE))</f>
        <v/>
      </c>
      <c r="H113" s="18" t="str">
        <f>IF(A113="","",IF(VLOOKUP(A113,[7]令和4年度契約状況調査票!$F:$AW,13,FALSE)="他官署で調達手続きを実施のため","他官署で調達手続きを実施のため",IF(VLOOKUP(A113,[7]令和4年度契約状況調査票!$F:$AW,20,FALSE)="②同種の他の契約の予定価格を類推されるおそれがあるため公表しない","同種の他の契約の予定価格を類推されるおそれがあるため公表しない",IF(VLOOKUP(A113,[7]令和4年度契約状況調査票!$F:$AW,20,FALSE)="－","－",IF(VLOOKUP(A113,[7]令和4年度契約状況調査票!$F:$AW,6,FALSE)&lt;&gt;"",TEXT(VLOOKUP(A113,[7]令和4年度契約状況調査票!$F:$AW,13,FALSE),"#,##0円")&amp;CHAR(10)&amp;"(A)",VLOOKUP(A113,[7]令和4年度契約状況調査票!$F:$AW,13,FALSE))))))</f>
        <v/>
      </c>
      <c r="I113" s="18" t="str">
        <f>IF(A113="","",VLOOKUP(A113,[7]令和4年度契約状況調査票!$F:$AW,14,FALSE))</f>
        <v/>
      </c>
      <c r="J113" s="20" t="str">
        <f>IF(A113="","",IF(VLOOKUP(A113,[7]令和4年度契約状況調査票!$F:$AW,13,FALSE)="他官署で調達手続きを実施のため","－",IF(VLOOKUP(A113,[7]令和4年度契約状況調査票!$F:$AW,20,FALSE)="②同種の他の契約の予定価格を類推されるおそれがあるため公表しない","－",IF(VLOOKUP(A113,[7]令和4年度契約状況調査票!$F:$AW,20,FALSE)="－","－",IF(VLOOKUP(A113,[7]令和4年度契約状況調査票!$F:$AW,6,FALSE)&lt;&gt;"",TEXT(VLOOKUP(A113,[7]令和4年度契約状況調査票!$F:$AW,16,FALSE),"#.0%")&amp;CHAR(10)&amp;"(B/A×100)",VLOOKUP(A113,[7]令和4年度契約状況調査票!$F:$AW,16,FALSE))))))</f>
        <v/>
      </c>
      <c r="K113" s="38"/>
      <c r="L113" s="20" t="str">
        <f>IF(A113="","",IF(VLOOKUP(A113,[7]令和4年度契約状況調査票!$F:$AW,26,FALSE)="①公益社団法人","公社",IF(VLOOKUP(A113,[7]令和4年度契約状況調査票!$F:$AW,26,FALSE)="②公益財団法人","公財","")))</f>
        <v/>
      </c>
      <c r="M113" s="20" t="str">
        <f>IF(A113="","",VLOOKUP(A113,[7]令和4年度契約状況調査票!$F:$AW,27,FALSE))</f>
        <v/>
      </c>
      <c r="N113" s="38" t="str">
        <f>IF(A113="","",IF(VLOOKUP(A113,[7]令和4年度契約状況調査票!$F:$AW,12,FALSE)="国所管",VLOOKUP(A113,[7]令和4年度契約状況調査票!$F:$AW,23,FALSE),""))</f>
        <v/>
      </c>
      <c r="O113" s="22" t="str">
        <f>IF(A113="","",IF(AND(Q113="○",P113="分担契約/単価契約"),"単価契約"&amp;CHAR(10)&amp;"予定調達総額 "&amp;TEXT(VLOOKUP(A113,[7]令和4年度契約状況調査票!$F:$AW,15,FALSE),"#,##0円")&amp;"(B)"&amp;CHAR(10)&amp;"分担契約"&amp;CHAR(10)&amp;VLOOKUP(A113,[7]令和4年度契約状況調査票!$F:$AW,31,FALSE),IF(AND(Q113="○",P113="分担契約"),"分担契約"&amp;CHAR(10)&amp;"契約総額 "&amp;TEXT(VLOOKUP(A113,[7]令和4年度契約状況調査票!$F:$AW,15,FALSE),"#,##0円")&amp;"(B)"&amp;CHAR(10)&amp;VLOOKUP(A113,[7]令和4年度契約状況調査票!$F:$AW,31,FALSE),(IF(P113="分担契約/単価契約","単価契約"&amp;CHAR(10)&amp;"予定調達総額 "&amp;TEXT(VLOOKUP(A113,[7]令和4年度契約状況調査票!$F:$AW,15,FALSE),"#,##0円")&amp;CHAR(10)&amp;"分担契約"&amp;CHAR(10)&amp;VLOOKUP(A113,[7]令和4年度契約状況調査票!$F:$AW,31,FALSE),IF(P113="分担契約","分担契約"&amp;CHAR(10)&amp;"契約総額 "&amp;TEXT(VLOOKUP(A113,[7]令和4年度契約状況調査票!$F:$AW,15,FALSE),"#,##0円")&amp;CHAR(10)&amp;VLOOKUP(A113,[7]令和4年度契約状況調査票!$F:$AW,31,FALSE),IF(P113="単価契約","単価契約"&amp;CHAR(10)&amp;"予定調達総額 "&amp;TEXT(VLOOKUP(A113,[7]令和4年度契約状況調査票!$F:$AW,15,FALSE),"#,##0円")&amp;CHAR(10)&amp;VLOOKUP(A113,[7]令和4年度契約状況調査票!$F:$AW,31,FALSE),VLOOKUP(A113,[7]令和4年度契約状況調査票!$F:$AW,31,FALSE))))))))</f>
        <v/>
      </c>
      <c r="P113" s="36" t="str">
        <f>IF(A113="","",VLOOKUP(A113,[7]令和4年度契約状況調査票!$F:$CE,52,FALSE))</f>
        <v/>
      </c>
    </row>
    <row r="114" spans="1:16" s="46" customFormat="1" ht="60" hidden="1" customHeight="1">
      <c r="A114" s="42" t="str">
        <f>IF(MAX([7]令和4年度契約状況調査票!F13:F120)&gt;=ROW()-5,ROW()-5,"")</f>
        <v/>
      </c>
      <c r="B114" s="13" t="str">
        <f>IF(A114="","",VLOOKUP(A114,[7]令和4年度契約状況調査票!$F:$AW,4,FALSE))</f>
        <v/>
      </c>
      <c r="C114" s="14" t="str">
        <f>IF(A114="","",VLOOKUP(A114,[7]令和4年度契約状況調査票!$F:$AW,5,FALSE))</f>
        <v/>
      </c>
      <c r="D114" s="15" t="str">
        <f>IF(A114="","",VLOOKUP(A114,[7]令和4年度契約状況調査票!$F:$AW,8,FALSE))</f>
        <v/>
      </c>
      <c r="E114" s="13" t="str">
        <f>IF(A114="","",VLOOKUP(A114,[7]令和4年度契約状況調査票!$F:$AW,9,FALSE))</f>
        <v/>
      </c>
      <c r="F114" s="16" t="str">
        <f>IF(A114="","",VLOOKUP(A114,[7]令和4年度契約状況調査票!$F:$AW,10,FALSE))</f>
        <v/>
      </c>
      <c r="G114" s="45" t="str">
        <f>IF(A114="","",VLOOKUP(A114,[7]令和4年度契約状況調査票!$F:$AW,30,FALSE))</f>
        <v/>
      </c>
      <c r="H114" s="18" t="str">
        <f>IF(A114="","",IF(VLOOKUP(A114,[7]令和4年度契約状況調査票!$F:$AW,13,FALSE)="他官署で調達手続きを実施のため","他官署で調達手続きを実施のため",IF(VLOOKUP(A114,[7]令和4年度契約状況調査票!$F:$AW,20,FALSE)="②同種の他の契約の予定価格を類推されるおそれがあるため公表しない","同種の他の契約の予定価格を類推されるおそれがあるため公表しない",IF(VLOOKUP(A114,[7]令和4年度契約状況調査票!$F:$AW,20,FALSE)="－","－",IF(VLOOKUP(A114,[7]令和4年度契約状況調査票!$F:$AW,6,FALSE)&lt;&gt;"",TEXT(VLOOKUP(A114,[7]令和4年度契約状況調査票!$F:$AW,13,FALSE),"#,##0円")&amp;CHAR(10)&amp;"(A)",VLOOKUP(A114,[7]令和4年度契約状況調査票!$F:$AW,13,FALSE))))))</f>
        <v/>
      </c>
      <c r="I114" s="18" t="str">
        <f>IF(A114="","",VLOOKUP(A114,[7]令和4年度契約状況調査票!$F:$AW,14,FALSE))</f>
        <v/>
      </c>
      <c r="J114" s="20" t="str">
        <f>IF(A114="","",IF(VLOOKUP(A114,[7]令和4年度契約状況調査票!$F:$AW,13,FALSE)="他官署で調達手続きを実施のため","－",IF(VLOOKUP(A114,[7]令和4年度契約状況調査票!$F:$AW,20,FALSE)="②同種の他の契約の予定価格を類推されるおそれがあるため公表しない","－",IF(VLOOKUP(A114,[7]令和4年度契約状況調査票!$F:$AW,20,FALSE)="－","－",IF(VLOOKUP(A114,[7]令和4年度契約状況調査票!$F:$AW,6,FALSE)&lt;&gt;"",TEXT(VLOOKUP(A114,[7]令和4年度契約状況調査票!$F:$AW,16,FALSE),"#.0%")&amp;CHAR(10)&amp;"(B/A×100)",VLOOKUP(A114,[7]令和4年度契約状況調査票!$F:$AW,16,FALSE))))))</f>
        <v/>
      </c>
      <c r="K114" s="38"/>
      <c r="L114" s="20" t="str">
        <f>IF(A114="","",IF(VLOOKUP(A114,[7]令和4年度契約状況調査票!$F:$AW,26,FALSE)="①公益社団法人","公社",IF(VLOOKUP(A114,[7]令和4年度契約状況調査票!$F:$AW,26,FALSE)="②公益財団法人","公財","")))</f>
        <v/>
      </c>
      <c r="M114" s="20" t="str">
        <f>IF(A114="","",VLOOKUP(A114,[7]令和4年度契約状況調査票!$F:$AW,27,FALSE))</f>
        <v/>
      </c>
      <c r="N114" s="38" t="str">
        <f>IF(A114="","",IF(VLOOKUP(A114,[7]令和4年度契約状況調査票!$F:$AW,12,FALSE)="国所管",VLOOKUP(A114,[7]令和4年度契約状況調査票!$F:$AW,23,FALSE),""))</f>
        <v/>
      </c>
      <c r="O114" s="22" t="str">
        <f>IF(A114="","",IF(AND(Q114="○",P114="分担契約/単価契約"),"単価契約"&amp;CHAR(10)&amp;"予定調達総額 "&amp;TEXT(VLOOKUP(A114,[7]令和4年度契約状況調査票!$F:$AW,15,FALSE),"#,##0円")&amp;"(B)"&amp;CHAR(10)&amp;"分担契約"&amp;CHAR(10)&amp;VLOOKUP(A114,[7]令和4年度契約状況調査票!$F:$AW,31,FALSE),IF(AND(Q114="○",P114="分担契約"),"分担契約"&amp;CHAR(10)&amp;"契約総額 "&amp;TEXT(VLOOKUP(A114,[7]令和4年度契約状況調査票!$F:$AW,15,FALSE),"#,##0円")&amp;"(B)"&amp;CHAR(10)&amp;VLOOKUP(A114,[7]令和4年度契約状況調査票!$F:$AW,31,FALSE),(IF(P114="分担契約/単価契約","単価契約"&amp;CHAR(10)&amp;"予定調達総額 "&amp;TEXT(VLOOKUP(A114,[7]令和4年度契約状況調査票!$F:$AW,15,FALSE),"#,##0円")&amp;CHAR(10)&amp;"分担契約"&amp;CHAR(10)&amp;VLOOKUP(A114,[7]令和4年度契約状況調査票!$F:$AW,31,FALSE),IF(P114="分担契約","分担契約"&amp;CHAR(10)&amp;"契約総額 "&amp;TEXT(VLOOKUP(A114,[7]令和4年度契約状況調査票!$F:$AW,15,FALSE),"#,##0円")&amp;CHAR(10)&amp;VLOOKUP(A114,[7]令和4年度契約状況調査票!$F:$AW,31,FALSE),IF(P114="単価契約","単価契約"&amp;CHAR(10)&amp;"予定調達総額 "&amp;TEXT(VLOOKUP(A114,[7]令和4年度契約状況調査票!$F:$AW,15,FALSE),"#,##0円")&amp;CHAR(10)&amp;VLOOKUP(A114,[7]令和4年度契約状況調査票!$F:$AW,31,FALSE),VLOOKUP(A114,[7]令和4年度契約状況調査票!$F:$AW,31,FALSE))))))))</f>
        <v/>
      </c>
      <c r="P114" s="36" t="str">
        <f>IF(A114="","",VLOOKUP(A114,[7]令和4年度契約状況調査票!$F:$CE,52,FALSE))</f>
        <v/>
      </c>
    </row>
    <row r="115" spans="1:16" ht="60" hidden="1" customHeight="1">
      <c r="A115" s="42" t="str">
        <f>IF(MAX([7]令和4年度契約状況調査票!F13:F121)&gt;=ROW()-5,ROW()-5,"")</f>
        <v/>
      </c>
      <c r="B115" s="13" t="str">
        <f>IF(A115="","",VLOOKUP(A115,[7]令和4年度契約状況調査票!$F:$AW,4,FALSE))</f>
        <v/>
      </c>
      <c r="C115" s="14" t="str">
        <f>IF(A115="","",VLOOKUP(A115,[7]令和4年度契約状況調査票!$F:$AW,5,FALSE))</f>
        <v/>
      </c>
      <c r="D115" s="15" t="str">
        <f>IF(A115="","",VLOOKUP(A115,[7]令和4年度契約状況調査票!$F:$AW,8,FALSE))</f>
        <v/>
      </c>
      <c r="E115" s="13" t="str">
        <f>IF(A115="","",VLOOKUP(A115,[7]令和4年度契約状況調査票!$F:$AW,9,FALSE))</f>
        <v/>
      </c>
      <c r="F115" s="16" t="str">
        <f>IF(A115="","",VLOOKUP(A115,[7]令和4年度契約状況調査票!$F:$AW,10,FALSE))</f>
        <v/>
      </c>
      <c r="G115" s="45" t="str">
        <f>IF(A115="","",VLOOKUP(A115,[7]令和4年度契約状況調査票!$F:$AW,30,FALSE))</f>
        <v/>
      </c>
      <c r="H115" s="18" t="str">
        <f>IF(A115="","",IF(VLOOKUP(A115,[7]令和4年度契約状況調査票!$F:$AW,13,FALSE)="他官署で調達手続きを実施のため","他官署で調達手続きを実施のため",IF(VLOOKUP(A115,[7]令和4年度契約状況調査票!$F:$AW,20,FALSE)="②同種の他の契約の予定価格を類推されるおそれがあるため公表しない","同種の他の契約の予定価格を類推されるおそれがあるため公表しない",IF(VLOOKUP(A115,[7]令和4年度契約状況調査票!$F:$AW,20,FALSE)="－","－",IF(VLOOKUP(A115,[7]令和4年度契約状況調査票!$F:$AW,6,FALSE)&lt;&gt;"",TEXT(VLOOKUP(A115,[7]令和4年度契約状況調査票!$F:$AW,13,FALSE),"#,##0円")&amp;CHAR(10)&amp;"(A)",VLOOKUP(A115,[7]令和4年度契約状況調査票!$F:$AW,13,FALSE))))))</f>
        <v/>
      </c>
      <c r="I115" s="18" t="str">
        <f>IF(A115="","",VLOOKUP(A115,[7]令和4年度契約状況調査票!$F:$AW,14,FALSE))</f>
        <v/>
      </c>
      <c r="J115" s="20" t="str">
        <f>IF(A115="","",IF(VLOOKUP(A115,[7]令和4年度契約状況調査票!$F:$AW,13,FALSE)="他官署で調達手続きを実施のため","－",IF(VLOOKUP(A115,[7]令和4年度契約状況調査票!$F:$AW,20,FALSE)="②同種の他の契約の予定価格を類推されるおそれがあるため公表しない","－",IF(VLOOKUP(A115,[7]令和4年度契約状況調査票!$F:$AW,20,FALSE)="－","－",IF(VLOOKUP(A115,[7]令和4年度契約状況調査票!$F:$AW,6,FALSE)&lt;&gt;"",TEXT(VLOOKUP(A115,[7]令和4年度契約状況調査票!$F:$AW,16,FALSE),"#.0%")&amp;CHAR(10)&amp;"(B/A×100)",VLOOKUP(A115,[7]令和4年度契約状況調査票!$F:$AW,16,FALSE))))))</f>
        <v/>
      </c>
      <c r="K115" s="38"/>
      <c r="L115" s="20" t="str">
        <f>IF(A115="","",IF(VLOOKUP(A115,[7]令和4年度契約状況調査票!$F:$AW,26,FALSE)="①公益社団法人","公社",IF(VLOOKUP(A115,[7]令和4年度契約状況調査票!$F:$AW,26,FALSE)="②公益財団法人","公財","")))</f>
        <v/>
      </c>
      <c r="M115" s="20" t="str">
        <f>IF(A115="","",VLOOKUP(A115,[7]令和4年度契約状況調査票!$F:$AW,27,FALSE))</f>
        <v/>
      </c>
      <c r="N115" s="38" t="str">
        <f>IF(A115="","",IF(VLOOKUP(A115,[7]令和4年度契約状況調査票!$F:$AW,12,FALSE)="国所管",VLOOKUP(A115,[7]令和4年度契約状況調査票!$F:$AW,23,FALSE),""))</f>
        <v/>
      </c>
      <c r="O115" s="22" t="str">
        <f>IF(A115="","",IF(AND(Q115="○",P115="分担契約/単価契約"),"単価契約"&amp;CHAR(10)&amp;"予定調達総額 "&amp;TEXT(VLOOKUP(A115,[7]令和4年度契約状況調査票!$F:$AW,15,FALSE),"#,##0円")&amp;"(B)"&amp;CHAR(10)&amp;"分担契約"&amp;CHAR(10)&amp;VLOOKUP(A115,[7]令和4年度契約状況調査票!$F:$AW,31,FALSE),IF(AND(Q115="○",P115="分担契約"),"分担契約"&amp;CHAR(10)&amp;"契約総額 "&amp;TEXT(VLOOKUP(A115,[7]令和4年度契約状況調査票!$F:$AW,15,FALSE),"#,##0円")&amp;"(B)"&amp;CHAR(10)&amp;VLOOKUP(A115,[7]令和4年度契約状況調査票!$F:$AW,31,FALSE),(IF(P115="分担契約/単価契約","単価契約"&amp;CHAR(10)&amp;"予定調達総額 "&amp;TEXT(VLOOKUP(A115,[7]令和4年度契約状況調査票!$F:$AW,15,FALSE),"#,##0円")&amp;CHAR(10)&amp;"分担契約"&amp;CHAR(10)&amp;VLOOKUP(A115,[7]令和4年度契約状況調査票!$F:$AW,31,FALSE),IF(P115="分担契約","分担契約"&amp;CHAR(10)&amp;"契約総額 "&amp;TEXT(VLOOKUP(A115,[7]令和4年度契約状況調査票!$F:$AW,15,FALSE),"#,##0円")&amp;CHAR(10)&amp;VLOOKUP(A115,[7]令和4年度契約状況調査票!$F:$AW,31,FALSE),IF(P115="単価契約","単価契約"&amp;CHAR(10)&amp;"予定調達総額 "&amp;TEXT(VLOOKUP(A115,[7]令和4年度契約状況調査票!$F:$AW,15,FALSE),"#,##0円")&amp;CHAR(10)&amp;VLOOKUP(A115,[7]令和4年度契約状況調査票!$F:$AW,31,FALSE),VLOOKUP(A115,[7]令和4年度契約状況調査票!$F:$AW,31,FALSE))))))))</f>
        <v/>
      </c>
      <c r="P115" s="36" t="str">
        <f>IF(A115="","",VLOOKUP(A115,[7]令和4年度契約状況調査票!$F:$CE,52,FALSE))</f>
        <v/>
      </c>
    </row>
    <row r="116" spans="1:16" ht="60" hidden="1" customHeight="1">
      <c r="A116" s="42" t="str">
        <f>IF(MAX([7]令和4年度契約状況調査票!F13:F122)&gt;=ROW()-5,ROW()-5,"")</f>
        <v/>
      </c>
      <c r="B116" s="13" t="str">
        <f>IF(A116="","",VLOOKUP(A116,[7]令和4年度契約状況調査票!$F:$AW,4,FALSE))</f>
        <v/>
      </c>
      <c r="C116" s="14" t="str">
        <f>IF(A116="","",VLOOKUP(A116,[7]令和4年度契約状況調査票!$F:$AW,5,FALSE))</f>
        <v/>
      </c>
      <c r="D116" s="15" t="str">
        <f>IF(A116="","",VLOOKUP(A116,[7]令和4年度契約状況調査票!$F:$AW,8,FALSE))</f>
        <v/>
      </c>
      <c r="E116" s="13" t="str">
        <f>IF(A116="","",VLOOKUP(A116,[7]令和4年度契約状況調査票!$F:$AW,9,FALSE))</f>
        <v/>
      </c>
      <c r="F116" s="16" t="str">
        <f>IF(A116="","",VLOOKUP(A116,[7]令和4年度契約状況調査票!$F:$AW,10,FALSE))</f>
        <v/>
      </c>
      <c r="G116" s="45" t="str">
        <f>IF(A116="","",VLOOKUP(A116,[7]令和4年度契約状況調査票!$F:$AW,30,FALSE))</f>
        <v/>
      </c>
      <c r="H116" s="18" t="str">
        <f>IF(A116="","",IF(VLOOKUP(A116,[7]令和4年度契約状況調査票!$F:$AW,13,FALSE)="他官署で調達手続きを実施のため","他官署で調達手続きを実施のため",IF(VLOOKUP(A116,[7]令和4年度契約状況調査票!$F:$AW,20,FALSE)="②同種の他の契約の予定価格を類推されるおそれがあるため公表しない","同種の他の契約の予定価格を類推されるおそれがあるため公表しない",IF(VLOOKUP(A116,[7]令和4年度契約状況調査票!$F:$AW,20,FALSE)="－","－",IF(VLOOKUP(A116,[7]令和4年度契約状況調査票!$F:$AW,6,FALSE)&lt;&gt;"",TEXT(VLOOKUP(A116,[7]令和4年度契約状況調査票!$F:$AW,13,FALSE),"#,##0円")&amp;CHAR(10)&amp;"(A)",VLOOKUP(A116,[7]令和4年度契約状況調査票!$F:$AW,13,FALSE))))))</f>
        <v/>
      </c>
      <c r="I116" s="18" t="str">
        <f>IF(A116="","",VLOOKUP(A116,[7]令和4年度契約状況調査票!$F:$AW,14,FALSE))</f>
        <v/>
      </c>
      <c r="J116" s="20" t="str">
        <f>IF(A116="","",IF(VLOOKUP(A116,[7]令和4年度契約状況調査票!$F:$AW,13,FALSE)="他官署で調達手続きを実施のため","－",IF(VLOOKUP(A116,[7]令和4年度契約状況調査票!$F:$AW,20,FALSE)="②同種の他の契約の予定価格を類推されるおそれがあるため公表しない","－",IF(VLOOKUP(A116,[7]令和4年度契約状況調査票!$F:$AW,20,FALSE)="－","－",IF(VLOOKUP(A116,[7]令和4年度契約状況調査票!$F:$AW,6,FALSE)&lt;&gt;"",TEXT(VLOOKUP(A116,[7]令和4年度契約状況調査票!$F:$AW,16,FALSE),"#.0%")&amp;CHAR(10)&amp;"(B/A×100)",VLOOKUP(A116,[7]令和4年度契約状況調査票!$F:$AW,16,FALSE))))))</f>
        <v/>
      </c>
      <c r="K116" s="38"/>
      <c r="L116" s="20" t="str">
        <f>IF(A116="","",IF(VLOOKUP(A116,[7]令和4年度契約状況調査票!$F:$AW,26,FALSE)="①公益社団法人","公社",IF(VLOOKUP(A116,[7]令和4年度契約状況調査票!$F:$AW,26,FALSE)="②公益財団法人","公財","")))</f>
        <v/>
      </c>
      <c r="M116" s="20" t="str">
        <f>IF(A116="","",VLOOKUP(A116,[7]令和4年度契約状況調査票!$F:$AW,27,FALSE))</f>
        <v/>
      </c>
      <c r="N116" s="38" t="str">
        <f>IF(A116="","",IF(VLOOKUP(A116,[7]令和4年度契約状況調査票!$F:$AW,12,FALSE)="国所管",VLOOKUP(A116,[7]令和4年度契約状況調査票!$F:$AW,23,FALSE),""))</f>
        <v/>
      </c>
      <c r="O116" s="22" t="str">
        <f>IF(A116="","",IF(AND(Q116="○",P116="分担契約/単価契約"),"単価契約"&amp;CHAR(10)&amp;"予定調達総額 "&amp;TEXT(VLOOKUP(A116,[7]令和4年度契約状況調査票!$F:$AW,15,FALSE),"#,##0円")&amp;"(B)"&amp;CHAR(10)&amp;"分担契約"&amp;CHAR(10)&amp;VLOOKUP(A116,[7]令和4年度契約状況調査票!$F:$AW,31,FALSE),IF(AND(Q116="○",P116="分担契約"),"分担契約"&amp;CHAR(10)&amp;"契約総額 "&amp;TEXT(VLOOKUP(A116,[7]令和4年度契約状況調査票!$F:$AW,15,FALSE),"#,##0円")&amp;"(B)"&amp;CHAR(10)&amp;VLOOKUP(A116,[7]令和4年度契約状況調査票!$F:$AW,31,FALSE),(IF(P116="分担契約/単価契約","単価契約"&amp;CHAR(10)&amp;"予定調達総額 "&amp;TEXT(VLOOKUP(A116,[7]令和4年度契約状況調査票!$F:$AW,15,FALSE),"#,##0円")&amp;CHAR(10)&amp;"分担契約"&amp;CHAR(10)&amp;VLOOKUP(A116,[7]令和4年度契約状況調査票!$F:$AW,31,FALSE),IF(P116="分担契約","分担契約"&amp;CHAR(10)&amp;"契約総額 "&amp;TEXT(VLOOKUP(A116,[7]令和4年度契約状況調査票!$F:$AW,15,FALSE),"#,##0円")&amp;CHAR(10)&amp;VLOOKUP(A116,[7]令和4年度契約状況調査票!$F:$AW,31,FALSE),IF(P116="単価契約","単価契約"&amp;CHAR(10)&amp;"予定調達総額 "&amp;TEXT(VLOOKUP(A116,[7]令和4年度契約状況調査票!$F:$AW,15,FALSE),"#,##0円")&amp;CHAR(10)&amp;VLOOKUP(A116,[7]令和4年度契約状況調査票!$F:$AW,31,FALSE),VLOOKUP(A116,[7]令和4年度契約状況調査票!$F:$AW,31,FALSE))))))))</f>
        <v/>
      </c>
      <c r="P116" s="36" t="str">
        <f>IF(A116="","",VLOOKUP(A116,[7]令和4年度契約状況調査票!$F:$CE,52,FALSE))</f>
        <v/>
      </c>
    </row>
    <row r="117" spans="1:16" ht="60" hidden="1" customHeight="1">
      <c r="A117" s="42" t="str">
        <f>IF(MAX([7]令和4年度契約状況調査票!F13:F123)&gt;=ROW()-5,ROW()-5,"")</f>
        <v/>
      </c>
      <c r="B117" s="13" t="str">
        <f>IF(A117="","",VLOOKUP(A117,[7]令和4年度契約状況調査票!$F:$AW,4,FALSE))</f>
        <v/>
      </c>
      <c r="C117" s="14" t="str">
        <f>IF(A117="","",VLOOKUP(A117,[7]令和4年度契約状況調査票!$F:$AW,5,FALSE))</f>
        <v/>
      </c>
      <c r="D117" s="15" t="str">
        <f>IF(A117="","",VLOOKUP(A117,[7]令和4年度契約状況調査票!$F:$AW,8,FALSE))</f>
        <v/>
      </c>
      <c r="E117" s="13" t="str">
        <f>IF(A117="","",VLOOKUP(A117,[7]令和4年度契約状況調査票!$F:$AW,9,FALSE))</f>
        <v/>
      </c>
      <c r="F117" s="16" t="str">
        <f>IF(A117="","",VLOOKUP(A117,[7]令和4年度契約状況調査票!$F:$AW,10,FALSE))</f>
        <v/>
      </c>
      <c r="G117" s="45" t="str">
        <f>IF(A117="","",VLOOKUP(A117,[7]令和4年度契約状況調査票!$F:$AW,30,FALSE))</f>
        <v/>
      </c>
      <c r="H117" s="18" t="str">
        <f>IF(A117="","",IF(VLOOKUP(A117,[7]令和4年度契約状況調査票!$F:$AW,13,FALSE)="他官署で調達手続きを実施のため","他官署で調達手続きを実施のため",IF(VLOOKUP(A117,[7]令和4年度契約状況調査票!$F:$AW,20,FALSE)="②同種の他の契約の予定価格を類推されるおそれがあるため公表しない","同種の他の契約の予定価格を類推されるおそれがあるため公表しない",IF(VLOOKUP(A117,[7]令和4年度契約状況調査票!$F:$AW,20,FALSE)="－","－",IF(VLOOKUP(A117,[7]令和4年度契約状況調査票!$F:$AW,6,FALSE)&lt;&gt;"",TEXT(VLOOKUP(A117,[7]令和4年度契約状況調査票!$F:$AW,13,FALSE),"#,##0円")&amp;CHAR(10)&amp;"(A)",VLOOKUP(A117,[7]令和4年度契約状況調査票!$F:$AW,13,FALSE))))))</f>
        <v/>
      </c>
      <c r="I117" s="18" t="str">
        <f>IF(A117="","",VLOOKUP(A117,[7]令和4年度契約状況調査票!$F:$AW,14,FALSE))</f>
        <v/>
      </c>
      <c r="J117" s="20" t="str">
        <f>IF(A117="","",IF(VLOOKUP(A117,[7]令和4年度契約状況調査票!$F:$AW,13,FALSE)="他官署で調達手続きを実施のため","－",IF(VLOOKUP(A117,[7]令和4年度契約状況調査票!$F:$AW,20,FALSE)="②同種の他の契約の予定価格を類推されるおそれがあるため公表しない","－",IF(VLOOKUP(A117,[7]令和4年度契約状況調査票!$F:$AW,20,FALSE)="－","－",IF(VLOOKUP(A117,[7]令和4年度契約状況調査票!$F:$AW,6,FALSE)&lt;&gt;"",TEXT(VLOOKUP(A117,[7]令和4年度契約状況調査票!$F:$AW,16,FALSE),"#.0%")&amp;CHAR(10)&amp;"(B/A×100)",VLOOKUP(A117,[7]令和4年度契約状況調査票!$F:$AW,16,FALSE))))))</f>
        <v/>
      </c>
      <c r="K117" s="38"/>
      <c r="L117" s="20" t="str">
        <f>IF(A117="","",IF(VLOOKUP(A117,[7]令和4年度契約状況調査票!$F:$AW,26,FALSE)="①公益社団法人","公社",IF(VLOOKUP(A117,[7]令和4年度契約状況調査票!$F:$AW,26,FALSE)="②公益財団法人","公財","")))</f>
        <v/>
      </c>
      <c r="M117" s="20" t="str">
        <f>IF(A117="","",VLOOKUP(A117,[7]令和4年度契約状況調査票!$F:$AW,27,FALSE))</f>
        <v/>
      </c>
      <c r="N117" s="38" t="str">
        <f>IF(A117="","",IF(VLOOKUP(A117,[7]令和4年度契約状況調査票!$F:$AW,12,FALSE)="国所管",VLOOKUP(A117,[7]令和4年度契約状況調査票!$F:$AW,23,FALSE),""))</f>
        <v/>
      </c>
      <c r="O117" s="22" t="str">
        <f>IF(A117="","",IF(AND(Q117="○",P117="分担契約/単価契約"),"単価契約"&amp;CHAR(10)&amp;"予定調達総額 "&amp;TEXT(VLOOKUP(A117,[7]令和4年度契約状況調査票!$F:$AW,15,FALSE),"#,##0円")&amp;"(B)"&amp;CHAR(10)&amp;"分担契約"&amp;CHAR(10)&amp;VLOOKUP(A117,[7]令和4年度契約状況調査票!$F:$AW,31,FALSE),IF(AND(Q117="○",P117="分担契約"),"分担契約"&amp;CHAR(10)&amp;"契約総額 "&amp;TEXT(VLOOKUP(A117,[7]令和4年度契約状況調査票!$F:$AW,15,FALSE),"#,##0円")&amp;"(B)"&amp;CHAR(10)&amp;VLOOKUP(A117,[7]令和4年度契約状況調査票!$F:$AW,31,FALSE),(IF(P117="分担契約/単価契約","単価契約"&amp;CHAR(10)&amp;"予定調達総額 "&amp;TEXT(VLOOKUP(A117,[7]令和4年度契約状況調査票!$F:$AW,15,FALSE),"#,##0円")&amp;CHAR(10)&amp;"分担契約"&amp;CHAR(10)&amp;VLOOKUP(A117,[7]令和4年度契約状況調査票!$F:$AW,31,FALSE),IF(P117="分担契約","分担契約"&amp;CHAR(10)&amp;"契約総額 "&amp;TEXT(VLOOKUP(A117,[7]令和4年度契約状況調査票!$F:$AW,15,FALSE),"#,##0円")&amp;CHAR(10)&amp;VLOOKUP(A117,[7]令和4年度契約状況調査票!$F:$AW,31,FALSE),IF(P117="単価契約","単価契約"&amp;CHAR(10)&amp;"予定調達総額 "&amp;TEXT(VLOOKUP(A117,[7]令和4年度契約状況調査票!$F:$AW,15,FALSE),"#,##0円")&amp;CHAR(10)&amp;VLOOKUP(A117,[7]令和4年度契約状況調査票!$F:$AW,31,FALSE),VLOOKUP(A117,[7]令和4年度契約状況調査票!$F:$AW,31,FALSE))))))))</f>
        <v/>
      </c>
      <c r="P117" s="36" t="str">
        <f>IF(A117="","",VLOOKUP(A117,[7]令和4年度契約状況調査票!$F:$CE,52,FALSE))</f>
        <v/>
      </c>
    </row>
    <row r="118" spans="1:16" ht="60" hidden="1" customHeight="1">
      <c r="A118" s="42" t="str">
        <f>IF(MAX([7]令和4年度契約状況調査票!F13:F124)&gt;=ROW()-5,ROW()-5,"")</f>
        <v/>
      </c>
      <c r="B118" s="13" t="str">
        <f>IF(A118="","",VLOOKUP(A118,[7]令和4年度契約状況調査票!$F:$AW,4,FALSE))</f>
        <v/>
      </c>
      <c r="C118" s="14" t="str">
        <f>IF(A118="","",VLOOKUP(A118,[7]令和4年度契約状況調査票!$F:$AW,5,FALSE))</f>
        <v/>
      </c>
      <c r="D118" s="15" t="str">
        <f>IF(A118="","",VLOOKUP(A118,[7]令和4年度契約状況調査票!$F:$AW,8,FALSE))</f>
        <v/>
      </c>
      <c r="E118" s="13" t="str">
        <f>IF(A118="","",VLOOKUP(A118,[7]令和4年度契約状況調査票!$F:$AW,9,FALSE))</f>
        <v/>
      </c>
      <c r="F118" s="16" t="str">
        <f>IF(A118="","",VLOOKUP(A118,[7]令和4年度契約状況調査票!$F:$AW,10,FALSE))</f>
        <v/>
      </c>
      <c r="G118" s="45" t="str">
        <f>IF(A118="","",VLOOKUP(A118,[7]令和4年度契約状況調査票!$F:$AW,30,FALSE))</f>
        <v/>
      </c>
      <c r="H118" s="18" t="str">
        <f>IF(A118="","",IF(VLOOKUP(A118,[7]令和4年度契約状況調査票!$F:$AW,13,FALSE)="他官署で調達手続きを実施のため","他官署で調達手続きを実施のため",IF(VLOOKUP(A118,[7]令和4年度契約状況調査票!$F:$AW,20,FALSE)="②同種の他の契約の予定価格を類推されるおそれがあるため公表しない","同種の他の契約の予定価格を類推されるおそれがあるため公表しない",IF(VLOOKUP(A118,[7]令和4年度契約状況調査票!$F:$AW,20,FALSE)="－","－",IF(VLOOKUP(A118,[7]令和4年度契約状況調査票!$F:$AW,6,FALSE)&lt;&gt;"",TEXT(VLOOKUP(A118,[7]令和4年度契約状況調査票!$F:$AW,13,FALSE),"#,##0円")&amp;CHAR(10)&amp;"(A)",VLOOKUP(A118,[7]令和4年度契約状況調査票!$F:$AW,13,FALSE))))))</f>
        <v/>
      </c>
      <c r="I118" s="18" t="str">
        <f>IF(A118="","",VLOOKUP(A118,[7]令和4年度契約状況調査票!$F:$AW,14,FALSE))</f>
        <v/>
      </c>
      <c r="J118" s="20" t="str">
        <f>IF(A118="","",IF(VLOOKUP(A118,[7]令和4年度契約状況調査票!$F:$AW,13,FALSE)="他官署で調達手続きを実施のため","－",IF(VLOOKUP(A118,[7]令和4年度契約状況調査票!$F:$AW,20,FALSE)="②同種の他の契約の予定価格を類推されるおそれがあるため公表しない","－",IF(VLOOKUP(A118,[7]令和4年度契約状況調査票!$F:$AW,20,FALSE)="－","－",IF(VLOOKUP(A118,[7]令和4年度契約状況調査票!$F:$AW,6,FALSE)&lt;&gt;"",TEXT(VLOOKUP(A118,[7]令和4年度契約状況調査票!$F:$AW,16,FALSE),"#.0%")&amp;CHAR(10)&amp;"(B/A×100)",VLOOKUP(A118,[7]令和4年度契約状況調査票!$F:$AW,16,FALSE))))))</f>
        <v/>
      </c>
      <c r="K118" s="38"/>
      <c r="L118" s="20" t="str">
        <f>IF(A118="","",IF(VLOOKUP(A118,[7]令和4年度契約状況調査票!$F:$AW,26,FALSE)="①公益社団法人","公社",IF(VLOOKUP(A118,[7]令和4年度契約状況調査票!$F:$AW,26,FALSE)="②公益財団法人","公財","")))</f>
        <v/>
      </c>
      <c r="M118" s="20" t="str">
        <f>IF(A118="","",VLOOKUP(A118,[7]令和4年度契約状況調査票!$F:$AW,27,FALSE))</f>
        <v/>
      </c>
      <c r="N118" s="38" t="str">
        <f>IF(A118="","",IF(VLOOKUP(A118,[7]令和4年度契約状況調査票!$F:$AW,12,FALSE)="国所管",VLOOKUP(A118,[7]令和4年度契約状況調査票!$F:$AW,23,FALSE),""))</f>
        <v/>
      </c>
      <c r="O118" s="22" t="str">
        <f>IF(A118="","",IF(AND(Q118="○",P118="分担契約/単価契約"),"単価契約"&amp;CHAR(10)&amp;"予定調達総額 "&amp;TEXT(VLOOKUP(A118,[7]令和4年度契約状況調査票!$F:$AW,15,FALSE),"#,##0円")&amp;"(B)"&amp;CHAR(10)&amp;"分担契約"&amp;CHAR(10)&amp;VLOOKUP(A118,[7]令和4年度契約状況調査票!$F:$AW,31,FALSE),IF(AND(Q118="○",P118="分担契約"),"分担契約"&amp;CHAR(10)&amp;"契約総額 "&amp;TEXT(VLOOKUP(A118,[7]令和4年度契約状況調査票!$F:$AW,15,FALSE),"#,##0円")&amp;"(B)"&amp;CHAR(10)&amp;VLOOKUP(A118,[7]令和4年度契約状況調査票!$F:$AW,31,FALSE),(IF(P118="分担契約/単価契約","単価契約"&amp;CHAR(10)&amp;"予定調達総額 "&amp;TEXT(VLOOKUP(A118,[7]令和4年度契約状況調査票!$F:$AW,15,FALSE),"#,##0円")&amp;CHAR(10)&amp;"分担契約"&amp;CHAR(10)&amp;VLOOKUP(A118,[7]令和4年度契約状況調査票!$F:$AW,31,FALSE),IF(P118="分担契約","分担契約"&amp;CHAR(10)&amp;"契約総額 "&amp;TEXT(VLOOKUP(A118,[7]令和4年度契約状況調査票!$F:$AW,15,FALSE),"#,##0円")&amp;CHAR(10)&amp;VLOOKUP(A118,[7]令和4年度契約状況調査票!$F:$AW,31,FALSE),IF(P118="単価契約","単価契約"&amp;CHAR(10)&amp;"予定調達総額 "&amp;TEXT(VLOOKUP(A118,[7]令和4年度契約状況調査票!$F:$AW,15,FALSE),"#,##0円")&amp;CHAR(10)&amp;VLOOKUP(A118,[7]令和4年度契約状況調査票!$F:$AW,31,FALSE),VLOOKUP(A118,[7]令和4年度契約状況調査票!$F:$AW,31,FALSE))))))))</f>
        <v/>
      </c>
      <c r="P118" s="36" t="str">
        <f>IF(A118="","",VLOOKUP(A118,[7]令和4年度契約状況調査票!$F:$CE,52,FALSE))</f>
        <v/>
      </c>
    </row>
    <row r="119" spans="1:16" ht="60" hidden="1" customHeight="1">
      <c r="A119" s="42" t="str">
        <f>IF(MAX([7]令和4年度契約状況調査票!F13:F125)&gt;=ROW()-5,ROW()-5,"")</f>
        <v/>
      </c>
      <c r="B119" s="13" t="str">
        <f>IF(A119="","",VLOOKUP(A119,[7]令和4年度契約状況調査票!$F:$AW,4,FALSE))</f>
        <v/>
      </c>
      <c r="C119" s="14" t="str">
        <f>IF(A119="","",VLOOKUP(A119,[7]令和4年度契約状況調査票!$F:$AW,5,FALSE))</f>
        <v/>
      </c>
      <c r="D119" s="15" t="str">
        <f>IF(A119="","",VLOOKUP(A119,[7]令和4年度契約状況調査票!$F:$AW,8,FALSE))</f>
        <v/>
      </c>
      <c r="E119" s="13" t="str">
        <f>IF(A119="","",VLOOKUP(A119,[7]令和4年度契約状況調査票!$F:$AW,9,FALSE))</f>
        <v/>
      </c>
      <c r="F119" s="16" t="str">
        <f>IF(A119="","",VLOOKUP(A119,[7]令和4年度契約状況調査票!$F:$AW,10,FALSE))</f>
        <v/>
      </c>
      <c r="G119" s="45" t="str">
        <f>IF(A119="","",VLOOKUP(A119,[7]令和4年度契約状況調査票!$F:$AW,30,FALSE))</f>
        <v/>
      </c>
      <c r="H119" s="18" t="str">
        <f>IF(A119="","",IF(VLOOKUP(A119,[7]令和4年度契約状況調査票!$F:$AW,13,FALSE)="他官署で調達手続きを実施のため","他官署で調達手続きを実施のため",IF(VLOOKUP(A119,[7]令和4年度契約状況調査票!$F:$AW,20,FALSE)="②同種の他の契約の予定価格を類推されるおそれがあるため公表しない","同種の他の契約の予定価格を類推されるおそれがあるため公表しない",IF(VLOOKUP(A119,[7]令和4年度契約状況調査票!$F:$AW,20,FALSE)="－","－",IF(VLOOKUP(A119,[7]令和4年度契約状況調査票!$F:$AW,6,FALSE)&lt;&gt;"",TEXT(VLOOKUP(A119,[7]令和4年度契約状況調査票!$F:$AW,13,FALSE),"#,##0円")&amp;CHAR(10)&amp;"(A)",VLOOKUP(A119,[7]令和4年度契約状況調査票!$F:$AW,13,FALSE))))))</f>
        <v/>
      </c>
      <c r="I119" s="18" t="str">
        <f>IF(A119="","",VLOOKUP(A119,[7]令和4年度契約状況調査票!$F:$AW,14,FALSE))</f>
        <v/>
      </c>
      <c r="J119" s="20" t="str">
        <f>IF(A119="","",IF(VLOOKUP(A119,[7]令和4年度契約状況調査票!$F:$AW,13,FALSE)="他官署で調達手続きを実施のため","－",IF(VLOOKUP(A119,[7]令和4年度契約状況調査票!$F:$AW,20,FALSE)="②同種の他の契約の予定価格を類推されるおそれがあるため公表しない","－",IF(VLOOKUP(A119,[7]令和4年度契約状況調査票!$F:$AW,20,FALSE)="－","－",IF(VLOOKUP(A119,[7]令和4年度契約状況調査票!$F:$AW,6,FALSE)&lt;&gt;"",TEXT(VLOOKUP(A119,[7]令和4年度契約状況調査票!$F:$AW,16,FALSE),"#.0%")&amp;CHAR(10)&amp;"(B/A×100)",VLOOKUP(A119,[7]令和4年度契約状況調査票!$F:$AW,16,FALSE))))))</f>
        <v/>
      </c>
      <c r="K119" s="38"/>
      <c r="L119" s="20" t="str">
        <f>IF(A119="","",IF(VLOOKUP(A119,[7]令和4年度契約状況調査票!$F:$AW,26,FALSE)="①公益社団法人","公社",IF(VLOOKUP(A119,[7]令和4年度契約状況調査票!$F:$AW,26,FALSE)="②公益財団法人","公財","")))</f>
        <v/>
      </c>
      <c r="M119" s="20" t="str">
        <f>IF(A119="","",VLOOKUP(A119,[7]令和4年度契約状況調査票!$F:$AW,27,FALSE))</f>
        <v/>
      </c>
      <c r="N119" s="38" t="str">
        <f>IF(A119="","",IF(VLOOKUP(A119,[7]令和4年度契約状況調査票!$F:$AW,12,FALSE)="国所管",VLOOKUP(A119,[7]令和4年度契約状況調査票!$F:$AW,23,FALSE),""))</f>
        <v/>
      </c>
      <c r="O119" s="22" t="str">
        <f>IF(A119="","",IF(AND(Q119="○",P119="分担契約/単価契約"),"単価契約"&amp;CHAR(10)&amp;"予定調達総額 "&amp;TEXT(VLOOKUP(A119,[7]令和4年度契約状況調査票!$F:$AW,15,FALSE),"#,##0円")&amp;"(B)"&amp;CHAR(10)&amp;"分担契約"&amp;CHAR(10)&amp;VLOOKUP(A119,[7]令和4年度契約状況調査票!$F:$AW,31,FALSE),IF(AND(Q119="○",P119="分担契約"),"分担契約"&amp;CHAR(10)&amp;"契約総額 "&amp;TEXT(VLOOKUP(A119,[7]令和4年度契約状況調査票!$F:$AW,15,FALSE),"#,##0円")&amp;"(B)"&amp;CHAR(10)&amp;VLOOKUP(A119,[7]令和4年度契約状況調査票!$F:$AW,31,FALSE),(IF(P119="分担契約/単価契約","単価契約"&amp;CHAR(10)&amp;"予定調達総額 "&amp;TEXT(VLOOKUP(A119,[7]令和4年度契約状況調査票!$F:$AW,15,FALSE),"#,##0円")&amp;CHAR(10)&amp;"分担契約"&amp;CHAR(10)&amp;VLOOKUP(A119,[7]令和4年度契約状況調査票!$F:$AW,31,FALSE),IF(P119="分担契約","分担契約"&amp;CHAR(10)&amp;"契約総額 "&amp;TEXT(VLOOKUP(A119,[7]令和4年度契約状況調査票!$F:$AW,15,FALSE),"#,##0円")&amp;CHAR(10)&amp;VLOOKUP(A119,[7]令和4年度契約状況調査票!$F:$AW,31,FALSE),IF(P119="単価契約","単価契約"&amp;CHAR(10)&amp;"予定調達総額 "&amp;TEXT(VLOOKUP(A119,[7]令和4年度契約状況調査票!$F:$AW,15,FALSE),"#,##0円")&amp;CHAR(10)&amp;VLOOKUP(A119,[7]令和4年度契約状況調査票!$F:$AW,31,FALSE),VLOOKUP(A119,[7]令和4年度契約状況調査票!$F:$AW,31,FALSE))))))))</f>
        <v/>
      </c>
      <c r="P119" s="36" t="str">
        <f>IF(A119="","",VLOOKUP(A119,[7]令和4年度契約状況調査票!$F:$CE,52,FALSE))</f>
        <v/>
      </c>
    </row>
    <row r="120" spans="1:16" ht="60" hidden="1" customHeight="1">
      <c r="A120" s="42" t="str">
        <f>IF(MAX([7]令和4年度契約状況調査票!F13:F126)&gt;=ROW()-5,ROW()-5,"")</f>
        <v/>
      </c>
      <c r="B120" s="13" t="str">
        <f>IF(A120="","",VLOOKUP(A120,[7]令和4年度契約状況調査票!$F:$AW,4,FALSE))</f>
        <v/>
      </c>
      <c r="C120" s="14" t="str">
        <f>IF(A120="","",VLOOKUP(A120,[7]令和4年度契約状況調査票!$F:$AW,5,FALSE))</f>
        <v/>
      </c>
      <c r="D120" s="15" t="str">
        <f>IF(A120="","",VLOOKUP(A120,[7]令和4年度契約状況調査票!$F:$AW,8,FALSE))</f>
        <v/>
      </c>
      <c r="E120" s="13" t="str">
        <f>IF(A120="","",VLOOKUP(A120,[7]令和4年度契約状況調査票!$F:$AW,9,FALSE))</f>
        <v/>
      </c>
      <c r="F120" s="16" t="str">
        <f>IF(A120="","",VLOOKUP(A120,[7]令和4年度契約状況調査票!$F:$AW,10,FALSE))</f>
        <v/>
      </c>
      <c r="G120" s="45" t="str">
        <f>IF(A120="","",VLOOKUP(A120,[7]令和4年度契約状況調査票!$F:$AW,30,FALSE))</f>
        <v/>
      </c>
      <c r="H120" s="18" t="str">
        <f>IF(A120="","",IF(VLOOKUP(A120,[7]令和4年度契約状況調査票!$F:$AW,13,FALSE)="他官署で調達手続きを実施のため","他官署で調達手続きを実施のため",IF(VLOOKUP(A120,[7]令和4年度契約状況調査票!$F:$AW,20,FALSE)="②同種の他の契約の予定価格を類推されるおそれがあるため公表しない","同種の他の契約の予定価格を類推されるおそれがあるため公表しない",IF(VLOOKUP(A120,[7]令和4年度契約状況調査票!$F:$AW,20,FALSE)="－","－",IF(VLOOKUP(A120,[7]令和4年度契約状況調査票!$F:$AW,6,FALSE)&lt;&gt;"",TEXT(VLOOKUP(A120,[7]令和4年度契約状況調査票!$F:$AW,13,FALSE),"#,##0円")&amp;CHAR(10)&amp;"(A)",VLOOKUP(A120,[7]令和4年度契約状況調査票!$F:$AW,13,FALSE))))))</f>
        <v/>
      </c>
      <c r="I120" s="18" t="str">
        <f>IF(A120="","",VLOOKUP(A120,[7]令和4年度契約状況調査票!$F:$AW,14,FALSE))</f>
        <v/>
      </c>
      <c r="J120" s="20" t="str">
        <f>IF(A120="","",IF(VLOOKUP(A120,[7]令和4年度契約状況調査票!$F:$AW,13,FALSE)="他官署で調達手続きを実施のため","－",IF(VLOOKUP(A120,[7]令和4年度契約状況調査票!$F:$AW,20,FALSE)="②同種の他の契約の予定価格を類推されるおそれがあるため公表しない","－",IF(VLOOKUP(A120,[7]令和4年度契約状況調査票!$F:$AW,20,FALSE)="－","－",IF(VLOOKUP(A120,[7]令和4年度契約状況調査票!$F:$AW,6,FALSE)&lt;&gt;"",TEXT(VLOOKUP(A120,[7]令和4年度契約状況調査票!$F:$AW,16,FALSE),"#.0%")&amp;CHAR(10)&amp;"(B/A×100)",VLOOKUP(A120,[7]令和4年度契約状況調査票!$F:$AW,16,FALSE))))))</f>
        <v/>
      </c>
      <c r="K120" s="38"/>
      <c r="L120" s="20" t="str">
        <f>IF(A120="","",IF(VLOOKUP(A120,[7]令和4年度契約状況調査票!$F:$AW,26,FALSE)="①公益社団法人","公社",IF(VLOOKUP(A120,[7]令和4年度契約状況調査票!$F:$AW,26,FALSE)="②公益財団法人","公財","")))</f>
        <v/>
      </c>
      <c r="M120" s="20" t="str">
        <f>IF(A120="","",VLOOKUP(A120,[7]令和4年度契約状況調査票!$F:$AW,27,FALSE))</f>
        <v/>
      </c>
      <c r="N120" s="38" t="str">
        <f>IF(A120="","",IF(VLOOKUP(A120,[7]令和4年度契約状況調査票!$F:$AW,12,FALSE)="国所管",VLOOKUP(A120,[7]令和4年度契約状況調査票!$F:$AW,23,FALSE),""))</f>
        <v/>
      </c>
      <c r="O120" s="22" t="str">
        <f>IF(A120="","",IF(AND(Q120="○",P120="分担契約/単価契約"),"単価契約"&amp;CHAR(10)&amp;"予定調達総額 "&amp;TEXT(VLOOKUP(A120,[7]令和4年度契約状況調査票!$F:$AW,15,FALSE),"#,##0円")&amp;"(B)"&amp;CHAR(10)&amp;"分担契約"&amp;CHAR(10)&amp;VLOOKUP(A120,[7]令和4年度契約状況調査票!$F:$AW,31,FALSE),IF(AND(Q120="○",P120="分担契約"),"分担契約"&amp;CHAR(10)&amp;"契約総額 "&amp;TEXT(VLOOKUP(A120,[7]令和4年度契約状況調査票!$F:$AW,15,FALSE),"#,##0円")&amp;"(B)"&amp;CHAR(10)&amp;VLOOKUP(A120,[7]令和4年度契約状況調査票!$F:$AW,31,FALSE),(IF(P120="分担契約/単価契約","単価契約"&amp;CHAR(10)&amp;"予定調達総額 "&amp;TEXT(VLOOKUP(A120,[7]令和4年度契約状況調査票!$F:$AW,15,FALSE),"#,##0円")&amp;CHAR(10)&amp;"分担契約"&amp;CHAR(10)&amp;VLOOKUP(A120,[7]令和4年度契約状況調査票!$F:$AW,31,FALSE),IF(P120="分担契約","分担契約"&amp;CHAR(10)&amp;"契約総額 "&amp;TEXT(VLOOKUP(A120,[7]令和4年度契約状況調査票!$F:$AW,15,FALSE),"#,##0円")&amp;CHAR(10)&amp;VLOOKUP(A120,[7]令和4年度契約状況調査票!$F:$AW,31,FALSE),IF(P120="単価契約","単価契約"&amp;CHAR(10)&amp;"予定調達総額 "&amp;TEXT(VLOOKUP(A120,[7]令和4年度契約状況調査票!$F:$AW,15,FALSE),"#,##0円")&amp;CHAR(10)&amp;VLOOKUP(A120,[7]令和4年度契約状況調査票!$F:$AW,31,FALSE),VLOOKUP(A120,[7]令和4年度契約状況調査票!$F:$AW,31,FALSE))))))))</f>
        <v/>
      </c>
      <c r="P120" s="36" t="str">
        <f>IF(A120="","",VLOOKUP(A120,[7]令和4年度契約状況調査票!$F:$CE,52,FALSE))</f>
        <v/>
      </c>
    </row>
    <row r="121" spans="1:16" ht="60" hidden="1" customHeight="1">
      <c r="A121" s="42" t="str">
        <f>IF(MAX([7]令和4年度契約状況調査票!F13:F127)&gt;=ROW()-5,ROW()-5,"")</f>
        <v/>
      </c>
      <c r="B121" s="13" t="str">
        <f>IF(A121="","",VLOOKUP(A121,[7]令和4年度契約状況調査票!$F:$AW,4,FALSE))</f>
        <v/>
      </c>
      <c r="C121" s="14" t="str">
        <f>IF(A121="","",VLOOKUP(A121,[7]令和4年度契約状況調査票!$F:$AW,5,FALSE))</f>
        <v/>
      </c>
      <c r="D121" s="15" t="str">
        <f>IF(A121="","",VLOOKUP(A121,[7]令和4年度契約状況調査票!$F:$AW,8,FALSE))</f>
        <v/>
      </c>
      <c r="E121" s="13" t="str">
        <f>IF(A121="","",VLOOKUP(A121,[7]令和4年度契約状況調査票!$F:$AW,9,FALSE))</f>
        <v/>
      </c>
      <c r="F121" s="16" t="str">
        <f>IF(A121="","",VLOOKUP(A121,[7]令和4年度契約状況調査票!$F:$AW,10,FALSE))</f>
        <v/>
      </c>
      <c r="G121" s="45" t="str">
        <f>IF(A121="","",VLOOKUP(A121,[7]令和4年度契約状況調査票!$F:$AW,30,FALSE))</f>
        <v/>
      </c>
      <c r="H121" s="18" t="str">
        <f>IF(A121="","",IF(VLOOKUP(A121,[7]令和4年度契約状況調査票!$F:$AW,13,FALSE)="他官署で調達手続きを実施のため","他官署で調達手続きを実施のため",IF(VLOOKUP(A121,[7]令和4年度契約状況調査票!$F:$AW,20,FALSE)="②同種の他の契約の予定価格を類推されるおそれがあるため公表しない","同種の他の契約の予定価格を類推されるおそれがあるため公表しない",IF(VLOOKUP(A121,[7]令和4年度契約状況調査票!$F:$AW,20,FALSE)="－","－",IF(VLOOKUP(A121,[7]令和4年度契約状況調査票!$F:$AW,6,FALSE)&lt;&gt;"",TEXT(VLOOKUP(A121,[7]令和4年度契約状況調査票!$F:$AW,13,FALSE),"#,##0円")&amp;CHAR(10)&amp;"(A)",VLOOKUP(A121,[7]令和4年度契約状況調査票!$F:$AW,13,FALSE))))))</f>
        <v/>
      </c>
      <c r="I121" s="18" t="str">
        <f>IF(A121="","",VLOOKUP(A121,[7]令和4年度契約状況調査票!$F:$AW,14,FALSE))</f>
        <v/>
      </c>
      <c r="J121" s="20" t="str">
        <f>IF(A121="","",IF(VLOOKUP(A121,[7]令和4年度契約状況調査票!$F:$AW,13,FALSE)="他官署で調達手続きを実施のため","－",IF(VLOOKUP(A121,[7]令和4年度契約状況調査票!$F:$AW,20,FALSE)="②同種の他の契約の予定価格を類推されるおそれがあるため公表しない","－",IF(VLOOKUP(A121,[7]令和4年度契約状況調査票!$F:$AW,20,FALSE)="－","－",IF(VLOOKUP(A121,[7]令和4年度契約状況調査票!$F:$AW,6,FALSE)&lt;&gt;"",TEXT(VLOOKUP(A121,[7]令和4年度契約状況調査票!$F:$AW,16,FALSE),"#.0%")&amp;CHAR(10)&amp;"(B/A×100)",VLOOKUP(A121,[7]令和4年度契約状況調査票!$F:$AW,16,FALSE))))))</f>
        <v/>
      </c>
      <c r="K121" s="38"/>
      <c r="L121" s="20" t="str">
        <f>IF(A121="","",IF(VLOOKUP(A121,[7]令和4年度契約状況調査票!$F:$AW,26,FALSE)="①公益社団法人","公社",IF(VLOOKUP(A121,[7]令和4年度契約状況調査票!$F:$AW,26,FALSE)="②公益財団法人","公財","")))</f>
        <v/>
      </c>
      <c r="M121" s="20" t="str">
        <f>IF(A121="","",VLOOKUP(A121,[7]令和4年度契約状況調査票!$F:$AW,27,FALSE))</f>
        <v/>
      </c>
      <c r="N121" s="38" t="str">
        <f>IF(A121="","",IF(VLOOKUP(A121,[7]令和4年度契約状況調査票!$F:$AW,12,FALSE)="国所管",VLOOKUP(A121,[7]令和4年度契約状況調査票!$F:$AW,23,FALSE),""))</f>
        <v/>
      </c>
      <c r="O121" s="22" t="str">
        <f>IF(A121="","",IF(AND(Q121="○",P121="分担契約/単価契約"),"単価契約"&amp;CHAR(10)&amp;"予定調達総額 "&amp;TEXT(VLOOKUP(A121,[7]令和4年度契約状況調査票!$F:$AW,15,FALSE),"#,##0円")&amp;"(B)"&amp;CHAR(10)&amp;"分担契約"&amp;CHAR(10)&amp;VLOOKUP(A121,[7]令和4年度契約状況調査票!$F:$AW,31,FALSE),IF(AND(Q121="○",P121="分担契約"),"分担契約"&amp;CHAR(10)&amp;"契約総額 "&amp;TEXT(VLOOKUP(A121,[7]令和4年度契約状況調査票!$F:$AW,15,FALSE),"#,##0円")&amp;"(B)"&amp;CHAR(10)&amp;VLOOKUP(A121,[7]令和4年度契約状況調査票!$F:$AW,31,FALSE),(IF(P121="分担契約/単価契約","単価契約"&amp;CHAR(10)&amp;"予定調達総額 "&amp;TEXT(VLOOKUP(A121,[7]令和4年度契約状況調査票!$F:$AW,15,FALSE),"#,##0円")&amp;CHAR(10)&amp;"分担契約"&amp;CHAR(10)&amp;VLOOKUP(A121,[7]令和4年度契約状況調査票!$F:$AW,31,FALSE),IF(P121="分担契約","分担契約"&amp;CHAR(10)&amp;"契約総額 "&amp;TEXT(VLOOKUP(A121,[7]令和4年度契約状況調査票!$F:$AW,15,FALSE),"#,##0円")&amp;CHAR(10)&amp;VLOOKUP(A121,[7]令和4年度契約状況調査票!$F:$AW,31,FALSE),IF(P121="単価契約","単価契約"&amp;CHAR(10)&amp;"予定調達総額 "&amp;TEXT(VLOOKUP(A121,[7]令和4年度契約状況調査票!$F:$AW,15,FALSE),"#,##0円")&amp;CHAR(10)&amp;VLOOKUP(A121,[7]令和4年度契約状況調査票!$F:$AW,31,FALSE),VLOOKUP(A121,[7]令和4年度契約状況調査票!$F:$AW,31,FALSE))))))))</f>
        <v/>
      </c>
      <c r="P121" s="36" t="str">
        <f>IF(A121="","",VLOOKUP(A121,[7]令和4年度契約状況調査票!$F:$CE,52,FALSE))</f>
        <v/>
      </c>
    </row>
    <row r="122" spans="1:16" ht="60" hidden="1" customHeight="1">
      <c r="A122" s="42" t="str">
        <f>IF(MAX([7]令和4年度契約状況調査票!F13:F128)&gt;=ROW()-5,ROW()-5,"")</f>
        <v/>
      </c>
      <c r="B122" s="13" t="str">
        <f>IF(A122="","",VLOOKUP(A122,[7]令和4年度契約状況調査票!$F:$AW,4,FALSE))</f>
        <v/>
      </c>
      <c r="C122" s="14" t="str">
        <f>IF(A122="","",VLOOKUP(A122,[7]令和4年度契約状況調査票!$F:$AW,5,FALSE))</f>
        <v/>
      </c>
      <c r="D122" s="15" t="str">
        <f>IF(A122="","",VLOOKUP(A122,[7]令和4年度契約状況調査票!$F:$AW,8,FALSE))</f>
        <v/>
      </c>
      <c r="E122" s="13" t="str">
        <f>IF(A122="","",VLOOKUP(A122,[7]令和4年度契約状況調査票!$F:$AW,9,FALSE))</f>
        <v/>
      </c>
      <c r="F122" s="16" t="str">
        <f>IF(A122="","",VLOOKUP(A122,[7]令和4年度契約状況調査票!$F:$AW,10,FALSE))</f>
        <v/>
      </c>
      <c r="G122" s="45" t="str">
        <f>IF(A122="","",VLOOKUP(A122,[7]令和4年度契約状況調査票!$F:$AW,30,FALSE))</f>
        <v/>
      </c>
      <c r="H122" s="18" t="str">
        <f>IF(A122="","",IF(VLOOKUP(A122,[7]令和4年度契約状況調査票!$F:$AW,13,FALSE)="他官署で調達手続きを実施のため","他官署で調達手続きを実施のため",IF(VLOOKUP(A122,[7]令和4年度契約状況調査票!$F:$AW,20,FALSE)="②同種の他の契約の予定価格を類推されるおそれがあるため公表しない","同種の他の契約の予定価格を類推されるおそれがあるため公表しない",IF(VLOOKUP(A122,[7]令和4年度契約状況調査票!$F:$AW,20,FALSE)="－","－",IF(VLOOKUP(A122,[7]令和4年度契約状況調査票!$F:$AW,6,FALSE)&lt;&gt;"",TEXT(VLOOKUP(A122,[7]令和4年度契約状況調査票!$F:$AW,13,FALSE),"#,##0円")&amp;CHAR(10)&amp;"(A)",VLOOKUP(A122,[7]令和4年度契約状況調査票!$F:$AW,13,FALSE))))))</f>
        <v/>
      </c>
      <c r="I122" s="18" t="str">
        <f>IF(A122="","",VLOOKUP(A122,[7]令和4年度契約状況調査票!$F:$AW,14,FALSE))</f>
        <v/>
      </c>
      <c r="J122" s="20" t="str">
        <f>IF(A122="","",IF(VLOOKUP(A122,[7]令和4年度契約状況調査票!$F:$AW,13,FALSE)="他官署で調達手続きを実施のため","－",IF(VLOOKUP(A122,[7]令和4年度契約状況調査票!$F:$AW,20,FALSE)="②同種の他の契約の予定価格を類推されるおそれがあるため公表しない","－",IF(VLOOKUP(A122,[7]令和4年度契約状況調査票!$F:$AW,20,FALSE)="－","－",IF(VLOOKUP(A122,[7]令和4年度契約状況調査票!$F:$AW,6,FALSE)&lt;&gt;"",TEXT(VLOOKUP(A122,[7]令和4年度契約状況調査票!$F:$AW,16,FALSE),"#.0%")&amp;CHAR(10)&amp;"(B/A×100)",VLOOKUP(A122,[7]令和4年度契約状況調査票!$F:$AW,16,FALSE))))))</f>
        <v/>
      </c>
      <c r="K122" s="38"/>
      <c r="L122" s="20" t="str">
        <f>IF(A122="","",IF(VLOOKUP(A122,[7]令和4年度契約状況調査票!$F:$AW,26,FALSE)="①公益社団法人","公社",IF(VLOOKUP(A122,[7]令和4年度契約状況調査票!$F:$AW,26,FALSE)="②公益財団法人","公財","")))</f>
        <v/>
      </c>
      <c r="M122" s="20" t="str">
        <f>IF(A122="","",VLOOKUP(A122,[7]令和4年度契約状況調査票!$F:$AW,27,FALSE))</f>
        <v/>
      </c>
      <c r="N122" s="38" t="str">
        <f>IF(A122="","",IF(VLOOKUP(A122,[7]令和4年度契約状況調査票!$F:$AW,12,FALSE)="国所管",VLOOKUP(A122,[7]令和4年度契約状況調査票!$F:$AW,23,FALSE),""))</f>
        <v/>
      </c>
      <c r="O122" s="22" t="str">
        <f>IF(A122="","",IF(AND(Q122="○",P122="分担契約/単価契約"),"単価契約"&amp;CHAR(10)&amp;"予定調達総額 "&amp;TEXT(VLOOKUP(A122,[7]令和4年度契約状況調査票!$F:$AW,15,FALSE),"#,##0円")&amp;"(B)"&amp;CHAR(10)&amp;"分担契約"&amp;CHAR(10)&amp;VLOOKUP(A122,[7]令和4年度契約状況調査票!$F:$AW,31,FALSE),IF(AND(Q122="○",P122="分担契約"),"分担契約"&amp;CHAR(10)&amp;"契約総額 "&amp;TEXT(VLOOKUP(A122,[7]令和4年度契約状況調査票!$F:$AW,15,FALSE),"#,##0円")&amp;"(B)"&amp;CHAR(10)&amp;VLOOKUP(A122,[7]令和4年度契約状況調査票!$F:$AW,31,FALSE),(IF(P122="分担契約/単価契約","単価契約"&amp;CHAR(10)&amp;"予定調達総額 "&amp;TEXT(VLOOKUP(A122,[7]令和4年度契約状況調査票!$F:$AW,15,FALSE),"#,##0円")&amp;CHAR(10)&amp;"分担契約"&amp;CHAR(10)&amp;VLOOKUP(A122,[7]令和4年度契約状況調査票!$F:$AW,31,FALSE),IF(P122="分担契約","分担契約"&amp;CHAR(10)&amp;"契約総額 "&amp;TEXT(VLOOKUP(A122,[7]令和4年度契約状況調査票!$F:$AW,15,FALSE),"#,##0円")&amp;CHAR(10)&amp;VLOOKUP(A122,[7]令和4年度契約状況調査票!$F:$AW,31,FALSE),IF(P122="単価契約","単価契約"&amp;CHAR(10)&amp;"予定調達総額 "&amp;TEXT(VLOOKUP(A122,[7]令和4年度契約状況調査票!$F:$AW,15,FALSE),"#,##0円")&amp;CHAR(10)&amp;VLOOKUP(A122,[7]令和4年度契約状況調査票!$F:$AW,31,FALSE),VLOOKUP(A122,[7]令和4年度契約状況調査票!$F:$AW,31,FALSE))))))))</f>
        <v/>
      </c>
      <c r="P122" s="36" t="str">
        <f>IF(A122="","",VLOOKUP(A122,[7]令和4年度契約状況調査票!$F:$CE,52,FALSE))</f>
        <v/>
      </c>
    </row>
    <row r="123" spans="1:16" ht="60" hidden="1" customHeight="1">
      <c r="A123" s="42" t="str">
        <f>IF(MAX([7]令和4年度契約状況調査票!F13:F129)&gt;=ROW()-5,ROW()-5,"")</f>
        <v/>
      </c>
      <c r="B123" s="13" t="str">
        <f>IF(A123="","",VLOOKUP(A123,[7]令和4年度契約状況調査票!$F:$AW,4,FALSE))</f>
        <v/>
      </c>
      <c r="C123" s="14" t="str">
        <f>IF(A123="","",VLOOKUP(A123,[7]令和4年度契約状況調査票!$F:$AW,5,FALSE))</f>
        <v/>
      </c>
      <c r="D123" s="15" t="str">
        <f>IF(A123="","",VLOOKUP(A123,[7]令和4年度契約状況調査票!$F:$AW,8,FALSE))</f>
        <v/>
      </c>
      <c r="E123" s="13" t="str">
        <f>IF(A123="","",VLOOKUP(A123,[7]令和4年度契約状況調査票!$F:$AW,9,FALSE))</f>
        <v/>
      </c>
      <c r="F123" s="16" t="str">
        <f>IF(A123="","",VLOOKUP(A123,[7]令和4年度契約状況調査票!$F:$AW,10,FALSE))</f>
        <v/>
      </c>
      <c r="G123" s="45" t="str">
        <f>IF(A123="","",VLOOKUP(A123,[7]令和4年度契約状況調査票!$F:$AW,30,FALSE))</f>
        <v/>
      </c>
      <c r="H123" s="18" t="str">
        <f>IF(A123="","",IF(VLOOKUP(A123,[7]令和4年度契約状況調査票!$F:$AW,13,FALSE)="他官署で調達手続きを実施のため","他官署で調達手続きを実施のため",IF(VLOOKUP(A123,[7]令和4年度契約状況調査票!$F:$AW,20,FALSE)="②同種の他の契約の予定価格を類推されるおそれがあるため公表しない","同種の他の契約の予定価格を類推されるおそれがあるため公表しない",IF(VLOOKUP(A123,[7]令和4年度契約状況調査票!$F:$AW,20,FALSE)="－","－",IF(VLOOKUP(A123,[7]令和4年度契約状況調査票!$F:$AW,6,FALSE)&lt;&gt;"",TEXT(VLOOKUP(A123,[7]令和4年度契約状況調査票!$F:$AW,13,FALSE),"#,##0円")&amp;CHAR(10)&amp;"(A)",VLOOKUP(A123,[7]令和4年度契約状況調査票!$F:$AW,13,FALSE))))))</f>
        <v/>
      </c>
      <c r="I123" s="18" t="str">
        <f>IF(A123="","",VLOOKUP(A123,[7]令和4年度契約状況調査票!$F:$AW,14,FALSE))</f>
        <v/>
      </c>
      <c r="J123" s="20" t="str">
        <f>IF(A123="","",IF(VLOOKUP(A123,[7]令和4年度契約状況調査票!$F:$AW,13,FALSE)="他官署で調達手続きを実施のため","－",IF(VLOOKUP(A123,[7]令和4年度契約状況調査票!$F:$AW,20,FALSE)="②同種の他の契約の予定価格を類推されるおそれがあるため公表しない","－",IF(VLOOKUP(A123,[7]令和4年度契約状況調査票!$F:$AW,20,FALSE)="－","－",IF(VLOOKUP(A123,[7]令和4年度契約状況調査票!$F:$AW,6,FALSE)&lt;&gt;"",TEXT(VLOOKUP(A123,[7]令和4年度契約状況調査票!$F:$AW,16,FALSE),"#.0%")&amp;CHAR(10)&amp;"(B/A×100)",VLOOKUP(A123,[7]令和4年度契約状況調査票!$F:$AW,16,FALSE))))))</f>
        <v/>
      </c>
      <c r="K123" s="38"/>
      <c r="L123" s="20" t="str">
        <f>IF(A123="","",IF(VLOOKUP(A123,[7]令和4年度契約状況調査票!$F:$AW,26,FALSE)="①公益社団法人","公社",IF(VLOOKUP(A123,[7]令和4年度契約状況調査票!$F:$AW,26,FALSE)="②公益財団法人","公財","")))</f>
        <v/>
      </c>
      <c r="M123" s="20" t="str">
        <f>IF(A123="","",VLOOKUP(A123,[7]令和4年度契約状況調査票!$F:$AW,27,FALSE))</f>
        <v/>
      </c>
      <c r="N123" s="38" t="str">
        <f>IF(A123="","",IF(VLOOKUP(A123,[7]令和4年度契約状況調査票!$F:$AW,12,FALSE)="国所管",VLOOKUP(A123,[7]令和4年度契約状況調査票!$F:$AW,23,FALSE),""))</f>
        <v/>
      </c>
      <c r="O123" s="22" t="str">
        <f>IF(A123="","",IF(AND(Q123="○",P123="分担契約/単価契約"),"単価契約"&amp;CHAR(10)&amp;"予定調達総額 "&amp;TEXT(VLOOKUP(A123,[7]令和4年度契約状況調査票!$F:$AW,15,FALSE),"#,##0円")&amp;"(B)"&amp;CHAR(10)&amp;"分担契約"&amp;CHAR(10)&amp;VLOOKUP(A123,[7]令和4年度契約状況調査票!$F:$AW,31,FALSE),IF(AND(Q123="○",P123="分担契約"),"分担契約"&amp;CHAR(10)&amp;"契約総額 "&amp;TEXT(VLOOKUP(A123,[7]令和4年度契約状況調査票!$F:$AW,15,FALSE),"#,##0円")&amp;"(B)"&amp;CHAR(10)&amp;VLOOKUP(A123,[7]令和4年度契約状況調査票!$F:$AW,31,FALSE),(IF(P123="分担契約/単価契約","単価契約"&amp;CHAR(10)&amp;"予定調達総額 "&amp;TEXT(VLOOKUP(A123,[7]令和4年度契約状況調査票!$F:$AW,15,FALSE),"#,##0円")&amp;CHAR(10)&amp;"分担契約"&amp;CHAR(10)&amp;VLOOKUP(A123,[7]令和4年度契約状況調査票!$F:$AW,31,FALSE),IF(P123="分担契約","分担契約"&amp;CHAR(10)&amp;"契約総額 "&amp;TEXT(VLOOKUP(A123,[7]令和4年度契約状況調査票!$F:$AW,15,FALSE),"#,##0円")&amp;CHAR(10)&amp;VLOOKUP(A123,[7]令和4年度契約状況調査票!$F:$AW,31,FALSE),IF(P123="単価契約","単価契約"&amp;CHAR(10)&amp;"予定調達総額 "&amp;TEXT(VLOOKUP(A123,[7]令和4年度契約状況調査票!$F:$AW,15,FALSE),"#,##0円")&amp;CHAR(10)&amp;VLOOKUP(A123,[7]令和4年度契約状況調査票!$F:$AW,31,FALSE),VLOOKUP(A123,[7]令和4年度契約状況調査票!$F:$AW,31,FALSE))))))))</f>
        <v/>
      </c>
      <c r="P123" s="36" t="str">
        <f>IF(A123="","",VLOOKUP(A123,[7]令和4年度契約状況調査票!$F:$CE,52,FALSE))</f>
        <v/>
      </c>
    </row>
    <row r="124" spans="1:16" ht="60" hidden="1" customHeight="1">
      <c r="A124" s="42" t="str">
        <f>IF(MAX([7]令和4年度契約状況調査票!F13:F130)&gt;=ROW()-5,ROW()-5,"")</f>
        <v/>
      </c>
      <c r="B124" s="13" t="str">
        <f>IF(A124="","",VLOOKUP(A124,[7]令和4年度契約状況調査票!$F:$AW,4,FALSE))</f>
        <v/>
      </c>
      <c r="C124" s="14" t="str">
        <f>IF(A124="","",VLOOKUP(A124,[7]令和4年度契約状況調査票!$F:$AW,5,FALSE))</f>
        <v/>
      </c>
      <c r="D124" s="15" t="str">
        <f>IF(A124="","",VLOOKUP(A124,[7]令和4年度契約状況調査票!$F:$AW,8,FALSE))</f>
        <v/>
      </c>
      <c r="E124" s="13" t="str">
        <f>IF(A124="","",VLOOKUP(A124,[7]令和4年度契約状況調査票!$F:$AW,9,FALSE))</f>
        <v/>
      </c>
      <c r="F124" s="16" t="str">
        <f>IF(A124="","",VLOOKUP(A124,[7]令和4年度契約状況調査票!$F:$AW,10,FALSE))</f>
        <v/>
      </c>
      <c r="G124" s="45" t="str">
        <f>IF(A124="","",VLOOKUP(A124,[7]令和4年度契約状況調査票!$F:$AW,30,FALSE))</f>
        <v/>
      </c>
      <c r="H124" s="18" t="str">
        <f>IF(A124="","",IF(VLOOKUP(A124,[7]令和4年度契約状況調査票!$F:$AW,13,FALSE)="他官署で調達手続きを実施のため","他官署で調達手続きを実施のため",IF(VLOOKUP(A124,[7]令和4年度契約状況調査票!$F:$AW,20,FALSE)="②同種の他の契約の予定価格を類推されるおそれがあるため公表しない","同種の他の契約の予定価格を類推されるおそれがあるため公表しない",IF(VLOOKUP(A124,[7]令和4年度契約状況調査票!$F:$AW,20,FALSE)="－","－",IF(VLOOKUP(A124,[7]令和4年度契約状況調査票!$F:$AW,6,FALSE)&lt;&gt;"",TEXT(VLOOKUP(A124,[7]令和4年度契約状況調査票!$F:$AW,13,FALSE),"#,##0円")&amp;CHAR(10)&amp;"(A)",VLOOKUP(A124,[7]令和4年度契約状況調査票!$F:$AW,13,FALSE))))))</f>
        <v/>
      </c>
      <c r="I124" s="18" t="str">
        <f>IF(A124="","",VLOOKUP(A124,[7]令和4年度契約状況調査票!$F:$AW,14,FALSE))</f>
        <v/>
      </c>
      <c r="J124" s="20" t="str">
        <f>IF(A124="","",IF(VLOOKUP(A124,[7]令和4年度契約状況調査票!$F:$AW,13,FALSE)="他官署で調達手続きを実施のため","－",IF(VLOOKUP(A124,[7]令和4年度契約状況調査票!$F:$AW,20,FALSE)="②同種の他の契約の予定価格を類推されるおそれがあるため公表しない","－",IF(VLOOKUP(A124,[7]令和4年度契約状況調査票!$F:$AW,20,FALSE)="－","－",IF(VLOOKUP(A124,[7]令和4年度契約状況調査票!$F:$AW,6,FALSE)&lt;&gt;"",TEXT(VLOOKUP(A124,[7]令和4年度契約状況調査票!$F:$AW,16,FALSE),"#.0%")&amp;CHAR(10)&amp;"(B/A×100)",VLOOKUP(A124,[7]令和4年度契約状況調査票!$F:$AW,16,FALSE))))))</f>
        <v/>
      </c>
      <c r="K124" s="38"/>
      <c r="L124" s="20" t="str">
        <f>IF(A124="","",IF(VLOOKUP(A124,[7]令和4年度契約状況調査票!$F:$AW,26,FALSE)="①公益社団法人","公社",IF(VLOOKUP(A124,[7]令和4年度契約状況調査票!$F:$AW,26,FALSE)="②公益財団法人","公財","")))</f>
        <v/>
      </c>
      <c r="M124" s="20" t="str">
        <f>IF(A124="","",VLOOKUP(A124,[7]令和4年度契約状況調査票!$F:$AW,27,FALSE))</f>
        <v/>
      </c>
      <c r="N124" s="38" t="str">
        <f>IF(A124="","",IF(VLOOKUP(A124,[7]令和4年度契約状況調査票!$F:$AW,12,FALSE)="国所管",VLOOKUP(A124,[7]令和4年度契約状況調査票!$F:$AW,23,FALSE),""))</f>
        <v/>
      </c>
      <c r="O124" s="22" t="str">
        <f>IF(A124="","",IF(AND(Q124="○",P124="分担契約/単価契約"),"単価契約"&amp;CHAR(10)&amp;"予定調達総額 "&amp;TEXT(VLOOKUP(A124,[7]令和4年度契約状況調査票!$F:$AW,15,FALSE),"#,##0円")&amp;"(B)"&amp;CHAR(10)&amp;"分担契約"&amp;CHAR(10)&amp;VLOOKUP(A124,[7]令和4年度契約状況調査票!$F:$AW,31,FALSE),IF(AND(Q124="○",P124="分担契約"),"分担契約"&amp;CHAR(10)&amp;"契約総額 "&amp;TEXT(VLOOKUP(A124,[7]令和4年度契約状況調査票!$F:$AW,15,FALSE),"#,##0円")&amp;"(B)"&amp;CHAR(10)&amp;VLOOKUP(A124,[7]令和4年度契約状況調査票!$F:$AW,31,FALSE),(IF(P124="分担契約/単価契約","単価契約"&amp;CHAR(10)&amp;"予定調達総額 "&amp;TEXT(VLOOKUP(A124,[7]令和4年度契約状況調査票!$F:$AW,15,FALSE),"#,##0円")&amp;CHAR(10)&amp;"分担契約"&amp;CHAR(10)&amp;VLOOKUP(A124,[7]令和4年度契約状況調査票!$F:$AW,31,FALSE),IF(P124="分担契約","分担契約"&amp;CHAR(10)&amp;"契約総額 "&amp;TEXT(VLOOKUP(A124,[7]令和4年度契約状況調査票!$F:$AW,15,FALSE),"#,##0円")&amp;CHAR(10)&amp;VLOOKUP(A124,[7]令和4年度契約状況調査票!$F:$AW,31,FALSE),IF(P124="単価契約","単価契約"&amp;CHAR(10)&amp;"予定調達総額 "&amp;TEXT(VLOOKUP(A124,[7]令和4年度契約状況調査票!$F:$AW,15,FALSE),"#,##0円")&amp;CHAR(10)&amp;VLOOKUP(A124,[7]令和4年度契約状況調査票!$F:$AW,31,FALSE),VLOOKUP(A124,[7]令和4年度契約状況調査票!$F:$AW,31,FALSE))))))))</f>
        <v/>
      </c>
      <c r="P124" s="36" t="str">
        <f>IF(A124="","",VLOOKUP(A124,[7]令和4年度契約状況調査票!$F:$CE,52,FALSE))</f>
        <v/>
      </c>
    </row>
    <row r="125" spans="1:16" ht="60" hidden="1" customHeight="1">
      <c r="A125" s="42" t="str">
        <f>IF(MAX([7]令和4年度契約状況調査票!F13:F131)&gt;=ROW()-5,ROW()-5,"")</f>
        <v/>
      </c>
      <c r="B125" s="13" t="str">
        <f>IF(A125="","",VLOOKUP(A125,[7]令和4年度契約状況調査票!$F:$AW,4,FALSE))</f>
        <v/>
      </c>
      <c r="C125" s="14" t="str">
        <f>IF(A125="","",VLOOKUP(A125,[7]令和4年度契約状況調査票!$F:$AW,5,FALSE))</f>
        <v/>
      </c>
      <c r="D125" s="15" t="str">
        <f>IF(A125="","",VLOOKUP(A125,[7]令和4年度契約状況調査票!$F:$AW,8,FALSE))</f>
        <v/>
      </c>
      <c r="E125" s="13" t="str">
        <f>IF(A125="","",VLOOKUP(A125,[7]令和4年度契約状況調査票!$F:$AW,9,FALSE))</f>
        <v/>
      </c>
      <c r="F125" s="16" t="str">
        <f>IF(A125="","",VLOOKUP(A125,[7]令和4年度契約状況調査票!$F:$AW,10,FALSE))</f>
        <v/>
      </c>
      <c r="G125" s="45" t="str">
        <f>IF(A125="","",VLOOKUP(A125,[7]令和4年度契約状況調査票!$F:$AW,30,FALSE))</f>
        <v/>
      </c>
      <c r="H125" s="18" t="str">
        <f>IF(A125="","",IF(VLOOKUP(A125,[7]令和4年度契約状況調査票!$F:$AW,13,FALSE)="他官署で調達手続きを実施のため","他官署で調達手続きを実施のため",IF(VLOOKUP(A125,[7]令和4年度契約状況調査票!$F:$AW,20,FALSE)="②同種の他の契約の予定価格を類推されるおそれがあるため公表しない","同種の他の契約の予定価格を類推されるおそれがあるため公表しない",IF(VLOOKUP(A125,[7]令和4年度契約状況調査票!$F:$AW,20,FALSE)="－","－",IF(VLOOKUP(A125,[7]令和4年度契約状況調査票!$F:$AW,6,FALSE)&lt;&gt;"",TEXT(VLOOKUP(A125,[7]令和4年度契約状況調査票!$F:$AW,13,FALSE),"#,##0円")&amp;CHAR(10)&amp;"(A)",VLOOKUP(A125,[7]令和4年度契約状況調査票!$F:$AW,13,FALSE))))))</f>
        <v/>
      </c>
      <c r="I125" s="18" t="str">
        <f>IF(A125="","",VLOOKUP(A125,[7]令和4年度契約状況調査票!$F:$AW,14,FALSE))</f>
        <v/>
      </c>
      <c r="J125" s="20" t="str">
        <f>IF(A125="","",IF(VLOOKUP(A125,[7]令和4年度契約状況調査票!$F:$AW,13,FALSE)="他官署で調達手続きを実施のため","－",IF(VLOOKUP(A125,[7]令和4年度契約状況調査票!$F:$AW,20,FALSE)="②同種の他の契約の予定価格を類推されるおそれがあるため公表しない","－",IF(VLOOKUP(A125,[7]令和4年度契約状況調査票!$F:$AW,20,FALSE)="－","－",IF(VLOOKUP(A125,[7]令和4年度契約状況調査票!$F:$AW,6,FALSE)&lt;&gt;"",TEXT(VLOOKUP(A125,[7]令和4年度契約状況調査票!$F:$AW,16,FALSE),"#.0%")&amp;CHAR(10)&amp;"(B/A×100)",VLOOKUP(A125,[7]令和4年度契約状況調査票!$F:$AW,16,FALSE))))))</f>
        <v/>
      </c>
      <c r="K125" s="38"/>
      <c r="L125" s="20" t="str">
        <f>IF(A125="","",IF(VLOOKUP(A125,[7]令和4年度契約状況調査票!$F:$AW,26,FALSE)="①公益社団法人","公社",IF(VLOOKUP(A125,[7]令和4年度契約状況調査票!$F:$AW,26,FALSE)="②公益財団法人","公財","")))</f>
        <v/>
      </c>
      <c r="M125" s="20" t="str">
        <f>IF(A125="","",VLOOKUP(A125,[7]令和4年度契約状況調査票!$F:$AW,27,FALSE))</f>
        <v/>
      </c>
      <c r="N125" s="38" t="str">
        <f>IF(A125="","",IF(VLOOKUP(A125,[7]令和4年度契約状況調査票!$F:$AW,12,FALSE)="国所管",VLOOKUP(A125,[7]令和4年度契約状況調査票!$F:$AW,23,FALSE),""))</f>
        <v/>
      </c>
      <c r="O125" s="22" t="str">
        <f>IF(A125="","",IF(AND(Q125="○",P125="分担契約/単価契約"),"単価契約"&amp;CHAR(10)&amp;"予定調達総額 "&amp;TEXT(VLOOKUP(A125,[7]令和4年度契約状況調査票!$F:$AW,15,FALSE),"#,##0円")&amp;"(B)"&amp;CHAR(10)&amp;"分担契約"&amp;CHAR(10)&amp;VLOOKUP(A125,[7]令和4年度契約状況調査票!$F:$AW,31,FALSE),IF(AND(Q125="○",P125="分担契約"),"分担契約"&amp;CHAR(10)&amp;"契約総額 "&amp;TEXT(VLOOKUP(A125,[7]令和4年度契約状況調査票!$F:$AW,15,FALSE),"#,##0円")&amp;"(B)"&amp;CHAR(10)&amp;VLOOKUP(A125,[7]令和4年度契約状況調査票!$F:$AW,31,FALSE),(IF(P125="分担契約/単価契約","単価契約"&amp;CHAR(10)&amp;"予定調達総額 "&amp;TEXT(VLOOKUP(A125,[7]令和4年度契約状況調査票!$F:$AW,15,FALSE),"#,##0円")&amp;CHAR(10)&amp;"分担契約"&amp;CHAR(10)&amp;VLOOKUP(A125,[7]令和4年度契約状況調査票!$F:$AW,31,FALSE),IF(P125="分担契約","分担契約"&amp;CHAR(10)&amp;"契約総額 "&amp;TEXT(VLOOKUP(A125,[7]令和4年度契約状況調査票!$F:$AW,15,FALSE),"#,##0円")&amp;CHAR(10)&amp;VLOOKUP(A125,[7]令和4年度契約状況調査票!$F:$AW,31,FALSE),IF(P125="単価契約","単価契約"&amp;CHAR(10)&amp;"予定調達総額 "&amp;TEXT(VLOOKUP(A125,[7]令和4年度契約状況調査票!$F:$AW,15,FALSE),"#,##0円")&amp;CHAR(10)&amp;VLOOKUP(A125,[7]令和4年度契約状況調査票!$F:$AW,31,FALSE),VLOOKUP(A125,[7]令和4年度契約状況調査票!$F:$AW,31,FALSE))))))))</f>
        <v/>
      </c>
      <c r="P125" s="36" t="str">
        <f>IF(A125="","",VLOOKUP(A125,[7]令和4年度契約状況調査票!$F:$CE,52,FALSE))</f>
        <v/>
      </c>
    </row>
    <row r="126" spans="1:16" ht="60" hidden="1" customHeight="1">
      <c r="A126" s="42" t="str">
        <f>IF(MAX([7]令和4年度契約状況調査票!F13:F132)&gt;=ROW()-5,ROW()-5,"")</f>
        <v/>
      </c>
      <c r="B126" s="13" t="str">
        <f>IF(A126="","",VLOOKUP(A126,[7]令和4年度契約状況調査票!$F:$AW,4,FALSE))</f>
        <v/>
      </c>
      <c r="C126" s="14" t="str">
        <f>IF(A126="","",VLOOKUP(A126,[7]令和4年度契約状況調査票!$F:$AW,5,FALSE))</f>
        <v/>
      </c>
      <c r="D126" s="15" t="str">
        <f>IF(A126="","",VLOOKUP(A126,[7]令和4年度契約状況調査票!$F:$AW,8,FALSE))</f>
        <v/>
      </c>
      <c r="E126" s="13" t="str">
        <f>IF(A126="","",VLOOKUP(A126,[7]令和4年度契約状況調査票!$F:$AW,9,FALSE))</f>
        <v/>
      </c>
      <c r="F126" s="16" t="str">
        <f>IF(A126="","",VLOOKUP(A126,[7]令和4年度契約状況調査票!$F:$AW,10,FALSE))</f>
        <v/>
      </c>
      <c r="G126" s="45" t="str">
        <f>IF(A126="","",VLOOKUP(A126,[7]令和4年度契約状況調査票!$F:$AW,30,FALSE))</f>
        <v/>
      </c>
      <c r="H126" s="18" t="str">
        <f>IF(A126="","",IF(VLOOKUP(A126,[7]令和4年度契約状況調査票!$F:$AW,13,FALSE)="他官署で調達手続きを実施のため","他官署で調達手続きを実施のため",IF(VLOOKUP(A126,[7]令和4年度契約状況調査票!$F:$AW,20,FALSE)="②同種の他の契約の予定価格を類推されるおそれがあるため公表しない","同種の他の契約の予定価格を類推されるおそれがあるため公表しない",IF(VLOOKUP(A126,[7]令和4年度契約状況調査票!$F:$AW,20,FALSE)="－","－",IF(VLOOKUP(A126,[7]令和4年度契約状況調査票!$F:$AW,6,FALSE)&lt;&gt;"",TEXT(VLOOKUP(A126,[7]令和4年度契約状況調査票!$F:$AW,13,FALSE),"#,##0円")&amp;CHAR(10)&amp;"(A)",VLOOKUP(A126,[7]令和4年度契約状況調査票!$F:$AW,13,FALSE))))))</f>
        <v/>
      </c>
      <c r="I126" s="18" t="str">
        <f>IF(A126="","",VLOOKUP(A126,[7]令和4年度契約状況調査票!$F:$AW,14,FALSE))</f>
        <v/>
      </c>
      <c r="J126" s="20" t="str">
        <f>IF(A126="","",IF(VLOOKUP(A126,[7]令和4年度契約状況調査票!$F:$AW,13,FALSE)="他官署で調達手続きを実施のため","－",IF(VLOOKUP(A126,[7]令和4年度契約状況調査票!$F:$AW,20,FALSE)="②同種の他の契約の予定価格を類推されるおそれがあるため公表しない","－",IF(VLOOKUP(A126,[7]令和4年度契約状況調査票!$F:$AW,20,FALSE)="－","－",IF(VLOOKUP(A126,[7]令和4年度契約状況調査票!$F:$AW,6,FALSE)&lt;&gt;"",TEXT(VLOOKUP(A126,[7]令和4年度契約状況調査票!$F:$AW,16,FALSE),"#.0%")&amp;CHAR(10)&amp;"(B/A×100)",VLOOKUP(A126,[7]令和4年度契約状況調査票!$F:$AW,16,FALSE))))))</f>
        <v/>
      </c>
      <c r="K126" s="38"/>
      <c r="L126" s="20" t="str">
        <f>IF(A126="","",IF(VLOOKUP(A126,[7]令和4年度契約状況調査票!$F:$AW,26,FALSE)="①公益社団法人","公社",IF(VLOOKUP(A126,[7]令和4年度契約状況調査票!$F:$AW,26,FALSE)="②公益財団法人","公財","")))</f>
        <v/>
      </c>
      <c r="M126" s="20" t="str">
        <f>IF(A126="","",VLOOKUP(A126,[7]令和4年度契約状況調査票!$F:$AW,27,FALSE))</f>
        <v/>
      </c>
      <c r="N126" s="38" t="str">
        <f>IF(A126="","",IF(VLOOKUP(A126,[7]令和4年度契約状況調査票!$F:$AW,12,FALSE)="国所管",VLOOKUP(A126,[7]令和4年度契約状況調査票!$F:$AW,23,FALSE),""))</f>
        <v/>
      </c>
      <c r="O126" s="22" t="str">
        <f>IF(A126="","",IF(AND(Q126="○",P126="分担契約/単価契約"),"単価契約"&amp;CHAR(10)&amp;"予定調達総額 "&amp;TEXT(VLOOKUP(A126,[7]令和4年度契約状況調査票!$F:$AW,15,FALSE),"#,##0円")&amp;"(B)"&amp;CHAR(10)&amp;"分担契約"&amp;CHAR(10)&amp;VLOOKUP(A126,[7]令和4年度契約状況調査票!$F:$AW,31,FALSE),IF(AND(Q126="○",P126="分担契約"),"分担契約"&amp;CHAR(10)&amp;"契約総額 "&amp;TEXT(VLOOKUP(A126,[7]令和4年度契約状況調査票!$F:$AW,15,FALSE),"#,##0円")&amp;"(B)"&amp;CHAR(10)&amp;VLOOKUP(A126,[7]令和4年度契約状況調査票!$F:$AW,31,FALSE),(IF(P126="分担契約/単価契約","単価契約"&amp;CHAR(10)&amp;"予定調達総額 "&amp;TEXT(VLOOKUP(A126,[7]令和4年度契約状況調査票!$F:$AW,15,FALSE),"#,##0円")&amp;CHAR(10)&amp;"分担契約"&amp;CHAR(10)&amp;VLOOKUP(A126,[7]令和4年度契約状況調査票!$F:$AW,31,FALSE),IF(P126="分担契約","分担契約"&amp;CHAR(10)&amp;"契約総額 "&amp;TEXT(VLOOKUP(A126,[7]令和4年度契約状況調査票!$F:$AW,15,FALSE),"#,##0円")&amp;CHAR(10)&amp;VLOOKUP(A126,[7]令和4年度契約状況調査票!$F:$AW,31,FALSE),IF(P126="単価契約","単価契約"&amp;CHAR(10)&amp;"予定調達総額 "&amp;TEXT(VLOOKUP(A126,[7]令和4年度契約状況調査票!$F:$AW,15,FALSE),"#,##0円")&amp;CHAR(10)&amp;VLOOKUP(A126,[7]令和4年度契約状況調査票!$F:$AW,31,FALSE),VLOOKUP(A126,[7]令和4年度契約状況調査票!$F:$AW,31,FALSE))))))))</f>
        <v/>
      </c>
      <c r="P126" s="36" t="str">
        <f>IF(A126="","",VLOOKUP(A126,[7]令和4年度契約状況調査票!$F:$CE,52,FALSE))</f>
        <v/>
      </c>
    </row>
    <row r="127" spans="1:16" ht="60" hidden="1" customHeight="1">
      <c r="A127" s="42" t="str">
        <f>IF(MAX([7]令和4年度契約状況調査票!F13:F133)&gt;=ROW()-5,ROW()-5,"")</f>
        <v/>
      </c>
      <c r="B127" s="13" t="str">
        <f>IF(A127="","",VLOOKUP(A127,[7]令和4年度契約状況調査票!$F:$AW,4,FALSE))</f>
        <v/>
      </c>
      <c r="C127" s="14" t="str">
        <f>IF(A127="","",VLOOKUP(A127,[7]令和4年度契約状況調査票!$F:$AW,5,FALSE))</f>
        <v/>
      </c>
      <c r="D127" s="15" t="str">
        <f>IF(A127="","",VLOOKUP(A127,[7]令和4年度契約状況調査票!$F:$AW,8,FALSE))</f>
        <v/>
      </c>
      <c r="E127" s="13" t="str">
        <f>IF(A127="","",VLOOKUP(A127,[7]令和4年度契約状況調査票!$F:$AW,9,FALSE))</f>
        <v/>
      </c>
      <c r="F127" s="16" t="str">
        <f>IF(A127="","",VLOOKUP(A127,[7]令和4年度契約状況調査票!$F:$AW,10,FALSE))</f>
        <v/>
      </c>
      <c r="G127" s="45" t="str">
        <f>IF(A127="","",VLOOKUP(A127,[7]令和4年度契約状況調査票!$F:$AW,30,FALSE))</f>
        <v/>
      </c>
      <c r="H127" s="18" t="str">
        <f>IF(A127="","",IF(VLOOKUP(A127,[7]令和4年度契約状況調査票!$F:$AW,13,FALSE)="他官署で調達手続きを実施のため","他官署で調達手続きを実施のため",IF(VLOOKUP(A127,[7]令和4年度契約状況調査票!$F:$AW,20,FALSE)="②同種の他の契約の予定価格を類推されるおそれがあるため公表しない","同種の他の契約の予定価格を類推されるおそれがあるため公表しない",IF(VLOOKUP(A127,[7]令和4年度契約状況調査票!$F:$AW,20,FALSE)="－","－",IF(VLOOKUP(A127,[7]令和4年度契約状況調査票!$F:$AW,6,FALSE)&lt;&gt;"",TEXT(VLOOKUP(A127,[7]令和4年度契約状況調査票!$F:$AW,13,FALSE),"#,##0円")&amp;CHAR(10)&amp;"(A)",VLOOKUP(A127,[7]令和4年度契約状況調査票!$F:$AW,13,FALSE))))))</f>
        <v/>
      </c>
      <c r="I127" s="18" t="str">
        <f>IF(A127="","",VLOOKUP(A127,[7]令和4年度契約状況調査票!$F:$AW,14,FALSE))</f>
        <v/>
      </c>
      <c r="J127" s="20" t="str">
        <f>IF(A127="","",IF(VLOOKUP(A127,[7]令和4年度契約状況調査票!$F:$AW,13,FALSE)="他官署で調達手続きを実施のため","－",IF(VLOOKUP(A127,[7]令和4年度契約状況調査票!$F:$AW,20,FALSE)="②同種の他の契約の予定価格を類推されるおそれがあるため公表しない","－",IF(VLOOKUP(A127,[7]令和4年度契約状況調査票!$F:$AW,20,FALSE)="－","－",IF(VLOOKUP(A127,[7]令和4年度契約状況調査票!$F:$AW,6,FALSE)&lt;&gt;"",TEXT(VLOOKUP(A127,[7]令和4年度契約状況調査票!$F:$AW,16,FALSE),"#.0%")&amp;CHAR(10)&amp;"(B/A×100)",VLOOKUP(A127,[7]令和4年度契約状況調査票!$F:$AW,16,FALSE))))))</f>
        <v/>
      </c>
      <c r="K127" s="38"/>
      <c r="L127" s="20" t="str">
        <f>IF(A127="","",IF(VLOOKUP(A127,[7]令和4年度契約状況調査票!$F:$AW,26,FALSE)="①公益社団法人","公社",IF(VLOOKUP(A127,[7]令和4年度契約状況調査票!$F:$AW,26,FALSE)="②公益財団法人","公財","")))</f>
        <v/>
      </c>
      <c r="M127" s="20" t="str">
        <f>IF(A127="","",VLOOKUP(A127,[7]令和4年度契約状況調査票!$F:$AW,27,FALSE))</f>
        <v/>
      </c>
      <c r="N127" s="38" t="str">
        <f>IF(A127="","",IF(VLOOKUP(A127,[7]令和4年度契約状況調査票!$F:$AW,12,FALSE)="国所管",VLOOKUP(A127,[7]令和4年度契約状況調査票!$F:$AW,23,FALSE),""))</f>
        <v/>
      </c>
      <c r="O127" s="22" t="str">
        <f>IF(A127="","",IF(AND(Q127="○",P127="分担契約/単価契約"),"単価契約"&amp;CHAR(10)&amp;"予定調達総額 "&amp;TEXT(VLOOKUP(A127,[7]令和4年度契約状況調査票!$F:$AW,15,FALSE),"#,##0円")&amp;"(B)"&amp;CHAR(10)&amp;"分担契約"&amp;CHAR(10)&amp;VLOOKUP(A127,[7]令和4年度契約状況調査票!$F:$AW,31,FALSE),IF(AND(Q127="○",P127="分担契約"),"分担契約"&amp;CHAR(10)&amp;"契約総額 "&amp;TEXT(VLOOKUP(A127,[7]令和4年度契約状況調査票!$F:$AW,15,FALSE),"#,##0円")&amp;"(B)"&amp;CHAR(10)&amp;VLOOKUP(A127,[7]令和4年度契約状況調査票!$F:$AW,31,FALSE),(IF(P127="分担契約/単価契約","単価契約"&amp;CHAR(10)&amp;"予定調達総額 "&amp;TEXT(VLOOKUP(A127,[7]令和4年度契約状況調査票!$F:$AW,15,FALSE),"#,##0円")&amp;CHAR(10)&amp;"分担契約"&amp;CHAR(10)&amp;VLOOKUP(A127,[7]令和4年度契約状況調査票!$F:$AW,31,FALSE),IF(P127="分担契約","分担契約"&amp;CHAR(10)&amp;"契約総額 "&amp;TEXT(VLOOKUP(A127,[7]令和4年度契約状況調査票!$F:$AW,15,FALSE),"#,##0円")&amp;CHAR(10)&amp;VLOOKUP(A127,[7]令和4年度契約状況調査票!$F:$AW,31,FALSE),IF(P127="単価契約","単価契約"&amp;CHAR(10)&amp;"予定調達総額 "&amp;TEXT(VLOOKUP(A127,[7]令和4年度契約状況調査票!$F:$AW,15,FALSE),"#,##0円")&amp;CHAR(10)&amp;VLOOKUP(A127,[7]令和4年度契約状況調査票!$F:$AW,31,FALSE),VLOOKUP(A127,[7]令和4年度契約状況調査票!$F:$AW,31,FALSE))))))))</f>
        <v/>
      </c>
      <c r="P127" s="36" t="str">
        <f>IF(A127="","",VLOOKUP(A127,[7]令和4年度契約状況調査票!$F:$CE,52,FALSE))</f>
        <v/>
      </c>
    </row>
    <row r="128" spans="1:16" ht="67.5" hidden="1" customHeight="1">
      <c r="A128" s="42" t="str">
        <f>IF(MAX([7]令和4年度契約状況調査票!F13:F134)&gt;=ROW()-5,ROW()-5,"")</f>
        <v/>
      </c>
      <c r="B128" s="13" t="str">
        <f>IF(A128="","",VLOOKUP(A128,[7]令和4年度契約状況調査票!$F:$AW,4,FALSE))</f>
        <v/>
      </c>
      <c r="C128" s="14" t="str">
        <f>IF(A128="","",VLOOKUP(A128,[7]令和4年度契約状況調査票!$F:$AW,5,FALSE))</f>
        <v/>
      </c>
      <c r="D128" s="15" t="str">
        <f>IF(A128="","",VLOOKUP(A128,[7]令和4年度契約状況調査票!$F:$AW,8,FALSE))</f>
        <v/>
      </c>
      <c r="E128" s="13" t="str">
        <f>IF(A128="","",VLOOKUP(A128,[7]令和4年度契約状況調査票!$F:$AW,9,FALSE))</f>
        <v/>
      </c>
      <c r="F128" s="16" t="str">
        <f>IF(A128="","",VLOOKUP(A128,[7]令和4年度契約状況調査票!$F:$AW,10,FALSE))</f>
        <v/>
      </c>
      <c r="G128" s="45" t="str">
        <f>IF(A128="","",VLOOKUP(A128,[7]令和4年度契約状況調査票!$F:$AW,30,FALSE))</f>
        <v/>
      </c>
      <c r="H128" s="18" t="str">
        <f>IF(A128="","",IF(VLOOKUP(A128,[7]令和4年度契約状況調査票!$F:$AW,13,FALSE)="他官署で調達手続きを実施のため","他官署で調達手続きを実施のため",IF(VLOOKUP(A128,[7]令和4年度契約状況調査票!$F:$AW,20,FALSE)="②同種の他の契約の予定価格を類推されるおそれがあるため公表しない","同種の他の契約の予定価格を類推されるおそれがあるため公表しない",IF(VLOOKUP(A128,[7]令和4年度契約状況調査票!$F:$AW,20,FALSE)="－","－",IF(VLOOKUP(A128,[7]令和4年度契約状況調査票!$F:$AW,6,FALSE)&lt;&gt;"",TEXT(VLOOKUP(A128,[7]令和4年度契約状況調査票!$F:$AW,13,FALSE),"#,##0円")&amp;CHAR(10)&amp;"(A)",VLOOKUP(A128,[7]令和4年度契約状況調査票!$F:$AW,13,FALSE))))))</f>
        <v/>
      </c>
      <c r="I128" s="18" t="str">
        <f>IF(A128="","",VLOOKUP(A128,[7]令和4年度契約状況調査票!$F:$AW,14,FALSE))</f>
        <v/>
      </c>
      <c r="J128" s="20" t="str">
        <f>IF(A128="","",IF(VLOOKUP(A128,[7]令和4年度契約状況調査票!$F:$AW,13,FALSE)="他官署で調達手続きを実施のため","－",IF(VLOOKUP(A128,[7]令和4年度契約状況調査票!$F:$AW,20,FALSE)="②同種の他の契約の予定価格を類推されるおそれがあるため公表しない","－",IF(VLOOKUP(A128,[7]令和4年度契約状況調査票!$F:$AW,20,FALSE)="－","－",IF(VLOOKUP(A128,[7]令和4年度契約状況調査票!$F:$AW,6,FALSE)&lt;&gt;"",TEXT(VLOOKUP(A128,[7]令和4年度契約状況調査票!$F:$AW,16,FALSE),"#.0%")&amp;CHAR(10)&amp;"(B/A×100)",VLOOKUP(A128,[7]令和4年度契約状況調査票!$F:$AW,16,FALSE))))))</f>
        <v/>
      </c>
      <c r="K128" s="38"/>
      <c r="L128" s="20" t="str">
        <f>IF(A128="","",IF(VLOOKUP(A128,[7]令和4年度契約状況調査票!$F:$AW,26,FALSE)="①公益社団法人","公社",IF(VLOOKUP(A128,[7]令和4年度契約状況調査票!$F:$AW,26,FALSE)="②公益財団法人","公財","")))</f>
        <v/>
      </c>
      <c r="M128" s="20" t="str">
        <f>IF(A128="","",VLOOKUP(A128,[7]令和4年度契約状況調査票!$F:$AW,27,FALSE))</f>
        <v/>
      </c>
      <c r="N128" s="38" t="str">
        <f>IF(A128="","",IF(VLOOKUP(A128,[7]令和4年度契約状況調査票!$F:$AW,12,FALSE)="国所管",VLOOKUP(A128,[7]令和4年度契約状況調査票!$F:$AW,23,FALSE),""))</f>
        <v/>
      </c>
      <c r="O128" s="22" t="str">
        <f>IF(A128="","",IF(AND(Q128="○",P128="分担契約/単価契約"),"単価契約"&amp;CHAR(10)&amp;"予定調達総額 "&amp;TEXT(VLOOKUP(A128,[7]令和4年度契約状況調査票!$F:$AW,15,FALSE),"#,##0円")&amp;"(B)"&amp;CHAR(10)&amp;"分担契約"&amp;CHAR(10)&amp;VLOOKUP(A128,[7]令和4年度契約状況調査票!$F:$AW,31,FALSE),IF(AND(Q128="○",P128="分担契約"),"分担契約"&amp;CHAR(10)&amp;"契約総額 "&amp;TEXT(VLOOKUP(A128,[7]令和4年度契約状況調査票!$F:$AW,15,FALSE),"#,##0円")&amp;"(B)"&amp;CHAR(10)&amp;VLOOKUP(A128,[7]令和4年度契約状況調査票!$F:$AW,31,FALSE),(IF(P128="分担契約/単価契約","単価契約"&amp;CHAR(10)&amp;"予定調達総額 "&amp;TEXT(VLOOKUP(A128,[7]令和4年度契約状況調査票!$F:$AW,15,FALSE),"#,##0円")&amp;CHAR(10)&amp;"分担契約"&amp;CHAR(10)&amp;VLOOKUP(A128,[7]令和4年度契約状況調査票!$F:$AW,31,FALSE),IF(P128="分担契約","分担契約"&amp;CHAR(10)&amp;"契約総額 "&amp;TEXT(VLOOKUP(A128,[7]令和4年度契約状況調査票!$F:$AW,15,FALSE),"#,##0円")&amp;CHAR(10)&amp;VLOOKUP(A128,[7]令和4年度契約状況調査票!$F:$AW,31,FALSE),IF(P128="単価契約","単価契約"&amp;CHAR(10)&amp;"予定調達総額 "&amp;TEXT(VLOOKUP(A128,[7]令和4年度契約状況調査票!$F:$AW,15,FALSE),"#,##0円")&amp;CHAR(10)&amp;VLOOKUP(A128,[7]令和4年度契約状況調査票!$F:$AW,31,FALSE),VLOOKUP(A128,[7]令和4年度契約状況調査票!$F:$AW,31,FALSE))))))))</f>
        <v/>
      </c>
      <c r="P128" s="36" t="str">
        <f>IF(A128="","",VLOOKUP(A128,[7]令和4年度契約状況調査票!$F:$CE,52,FALSE))</f>
        <v/>
      </c>
    </row>
    <row r="129" spans="1:16" ht="60" hidden="1" customHeight="1">
      <c r="A129" s="42" t="str">
        <f>IF(MAX([7]令和4年度契約状況調査票!F13:F135)&gt;=ROW()-5,ROW()-5,"")</f>
        <v/>
      </c>
      <c r="B129" s="13" t="str">
        <f>IF(A129="","",VLOOKUP(A129,[7]令和4年度契約状況調査票!$F:$AW,4,FALSE))</f>
        <v/>
      </c>
      <c r="C129" s="14" t="str">
        <f>IF(A129="","",VLOOKUP(A129,[7]令和4年度契約状況調査票!$F:$AW,5,FALSE))</f>
        <v/>
      </c>
      <c r="D129" s="15" t="str">
        <f>IF(A129="","",VLOOKUP(A129,[7]令和4年度契約状況調査票!$F:$AW,8,FALSE))</f>
        <v/>
      </c>
      <c r="E129" s="13" t="str">
        <f>IF(A129="","",VLOOKUP(A129,[7]令和4年度契約状況調査票!$F:$AW,9,FALSE))</f>
        <v/>
      </c>
      <c r="F129" s="16" t="str">
        <f>IF(A129="","",VLOOKUP(A129,[7]令和4年度契約状況調査票!$F:$AW,10,FALSE))</f>
        <v/>
      </c>
      <c r="G129" s="45" t="str">
        <f>IF(A129="","",VLOOKUP(A129,[7]令和4年度契約状況調査票!$F:$AW,30,FALSE))</f>
        <v/>
      </c>
      <c r="H129" s="18" t="str">
        <f>IF(A129="","",IF(VLOOKUP(A129,[7]令和4年度契約状況調査票!$F:$AW,13,FALSE)="他官署で調達手続きを実施のため","他官署で調達手続きを実施のため",IF(VLOOKUP(A129,[7]令和4年度契約状況調査票!$F:$AW,20,FALSE)="②同種の他の契約の予定価格を類推されるおそれがあるため公表しない","同種の他の契約の予定価格を類推されるおそれがあるため公表しない",IF(VLOOKUP(A129,[7]令和4年度契約状況調査票!$F:$AW,20,FALSE)="－","－",IF(VLOOKUP(A129,[7]令和4年度契約状況調査票!$F:$AW,6,FALSE)&lt;&gt;"",TEXT(VLOOKUP(A129,[7]令和4年度契約状況調査票!$F:$AW,13,FALSE),"#,##0円")&amp;CHAR(10)&amp;"(A)",VLOOKUP(A129,[7]令和4年度契約状況調査票!$F:$AW,13,FALSE))))))</f>
        <v/>
      </c>
      <c r="I129" s="18" t="str">
        <f>IF(A129="","",VLOOKUP(A129,[7]令和4年度契約状況調査票!$F:$AW,14,FALSE))</f>
        <v/>
      </c>
      <c r="J129" s="20" t="str">
        <f>IF(A129="","",IF(VLOOKUP(A129,[7]令和4年度契約状況調査票!$F:$AW,13,FALSE)="他官署で調達手続きを実施のため","－",IF(VLOOKUP(A129,[7]令和4年度契約状況調査票!$F:$AW,20,FALSE)="②同種の他の契約の予定価格を類推されるおそれがあるため公表しない","－",IF(VLOOKUP(A129,[7]令和4年度契約状況調査票!$F:$AW,20,FALSE)="－","－",IF(VLOOKUP(A129,[7]令和4年度契約状況調査票!$F:$AW,6,FALSE)&lt;&gt;"",TEXT(VLOOKUP(A129,[7]令和4年度契約状況調査票!$F:$AW,16,FALSE),"#.0%")&amp;CHAR(10)&amp;"(B/A×100)",VLOOKUP(A129,[7]令和4年度契約状況調査票!$F:$AW,16,FALSE))))))</f>
        <v/>
      </c>
      <c r="K129" s="38"/>
      <c r="L129" s="20" t="str">
        <f>IF(A129="","",IF(VLOOKUP(A129,[7]令和4年度契約状況調査票!$F:$AW,26,FALSE)="①公益社団法人","公社",IF(VLOOKUP(A129,[7]令和4年度契約状況調査票!$F:$AW,26,FALSE)="②公益財団法人","公財","")))</f>
        <v/>
      </c>
      <c r="M129" s="20" t="str">
        <f>IF(A129="","",VLOOKUP(A129,[7]令和4年度契約状況調査票!$F:$AW,27,FALSE))</f>
        <v/>
      </c>
      <c r="N129" s="38" t="str">
        <f>IF(A129="","",IF(VLOOKUP(A129,[7]令和4年度契約状況調査票!$F:$AW,12,FALSE)="国所管",VLOOKUP(A129,[7]令和4年度契約状況調査票!$F:$AW,23,FALSE),""))</f>
        <v/>
      </c>
      <c r="O129" s="22" t="str">
        <f>IF(A129="","",IF(AND(Q129="○",P129="分担契約/単価契約"),"単価契約"&amp;CHAR(10)&amp;"予定調達総額 "&amp;TEXT(VLOOKUP(A129,[7]令和4年度契約状況調査票!$F:$AW,15,FALSE),"#,##0円")&amp;"(B)"&amp;CHAR(10)&amp;"分担契約"&amp;CHAR(10)&amp;VLOOKUP(A129,[7]令和4年度契約状況調査票!$F:$AW,31,FALSE),IF(AND(Q129="○",P129="分担契約"),"分担契約"&amp;CHAR(10)&amp;"契約総額 "&amp;TEXT(VLOOKUP(A129,[7]令和4年度契約状況調査票!$F:$AW,15,FALSE),"#,##0円")&amp;"(B)"&amp;CHAR(10)&amp;VLOOKUP(A129,[7]令和4年度契約状況調査票!$F:$AW,31,FALSE),(IF(P129="分担契約/単価契約","単価契約"&amp;CHAR(10)&amp;"予定調達総額 "&amp;TEXT(VLOOKUP(A129,[7]令和4年度契約状況調査票!$F:$AW,15,FALSE),"#,##0円")&amp;CHAR(10)&amp;"分担契約"&amp;CHAR(10)&amp;VLOOKUP(A129,[7]令和4年度契約状況調査票!$F:$AW,31,FALSE),IF(P129="分担契約","分担契約"&amp;CHAR(10)&amp;"契約総額 "&amp;TEXT(VLOOKUP(A129,[7]令和4年度契約状況調査票!$F:$AW,15,FALSE),"#,##0円")&amp;CHAR(10)&amp;VLOOKUP(A129,[7]令和4年度契約状況調査票!$F:$AW,31,FALSE),IF(P129="単価契約","単価契約"&amp;CHAR(10)&amp;"予定調達総額 "&amp;TEXT(VLOOKUP(A129,[7]令和4年度契約状況調査票!$F:$AW,15,FALSE),"#,##0円")&amp;CHAR(10)&amp;VLOOKUP(A129,[7]令和4年度契約状況調査票!$F:$AW,31,FALSE),VLOOKUP(A129,[7]令和4年度契約状況調査票!$F:$AW,31,FALSE))))))))</f>
        <v/>
      </c>
      <c r="P129" s="36" t="str">
        <f>IF(A129="","",VLOOKUP(A129,[7]令和4年度契約状況調査票!$F:$CE,52,FALSE))</f>
        <v/>
      </c>
    </row>
    <row r="130" spans="1:16" ht="60" hidden="1" customHeight="1">
      <c r="A130" s="42" t="str">
        <f>IF(MAX([7]令和4年度契約状況調査票!F13:F136)&gt;=ROW()-5,ROW()-5,"")</f>
        <v/>
      </c>
      <c r="B130" s="13" t="str">
        <f>IF(A130="","",VLOOKUP(A130,[7]令和4年度契約状況調査票!$F:$AW,4,FALSE))</f>
        <v/>
      </c>
      <c r="C130" s="14" t="str">
        <f>IF(A130="","",VLOOKUP(A130,[7]令和4年度契約状況調査票!$F:$AW,5,FALSE))</f>
        <v/>
      </c>
      <c r="D130" s="15" t="str">
        <f>IF(A130="","",VLOOKUP(A130,[7]令和4年度契約状況調査票!$F:$AW,8,FALSE))</f>
        <v/>
      </c>
      <c r="E130" s="13" t="str">
        <f>IF(A130="","",VLOOKUP(A130,[7]令和4年度契約状況調査票!$F:$AW,9,FALSE))</f>
        <v/>
      </c>
      <c r="F130" s="16" t="str">
        <f>IF(A130="","",VLOOKUP(A130,[7]令和4年度契約状況調査票!$F:$AW,10,FALSE))</f>
        <v/>
      </c>
      <c r="G130" s="45" t="str">
        <f>IF(A130="","",VLOOKUP(A130,[7]令和4年度契約状況調査票!$F:$AW,30,FALSE))</f>
        <v/>
      </c>
      <c r="H130" s="18" t="str">
        <f>IF(A130="","",IF(VLOOKUP(A130,[7]令和4年度契約状況調査票!$F:$AW,13,FALSE)="他官署で調達手続きを実施のため","他官署で調達手続きを実施のため",IF(VLOOKUP(A130,[7]令和4年度契約状況調査票!$F:$AW,20,FALSE)="②同種の他の契約の予定価格を類推されるおそれがあるため公表しない","同種の他の契約の予定価格を類推されるおそれがあるため公表しない",IF(VLOOKUP(A130,[7]令和4年度契約状況調査票!$F:$AW,20,FALSE)="－","－",IF(VLOOKUP(A130,[7]令和4年度契約状況調査票!$F:$AW,6,FALSE)&lt;&gt;"",TEXT(VLOOKUP(A130,[7]令和4年度契約状況調査票!$F:$AW,13,FALSE),"#,##0円")&amp;CHAR(10)&amp;"(A)",VLOOKUP(A130,[7]令和4年度契約状況調査票!$F:$AW,13,FALSE))))))</f>
        <v/>
      </c>
      <c r="I130" s="18" t="str">
        <f>IF(A130="","",VLOOKUP(A130,[7]令和4年度契約状況調査票!$F:$AW,14,FALSE))</f>
        <v/>
      </c>
      <c r="J130" s="20" t="str">
        <f>IF(A130="","",IF(VLOOKUP(A130,[7]令和4年度契約状況調査票!$F:$AW,13,FALSE)="他官署で調達手続きを実施のため","－",IF(VLOOKUP(A130,[7]令和4年度契約状況調査票!$F:$AW,20,FALSE)="②同種の他の契約の予定価格を類推されるおそれがあるため公表しない","－",IF(VLOOKUP(A130,[7]令和4年度契約状況調査票!$F:$AW,20,FALSE)="－","－",IF(VLOOKUP(A130,[7]令和4年度契約状況調査票!$F:$AW,6,FALSE)&lt;&gt;"",TEXT(VLOOKUP(A130,[7]令和4年度契約状況調査票!$F:$AW,16,FALSE),"#.0%")&amp;CHAR(10)&amp;"(B/A×100)",VLOOKUP(A130,[7]令和4年度契約状況調査票!$F:$AW,16,FALSE))))))</f>
        <v/>
      </c>
      <c r="K130" s="38"/>
      <c r="L130" s="20" t="str">
        <f>IF(A130="","",IF(VLOOKUP(A130,[7]令和4年度契約状況調査票!$F:$AW,26,FALSE)="①公益社団法人","公社",IF(VLOOKUP(A130,[7]令和4年度契約状況調査票!$F:$AW,26,FALSE)="②公益財団法人","公財","")))</f>
        <v/>
      </c>
      <c r="M130" s="20" t="str">
        <f>IF(A130="","",VLOOKUP(A130,[7]令和4年度契約状況調査票!$F:$AW,27,FALSE))</f>
        <v/>
      </c>
      <c r="N130" s="38" t="str">
        <f>IF(A130="","",IF(VLOOKUP(A130,[7]令和4年度契約状況調査票!$F:$AW,12,FALSE)="国所管",VLOOKUP(A130,[7]令和4年度契約状況調査票!$F:$AW,23,FALSE),""))</f>
        <v/>
      </c>
      <c r="O130" s="22" t="str">
        <f>IF(A130="","",IF(AND(Q130="○",P130="分担契約/単価契約"),"単価契約"&amp;CHAR(10)&amp;"予定調達総額 "&amp;TEXT(VLOOKUP(A130,[7]令和4年度契約状況調査票!$F:$AW,15,FALSE),"#,##0円")&amp;"(B)"&amp;CHAR(10)&amp;"分担契約"&amp;CHAR(10)&amp;VLOOKUP(A130,[7]令和4年度契約状況調査票!$F:$AW,31,FALSE),IF(AND(Q130="○",P130="分担契約"),"分担契約"&amp;CHAR(10)&amp;"契約総額 "&amp;TEXT(VLOOKUP(A130,[7]令和4年度契約状況調査票!$F:$AW,15,FALSE),"#,##0円")&amp;"(B)"&amp;CHAR(10)&amp;VLOOKUP(A130,[7]令和4年度契約状況調査票!$F:$AW,31,FALSE),(IF(P130="分担契約/単価契約","単価契約"&amp;CHAR(10)&amp;"予定調達総額 "&amp;TEXT(VLOOKUP(A130,[7]令和4年度契約状況調査票!$F:$AW,15,FALSE),"#,##0円")&amp;CHAR(10)&amp;"分担契約"&amp;CHAR(10)&amp;VLOOKUP(A130,[7]令和4年度契約状況調査票!$F:$AW,31,FALSE),IF(P130="分担契約","分担契約"&amp;CHAR(10)&amp;"契約総額 "&amp;TEXT(VLOOKUP(A130,[7]令和4年度契約状況調査票!$F:$AW,15,FALSE),"#,##0円")&amp;CHAR(10)&amp;VLOOKUP(A130,[7]令和4年度契約状況調査票!$F:$AW,31,FALSE),IF(P130="単価契約","単価契約"&amp;CHAR(10)&amp;"予定調達総額 "&amp;TEXT(VLOOKUP(A130,[7]令和4年度契約状況調査票!$F:$AW,15,FALSE),"#,##0円")&amp;CHAR(10)&amp;VLOOKUP(A130,[7]令和4年度契約状況調査票!$F:$AW,31,FALSE),VLOOKUP(A130,[7]令和4年度契約状況調査票!$F:$AW,31,FALSE))))))))</f>
        <v/>
      </c>
      <c r="P130" s="36" t="str">
        <f>IF(A130="","",VLOOKUP(A130,[7]令和4年度契約状況調査票!$F:$CE,52,FALSE))</f>
        <v/>
      </c>
    </row>
    <row r="131" spans="1:16" ht="67.5" hidden="1" customHeight="1">
      <c r="A131" s="42" t="str">
        <f>IF(MAX([7]令和4年度契約状況調査票!F13:F137)&gt;=ROW()-5,ROW()-5,"")</f>
        <v/>
      </c>
      <c r="B131" s="13" t="str">
        <f>IF(A131="","",VLOOKUP(A131,[7]令和4年度契約状況調査票!$F:$AW,4,FALSE))</f>
        <v/>
      </c>
      <c r="C131" s="14" t="str">
        <f>IF(A131="","",VLOOKUP(A131,[7]令和4年度契約状況調査票!$F:$AW,5,FALSE))</f>
        <v/>
      </c>
      <c r="D131" s="15" t="str">
        <f>IF(A131="","",VLOOKUP(A131,[7]令和4年度契約状況調査票!$F:$AW,8,FALSE))</f>
        <v/>
      </c>
      <c r="E131" s="13" t="str">
        <f>IF(A131="","",VLOOKUP(A131,[7]令和4年度契約状況調査票!$F:$AW,9,FALSE))</f>
        <v/>
      </c>
      <c r="F131" s="16" t="str">
        <f>IF(A131="","",VLOOKUP(A131,[7]令和4年度契約状況調査票!$F:$AW,10,FALSE))</f>
        <v/>
      </c>
      <c r="G131" s="45" t="str">
        <f>IF(A131="","",VLOOKUP(A131,[7]令和4年度契約状況調査票!$F:$AW,30,FALSE))</f>
        <v/>
      </c>
      <c r="H131" s="18" t="str">
        <f>IF(A131="","",IF(VLOOKUP(A131,[7]令和4年度契約状況調査票!$F:$AW,13,FALSE)="他官署で調達手続きを実施のため","他官署で調達手続きを実施のため",IF(VLOOKUP(A131,[7]令和4年度契約状況調査票!$F:$AW,20,FALSE)="②同種の他の契約の予定価格を類推されるおそれがあるため公表しない","同種の他の契約の予定価格を類推されるおそれがあるため公表しない",IF(VLOOKUP(A131,[7]令和4年度契約状況調査票!$F:$AW,20,FALSE)="－","－",IF(VLOOKUP(A131,[7]令和4年度契約状況調査票!$F:$AW,6,FALSE)&lt;&gt;"",TEXT(VLOOKUP(A131,[7]令和4年度契約状況調査票!$F:$AW,13,FALSE),"#,##0円")&amp;CHAR(10)&amp;"(A)",VLOOKUP(A131,[7]令和4年度契約状況調査票!$F:$AW,13,FALSE))))))</f>
        <v/>
      </c>
      <c r="I131" s="18" t="str">
        <f>IF(A131="","",VLOOKUP(A131,[7]令和4年度契約状況調査票!$F:$AW,14,FALSE))</f>
        <v/>
      </c>
      <c r="J131" s="20" t="str">
        <f>IF(A131="","",IF(VLOOKUP(A131,[7]令和4年度契約状況調査票!$F:$AW,13,FALSE)="他官署で調達手続きを実施のため","－",IF(VLOOKUP(A131,[7]令和4年度契約状況調査票!$F:$AW,20,FALSE)="②同種の他の契約の予定価格を類推されるおそれがあるため公表しない","－",IF(VLOOKUP(A131,[7]令和4年度契約状況調査票!$F:$AW,20,FALSE)="－","－",IF(VLOOKUP(A131,[7]令和4年度契約状況調査票!$F:$AW,6,FALSE)&lt;&gt;"",TEXT(VLOOKUP(A131,[7]令和4年度契約状況調査票!$F:$AW,16,FALSE),"#.0%")&amp;CHAR(10)&amp;"(B/A×100)",VLOOKUP(A131,[7]令和4年度契約状況調査票!$F:$AW,16,FALSE))))))</f>
        <v/>
      </c>
      <c r="K131" s="38"/>
      <c r="L131" s="20" t="str">
        <f>IF(A131="","",IF(VLOOKUP(A131,[7]令和4年度契約状況調査票!$F:$AW,26,FALSE)="①公益社団法人","公社",IF(VLOOKUP(A131,[7]令和4年度契約状況調査票!$F:$AW,26,FALSE)="②公益財団法人","公財","")))</f>
        <v/>
      </c>
      <c r="M131" s="20" t="str">
        <f>IF(A131="","",VLOOKUP(A131,[7]令和4年度契約状況調査票!$F:$AW,27,FALSE))</f>
        <v/>
      </c>
      <c r="N131" s="38" t="str">
        <f>IF(A131="","",IF(VLOOKUP(A131,[7]令和4年度契約状況調査票!$F:$AW,12,FALSE)="国所管",VLOOKUP(A131,[7]令和4年度契約状況調査票!$F:$AW,23,FALSE),""))</f>
        <v/>
      </c>
      <c r="O131" s="22" t="str">
        <f>IF(A131="","",IF(AND(Q131="○",P131="分担契約/単価契約"),"単価契約"&amp;CHAR(10)&amp;"予定調達総額 "&amp;TEXT(VLOOKUP(A131,[7]令和4年度契約状況調査票!$F:$AW,15,FALSE),"#,##0円")&amp;"(B)"&amp;CHAR(10)&amp;"分担契約"&amp;CHAR(10)&amp;VLOOKUP(A131,[7]令和4年度契約状況調査票!$F:$AW,31,FALSE),IF(AND(Q131="○",P131="分担契約"),"分担契約"&amp;CHAR(10)&amp;"契約総額 "&amp;TEXT(VLOOKUP(A131,[7]令和4年度契約状況調査票!$F:$AW,15,FALSE),"#,##0円")&amp;"(B)"&amp;CHAR(10)&amp;VLOOKUP(A131,[7]令和4年度契約状況調査票!$F:$AW,31,FALSE),(IF(P131="分担契約/単価契約","単価契約"&amp;CHAR(10)&amp;"予定調達総額 "&amp;TEXT(VLOOKUP(A131,[7]令和4年度契約状況調査票!$F:$AW,15,FALSE),"#,##0円")&amp;CHAR(10)&amp;"分担契約"&amp;CHAR(10)&amp;VLOOKUP(A131,[7]令和4年度契約状況調査票!$F:$AW,31,FALSE),IF(P131="分担契約","分担契約"&amp;CHAR(10)&amp;"契約総額 "&amp;TEXT(VLOOKUP(A131,[7]令和4年度契約状況調査票!$F:$AW,15,FALSE),"#,##0円")&amp;CHAR(10)&amp;VLOOKUP(A131,[7]令和4年度契約状況調査票!$F:$AW,31,FALSE),IF(P131="単価契約","単価契約"&amp;CHAR(10)&amp;"予定調達総額 "&amp;TEXT(VLOOKUP(A131,[7]令和4年度契約状況調査票!$F:$AW,15,FALSE),"#,##0円")&amp;CHAR(10)&amp;VLOOKUP(A131,[7]令和4年度契約状況調査票!$F:$AW,31,FALSE),VLOOKUP(A131,[7]令和4年度契約状況調査票!$F:$AW,31,FALSE))))))))</f>
        <v/>
      </c>
      <c r="P131" s="36" t="str">
        <f>IF(A131="","",VLOOKUP(A131,[7]令和4年度契約状況調査票!$F:$CE,52,FALSE))</f>
        <v/>
      </c>
    </row>
    <row r="132" spans="1:16" ht="60" hidden="1" customHeight="1">
      <c r="A132" s="42" t="str">
        <f>IF(MAX([7]令和4年度契約状況調査票!F13:F138)&gt;=ROW()-5,ROW()-5,"")</f>
        <v/>
      </c>
      <c r="B132" s="13" t="str">
        <f>IF(A132="","",VLOOKUP(A132,[7]令和4年度契約状況調査票!$F:$AW,4,FALSE))</f>
        <v/>
      </c>
      <c r="C132" s="14" t="str">
        <f>IF(A132="","",VLOOKUP(A132,[7]令和4年度契約状況調査票!$F:$AW,5,FALSE))</f>
        <v/>
      </c>
      <c r="D132" s="15" t="str">
        <f>IF(A132="","",VLOOKUP(A132,[7]令和4年度契約状況調査票!$F:$AW,8,FALSE))</f>
        <v/>
      </c>
      <c r="E132" s="13" t="str">
        <f>IF(A132="","",VLOOKUP(A132,[7]令和4年度契約状況調査票!$F:$AW,9,FALSE))</f>
        <v/>
      </c>
      <c r="F132" s="16" t="str">
        <f>IF(A132="","",VLOOKUP(A132,[7]令和4年度契約状況調査票!$F:$AW,10,FALSE))</f>
        <v/>
      </c>
      <c r="G132" s="45" t="str">
        <f>IF(A132="","",VLOOKUP(A132,[7]令和4年度契約状況調査票!$F:$AW,30,FALSE))</f>
        <v/>
      </c>
      <c r="H132" s="18" t="str">
        <f>IF(A132="","",IF(VLOOKUP(A132,[7]令和4年度契約状況調査票!$F:$AW,13,FALSE)="他官署で調達手続きを実施のため","他官署で調達手続きを実施のため",IF(VLOOKUP(A132,[7]令和4年度契約状況調査票!$F:$AW,20,FALSE)="②同種の他の契約の予定価格を類推されるおそれがあるため公表しない","同種の他の契約の予定価格を類推されるおそれがあるため公表しない",IF(VLOOKUP(A132,[7]令和4年度契約状況調査票!$F:$AW,20,FALSE)="－","－",IF(VLOOKUP(A132,[7]令和4年度契約状況調査票!$F:$AW,6,FALSE)&lt;&gt;"",TEXT(VLOOKUP(A132,[7]令和4年度契約状況調査票!$F:$AW,13,FALSE),"#,##0円")&amp;CHAR(10)&amp;"(A)",VLOOKUP(A132,[7]令和4年度契約状況調査票!$F:$AW,13,FALSE))))))</f>
        <v/>
      </c>
      <c r="I132" s="18" t="str">
        <f>IF(A132="","",VLOOKUP(A132,[7]令和4年度契約状況調査票!$F:$AW,14,FALSE))</f>
        <v/>
      </c>
      <c r="J132" s="20" t="str">
        <f>IF(A132="","",IF(VLOOKUP(A132,[7]令和4年度契約状況調査票!$F:$AW,13,FALSE)="他官署で調達手続きを実施のため","－",IF(VLOOKUP(A132,[7]令和4年度契約状況調査票!$F:$AW,20,FALSE)="②同種の他の契約の予定価格を類推されるおそれがあるため公表しない","－",IF(VLOOKUP(A132,[7]令和4年度契約状況調査票!$F:$AW,20,FALSE)="－","－",IF(VLOOKUP(A132,[7]令和4年度契約状況調査票!$F:$AW,6,FALSE)&lt;&gt;"",TEXT(VLOOKUP(A132,[7]令和4年度契約状況調査票!$F:$AW,16,FALSE),"#.0%")&amp;CHAR(10)&amp;"(B/A×100)",VLOOKUP(A132,[7]令和4年度契約状況調査票!$F:$AW,16,FALSE))))))</f>
        <v/>
      </c>
      <c r="K132" s="38"/>
      <c r="L132" s="20" t="str">
        <f>IF(A132="","",IF(VLOOKUP(A132,[7]令和4年度契約状況調査票!$F:$AW,26,FALSE)="①公益社団法人","公社",IF(VLOOKUP(A132,[7]令和4年度契約状況調査票!$F:$AW,26,FALSE)="②公益財団法人","公財","")))</f>
        <v/>
      </c>
      <c r="M132" s="20" t="str">
        <f>IF(A132="","",VLOOKUP(A132,[7]令和4年度契約状況調査票!$F:$AW,27,FALSE))</f>
        <v/>
      </c>
      <c r="N132" s="38" t="str">
        <f>IF(A132="","",IF(VLOOKUP(A132,[7]令和4年度契約状況調査票!$F:$AW,12,FALSE)="国所管",VLOOKUP(A132,[7]令和4年度契約状況調査票!$F:$AW,23,FALSE),""))</f>
        <v/>
      </c>
      <c r="O132" s="22" t="str">
        <f>IF(A132="","",IF(AND(Q132="○",P132="分担契約/単価契約"),"単価契約"&amp;CHAR(10)&amp;"予定調達総額 "&amp;TEXT(VLOOKUP(A132,[7]令和4年度契約状況調査票!$F:$AW,15,FALSE),"#,##0円")&amp;"(B)"&amp;CHAR(10)&amp;"分担契約"&amp;CHAR(10)&amp;VLOOKUP(A132,[7]令和4年度契約状況調査票!$F:$AW,31,FALSE),IF(AND(Q132="○",P132="分担契約"),"分担契約"&amp;CHAR(10)&amp;"契約総額 "&amp;TEXT(VLOOKUP(A132,[7]令和4年度契約状況調査票!$F:$AW,15,FALSE),"#,##0円")&amp;"(B)"&amp;CHAR(10)&amp;VLOOKUP(A132,[7]令和4年度契約状況調査票!$F:$AW,31,FALSE),(IF(P132="分担契約/単価契約","単価契約"&amp;CHAR(10)&amp;"予定調達総額 "&amp;TEXT(VLOOKUP(A132,[7]令和4年度契約状況調査票!$F:$AW,15,FALSE),"#,##0円")&amp;CHAR(10)&amp;"分担契約"&amp;CHAR(10)&amp;VLOOKUP(A132,[7]令和4年度契約状況調査票!$F:$AW,31,FALSE),IF(P132="分担契約","分担契約"&amp;CHAR(10)&amp;"契約総額 "&amp;TEXT(VLOOKUP(A132,[7]令和4年度契約状況調査票!$F:$AW,15,FALSE),"#,##0円")&amp;CHAR(10)&amp;VLOOKUP(A132,[7]令和4年度契約状況調査票!$F:$AW,31,FALSE),IF(P132="単価契約","単価契約"&amp;CHAR(10)&amp;"予定調達総額 "&amp;TEXT(VLOOKUP(A132,[7]令和4年度契約状況調査票!$F:$AW,15,FALSE),"#,##0円")&amp;CHAR(10)&amp;VLOOKUP(A132,[7]令和4年度契約状況調査票!$F:$AW,31,FALSE),VLOOKUP(A132,[7]令和4年度契約状況調査票!$F:$AW,31,FALSE))))))))</f>
        <v/>
      </c>
      <c r="P132" s="36" t="str">
        <f>IF(A132="","",VLOOKUP(A132,[7]令和4年度契約状況調査票!$F:$CE,52,FALSE))</f>
        <v/>
      </c>
    </row>
    <row r="133" spans="1:16" ht="60" hidden="1" customHeight="1">
      <c r="A133" s="42" t="str">
        <f>IF(MAX([7]令和4年度契約状況調査票!F13:F139)&gt;=ROW()-5,ROW()-5,"")</f>
        <v/>
      </c>
      <c r="B133" s="13" t="str">
        <f>IF(A133="","",VLOOKUP(A133,[7]令和4年度契約状況調査票!$F:$AW,4,FALSE))</f>
        <v/>
      </c>
      <c r="C133" s="14" t="str">
        <f>IF(A133="","",VLOOKUP(A133,[7]令和4年度契約状況調査票!$F:$AW,5,FALSE))</f>
        <v/>
      </c>
      <c r="D133" s="15" t="str">
        <f>IF(A133="","",VLOOKUP(A133,[7]令和4年度契約状況調査票!$F:$AW,8,FALSE))</f>
        <v/>
      </c>
      <c r="E133" s="13" t="str">
        <f>IF(A133="","",VLOOKUP(A133,[7]令和4年度契約状況調査票!$F:$AW,9,FALSE))</f>
        <v/>
      </c>
      <c r="F133" s="16" t="str">
        <f>IF(A133="","",VLOOKUP(A133,[7]令和4年度契約状況調査票!$F:$AW,10,FALSE))</f>
        <v/>
      </c>
      <c r="G133" s="45" t="str">
        <f>IF(A133="","",VLOOKUP(A133,[7]令和4年度契約状況調査票!$F:$AW,30,FALSE))</f>
        <v/>
      </c>
      <c r="H133" s="18" t="str">
        <f>IF(A133="","",IF(VLOOKUP(A133,[7]令和4年度契約状況調査票!$F:$AW,13,FALSE)="他官署で調達手続きを実施のため","他官署で調達手続きを実施のため",IF(VLOOKUP(A133,[7]令和4年度契約状況調査票!$F:$AW,20,FALSE)="②同種の他の契約の予定価格を類推されるおそれがあるため公表しない","同種の他の契約の予定価格を類推されるおそれがあるため公表しない",IF(VLOOKUP(A133,[7]令和4年度契約状況調査票!$F:$AW,20,FALSE)="－","－",IF(VLOOKUP(A133,[7]令和4年度契約状況調査票!$F:$AW,6,FALSE)&lt;&gt;"",TEXT(VLOOKUP(A133,[7]令和4年度契約状況調査票!$F:$AW,13,FALSE),"#,##0円")&amp;CHAR(10)&amp;"(A)",VLOOKUP(A133,[7]令和4年度契約状況調査票!$F:$AW,13,FALSE))))))</f>
        <v/>
      </c>
      <c r="I133" s="18" t="str">
        <f>IF(A133="","",VLOOKUP(A133,[7]令和4年度契約状況調査票!$F:$AW,14,FALSE))</f>
        <v/>
      </c>
      <c r="J133" s="20" t="str">
        <f>IF(A133="","",IF(VLOOKUP(A133,[7]令和4年度契約状況調査票!$F:$AW,13,FALSE)="他官署で調達手続きを実施のため","－",IF(VLOOKUP(A133,[7]令和4年度契約状況調査票!$F:$AW,20,FALSE)="②同種の他の契約の予定価格を類推されるおそれがあるため公表しない","－",IF(VLOOKUP(A133,[7]令和4年度契約状況調査票!$F:$AW,20,FALSE)="－","－",IF(VLOOKUP(A133,[7]令和4年度契約状況調査票!$F:$AW,6,FALSE)&lt;&gt;"",TEXT(VLOOKUP(A133,[7]令和4年度契約状況調査票!$F:$AW,16,FALSE),"#.0%")&amp;CHAR(10)&amp;"(B/A×100)",VLOOKUP(A133,[7]令和4年度契約状況調査票!$F:$AW,16,FALSE))))))</f>
        <v/>
      </c>
      <c r="K133" s="38"/>
      <c r="L133" s="20" t="str">
        <f>IF(A133="","",IF(VLOOKUP(A133,[7]令和4年度契約状況調査票!$F:$AW,26,FALSE)="①公益社団法人","公社",IF(VLOOKUP(A133,[7]令和4年度契約状況調査票!$F:$AW,26,FALSE)="②公益財団法人","公財","")))</f>
        <v/>
      </c>
      <c r="M133" s="20" t="str">
        <f>IF(A133="","",VLOOKUP(A133,[7]令和4年度契約状況調査票!$F:$AW,27,FALSE))</f>
        <v/>
      </c>
      <c r="N133" s="38" t="str">
        <f>IF(A133="","",IF(VLOOKUP(A133,[7]令和4年度契約状況調査票!$F:$AW,12,FALSE)="国所管",VLOOKUP(A133,[7]令和4年度契約状況調査票!$F:$AW,23,FALSE),""))</f>
        <v/>
      </c>
      <c r="O133" s="22" t="str">
        <f>IF(A133="","",IF(AND(Q133="○",P133="分担契約/単価契約"),"単価契約"&amp;CHAR(10)&amp;"予定調達総額 "&amp;TEXT(VLOOKUP(A133,[7]令和4年度契約状況調査票!$F:$AW,15,FALSE),"#,##0円")&amp;"(B)"&amp;CHAR(10)&amp;"分担契約"&amp;CHAR(10)&amp;VLOOKUP(A133,[7]令和4年度契約状況調査票!$F:$AW,31,FALSE),IF(AND(Q133="○",P133="分担契約"),"分担契約"&amp;CHAR(10)&amp;"契約総額 "&amp;TEXT(VLOOKUP(A133,[7]令和4年度契約状況調査票!$F:$AW,15,FALSE),"#,##0円")&amp;"(B)"&amp;CHAR(10)&amp;VLOOKUP(A133,[7]令和4年度契約状況調査票!$F:$AW,31,FALSE),(IF(P133="分担契約/単価契約","単価契約"&amp;CHAR(10)&amp;"予定調達総額 "&amp;TEXT(VLOOKUP(A133,[7]令和4年度契約状況調査票!$F:$AW,15,FALSE),"#,##0円")&amp;CHAR(10)&amp;"分担契約"&amp;CHAR(10)&amp;VLOOKUP(A133,[7]令和4年度契約状況調査票!$F:$AW,31,FALSE),IF(P133="分担契約","分担契約"&amp;CHAR(10)&amp;"契約総額 "&amp;TEXT(VLOOKUP(A133,[7]令和4年度契約状況調査票!$F:$AW,15,FALSE),"#,##0円")&amp;CHAR(10)&amp;VLOOKUP(A133,[7]令和4年度契約状況調査票!$F:$AW,31,FALSE),IF(P133="単価契約","単価契約"&amp;CHAR(10)&amp;"予定調達総額 "&amp;TEXT(VLOOKUP(A133,[7]令和4年度契約状況調査票!$F:$AW,15,FALSE),"#,##0円")&amp;CHAR(10)&amp;VLOOKUP(A133,[7]令和4年度契約状況調査票!$F:$AW,31,FALSE),VLOOKUP(A133,[7]令和4年度契約状況調査票!$F:$AW,31,FALSE))))))))</f>
        <v/>
      </c>
      <c r="P133" s="36" t="str">
        <f>IF(A133="","",VLOOKUP(A133,[7]令和4年度契約状況調査票!$F:$CE,52,FALSE))</f>
        <v/>
      </c>
    </row>
    <row r="134" spans="1:16" ht="60" hidden="1" customHeight="1">
      <c r="A134" s="42" t="str">
        <f>IF(MAX([7]令和4年度契約状況調査票!F13:F140)&gt;=ROW()-5,ROW()-5,"")</f>
        <v/>
      </c>
      <c r="B134" s="13" t="str">
        <f>IF(A134="","",VLOOKUP(A134,[7]令和4年度契約状況調査票!$F:$AW,4,FALSE))</f>
        <v/>
      </c>
      <c r="C134" s="14" t="str">
        <f>IF(A134="","",VLOOKUP(A134,[7]令和4年度契約状況調査票!$F:$AW,5,FALSE))</f>
        <v/>
      </c>
      <c r="D134" s="15" t="str">
        <f>IF(A134="","",VLOOKUP(A134,[7]令和4年度契約状況調査票!$F:$AW,8,FALSE))</f>
        <v/>
      </c>
      <c r="E134" s="13" t="str">
        <f>IF(A134="","",VLOOKUP(A134,[7]令和4年度契約状況調査票!$F:$AW,9,FALSE))</f>
        <v/>
      </c>
      <c r="F134" s="16" t="str">
        <f>IF(A134="","",VLOOKUP(A134,[7]令和4年度契約状況調査票!$F:$AW,10,FALSE))</f>
        <v/>
      </c>
      <c r="G134" s="45" t="str">
        <f>IF(A134="","",VLOOKUP(A134,[7]令和4年度契約状況調査票!$F:$AW,30,FALSE))</f>
        <v/>
      </c>
      <c r="H134" s="18" t="str">
        <f>IF(A134="","",IF(VLOOKUP(A134,[7]令和4年度契約状況調査票!$F:$AW,13,FALSE)="他官署で調達手続きを実施のため","他官署で調達手続きを実施のため",IF(VLOOKUP(A134,[7]令和4年度契約状況調査票!$F:$AW,20,FALSE)="②同種の他の契約の予定価格を類推されるおそれがあるため公表しない","同種の他の契約の予定価格を類推されるおそれがあるため公表しない",IF(VLOOKUP(A134,[7]令和4年度契約状況調査票!$F:$AW,20,FALSE)="－","－",IF(VLOOKUP(A134,[7]令和4年度契約状況調査票!$F:$AW,6,FALSE)&lt;&gt;"",TEXT(VLOOKUP(A134,[7]令和4年度契約状況調査票!$F:$AW,13,FALSE),"#,##0円")&amp;CHAR(10)&amp;"(A)",VLOOKUP(A134,[7]令和4年度契約状況調査票!$F:$AW,13,FALSE))))))</f>
        <v/>
      </c>
      <c r="I134" s="18" t="str">
        <f>IF(A134="","",VLOOKUP(A134,[7]令和4年度契約状況調査票!$F:$AW,14,FALSE))</f>
        <v/>
      </c>
      <c r="J134" s="20" t="str">
        <f>IF(A134="","",IF(VLOOKUP(A134,[7]令和4年度契約状況調査票!$F:$AW,13,FALSE)="他官署で調達手続きを実施のため","－",IF(VLOOKUP(A134,[7]令和4年度契約状況調査票!$F:$AW,20,FALSE)="②同種の他の契約の予定価格を類推されるおそれがあるため公表しない","－",IF(VLOOKUP(A134,[7]令和4年度契約状況調査票!$F:$AW,20,FALSE)="－","－",IF(VLOOKUP(A134,[7]令和4年度契約状況調査票!$F:$AW,6,FALSE)&lt;&gt;"",TEXT(VLOOKUP(A134,[7]令和4年度契約状況調査票!$F:$AW,16,FALSE),"#.0%")&amp;CHAR(10)&amp;"(B/A×100)",VLOOKUP(A134,[7]令和4年度契約状況調査票!$F:$AW,16,FALSE))))))</f>
        <v/>
      </c>
      <c r="K134" s="38"/>
      <c r="L134" s="20" t="str">
        <f>IF(A134="","",IF(VLOOKUP(A134,[7]令和4年度契約状況調査票!$F:$AW,26,FALSE)="①公益社団法人","公社",IF(VLOOKUP(A134,[7]令和4年度契約状況調査票!$F:$AW,26,FALSE)="②公益財団法人","公財","")))</f>
        <v/>
      </c>
      <c r="M134" s="20" t="str">
        <f>IF(A134="","",VLOOKUP(A134,[7]令和4年度契約状況調査票!$F:$AW,27,FALSE))</f>
        <v/>
      </c>
      <c r="N134" s="38" t="str">
        <f>IF(A134="","",IF(VLOOKUP(A134,[7]令和4年度契約状況調査票!$F:$AW,12,FALSE)="国所管",VLOOKUP(A134,[7]令和4年度契約状況調査票!$F:$AW,23,FALSE),""))</f>
        <v/>
      </c>
      <c r="O134" s="22" t="str">
        <f>IF(A134="","",IF(AND(Q134="○",P134="分担契約/単価契約"),"単価契約"&amp;CHAR(10)&amp;"予定調達総額 "&amp;TEXT(VLOOKUP(A134,[7]令和4年度契約状況調査票!$F:$AW,15,FALSE),"#,##0円")&amp;"(B)"&amp;CHAR(10)&amp;"分担契約"&amp;CHAR(10)&amp;VLOOKUP(A134,[7]令和4年度契約状況調査票!$F:$AW,31,FALSE),IF(AND(Q134="○",P134="分担契約"),"分担契約"&amp;CHAR(10)&amp;"契約総額 "&amp;TEXT(VLOOKUP(A134,[7]令和4年度契約状況調査票!$F:$AW,15,FALSE),"#,##0円")&amp;"(B)"&amp;CHAR(10)&amp;VLOOKUP(A134,[7]令和4年度契約状況調査票!$F:$AW,31,FALSE),(IF(P134="分担契約/単価契約","単価契約"&amp;CHAR(10)&amp;"予定調達総額 "&amp;TEXT(VLOOKUP(A134,[7]令和4年度契約状況調査票!$F:$AW,15,FALSE),"#,##0円")&amp;CHAR(10)&amp;"分担契約"&amp;CHAR(10)&amp;VLOOKUP(A134,[7]令和4年度契約状況調査票!$F:$AW,31,FALSE),IF(P134="分担契約","分担契約"&amp;CHAR(10)&amp;"契約総額 "&amp;TEXT(VLOOKUP(A134,[7]令和4年度契約状況調査票!$F:$AW,15,FALSE),"#,##0円")&amp;CHAR(10)&amp;VLOOKUP(A134,[7]令和4年度契約状況調査票!$F:$AW,31,FALSE),IF(P134="単価契約","単価契約"&amp;CHAR(10)&amp;"予定調達総額 "&amp;TEXT(VLOOKUP(A134,[7]令和4年度契約状況調査票!$F:$AW,15,FALSE),"#,##0円")&amp;CHAR(10)&amp;VLOOKUP(A134,[7]令和4年度契約状況調査票!$F:$AW,31,FALSE),VLOOKUP(A134,[7]令和4年度契約状況調査票!$F:$AW,31,FALSE))))))))</f>
        <v/>
      </c>
      <c r="P134" s="36" t="str">
        <f>IF(A134="","",VLOOKUP(A134,[7]令和4年度契約状況調査票!$F:$CE,52,FALSE))</f>
        <v/>
      </c>
    </row>
    <row r="135" spans="1:16" ht="60" hidden="1" customHeight="1">
      <c r="A135" s="42" t="str">
        <f>IF(MAX([7]令和4年度契約状況調査票!F13:F141)&gt;=ROW()-5,ROW()-5,"")</f>
        <v/>
      </c>
      <c r="B135" s="13" t="str">
        <f>IF(A135="","",VLOOKUP(A135,[7]令和4年度契約状況調査票!$F:$AW,4,FALSE))</f>
        <v/>
      </c>
      <c r="C135" s="14" t="str">
        <f>IF(A135="","",VLOOKUP(A135,[7]令和4年度契約状況調査票!$F:$AW,5,FALSE))</f>
        <v/>
      </c>
      <c r="D135" s="15" t="str">
        <f>IF(A135="","",VLOOKUP(A135,[7]令和4年度契約状況調査票!$F:$AW,8,FALSE))</f>
        <v/>
      </c>
      <c r="E135" s="13" t="str">
        <f>IF(A135="","",VLOOKUP(A135,[7]令和4年度契約状況調査票!$F:$AW,9,FALSE))</f>
        <v/>
      </c>
      <c r="F135" s="16" t="str">
        <f>IF(A135="","",VLOOKUP(A135,[7]令和4年度契約状況調査票!$F:$AW,10,FALSE))</f>
        <v/>
      </c>
      <c r="G135" s="45" t="str">
        <f>IF(A135="","",VLOOKUP(A135,[7]令和4年度契約状況調査票!$F:$AW,30,FALSE))</f>
        <v/>
      </c>
      <c r="H135" s="18" t="str">
        <f>IF(A135="","",IF(VLOOKUP(A135,[7]令和4年度契約状況調査票!$F:$AW,13,FALSE)="他官署で調達手続きを実施のため","他官署で調達手続きを実施のため",IF(VLOOKUP(A135,[7]令和4年度契約状況調査票!$F:$AW,20,FALSE)="②同種の他の契約の予定価格を類推されるおそれがあるため公表しない","同種の他の契約の予定価格を類推されるおそれがあるため公表しない",IF(VLOOKUP(A135,[7]令和4年度契約状況調査票!$F:$AW,20,FALSE)="－","－",IF(VLOOKUP(A135,[7]令和4年度契約状況調査票!$F:$AW,6,FALSE)&lt;&gt;"",TEXT(VLOOKUP(A135,[7]令和4年度契約状況調査票!$F:$AW,13,FALSE),"#,##0円")&amp;CHAR(10)&amp;"(A)",VLOOKUP(A135,[7]令和4年度契約状況調査票!$F:$AW,13,FALSE))))))</f>
        <v/>
      </c>
      <c r="I135" s="18" t="str">
        <f>IF(A135="","",VLOOKUP(A135,[7]令和4年度契約状況調査票!$F:$AW,14,FALSE))</f>
        <v/>
      </c>
      <c r="J135" s="20" t="str">
        <f>IF(A135="","",IF(VLOOKUP(A135,[7]令和4年度契約状況調査票!$F:$AW,13,FALSE)="他官署で調達手続きを実施のため","－",IF(VLOOKUP(A135,[7]令和4年度契約状況調査票!$F:$AW,20,FALSE)="②同種の他の契約の予定価格を類推されるおそれがあるため公表しない","－",IF(VLOOKUP(A135,[7]令和4年度契約状況調査票!$F:$AW,20,FALSE)="－","－",IF(VLOOKUP(A135,[7]令和4年度契約状況調査票!$F:$AW,6,FALSE)&lt;&gt;"",TEXT(VLOOKUP(A135,[7]令和4年度契約状況調査票!$F:$AW,16,FALSE),"#.0%")&amp;CHAR(10)&amp;"(B/A×100)",VLOOKUP(A135,[7]令和4年度契約状況調査票!$F:$AW,16,FALSE))))))</f>
        <v/>
      </c>
      <c r="K135" s="38"/>
      <c r="L135" s="20" t="str">
        <f>IF(A135="","",IF(VLOOKUP(A135,[7]令和4年度契約状況調査票!$F:$AW,26,FALSE)="①公益社団法人","公社",IF(VLOOKUP(A135,[7]令和4年度契約状況調査票!$F:$AW,26,FALSE)="②公益財団法人","公財","")))</f>
        <v/>
      </c>
      <c r="M135" s="20" t="str">
        <f>IF(A135="","",VLOOKUP(A135,[7]令和4年度契約状況調査票!$F:$AW,27,FALSE))</f>
        <v/>
      </c>
      <c r="N135" s="38" t="str">
        <f>IF(A135="","",IF(VLOOKUP(A135,[7]令和4年度契約状況調査票!$F:$AW,12,FALSE)="国所管",VLOOKUP(A135,[7]令和4年度契約状況調査票!$F:$AW,23,FALSE),""))</f>
        <v/>
      </c>
      <c r="O135" s="22" t="str">
        <f>IF(A135="","",IF(AND(Q135="○",P135="分担契約/単価契約"),"単価契約"&amp;CHAR(10)&amp;"予定調達総額 "&amp;TEXT(VLOOKUP(A135,[7]令和4年度契約状況調査票!$F:$AW,15,FALSE),"#,##0円")&amp;"(B)"&amp;CHAR(10)&amp;"分担契約"&amp;CHAR(10)&amp;VLOOKUP(A135,[7]令和4年度契約状況調査票!$F:$AW,31,FALSE),IF(AND(Q135="○",P135="分担契約"),"分担契約"&amp;CHAR(10)&amp;"契約総額 "&amp;TEXT(VLOOKUP(A135,[7]令和4年度契約状況調査票!$F:$AW,15,FALSE),"#,##0円")&amp;"(B)"&amp;CHAR(10)&amp;VLOOKUP(A135,[7]令和4年度契約状況調査票!$F:$AW,31,FALSE),(IF(P135="分担契約/単価契約","単価契約"&amp;CHAR(10)&amp;"予定調達総額 "&amp;TEXT(VLOOKUP(A135,[7]令和4年度契約状況調査票!$F:$AW,15,FALSE),"#,##0円")&amp;CHAR(10)&amp;"分担契約"&amp;CHAR(10)&amp;VLOOKUP(A135,[7]令和4年度契約状況調査票!$F:$AW,31,FALSE),IF(P135="分担契約","分担契約"&amp;CHAR(10)&amp;"契約総額 "&amp;TEXT(VLOOKUP(A135,[7]令和4年度契約状況調査票!$F:$AW,15,FALSE),"#,##0円")&amp;CHAR(10)&amp;VLOOKUP(A135,[7]令和4年度契約状況調査票!$F:$AW,31,FALSE),IF(P135="単価契約","単価契約"&amp;CHAR(10)&amp;"予定調達総額 "&amp;TEXT(VLOOKUP(A135,[7]令和4年度契約状況調査票!$F:$AW,15,FALSE),"#,##0円")&amp;CHAR(10)&amp;VLOOKUP(A135,[7]令和4年度契約状況調査票!$F:$AW,31,FALSE),VLOOKUP(A135,[7]令和4年度契約状況調査票!$F:$AW,31,FALSE))))))))</f>
        <v/>
      </c>
      <c r="P135" s="36" t="str">
        <f>IF(A135="","",VLOOKUP(A135,[7]令和4年度契約状況調査票!$F:$CE,52,FALSE))</f>
        <v/>
      </c>
    </row>
    <row r="136" spans="1:16" ht="60" hidden="1" customHeight="1">
      <c r="A136" s="42" t="str">
        <f>IF(MAX([7]令和4年度契約状況調査票!F13:F142)&gt;=ROW()-5,ROW()-5,"")</f>
        <v/>
      </c>
      <c r="B136" s="13" t="str">
        <f>IF(A136="","",VLOOKUP(A136,[7]令和4年度契約状況調査票!$F:$AW,4,FALSE))</f>
        <v/>
      </c>
      <c r="C136" s="14" t="str">
        <f>IF(A136="","",VLOOKUP(A136,[7]令和4年度契約状況調査票!$F:$AW,5,FALSE))</f>
        <v/>
      </c>
      <c r="D136" s="15" t="str">
        <f>IF(A136="","",VLOOKUP(A136,[7]令和4年度契約状況調査票!$F:$AW,8,FALSE))</f>
        <v/>
      </c>
      <c r="E136" s="13" t="str">
        <f>IF(A136="","",VLOOKUP(A136,[7]令和4年度契約状況調査票!$F:$AW,9,FALSE))</f>
        <v/>
      </c>
      <c r="F136" s="16" t="str">
        <f>IF(A136="","",VLOOKUP(A136,[7]令和4年度契約状況調査票!$F:$AW,10,FALSE))</f>
        <v/>
      </c>
      <c r="G136" s="45" t="str">
        <f>IF(A136="","",VLOOKUP(A136,[7]令和4年度契約状況調査票!$F:$AW,30,FALSE))</f>
        <v/>
      </c>
      <c r="H136" s="18" t="str">
        <f>IF(A136="","",IF(VLOOKUP(A136,[7]令和4年度契約状況調査票!$F:$AW,13,FALSE)="他官署で調達手続きを実施のため","他官署で調達手続きを実施のため",IF(VLOOKUP(A136,[7]令和4年度契約状況調査票!$F:$AW,20,FALSE)="②同種の他の契約の予定価格を類推されるおそれがあるため公表しない","同種の他の契約の予定価格を類推されるおそれがあるため公表しない",IF(VLOOKUP(A136,[7]令和4年度契約状況調査票!$F:$AW,20,FALSE)="－","－",IF(VLOOKUP(A136,[7]令和4年度契約状況調査票!$F:$AW,6,FALSE)&lt;&gt;"",TEXT(VLOOKUP(A136,[7]令和4年度契約状況調査票!$F:$AW,13,FALSE),"#,##0円")&amp;CHAR(10)&amp;"(A)",VLOOKUP(A136,[7]令和4年度契約状況調査票!$F:$AW,13,FALSE))))))</f>
        <v/>
      </c>
      <c r="I136" s="18" t="str">
        <f>IF(A136="","",VLOOKUP(A136,[7]令和4年度契約状況調査票!$F:$AW,14,FALSE))</f>
        <v/>
      </c>
      <c r="J136" s="20" t="str">
        <f>IF(A136="","",IF(VLOOKUP(A136,[7]令和4年度契約状況調査票!$F:$AW,13,FALSE)="他官署で調達手続きを実施のため","－",IF(VLOOKUP(A136,[7]令和4年度契約状況調査票!$F:$AW,20,FALSE)="②同種の他の契約の予定価格を類推されるおそれがあるため公表しない","－",IF(VLOOKUP(A136,[7]令和4年度契約状況調査票!$F:$AW,20,FALSE)="－","－",IF(VLOOKUP(A136,[7]令和4年度契約状況調査票!$F:$AW,6,FALSE)&lt;&gt;"",TEXT(VLOOKUP(A136,[7]令和4年度契約状況調査票!$F:$AW,16,FALSE),"#.0%")&amp;CHAR(10)&amp;"(B/A×100)",VLOOKUP(A136,[7]令和4年度契約状況調査票!$F:$AW,16,FALSE))))))</f>
        <v/>
      </c>
      <c r="K136" s="38"/>
      <c r="L136" s="20" t="str">
        <f>IF(A136="","",IF(VLOOKUP(A136,[7]令和4年度契約状況調査票!$F:$AW,26,FALSE)="①公益社団法人","公社",IF(VLOOKUP(A136,[7]令和4年度契約状況調査票!$F:$AW,26,FALSE)="②公益財団法人","公財","")))</f>
        <v/>
      </c>
      <c r="M136" s="20" t="str">
        <f>IF(A136="","",VLOOKUP(A136,[7]令和4年度契約状況調査票!$F:$AW,27,FALSE))</f>
        <v/>
      </c>
      <c r="N136" s="38" t="str">
        <f>IF(A136="","",IF(VLOOKUP(A136,[7]令和4年度契約状況調査票!$F:$AW,12,FALSE)="国所管",VLOOKUP(A136,[7]令和4年度契約状況調査票!$F:$AW,23,FALSE),""))</f>
        <v/>
      </c>
      <c r="O136" s="22" t="str">
        <f>IF(A136="","",IF(AND(Q136="○",P136="分担契約/単価契約"),"単価契約"&amp;CHAR(10)&amp;"予定調達総額 "&amp;TEXT(VLOOKUP(A136,[7]令和4年度契約状況調査票!$F:$AW,15,FALSE),"#,##0円")&amp;"(B)"&amp;CHAR(10)&amp;"分担契約"&amp;CHAR(10)&amp;VLOOKUP(A136,[7]令和4年度契約状況調査票!$F:$AW,31,FALSE),IF(AND(Q136="○",P136="分担契約"),"分担契約"&amp;CHAR(10)&amp;"契約総額 "&amp;TEXT(VLOOKUP(A136,[7]令和4年度契約状況調査票!$F:$AW,15,FALSE),"#,##0円")&amp;"(B)"&amp;CHAR(10)&amp;VLOOKUP(A136,[7]令和4年度契約状況調査票!$F:$AW,31,FALSE),(IF(P136="分担契約/単価契約","単価契約"&amp;CHAR(10)&amp;"予定調達総額 "&amp;TEXT(VLOOKUP(A136,[7]令和4年度契約状況調査票!$F:$AW,15,FALSE),"#,##0円")&amp;CHAR(10)&amp;"分担契約"&amp;CHAR(10)&amp;VLOOKUP(A136,[7]令和4年度契約状況調査票!$F:$AW,31,FALSE),IF(P136="分担契約","分担契約"&amp;CHAR(10)&amp;"契約総額 "&amp;TEXT(VLOOKUP(A136,[7]令和4年度契約状況調査票!$F:$AW,15,FALSE),"#,##0円")&amp;CHAR(10)&amp;VLOOKUP(A136,[7]令和4年度契約状況調査票!$F:$AW,31,FALSE),IF(P136="単価契約","単価契約"&amp;CHAR(10)&amp;"予定調達総額 "&amp;TEXT(VLOOKUP(A136,[7]令和4年度契約状況調査票!$F:$AW,15,FALSE),"#,##0円")&amp;CHAR(10)&amp;VLOOKUP(A136,[7]令和4年度契約状況調査票!$F:$AW,31,FALSE),VLOOKUP(A136,[7]令和4年度契約状況調査票!$F:$AW,31,FALSE))))))))</f>
        <v/>
      </c>
      <c r="P136" s="36" t="str">
        <f>IF(A136="","",VLOOKUP(A136,[7]令和4年度契約状況調査票!$F:$CE,52,FALSE))</f>
        <v/>
      </c>
    </row>
    <row r="137" spans="1:16" ht="60" hidden="1" customHeight="1">
      <c r="A137" s="42" t="str">
        <f>IF(MAX([7]令和4年度契約状況調査票!F13:F143)&gt;=ROW()-5,ROW()-5,"")</f>
        <v/>
      </c>
      <c r="B137" s="13" t="str">
        <f>IF(A137="","",VLOOKUP(A137,[7]令和4年度契約状況調査票!$F:$AW,4,FALSE))</f>
        <v/>
      </c>
      <c r="C137" s="14" t="str">
        <f>IF(A137="","",VLOOKUP(A137,[7]令和4年度契約状況調査票!$F:$AW,5,FALSE))</f>
        <v/>
      </c>
      <c r="D137" s="15" t="str">
        <f>IF(A137="","",VLOOKUP(A137,[7]令和4年度契約状況調査票!$F:$AW,8,FALSE))</f>
        <v/>
      </c>
      <c r="E137" s="13" t="str">
        <f>IF(A137="","",VLOOKUP(A137,[7]令和4年度契約状況調査票!$F:$AW,9,FALSE))</f>
        <v/>
      </c>
      <c r="F137" s="16" t="str">
        <f>IF(A137="","",VLOOKUP(A137,[7]令和4年度契約状況調査票!$F:$AW,10,FALSE))</f>
        <v/>
      </c>
      <c r="G137" s="45" t="str">
        <f>IF(A137="","",VLOOKUP(A137,[7]令和4年度契約状況調査票!$F:$AW,30,FALSE))</f>
        <v/>
      </c>
      <c r="H137" s="18" t="str">
        <f>IF(A137="","",IF(VLOOKUP(A137,[7]令和4年度契約状況調査票!$F:$AW,13,FALSE)="他官署で調達手続きを実施のため","他官署で調達手続きを実施のため",IF(VLOOKUP(A137,[7]令和4年度契約状況調査票!$F:$AW,20,FALSE)="②同種の他の契約の予定価格を類推されるおそれがあるため公表しない","同種の他の契約の予定価格を類推されるおそれがあるため公表しない",IF(VLOOKUP(A137,[7]令和4年度契約状況調査票!$F:$AW,20,FALSE)="－","－",IF(VLOOKUP(A137,[7]令和4年度契約状況調査票!$F:$AW,6,FALSE)&lt;&gt;"",TEXT(VLOOKUP(A137,[7]令和4年度契約状況調査票!$F:$AW,13,FALSE),"#,##0円")&amp;CHAR(10)&amp;"(A)",VLOOKUP(A137,[7]令和4年度契約状況調査票!$F:$AW,13,FALSE))))))</f>
        <v/>
      </c>
      <c r="I137" s="18" t="str">
        <f>IF(A137="","",VLOOKUP(A137,[7]令和4年度契約状況調査票!$F:$AW,14,FALSE))</f>
        <v/>
      </c>
      <c r="J137" s="20" t="str">
        <f>IF(A137="","",IF(VLOOKUP(A137,[7]令和4年度契約状況調査票!$F:$AW,13,FALSE)="他官署で調達手続きを実施のため","－",IF(VLOOKUP(A137,[7]令和4年度契約状況調査票!$F:$AW,20,FALSE)="②同種の他の契約の予定価格を類推されるおそれがあるため公表しない","－",IF(VLOOKUP(A137,[7]令和4年度契約状況調査票!$F:$AW,20,FALSE)="－","－",IF(VLOOKUP(A137,[7]令和4年度契約状況調査票!$F:$AW,6,FALSE)&lt;&gt;"",TEXT(VLOOKUP(A137,[7]令和4年度契約状況調査票!$F:$AW,16,FALSE),"#.0%")&amp;CHAR(10)&amp;"(B/A×100)",VLOOKUP(A137,[7]令和4年度契約状況調査票!$F:$AW,16,FALSE))))))</f>
        <v/>
      </c>
      <c r="K137" s="38"/>
      <c r="L137" s="20" t="str">
        <f>IF(A137="","",IF(VLOOKUP(A137,[7]令和4年度契約状況調査票!$F:$AW,26,FALSE)="①公益社団法人","公社",IF(VLOOKUP(A137,[7]令和4年度契約状況調査票!$F:$AW,26,FALSE)="②公益財団法人","公財","")))</f>
        <v/>
      </c>
      <c r="M137" s="20" t="str">
        <f>IF(A137="","",VLOOKUP(A137,[7]令和4年度契約状況調査票!$F:$AW,27,FALSE))</f>
        <v/>
      </c>
      <c r="N137" s="38" t="str">
        <f>IF(A137="","",IF(VLOOKUP(A137,[7]令和4年度契約状況調査票!$F:$AW,12,FALSE)="国所管",VLOOKUP(A137,[7]令和4年度契約状況調査票!$F:$AW,23,FALSE),""))</f>
        <v/>
      </c>
      <c r="O137" s="22" t="str">
        <f>IF(A137="","",IF(AND(Q137="○",P137="分担契約/単価契約"),"単価契約"&amp;CHAR(10)&amp;"予定調達総額 "&amp;TEXT(VLOOKUP(A137,[7]令和4年度契約状況調査票!$F:$AW,15,FALSE),"#,##0円")&amp;"(B)"&amp;CHAR(10)&amp;"分担契約"&amp;CHAR(10)&amp;VLOOKUP(A137,[7]令和4年度契約状況調査票!$F:$AW,31,FALSE),IF(AND(Q137="○",P137="分担契約"),"分担契約"&amp;CHAR(10)&amp;"契約総額 "&amp;TEXT(VLOOKUP(A137,[7]令和4年度契約状況調査票!$F:$AW,15,FALSE),"#,##0円")&amp;"(B)"&amp;CHAR(10)&amp;VLOOKUP(A137,[7]令和4年度契約状況調査票!$F:$AW,31,FALSE),(IF(P137="分担契約/単価契約","単価契約"&amp;CHAR(10)&amp;"予定調達総額 "&amp;TEXT(VLOOKUP(A137,[7]令和4年度契約状況調査票!$F:$AW,15,FALSE),"#,##0円")&amp;CHAR(10)&amp;"分担契約"&amp;CHAR(10)&amp;VLOOKUP(A137,[7]令和4年度契約状況調査票!$F:$AW,31,FALSE),IF(P137="分担契約","分担契約"&amp;CHAR(10)&amp;"契約総額 "&amp;TEXT(VLOOKUP(A137,[7]令和4年度契約状況調査票!$F:$AW,15,FALSE),"#,##0円")&amp;CHAR(10)&amp;VLOOKUP(A137,[7]令和4年度契約状況調査票!$F:$AW,31,FALSE),IF(P137="単価契約","単価契約"&amp;CHAR(10)&amp;"予定調達総額 "&amp;TEXT(VLOOKUP(A137,[7]令和4年度契約状況調査票!$F:$AW,15,FALSE),"#,##0円")&amp;CHAR(10)&amp;VLOOKUP(A137,[7]令和4年度契約状況調査票!$F:$AW,31,FALSE),VLOOKUP(A137,[7]令和4年度契約状況調査票!$F:$AW,31,FALSE))))))))</f>
        <v/>
      </c>
      <c r="P137" s="36" t="str">
        <f>IF(A137="","",VLOOKUP(A137,[7]令和4年度契約状況調査票!$F:$CE,52,FALSE))</f>
        <v/>
      </c>
    </row>
    <row r="138" spans="1:16" ht="60" hidden="1" customHeight="1">
      <c r="A138" s="42" t="str">
        <f>IF(MAX([7]令和4年度契約状況調査票!F13:F144)&gt;=ROW()-5,ROW()-5,"")</f>
        <v/>
      </c>
      <c r="B138" s="13" t="str">
        <f>IF(A138="","",VLOOKUP(A138,[7]令和4年度契約状況調査票!$F:$AW,4,FALSE))</f>
        <v/>
      </c>
      <c r="C138" s="14" t="str">
        <f>IF(A138="","",VLOOKUP(A138,[7]令和4年度契約状況調査票!$F:$AW,5,FALSE))</f>
        <v/>
      </c>
      <c r="D138" s="15" t="str">
        <f>IF(A138="","",VLOOKUP(A138,[7]令和4年度契約状況調査票!$F:$AW,8,FALSE))</f>
        <v/>
      </c>
      <c r="E138" s="13" t="str">
        <f>IF(A138="","",VLOOKUP(A138,[7]令和4年度契約状況調査票!$F:$AW,9,FALSE))</f>
        <v/>
      </c>
      <c r="F138" s="16" t="str">
        <f>IF(A138="","",VLOOKUP(A138,[7]令和4年度契約状況調査票!$F:$AW,10,FALSE))</f>
        <v/>
      </c>
      <c r="G138" s="45" t="str">
        <f>IF(A138="","",VLOOKUP(A138,[7]令和4年度契約状況調査票!$F:$AW,30,FALSE))</f>
        <v/>
      </c>
      <c r="H138" s="18" t="str">
        <f>IF(A138="","",IF(VLOOKUP(A138,[7]令和4年度契約状況調査票!$F:$AW,13,FALSE)="他官署で調達手続きを実施のため","他官署で調達手続きを実施のため",IF(VLOOKUP(A138,[7]令和4年度契約状況調査票!$F:$AW,20,FALSE)="②同種の他の契約の予定価格を類推されるおそれがあるため公表しない","同種の他の契約の予定価格を類推されるおそれがあるため公表しない",IF(VLOOKUP(A138,[7]令和4年度契約状況調査票!$F:$AW,20,FALSE)="－","－",IF(VLOOKUP(A138,[7]令和4年度契約状況調査票!$F:$AW,6,FALSE)&lt;&gt;"",TEXT(VLOOKUP(A138,[7]令和4年度契約状況調査票!$F:$AW,13,FALSE),"#,##0円")&amp;CHAR(10)&amp;"(A)",VLOOKUP(A138,[7]令和4年度契約状況調査票!$F:$AW,13,FALSE))))))</f>
        <v/>
      </c>
      <c r="I138" s="18" t="str">
        <f>IF(A138="","",VLOOKUP(A138,[7]令和4年度契約状況調査票!$F:$AW,14,FALSE))</f>
        <v/>
      </c>
      <c r="J138" s="20" t="str">
        <f>IF(A138="","",IF(VLOOKUP(A138,[7]令和4年度契約状況調査票!$F:$AW,13,FALSE)="他官署で調達手続きを実施のため","－",IF(VLOOKUP(A138,[7]令和4年度契約状況調査票!$F:$AW,20,FALSE)="②同種の他の契約の予定価格を類推されるおそれがあるため公表しない","－",IF(VLOOKUP(A138,[7]令和4年度契約状況調査票!$F:$AW,20,FALSE)="－","－",IF(VLOOKUP(A138,[7]令和4年度契約状況調査票!$F:$AW,6,FALSE)&lt;&gt;"",TEXT(VLOOKUP(A138,[7]令和4年度契約状況調査票!$F:$AW,16,FALSE),"#.0%")&amp;CHAR(10)&amp;"(B/A×100)",VLOOKUP(A138,[7]令和4年度契約状況調査票!$F:$AW,16,FALSE))))))</f>
        <v/>
      </c>
      <c r="K138" s="38"/>
      <c r="L138" s="20" t="str">
        <f>IF(A138="","",IF(VLOOKUP(A138,[7]令和4年度契約状況調査票!$F:$AW,26,FALSE)="①公益社団法人","公社",IF(VLOOKUP(A138,[7]令和4年度契約状況調査票!$F:$AW,26,FALSE)="②公益財団法人","公財","")))</f>
        <v/>
      </c>
      <c r="M138" s="20" t="str">
        <f>IF(A138="","",VLOOKUP(A138,[7]令和4年度契約状況調査票!$F:$AW,27,FALSE))</f>
        <v/>
      </c>
      <c r="N138" s="38" t="str">
        <f>IF(A138="","",IF(VLOOKUP(A138,[7]令和4年度契約状況調査票!$F:$AW,12,FALSE)="国所管",VLOOKUP(A138,[7]令和4年度契約状況調査票!$F:$AW,23,FALSE),""))</f>
        <v/>
      </c>
      <c r="O138" s="22" t="str">
        <f>IF(A138="","",IF(AND(Q138="○",P138="分担契約/単価契約"),"単価契約"&amp;CHAR(10)&amp;"予定調達総額 "&amp;TEXT(VLOOKUP(A138,[7]令和4年度契約状況調査票!$F:$AW,15,FALSE),"#,##0円")&amp;"(B)"&amp;CHAR(10)&amp;"分担契約"&amp;CHAR(10)&amp;VLOOKUP(A138,[7]令和4年度契約状況調査票!$F:$AW,31,FALSE),IF(AND(Q138="○",P138="分担契約"),"分担契約"&amp;CHAR(10)&amp;"契約総額 "&amp;TEXT(VLOOKUP(A138,[7]令和4年度契約状況調査票!$F:$AW,15,FALSE),"#,##0円")&amp;"(B)"&amp;CHAR(10)&amp;VLOOKUP(A138,[7]令和4年度契約状況調査票!$F:$AW,31,FALSE),(IF(P138="分担契約/単価契約","単価契約"&amp;CHAR(10)&amp;"予定調達総額 "&amp;TEXT(VLOOKUP(A138,[7]令和4年度契約状況調査票!$F:$AW,15,FALSE),"#,##0円")&amp;CHAR(10)&amp;"分担契約"&amp;CHAR(10)&amp;VLOOKUP(A138,[7]令和4年度契約状況調査票!$F:$AW,31,FALSE),IF(P138="分担契約","分担契約"&amp;CHAR(10)&amp;"契約総額 "&amp;TEXT(VLOOKUP(A138,[7]令和4年度契約状況調査票!$F:$AW,15,FALSE),"#,##0円")&amp;CHAR(10)&amp;VLOOKUP(A138,[7]令和4年度契約状況調査票!$F:$AW,31,FALSE),IF(P138="単価契約","単価契約"&amp;CHAR(10)&amp;"予定調達総額 "&amp;TEXT(VLOOKUP(A138,[7]令和4年度契約状況調査票!$F:$AW,15,FALSE),"#,##0円")&amp;CHAR(10)&amp;VLOOKUP(A138,[7]令和4年度契約状況調査票!$F:$AW,31,FALSE),VLOOKUP(A138,[7]令和4年度契約状況調査票!$F:$AW,31,FALSE))))))))</f>
        <v/>
      </c>
      <c r="P138" s="36" t="str">
        <f>IF(A138="","",VLOOKUP(A138,[7]令和4年度契約状況調査票!$F:$CE,52,FALSE))</f>
        <v/>
      </c>
    </row>
    <row r="139" spans="1:16" ht="67.5" hidden="1" customHeight="1">
      <c r="A139" s="42" t="str">
        <f>IF(MAX([7]令和4年度契約状況調査票!F13:F145)&gt;=ROW()-5,ROW()-5,"")</f>
        <v/>
      </c>
      <c r="B139" s="13" t="str">
        <f>IF(A139="","",VLOOKUP(A139,[7]令和4年度契約状況調査票!$F:$AW,4,FALSE))</f>
        <v/>
      </c>
      <c r="C139" s="14" t="str">
        <f>IF(A139="","",VLOOKUP(A139,[7]令和4年度契約状況調査票!$F:$AW,5,FALSE))</f>
        <v/>
      </c>
      <c r="D139" s="15" t="str">
        <f>IF(A139="","",VLOOKUP(A139,[7]令和4年度契約状況調査票!$F:$AW,8,FALSE))</f>
        <v/>
      </c>
      <c r="E139" s="13" t="str">
        <f>IF(A139="","",VLOOKUP(A139,[7]令和4年度契約状況調査票!$F:$AW,9,FALSE))</f>
        <v/>
      </c>
      <c r="F139" s="16" t="str">
        <f>IF(A139="","",VLOOKUP(A139,[7]令和4年度契約状況調査票!$F:$AW,10,FALSE))</f>
        <v/>
      </c>
      <c r="G139" s="45" t="str">
        <f>IF(A139="","",VLOOKUP(A139,[7]令和4年度契約状況調査票!$F:$AW,30,FALSE))</f>
        <v/>
      </c>
      <c r="H139" s="18" t="str">
        <f>IF(A139="","",IF(VLOOKUP(A139,[7]令和4年度契約状況調査票!$F:$AW,13,FALSE)="他官署で調達手続きを実施のため","他官署で調達手続きを実施のため",IF(VLOOKUP(A139,[7]令和4年度契約状況調査票!$F:$AW,20,FALSE)="②同種の他の契約の予定価格を類推されるおそれがあるため公表しない","同種の他の契約の予定価格を類推されるおそれがあるため公表しない",IF(VLOOKUP(A139,[7]令和4年度契約状況調査票!$F:$AW,20,FALSE)="－","－",IF(VLOOKUP(A139,[7]令和4年度契約状況調査票!$F:$AW,6,FALSE)&lt;&gt;"",TEXT(VLOOKUP(A139,[7]令和4年度契約状況調査票!$F:$AW,13,FALSE),"#,##0円")&amp;CHAR(10)&amp;"(A)",VLOOKUP(A139,[7]令和4年度契約状況調査票!$F:$AW,13,FALSE))))))</f>
        <v/>
      </c>
      <c r="I139" s="18" t="str">
        <f>IF(A139="","",VLOOKUP(A139,[7]令和4年度契約状況調査票!$F:$AW,14,FALSE))</f>
        <v/>
      </c>
      <c r="J139" s="20" t="str">
        <f>IF(A139="","",IF(VLOOKUP(A139,[7]令和4年度契約状況調査票!$F:$AW,13,FALSE)="他官署で調達手続きを実施のため","－",IF(VLOOKUP(A139,[7]令和4年度契約状況調査票!$F:$AW,20,FALSE)="②同種の他の契約の予定価格を類推されるおそれがあるため公表しない","－",IF(VLOOKUP(A139,[7]令和4年度契約状況調査票!$F:$AW,20,FALSE)="－","－",IF(VLOOKUP(A139,[7]令和4年度契約状況調査票!$F:$AW,6,FALSE)&lt;&gt;"",TEXT(VLOOKUP(A139,[7]令和4年度契約状況調査票!$F:$AW,16,FALSE),"#.0%")&amp;CHAR(10)&amp;"(B/A×100)",VLOOKUP(A139,[7]令和4年度契約状況調査票!$F:$AW,16,FALSE))))))</f>
        <v/>
      </c>
      <c r="K139" s="38"/>
      <c r="L139" s="20" t="str">
        <f>IF(A139="","",IF(VLOOKUP(A139,[7]令和4年度契約状況調査票!$F:$AW,26,FALSE)="①公益社団法人","公社",IF(VLOOKUP(A139,[7]令和4年度契約状況調査票!$F:$AW,26,FALSE)="②公益財団法人","公財","")))</f>
        <v/>
      </c>
      <c r="M139" s="20" t="str">
        <f>IF(A139="","",VLOOKUP(A139,[7]令和4年度契約状況調査票!$F:$AW,27,FALSE))</f>
        <v/>
      </c>
      <c r="N139" s="38" t="str">
        <f>IF(A139="","",IF(VLOOKUP(A139,[7]令和4年度契約状況調査票!$F:$AW,12,FALSE)="国所管",VLOOKUP(A139,[7]令和4年度契約状況調査票!$F:$AW,23,FALSE),""))</f>
        <v/>
      </c>
      <c r="O139" s="22" t="str">
        <f>IF(A139="","",IF(AND(Q139="○",P139="分担契約/単価契約"),"単価契約"&amp;CHAR(10)&amp;"予定調達総額 "&amp;TEXT(VLOOKUP(A139,[7]令和4年度契約状況調査票!$F:$AW,15,FALSE),"#,##0円")&amp;"(B)"&amp;CHAR(10)&amp;"分担契約"&amp;CHAR(10)&amp;VLOOKUP(A139,[7]令和4年度契約状況調査票!$F:$AW,31,FALSE),IF(AND(Q139="○",P139="分担契約"),"分担契約"&amp;CHAR(10)&amp;"契約総額 "&amp;TEXT(VLOOKUP(A139,[7]令和4年度契約状況調査票!$F:$AW,15,FALSE),"#,##0円")&amp;"(B)"&amp;CHAR(10)&amp;VLOOKUP(A139,[7]令和4年度契約状況調査票!$F:$AW,31,FALSE),(IF(P139="分担契約/単価契約","単価契約"&amp;CHAR(10)&amp;"予定調達総額 "&amp;TEXT(VLOOKUP(A139,[7]令和4年度契約状況調査票!$F:$AW,15,FALSE),"#,##0円")&amp;CHAR(10)&amp;"分担契約"&amp;CHAR(10)&amp;VLOOKUP(A139,[7]令和4年度契約状況調査票!$F:$AW,31,FALSE),IF(P139="分担契約","分担契約"&amp;CHAR(10)&amp;"契約総額 "&amp;TEXT(VLOOKUP(A139,[7]令和4年度契約状況調査票!$F:$AW,15,FALSE),"#,##0円")&amp;CHAR(10)&amp;VLOOKUP(A139,[7]令和4年度契約状況調査票!$F:$AW,31,FALSE),IF(P139="単価契約","単価契約"&amp;CHAR(10)&amp;"予定調達総額 "&amp;TEXT(VLOOKUP(A139,[7]令和4年度契約状況調査票!$F:$AW,15,FALSE),"#,##0円")&amp;CHAR(10)&amp;VLOOKUP(A139,[7]令和4年度契約状況調査票!$F:$AW,31,FALSE),VLOOKUP(A139,[7]令和4年度契約状況調査票!$F:$AW,31,FALSE))))))))</f>
        <v/>
      </c>
      <c r="P139" s="36" t="str">
        <f>IF(A139="","",VLOOKUP(A139,[7]令和4年度契約状況調査票!$F:$CE,52,FALSE))</f>
        <v/>
      </c>
    </row>
    <row r="140" spans="1:16" ht="67.5" hidden="1" customHeight="1">
      <c r="A140" s="42" t="str">
        <f>IF(MAX([7]令和4年度契約状況調査票!F13:F146)&gt;=ROW()-5,ROW()-5,"")</f>
        <v/>
      </c>
      <c r="B140" s="13" t="str">
        <f>IF(A140="","",VLOOKUP(A140,[7]令和4年度契約状況調査票!$F:$AW,4,FALSE))</f>
        <v/>
      </c>
      <c r="C140" s="14" t="str">
        <f>IF(A140="","",VLOOKUP(A140,[7]令和4年度契約状況調査票!$F:$AW,5,FALSE))</f>
        <v/>
      </c>
      <c r="D140" s="15" t="str">
        <f>IF(A140="","",VLOOKUP(A140,[7]令和4年度契約状況調査票!$F:$AW,8,FALSE))</f>
        <v/>
      </c>
      <c r="E140" s="13" t="str">
        <f>IF(A140="","",VLOOKUP(A140,[7]令和4年度契約状況調査票!$F:$AW,9,FALSE))</f>
        <v/>
      </c>
      <c r="F140" s="16" t="str">
        <f>IF(A140="","",VLOOKUP(A140,[7]令和4年度契約状況調査票!$F:$AW,10,FALSE))</f>
        <v/>
      </c>
      <c r="G140" s="45" t="str">
        <f>IF(A140="","",VLOOKUP(A140,[7]令和4年度契約状況調査票!$F:$AW,30,FALSE))</f>
        <v/>
      </c>
      <c r="H140" s="18" t="str">
        <f>IF(A140="","",IF(VLOOKUP(A140,[7]令和4年度契約状況調査票!$F:$AW,13,FALSE)="他官署で調達手続きを実施のため","他官署で調達手続きを実施のため",IF(VLOOKUP(A140,[7]令和4年度契約状況調査票!$F:$AW,20,FALSE)="②同種の他の契約の予定価格を類推されるおそれがあるため公表しない","同種の他の契約の予定価格を類推されるおそれがあるため公表しない",IF(VLOOKUP(A140,[7]令和4年度契約状況調査票!$F:$AW,20,FALSE)="－","－",IF(VLOOKUP(A140,[7]令和4年度契約状況調査票!$F:$AW,6,FALSE)&lt;&gt;"",TEXT(VLOOKUP(A140,[7]令和4年度契約状況調査票!$F:$AW,13,FALSE),"#,##0円")&amp;CHAR(10)&amp;"(A)",VLOOKUP(A140,[7]令和4年度契約状況調査票!$F:$AW,13,FALSE))))))</f>
        <v/>
      </c>
      <c r="I140" s="18" t="str">
        <f>IF(A140="","",VLOOKUP(A140,[7]令和4年度契約状況調査票!$F:$AW,14,FALSE))</f>
        <v/>
      </c>
      <c r="J140" s="20" t="str">
        <f>IF(A140="","",IF(VLOOKUP(A140,[7]令和4年度契約状況調査票!$F:$AW,13,FALSE)="他官署で調達手続きを実施のため","－",IF(VLOOKUP(A140,[7]令和4年度契約状況調査票!$F:$AW,20,FALSE)="②同種の他の契約の予定価格を類推されるおそれがあるため公表しない","－",IF(VLOOKUP(A140,[7]令和4年度契約状況調査票!$F:$AW,20,FALSE)="－","－",IF(VLOOKUP(A140,[7]令和4年度契約状況調査票!$F:$AW,6,FALSE)&lt;&gt;"",TEXT(VLOOKUP(A140,[7]令和4年度契約状況調査票!$F:$AW,16,FALSE),"#.0%")&amp;CHAR(10)&amp;"(B/A×100)",VLOOKUP(A140,[7]令和4年度契約状況調査票!$F:$AW,16,FALSE))))))</f>
        <v/>
      </c>
      <c r="K140" s="38"/>
      <c r="L140" s="20" t="str">
        <f>IF(A140="","",IF(VLOOKUP(A140,[7]令和4年度契約状況調査票!$F:$AW,26,FALSE)="①公益社団法人","公社",IF(VLOOKUP(A140,[7]令和4年度契約状況調査票!$F:$AW,26,FALSE)="②公益財団法人","公財","")))</f>
        <v/>
      </c>
      <c r="M140" s="20" t="str">
        <f>IF(A140="","",VLOOKUP(A140,[7]令和4年度契約状況調査票!$F:$AW,27,FALSE))</f>
        <v/>
      </c>
      <c r="N140" s="38" t="str">
        <f>IF(A140="","",IF(VLOOKUP(A140,[7]令和4年度契約状況調査票!$F:$AW,12,FALSE)="国所管",VLOOKUP(A140,[7]令和4年度契約状況調査票!$F:$AW,23,FALSE),""))</f>
        <v/>
      </c>
      <c r="O140" s="22" t="str">
        <f>IF(A140="","",IF(AND(Q140="○",P140="分担契約/単価契約"),"単価契約"&amp;CHAR(10)&amp;"予定調達総額 "&amp;TEXT(VLOOKUP(A140,[7]令和4年度契約状況調査票!$F:$AW,15,FALSE),"#,##0円")&amp;"(B)"&amp;CHAR(10)&amp;"分担契約"&amp;CHAR(10)&amp;VLOOKUP(A140,[7]令和4年度契約状況調査票!$F:$AW,31,FALSE),IF(AND(Q140="○",P140="分担契約"),"分担契約"&amp;CHAR(10)&amp;"契約総額 "&amp;TEXT(VLOOKUP(A140,[7]令和4年度契約状況調査票!$F:$AW,15,FALSE),"#,##0円")&amp;"(B)"&amp;CHAR(10)&amp;VLOOKUP(A140,[7]令和4年度契約状況調査票!$F:$AW,31,FALSE),(IF(P140="分担契約/単価契約","単価契約"&amp;CHAR(10)&amp;"予定調達総額 "&amp;TEXT(VLOOKUP(A140,[7]令和4年度契約状況調査票!$F:$AW,15,FALSE),"#,##0円")&amp;CHAR(10)&amp;"分担契約"&amp;CHAR(10)&amp;VLOOKUP(A140,[7]令和4年度契約状況調査票!$F:$AW,31,FALSE),IF(P140="分担契約","分担契約"&amp;CHAR(10)&amp;"契約総額 "&amp;TEXT(VLOOKUP(A140,[7]令和4年度契約状況調査票!$F:$AW,15,FALSE),"#,##0円")&amp;CHAR(10)&amp;VLOOKUP(A140,[7]令和4年度契約状況調査票!$F:$AW,31,FALSE),IF(P140="単価契約","単価契約"&amp;CHAR(10)&amp;"予定調達総額 "&amp;TEXT(VLOOKUP(A140,[7]令和4年度契約状況調査票!$F:$AW,15,FALSE),"#,##0円")&amp;CHAR(10)&amp;VLOOKUP(A140,[7]令和4年度契約状況調査票!$F:$AW,31,FALSE),VLOOKUP(A140,[7]令和4年度契約状況調査票!$F:$AW,31,FALSE))))))))</f>
        <v/>
      </c>
      <c r="P140" s="36" t="str">
        <f>IF(A140="","",VLOOKUP(A140,[7]令和4年度契約状況調査票!$F:$CE,52,FALSE))</f>
        <v/>
      </c>
    </row>
    <row r="141" spans="1:16" ht="67.5" hidden="1" customHeight="1">
      <c r="A141" s="42" t="str">
        <f>IF(MAX([7]令和4年度契約状況調査票!F13:F147)&gt;=ROW()-5,ROW()-5,"")</f>
        <v/>
      </c>
      <c r="B141" s="13" t="str">
        <f>IF(A141="","",VLOOKUP(A141,[7]令和4年度契約状況調査票!$F:$AW,4,FALSE))</f>
        <v/>
      </c>
      <c r="C141" s="14" t="str">
        <f>IF(A141="","",VLOOKUP(A141,[7]令和4年度契約状況調査票!$F:$AW,5,FALSE))</f>
        <v/>
      </c>
      <c r="D141" s="15" t="str">
        <f>IF(A141="","",VLOOKUP(A141,[7]令和4年度契約状況調査票!$F:$AW,8,FALSE))</f>
        <v/>
      </c>
      <c r="E141" s="13" t="str">
        <f>IF(A141="","",VLOOKUP(A141,[7]令和4年度契約状況調査票!$F:$AW,9,FALSE))</f>
        <v/>
      </c>
      <c r="F141" s="16" t="str">
        <f>IF(A141="","",VLOOKUP(A141,[7]令和4年度契約状況調査票!$F:$AW,10,FALSE))</f>
        <v/>
      </c>
      <c r="G141" s="45" t="str">
        <f>IF(A141="","",VLOOKUP(A141,[7]令和4年度契約状況調査票!$F:$AW,30,FALSE))</f>
        <v/>
      </c>
      <c r="H141" s="18" t="str">
        <f>IF(A141="","",IF(VLOOKUP(A141,[7]令和4年度契約状況調査票!$F:$AW,13,FALSE)="他官署で調達手続きを実施のため","他官署で調達手続きを実施のため",IF(VLOOKUP(A141,[7]令和4年度契約状況調査票!$F:$AW,20,FALSE)="②同種の他の契約の予定価格を類推されるおそれがあるため公表しない","同種の他の契約の予定価格を類推されるおそれがあるため公表しない",IF(VLOOKUP(A141,[7]令和4年度契約状況調査票!$F:$AW,20,FALSE)="－","－",IF(VLOOKUP(A141,[7]令和4年度契約状況調査票!$F:$AW,6,FALSE)&lt;&gt;"",TEXT(VLOOKUP(A141,[7]令和4年度契約状況調査票!$F:$AW,13,FALSE),"#,##0円")&amp;CHAR(10)&amp;"(A)",VLOOKUP(A141,[7]令和4年度契約状況調査票!$F:$AW,13,FALSE))))))</f>
        <v/>
      </c>
      <c r="I141" s="18" t="str">
        <f>IF(A141="","",VLOOKUP(A141,[7]令和4年度契約状況調査票!$F:$AW,14,FALSE))</f>
        <v/>
      </c>
      <c r="J141" s="20" t="str">
        <f>IF(A141="","",IF(VLOOKUP(A141,[7]令和4年度契約状況調査票!$F:$AW,13,FALSE)="他官署で調達手続きを実施のため","－",IF(VLOOKUP(A141,[7]令和4年度契約状況調査票!$F:$AW,20,FALSE)="②同種の他の契約の予定価格を類推されるおそれがあるため公表しない","－",IF(VLOOKUP(A141,[7]令和4年度契約状況調査票!$F:$AW,20,FALSE)="－","－",IF(VLOOKUP(A141,[7]令和4年度契約状況調査票!$F:$AW,6,FALSE)&lt;&gt;"",TEXT(VLOOKUP(A141,[7]令和4年度契約状況調査票!$F:$AW,16,FALSE),"#.0%")&amp;CHAR(10)&amp;"(B/A×100)",VLOOKUP(A141,[7]令和4年度契約状況調査票!$F:$AW,16,FALSE))))))</f>
        <v/>
      </c>
      <c r="K141" s="38"/>
      <c r="L141" s="20" t="str">
        <f>IF(A141="","",IF(VLOOKUP(A141,[7]令和4年度契約状況調査票!$F:$AW,26,FALSE)="①公益社団法人","公社",IF(VLOOKUP(A141,[7]令和4年度契約状況調査票!$F:$AW,26,FALSE)="②公益財団法人","公財","")))</f>
        <v/>
      </c>
      <c r="M141" s="20" t="str">
        <f>IF(A141="","",VLOOKUP(A141,[7]令和4年度契約状況調査票!$F:$AW,27,FALSE))</f>
        <v/>
      </c>
      <c r="N141" s="38" t="str">
        <f>IF(A141="","",IF(VLOOKUP(A141,[7]令和4年度契約状況調査票!$F:$AW,12,FALSE)="国所管",VLOOKUP(A141,[7]令和4年度契約状況調査票!$F:$AW,23,FALSE),""))</f>
        <v/>
      </c>
      <c r="O141" s="22" t="str">
        <f>IF(A141="","",IF(AND(Q141="○",P141="分担契約/単価契約"),"単価契約"&amp;CHAR(10)&amp;"予定調達総額 "&amp;TEXT(VLOOKUP(A141,[7]令和4年度契約状況調査票!$F:$AW,15,FALSE),"#,##0円")&amp;"(B)"&amp;CHAR(10)&amp;"分担契約"&amp;CHAR(10)&amp;VLOOKUP(A141,[7]令和4年度契約状況調査票!$F:$AW,31,FALSE),IF(AND(Q141="○",P141="分担契約"),"分担契約"&amp;CHAR(10)&amp;"契約総額 "&amp;TEXT(VLOOKUP(A141,[7]令和4年度契約状況調査票!$F:$AW,15,FALSE),"#,##0円")&amp;"(B)"&amp;CHAR(10)&amp;VLOOKUP(A141,[7]令和4年度契約状況調査票!$F:$AW,31,FALSE),(IF(P141="分担契約/単価契約","単価契約"&amp;CHAR(10)&amp;"予定調達総額 "&amp;TEXT(VLOOKUP(A141,[7]令和4年度契約状況調査票!$F:$AW,15,FALSE),"#,##0円")&amp;CHAR(10)&amp;"分担契約"&amp;CHAR(10)&amp;VLOOKUP(A141,[7]令和4年度契約状況調査票!$F:$AW,31,FALSE),IF(P141="分担契約","分担契約"&amp;CHAR(10)&amp;"契約総額 "&amp;TEXT(VLOOKUP(A141,[7]令和4年度契約状況調査票!$F:$AW,15,FALSE),"#,##0円")&amp;CHAR(10)&amp;VLOOKUP(A141,[7]令和4年度契約状況調査票!$F:$AW,31,FALSE),IF(P141="単価契約","単価契約"&amp;CHAR(10)&amp;"予定調達総額 "&amp;TEXT(VLOOKUP(A141,[7]令和4年度契約状況調査票!$F:$AW,15,FALSE),"#,##0円")&amp;CHAR(10)&amp;VLOOKUP(A141,[7]令和4年度契約状況調査票!$F:$AW,31,FALSE),VLOOKUP(A141,[7]令和4年度契約状況調査票!$F:$AW,31,FALSE))))))))</f>
        <v/>
      </c>
      <c r="P141" s="36" t="str">
        <f>IF(A141="","",VLOOKUP(A141,[7]令和4年度契約状況調査票!$F:$CE,52,FALSE))</f>
        <v/>
      </c>
    </row>
    <row r="142" spans="1:16" ht="67.5" hidden="1" customHeight="1">
      <c r="A142" s="42" t="str">
        <f>IF(MAX([7]令和4年度契約状況調査票!F13:F148)&gt;=ROW()-5,ROW()-5,"")</f>
        <v/>
      </c>
      <c r="B142" s="13" t="str">
        <f>IF(A142="","",VLOOKUP(A142,[7]令和4年度契約状況調査票!$F:$AW,4,FALSE))</f>
        <v/>
      </c>
      <c r="C142" s="14" t="str">
        <f>IF(A142="","",VLOOKUP(A142,[7]令和4年度契約状況調査票!$F:$AW,5,FALSE))</f>
        <v/>
      </c>
      <c r="D142" s="15" t="str">
        <f>IF(A142="","",VLOOKUP(A142,[7]令和4年度契約状況調査票!$F:$AW,8,FALSE))</f>
        <v/>
      </c>
      <c r="E142" s="13" t="str">
        <f>IF(A142="","",VLOOKUP(A142,[7]令和4年度契約状況調査票!$F:$AW,9,FALSE))</f>
        <v/>
      </c>
      <c r="F142" s="16" t="str">
        <f>IF(A142="","",VLOOKUP(A142,[7]令和4年度契約状況調査票!$F:$AW,10,FALSE))</f>
        <v/>
      </c>
      <c r="G142" s="45" t="str">
        <f>IF(A142="","",VLOOKUP(A142,[7]令和4年度契約状況調査票!$F:$AW,30,FALSE))</f>
        <v/>
      </c>
      <c r="H142" s="18" t="str">
        <f>IF(A142="","",IF(VLOOKUP(A142,[7]令和4年度契約状況調査票!$F:$AW,13,FALSE)="他官署で調達手続きを実施のため","他官署で調達手続きを実施のため",IF(VLOOKUP(A142,[7]令和4年度契約状況調査票!$F:$AW,20,FALSE)="②同種の他の契約の予定価格を類推されるおそれがあるため公表しない","同種の他の契約の予定価格を類推されるおそれがあるため公表しない",IF(VLOOKUP(A142,[7]令和4年度契約状況調査票!$F:$AW,20,FALSE)="－","－",IF(VLOOKUP(A142,[7]令和4年度契約状況調査票!$F:$AW,6,FALSE)&lt;&gt;"",TEXT(VLOOKUP(A142,[7]令和4年度契約状況調査票!$F:$AW,13,FALSE),"#,##0円")&amp;CHAR(10)&amp;"(A)",VLOOKUP(A142,[7]令和4年度契約状況調査票!$F:$AW,13,FALSE))))))</f>
        <v/>
      </c>
      <c r="I142" s="18" t="str">
        <f>IF(A142="","",VLOOKUP(A142,[7]令和4年度契約状況調査票!$F:$AW,14,FALSE))</f>
        <v/>
      </c>
      <c r="J142" s="20" t="str">
        <f>IF(A142="","",IF(VLOOKUP(A142,[7]令和4年度契約状況調査票!$F:$AW,13,FALSE)="他官署で調達手続きを実施のため","－",IF(VLOOKUP(A142,[7]令和4年度契約状況調査票!$F:$AW,20,FALSE)="②同種の他の契約の予定価格を類推されるおそれがあるため公表しない","－",IF(VLOOKUP(A142,[7]令和4年度契約状況調査票!$F:$AW,20,FALSE)="－","－",IF(VLOOKUP(A142,[7]令和4年度契約状況調査票!$F:$AW,6,FALSE)&lt;&gt;"",TEXT(VLOOKUP(A142,[7]令和4年度契約状況調査票!$F:$AW,16,FALSE),"#.0%")&amp;CHAR(10)&amp;"(B/A×100)",VLOOKUP(A142,[7]令和4年度契約状況調査票!$F:$AW,16,FALSE))))))</f>
        <v/>
      </c>
      <c r="K142" s="38"/>
      <c r="L142" s="20" t="str">
        <f>IF(A142="","",IF(VLOOKUP(A142,[7]令和4年度契約状況調査票!$F:$AW,26,FALSE)="①公益社団法人","公社",IF(VLOOKUP(A142,[7]令和4年度契約状況調査票!$F:$AW,26,FALSE)="②公益財団法人","公財","")))</f>
        <v/>
      </c>
      <c r="M142" s="20" t="str">
        <f>IF(A142="","",VLOOKUP(A142,[7]令和4年度契約状況調査票!$F:$AW,27,FALSE))</f>
        <v/>
      </c>
      <c r="N142" s="38" t="str">
        <f>IF(A142="","",IF(VLOOKUP(A142,[7]令和4年度契約状況調査票!$F:$AW,12,FALSE)="国所管",VLOOKUP(A142,[7]令和4年度契約状況調査票!$F:$AW,23,FALSE),""))</f>
        <v/>
      </c>
      <c r="O142" s="22" t="str">
        <f>IF(A142="","",IF(AND(Q142="○",P142="分担契約/単価契約"),"単価契約"&amp;CHAR(10)&amp;"予定調達総額 "&amp;TEXT(VLOOKUP(A142,[7]令和4年度契約状況調査票!$F:$AW,15,FALSE),"#,##0円")&amp;"(B)"&amp;CHAR(10)&amp;"分担契約"&amp;CHAR(10)&amp;VLOOKUP(A142,[7]令和4年度契約状況調査票!$F:$AW,31,FALSE),IF(AND(Q142="○",P142="分担契約"),"分担契約"&amp;CHAR(10)&amp;"契約総額 "&amp;TEXT(VLOOKUP(A142,[7]令和4年度契約状況調査票!$F:$AW,15,FALSE),"#,##0円")&amp;"(B)"&amp;CHAR(10)&amp;VLOOKUP(A142,[7]令和4年度契約状況調査票!$F:$AW,31,FALSE),(IF(P142="分担契約/単価契約","単価契約"&amp;CHAR(10)&amp;"予定調達総額 "&amp;TEXT(VLOOKUP(A142,[7]令和4年度契約状況調査票!$F:$AW,15,FALSE),"#,##0円")&amp;CHAR(10)&amp;"分担契約"&amp;CHAR(10)&amp;VLOOKUP(A142,[7]令和4年度契約状況調査票!$F:$AW,31,FALSE),IF(P142="分担契約","分担契約"&amp;CHAR(10)&amp;"契約総額 "&amp;TEXT(VLOOKUP(A142,[7]令和4年度契約状況調査票!$F:$AW,15,FALSE),"#,##0円")&amp;CHAR(10)&amp;VLOOKUP(A142,[7]令和4年度契約状況調査票!$F:$AW,31,FALSE),IF(P142="単価契約","単価契約"&amp;CHAR(10)&amp;"予定調達総額 "&amp;TEXT(VLOOKUP(A142,[7]令和4年度契約状況調査票!$F:$AW,15,FALSE),"#,##0円")&amp;CHAR(10)&amp;VLOOKUP(A142,[7]令和4年度契約状況調査票!$F:$AW,31,FALSE),VLOOKUP(A142,[7]令和4年度契約状況調査票!$F:$AW,31,FALSE))))))))</f>
        <v/>
      </c>
      <c r="P142" s="36" t="str">
        <f>IF(A142="","",VLOOKUP(A142,[7]令和4年度契約状況調査票!$F:$CE,52,FALSE))</f>
        <v/>
      </c>
    </row>
    <row r="143" spans="1:16" ht="67.5" hidden="1" customHeight="1">
      <c r="A143" s="42" t="str">
        <f>IF(MAX([7]令和4年度契約状況調査票!F13:F149)&gt;=ROW()-5,ROW()-5,"")</f>
        <v/>
      </c>
      <c r="B143" s="13" t="str">
        <f>IF(A143="","",VLOOKUP(A143,[7]令和4年度契約状況調査票!$F:$AW,4,FALSE))</f>
        <v/>
      </c>
      <c r="C143" s="14" t="str">
        <f>IF(A143="","",VLOOKUP(A143,[7]令和4年度契約状況調査票!$F:$AW,5,FALSE))</f>
        <v/>
      </c>
      <c r="D143" s="15" t="str">
        <f>IF(A143="","",VLOOKUP(A143,[7]令和4年度契約状況調査票!$F:$AW,8,FALSE))</f>
        <v/>
      </c>
      <c r="E143" s="13" t="str">
        <f>IF(A143="","",VLOOKUP(A143,[7]令和4年度契約状況調査票!$F:$AW,9,FALSE))</f>
        <v/>
      </c>
      <c r="F143" s="16" t="str">
        <f>IF(A143="","",VLOOKUP(A143,[7]令和4年度契約状況調査票!$F:$AW,10,FALSE))</f>
        <v/>
      </c>
      <c r="G143" s="45" t="str">
        <f>IF(A143="","",VLOOKUP(A143,[7]令和4年度契約状況調査票!$F:$AW,30,FALSE))</f>
        <v/>
      </c>
      <c r="H143" s="18" t="str">
        <f>IF(A143="","",IF(VLOOKUP(A143,[7]令和4年度契約状況調査票!$F:$AW,13,FALSE)="他官署で調達手続きを実施のため","他官署で調達手続きを実施のため",IF(VLOOKUP(A143,[7]令和4年度契約状況調査票!$F:$AW,20,FALSE)="②同種の他の契約の予定価格を類推されるおそれがあるため公表しない","同種の他の契約の予定価格を類推されるおそれがあるため公表しない",IF(VLOOKUP(A143,[7]令和4年度契約状況調査票!$F:$AW,20,FALSE)="－","－",IF(VLOOKUP(A143,[7]令和4年度契約状況調査票!$F:$AW,6,FALSE)&lt;&gt;"",TEXT(VLOOKUP(A143,[7]令和4年度契約状況調査票!$F:$AW,13,FALSE),"#,##0円")&amp;CHAR(10)&amp;"(A)",VLOOKUP(A143,[7]令和4年度契約状況調査票!$F:$AW,13,FALSE))))))</f>
        <v/>
      </c>
      <c r="I143" s="18" t="str">
        <f>IF(A143="","",VLOOKUP(A143,[7]令和4年度契約状況調査票!$F:$AW,14,FALSE))</f>
        <v/>
      </c>
      <c r="J143" s="20" t="str">
        <f>IF(A143="","",IF(VLOOKUP(A143,[7]令和4年度契約状況調査票!$F:$AW,13,FALSE)="他官署で調達手続きを実施のため","－",IF(VLOOKUP(A143,[7]令和4年度契約状況調査票!$F:$AW,20,FALSE)="②同種の他の契約の予定価格を類推されるおそれがあるため公表しない","－",IF(VLOOKUP(A143,[7]令和4年度契約状況調査票!$F:$AW,20,FALSE)="－","－",IF(VLOOKUP(A143,[7]令和4年度契約状況調査票!$F:$AW,6,FALSE)&lt;&gt;"",TEXT(VLOOKUP(A143,[7]令和4年度契約状況調査票!$F:$AW,16,FALSE),"#.0%")&amp;CHAR(10)&amp;"(B/A×100)",VLOOKUP(A143,[7]令和4年度契約状況調査票!$F:$AW,16,FALSE))))))</f>
        <v/>
      </c>
      <c r="K143" s="38"/>
      <c r="L143" s="20" t="str">
        <f>IF(A143="","",IF(VLOOKUP(A143,[7]令和4年度契約状況調査票!$F:$AW,26,FALSE)="①公益社団法人","公社",IF(VLOOKUP(A143,[7]令和4年度契約状況調査票!$F:$AW,26,FALSE)="②公益財団法人","公財","")))</f>
        <v/>
      </c>
      <c r="M143" s="20" t="str">
        <f>IF(A143="","",VLOOKUP(A143,[7]令和4年度契約状況調査票!$F:$AW,27,FALSE))</f>
        <v/>
      </c>
      <c r="N143" s="38" t="str">
        <f>IF(A143="","",IF(VLOOKUP(A143,[7]令和4年度契約状況調査票!$F:$AW,12,FALSE)="国所管",VLOOKUP(A143,[7]令和4年度契約状況調査票!$F:$AW,23,FALSE),""))</f>
        <v/>
      </c>
      <c r="O143" s="22" t="str">
        <f>IF(A143="","",IF(AND(Q143="○",P143="分担契約/単価契約"),"単価契約"&amp;CHAR(10)&amp;"予定調達総額 "&amp;TEXT(VLOOKUP(A143,[7]令和4年度契約状況調査票!$F:$AW,15,FALSE),"#,##0円")&amp;"(B)"&amp;CHAR(10)&amp;"分担契約"&amp;CHAR(10)&amp;VLOOKUP(A143,[7]令和4年度契約状況調査票!$F:$AW,31,FALSE),IF(AND(Q143="○",P143="分担契約"),"分担契約"&amp;CHAR(10)&amp;"契約総額 "&amp;TEXT(VLOOKUP(A143,[7]令和4年度契約状況調査票!$F:$AW,15,FALSE),"#,##0円")&amp;"(B)"&amp;CHAR(10)&amp;VLOOKUP(A143,[7]令和4年度契約状況調査票!$F:$AW,31,FALSE),(IF(P143="分担契約/単価契約","単価契約"&amp;CHAR(10)&amp;"予定調達総額 "&amp;TEXT(VLOOKUP(A143,[7]令和4年度契約状況調査票!$F:$AW,15,FALSE),"#,##0円")&amp;CHAR(10)&amp;"分担契約"&amp;CHAR(10)&amp;VLOOKUP(A143,[7]令和4年度契約状況調査票!$F:$AW,31,FALSE),IF(P143="分担契約","分担契約"&amp;CHAR(10)&amp;"契約総額 "&amp;TEXT(VLOOKUP(A143,[7]令和4年度契約状況調査票!$F:$AW,15,FALSE),"#,##0円")&amp;CHAR(10)&amp;VLOOKUP(A143,[7]令和4年度契約状況調査票!$F:$AW,31,FALSE),IF(P143="単価契約","単価契約"&amp;CHAR(10)&amp;"予定調達総額 "&amp;TEXT(VLOOKUP(A143,[7]令和4年度契約状況調査票!$F:$AW,15,FALSE),"#,##0円")&amp;CHAR(10)&amp;VLOOKUP(A143,[7]令和4年度契約状況調査票!$F:$AW,31,FALSE),VLOOKUP(A143,[7]令和4年度契約状況調査票!$F:$AW,31,FALSE))))))))</f>
        <v/>
      </c>
      <c r="P143" s="36" t="str">
        <f>IF(A143="","",VLOOKUP(A143,[7]令和4年度契約状況調査票!$F:$CE,52,FALSE))</f>
        <v/>
      </c>
    </row>
    <row r="144" spans="1:16" ht="60" hidden="1" customHeight="1">
      <c r="A144" s="42" t="str">
        <f>IF(MAX([7]令和4年度契約状況調査票!F13:F150)&gt;=ROW()-5,ROW()-5,"")</f>
        <v/>
      </c>
      <c r="B144" s="13" t="str">
        <f>IF(A144="","",VLOOKUP(A144,[7]令和4年度契約状況調査票!$F:$AW,4,FALSE))</f>
        <v/>
      </c>
      <c r="C144" s="14" t="str">
        <f>IF(A144="","",VLOOKUP(A144,[7]令和4年度契約状況調査票!$F:$AW,5,FALSE))</f>
        <v/>
      </c>
      <c r="D144" s="15" t="str">
        <f>IF(A144="","",VLOOKUP(A144,[7]令和4年度契約状況調査票!$F:$AW,8,FALSE))</f>
        <v/>
      </c>
      <c r="E144" s="13" t="str">
        <f>IF(A144="","",VLOOKUP(A144,[7]令和4年度契約状況調査票!$F:$AW,9,FALSE))</f>
        <v/>
      </c>
      <c r="F144" s="16" t="str">
        <f>IF(A144="","",VLOOKUP(A144,[7]令和4年度契約状況調査票!$F:$AW,10,FALSE))</f>
        <v/>
      </c>
      <c r="G144" s="45" t="str">
        <f>IF(A144="","",VLOOKUP(A144,[7]令和4年度契約状況調査票!$F:$AW,30,FALSE))</f>
        <v/>
      </c>
      <c r="H144" s="18" t="str">
        <f>IF(A144="","",IF(VLOOKUP(A144,[7]令和4年度契約状況調査票!$F:$AW,13,FALSE)="他官署で調達手続きを実施のため","他官署で調達手続きを実施のため",IF(VLOOKUP(A144,[7]令和4年度契約状況調査票!$F:$AW,20,FALSE)="②同種の他の契約の予定価格を類推されるおそれがあるため公表しない","同種の他の契約の予定価格を類推されるおそれがあるため公表しない",IF(VLOOKUP(A144,[7]令和4年度契約状況調査票!$F:$AW,20,FALSE)="－","－",IF(VLOOKUP(A144,[7]令和4年度契約状況調査票!$F:$AW,6,FALSE)&lt;&gt;"",TEXT(VLOOKUP(A144,[7]令和4年度契約状況調査票!$F:$AW,13,FALSE),"#,##0円")&amp;CHAR(10)&amp;"(A)",VLOOKUP(A144,[7]令和4年度契約状況調査票!$F:$AW,13,FALSE))))))</f>
        <v/>
      </c>
      <c r="I144" s="18" t="str">
        <f>IF(A144="","",VLOOKUP(A144,[7]令和4年度契約状況調査票!$F:$AW,14,FALSE))</f>
        <v/>
      </c>
      <c r="J144" s="20" t="str">
        <f>IF(A144="","",IF(VLOOKUP(A144,[7]令和4年度契約状況調査票!$F:$AW,13,FALSE)="他官署で調達手続きを実施のため","－",IF(VLOOKUP(A144,[7]令和4年度契約状況調査票!$F:$AW,20,FALSE)="②同種の他の契約の予定価格を類推されるおそれがあるため公表しない","－",IF(VLOOKUP(A144,[7]令和4年度契約状況調査票!$F:$AW,20,FALSE)="－","－",IF(VLOOKUP(A144,[7]令和4年度契約状況調査票!$F:$AW,6,FALSE)&lt;&gt;"",TEXT(VLOOKUP(A144,[7]令和4年度契約状況調査票!$F:$AW,16,FALSE),"#.0%")&amp;CHAR(10)&amp;"(B/A×100)",VLOOKUP(A144,[7]令和4年度契約状況調査票!$F:$AW,16,FALSE))))))</f>
        <v/>
      </c>
      <c r="K144" s="38"/>
      <c r="L144" s="20" t="str">
        <f>IF(A144="","",IF(VLOOKUP(A144,[7]令和4年度契約状況調査票!$F:$AW,26,FALSE)="①公益社団法人","公社",IF(VLOOKUP(A144,[7]令和4年度契約状況調査票!$F:$AW,26,FALSE)="②公益財団法人","公財","")))</f>
        <v/>
      </c>
      <c r="M144" s="20" t="str">
        <f>IF(A144="","",VLOOKUP(A144,[7]令和4年度契約状況調査票!$F:$AW,27,FALSE))</f>
        <v/>
      </c>
      <c r="N144" s="38" t="str">
        <f>IF(A144="","",IF(VLOOKUP(A144,[7]令和4年度契約状況調査票!$F:$AW,12,FALSE)="国所管",VLOOKUP(A144,[7]令和4年度契約状況調査票!$F:$AW,23,FALSE),""))</f>
        <v/>
      </c>
      <c r="O144" s="22" t="str">
        <f>IF(A144="","",IF(AND(Q144="○",P144="分担契約/単価契約"),"単価契約"&amp;CHAR(10)&amp;"予定調達総額 "&amp;TEXT(VLOOKUP(A144,[7]令和4年度契約状況調査票!$F:$AW,15,FALSE),"#,##0円")&amp;"(B)"&amp;CHAR(10)&amp;"分担契約"&amp;CHAR(10)&amp;VLOOKUP(A144,[7]令和4年度契約状況調査票!$F:$AW,31,FALSE),IF(AND(Q144="○",P144="分担契約"),"分担契約"&amp;CHAR(10)&amp;"契約総額 "&amp;TEXT(VLOOKUP(A144,[7]令和4年度契約状況調査票!$F:$AW,15,FALSE),"#,##0円")&amp;"(B)"&amp;CHAR(10)&amp;VLOOKUP(A144,[7]令和4年度契約状況調査票!$F:$AW,31,FALSE),(IF(P144="分担契約/単価契約","単価契約"&amp;CHAR(10)&amp;"予定調達総額 "&amp;TEXT(VLOOKUP(A144,[7]令和4年度契約状況調査票!$F:$AW,15,FALSE),"#,##0円")&amp;CHAR(10)&amp;"分担契約"&amp;CHAR(10)&amp;VLOOKUP(A144,[7]令和4年度契約状況調査票!$F:$AW,31,FALSE),IF(P144="分担契約","分担契約"&amp;CHAR(10)&amp;"契約総額 "&amp;TEXT(VLOOKUP(A144,[7]令和4年度契約状況調査票!$F:$AW,15,FALSE),"#,##0円")&amp;CHAR(10)&amp;VLOOKUP(A144,[7]令和4年度契約状況調査票!$F:$AW,31,FALSE),IF(P144="単価契約","単価契約"&amp;CHAR(10)&amp;"予定調達総額 "&amp;TEXT(VLOOKUP(A144,[7]令和4年度契約状況調査票!$F:$AW,15,FALSE),"#,##0円")&amp;CHAR(10)&amp;VLOOKUP(A144,[7]令和4年度契約状況調査票!$F:$AW,31,FALSE),VLOOKUP(A144,[7]令和4年度契約状況調査票!$F:$AW,31,FALSE))))))))</f>
        <v/>
      </c>
      <c r="P144" s="36" t="str">
        <f>IF(A144="","",VLOOKUP(A144,[7]令和4年度契約状況調査票!$F:$CE,52,FALSE))</f>
        <v/>
      </c>
    </row>
    <row r="145" spans="1:16" ht="60" hidden="1" customHeight="1">
      <c r="A145" s="42" t="str">
        <f>IF(MAX([7]令和4年度契約状況調査票!F13:F151)&gt;=ROW()-5,ROW()-5,"")</f>
        <v/>
      </c>
      <c r="B145" s="13" t="str">
        <f>IF(A145="","",VLOOKUP(A145,[7]令和4年度契約状況調査票!$F:$AW,4,FALSE))</f>
        <v/>
      </c>
      <c r="C145" s="14" t="str">
        <f>IF(A145="","",VLOOKUP(A145,[7]令和4年度契約状況調査票!$F:$AW,5,FALSE))</f>
        <v/>
      </c>
      <c r="D145" s="15" t="str">
        <f>IF(A145="","",VLOOKUP(A145,[7]令和4年度契約状況調査票!$F:$AW,8,FALSE))</f>
        <v/>
      </c>
      <c r="E145" s="13" t="str">
        <f>IF(A145="","",VLOOKUP(A145,[7]令和4年度契約状況調査票!$F:$AW,9,FALSE))</f>
        <v/>
      </c>
      <c r="F145" s="16" t="str">
        <f>IF(A145="","",VLOOKUP(A145,[7]令和4年度契約状況調査票!$F:$AW,10,FALSE))</f>
        <v/>
      </c>
      <c r="G145" s="45" t="str">
        <f>IF(A145="","",VLOOKUP(A145,[7]令和4年度契約状況調査票!$F:$AW,30,FALSE))</f>
        <v/>
      </c>
      <c r="H145" s="18" t="str">
        <f>IF(A145="","",IF(VLOOKUP(A145,[7]令和4年度契約状況調査票!$F:$AW,13,FALSE)="他官署で調達手続きを実施のため","他官署で調達手続きを実施のため",IF(VLOOKUP(A145,[7]令和4年度契約状況調査票!$F:$AW,20,FALSE)="②同種の他の契約の予定価格を類推されるおそれがあるため公表しない","同種の他の契約の予定価格を類推されるおそれがあるため公表しない",IF(VLOOKUP(A145,[7]令和4年度契約状況調査票!$F:$AW,20,FALSE)="－","－",IF(VLOOKUP(A145,[7]令和4年度契約状況調査票!$F:$AW,6,FALSE)&lt;&gt;"",TEXT(VLOOKUP(A145,[7]令和4年度契約状況調査票!$F:$AW,13,FALSE),"#,##0円")&amp;CHAR(10)&amp;"(A)",VLOOKUP(A145,[7]令和4年度契約状況調査票!$F:$AW,13,FALSE))))))</f>
        <v/>
      </c>
      <c r="I145" s="18" t="str">
        <f>IF(A145="","",VLOOKUP(A145,[7]令和4年度契約状況調査票!$F:$AW,14,FALSE))</f>
        <v/>
      </c>
      <c r="J145" s="20" t="str">
        <f>IF(A145="","",IF(VLOOKUP(A145,[7]令和4年度契約状況調査票!$F:$AW,13,FALSE)="他官署で調達手続きを実施のため","－",IF(VLOOKUP(A145,[7]令和4年度契約状況調査票!$F:$AW,20,FALSE)="②同種の他の契約の予定価格を類推されるおそれがあるため公表しない","－",IF(VLOOKUP(A145,[7]令和4年度契約状況調査票!$F:$AW,20,FALSE)="－","－",IF(VLOOKUP(A145,[7]令和4年度契約状況調査票!$F:$AW,6,FALSE)&lt;&gt;"",TEXT(VLOOKUP(A145,[7]令和4年度契約状況調査票!$F:$AW,16,FALSE),"#.0%")&amp;CHAR(10)&amp;"(B/A×100)",VLOOKUP(A145,[7]令和4年度契約状況調査票!$F:$AW,16,FALSE))))))</f>
        <v/>
      </c>
      <c r="K145" s="38"/>
      <c r="L145" s="20" t="str">
        <f>IF(A145="","",IF(VLOOKUP(A145,[7]令和4年度契約状況調査票!$F:$AW,26,FALSE)="①公益社団法人","公社",IF(VLOOKUP(A145,[7]令和4年度契約状況調査票!$F:$AW,26,FALSE)="②公益財団法人","公財","")))</f>
        <v/>
      </c>
      <c r="M145" s="20" t="str">
        <f>IF(A145="","",VLOOKUP(A145,[7]令和4年度契約状況調査票!$F:$AW,27,FALSE))</f>
        <v/>
      </c>
      <c r="N145" s="38" t="str">
        <f>IF(A145="","",IF(VLOOKUP(A145,[7]令和4年度契約状況調査票!$F:$AW,12,FALSE)="国所管",VLOOKUP(A145,[7]令和4年度契約状況調査票!$F:$AW,23,FALSE),""))</f>
        <v/>
      </c>
      <c r="O145" s="22" t="str">
        <f>IF(A145="","",IF(AND(Q145="○",P145="分担契約/単価契約"),"単価契約"&amp;CHAR(10)&amp;"予定調達総額 "&amp;TEXT(VLOOKUP(A145,[7]令和4年度契約状況調査票!$F:$AW,15,FALSE),"#,##0円")&amp;"(B)"&amp;CHAR(10)&amp;"分担契約"&amp;CHAR(10)&amp;VLOOKUP(A145,[7]令和4年度契約状況調査票!$F:$AW,31,FALSE),IF(AND(Q145="○",P145="分担契約"),"分担契約"&amp;CHAR(10)&amp;"契約総額 "&amp;TEXT(VLOOKUP(A145,[7]令和4年度契約状況調査票!$F:$AW,15,FALSE),"#,##0円")&amp;"(B)"&amp;CHAR(10)&amp;VLOOKUP(A145,[7]令和4年度契約状況調査票!$F:$AW,31,FALSE),(IF(P145="分担契約/単価契約","単価契約"&amp;CHAR(10)&amp;"予定調達総額 "&amp;TEXT(VLOOKUP(A145,[7]令和4年度契約状況調査票!$F:$AW,15,FALSE),"#,##0円")&amp;CHAR(10)&amp;"分担契約"&amp;CHAR(10)&amp;VLOOKUP(A145,[7]令和4年度契約状況調査票!$F:$AW,31,FALSE),IF(P145="分担契約","分担契約"&amp;CHAR(10)&amp;"契約総額 "&amp;TEXT(VLOOKUP(A145,[7]令和4年度契約状況調査票!$F:$AW,15,FALSE),"#,##0円")&amp;CHAR(10)&amp;VLOOKUP(A145,[7]令和4年度契約状況調査票!$F:$AW,31,FALSE),IF(P145="単価契約","単価契約"&amp;CHAR(10)&amp;"予定調達総額 "&amp;TEXT(VLOOKUP(A145,[7]令和4年度契約状況調査票!$F:$AW,15,FALSE),"#,##0円")&amp;CHAR(10)&amp;VLOOKUP(A145,[7]令和4年度契約状況調査票!$F:$AW,31,FALSE),VLOOKUP(A145,[7]令和4年度契約状況調査票!$F:$AW,31,FALSE))))))))</f>
        <v/>
      </c>
      <c r="P145" s="36" t="str">
        <f>IF(A145="","",VLOOKUP(A145,[7]令和4年度契約状況調査票!$F:$CE,52,FALSE))</f>
        <v/>
      </c>
    </row>
    <row r="146" spans="1:16" ht="67.5" hidden="1" customHeight="1">
      <c r="A146" s="42" t="str">
        <f>IF(MAX([7]令和4年度契約状況調査票!F13:F152)&gt;=ROW()-5,ROW()-5,"")</f>
        <v/>
      </c>
      <c r="B146" s="13" t="str">
        <f>IF(A146="","",VLOOKUP(A146,[7]令和4年度契約状況調査票!$F:$AW,4,FALSE))</f>
        <v/>
      </c>
      <c r="C146" s="14" t="str">
        <f>IF(A146="","",VLOOKUP(A146,[7]令和4年度契約状況調査票!$F:$AW,5,FALSE))</f>
        <v/>
      </c>
      <c r="D146" s="15" t="str">
        <f>IF(A146="","",VLOOKUP(A146,[7]令和4年度契約状況調査票!$F:$AW,8,FALSE))</f>
        <v/>
      </c>
      <c r="E146" s="13" t="str">
        <f>IF(A146="","",VLOOKUP(A146,[7]令和4年度契約状況調査票!$F:$AW,9,FALSE))</f>
        <v/>
      </c>
      <c r="F146" s="16" t="str">
        <f>IF(A146="","",VLOOKUP(A146,[7]令和4年度契約状況調査票!$F:$AW,10,FALSE))</f>
        <v/>
      </c>
      <c r="G146" s="45" t="str">
        <f>IF(A146="","",VLOOKUP(A146,[7]令和4年度契約状況調査票!$F:$AW,30,FALSE))</f>
        <v/>
      </c>
      <c r="H146" s="18" t="str">
        <f>IF(A146="","",IF(VLOOKUP(A146,[7]令和4年度契約状況調査票!$F:$AW,13,FALSE)="他官署で調達手続きを実施のため","他官署で調達手続きを実施のため",IF(VLOOKUP(A146,[7]令和4年度契約状況調査票!$F:$AW,20,FALSE)="②同種の他の契約の予定価格を類推されるおそれがあるため公表しない","同種の他の契約の予定価格を類推されるおそれがあるため公表しない",IF(VLOOKUP(A146,[7]令和4年度契約状況調査票!$F:$AW,20,FALSE)="－","－",IF(VLOOKUP(A146,[7]令和4年度契約状況調査票!$F:$AW,6,FALSE)&lt;&gt;"",TEXT(VLOOKUP(A146,[7]令和4年度契約状況調査票!$F:$AW,13,FALSE),"#,##0円")&amp;CHAR(10)&amp;"(A)",VLOOKUP(A146,[7]令和4年度契約状況調査票!$F:$AW,13,FALSE))))))</f>
        <v/>
      </c>
      <c r="I146" s="18" t="str">
        <f>IF(A146="","",VLOOKUP(A146,[7]令和4年度契約状況調査票!$F:$AW,14,FALSE))</f>
        <v/>
      </c>
      <c r="J146" s="20" t="str">
        <f>IF(A146="","",IF(VLOOKUP(A146,[7]令和4年度契約状況調査票!$F:$AW,13,FALSE)="他官署で調達手続きを実施のため","－",IF(VLOOKUP(A146,[7]令和4年度契約状況調査票!$F:$AW,20,FALSE)="②同種の他の契約の予定価格を類推されるおそれがあるため公表しない","－",IF(VLOOKUP(A146,[7]令和4年度契約状況調査票!$F:$AW,20,FALSE)="－","－",IF(VLOOKUP(A146,[7]令和4年度契約状況調査票!$F:$AW,6,FALSE)&lt;&gt;"",TEXT(VLOOKUP(A146,[7]令和4年度契約状況調査票!$F:$AW,16,FALSE),"#.0%")&amp;CHAR(10)&amp;"(B/A×100)",VLOOKUP(A146,[7]令和4年度契約状況調査票!$F:$AW,16,FALSE))))))</f>
        <v/>
      </c>
      <c r="K146" s="38"/>
      <c r="L146" s="20" t="str">
        <f>IF(A146="","",IF(VLOOKUP(A146,[7]令和4年度契約状況調査票!$F:$AW,26,FALSE)="①公益社団法人","公社",IF(VLOOKUP(A146,[7]令和4年度契約状況調査票!$F:$AW,26,FALSE)="②公益財団法人","公財","")))</f>
        <v/>
      </c>
      <c r="M146" s="20" t="str">
        <f>IF(A146="","",VLOOKUP(A146,[7]令和4年度契約状況調査票!$F:$AW,27,FALSE))</f>
        <v/>
      </c>
      <c r="N146" s="38" t="str">
        <f>IF(A146="","",IF(VLOOKUP(A146,[7]令和4年度契約状況調査票!$F:$AW,12,FALSE)="国所管",VLOOKUP(A146,[7]令和4年度契約状況調査票!$F:$AW,23,FALSE),""))</f>
        <v/>
      </c>
      <c r="O146" s="22" t="str">
        <f>IF(A146="","",IF(AND(Q146="○",P146="分担契約/単価契約"),"単価契約"&amp;CHAR(10)&amp;"予定調達総額 "&amp;TEXT(VLOOKUP(A146,[7]令和4年度契約状況調査票!$F:$AW,15,FALSE),"#,##0円")&amp;"(B)"&amp;CHAR(10)&amp;"分担契約"&amp;CHAR(10)&amp;VLOOKUP(A146,[7]令和4年度契約状況調査票!$F:$AW,31,FALSE),IF(AND(Q146="○",P146="分担契約"),"分担契約"&amp;CHAR(10)&amp;"契約総額 "&amp;TEXT(VLOOKUP(A146,[7]令和4年度契約状況調査票!$F:$AW,15,FALSE),"#,##0円")&amp;"(B)"&amp;CHAR(10)&amp;VLOOKUP(A146,[7]令和4年度契約状況調査票!$F:$AW,31,FALSE),(IF(P146="分担契約/単価契約","単価契約"&amp;CHAR(10)&amp;"予定調達総額 "&amp;TEXT(VLOOKUP(A146,[7]令和4年度契約状況調査票!$F:$AW,15,FALSE),"#,##0円")&amp;CHAR(10)&amp;"分担契約"&amp;CHAR(10)&amp;VLOOKUP(A146,[7]令和4年度契約状況調査票!$F:$AW,31,FALSE),IF(P146="分担契約","分担契約"&amp;CHAR(10)&amp;"契約総額 "&amp;TEXT(VLOOKUP(A146,[7]令和4年度契約状況調査票!$F:$AW,15,FALSE),"#,##0円")&amp;CHAR(10)&amp;VLOOKUP(A146,[7]令和4年度契約状況調査票!$F:$AW,31,FALSE),IF(P146="単価契約","単価契約"&amp;CHAR(10)&amp;"予定調達総額 "&amp;TEXT(VLOOKUP(A146,[7]令和4年度契約状況調査票!$F:$AW,15,FALSE),"#,##0円")&amp;CHAR(10)&amp;VLOOKUP(A146,[7]令和4年度契約状況調査票!$F:$AW,31,FALSE),VLOOKUP(A146,[7]令和4年度契約状況調査票!$F:$AW,31,FALSE))))))))</f>
        <v/>
      </c>
      <c r="P146" s="36" t="str">
        <f>IF(A146="","",VLOOKUP(A146,[7]令和4年度契約状況調査票!$F:$CE,52,FALSE))</f>
        <v/>
      </c>
    </row>
    <row r="147" spans="1:16" ht="60" hidden="1" customHeight="1">
      <c r="A147" s="42" t="str">
        <f>IF(MAX([7]令和4年度契約状況調査票!F13:F153)&gt;=ROW()-5,ROW()-5,"")</f>
        <v/>
      </c>
      <c r="B147" s="13" t="str">
        <f>IF(A147="","",VLOOKUP(A147,[7]令和4年度契約状況調査票!$F:$AW,4,FALSE))</f>
        <v/>
      </c>
      <c r="C147" s="14" t="str">
        <f>IF(A147="","",VLOOKUP(A147,[7]令和4年度契約状況調査票!$F:$AW,5,FALSE))</f>
        <v/>
      </c>
      <c r="D147" s="15" t="str">
        <f>IF(A147="","",VLOOKUP(A147,[7]令和4年度契約状況調査票!$F:$AW,8,FALSE))</f>
        <v/>
      </c>
      <c r="E147" s="13" t="str">
        <f>IF(A147="","",VLOOKUP(A147,[7]令和4年度契約状況調査票!$F:$AW,9,FALSE))</f>
        <v/>
      </c>
      <c r="F147" s="16" t="str">
        <f>IF(A147="","",VLOOKUP(A147,[7]令和4年度契約状況調査票!$F:$AW,10,FALSE))</f>
        <v/>
      </c>
      <c r="G147" s="45" t="str">
        <f>IF(A147="","",VLOOKUP(A147,[7]令和4年度契約状況調査票!$F:$AW,30,FALSE))</f>
        <v/>
      </c>
      <c r="H147" s="18" t="str">
        <f>IF(A147="","",IF(VLOOKUP(A147,[7]令和4年度契約状況調査票!$F:$AW,13,FALSE)="他官署で調達手続きを実施のため","他官署で調達手続きを実施のため",IF(VLOOKUP(A147,[7]令和4年度契約状況調査票!$F:$AW,20,FALSE)="②同種の他の契約の予定価格を類推されるおそれがあるため公表しない","同種の他の契約の予定価格を類推されるおそれがあるため公表しない",IF(VLOOKUP(A147,[7]令和4年度契約状況調査票!$F:$AW,20,FALSE)="－","－",IF(VLOOKUP(A147,[7]令和4年度契約状況調査票!$F:$AW,6,FALSE)&lt;&gt;"",TEXT(VLOOKUP(A147,[7]令和4年度契約状況調査票!$F:$AW,13,FALSE),"#,##0円")&amp;CHAR(10)&amp;"(A)",VLOOKUP(A147,[7]令和4年度契約状況調査票!$F:$AW,13,FALSE))))))</f>
        <v/>
      </c>
      <c r="I147" s="18" t="str">
        <f>IF(A147="","",VLOOKUP(A147,[7]令和4年度契約状況調査票!$F:$AW,14,FALSE))</f>
        <v/>
      </c>
      <c r="J147" s="20" t="str">
        <f>IF(A147="","",IF(VLOOKUP(A147,[7]令和4年度契約状況調査票!$F:$AW,13,FALSE)="他官署で調達手続きを実施のため","－",IF(VLOOKUP(A147,[7]令和4年度契約状況調査票!$F:$AW,20,FALSE)="②同種の他の契約の予定価格を類推されるおそれがあるため公表しない","－",IF(VLOOKUP(A147,[7]令和4年度契約状況調査票!$F:$AW,20,FALSE)="－","－",IF(VLOOKUP(A147,[7]令和4年度契約状況調査票!$F:$AW,6,FALSE)&lt;&gt;"",TEXT(VLOOKUP(A147,[7]令和4年度契約状況調査票!$F:$AW,16,FALSE),"#.0%")&amp;CHAR(10)&amp;"(B/A×100)",VLOOKUP(A147,[7]令和4年度契約状況調査票!$F:$AW,16,FALSE))))))</f>
        <v/>
      </c>
      <c r="K147" s="38"/>
      <c r="L147" s="20" t="str">
        <f>IF(A147="","",IF(VLOOKUP(A147,[7]令和4年度契約状況調査票!$F:$AW,26,FALSE)="①公益社団法人","公社",IF(VLOOKUP(A147,[7]令和4年度契約状況調査票!$F:$AW,26,FALSE)="②公益財団法人","公財","")))</f>
        <v/>
      </c>
      <c r="M147" s="20" t="str">
        <f>IF(A147="","",VLOOKUP(A147,[7]令和4年度契約状況調査票!$F:$AW,27,FALSE))</f>
        <v/>
      </c>
      <c r="N147" s="38" t="str">
        <f>IF(A147="","",IF(VLOOKUP(A147,[7]令和4年度契約状況調査票!$F:$AW,12,FALSE)="国所管",VLOOKUP(A147,[7]令和4年度契約状況調査票!$F:$AW,23,FALSE),""))</f>
        <v/>
      </c>
      <c r="O147" s="22" t="str">
        <f>IF(A147="","",IF(AND(Q147="○",P147="分担契約/単価契約"),"単価契約"&amp;CHAR(10)&amp;"予定調達総額 "&amp;TEXT(VLOOKUP(A147,[7]令和4年度契約状況調査票!$F:$AW,15,FALSE),"#,##0円")&amp;"(B)"&amp;CHAR(10)&amp;"分担契約"&amp;CHAR(10)&amp;VLOOKUP(A147,[7]令和4年度契約状況調査票!$F:$AW,31,FALSE),IF(AND(Q147="○",P147="分担契約"),"分担契約"&amp;CHAR(10)&amp;"契約総額 "&amp;TEXT(VLOOKUP(A147,[7]令和4年度契約状況調査票!$F:$AW,15,FALSE),"#,##0円")&amp;"(B)"&amp;CHAR(10)&amp;VLOOKUP(A147,[7]令和4年度契約状況調査票!$F:$AW,31,FALSE),(IF(P147="分担契約/単価契約","単価契約"&amp;CHAR(10)&amp;"予定調達総額 "&amp;TEXT(VLOOKUP(A147,[7]令和4年度契約状況調査票!$F:$AW,15,FALSE),"#,##0円")&amp;CHAR(10)&amp;"分担契約"&amp;CHAR(10)&amp;VLOOKUP(A147,[7]令和4年度契約状況調査票!$F:$AW,31,FALSE),IF(P147="分担契約","分担契約"&amp;CHAR(10)&amp;"契約総額 "&amp;TEXT(VLOOKUP(A147,[7]令和4年度契約状況調査票!$F:$AW,15,FALSE),"#,##0円")&amp;CHAR(10)&amp;VLOOKUP(A147,[7]令和4年度契約状況調査票!$F:$AW,31,FALSE),IF(P147="単価契約","単価契約"&amp;CHAR(10)&amp;"予定調達総額 "&amp;TEXT(VLOOKUP(A147,[7]令和4年度契約状況調査票!$F:$AW,15,FALSE),"#,##0円")&amp;CHAR(10)&amp;VLOOKUP(A147,[7]令和4年度契約状況調査票!$F:$AW,31,FALSE),VLOOKUP(A147,[7]令和4年度契約状況調査票!$F:$AW,31,FALSE))))))))</f>
        <v/>
      </c>
      <c r="P147" s="36" t="str">
        <f>IF(A147="","",VLOOKUP(A147,[7]令和4年度契約状況調査票!$F:$CE,52,FALSE))</f>
        <v/>
      </c>
    </row>
    <row r="148" spans="1:16" ht="60" hidden="1" customHeight="1">
      <c r="A148" s="42" t="str">
        <f>IF(MAX([7]令和4年度契約状況調査票!F13:F154)&gt;=ROW()-5,ROW()-5,"")</f>
        <v/>
      </c>
      <c r="B148" s="13" t="str">
        <f>IF(A148="","",VLOOKUP(A148,[7]令和4年度契約状況調査票!$F:$AW,4,FALSE))</f>
        <v/>
      </c>
      <c r="C148" s="14" t="str">
        <f>IF(A148="","",VLOOKUP(A148,[7]令和4年度契約状況調査票!$F:$AW,5,FALSE))</f>
        <v/>
      </c>
      <c r="D148" s="15" t="str">
        <f>IF(A148="","",VLOOKUP(A148,[7]令和4年度契約状況調査票!$F:$AW,8,FALSE))</f>
        <v/>
      </c>
      <c r="E148" s="13" t="str">
        <f>IF(A148="","",VLOOKUP(A148,[7]令和4年度契約状況調査票!$F:$AW,9,FALSE))</f>
        <v/>
      </c>
      <c r="F148" s="16" t="str">
        <f>IF(A148="","",VLOOKUP(A148,[7]令和4年度契約状況調査票!$F:$AW,10,FALSE))</f>
        <v/>
      </c>
      <c r="G148" s="45" t="str">
        <f>IF(A148="","",VLOOKUP(A148,[7]令和4年度契約状況調査票!$F:$AW,30,FALSE))</f>
        <v/>
      </c>
      <c r="H148" s="18" t="str">
        <f>IF(A148="","",IF(VLOOKUP(A148,[7]令和4年度契約状況調査票!$F:$AW,13,FALSE)="他官署で調達手続きを実施のため","他官署で調達手続きを実施のため",IF(VLOOKUP(A148,[7]令和4年度契約状況調査票!$F:$AW,20,FALSE)="②同種の他の契約の予定価格を類推されるおそれがあるため公表しない","同種の他の契約の予定価格を類推されるおそれがあるため公表しない",IF(VLOOKUP(A148,[7]令和4年度契約状況調査票!$F:$AW,20,FALSE)="－","－",IF(VLOOKUP(A148,[7]令和4年度契約状況調査票!$F:$AW,6,FALSE)&lt;&gt;"",TEXT(VLOOKUP(A148,[7]令和4年度契約状況調査票!$F:$AW,13,FALSE),"#,##0円")&amp;CHAR(10)&amp;"(A)",VLOOKUP(A148,[7]令和4年度契約状況調査票!$F:$AW,13,FALSE))))))</f>
        <v/>
      </c>
      <c r="I148" s="18" t="str">
        <f>IF(A148="","",VLOOKUP(A148,[7]令和4年度契約状況調査票!$F:$AW,14,FALSE))</f>
        <v/>
      </c>
      <c r="J148" s="20" t="str">
        <f>IF(A148="","",IF(VLOOKUP(A148,[7]令和4年度契約状況調査票!$F:$AW,13,FALSE)="他官署で調達手続きを実施のため","－",IF(VLOOKUP(A148,[7]令和4年度契約状況調査票!$F:$AW,20,FALSE)="②同種の他の契約の予定価格を類推されるおそれがあるため公表しない","－",IF(VLOOKUP(A148,[7]令和4年度契約状況調査票!$F:$AW,20,FALSE)="－","－",IF(VLOOKUP(A148,[7]令和4年度契約状況調査票!$F:$AW,6,FALSE)&lt;&gt;"",TEXT(VLOOKUP(A148,[7]令和4年度契約状況調査票!$F:$AW,16,FALSE),"#.0%")&amp;CHAR(10)&amp;"(B/A×100)",VLOOKUP(A148,[7]令和4年度契約状況調査票!$F:$AW,16,FALSE))))))</f>
        <v/>
      </c>
      <c r="K148" s="38"/>
      <c r="L148" s="20" t="str">
        <f>IF(A148="","",IF(VLOOKUP(A148,[7]令和4年度契約状況調査票!$F:$AW,26,FALSE)="①公益社団法人","公社",IF(VLOOKUP(A148,[7]令和4年度契約状況調査票!$F:$AW,26,FALSE)="②公益財団法人","公財","")))</f>
        <v/>
      </c>
      <c r="M148" s="20" t="str">
        <f>IF(A148="","",VLOOKUP(A148,[7]令和4年度契約状況調査票!$F:$AW,27,FALSE))</f>
        <v/>
      </c>
      <c r="N148" s="38" t="str">
        <f>IF(A148="","",IF(VLOOKUP(A148,[7]令和4年度契約状況調査票!$F:$AW,12,FALSE)="国所管",VLOOKUP(A148,[7]令和4年度契約状況調査票!$F:$AW,23,FALSE),""))</f>
        <v/>
      </c>
      <c r="O148" s="22" t="str">
        <f>IF(A148="","",IF(AND(Q148="○",P148="分担契約/単価契約"),"単価契約"&amp;CHAR(10)&amp;"予定調達総額 "&amp;TEXT(VLOOKUP(A148,[7]令和4年度契約状況調査票!$F:$AW,15,FALSE),"#,##0円")&amp;"(B)"&amp;CHAR(10)&amp;"分担契約"&amp;CHAR(10)&amp;VLOOKUP(A148,[7]令和4年度契約状況調査票!$F:$AW,31,FALSE),IF(AND(Q148="○",P148="分担契約"),"分担契約"&amp;CHAR(10)&amp;"契約総額 "&amp;TEXT(VLOOKUP(A148,[7]令和4年度契約状況調査票!$F:$AW,15,FALSE),"#,##0円")&amp;"(B)"&amp;CHAR(10)&amp;VLOOKUP(A148,[7]令和4年度契約状況調査票!$F:$AW,31,FALSE),(IF(P148="分担契約/単価契約","単価契約"&amp;CHAR(10)&amp;"予定調達総額 "&amp;TEXT(VLOOKUP(A148,[7]令和4年度契約状況調査票!$F:$AW,15,FALSE),"#,##0円")&amp;CHAR(10)&amp;"分担契約"&amp;CHAR(10)&amp;VLOOKUP(A148,[7]令和4年度契約状況調査票!$F:$AW,31,FALSE),IF(P148="分担契約","分担契約"&amp;CHAR(10)&amp;"契約総額 "&amp;TEXT(VLOOKUP(A148,[7]令和4年度契約状況調査票!$F:$AW,15,FALSE),"#,##0円")&amp;CHAR(10)&amp;VLOOKUP(A148,[7]令和4年度契約状況調査票!$F:$AW,31,FALSE),IF(P148="単価契約","単価契約"&amp;CHAR(10)&amp;"予定調達総額 "&amp;TEXT(VLOOKUP(A148,[7]令和4年度契約状況調査票!$F:$AW,15,FALSE),"#,##0円")&amp;CHAR(10)&amp;VLOOKUP(A148,[7]令和4年度契約状況調査票!$F:$AW,31,FALSE),VLOOKUP(A148,[7]令和4年度契約状況調査票!$F:$AW,31,FALSE))))))))</f>
        <v/>
      </c>
      <c r="P148" s="36" t="str">
        <f>IF(A148="","",VLOOKUP(A148,[7]令和4年度契約状況調査票!$F:$CE,52,FALSE))</f>
        <v/>
      </c>
    </row>
    <row r="149" spans="1:16" ht="67.5" hidden="1" customHeight="1">
      <c r="A149" s="42" t="str">
        <f>IF(MAX([7]令和4年度契約状況調査票!F13:F155)&gt;=ROW()-5,ROW()-5,"")</f>
        <v/>
      </c>
      <c r="B149" s="13" t="str">
        <f>IF(A149="","",VLOOKUP(A149,[7]令和4年度契約状況調査票!$F:$AW,4,FALSE))</f>
        <v/>
      </c>
      <c r="C149" s="14" t="str">
        <f>IF(A149="","",VLOOKUP(A149,[7]令和4年度契約状況調査票!$F:$AW,5,FALSE))</f>
        <v/>
      </c>
      <c r="D149" s="15" t="str">
        <f>IF(A149="","",VLOOKUP(A149,[7]令和4年度契約状況調査票!$F:$AW,8,FALSE))</f>
        <v/>
      </c>
      <c r="E149" s="13" t="str">
        <f>IF(A149="","",VLOOKUP(A149,[7]令和4年度契約状況調査票!$F:$AW,9,FALSE))</f>
        <v/>
      </c>
      <c r="F149" s="16" t="str">
        <f>IF(A149="","",VLOOKUP(A149,[7]令和4年度契約状況調査票!$F:$AW,10,FALSE))</f>
        <v/>
      </c>
      <c r="G149" s="45" t="str">
        <f>IF(A149="","",VLOOKUP(A149,[7]令和4年度契約状況調査票!$F:$AW,30,FALSE))</f>
        <v/>
      </c>
      <c r="H149" s="18" t="str">
        <f>IF(A149="","",IF(VLOOKUP(A149,[7]令和4年度契約状況調査票!$F:$AW,13,FALSE)="他官署で調達手続きを実施のため","他官署で調達手続きを実施のため",IF(VLOOKUP(A149,[7]令和4年度契約状況調査票!$F:$AW,20,FALSE)="②同種の他の契約の予定価格を類推されるおそれがあるため公表しない","同種の他の契約の予定価格を類推されるおそれがあるため公表しない",IF(VLOOKUP(A149,[7]令和4年度契約状況調査票!$F:$AW,20,FALSE)="－","－",IF(VLOOKUP(A149,[7]令和4年度契約状況調査票!$F:$AW,6,FALSE)&lt;&gt;"",TEXT(VLOOKUP(A149,[7]令和4年度契約状況調査票!$F:$AW,13,FALSE),"#,##0円")&amp;CHAR(10)&amp;"(A)",VLOOKUP(A149,[7]令和4年度契約状況調査票!$F:$AW,13,FALSE))))))</f>
        <v/>
      </c>
      <c r="I149" s="18" t="str">
        <f>IF(A149="","",VLOOKUP(A149,[7]令和4年度契約状況調査票!$F:$AW,14,FALSE))</f>
        <v/>
      </c>
      <c r="J149" s="20" t="str">
        <f>IF(A149="","",IF(VLOOKUP(A149,[7]令和4年度契約状況調査票!$F:$AW,13,FALSE)="他官署で調達手続きを実施のため","－",IF(VLOOKUP(A149,[7]令和4年度契約状況調査票!$F:$AW,20,FALSE)="②同種の他の契約の予定価格を類推されるおそれがあるため公表しない","－",IF(VLOOKUP(A149,[7]令和4年度契約状況調査票!$F:$AW,20,FALSE)="－","－",IF(VLOOKUP(A149,[7]令和4年度契約状況調査票!$F:$AW,6,FALSE)&lt;&gt;"",TEXT(VLOOKUP(A149,[7]令和4年度契約状況調査票!$F:$AW,16,FALSE),"#.0%")&amp;CHAR(10)&amp;"(B/A×100)",VLOOKUP(A149,[7]令和4年度契約状況調査票!$F:$AW,16,FALSE))))))</f>
        <v/>
      </c>
      <c r="K149" s="38"/>
      <c r="L149" s="20" t="str">
        <f>IF(A149="","",IF(VLOOKUP(A149,[7]令和4年度契約状況調査票!$F:$AW,26,FALSE)="①公益社団法人","公社",IF(VLOOKUP(A149,[7]令和4年度契約状況調査票!$F:$AW,26,FALSE)="②公益財団法人","公財","")))</f>
        <v/>
      </c>
      <c r="M149" s="20" t="str">
        <f>IF(A149="","",VLOOKUP(A149,[7]令和4年度契約状況調査票!$F:$AW,27,FALSE))</f>
        <v/>
      </c>
      <c r="N149" s="38" t="str">
        <f>IF(A149="","",IF(VLOOKUP(A149,[7]令和4年度契約状況調査票!$F:$AW,12,FALSE)="国所管",VLOOKUP(A149,[7]令和4年度契約状況調査票!$F:$AW,23,FALSE),""))</f>
        <v/>
      </c>
      <c r="O149" s="22" t="str">
        <f>IF(A149="","",IF(AND(Q149="○",P149="分担契約/単価契約"),"単価契約"&amp;CHAR(10)&amp;"予定調達総額 "&amp;TEXT(VLOOKUP(A149,[7]令和4年度契約状況調査票!$F:$AW,15,FALSE),"#,##0円")&amp;"(B)"&amp;CHAR(10)&amp;"分担契約"&amp;CHAR(10)&amp;VLOOKUP(A149,[7]令和4年度契約状況調査票!$F:$AW,31,FALSE),IF(AND(Q149="○",P149="分担契約"),"分担契約"&amp;CHAR(10)&amp;"契約総額 "&amp;TEXT(VLOOKUP(A149,[7]令和4年度契約状況調査票!$F:$AW,15,FALSE),"#,##0円")&amp;"(B)"&amp;CHAR(10)&amp;VLOOKUP(A149,[7]令和4年度契約状況調査票!$F:$AW,31,FALSE),(IF(P149="分担契約/単価契約","単価契約"&amp;CHAR(10)&amp;"予定調達総額 "&amp;TEXT(VLOOKUP(A149,[7]令和4年度契約状況調査票!$F:$AW,15,FALSE),"#,##0円")&amp;CHAR(10)&amp;"分担契約"&amp;CHAR(10)&amp;VLOOKUP(A149,[7]令和4年度契約状況調査票!$F:$AW,31,FALSE),IF(P149="分担契約","分担契約"&amp;CHAR(10)&amp;"契約総額 "&amp;TEXT(VLOOKUP(A149,[7]令和4年度契約状況調査票!$F:$AW,15,FALSE),"#,##0円")&amp;CHAR(10)&amp;VLOOKUP(A149,[7]令和4年度契約状況調査票!$F:$AW,31,FALSE),IF(P149="単価契約","単価契約"&amp;CHAR(10)&amp;"予定調達総額 "&amp;TEXT(VLOOKUP(A149,[7]令和4年度契約状況調査票!$F:$AW,15,FALSE),"#,##0円")&amp;CHAR(10)&amp;VLOOKUP(A149,[7]令和4年度契約状況調査票!$F:$AW,31,FALSE),VLOOKUP(A149,[7]令和4年度契約状況調査票!$F:$AW,31,FALSE))))))))</f>
        <v/>
      </c>
      <c r="P149" s="36" t="str">
        <f>IF(A149="","",VLOOKUP(A149,[7]令和4年度契約状況調査票!$F:$CE,52,FALSE))</f>
        <v/>
      </c>
    </row>
    <row r="150" spans="1:16" ht="60" hidden="1" customHeight="1">
      <c r="A150" s="42" t="str">
        <f>IF(MAX([7]令和4年度契約状況調査票!F13:F156)&gt;=ROW()-5,ROW()-5,"")</f>
        <v/>
      </c>
      <c r="B150" s="13" t="str">
        <f>IF(A150="","",VLOOKUP(A150,[7]令和4年度契約状況調査票!$F:$AW,4,FALSE))</f>
        <v/>
      </c>
      <c r="C150" s="14" t="str">
        <f>IF(A150="","",VLOOKUP(A150,[7]令和4年度契約状況調査票!$F:$AW,5,FALSE))</f>
        <v/>
      </c>
      <c r="D150" s="15" t="str">
        <f>IF(A150="","",VLOOKUP(A150,[7]令和4年度契約状況調査票!$F:$AW,8,FALSE))</f>
        <v/>
      </c>
      <c r="E150" s="13" t="str">
        <f>IF(A150="","",VLOOKUP(A150,[7]令和4年度契約状況調査票!$F:$AW,9,FALSE))</f>
        <v/>
      </c>
      <c r="F150" s="16" t="str">
        <f>IF(A150="","",VLOOKUP(A150,[7]令和4年度契約状況調査票!$F:$AW,10,FALSE))</f>
        <v/>
      </c>
      <c r="G150" s="45" t="str">
        <f>IF(A150="","",VLOOKUP(A150,[7]令和4年度契約状況調査票!$F:$AW,30,FALSE))</f>
        <v/>
      </c>
      <c r="H150" s="18" t="str">
        <f>IF(A150="","",IF(VLOOKUP(A150,[7]令和4年度契約状況調査票!$F:$AW,13,FALSE)="他官署で調達手続きを実施のため","他官署で調達手続きを実施のため",IF(VLOOKUP(A150,[7]令和4年度契約状況調査票!$F:$AW,20,FALSE)="②同種の他の契約の予定価格を類推されるおそれがあるため公表しない","同種の他の契約の予定価格を類推されるおそれがあるため公表しない",IF(VLOOKUP(A150,[7]令和4年度契約状況調査票!$F:$AW,20,FALSE)="－","－",IF(VLOOKUP(A150,[7]令和4年度契約状況調査票!$F:$AW,6,FALSE)&lt;&gt;"",TEXT(VLOOKUP(A150,[7]令和4年度契約状況調査票!$F:$AW,13,FALSE),"#,##0円")&amp;CHAR(10)&amp;"(A)",VLOOKUP(A150,[7]令和4年度契約状況調査票!$F:$AW,13,FALSE))))))</f>
        <v/>
      </c>
      <c r="I150" s="18" t="str">
        <f>IF(A150="","",VLOOKUP(A150,[7]令和4年度契約状況調査票!$F:$AW,14,FALSE))</f>
        <v/>
      </c>
      <c r="J150" s="20" t="str">
        <f>IF(A150="","",IF(VLOOKUP(A150,[7]令和4年度契約状況調査票!$F:$AW,13,FALSE)="他官署で調達手続きを実施のため","－",IF(VLOOKUP(A150,[7]令和4年度契約状況調査票!$F:$AW,20,FALSE)="②同種の他の契約の予定価格を類推されるおそれがあるため公表しない","－",IF(VLOOKUP(A150,[7]令和4年度契約状況調査票!$F:$AW,20,FALSE)="－","－",IF(VLOOKUP(A150,[7]令和4年度契約状況調査票!$F:$AW,6,FALSE)&lt;&gt;"",TEXT(VLOOKUP(A150,[7]令和4年度契約状況調査票!$F:$AW,16,FALSE),"#.0%")&amp;CHAR(10)&amp;"(B/A×100)",VLOOKUP(A150,[7]令和4年度契約状況調査票!$F:$AW,16,FALSE))))))</f>
        <v/>
      </c>
      <c r="K150" s="38"/>
      <c r="L150" s="20" t="str">
        <f>IF(A150="","",IF(VLOOKUP(A150,[7]令和4年度契約状況調査票!$F:$AW,26,FALSE)="①公益社団法人","公社",IF(VLOOKUP(A150,[7]令和4年度契約状況調査票!$F:$AW,26,FALSE)="②公益財団法人","公財","")))</f>
        <v/>
      </c>
      <c r="M150" s="20" t="str">
        <f>IF(A150="","",VLOOKUP(A150,[7]令和4年度契約状況調査票!$F:$AW,27,FALSE))</f>
        <v/>
      </c>
      <c r="N150" s="38" t="str">
        <f>IF(A150="","",IF(VLOOKUP(A150,[7]令和4年度契約状況調査票!$F:$AW,12,FALSE)="国所管",VLOOKUP(A150,[7]令和4年度契約状況調査票!$F:$AW,23,FALSE),""))</f>
        <v/>
      </c>
      <c r="O150" s="22" t="str">
        <f>IF(A150="","",IF(AND(Q150="○",P150="分担契約/単価契約"),"単価契約"&amp;CHAR(10)&amp;"予定調達総額 "&amp;TEXT(VLOOKUP(A150,[7]令和4年度契約状況調査票!$F:$AW,15,FALSE),"#,##0円")&amp;"(B)"&amp;CHAR(10)&amp;"分担契約"&amp;CHAR(10)&amp;VLOOKUP(A150,[7]令和4年度契約状況調査票!$F:$AW,31,FALSE),IF(AND(Q150="○",P150="分担契約"),"分担契約"&amp;CHAR(10)&amp;"契約総額 "&amp;TEXT(VLOOKUP(A150,[7]令和4年度契約状況調査票!$F:$AW,15,FALSE),"#,##0円")&amp;"(B)"&amp;CHAR(10)&amp;VLOOKUP(A150,[7]令和4年度契約状況調査票!$F:$AW,31,FALSE),(IF(P150="分担契約/単価契約","単価契約"&amp;CHAR(10)&amp;"予定調達総額 "&amp;TEXT(VLOOKUP(A150,[7]令和4年度契約状況調査票!$F:$AW,15,FALSE),"#,##0円")&amp;CHAR(10)&amp;"分担契約"&amp;CHAR(10)&amp;VLOOKUP(A150,[7]令和4年度契約状況調査票!$F:$AW,31,FALSE),IF(P150="分担契約","分担契約"&amp;CHAR(10)&amp;"契約総額 "&amp;TEXT(VLOOKUP(A150,[7]令和4年度契約状況調査票!$F:$AW,15,FALSE),"#,##0円")&amp;CHAR(10)&amp;VLOOKUP(A150,[7]令和4年度契約状況調査票!$F:$AW,31,FALSE),IF(P150="単価契約","単価契約"&amp;CHAR(10)&amp;"予定調達総額 "&amp;TEXT(VLOOKUP(A150,[7]令和4年度契約状況調査票!$F:$AW,15,FALSE),"#,##0円")&amp;CHAR(10)&amp;VLOOKUP(A150,[7]令和4年度契約状況調査票!$F:$AW,31,FALSE),VLOOKUP(A150,[7]令和4年度契約状況調査票!$F:$AW,31,FALSE))))))))</f>
        <v/>
      </c>
      <c r="P150" s="36" t="str">
        <f>IF(A150="","",VLOOKUP(A150,[7]令和4年度契約状況調査票!$F:$CE,52,FALSE))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dataValidation operator="greaterThanOrEqual" allowBlank="1" showInputMessage="1" showErrorMessage="1" errorTitle="注意" error="プルダウンメニューから選択して下さい_x000a_" sqref="G6:G150"/>
  </dataValidations>
  <printOptions horizontalCentered="1"/>
  <pageMargins left="0.43" right="0.2" top="0.95" bottom="0.44" header="0.36" footer="0.32"/>
  <pageSetup paperSize="9" scale="71" orientation="landscape" blackAndWhite="1" r:id="rId1"/>
  <headerFooter alignWithMargins="0"/>
  <rowBreaks count="1" manualBreakCount="1">
    <brk id="11"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金澤</dc:creator>
  <cp:lastModifiedBy>金澤</cp:lastModifiedBy>
  <dcterms:created xsi:type="dcterms:W3CDTF">2022-06-22T00:55:25Z</dcterms:created>
  <dcterms:modified xsi:type="dcterms:W3CDTF">2022-06-22T01:02:53Z</dcterms:modified>
</cp:coreProperties>
</file>