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5 令和3年8月分（提出期限：9月17日（金））\00 報告用\H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O108" i="1" l="1"/>
  <c r="K108" i="1"/>
  <c r="G108" i="1"/>
  <c r="C108" i="1"/>
  <c r="P108" i="1"/>
  <c r="K107" i="1"/>
  <c r="C107" i="1"/>
  <c r="O107" i="1"/>
  <c r="K106" i="1"/>
  <c r="C106" i="1"/>
  <c r="O106" i="1"/>
  <c r="K105" i="1"/>
  <c r="K104" i="1"/>
  <c r="K103" i="1"/>
  <c r="K102" i="1"/>
  <c r="K101" i="1"/>
  <c r="J100" i="1"/>
  <c r="F100" i="1"/>
  <c r="J98" i="1"/>
  <c r="F98" i="1"/>
  <c r="J96" i="1"/>
  <c r="F96" i="1"/>
  <c r="J94" i="1"/>
  <c r="F94" i="1"/>
  <c r="K93" i="1"/>
  <c r="J92" i="1"/>
  <c r="F92" i="1"/>
  <c r="F90" i="1"/>
  <c r="J90" i="1"/>
  <c r="F88" i="1"/>
  <c r="J88" i="1"/>
  <c r="O87" i="1"/>
  <c r="L87" i="1"/>
  <c r="K87" i="1"/>
  <c r="H87" i="1"/>
  <c r="G87" i="1"/>
  <c r="D87" i="1"/>
  <c r="C87" i="1"/>
  <c r="P87" i="1"/>
  <c r="P86" i="1"/>
  <c r="O86" i="1"/>
  <c r="K86" i="1"/>
  <c r="I86" i="1"/>
  <c r="H86" i="1"/>
  <c r="E86" i="1"/>
  <c r="D86" i="1"/>
  <c r="C86" i="1"/>
  <c r="P85" i="1"/>
  <c r="O85" i="1"/>
  <c r="M85" i="1"/>
  <c r="K85" i="1"/>
  <c r="I85" i="1"/>
  <c r="H85" i="1"/>
  <c r="E85" i="1"/>
  <c r="D85" i="1"/>
  <c r="C85" i="1"/>
  <c r="P84" i="1"/>
  <c r="O84" i="1"/>
  <c r="M84" i="1"/>
  <c r="K84" i="1"/>
  <c r="I84" i="1"/>
  <c r="H84" i="1"/>
  <c r="E84" i="1"/>
  <c r="D84" i="1"/>
  <c r="C84" i="1"/>
  <c r="P83" i="1"/>
  <c r="O83" i="1"/>
  <c r="M83" i="1"/>
  <c r="K83" i="1"/>
  <c r="I83" i="1"/>
  <c r="H83" i="1"/>
  <c r="E83" i="1"/>
  <c r="D83" i="1"/>
  <c r="C83" i="1"/>
  <c r="P82" i="1"/>
  <c r="O82" i="1"/>
  <c r="M82" i="1"/>
  <c r="K82" i="1"/>
  <c r="I82" i="1"/>
  <c r="H82" i="1"/>
  <c r="E82" i="1"/>
  <c r="D82" i="1"/>
  <c r="C82" i="1"/>
  <c r="P81" i="1"/>
  <c r="M81" i="1"/>
  <c r="K81" i="1"/>
  <c r="H81" i="1"/>
  <c r="E81" i="1"/>
  <c r="C81" i="1"/>
  <c r="O81" i="1"/>
  <c r="M80" i="1"/>
  <c r="H80" i="1"/>
  <c r="C80" i="1"/>
  <c r="O80" i="1"/>
  <c r="O79" i="1"/>
  <c r="K79" i="1"/>
  <c r="G79" i="1"/>
  <c r="C79" i="1"/>
  <c r="N79" i="1"/>
  <c r="O78" i="1"/>
  <c r="K78" i="1"/>
  <c r="G78" i="1"/>
  <c r="C78" i="1"/>
  <c r="N78" i="1"/>
  <c r="O77" i="1"/>
  <c r="M77" i="1"/>
  <c r="G77" i="1"/>
  <c r="E77" i="1"/>
  <c r="O76" i="1"/>
  <c r="M76" i="1"/>
  <c r="G76" i="1"/>
  <c r="E76" i="1"/>
  <c r="O75" i="1"/>
  <c r="M75" i="1"/>
  <c r="G75" i="1"/>
  <c r="E75" i="1"/>
  <c r="O74" i="1"/>
  <c r="M74" i="1"/>
  <c r="G74" i="1"/>
  <c r="E74" i="1"/>
  <c r="O73" i="1"/>
  <c r="M73" i="1"/>
  <c r="G73" i="1"/>
  <c r="E73" i="1"/>
  <c r="I71" i="1"/>
  <c r="G71" i="1"/>
  <c r="M70" i="1"/>
  <c r="I69" i="1"/>
  <c r="G69" i="1"/>
  <c r="G67" i="1"/>
  <c r="I67" i="1"/>
  <c r="G65" i="1"/>
  <c r="I65" i="1"/>
  <c r="M64" i="1"/>
  <c r="C64" i="1"/>
  <c r="O64" i="1"/>
  <c r="N63" i="1"/>
  <c r="I63" i="1"/>
  <c r="C63" i="1"/>
  <c r="O63" i="1"/>
  <c r="N62" i="1"/>
  <c r="I62" i="1"/>
  <c r="C62" i="1"/>
  <c r="O62" i="1"/>
  <c r="N61" i="1"/>
  <c r="I61" i="1"/>
  <c r="C61" i="1"/>
  <c r="O61" i="1"/>
  <c r="N60" i="1"/>
  <c r="I60" i="1"/>
  <c r="C60" i="1"/>
  <c r="O60" i="1"/>
  <c r="N59" i="1"/>
  <c r="I59" i="1"/>
  <c r="C59" i="1"/>
  <c r="O59" i="1"/>
  <c r="N58" i="1"/>
  <c r="I58" i="1"/>
  <c r="C58" i="1"/>
  <c r="O58" i="1"/>
  <c r="N57" i="1"/>
  <c r="I57" i="1"/>
  <c r="C57" i="1"/>
  <c r="O57" i="1"/>
  <c r="N56" i="1"/>
  <c r="I56" i="1"/>
  <c r="C56" i="1"/>
  <c r="O56" i="1"/>
  <c r="N55" i="1"/>
  <c r="I55" i="1"/>
  <c r="C55" i="1"/>
  <c r="O55" i="1"/>
  <c r="N54" i="1"/>
  <c r="I54" i="1"/>
  <c r="C54" i="1"/>
  <c r="O54" i="1"/>
  <c r="N53" i="1"/>
  <c r="I53" i="1"/>
  <c r="C53" i="1"/>
  <c r="O53" i="1"/>
  <c r="N52" i="1"/>
  <c r="I52" i="1"/>
  <c r="C52" i="1"/>
  <c r="O52" i="1"/>
  <c r="N51" i="1"/>
  <c r="I51" i="1"/>
  <c r="C51" i="1"/>
  <c r="O51" i="1"/>
  <c r="N50" i="1"/>
  <c r="I50" i="1"/>
  <c r="C50" i="1"/>
  <c r="O50" i="1"/>
  <c r="N49" i="1"/>
  <c r="I49" i="1"/>
  <c r="C49" i="1"/>
  <c r="O49" i="1"/>
  <c r="N48" i="1"/>
  <c r="I48" i="1"/>
  <c r="C48" i="1"/>
  <c r="O48" i="1"/>
  <c r="N47" i="1"/>
  <c r="I47" i="1"/>
  <c r="C47" i="1"/>
  <c r="O47" i="1"/>
  <c r="N46" i="1"/>
  <c r="I46" i="1"/>
  <c r="C46" i="1"/>
  <c r="O46" i="1"/>
  <c r="N45" i="1"/>
  <c r="I45" i="1"/>
  <c r="C45" i="1"/>
  <c r="K45" i="1"/>
  <c r="N44" i="1"/>
  <c r="I44" i="1"/>
  <c r="C44" i="1"/>
  <c r="O44" i="1"/>
  <c r="N43" i="1"/>
  <c r="I43" i="1"/>
  <c r="C43" i="1"/>
  <c r="O43" i="1"/>
  <c r="N42" i="1"/>
  <c r="I42" i="1"/>
  <c r="C42" i="1"/>
  <c r="O42" i="1"/>
  <c r="N41" i="1"/>
  <c r="I41" i="1"/>
  <c r="C41" i="1"/>
  <c r="O41" i="1"/>
  <c r="N40" i="1"/>
  <c r="I40" i="1"/>
  <c r="C40" i="1"/>
  <c r="O40" i="1"/>
  <c r="N39" i="1"/>
  <c r="I39" i="1"/>
  <c r="C39" i="1"/>
  <c r="O39" i="1"/>
  <c r="N38" i="1"/>
  <c r="I38" i="1"/>
  <c r="C38" i="1"/>
  <c r="O38" i="1"/>
  <c r="N37" i="1"/>
  <c r="I37" i="1"/>
  <c r="C37" i="1"/>
  <c r="O37" i="1"/>
  <c r="N36" i="1"/>
  <c r="I36" i="1"/>
  <c r="C36" i="1"/>
  <c r="O36" i="1"/>
  <c r="N35" i="1"/>
  <c r="I35" i="1"/>
  <c r="C35" i="1"/>
  <c r="O35" i="1"/>
  <c r="N34" i="1"/>
  <c r="I34" i="1"/>
  <c r="C34" i="1"/>
  <c r="O34" i="1"/>
  <c r="N33" i="1"/>
  <c r="I33" i="1"/>
  <c r="C33" i="1"/>
  <c r="O33" i="1"/>
  <c r="N32" i="1"/>
  <c r="I32" i="1"/>
  <c r="C32" i="1"/>
  <c r="K32" i="1"/>
  <c r="N31" i="1"/>
  <c r="I31" i="1"/>
  <c r="C31" i="1"/>
  <c r="O31" i="1"/>
  <c r="N30" i="1"/>
  <c r="I30" i="1"/>
  <c r="C30" i="1"/>
  <c r="O30" i="1"/>
  <c r="N29" i="1"/>
  <c r="K29" i="1"/>
  <c r="I29" i="1"/>
  <c r="F29" i="1"/>
  <c r="D29" i="1"/>
  <c r="B29" i="1"/>
  <c r="P28" i="1"/>
  <c r="N28" i="1"/>
  <c r="L28" i="1"/>
  <c r="J28" i="1"/>
  <c r="H28" i="1"/>
  <c r="F28" i="1"/>
  <c r="D28" i="1"/>
  <c r="B28" i="1"/>
  <c r="O28" i="1"/>
  <c r="P27" i="1"/>
  <c r="N27" i="1"/>
  <c r="L27" i="1"/>
  <c r="J27" i="1"/>
  <c r="H27" i="1"/>
  <c r="F27" i="1"/>
  <c r="D27" i="1"/>
  <c r="B27" i="1"/>
  <c r="O27" i="1"/>
  <c r="P26" i="1"/>
  <c r="N26" i="1"/>
  <c r="L26" i="1"/>
  <c r="J26" i="1"/>
  <c r="H26" i="1"/>
  <c r="F26" i="1"/>
  <c r="D26" i="1"/>
  <c r="B26" i="1"/>
  <c r="O26" i="1"/>
  <c r="P25" i="1"/>
  <c r="N25" i="1"/>
  <c r="L25" i="1"/>
  <c r="J25" i="1"/>
  <c r="H25" i="1"/>
  <c r="F25" i="1"/>
  <c r="D25" i="1"/>
  <c r="B25" i="1"/>
  <c r="O25" i="1"/>
  <c r="P24" i="1"/>
  <c r="N24" i="1"/>
  <c r="L24" i="1"/>
  <c r="J24" i="1"/>
  <c r="H24" i="1"/>
  <c r="F24" i="1"/>
  <c r="D24" i="1"/>
  <c r="B24" i="1"/>
  <c r="O24" i="1"/>
  <c r="P23" i="1"/>
  <c r="N23" i="1"/>
  <c r="L23" i="1"/>
  <c r="J23" i="1"/>
  <c r="H23" i="1"/>
  <c r="F23" i="1"/>
  <c r="D23" i="1"/>
  <c r="B23" i="1"/>
  <c r="O23" i="1"/>
  <c r="P22" i="1"/>
  <c r="N22" i="1"/>
  <c r="L22" i="1"/>
  <c r="J22" i="1"/>
  <c r="H22" i="1"/>
  <c r="F22" i="1"/>
  <c r="D22" i="1"/>
  <c r="B22" i="1"/>
  <c r="O22" i="1"/>
  <c r="P21" i="1"/>
  <c r="N21" i="1"/>
  <c r="L21" i="1"/>
  <c r="J21" i="1"/>
  <c r="H21" i="1"/>
  <c r="F21" i="1"/>
  <c r="D21" i="1"/>
  <c r="B21" i="1"/>
  <c r="O21" i="1"/>
  <c r="P20" i="1"/>
  <c r="N20" i="1"/>
  <c r="L20" i="1"/>
  <c r="J20" i="1"/>
  <c r="H20" i="1"/>
  <c r="F20" i="1"/>
  <c r="D20" i="1"/>
  <c r="B20" i="1"/>
  <c r="O20" i="1"/>
  <c r="P19" i="1"/>
  <c r="N19" i="1"/>
  <c r="L19" i="1"/>
  <c r="J19" i="1"/>
  <c r="H19" i="1"/>
  <c r="F19" i="1"/>
  <c r="D19" i="1"/>
  <c r="B19" i="1"/>
  <c r="O19" i="1"/>
  <c r="P18" i="1"/>
  <c r="N18" i="1"/>
  <c r="L18" i="1"/>
  <c r="J18" i="1"/>
  <c r="H18" i="1"/>
  <c r="F18" i="1"/>
  <c r="D18" i="1"/>
  <c r="B18" i="1"/>
  <c r="O18" i="1"/>
  <c r="P17" i="1"/>
  <c r="N17" i="1"/>
  <c r="L17" i="1"/>
  <c r="J17" i="1"/>
  <c r="H17" i="1"/>
  <c r="F17" i="1"/>
  <c r="D17" i="1"/>
  <c r="B17" i="1"/>
  <c r="O17" i="1"/>
  <c r="P16" i="1"/>
  <c r="N16" i="1"/>
  <c r="L16" i="1"/>
  <c r="J16" i="1"/>
  <c r="H16" i="1"/>
  <c r="F16" i="1"/>
  <c r="D16" i="1"/>
  <c r="B16" i="1"/>
  <c r="O16" i="1"/>
  <c r="P15" i="1"/>
  <c r="N15" i="1"/>
  <c r="L15" i="1"/>
  <c r="J15" i="1"/>
  <c r="H15" i="1"/>
  <c r="F15" i="1"/>
  <c r="D15" i="1"/>
  <c r="B15" i="1"/>
  <c r="O15" i="1"/>
  <c r="P14" i="1"/>
  <c r="N14" i="1"/>
  <c r="L14" i="1"/>
  <c r="J14" i="1"/>
  <c r="H14" i="1"/>
  <c r="F14" i="1"/>
  <c r="D14" i="1"/>
  <c r="B14" i="1"/>
  <c r="O14" i="1"/>
  <c r="P13" i="1"/>
  <c r="N13" i="1"/>
  <c r="L13" i="1"/>
  <c r="J13" i="1"/>
  <c r="H13" i="1"/>
  <c r="F13" i="1"/>
  <c r="D13" i="1"/>
  <c r="B13" i="1"/>
  <c r="O13" i="1"/>
  <c r="P12" i="1"/>
  <c r="N12" i="1"/>
  <c r="L12" i="1"/>
  <c r="J12" i="1"/>
  <c r="H12" i="1"/>
  <c r="F12" i="1"/>
  <c r="D12" i="1"/>
  <c r="B12" i="1"/>
  <c r="O12" i="1"/>
  <c r="M10" i="1"/>
  <c r="N9" i="1"/>
  <c r="M8" i="1"/>
  <c r="O7" i="1" l="1"/>
  <c r="F8" i="1"/>
  <c r="O11" i="1"/>
  <c r="K11" i="1"/>
  <c r="G11" i="1"/>
  <c r="C11" i="1"/>
  <c r="M11" i="1"/>
  <c r="I11" i="1"/>
  <c r="E11" i="1"/>
  <c r="P11" i="1"/>
  <c r="N72" i="1"/>
  <c r="J72" i="1"/>
  <c r="F72" i="1"/>
  <c r="B72" i="1"/>
  <c r="P72" i="1"/>
  <c r="L72" i="1"/>
  <c r="H72" i="1"/>
  <c r="D72" i="1"/>
  <c r="K72" i="1"/>
  <c r="C72" i="1"/>
  <c r="I72" i="1"/>
  <c r="M72" i="1"/>
  <c r="G72" i="1"/>
  <c r="E72" i="1"/>
  <c r="B8" i="1"/>
  <c r="H8" i="1"/>
  <c r="B9" i="1"/>
  <c r="H9" i="1"/>
  <c r="M9" i="1"/>
  <c r="B10" i="1"/>
  <c r="H10" i="1"/>
  <c r="B11" i="1"/>
  <c r="J11" i="1"/>
  <c r="O72" i="1"/>
  <c r="O8" i="1"/>
  <c r="K8" i="1"/>
  <c r="G8" i="1"/>
  <c r="C8" i="1"/>
  <c r="L8" i="1"/>
  <c r="O10" i="1"/>
  <c r="K10" i="1"/>
  <c r="G10" i="1"/>
  <c r="C10" i="1"/>
  <c r="L10" i="1"/>
  <c r="D8" i="1"/>
  <c r="I8" i="1"/>
  <c r="N8" i="1"/>
  <c r="D9" i="1"/>
  <c r="I9" i="1"/>
  <c r="D10" i="1"/>
  <c r="I10" i="1"/>
  <c r="N10" i="1"/>
  <c r="D11" i="1"/>
  <c r="L11" i="1"/>
  <c r="N66" i="1"/>
  <c r="J66" i="1"/>
  <c r="F66" i="1"/>
  <c r="B66" i="1"/>
  <c r="P66" i="1"/>
  <c r="L66" i="1"/>
  <c r="H66" i="1"/>
  <c r="D66" i="1"/>
  <c r="K66" i="1"/>
  <c r="C66" i="1"/>
  <c r="I66" i="1"/>
  <c r="G66" i="1"/>
  <c r="O66" i="1"/>
  <c r="E66" i="1"/>
  <c r="N68" i="1"/>
  <c r="J68" i="1"/>
  <c r="F68" i="1"/>
  <c r="B68" i="1"/>
  <c r="P68" i="1"/>
  <c r="L68" i="1"/>
  <c r="H68" i="1"/>
  <c r="D68" i="1"/>
  <c r="K68" i="1"/>
  <c r="C68" i="1"/>
  <c r="I68" i="1"/>
  <c r="G68" i="1"/>
  <c r="O68" i="1"/>
  <c r="E68" i="1"/>
  <c r="O6" i="1"/>
  <c r="O9" i="1"/>
  <c r="K9" i="1"/>
  <c r="G9" i="1"/>
  <c r="C9" i="1"/>
  <c r="F9" i="1"/>
  <c r="L9" i="1"/>
  <c r="F10" i="1"/>
  <c r="H11" i="1"/>
  <c r="P6" i="1"/>
  <c r="P7" i="1"/>
  <c r="E8" i="1"/>
  <c r="J8" i="1"/>
  <c r="P8" i="1"/>
  <c r="E9" i="1"/>
  <c r="J9" i="1"/>
  <c r="P9" i="1"/>
  <c r="E10" i="1"/>
  <c r="J10" i="1"/>
  <c r="P10" i="1"/>
  <c r="F11" i="1"/>
  <c r="N11" i="1"/>
  <c r="M66" i="1"/>
  <c r="M68" i="1"/>
  <c r="N70" i="1"/>
  <c r="J70" i="1"/>
  <c r="F70" i="1"/>
  <c r="B70" i="1"/>
  <c r="P70" i="1"/>
  <c r="L70" i="1"/>
  <c r="H70" i="1"/>
  <c r="D70" i="1"/>
  <c r="K70" i="1"/>
  <c r="C70" i="1"/>
  <c r="I70" i="1"/>
  <c r="G70" i="1"/>
  <c r="O70" i="1"/>
  <c r="E70" i="1"/>
  <c r="E12" i="1"/>
  <c r="I12" i="1"/>
  <c r="M12" i="1"/>
  <c r="E13" i="1"/>
  <c r="I13" i="1"/>
  <c r="M13" i="1"/>
  <c r="E14" i="1"/>
  <c r="I14" i="1"/>
  <c r="M14" i="1"/>
  <c r="E15" i="1"/>
  <c r="I15" i="1"/>
  <c r="M15" i="1"/>
  <c r="E16" i="1"/>
  <c r="I16" i="1"/>
  <c r="M16" i="1"/>
  <c r="E17" i="1"/>
  <c r="I17" i="1"/>
  <c r="M17" i="1"/>
  <c r="E18" i="1"/>
  <c r="I18" i="1"/>
  <c r="M18" i="1"/>
  <c r="E19" i="1"/>
  <c r="I19" i="1"/>
  <c r="M19" i="1"/>
  <c r="E20" i="1"/>
  <c r="I20" i="1"/>
  <c r="M20" i="1"/>
  <c r="E21" i="1"/>
  <c r="I21" i="1"/>
  <c r="M21" i="1"/>
  <c r="E22" i="1"/>
  <c r="I22" i="1"/>
  <c r="M22" i="1"/>
  <c r="E23" i="1"/>
  <c r="I23" i="1"/>
  <c r="M23" i="1"/>
  <c r="E24" i="1"/>
  <c r="I24" i="1"/>
  <c r="M24" i="1"/>
  <c r="E25" i="1"/>
  <c r="I25" i="1"/>
  <c r="M25" i="1"/>
  <c r="E26" i="1"/>
  <c r="I26" i="1"/>
  <c r="M26" i="1"/>
  <c r="E27" i="1"/>
  <c r="I27" i="1"/>
  <c r="M27" i="1"/>
  <c r="E28" i="1"/>
  <c r="I28" i="1"/>
  <c r="M28" i="1"/>
  <c r="P29" i="1"/>
  <c r="L29" i="1"/>
  <c r="H29" i="1"/>
  <c r="E29" i="1"/>
  <c r="J29" i="1"/>
  <c r="O29" i="1"/>
  <c r="E30" i="1"/>
  <c r="J30" i="1"/>
  <c r="E31" i="1"/>
  <c r="J31" i="1"/>
  <c r="E32" i="1"/>
  <c r="J32" i="1"/>
  <c r="O32" i="1"/>
  <c r="E33" i="1"/>
  <c r="J33" i="1"/>
  <c r="E34" i="1"/>
  <c r="J34" i="1"/>
  <c r="E35" i="1"/>
  <c r="J35" i="1"/>
  <c r="E36" i="1"/>
  <c r="J36" i="1"/>
  <c r="E37" i="1"/>
  <c r="J37" i="1"/>
  <c r="E38" i="1"/>
  <c r="J38" i="1"/>
  <c r="E39" i="1"/>
  <c r="J39" i="1"/>
  <c r="E40" i="1"/>
  <c r="J40" i="1"/>
  <c r="E41" i="1"/>
  <c r="J41" i="1"/>
  <c r="E42" i="1"/>
  <c r="J42" i="1"/>
  <c r="E43" i="1"/>
  <c r="J43" i="1"/>
  <c r="E44" i="1"/>
  <c r="J44" i="1"/>
  <c r="E45" i="1"/>
  <c r="J45" i="1"/>
  <c r="O45" i="1"/>
  <c r="E46" i="1"/>
  <c r="J46" i="1"/>
  <c r="E47" i="1"/>
  <c r="J47" i="1"/>
  <c r="E48" i="1"/>
  <c r="J48" i="1"/>
  <c r="E49" i="1"/>
  <c r="J49" i="1"/>
  <c r="E50" i="1"/>
  <c r="J50" i="1"/>
  <c r="E51" i="1"/>
  <c r="J51" i="1"/>
  <c r="E52" i="1"/>
  <c r="J52" i="1"/>
  <c r="E53" i="1"/>
  <c r="J53" i="1"/>
  <c r="E54" i="1"/>
  <c r="J54" i="1"/>
  <c r="E55" i="1"/>
  <c r="J55" i="1"/>
  <c r="E56" i="1"/>
  <c r="J56" i="1"/>
  <c r="E57" i="1"/>
  <c r="J57" i="1"/>
  <c r="E58" i="1"/>
  <c r="J58" i="1"/>
  <c r="E59" i="1"/>
  <c r="J59" i="1"/>
  <c r="E60" i="1"/>
  <c r="J60" i="1"/>
  <c r="E61" i="1"/>
  <c r="J61" i="1"/>
  <c r="E62" i="1"/>
  <c r="J62" i="1"/>
  <c r="E63" i="1"/>
  <c r="J63" i="1"/>
  <c r="E64" i="1"/>
  <c r="P31" i="1"/>
  <c r="L31" i="1"/>
  <c r="H31" i="1"/>
  <c r="D31" i="1"/>
  <c r="F31" i="1"/>
  <c r="K31" i="1"/>
  <c r="F32" i="1"/>
  <c r="P34" i="1"/>
  <c r="L34" i="1"/>
  <c r="H34" i="1"/>
  <c r="D34" i="1"/>
  <c r="F34" i="1"/>
  <c r="K34" i="1"/>
  <c r="P36" i="1"/>
  <c r="L36" i="1"/>
  <c r="H36" i="1"/>
  <c r="D36" i="1"/>
  <c r="F36" i="1"/>
  <c r="K36" i="1"/>
  <c r="P38" i="1"/>
  <c r="L38" i="1"/>
  <c r="H38" i="1"/>
  <c r="D38" i="1"/>
  <c r="F38" i="1"/>
  <c r="K38" i="1"/>
  <c r="P40" i="1"/>
  <c r="L40" i="1"/>
  <c r="H40" i="1"/>
  <c r="D40" i="1"/>
  <c r="F40" i="1"/>
  <c r="K40" i="1"/>
  <c r="P42" i="1"/>
  <c r="L42" i="1"/>
  <c r="H42" i="1"/>
  <c r="D42" i="1"/>
  <c r="F42" i="1"/>
  <c r="K42" i="1"/>
  <c r="P44" i="1"/>
  <c r="L44" i="1"/>
  <c r="H44" i="1"/>
  <c r="D44" i="1"/>
  <c r="F44" i="1"/>
  <c r="K44" i="1"/>
  <c r="P47" i="1"/>
  <c r="L47" i="1"/>
  <c r="H47" i="1"/>
  <c r="D47" i="1"/>
  <c r="F47" i="1"/>
  <c r="K47" i="1"/>
  <c r="P49" i="1"/>
  <c r="L49" i="1"/>
  <c r="H49" i="1"/>
  <c r="D49" i="1"/>
  <c r="F49" i="1"/>
  <c r="K49" i="1"/>
  <c r="P51" i="1"/>
  <c r="L51" i="1"/>
  <c r="H51" i="1"/>
  <c r="D51" i="1"/>
  <c r="F51" i="1"/>
  <c r="K51" i="1"/>
  <c r="P53" i="1"/>
  <c r="L53" i="1"/>
  <c r="H53" i="1"/>
  <c r="D53" i="1"/>
  <c r="F53" i="1"/>
  <c r="K53" i="1"/>
  <c r="P55" i="1"/>
  <c r="L55" i="1"/>
  <c r="H55" i="1"/>
  <c r="D55" i="1"/>
  <c r="F55" i="1"/>
  <c r="K55" i="1"/>
  <c r="P57" i="1"/>
  <c r="L57" i="1"/>
  <c r="H57" i="1"/>
  <c r="D57" i="1"/>
  <c r="F57" i="1"/>
  <c r="K57" i="1"/>
  <c r="P59" i="1"/>
  <c r="L59" i="1"/>
  <c r="H59" i="1"/>
  <c r="D59" i="1"/>
  <c r="F59" i="1"/>
  <c r="K59" i="1"/>
  <c r="P61" i="1"/>
  <c r="L61" i="1"/>
  <c r="H61" i="1"/>
  <c r="D61" i="1"/>
  <c r="F61" i="1"/>
  <c r="K61" i="1"/>
  <c r="P62" i="1"/>
  <c r="L62" i="1"/>
  <c r="H62" i="1"/>
  <c r="D62" i="1"/>
  <c r="F62" i="1"/>
  <c r="K62" i="1"/>
  <c r="P63" i="1"/>
  <c r="L63" i="1"/>
  <c r="H63" i="1"/>
  <c r="D63" i="1"/>
  <c r="F63" i="1"/>
  <c r="K63" i="1"/>
  <c r="N64" i="1"/>
  <c r="J64" i="1"/>
  <c r="F64" i="1"/>
  <c r="P64" i="1"/>
  <c r="L64" i="1"/>
  <c r="H64" i="1"/>
  <c r="K64" i="1"/>
  <c r="D64" i="1"/>
  <c r="G64" i="1"/>
  <c r="N65" i="1"/>
  <c r="J65" i="1"/>
  <c r="F65" i="1"/>
  <c r="B65" i="1"/>
  <c r="P65" i="1"/>
  <c r="L65" i="1"/>
  <c r="H65" i="1"/>
  <c r="D65" i="1"/>
  <c r="K65" i="1"/>
  <c r="C65" i="1"/>
  <c r="M65" i="1"/>
  <c r="N67" i="1"/>
  <c r="J67" i="1"/>
  <c r="F67" i="1"/>
  <c r="B67" i="1"/>
  <c r="P67" i="1"/>
  <c r="L67" i="1"/>
  <c r="H67" i="1"/>
  <c r="D67" i="1"/>
  <c r="K67" i="1"/>
  <c r="C67" i="1"/>
  <c r="M67" i="1"/>
  <c r="N69" i="1"/>
  <c r="J69" i="1"/>
  <c r="F69" i="1"/>
  <c r="B69" i="1"/>
  <c r="P69" i="1"/>
  <c r="L69" i="1"/>
  <c r="H69" i="1"/>
  <c r="D69" i="1"/>
  <c r="K69" i="1"/>
  <c r="C69" i="1"/>
  <c r="M69" i="1"/>
  <c r="N71" i="1"/>
  <c r="J71" i="1"/>
  <c r="F71" i="1"/>
  <c r="B71" i="1"/>
  <c r="P71" i="1"/>
  <c r="L71" i="1"/>
  <c r="H71" i="1"/>
  <c r="D71" i="1"/>
  <c r="K71" i="1"/>
  <c r="C71" i="1"/>
  <c r="M71" i="1"/>
  <c r="P95" i="1"/>
  <c r="L95" i="1"/>
  <c r="H95" i="1"/>
  <c r="D95" i="1"/>
  <c r="N95" i="1"/>
  <c r="I95" i="1"/>
  <c r="C95" i="1"/>
  <c r="M95" i="1"/>
  <c r="G95" i="1"/>
  <c r="B95" i="1"/>
  <c r="J95" i="1"/>
  <c r="F95" i="1"/>
  <c r="O95" i="1"/>
  <c r="E95" i="1"/>
  <c r="P30" i="1"/>
  <c r="L30" i="1"/>
  <c r="H30" i="1"/>
  <c r="D30" i="1"/>
  <c r="F30" i="1"/>
  <c r="K30" i="1"/>
  <c r="P32" i="1"/>
  <c r="L32" i="1"/>
  <c r="H32" i="1"/>
  <c r="D32" i="1"/>
  <c r="P33" i="1"/>
  <c r="L33" i="1"/>
  <c r="H33" i="1"/>
  <c r="D33" i="1"/>
  <c r="F33" i="1"/>
  <c r="K33" i="1"/>
  <c r="P35" i="1"/>
  <c r="L35" i="1"/>
  <c r="H35" i="1"/>
  <c r="D35" i="1"/>
  <c r="F35" i="1"/>
  <c r="K35" i="1"/>
  <c r="P37" i="1"/>
  <c r="L37" i="1"/>
  <c r="H37" i="1"/>
  <c r="D37" i="1"/>
  <c r="F37" i="1"/>
  <c r="K37" i="1"/>
  <c r="P39" i="1"/>
  <c r="L39" i="1"/>
  <c r="H39" i="1"/>
  <c r="D39" i="1"/>
  <c r="F39" i="1"/>
  <c r="K39" i="1"/>
  <c r="P41" i="1"/>
  <c r="L41" i="1"/>
  <c r="H41" i="1"/>
  <c r="D41" i="1"/>
  <c r="F41" i="1"/>
  <c r="K41" i="1"/>
  <c r="P43" i="1"/>
  <c r="L43" i="1"/>
  <c r="H43" i="1"/>
  <c r="D43" i="1"/>
  <c r="F43" i="1"/>
  <c r="K43" i="1"/>
  <c r="P45" i="1"/>
  <c r="L45" i="1"/>
  <c r="H45" i="1"/>
  <c r="D45" i="1"/>
  <c r="F45" i="1"/>
  <c r="P46" i="1"/>
  <c r="L46" i="1"/>
  <c r="H46" i="1"/>
  <c r="D46" i="1"/>
  <c r="F46" i="1"/>
  <c r="K46" i="1"/>
  <c r="P48" i="1"/>
  <c r="L48" i="1"/>
  <c r="H48" i="1"/>
  <c r="D48" i="1"/>
  <c r="F48" i="1"/>
  <c r="K48" i="1"/>
  <c r="P50" i="1"/>
  <c r="L50" i="1"/>
  <c r="H50" i="1"/>
  <c r="D50" i="1"/>
  <c r="F50" i="1"/>
  <c r="K50" i="1"/>
  <c r="P52" i="1"/>
  <c r="L52" i="1"/>
  <c r="H52" i="1"/>
  <c r="D52" i="1"/>
  <c r="F52" i="1"/>
  <c r="K52" i="1"/>
  <c r="P54" i="1"/>
  <c r="L54" i="1"/>
  <c r="H54" i="1"/>
  <c r="D54" i="1"/>
  <c r="F54" i="1"/>
  <c r="K54" i="1"/>
  <c r="P56" i="1"/>
  <c r="L56" i="1"/>
  <c r="H56" i="1"/>
  <c r="D56" i="1"/>
  <c r="F56" i="1"/>
  <c r="K56" i="1"/>
  <c r="P58" i="1"/>
  <c r="L58" i="1"/>
  <c r="H58" i="1"/>
  <c r="D58" i="1"/>
  <c r="F58" i="1"/>
  <c r="K58" i="1"/>
  <c r="P60" i="1"/>
  <c r="L60" i="1"/>
  <c r="H60" i="1"/>
  <c r="D60" i="1"/>
  <c r="F60" i="1"/>
  <c r="K60" i="1"/>
  <c r="C12" i="1"/>
  <c r="G12" i="1"/>
  <c r="K12" i="1"/>
  <c r="C13" i="1"/>
  <c r="G13" i="1"/>
  <c r="K13" i="1"/>
  <c r="C14" i="1"/>
  <c r="G14" i="1"/>
  <c r="K14" i="1"/>
  <c r="C15" i="1"/>
  <c r="G15" i="1"/>
  <c r="K15" i="1"/>
  <c r="C16" i="1"/>
  <c r="G16" i="1"/>
  <c r="K16" i="1"/>
  <c r="C17" i="1"/>
  <c r="G17" i="1"/>
  <c r="K17" i="1"/>
  <c r="C18" i="1"/>
  <c r="G18" i="1"/>
  <c r="K18" i="1"/>
  <c r="C19" i="1"/>
  <c r="G19" i="1"/>
  <c r="K19" i="1"/>
  <c r="C20" i="1"/>
  <c r="G20" i="1"/>
  <c r="K20" i="1"/>
  <c r="C21" i="1"/>
  <c r="G21" i="1"/>
  <c r="K21" i="1"/>
  <c r="C22" i="1"/>
  <c r="G22" i="1"/>
  <c r="K22" i="1"/>
  <c r="C23" i="1"/>
  <c r="G23" i="1"/>
  <c r="K23" i="1"/>
  <c r="C24" i="1"/>
  <c r="G24" i="1"/>
  <c r="K24" i="1"/>
  <c r="C25" i="1"/>
  <c r="G25" i="1"/>
  <c r="K25" i="1"/>
  <c r="C26" i="1"/>
  <c r="G26" i="1"/>
  <c r="K26" i="1"/>
  <c r="C27" i="1"/>
  <c r="G27" i="1"/>
  <c r="K27" i="1"/>
  <c r="C28" i="1"/>
  <c r="G28" i="1"/>
  <c r="K28" i="1"/>
  <c r="C29" i="1"/>
  <c r="G29" i="1"/>
  <c r="M29" i="1"/>
  <c r="B30" i="1"/>
  <c r="G30" i="1"/>
  <c r="M30" i="1"/>
  <c r="B31" i="1"/>
  <c r="G31" i="1"/>
  <c r="M31" i="1"/>
  <c r="B32" i="1"/>
  <c r="G32" i="1"/>
  <c r="M32" i="1"/>
  <c r="B33" i="1"/>
  <c r="G33" i="1"/>
  <c r="M33" i="1"/>
  <c r="B34" i="1"/>
  <c r="G34" i="1"/>
  <c r="M34" i="1"/>
  <c r="B35" i="1"/>
  <c r="G35" i="1"/>
  <c r="M35" i="1"/>
  <c r="B36" i="1"/>
  <c r="G36" i="1"/>
  <c r="M36" i="1"/>
  <c r="B37" i="1"/>
  <c r="G37" i="1"/>
  <c r="M37" i="1"/>
  <c r="B38" i="1"/>
  <c r="G38" i="1"/>
  <c r="M38" i="1"/>
  <c r="B39" i="1"/>
  <c r="G39" i="1"/>
  <c r="M39" i="1"/>
  <c r="B40" i="1"/>
  <c r="G40" i="1"/>
  <c r="M40" i="1"/>
  <c r="B41" i="1"/>
  <c r="G41" i="1"/>
  <c r="M41" i="1"/>
  <c r="B42" i="1"/>
  <c r="G42" i="1"/>
  <c r="M42" i="1"/>
  <c r="B43" i="1"/>
  <c r="G43" i="1"/>
  <c r="M43" i="1"/>
  <c r="B44" i="1"/>
  <c r="G44" i="1"/>
  <c r="M44" i="1"/>
  <c r="B45" i="1"/>
  <c r="G45" i="1"/>
  <c r="M45" i="1"/>
  <c r="B46" i="1"/>
  <c r="G46" i="1"/>
  <c r="M46" i="1"/>
  <c r="B47" i="1"/>
  <c r="G47" i="1"/>
  <c r="M47" i="1"/>
  <c r="B48" i="1"/>
  <c r="G48" i="1"/>
  <c r="M48" i="1"/>
  <c r="B49" i="1"/>
  <c r="G49" i="1"/>
  <c r="M49" i="1"/>
  <c r="B50" i="1"/>
  <c r="G50" i="1"/>
  <c r="M50" i="1"/>
  <c r="B51" i="1"/>
  <c r="G51" i="1"/>
  <c r="M51" i="1"/>
  <c r="B52" i="1"/>
  <c r="G52" i="1"/>
  <c r="M52" i="1"/>
  <c r="B53" i="1"/>
  <c r="G53" i="1"/>
  <c r="M53" i="1"/>
  <c r="B54" i="1"/>
  <c r="G54" i="1"/>
  <c r="M54" i="1"/>
  <c r="B55" i="1"/>
  <c r="G55" i="1"/>
  <c r="M55" i="1"/>
  <c r="B56" i="1"/>
  <c r="G56" i="1"/>
  <c r="M56" i="1"/>
  <c r="B57" i="1"/>
  <c r="G57" i="1"/>
  <c r="M57" i="1"/>
  <c r="B58" i="1"/>
  <c r="G58" i="1"/>
  <c r="M58" i="1"/>
  <c r="B59" i="1"/>
  <c r="G59" i="1"/>
  <c r="M59" i="1"/>
  <c r="B60" i="1"/>
  <c r="G60" i="1"/>
  <c r="M60" i="1"/>
  <c r="B61" i="1"/>
  <c r="G61" i="1"/>
  <c r="M61" i="1"/>
  <c r="B62" i="1"/>
  <c r="G62" i="1"/>
  <c r="M62" i="1"/>
  <c r="B63" i="1"/>
  <c r="G63" i="1"/>
  <c r="M63" i="1"/>
  <c r="B64" i="1"/>
  <c r="I64" i="1"/>
  <c r="E65" i="1"/>
  <c r="O65" i="1"/>
  <c r="E67" i="1"/>
  <c r="O67" i="1"/>
  <c r="E69" i="1"/>
  <c r="O69" i="1"/>
  <c r="E71" i="1"/>
  <c r="O71" i="1"/>
  <c r="K95" i="1"/>
  <c r="P97" i="1"/>
  <c r="L97" i="1"/>
  <c r="H97" i="1"/>
  <c r="D97" i="1"/>
  <c r="N97" i="1"/>
  <c r="I97" i="1"/>
  <c r="C97" i="1"/>
  <c r="M97" i="1"/>
  <c r="G97" i="1"/>
  <c r="B97" i="1"/>
  <c r="J97" i="1"/>
  <c r="F97" i="1"/>
  <c r="O97" i="1"/>
  <c r="E97" i="1"/>
  <c r="K97" i="1"/>
  <c r="N73" i="1"/>
  <c r="J73" i="1"/>
  <c r="F73" i="1"/>
  <c r="B73" i="1"/>
  <c r="P73" i="1"/>
  <c r="L73" i="1"/>
  <c r="H73" i="1"/>
  <c r="D73" i="1"/>
  <c r="I73" i="1"/>
  <c r="N74" i="1"/>
  <c r="J74" i="1"/>
  <c r="F74" i="1"/>
  <c r="B74" i="1"/>
  <c r="P74" i="1"/>
  <c r="L74" i="1"/>
  <c r="H74" i="1"/>
  <c r="D74" i="1"/>
  <c r="I74" i="1"/>
  <c r="N75" i="1"/>
  <c r="J75" i="1"/>
  <c r="F75" i="1"/>
  <c r="B75" i="1"/>
  <c r="P75" i="1"/>
  <c r="L75" i="1"/>
  <c r="H75" i="1"/>
  <c r="D75" i="1"/>
  <c r="I75" i="1"/>
  <c r="N76" i="1"/>
  <c r="J76" i="1"/>
  <c r="F76" i="1"/>
  <c r="B76" i="1"/>
  <c r="P76" i="1"/>
  <c r="L76" i="1"/>
  <c r="H76" i="1"/>
  <c r="D76" i="1"/>
  <c r="I76" i="1"/>
  <c r="N77" i="1"/>
  <c r="J77" i="1"/>
  <c r="F77" i="1"/>
  <c r="B77" i="1"/>
  <c r="P77" i="1"/>
  <c r="L77" i="1"/>
  <c r="H77" i="1"/>
  <c r="D77" i="1"/>
  <c r="I77" i="1"/>
  <c r="P89" i="1"/>
  <c r="L89" i="1"/>
  <c r="H89" i="1"/>
  <c r="D89" i="1"/>
  <c r="N89" i="1"/>
  <c r="I89" i="1"/>
  <c r="C89" i="1"/>
  <c r="M89" i="1"/>
  <c r="G89" i="1"/>
  <c r="B89" i="1"/>
  <c r="J89" i="1"/>
  <c r="F89" i="1"/>
  <c r="O89" i="1"/>
  <c r="E89" i="1"/>
  <c r="P91" i="1"/>
  <c r="L91" i="1"/>
  <c r="H91" i="1"/>
  <c r="D91" i="1"/>
  <c r="N91" i="1"/>
  <c r="I91" i="1"/>
  <c r="C91" i="1"/>
  <c r="M91" i="1"/>
  <c r="G91" i="1"/>
  <c r="B91" i="1"/>
  <c r="J91" i="1"/>
  <c r="F91" i="1"/>
  <c r="O91" i="1"/>
  <c r="E91" i="1"/>
  <c r="P99" i="1"/>
  <c r="L99" i="1"/>
  <c r="H99" i="1"/>
  <c r="D99" i="1"/>
  <c r="N99" i="1"/>
  <c r="I99" i="1"/>
  <c r="C99" i="1"/>
  <c r="M99" i="1"/>
  <c r="G99" i="1"/>
  <c r="B99" i="1"/>
  <c r="J99" i="1"/>
  <c r="F99" i="1"/>
  <c r="O99" i="1"/>
  <c r="E99" i="1"/>
  <c r="C73" i="1"/>
  <c r="K73" i="1"/>
  <c r="C74" i="1"/>
  <c r="K74" i="1"/>
  <c r="C75" i="1"/>
  <c r="K75" i="1"/>
  <c r="C76" i="1"/>
  <c r="K76" i="1"/>
  <c r="C77" i="1"/>
  <c r="K77" i="1"/>
  <c r="K89" i="1"/>
  <c r="K91" i="1"/>
  <c r="P93" i="1"/>
  <c r="L93" i="1"/>
  <c r="H93" i="1"/>
  <c r="D93" i="1"/>
  <c r="N93" i="1"/>
  <c r="I93" i="1"/>
  <c r="C93" i="1"/>
  <c r="M93" i="1"/>
  <c r="G93" i="1"/>
  <c r="B93" i="1"/>
  <c r="J93" i="1"/>
  <c r="F93" i="1"/>
  <c r="O93" i="1"/>
  <c r="E93" i="1"/>
  <c r="K99" i="1"/>
  <c r="P101" i="1"/>
  <c r="L101" i="1"/>
  <c r="H101" i="1"/>
  <c r="D101" i="1"/>
  <c r="N101" i="1"/>
  <c r="O101" i="1"/>
  <c r="I101" i="1"/>
  <c r="C101" i="1"/>
  <c r="M101" i="1"/>
  <c r="G101" i="1"/>
  <c r="B101" i="1"/>
  <c r="J101" i="1"/>
  <c r="F101" i="1"/>
  <c r="E101" i="1"/>
  <c r="D78" i="1"/>
  <c r="H78" i="1"/>
  <c r="L78" i="1"/>
  <c r="P78" i="1"/>
  <c r="D79" i="1"/>
  <c r="H79" i="1"/>
  <c r="L79" i="1"/>
  <c r="P79" i="1"/>
  <c r="D80" i="1"/>
  <c r="I80" i="1"/>
  <c r="D81" i="1"/>
  <c r="I81" i="1"/>
  <c r="P102" i="1"/>
  <c r="L102" i="1"/>
  <c r="H102" i="1"/>
  <c r="D102" i="1"/>
  <c r="N102" i="1"/>
  <c r="J102" i="1"/>
  <c r="F102" i="1"/>
  <c r="B102" i="1"/>
  <c r="O102" i="1"/>
  <c r="G102" i="1"/>
  <c r="M102" i="1"/>
  <c r="E102" i="1"/>
  <c r="P103" i="1"/>
  <c r="L103" i="1"/>
  <c r="H103" i="1"/>
  <c r="D103" i="1"/>
  <c r="N103" i="1"/>
  <c r="J103" i="1"/>
  <c r="F103" i="1"/>
  <c r="B103" i="1"/>
  <c r="O103" i="1"/>
  <c r="G103" i="1"/>
  <c r="M103" i="1"/>
  <c r="E103" i="1"/>
  <c r="P104" i="1"/>
  <c r="L104" i="1"/>
  <c r="H104" i="1"/>
  <c r="D104" i="1"/>
  <c r="N104" i="1"/>
  <c r="J104" i="1"/>
  <c r="F104" i="1"/>
  <c r="B104" i="1"/>
  <c r="O104" i="1"/>
  <c r="G104" i="1"/>
  <c r="M104" i="1"/>
  <c r="E104" i="1"/>
  <c r="P105" i="1"/>
  <c r="L105" i="1"/>
  <c r="H105" i="1"/>
  <c r="D105" i="1"/>
  <c r="N105" i="1"/>
  <c r="J105" i="1"/>
  <c r="F105" i="1"/>
  <c r="B105" i="1"/>
  <c r="O105" i="1"/>
  <c r="G105" i="1"/>
  <c r="M105" i="1"/>
  <c r="E105" i="1"/>
  <c r="E78" i="1"/>
  <c r="I78" i="1"/>
  <c r="M78" i="1"/>
  <c r="E79" i="1"/>
  <c r="I79" i="1"/>
  <c r="M79" i="1"/>
  <c r="N80" i="1"/>
  <c r="J80" i="1"/>
  <c r="F80" i="1"/>
  <c r="E80" i="1"/>
  <c r="K80" i="1"/>
  <c r="P80" i="1"/>
  <c r="P88" i="1"/>
  <c r="L88" i="1"/>
  <c r="H88" i="1"/>
  <c r="D88" i="1"/>
  <c r="N88" i="1"/>
  <c r="I88" i="1"/>
  <c r="C88" i="1"/>
  <c r="M88" i="1"/>
  <c r="G88" i="1"/>
  <c r="B88" i="1"/>
  <c r="K88" i="1"/>
  <c r="P90" i="1"/>
  <c r="L90" i="1"/>
  <c r="H90" i="1"/>
  <c r="D90" i="1"/>
  <c r="N90" i="1"/>
  <c r="I90" i="1"/>
  <c r="C90" i="1"/>
  <c r="M90" i="1"/>
  <c r="G90" i="1"/>
  <c r="B90" i="1"/>
  <c r="K90" i="1"/>
  <c r="P92" i="1"/>
  <c r="L92" i="1"/>
  <c r="H92" i="1"/>
  <c r="D92" i="1"/>
  <c r="N92" i="1"/>
  <c r="I92" i="1"/>
  <c r="C92" i="1"/>
  <c r="M92" i="1"/>
  <c r="G92" i="1"/>
  <c r="B92" i="1"/>
  <c r="K92" i="1"/>
  <c r="P94" i="1"/>
  <c r="L94" i="1"/>
  <c r="H94" i="1"/>
  <c r="D94" i="1"/>
  <c r="N94" i="1"/>
  <c r="I94" i="1"/>
  <c r="C94" i="1"/>
  <c r="M94" i="1"/>
  <c r="G94" i="1"/>
  <c r="B94" i="1"/>
  <c r="K94" i="1"/>
  <c r="P96" i="1"/>
  <c r="L96" i="1"/>
  <c r="H96" i="1"/>
  <c r="D96" i="1"/>
  <c r="N96" i="1"/>
  <c r="I96" i="1"/>
  <c r="C96" i="1"/>
  <c r="M96" i="1"/>
  <c r="G96" i="1"/>
  <c r="B96" i="1"/>
  <c r="K96" i="1"/>
  <c r="P98" i="1"/>
  <c r="L98" i="1"/>
  <c r="H98" i="1"/>
  <c r="D98" i="1"/>
  <c r="N98" i="1"/>
  <c r="I98" i="1"/>
  <c r="C98" i="1"/>
  <c r="M98" i="1"/>
  <c r="G98" i="1"/>
  <c r="B98" i="1"/>
  <c r="K98" i="1"/>
  <c r="P100" i="1"/>
  <c r="L100" i="1"/>
  <c r="H100" i="1"/>
  <c r="D100" i="1"/>
  <c r="N100" i="1"/>
  <c r="I100" i="1"/>
  <c r="C100" i="1"/>
  <c r="M100" i="1"/>
  <c r="G100" i="1"/>
  <c r="B100" i="1"/>
  <c r="K100" i="1"/>
  <c r="C102" i="1"/>
  <c r="C103" i="1"/>
  <c r="C104" i="1"/>
  <c r="C105" i="1"/>
  <c r="B78" i="1"/>
  <c r="F78" i="1"/>
  <c r="J78" i="1"/>
  <c r="B79" i="1"/>
  <c r="F79" i="1"/>
  <c r="J79" i="1"/>
  <c r="B80" i="1"/>
  <c r="G80" i="1"/>
  <c r="L80" i="1"/>
  <c r="N81" i="1"/>
  <c r="J81" i="1"/>
  <c r="F81" i="1"/>
  <c r="B81" i="1"/>
  <c r="G81" i="1"/>
  <c r="L81" i="1"/>
  <c r="N82" i="1"/>
  <c r="J82" i="1"/>
  <c r="F82" i="1"/>
  <c r="B82" i="1"/>
  <c r="G82" i="1"/>
  <c r="L82" i="1"/>
  <c r="N83" i="1"/>
  <c r="J83" i="1"/>
  <c r="F83" i="1"/>
  <c r="B83" i="1"/>
  <c r="G83" i="1"/>
  <c r="L83" i="1"/>
  <c r="N84" i="1"/>
  <c r="J84" i="1"/>
  <c r="F84" i="1"/>
  <c r="B84" i="1"/>
  <c r="G84" i="1"/>
  <c r="L84" i="1"/>
  <c r="N85" i="1"/>
  <c r="J85" i="1"/>
  <c r="F85" i="1"/>
  <c r="B85" i="1"/>
  <c r="G85" i="1"/>
  <c r="L85" i="1"/>
  <c r="N86" i="1"/>
  <c r="J86" i="1"/>
  <c r="F86" i="1"/>
  <c r="B86" i="1"/>
  <c r="M86" i="1"/>
  <c r="G86" i="1"/>
  <c r="L86" i="1"/>
  <c r="E88" i="1"/>
  <c r="O88" i="1"/>
  <c r="E90" i="1"/>
  <c r="O90" i="1"/>
  <c r="E92" i="1"/>
  <c r="O92" i="1"/>
  <c r="E94" i="1"/>
  <c r="O94" i="1"/>
  <c r="E96" i="1"/>
  <c r="O96" i="1"/>
  <c r="E98" i="1"/>
  <c r="O98" i="1"/>
  <c r="E100" i="1"/>
  <c r="O100" i="1"/>
  <c r="I102" i="1"/>
  <c r="I103" i="1"/>
  <c r="I104" i="1"/>
  <c r="I105" i="1"/>
  <c r="E87" i="1"/>
  <c r="I87" i="1"/>
  <c r="M87" i="1"/>
  <c r="E106" i="1"/>
  <c r="M106" i="1"/>
  <c r="E107" i="1"/>
  <c r="M107" i="1"/>
  <c r="B87" i="1"/>
  <c r="F87" i="1"/>
  <c r="J87" i="1"/>
  <c r="N87" i="1"/>
  <c r="G106" i="1"/>
  <c r="G107" i="1"/>
  <c r="P106" i="1"/>
  <c r="L106" i="1"/>
  <c r="H106" i="1"/>
  <c r="D106" i="1"/>
  <c r="N106" i="1"/>
  <c r="J106" i="1"/>
  <c r="F106" i="1"/>
  <c r="B106" i="1"/>
  <c r="I106" i="1"/>
  <c r="P107" i="1"/>
  <c r="L107" i="1"/>
  <c r="H107" i="1"/>
  <c r="D107" i="1"/>
  <c r="N107" i="1"/>
  <c r="J107" i="1"/>
  <c r="F107" i="1"/>
  <c r="B107" i="1"/>
  <c r="I107" i="1"/>
  <c r="E108" i="1"/>
  <c r="I108" i="1"/>
  <c r="M108" i="1"/>
  <c r="B108" i="1"/>
  <c r="F108" i="1"/>
  <c r="J108" i="1"/>
  <c r="N108" i="1"/>
  <c r="D108" i="1"/>
  <c r="H108" i="1"/>
  <c r="L108" i="1"/>
</calcChain>
</file>

<file path=xl/sharedStrings.xml><?xml version="1.0" encoding="utf-8"?>
<sst xmlns="http://schemas.openxmlformats.org/spreadsheetml/2006/main" count="27" uniqueCount="22">
  <si>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</si>
  <si>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</si>
  <si>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</si>
  <si>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</si>
  <si>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</si>
  <si>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</si>
  <si>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</si>
  <si>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</si>
  <si>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</si>
  <si>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</si>
  <si>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</si>
  <si>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</si>
  <si>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</si>
  <si>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</si>
  <si>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</si>
  <si>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熊本東税務署　本館トイレ改修工事
令和3年8月6日～令和3年12月1日
「管工事」</t>
  </si>
  <si>
    <t>支出負担行為担当官
熊本国税局総務部次長
中元　眞吾
熊本県熊本市西区春日２－１０－１</t>
  </si>
  <si>
    <t>株式会社青空空調
熊本県熊本市東区御領５－１０－１１</t>
  </si>
  <si>
    <t>一般競争入札</t>
  </si>
  <si>
    <t/>
  </si>
  <si>
    <t>高鍋税務署　１階耐火書庫床改修工事
令和3年8月23日～令和3年11月30日
「建築一式工事」</t>
  </si>
  <si>
    <t>株式会社金丸建設
宮崎県宮崎市大島町南窪８４７－３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</si>
</sst>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5" fillId="0" borderId="0" xfId="1" applyFont="1" applyFill="1">
      <alignment vertical="center"/>
    </xf>
    <xf numFmtId="38" fontId="5" fillId="0" borderId="0" xfId="3" applyFont="1" applyFill="1" applyAlignment="1">
      <alignment horizontal="center" vertical="center"/>
    </xf>
    <xf numFmtId="176" fontId="5" fillId="0" borderId="0" xfId="1" applyNumberFormat="1" applyFont="1" applyFill="1">
      <alignment vertical="center"/>
    </xf>
    <xf numFmtId="0" fontId="5" fillId="0" borderId="0" xfId="2" applyFont="1"/>
    <xf numFmtId="0" fontId="5" fillId="0" borderId="0" xfId="2" applyFont="1" applyAlignment="1">
      <alignment horizontal="right" vertical="center"/>
    </xf>
    <xf numFmtId="0" fontId="7" fillId="0" borderId="1" xfId="2" applyFont="1" applyFill="1" applyBorder="1" applyAlignment="1">
      <alignment vertical="center" wrapText="1"/>
    </xf>
    <xf numFmtId="176" fontId="7" fillId="0" borderId="1" xfId="2" applyNumberFormat="1" applyFont="1" applyFill="1" applyBorder="1" applyAlignment="1">
      <alignment vertical="center" wrapText="1"/>
    </xf>
    <xf numFmtId="0" fontId="5" fillId="0" borderId="0" xfId="1" applyFont="1" applyFill="1" applyAlignment="1">
      <alignment horizontal="center" vertical="center" wrapText="1"/>
    </xf>
    <xf numFmtId="0" fontId="4" fillId="0" borderId="1" xfId="1" applyFont="1" applyBorder="1" applyAlignment="1">
      <alignment horizontal="center" vertical="center" wrapText="1"/>
    </xf>
    <xf numFmtId="0" fontId="6" fillId="0" borderId="4" xfId="1" applyFont="1" applyFill="1" applyBorder="1" applyAlignment="1">
      <alignment vertical="center" wrapText="1"/>
    </xf>
    <xf numFmtId="0" fontId="7" fillId="0" borderId="4" xfId="4" applyFont="1" applyFill="1" applyBorder="1" applyAlignment="1">
      <alignment vertical="center" wrapText="1"/>
    </xf>
    <xf numFmtId="177" fontId="7" fillId="0" borderId="4" xfId="4"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center" vertical="center" wrapText="1"/>
    </xf>
    <xf numFmtId="179" fontId="7" fillId="0" borderId="4" xfId="3" applyNumberFormat="1" applyFont="1" applyFill="1" applyBorder="1" applyAlignment="1">
      <alignment horizontal="center" vertical="center" wrapText="1" shrinkToFit="1"/>
    </xf>
    <xf numFmtId="180"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176" fontId="7" fillId="0" borderId="4" xfId="5" applyNumberFormat="1" applyFont="1" applyFill="1" applyBorder="1" applyAlignment="1">
      <alignment horizontal="center" vertical="center" wrapText="1"/>
    </xf>
    <xf numFmtId="0" fontId="6" fillId="0" borderId="4" xfId="1" applyFont="1" applyFill="1" applyBorder="1" applyAlignment="1">
      <alignment horizontal="left" vertical="center" wrapText="1"/>
    </xf>
    <xf numFmtId="0" fontId="5" fillId="0" borderId="0" xfId="6" applyFont="1" applyFill="1" applyAlignment="1">
      <alignment vertical="center" wrapText="1"/>
    </xf>
    <xf numFmtId="0" fontId="2" fillId="0" borderId="0" xfId="1" applyFont="1" applyAlignment="1">
      <alignment horizontal="left" vertical="center" wrapText="1"/>
    </xf>
    <xf numFmtId="0" fontId="2" fillId="0" borderId="3" xfId="1" applyFont="1" applyBorder="1" applyAlignment="1">
      <alignment horizontal="left"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6"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304;&#29066;&#26412;&#23616;3.8&#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（8月分）</v>
          </cell>
        </row>
        <row r="2">
          <cell r="I2">
            <v>13</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※25欄に「○」又は「×」が付されたものについて記載する。</v>
          </cell>
          <cell r="BB3">
            <v>0</v>
          </cell>
        </row>
        <row r="4">
          <cell r="AY4">
            <v>13</v>
          </cell>
          <cell r="AZ4">
            <v>0</v>
          </cell>
          <cell r="BA4">
            <v>4</v>
          </cell>
          <cell r="BB4">
            <v>4</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v>1</v>
          </cell>
          <cell r="D6" t="str">
            <v/>
          </cell>
          <cell r="E6" t="str">
            <v/>
          </cell>
          <cell r="F6" t="str">
            <v/>
          </cell>
          <cell r="G6" t="str">
            <v>Dm111</v>
          </cell>
          <cell r="H6" t="str">
            <v>①工事</v>
          </cell>
          <cell r="I6" t="str">
            <v>熊本東税務署　本館トイレ改修工事
令和3年8月6日～令和3年12月1日
「管工事」</v>
          </cell>
          <cell r="J6" t="str">
            <v>支出負担行為担当官
熊本国税局総務部次長
中元　眞吾
熊本県熊本市西区春日２－１０－１</v>
          </cell>
          <cell r="M6">
            <v>44414</v>
          </cell>
          <cell r="N6" t="str">
            <v>株式会社青空空調
熊本県熊本市東区御領５－１０－１１</v>
          </cell>
          <cell r="O6">
            <v>2330001006077</v>
          </cell>
          <cell r="P6" t="str">
            <v>①一般競争入札</v>
          </cell>
          <cell r="R6">
            <v>7943100</v>
          </cell>
          <cell r="S6">
            <v>7260000</v>
          </cell>
          <cell r="U6">
            <v>0.91400000000000003</v>
          </cell>
          <cell r="Y6" t="str">
            <v>①公表</v>
          </cell>
          <cell r="Z6">
            <v>2</v>
          </cell>
          <cell r="AA6">
            <v>1</v>
          </cell>
          <cell r="AE6" t="str">
            <v>⑥その他の法人等</v>
          </cell>
          <cell r="AX6" t="str">
            <v>予定価格</v>
          </cell>
          <cell r="AY6" t="str">
            <v>○</v>
          </cell>
          <cell r="AZ6" t="str">
            <v>×</v>
          </cell>
          <cell r="BA6" t="str">
            <v>○</v>
          </cell>
          <cell r="BB6" t="str">
            <v>○</v>
          </cell>
          <cell r="BC6">
            <v>0</v>
          </cell>
          <cell r="BD6" t="str">
            <v>①工事</v>
          </cell>
          <cell r="BE6" t="str">
            <v/>
          </cell>
          <cell r="BF6" t="str">
            <v/>
          </cell>
          <cell r="BG6" t="str">
            <v>○</v>
          </cell>
          <cell r="BH6" t="b">
            <v>1</v>
          </cell>
          <cell r="BI6" t="b">
            <v>1</v>
          </cell>
        </row>
        <row r="7">
          <cell r="C7">
            <v>2</v>
          </cell>
          <cell r="D7" t="str">
            <v/>
          </cell>
          <cell r="E7" t="str">
            <v/>
          </cell>
          <cell r="F7" t="str">
            <v/>
          </cell>
          <cell r="G7" t="str">
            <v>Dm112</v>
          </cell>
          <cell r="H7" t="str">
            <v>①工事</v>
          </cell>
          <cell r="I7" t="str">
            <v>高鍋税務署　１階耐火書庫床改修工事
令和3年8月23日～令和3年11月30日
「建築一式工事」</v>
          </cell>
          <cell r="J7" t="str">
            <v>支出負担行為担当官
熊本国税局総務部次長
中元　眞吾
熊本県熊本市西区春日２－１０－１</v>
          </cell>
          <cell r="M7">
            <v>44431</v>
          </cell>
          <cell r="N7" t="str">
            <v>株式会社金丸建設
宮崎県宮崎市大島町南窪８４７－３</v>
          </cell>
          <cell r="O7">
            <v>5350001002666</v>
          </cell>
          <cell r="P7" t="str">
            <v>①一般競争入札</v>
          </cell>
          <cell r="R7">
            <v>11213400</v>
          </cell>
          <cell r="S7">
            <v>8117890</v>
          </cell>
          <cell r="U7">
            <v>0.72299999999999998</v>
          </cell>
          <cell r="Y7" t="str">
            <v>①公表</v>
          </cell>
          <cell r="Z7">
            <v>3</v>
          </cell>
          <cell r="AA7">
            <v>3</v>
          </cell>
          <cell r="AE7" t="str">
            <v>⑥その他の法人等</v>
          </cell>
          <cell r="AX7" t="str">
            <v>予定価格</v>
          </cell>
          <cell r="AY7" t="str">
            <v>○</v>
          </cell>
          <cell r="AZ7" t="str">
            <v>×</v>
          </cell>
          <cell r="BA7" t="str">
            <v>○</v>
          </cell>
          <cell r="BB7" t="str">
            <v>○</v>
          </cell>
          <cell r="BC7">
            <v>0</v>
          </cell>
          <cell r="BD7" t="str">
            <v>①工事</v>
          </cell>
          <cell r="BE7" t="str">
            <v/>
          </cell>
          <cell r="BF7" t="str">
            <v/>
          </cell>
          <cell r="BG7" t="str">
            <v>○</v>
          </cell>
          <cell r="BH7" t="b">
            <v>1</v>
          </cell>
          <cell r="BI7" t="b">
            <v>1</v>
          </cell>
        </row>
        <row r="8">
          <cell r="C8" t="str">
            <v/>
          </cell>
          <cell r="D8" t="str">
            <v/>
          </cell>
          <cell r="E8" t="str">
            <v/>
          </cell>
          <cell r="F8">
            <v>1</v>
          </cell>
          <cell r="G8" t="str">
            <v>Dm113</v>
          </cell>
          <cell r="H8" t="str">
            <v>⑨物品等賃借</v>
          </cell>
          <cell r="I8" t="str">
            <v>令和３年分所得税等、消費税及び贈与税の確定申告期における「確定申告電話相談センター」設置のための会場借上げ</v>
          </cell>
          <cell r="J8" t="str">
            <v>支出負担行為担当官
熊本国税局総務部次長
中元　眞吾
熊本県熊本市西区春日２－１０－１</v>
          </cell>
          <cell r="M8">
            <v>44413</v>
          </cell>
          <cell r="N8" t="str">
            <v>熊本県市町村総合事務組合
熊本県熊本市東区健軍２－４－１０</v>
          </cell>
          <cell r="O8" t="str">
            <v>8000020438022</v>
          </cell>
          <cell r="P8" t="str">
            <v>④随意契約（企画競争無し）</v>
          </cell>
          <cell r="Q8" t="str">
            <v>○</v>
          </cell>
          <cell r="R8">
            <v>2754000</v>
          </cell>
          <cell r="S8">
            <v>2754000</v>
          </cell>
          <cell r="U8">
            <v>1</v>
          </cell>
          <cell r="Y8" t="str">
            <v>②同種の他の契約の予定価格を類推されるおそれがあるため公表しない</v>
          </cell>
          <cell r="Z8">
            <v>1</v>
          </cell>
          <cell r="AA8">
            <v>0</v>
          </cell>
          <cell r="AE8" t="str">
            <v>⑥その他の法人等</v>
          </cell>
          <cell r="AH8" t="str">
            <v>①会計法第29条の3第4項（契約の性質又は目的が競争を許さない場合）</v>
          </cell>
          <cell r="AI8" t="str">
            <v>公募を行った結果、申込者が1者のみであり、他に履行できる者がなく、競争を許さないことから、会計法第29条の3第4項に該当するため。</v>
          </cell>
          <cell r="AX8" t="str">
            <v>予定価格</v>
          </cell>
          <cell r="AY8" t="str">
            <v>○</v>
          </cell>
          <cell r="AZ8" t="str">
            <v>×</v>
          </cell>
          <cell r="BA8" t="str">
            <v>○</v>
          </cell>
          <cell r="BB8" t="str">
            <v>○</v>
          </cell>
          <cell r="BC8">
            <v>0</v>
          </cell>
          <cell r="BD8" t="str">
            <v>⑨物品等賃借</v>
          </cell>
          <cell r="BE8" t="str">
            <v/>
          </cell>
          <cell r="BF8" t="str">
            <v/>
          </cell>
          <cell r="BG8" t="str">
            <v>○</v>
          </cell>
          <cell r="BH8" t="b">
            <v>1</v>
          </cell>
          <cell r="BI8" t="b">
            <v>1</v>
          </cell>
        </row>
        <row r="9">
          <cell r="C9" t="str">
            <v/>
          </cell>
          <cell r="D9" t="str">
            <v/>
          </cell>
          <cell r="E9" t="str">
            <v/>
          </cell>
          <cell r="F9">
            <v>2</v>
          </cell>
          <cell r="G9" t="str">
            <v>Dm114</v>
          </cell>
          <cell r="H9" t="str">
            <v>⑨物品等賃借</v>
          </cell>
          <cell r="I9" t="str">
            <v>令和３年分所得税等、消費税及び贈与税の確定申告期における署外申告相談会場の借上げ（ブロック１熊本西税務署及び熊本東税務署）</v>
          </cell>
          <cell r="J9" t="str">
            <v>支出負担行為担当官
熊本国税局総務部次長
中元　眞吾
熊本県熊本市西区春日２－１０－１</v>
          </cell>
          <cell r="M9">
            <v>44431</v>
          </cell>
          <cell r="N9" t="str">
            <v>株式会社コンベンションリンケージ
東京都千代田区三番町２</v>
          </cell>
          <cell r="O9">
            <v>8010001092202</v>
          </cell>
          <cell r="P9" t="str">
            <v>④随意契約（企画競争無し）</v>
          </cell>
          <cell r="Q9" t="str">
            <v>○</v>
          </cell>
          <cell r="R9">
            <v>21756830</v>
          </cell>
          <cell r="S9" t="str">
            <v>@446,250円ほか</v>
          </cell>
          <cell r="T9">
            <v>21693230</v>
          </cell>
          <cell r="U9">
            <v>0.997</v>
          </cell>
          <cell r="Y9" t="str">
            <v>②同種の他の契約の予定価格を類推されるおそれがあるため公表しない</v>
          </cell>
          <cell r="Z9">
            <v>1</v>
          </cell>
          <cell r="AA9">
            <v>0</v>
          </cell>
          <cell r="AE9" t="str">
            <v>⑥その他の法人等</v>
          </cell>
          <cell r="AH9" t="str">
            <v>①会計法第29条の3第4項（契約の性質又は目的が競争を許さない場合）</v>
          </cell>
          <cell r="AI9" t="str">
            <v>公募を行った結果、申込者が1者のみであり、他に履行できる者がなく、競争を許さないことから、会計法第29条の3第4項に該当するため。</v>
          </cell>
          <cell r="AX9" t="str">
            <v>年間支払金額</v>
          </cell>
          <cell r="AY9" t="str">
            <v>○</v>
          </cell>
          <cell r="AZ9" t="str">
            <v>×</v>
          </cell>
          <cell r="BA9" t="str">
            <v>×</v>
          </cell>
          <cell r="BB9" t="str">
            <v>×</v>
          </cell>
          <cell r="BC9" t="str">
            <v/>
          </cell>
          <cell r="BD9" t="str">
            <v>⑨物品等賃借</v>
          </cell>
          <cell r="BE9" t="str">
            <v>単価契約</v>
          </cell>
          <cell r="BF9">
            <v>1</v>
          </cell>
          <cell r="BG9" t="str">
            <v>○</v>
          </cell>
          <cell r="BH9" t="b">
            <v>1</v>
          </cell>
          <cell r="BI9" t="b">
            <v>1</v>
          </cell>
        </row>
        <row r="10">
          <cell r="C10" t="str">
            <v/>
          </cell>
          <cell r="D10" t="str">
            <v/>
          </cell>
          <cell r="E10" t="str">
            <v/>
          </cell>
          <cell r="F10">
            <v>3</v>
          </cell>
          <cell r="G10" t="str">
            <v>Dm115</v>
          </cell>
          <cell r="H10" t="str">
            <v>⑨物品等賃借</v>
          </cell>
          <cell r="I10" t="str">
            <v>令和３年分所得税等、消費税及び贈与税の確定申告期における署外申告相談会場の借上げ（ブロック２大分税務署）</v>
          </cell>
          <cell r="J10" t="str">
            <v>支出負担行為担当官
熊本国税局総務部次長
中元　眞吾
熊本県熊本市西区春日２－１０－１</v>
          </cell>
          <cell r="M10">
            <v>44431</v>
          </cell>
          <cell r="N10" t="str">
            <v>九州電力株式会社大分支店
大分県大分市金池町２－３－４</v>
          </cell>
          <cell r="O10" t="str">
            <v>4290001007004</v>
          </cell>
          <cell r="P10" t="str">
            <v>④随意契約（企画競争無し）</v>
          </cell>
          <cell r="Q10" t="str">
            <v>○</v>
          </cell>
          <cell r="R10">
            <v>5346000</v>
          </cell>
          <cell r="S10">
            <v>4430000</v>
          </cell>
          <cell r="U10">
            <v>0.82799999999999996</v>
          </cell>
          <cell r="Y10" t="str">
            <v>②同種の他の契約の予定価格を類推されるおそれがあるため公表しない</v>
          </cell>
          <cell r="Z10">
            <v>1</v>
          </cell>
          <cell r="AA10">
            <v>0</v>
          </cell>
          <cell r="AE10" t="str">
            <v>⑥その他の法人等</v>
          </cell>
          <cell r="AH10" t="str">
            <v>①会計法第29条の3第4項（契約の性質又は目的が競争を許さない場合）</v>
          </cell>
          <cell r="AI10" t="str">
            <v>公募を行った結果、申込者が1者のみであり、他に履行できる者がなく、競争を許さないことから、会計法第29条の3第4項に該当するため。</v>
          </cell>
          <cell r="AX10" t="str">
            <v>予定価格</v>
          </cell>
          <cell r="AY10" t="str">
            <v>○</v>
          </cell>
          <cell r="AZ10" t="str">
            <v>×</v>
          </cell>
          <cell r="BA10" t="str">
            <v>○</v>
          </cell>
          <cell r="BB10" t="str">
            <v>○</v>
          </cell>
          <cell r="BC10">
            <v>0</v>
          </cell>
          <cell r="BD10" t="str">
            <v>⑨物品等賃借</v>
          </cell>
          <cell r="BE10" t="str">
            <v/>
          </cell>
          <cell r="BF10" t="str">
            <v/>
          </cell>
          <cell r="BG10" t="str">
            <v>○</v>
          </cell>
          <cell r="BH10" t="b">
            <v>1</v>
          </cell>
          <cell r="BI10" t="b">
            <v>1</v>
          </cell>
        </row>
        <row r="11">
          <cell r="C11" t="str">
            <v/>
          </cell>
          <cell r="D11" t="str">
            <v/>
          </cell>
          <cell r="E11" t="str">
            <v/>
          </cell>
          <cell r="F11">
            <v>4</v>
          </cell>
          <cell r="G11" t="str">
            <v>Dm116</v>
          </cell>
          <cell r="H11" t="str">
            <v>⑨物品等賃借</v>
          </cell>
          <cell r="I11" t="str">
            <v>令和３年分所得税等、消費税及び贈与税の確定申告期における署外申告相談会場の借上げ（ブロック３宮崎税務署）</v>
          </cell>
          <cell r="J11" t="str">
            <v>支出負担行為担当官
熊本国税局総務部次長
中元　眞吾
熊本県熊本市西区春日２－１０－１</v>
          </cell>
          <cell r="M11">
            <v>44431</v>
          </cell>
          <cell r="N11" t="str">
            <v>イオンモール株式会社イオンモール宮崎
宮崎県宮崎市新別府町江口８６２－１</v>
          </cell>
          <cell r="O11">
            <v>5040001000461</v>
          </cell>
          <cell r="P11" t="str">
            <v>④随意契約（企画競争無し）</v>
          </cell>
          <cell r="Q11" t="str">
            <v>○</v>
          </cell>
          <cell r="R11">
            <v>1485000</v>
          </cell>
          <cell r="S11" t="str">
            <v>@33,000円</v>
          </cell>
          <cell r="T11">
            <v>1485000</v>
          </cell>
          <cell r="U11">
            <v>1</v>
          </cell>
          <cell r="Y11" t="str">
            <v>②同種の他の契約の予定価格を類推されるおそれがあるため公表しない</v>
          </cell>
          <cell r="Z11">
            <v>1</v>
          </cell>
          <cell r="AA11">
            <v>0</v>
          </cell>
          <cell r="AE11" t="str">
            <v>⑥その他の法人等</v>
          </cell>
          <cell r="AH11" t="str">
            <v>①会計法第29条の3第4項（契約の性質又は目的が競争を許さない場合）</v>
          </cell>
          <cell r="AI11" t="str">
            <v>公募を行った結果、申込者が1者のみであり、他に履行できる者がなく、競争を許さないことから、会計法第29条の3第4項に該当するため。</v>
          </cell>
          <cell r="AX11" t="str">
            <v>年間支払金額</v>
          </cell>
          <cell r="AY11" t="str">
            <v>○</v>
          </cell>
          <cell r="AZ11" t="str">
            <v>×</v>
          </cell>
          <cell r="BA11" t="str">
            <v>×</v>
          </cell>
          <cell r="BB11" t="str">
            <v>×</v>
          </cell>
          <cell r="BC11" t="str">
            <v/>
          </cell>
          <cell r="BD11" t="str">
            <v>⑨物品等賃借</v>
          </cell>
          <cell r="BE11" t="str">
            <v>単価契約</v>
          </cell>
          <cell r="BF11" t="str">
            <v/>
          </cell>
          <cell r="BG11" t="str">
            <v>○</v>
          </cell>
          <cell r="BH11" t="b">
            <v>1</v>
          </cell>
          <cell r="BI11" t="b">
            <v>1</v>
          </cell>
        </row>
        <row r="12">
          <cell r="C12" t="str">
            <v/>
          </cell>
          <cell r="D12" t="str">
            <v/>
          </cell>
          <cell r="E12" t="str">
            <v/>
          </cell>
          <cell r="F12">
            <v>5</v>
          </cell>
          <cell r="G12" t="str">
            <v>Dm117</v>
          </cell>
          <cell r="H12" t="str">
            <v>⑨物品等賃借</v>
          </cell>
          <cell r="I12" t="str">
            <v>令和３年分所得税等、消費税及び贈与税の確定申告期における署外申告相談会場の借上げ（ブロック４都城税務署）</v>
          </cell>
          <cell r="J12" t="str">
            <v>支出負担行為担当官
熊本国税局総務部次長
中元　眞吾
熊本県熊本市西区春日２－１０－１</v>
          </cell>
          <cell r="M12">
            <v>44431</v>
          </cell>
          <cell r="N12" t="str">
            <v>都城まちづくり株式会社
宮崎県都城市蔵原町１１街区２５</v>
          </cell>
          <cell r="O12">
            <v>5350001008382</v>
          </cell>
          <cell r="P12" t="str">
            <v>④随意契約（企画競争無し）</v>
          </cell>
          <cell r="Q12" t="str">
            <v>○</v>
          </cell>
          <cell r="R12">
            <v>1247477</v>
          </cell>
          <cell r="S12" t="str">
            <v>@27,533円ほか</v>
          </cell>
          <cell r="T12">
            <v>1171665</v>
          </cell>
          <cell r="U12">
            <v>0.93899999999999995</v>
          </cell>
          <cell r="Y12" t="str">
            <v>②同種の他の契約の予定価格を類推されるおそれがあるため公表しない</v>
          </cell>
          <cell r="Z12">
            <v>1</v>
          </cell>
          <cell r="AA12">
            <v>0</v>
          </cell>
          <cell r="AE12" t="str">
            <v>⑥その他の法人等</v>
          </cell>
          <cell r="AH12" t="str">
            <v>①会計法第29条の3第4項（契約の性質又は目的が競争を許さない場合）</v>
          </cell>
          <cell r="AI12" t="str">
            <v>公募を行った結果、申込者が1者のみであり、他に履行できる者がなく、競争を許さないことから、会計法第29条の3第4項に該当するため。</v>
          </cell>
          <cell r="AX12" t="str">
            <v>年間支払金額</v>
          </cell>
          <cell r="AY12" t="str">
            <v>○</v>
          </cell>
          <cell r="AZ12" t="str">
            <v>×</v>
          </cell>
          <cell r="BA12" t="str">
            <v>×</v>
          </cell>
          <cell r="BB12" t="str">
            <v>×</v>
          </cell>
          <cell r="BC12" t="str">
            <v/>
          </cell>
          <cell r="BD12" t="str">
            <v>⑨物品等賃借</v>
          </cell>
          <cell r="BE12" t="str">
            <v>単価契約</v>
          </cell>
          <cell r="BF12" t="str">
            <v/>
          </cell>
          <cell r="BG12" t="str">
            <v>○</v>
          </cell>
          <cell r="BH12" t="b">
            <v>1</v>
          </cell>
          <cell r="BI12" t="b">
            <v>1</v>
          </cell>
        </row>
        <row r="13">
          <cell r="C13" t="str">
            <v/>
          </cell>
          <cell r="D13" t="str">
            <v/>
          </cell>
          <cell r="E13" t="str">
            <v/>
          </cell>
          <cell r="F13">
            <v>6</v>
          </cell>
          <cell r="G13" t="str">
            <v>Dm118</v>
          </cell>
          <cell r="H13" t="str">
            <v>⑨物品等賃借</v>
          </cell>
          <cell r="I13" t="str">
            <v>令和３年分所得税等、消費税及び贈与税の確定申告期における署外申告相談会場の借上げ（ブロック５鹿児島税務署）</v>
          </cell>
          <cell r="J13" t="str">
            <v>支出負担行為担当官
熊本国税局総務部次長
中元　眞吾
熊本県熊本市西区春日２－１０－１</v>
          </cell>
          <cell r="M13">
            <v>44431</v>
          </cell>
          <cell r="N13" t="str">
            <v>鹿児島県市町村総合事務組合
鹿児島県鹿児島市鴨池新町７－４</v>
          </cell>
          <cell r="O13" t="str">
            <v>7000020468045</v>
          </cell>
          <cell r="P13" t="str">
            <v>④随意契約（企画競争無し）</v>
          </cell>
          <cell r="Q13" t="str">
            <v>○</v>
          </cell>
          <cell r="R13">
            <v>9729675</v>
          </cell>
          <cell r="S13" t="str">
            <v>@216,215円</v>
          </cell>
          <cell r="T13">
            <v>9729675</v>
          </cell>
          <cell r="U13">
            <v>1</v>
          </cell>
          <cell r="Y13" t="str">
            <v>②同種の他の契約の予定価格を類推されるおそれがあるため公表しない</v>
          </cell>
          <cell r="Z13">
            <v>1</v>
          </cell>
          <cell r="AA13">
            <v>0</v>
          </cell>
          <cell r="AE13" t="str">
            <v>⑥その他の法人等</v>
          </cell>
          <cell r="AH13" t="str">
            <v>①会計法第29条の3第4項（契約の性質又は目的が競争を許さない場合）</v>
          </cell>
          <cell r="AI13" t="str">
            <v>公募を行った結果、申込者が1者のみであり、他に履行できる者がなく、競争を許さないことから、会計法第29条の3第4項に該当するため。</v>
          </cell>
          <cell r="AX13" t="str">
            <v>年間支払金額</v>
          </cell>
          <cell r="AY13" t="str">
            <v>○</v>
          </cell>
          <cell r="AZ13" t="str">
            <v>×</v>
          </cell>
          <cell r="BA13" t="str">
            <v>×</v>
          </cell>
          <cell r="BB13" t="str">
            <v>×</v>
          </cell>
          <cell r="BC13" t="str">
            <v/>
          </cell>
          <cell r="BD13" t="str">
            <v>⑨物品等賃借</v>
          </cell>
          <cell r="BE13" t="str">
            <v>単価契約</v>
          </cell>
          <cell r="BF13" t="str">
            <v/>
          </cell>
          <cell r="BG13" t="str">
            <v>○</v>
          </cell>
          <cell r="BH13" t="b">
            <v>1</v>
          </cell>
          <cell r="BI13" t="b">
            <v>1</v>
          </cell>
        </row>
        <row r="14">
          <cell r="C14" t="str">
            <v/>
          </cell>
          <cell r="D14" t="str">
            <v/>
          </cell>
          <cell r="E14" t="str">
            <v/>
          </cell>
          <cell r="F14">
            <v>7</v>
          </cell>
          <cell r="G14" t="str">
            <v>Dm119</v>
          </cell>
          <cell r="H14" t="str">
            <v>⑨物品等賃借</v>
          </cell>
          <cell r="I14" t="str">
            <v>令和３年分所得税等、消費税及び贈与税の確定申告期における署外申告相談会場の借上げ（ブロック６加治木税務署）</v>
          </cell>
          <cell r="J14" t="str">
            <v>支出負担行為担当官
熊本国税局総務部次長
中元　眞吾
熊本県熊本市西区春日２－１０－１</v>
          </cell>
          <cell r="M14">
            <v>44431</v>
          </cell>
          <cell r="N14" t="str">
            <v>公益財団法人姶良市文化振興公社
鹿児島県姶良市加治木町木田５３４８－１８５</v>
          </cell>
          <cell r="O14">
            <v>2340005007624</v>
          </cell>
          <cell r="P14" t="str">
            <v>④随意契約（企画競争無し）</v>
          </cell>
          <cell r="Q14" t="str">
            <v>○</v>
          </cell>
          <cell r="R14">
            <v>1337250</v>
          </cell>
          <cell r="S14" t="str">
            <v>@28,870円ほか</v>
          </cell>
          <cell r="T14">
            <v>1177910</v>
          </cell>
          <cell r="U14">
            <v>0.88</v>
          </cell>
          <cell r="Y14" t="str">
            <v>②同種の他の契約の予定価格を類推されるおそれがあるため公表しない</v>
          </cell>
          <cell r="Z14">
            <v>1</v>
          </cell>
          <cell r="AA14">
            <v>0</v>
          </cell>
          <cell r="AE14" t="str">
            <v>②公益財団法人</v>
          </cell>
          <cell r="AF14" t="str">
            <v>都道府県所管</v>
          </cell>
          <cell r="AH14" t="str">
            <v>①会計法第29条の3第4項（契約の性質又は目的が競争を許さない場合）</v>
          </cell>
          <cell r="AI14" t="str">
            <v>公募を行った結果、申込者が1者のみであり、他に履行できる者がなく、競争を許さないことから、会計法第29条の3第4項に該当するため。</v>
          </cell>
          <cell r="AX14" t="str">
            <v>年間支払金額</v>
          </cell>
          <cell r="AY14" t="str">
            <v>○</v>
          </cell>
          <cell r="AZ14" t="str">
            <v>×</v>
          </cell>
          <cell r="BA14" t="str">
            <v>×</v>
          </cell>
          <cell r="BB14" t="str">
            <v>×</v>
          </cell>
          <cell r="BC14" t="str">
            <v/>
          </cell>
          <cell r="BD14" t="str">
            <v>⑨物品等賃借</v>
          </cell>
          <cell r="BE14" t="str">
            <v>単価契約</v>
          </cell>
          <cell r="BF14" t="str">
            <v/>
          </cell>
          <cell r="BG14" t="str">
            <v>○</v>
          </cell>
          <cell r="BH14" t="b">
            <v>1</v>
          </cell>
          <cell r="BI14" t="b">
            <v>1</v>
          </cell>
        </row>
        <row r="15">
          <cell r="C15" t="str">
            <v/>
          </cell>
          <cell r="D15" t="str">
            <v/>
          </cell>
          <cell r="E15">
            <v>1</v>
          </cell>
          <cell r="F15" t="str">
            <v/>
          </cell>
          <cell r="G15" t="str">
            <v>Dm120</v>
          </cell>
          <cell r="H15" t="str">
            <v>⑩役務</v>
          </cell>
          <cell r="I15" t="str">
            <v>会計ソフトによる記帳指導の委託業務（グループ１熊本県）</v>
          </cell>
          <cell r="J15" t="str">
            <v>支出負担行為担当官
熊本国税局総務部次長
中元　眞吾
熊本県熊本市西区春日２－１０－１</v>
          </cell>
          <cell r="M15">
            <v>44435</v>
          </cell>
          <cell r="N15" t="str">
            <v>熊本県青色申告会連合会
熊本県熊本市中央区横紺屋町１０</v>
          </cell>
          <cell r="O15" t="str">
            <v>3700150062535</v>
          </cell>
          <cell r="P15" t="str">
            <v>①一般競争入札</v>
          </cell>
          <cell r="R15">
            <v>8282297</v>
          </cell>
          <cell r="S15" t="str">
            <v>@2,640円ほか</v>
          </cell>
          <cell r="T15">
            <v>8265950</v>
          </cell>
          <cell r="U15">
            <v>0.998</v>
          </cell>
          <cell r="Y15" t="str">
            <v>②同種の他の契約の予定価格を類推されるおそれがあるため公表しない</v>
          </cell>
          <cell r="Z15">
            <v>1</v>
          </cell>
          <cell r="AA15">
            <v>0</v>
          </cell>
          <cell r="AE15" t="str">
            <v>⑥その他の法人等</v>
          </cell>
          <cell r="AM15" t="str">
            <v>×</v>
          </cell>
          <cell r="AQ15" t="str">
            <v>①業務に特殊性があるもの（例：委託調査、記帳指導など）</v>
          </cell>
          <cell r="AT15" t="str">
            <v>×</v>
          </cell>
          <cell r="AU15" t="str">
            <v>業務の特殊性から入札参加者が過去においても１者応札の状況にあり、改善できる見込は低い。</v>
          </cell>
          <cell r="AX15" t="str">
            <v>年間支払金額</v>
          </cell>
          <cell r="AY15" t="str">
            <v>○</v>
          </cell>
          <cell r="AZ15" t="str">
            <v>×</v>
          </cell>
          <cell r="BA15" t="str">
            <v>×</v>
          </cell>
          <cell r="BB15" t="str">
            <v>×</v>
          </cell>
          <cell r="BC15" t="str">
            <v/>
          </cell>
          <cell r="BD15" t="str">
            <v>⑩役務</v>
          </cell>
          <cell r="BE15" t="str">
            <v>単価契約</v>
          </cell>
          <cell r="BF15" t="str">
            <v/>
          </cell>
          <cell r="BG15" t="str">
            <v>○</v>
          </cell>
          <cell r="BH15" t="b">
            <v>1</v>
          </cell>
          <cell r="BI15" t="b">
            <v>1</v>
          </cell>
        </row>
        <row r="16">
          <cell r="C16" t="str">
            <v/>
          </cell>
          <cell r="D16" t="str">
            <v/>
          </cell>
          <cell r="E16" t="str">
            <v/>
          </cell>
          <cell r="F16">
            <v>8</v>
          </cell>
          <cell r="G16" t="str">
            <v>Dm121</v>
          </cell>
          <cell r="H16" t="str">
            <v>⑩役務</v>
          </cell>
          <cell r="I16" t="str">
            <v>会計ソフトによる記帳指導の委託業務（グループ２大分県）</v>
          </cell>
          <cell r="J16" t="str">
            <v>支出負担行為担当官
熊本国税局総務部次長
中元　眞吾
熊本県熊本市西区春日２－１０－１</v>
          </cell>
          <cell r="M16">
            <v>44435</v>
          </cell>
          <cell r="N16" t="str">
            <v>大分県青色申告会連合会
大分県大分市長浜町３－１５－１９</v>
          </cell>
          <cell r="O16" t="str">
            <v>1700150063295</v>
          </cell>
          <cell r="P16" t="str">
            <v>④随意契約（企画競争無し）</v>
          </cell>
          <cell r="R16">
            <v>7957145</v>
          </cell>
          <cell r="S16" t="str">
            <v>＠20,900円ほか</v>
          </cell>
          <cell r="T16">
            <v>7799660</v>
          </cell>
          <cell r="U16">
            <v>0.98</v>
          </cell>
          <cell r="Y16" t="str">
            <v>②同種の他の契約の予定価格を類推されるおそれがあるため公表しない</v>
          </cell>
          <cell r="Z16">
            <v>1</v>
          </cell>
          <cell r="AA16">
            <v>0</v>
          </cell>
          <cell r="AE16" t="str">
            <v>⑥その他の法人等</v>
          </cell>
          <cell r="AH16" t="str">
            <v>⑭予決令第99条の2（競争に付しても入札者がないとき、又は再度の入札をしても落札者がないとき）</v>
          </cell>
          <cell r="AI16" t="str">
            <v>一般競争入札において再度の入札を実施しても、落札者となるべき者がいないことから、会計法第29条の３第５項及び予決令第99の２（又は３）に該当するため</v>
          </cell>
          <cell r="AM16" t="str">
            <v>×</v>
          </cell>
          <cell r="AQ16" t="str">
            <v>①業務に特殊性があるもの（例：委託調査、記帳指導など）</v>
          </cell>
          <cell r="AT16" t="str">
            <v>×</v>
          </cell>
          <cell r="AU16" t="str">
            <v>業務の特殊性から入札参加者が過去においても１者応札の状況にあり、改善できる見込は低い。</v>
          </cell>
          <cell r="AX16" t="str">
            <v>年間支払金額</v>
          </cell>
          <cell r="AY16" t="str">
            <v>○</v>
          </cell>
          <cell r="AZ16" t="str">
            <v>×</v>
          </cell>
          <cell r="BA16" t="str">
            <v>×</v>
          </cell>
          <cell r="BB16" t="str">
            <v>×</v>
          </cell>
          <cell r="BC16" t="str">
            <v/>
          </cell>
          <cell r="BD16" t="str">
            <v>⑩役務</v>
          </cell>
          <cell r="BE16" t="str">
            <v>単価契約</v>
          </cell>
          <cell r="BF16" t="str">
            <v/>
          </cell>
          <cell r="BG16" t="str">
            <v>○</v>
          </cell>
          <cell r="BH16" t="b">
            <v>1</v>
          </cell>
          <cell r="BI16" t="b">
            <v>1</v>
          </cell>
        </row>
        <row r="17">
          <cell r="C17" t="str">
            <v/>
          </cell>
          <cell r="D17" t="str">
            <v/>
          </cell>
          <cell r="E17">
            <v>2</v>
          </cell>
          <cell r="F17" t="str">
            <v/>
          </cell>
          <cell r="G17" t="str">
            <v>Dm122</v>
          </cell>
          <cell r="H17" t="str">
            <v>⑩役務</v>
          </cell>
          <cell r="I17" t="str">
            <v>会計ソフトによる記帳指導の委託業務（グループ３宮崎県）</v>
          </cell>
          <cell r="J17" t="str">
            <v>支出負担行為担当官
熊本国税局総務部次長
中元　眞吾
熊本県熊本市西区春日２－１０－１</v>
          </cell>
          <cell r="M17">
            <v>44435</v>
          </cell>
          <cell r="N17" t="str">
            <v>宮崎県青色申告会連合会
宮崎県宮崎市稗原町１００</v>
          </cell>
          <cell r="O17" t="str">
            <v>8700150065368</v>
          </cell>
          <cell r="P17" t="str">
            <v>①一般競争入札</v>
          </cell>
          <cell r="R17">
            <v>8427952</v>
          </cell>
          <cell r="S17" t="str">
            <v>＠28,600円ほか</v>
          </cell>
          <cell r="T17">
            <v>8354060</v>
          </cell>
          <cell r="U17">
            <v>0.99099999999999999</v>
          </cell>
          <cell r="Y17" t="str">
            <v>②同種の他の契約の予定価格を類推されるおそれがあるため公表しない</v>
          </cell>
          <cell r="Z17">
            <v>1</v>
          </cell>
          <cell r="AA17">
            <v>0</v>
          </cell>
          <cell r="AE17" t="str">
            <v>⑥その他の法人等</v>
          </cell>
          <cell r="AM17" t="str">
            <v>×</v>
          </cell>
          <cell r="AQ17" t="str">
            <v>①業務に特殊性があるもの（例：委託調査、記帳指導など）</v>
          </cell>
          <cell r="AT17" t="str">
            <v>×</v>
          </cell>
          <cell r="AU17" t="str">
            <v>業務の特殊性から入札参加者が過去においても１者応札の状況にあり、改善できる見込は低い。</v>
          </cell>
          <cell r="AX17" t="str">
            <v>年間支払金額</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C18" t="str">
            <v/>
          </cell>
          <cell r="D18" t="str">
            <v/>
          </cell>
          <cell r="E18" t="str">
            <v/>
          </cell>
          <cell r="F18">
            <v>9</v>
          </cell>
          <cell r="G18" t="str">
            <v>Dm123</v>
          </cell>
          <cell r="H18" t="str">
            <v>⑩役務</v>
          </cell>
          <cell r="I18" t="str">
            <v>会計ソフトによる記帳指導の委託業務（グループ４鹿児島県）</v>
          </cell>
          <cell r="J18" t="str">
            <v>支出負担行為担当官
熊本国税局総務部次長
中元　眞吾
熊本県熊本市西区春日２－１０－１</v>
          </cell>
          <cell r="M18">
            <v>44435</v>
          </cell>
          <cell r="N18" t="str">
            <v>鹿児島県青色申告会連合会
鹿児島県鹿児島市名山町９－１</v>
          </cell>
          <cell r="O18" t="str">
            <v>5700150064496</v>
          </cell>
          <cell r="P18" t="str">
            <v>④随意契約（企画競争無し）</v>
          </cell>
          <cell r="R18">
            <v>7582384</v>
          </cell>
          <cell r="S18" t="str">
            <v>＠24,420円ほか</v>
          </cell>
          <cell r="T18">
            <v>7576250</v>
          </cell>
          <cell r="U18">
            <v>0.999</v>
          </cell>
          <cell r="Y18" t="str">
            <v>②同種の他の契約の予定価格を類推されるおそれがあるため公表しない</v>
          </cell>
          <cell r="Z18">
            <v>1</v>
          </cell>
          <cell r="AA18">
            <v>0</v>
          </cell>
          <cell r="AE18" t="str">
            <v>⑥その他の法人等</v>
          </cell>
          <cell r="AH18" t="str">
            <v>⑭予決令第99条の2（競争に付しても入札者がないとき、又は再度の入札をしても落札者がないとき）</v>
          </cell>
          <cell r="AI18" t="str">
            <v>一般競争入札において再度の入札を実施しても、落札者となるべき者がいないことから、会計法第29条の３第５項及び予決令第99の２（又は３）に該当するため</v>
          </cell>
          <cell r="AM18" t="str">
            <v>×</v>
          </cell>
          <cell r="AQ18" t="str">
            <v>①業務に特殊性があるもの（例：委託調査、記帳指導など）</v>
          </cell>
          <cell r="AT18" t="str">
            <v>×</v>
          </cell>
          <cell r="AU18" t="str">
            <v>業務の特殊性から入札参加者が過去においても１者応札の状況にあり、改善できる見込は低い。</v>
          </cell>
          <cell r="AX18" t="str">
            <v>年間支払金額</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C19" t="str">
            <v/>
          </cell>
          <cell r="D19" t="str">
            <v/>
          </cell>
          <cell r="E19" t="str">
            <v/>
          </cell>
          <cell r="F19" t="str">
            <v/>
          </cell>
          <cell r="U19" t="str">
            <v>－</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U20" t="str">
            <v>－</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C247" t="str">
            <v/>
          </cell>
          <cell r="D247" t="str">
            <v/>
          </cell>
          <cell r="E247" t="str">
            <v/>
          </cell>
          <cell r="F247" t="str">
            <v/>
          </cell>
          <cell r="U247" t="str">
            <v>－</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C248" t="str">
            <v/>
          </cell>
          <cell r="D248" t="str">
            <v/>
          </cell>
          <cell r="E248" t="str">
            <v/>
          </cell>
          <cell r="F248" t="str">
            <v/>
          </cell>
          <cell r="U248" t="str">
            <v>－</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C249" t="str">
            <v/>
          </cell>
          <cell r="D249" t="str">
            <v/>
          </cell>
          <cell r="E249" t="str">
            <v/>
          </cell>
          <cell r="F249" t="str">
            <v/>
          </cell>
          <cell r="U249" t="str">
            <v>－</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C250" t="str">
            <v/>
          </cell>
          <cell r="D250" t="str">
            <v/>
          </cell>
          <cell r="E250" t="str">
            <v/>
          </cell>
          <cell r="F250" t="str">
            <v/>
          </cell>
          <cell r="U250" t="str">
            <v>－</v>
          </cell>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topLeftCell="B1" zoomScale="85" zoomScaleNormal="85" zoomScaleSheetLayoutView="80" workbookViewId="0">
      <selection activeCell="B1" sqref="B1:N1"/>
    </sheetView>
  </sheetViews>
  <sheetFormatPr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6" ht="27.75" customHeight="1">
      <c r="A1" s="24"/>
      <c r="B1" s="30" t="s">
        <v>0</v>
      </c>
      <c r="C1" s="31"/>
      <c r="D1" s="31"/>
      <c r="E1" s="31"/>
      <c r="F1" s="31"/>
      <c r="G1" s="31"/>
      <c r="H1" s="31"/>
      <c r="I1" s="31"/>
      <c r="J1" s="31"/>
      <c r="K1" s="31"/>
      <c r="L1" s="31"/>
      <c r="M1" s="31"/>
      <c r="N1" s="31"/>
    </row>
    <row r="2" spans="1:16">
      <c r="A2" s="24"/>
    </row>
    <row r="3" spans="1:16">
      <c r="A3" s="24"/>
      <c r="B3" s="7"/>
      <c r="N3" s="8"/>
    </row>
    <row r="4" spans="1:16" ht="21.95" customHeight="1">
      <c r="A4" s="24"/>
      <c r="B4" s="26" t="s">
        <v>1</v>
      </c>
      <c r="C4" s="26" t="s">
        <v>2</v>
      </c>
      <c r="D4" s="26" t="s">
        <v>3</v>
      </c>
      <c r="E4" s="26" t="s">
        <v>4</v>
      </c>
      <c r="F4" s="28" t="s">
        <v>5</v>
      </c>
      <c r="G4" s="26" t="s">
        <v>6</v>
      </c>
      <c r="H4" s="32" t="s">
        <v>7</v>
      </c>
      <c r="I4" s="26" t="s">
        <v>8</v>
      </c>
      <c r="J4" s="26" t="s">
        <v>9</v>
      </c>
      <c r="K4" s="27" t="s">
        <v>10</v>
      </c>
      <c r="L4" s="27"/>
      <c r="M4" s="27"/>
      <c r="N4" s="28" t="s">
        <v>11</v>
      </c>
    </row>
    <row r="5" spans="1:16" s="11" customFormat="1" ht="36" customHeight="1">
      <c r="A5" s="25"/>
      <c r="B5" s="26"/>
      <c r="C5" s="26"/>
      <c r="D5" s="26"/>
      <c r="E5" s="26"/>
      <c r="F5" s="29"/>
      <c r="G5" s="26"/>
      <c r="H5" s="32"/>
      <c r="I5" s="26"/>
      <c r="J5" s="26"/>
      <c r="K5" s="9" t="s">
        <v>12</v>
      </c>
      <c r="L5" s="9" t="s">
        <v>13</v>
      </c>
      <c r="M5" s="10" t="s">
        <v>14</v>
      </c>
      <c r="N5" s="29"/>
    </row>
    <row r="6" spans="1:16" s="11" customFormat="1" ht="75" customHeight="1">
      <c r="A6" s="12"/>
      <c r="B6" s="13" t="s">
        <v>15</v>
      </c>
      <c r="C6" s="14" t="s">
        <v>16</v>
      </c>
      <c r="D6" s="15">
        <v>44414</v>
      </c>
      <c r="E6" s="13" t="s">
        <v>17</v>
      </c>
      <c r="F6" s="16">
        <v>2330001006077</v>
      </c>
      <c r="G6" s="17" t="s">
        <v>18</v>
      </c>
      <c r="H6" s="18">
        <v>7943100</v>
      </c>
      <c r="I6" s="18">
        <v>7260000</v>
      </c>
      <c r="J6" s="19">
        <v>0.91400000000000003</v>
      </c>
      <c r="K6" s="20" t="s">
        <v>19</v>
      </c>
      <c r="L6" s="20">
        <v>0</v>
      </c>
      <c r="M6" s="21" t="s">
        <v>19</v>
      </c>
      <c r="N6" s="22">
        <v>0</v>
      </c>
      <c r="O6" s="11" t="str">
        <f>IF(A6="","",VLOOKUP(A6,[7]令和3年度契約状況調査票!$C:$BY,55,FALSE))</f>
        <v/>
      </c>
      <c r="P6" s="11" t="str">
        <f>IF(A6="","",IF(VLOOKUP(A6,[7]令和3年度契約状況調査票!$C:$AR,23,FALSE)="②同種の他の契約の予定価格を類推されるおそれがあるため公表しない","×","○"))</f>
        <v/>
      </c>
    </row>
    <row r="7" spans="1:16" s="11" customFormat="1" ht="75" customHeight="1">
      <c r="A7" s="12"/>
      <c r="B7" s="13" t="s">
        <v>20</v>
      </c>
      <c r="C7" s="14" t="s">
        <v>16</v>
      </c>
      <c r="D7" s="15">
        <v>44431</v>
      </c>
      <c r="E7" s="13" t="s">
        <v>21</v>
      </c>
      <c r="F7" s="16">
        <v>5350001002666</v>
      </c>
      <c r="G7" s="17" t="s">
        <v>18</v>
      </c>
      <c r="H7" s="18">
        <v>11213400</v>
      </c>
      <c r="I7" s="18">
        <v>8117890</v>
      </c>
      <c r="J7" s="19">
        <v>0.72299999999999998</v>
      </c>
      <c r="K7" s="20" t="s">
        <v>19</v>
      </c>
      <c r="L7" s="20">
        <v>0</v>
      </c>
      <c r="M7" s="21" t="s">
        <v>19</v>
      </c>
      <c r="N7" s="22">
        <v>0</v>
      </c>
      <c r="O7" s="11" t="str">
        <f>IF(A7="","",VLOOKUP(A7,[7]令和3年度契約状況調査票!$C:$BY,55,FALSE))</f>
        <v/>
      </c>
      <c r="P7" s="11" t="str">
        <f>IF(A7="","",IF(VLOOKUP(A7,[7]令和3年度契約状況調査票!$C:$AR,23,FALSE)="②同種の他の契約の予定価格を類推されるおそれがあるため公表しない","×","○"))</f>
        <v/>
      </c>
    </row>
    <row r="8" spans="1:16" s="11" customFormat="1" ht="75" customHeight="1">
      <c r="A8" s="12" t="str">
        <f>IF(MAX([7]令和3年度契約状況調査票!C7:C252)&gt;=ROW()-5,ROW()-5,"")</f>
        <v/>
      </c>
      <c r="B8" s="13" t="str">
        <f>IF(A8="","",VLOOKUP(A8,[7]令和3年度契約状況調査票!$C:$AR,7,FALSE))</f>
        <v/>
      </c>
      <c r="C8" s="14" t="str">
        <f>IF(A8="","",VLOOKUP(A8,[7]令和3年度契約状況調査票!$C:$AR,8,FALSE))</f>
        <v/>
      </c>
      <c r="D8" s="15" t="str">
        <f>IF(A8="","",VLOOKUP(A8,[7]令和3年度契約状況調査票!$C:$AR,11,FALSE))</f>
        <v/>
      </c>
      <c r="E8" s="13" t="str">
        <f>IF(A8="","",VLOOKUP(A8,[7]令和3年度契約状況調査票!$C:$AR,12,FALSE))</f>
        <v/>
      </c>
      <c r="F8" s="16" t="str">
        <f>IF(A8="","",VLOOKUP(A8,[7]令和3年度契約状況調査票!$C:$AR,13,FALSE))</f>
        <v/>
      </c>
      <c r="G8" s="17" t="str">
        <f>IF(A8="","",IF(VLOOKUP(A8,[7]令和3年度契約状況調査票!$C:$AR,14,FALSE)="②一般競争入札（総合評価方式）","一般競争入札"&amp;CHAR(10)&amp;"（総合評価方式）","一般競争入札"))</f>
        <v/>
      </c>
      <c r="H8" s="18" t="str">
        <f>IF(A8="","",IF(VLOOKUP(A8,[7]令和3年度契約状況調査票!$C:$AR,23,FALSE)="②同種の他の契約の予定価格を類推されるおそれがあるため公表しない","同種の他の契約の予定価格を類推されるおそれがあるため公表しない",IF(VLOOKUP(A8,[7]令和3年度契約状況調査票!$C:$AR,23,FALSE)="－","－",IF(VLOOKUP(A8,[7]令和3年度契約状況調査票!$C:$AR,9,FALSE)&lt;&gt;"",TEXT(VLOOKUP(A8,[7]令和3年度契約状況調査票!$C:$AR,16,FALSE),"#,##0円")&amp;CHAR(10)&amp;"(A)",VLOOKUP(A8,[7]令和3年度契約状況調査票!$C:$AR,16,FALSE)))))</f>
        <v/>
      </c>
      <c r="I8" s="18" t="str">
        <f>IF(A8="","",VLOOKUP(A8,[7]令和3年度契約状況調査票!$C:$AR,17,FALSE))</f>
        <v/>
      </c>
      <c r="J8" s="19" t="str">
        <f>IF(A8="","",IF(VLOOKUP(A8,[7]令和3年度契約状況調査票!$C:$AR,23,FALSE)="②同種の他の契約の予定価格を類推されるおそれがあるため公表しない","－",IF(VLOOKUP(A8,[7]令和3年度契約状況調査票!$C:$AR,23,FALSE)="－","－",IF(VLOOKUP(A8,[7]令和3年度契約状況調査票!$C:$AR,9,FALSE)&lt;&gt;"",TEXT(VLOOKUP(A8,[7]令和3年度契約状況調査票!$C:$AR,19,FALSE),"#.0%")&amp;CHAR(10)&amp;"(B/A×100)",VLOOKUP(A8,[7]令和3年度契約状況調査票!$C:$AR,19,FALSE)))))</f>
        <v/>
      </c>
      <c r="K8" s="20" t="str">
        <f>IF(A8="","",IF(VLOOKUP(A8,[7]令和3年度契約状況調査票!$C:$AR,29,FALSE)="①公益社団法人","公社",IF(VLOOKUP(A8,[7]令和3年度契約状況調査票!$C:$AR,29,FALSE)="②公益財団法人","公財","")))</f>
        <v/>
      </c>
      <c r="L8" s="20" t="str">
        <f>IF(A8="","",VLOOKUP(A8,[7]令和3年度契約状況調査票!$C:$AR,30,FALSE))</f>
        <v/>
      </c>
      <c r="M8" s="21" t="str">
        <f>IF(A8="","",IF(VLOOKUP(A8,[7]令和3年度契約状況調査票!$C:$AR,30,FALSE)="国所管",VLOOKUP(A8,[7]令和3年度契約状況調査票!$C:$AR,24,FALSE),""))</f>
        <v/>
      </c>
      <c r="N8" s="22" t="str">
        <f>IF(A8="","",IF(AND(P8="○",O8="分担契約/単価契約"),"単価契約"&amp;CHAR(10)&amp;"予定調達総額 "&amp;TEXT(VLOOKUP(A8,[7]令和3年度契約状況調査票!$C:$AR,18,FALSE),"#,##0円")&amp;"(B)"&amp;CHAR(10)&amp;"分担契約"&amp;CHAR(10)&amp;VLOOKUP(A8,[7]令和3年度契約状況調査票!$C:$AR,34,FALSE),IF(AND(P8="○",O8="分担契約"),"分担契約"&amp;CHAR(10)&amp;"契約総額 "&amp;TEXT(VLOOKUP(A8,[7]令和3年度契約状況調査票!$C:$AR,18,FALSE),"#,##0円")&amp;"(B)"&amp;CHAR(10)&amp;VLOOKUP(A8,[7]令和3年度契約状況調査票!$C:$AR,34,FALSE),(IF(O8="分担契約/単価契約","単価契約"&amp;CHAR(10)&amp;"予定調達総額 "&amp;TEXT(VLOOKUP(A8,[7]令和3年度契約状況調査票!$C:$AR,18,FALSE),"#,##0円")&amp;CHAR(10)&amp;"分担契約"&amp;CHAR(10)&amp;VLOOKUP(A8,[7]令和3年度契約状況調査票!$C:$AR,34,FALSE),IF(O8="分担契約","分担契約"&amp;CHAR(10)&amp;"契約総額 "&amp;TEXT(VLOOKUP(A8,[7]令和3年度契約状況調査票!$C:$AR,18,FALSE),"#,##0円")&amp;CHAR(10)&amp;VLOOKUP(A8,[7]令和3年度契約状況調査票!$C:$AR,34,FALSE),IF(O8="単価契約","単価契約"&amp;CHAR(10)&amp;"予定調達総額 "&amp;TEXT(VLOOKUP(A8,[7]令和3年度契約状況調査票!$C:$AR,18,FALSE),"#,##0円")&amp;CHAR(10)&amp;VLOOKUP(A8,[7]令和3年度契約状況調査票!$C:$AR,34,FALSE),VLOOKUP(A8,[7]令和3年度契約状況調査票!$C:$AR,34,FALSE))))))))</f>
        <v/>
      </c>
      <c r="O8" s="11" t="str">
        <f>IF(A8="","",VLOOKUP(A8,[7]令和3年度契約状況調査票!$C:$BY,55,FALSE))</f>
        <v/>
      </c>
      <c r="P8" s="11" t="str">
        <f>IF(A8="","",IF(VLOOKUP(A8,[7]令和3年度契約状況調査票!$C:$AR,23,FALSE)="②同種の他の契約の予定価格を類推されるおそれがあるため公表しない","×","○"))</f>
        <v/>
      </c>
    </row>
    <row r="9" spans="1:16" s="11" customFormat="1" ht="75" customHeight="1">
      <c r="A9" s="12" t="str">
        <f>IF(MAX([7]令和3年度契約状況調査票!C8:C253)&gt;=ROW()-5,ROW()-5,"")</f>
        <v/>
      </c>
      <c r="B9" s="13" t="str">
        <f>IF(A9="","",VLOOKUP(A9,[7]令和3年度契約状況調査票!$C:$AR,7,FALSE))</f>
        <v/>
      </c>
      <c r="C9" s="14" t="str">
        <f>IF(A9="","",VLOOKUP(A9,[7]令和3年度契約状況調査票!$C:$AR,8,FALSE))</f>
        <v/>
      </c>
      <c r="D9" s="15" t="str">
        <f>IF(A9="","",VLOOKUP(A9,[7]令和3年度契約状況調査票!$C:$AR,11,FALSE))</f>
        <v/>
      </c>
      <c r="E9" s="13" t="str">
        <f>IF(A9="","",VLOOKUP(A9,[7]令和3年度契約状況調査票!$C:$AR,12,FALSE))</f>
        <v/>
      </c>
      <c r="F9" s="16" t="str">
        <f>IF(A9="","",VLOOKUP(A9,[7]令和3年度契約状況調査票!$C:$AR,13,FALSE))</f>
        <v/>
      </c>
      <c r="G9" s="17" t="str">
        <f>IF(A9="","",IF(VLOOKUP(A9,[7]令和3年度契約状況調査票!$C:$AR,14,FALSE)="②一般競争入札（総合評価方式）","一般競争入札"&amp;CHAR(10)&amp;"（総合評価方式）","一般競争入札"))</f>
        <v/>
      </c>
      <c r="H9" s="18" t="str">
        <f>IF(A9="","",IF(VLOOKUP(A9,[7]令和3年度契約状況調査票!$C:$AR,23,FALSE)="②同種の他の契約の予定価格を類推されるおそれがあるため公表しない","同種の他の契約の予定価格を類推されるおそれがあるため公表しない",IF(VLOOKUP(A9,[7]令和3年度契約状況調査票!$C:$AR,23,FALSE)="－","－",IF(VLOOKUP(A9,[7]令和3年度契約状況調査票!$C:$AR,9,FALSE)&lt;&gt;"",TEXT(VLOOKUP(A9,[7]令和3年度契約状況調査票!$C:$AR,16,FALSE),"#,##0円")&amp;CHAR(10)&amp;"(A)",VLOOKUP(A9,[7]令和3年度契約状況調査票!$C:$AR,16,FALSE)))))</f>
        <v/>
      </c>
      <c r="I9" s="18" t="str">
        <f>IF(A9="","",VLOOKUP(A9,[7]令和3年度契約状況調査票!$C:$AR,17,FALSE))</f>
        <v/>
      </c>
      <c r="J9" s="19" t="str">
        <f>IF(A9="","",IF(VLOOKUP(A9,[7]令和3年度契約状況調査票!$C:$AR,23,FALSE)="②同種の他の契約の予定価格を類推されるおそれがあるため公表しない","－",IF(VLOOKUP(A9,[7]令和3年度契約状況調査票!$C:$AR,23,FALSE)="－","－",IF(VLOOKUP(A9,[7]令和3年度契約状況調査票!$C:$AR,9,FALSE)&lt;&gt;"",TEXT(VLOOKUP(A9,[7]令和3年度契約状況調査票!$C:$AR,19,FALSE),"#.0%")&amp;CHAR(10)&amp;"(B/A×100)",VLOOKUP(A9,[7]令和3年度契約状況調査票!$C:$AR,19,FALSE)))))</f>
        <v/>
      </c>
      <c r="K9" s="20" t="str">
        <f>IF(A9="","",IF(VLOOKUP(A9,[7]令和3年度契約状況調査票!$C:$AR,29,FALSE)="①公益社団法人","公社",IF(VLOOKUP(A9,[7]令和3年度契約状況調査票!$C:$AR,29,FALSE)="②公益財団法人","公財","")))</f>
        <v/>
      </c>
      <c r="L9" s="20" t="str">
        <f>IF(A9="","",VLOOKUP(A9,[7]令和3年度契約状況調査票!$C:$AR,30,FALSE))</f>
        <v/>
      </c>
      <c r="M9" s="21" t="str">
        <f>IF(A9="","",IF(VLOOKUP(A9,[7]令和3年度契約状況調査票!$C:$AR,30,FALSE)="国所管",VLOOKUP(A9,[7]令和3年度契約状況調査票!$C:$AR,24,FALSE),""))</f>
        <v/>
      </c>
      <c r="N9" s="22" t="str">
        <f>IF(A9="","",IF(AND(P9="○",O9="分担契約/単価契約"),"単価契約"&amp;CHAR(10)&amp;"予定調達総額 "&amp;TEXT(VLOOKUP(A9,[7]令和3年度契約状況調査票!$C:$AR,18,FALSE),"#,##0円")&amp;"(B)"&amp;CHAR(10)&amp;"分担契約"&amp;CHAR(10)&amp;VLOOKUP(A9,[7]令和3年度契約状況調査票!$C:$AR,34,FALSE),IF(AND(P9="○",O9="分担契約"),"分担契約"&amp;CHAR(10)&amp;"契約総額 "&amp;TEXT(VLOOKUP(A9,[7]令和3年度契約状況調査票!$C:$AR,18,FALSE),"#,##0円")&amp;"(B)"&amp;CHAR(10)&amp;VLOOKUP(A9,[7]令和3年度契約状況調査票!$C:$AR,34,FALSE),(IF(O9="分担契約/単価契約","単価契約"&amp;CHAR(10)&amp;"予定調達総額 "&amp;TEXT(VLOOKUP(A9,[7]令和3年度契約状況調査票!$C:$AR,18,FALSE),"#,##0円")&amp;CHAR(10)&amp;"分担契約"&amp;CHAR(10)&amp;VLOOKUP(A9,[7]令和3年度契約状況調査票!$C:$AR,34,FALSE),IF(O9="分担契約","分担契約"&amp;CHAR(10)&amp;"契約総額 "&amp;TEXT(VLOOKUP(A9,[7]令和3年度契約状況調査票!$C:$AR,18,FALSE),"#,##0円")&amp;CHAR(10)&amp;VLOOKUP(A9,[7]令和3年度契約状況調査票!$C:$AR,34,FALSE),IF(O9="単価契約","単価契約"&amp;CHAR(10)&amp;"予定調達総額 "&amp;TEXT(VLOOKUP(A9,[7]令和3年度契約状況調査票!$C:$AR,18,FALSE),"#,##0円")&amp;CHAR(10)&amp;VLOOKUP(A9,[7]令和3年度契約状況調査票!$C:$AR,34,FALSE),VLOOKUP(A9,[7]令和3年度契約状況調査票!$C:$AR,34,FALSE))))))))</f>
        <v/>
      </c>
      <c r="O9" s="11" t="str">
        <f>IF(A9="","",VLOOKUP(A9,[7]令和3年度契約状況調査票!$C:$BY,55,FALSE))</f>
        <v/>
      </c>
      <c r="P9" s="11" t="str">
        <f>IF(A9="","",IF(VLOOKUP(A9,[7]令和3年度契約状況調査票!$C:$AR,23,FALSE)="②同種の他の契約の予定価格を類推されるおそれがあるため公表しない","×","○"))</f>
        <v/>
      </c>
    </row>
    <row r="10" spans="1:16" s="11" customFormat="1" ht="75" customHeight="1">
      <c r="A10" s="12" t="str">
        <f>IF(MAX([7]令和3年度契約状況調査票!C9:C254)&gt;=ROW()-5,ROW()-5,"")</f>
        <v/>
      </c>
      <c r="B10" s="13" t="str">
        <f>IF(A10="","",VLOOKUP(A10,[7]令和3年度契約状況調査票!$C:$AR,7,FALSE))</f>
        <v/>
      </c>
      <c r="C10" s="14" t="str">
        <f>IF(A10="","",VLOOKUP(A10,[7]令和3年度契約状況調査票!$C:$AR,8,FALSE))</f>
        <v/>
      </c>
      <c r="D10" s="15" t="str">
        <f>IF(A10="","",VLOOKUP(A10,[7]令和3年度契約状況調査票!$C:$AR,11,FALSE))</f>
        <v/>
      </c>
      <c r="E10" s="13" t="str">
        <f>IF(A10="","",VLOOKUP(A10,[7]令和3年度契約状況調査票!$C:$AR,12,FALSE))</f>
        <v/>
      </c>
      <c r="F10" s="16" t="str">
        <f>IF(A10="","",VLOOKUP(A10,[7]令和3年度契約状況調査票!$C:$AR,13,FALSE))</f>
        <v/>
      </c>
      <c r="G10" s="17" t="str">
        <f>IF(A10="","",IF(VLOOKUP(A10,[7]令和3年度契約状況調査票!$C:$AR,14,FALSE)="②一般競争入札（総合評価方式）","一般競争入札"&amp;CHAR(10)&amp;"（総合評価方式）","一般競争入札"))</f>
        <v/>
      </c>
      <c r="H10" s="18" t="str">
        <f>IF(A10="","",IF(VLOOKUP(A10,[7]令和3年度契約状況調査票!$C:$AR,23,FALSE)="②同種の他の契約の予定価格を類推されるおそれがあるため公表しない","同種の他の契約の予定価格を類推されるおそれがあるため公表しない",IF(VLOOKUP(A10,[7]令和3年度契約状況調査票!$C:$AR,23,FALSE)="－","－",IF(VLOOKUP(A10,[7]令和3年度契約状況調査票!$C:$AR,9,FALSE)&lt;&gt;"",TEXT(VLOOKUP(A10,[7]令和3年度契約状況調査票!$C:$AR,16,FALSE),"#,##0円")&amp;CHAR(10)&amp;"(A)",VLOOKUP(A10,[7]令和3年度契約状況調査票!$C:$AR,16,FALSE)))))</f>
        <v/>
      </c>
      <c r="I10" s="18" t="str">
        <f>IF(A10="","",VLOOKUP(A10,[7]令和3年度契約状況調査票!$C:$AR,17,FALSE))</f>
        <v/>
      </c>
      <c r="J10" s="19" t="str">
        <f>IF(A10="","",IF(VLOOKUP(A10,[7]令和3年度契約状況調査票!$C:$AR,23,FALSE)="②同種の他の契約の予定価格を類推されるおそれがあるため公表しない","－",IF(VLOOKUP(A10,[7]令和3年度契約状況調査票!$C:$AR,23,FALSE)="－","－",IF(VLOOKUP(A10,[7]令和3年度契約状況調査票!$C:$AR,9,FALSE)&lt;&gt;"",TEXT(VLOOKUP(A10,[7]令和3年度契約状況調査票!$C:$AR,19,FALSE),"#.0%")&amp;CHAR(10)&amp;"(B/A×100)",VLOOKUP(A10,[7]令和3年度契約状況調査票!$C:$AR,19,FALSE)))))</f>
        <v/>
      </c>
      <c r="K10" s="20" t="str">
        <f>IF(A10="","",IF(VLOOKUP(A10,[7]令和3年度契約状況調査票!$C:$AR,29,FALSE)="①公益社団法人","公社",IF(VLOOKUP(A10,[7]令和3年度契約状況調査票!$C:$AR,29,FALSE)="②公益財団法人","公財","")))</f>
        <v/>
      </c>
      <c r="L10" s="20" t="str">
        <f>IF(A10="","",VLOOKUP(A10,[7]令和3年度契約状況調査票!$C:$AR,30,FALSE))</f>
        <v/>
      </c>
      <c r="M10" s="21" t="str">
        <f>IF(A10="","",IF(VLOOKUP(A10,[7]令和3年度契約状況調査票!$C:$AR,30,FALSE)="国所管",VLOOKUP(A10,[7]令和3年度契約状況調査票!$C:$AR,24,FALSE),""))</f>
        <v/>
      </c>
      <c r="N10" s="22" t="str">
        <f>IF(A10="","",IF(AND(P10="○",O10="分担契約/単価契約"),"単価契約"&amp;CHAR(10)&amp;"予定調達総額 "&amp;TEXT(VLOOKUP(A10,[7]令和3年度契約状況調査票!$C:$AR,18,FALSE),"#,##0円")&amp;"(B)"&amp;CHAR(10)&amp;"分担契約"&amp;CHAR(10)&amp;VLOOKUP(A10,[7]令和3年度契約状況調査票!$C:$AR,34,FALSE),IF(AND(P10="○",O10="分担契約"),"分担契約"&amp;CHAR(10)&amp;"契約総額 "&amp;TEXT(VLOOKUP(A10,[7]令和3年度契約状況調査票!$C:$AR,18,FALSE),"#,##0円")&amp;"(B)"&amp;CHAR(10)&amp;VLOOKUP(A10,[7]令和3年度契約状況調査票!$C:$AR,34,FALSE),(IF(O10="分担契約/単価契約","単価契約"&amp;CHAR(10)&amp;"予定調達総額 "&amp;TEXT(VLOOKUP(A10,[7]令和3年度契約状況調査票!$C:$AR,18,FALSE),"#,##0円")&amp;CHAR(10)&amp;"分担契約"&amp;CHAR(10)&amp;VLOOKUP(A10,[7]令和3年度契約状況調査票!$C:$AR,34,FALSE),IF(O10="分担契約","分担契約"&amp;CHAR(10)&amp;"契約総額 "&amp;TEXT(VLOOKUP(A10,[7]令和3年度契約状況調査票!$C:$AR,18,FALSE),"#,##0円")&amp;CHAR(10)&amp;VLOOKUP(A10,[7]令和3年度契約状況調査票!$C:$AR,34,FALSE),IF(O10="単価契約","単価契約"&amp;CHAR(10)&amp;"予定調達総額 "&amp;TEXT(VLOOKUP(A10,[7]令和3年度契約状況調査票!$C:$AR,18,FALSE),"#,##0円")&amp;CHAR(10)&amp;VLOOKUP(A10,[7]令和3年度契約状況調査票!$C:$AR,34,FALSE),VLOOKUP(A10,[7]令和3年度契約状況調査票!$C:$AR,34,FALSE))))))))</f>
        <v/>
      </c>
      <c r="O10" s="11" t="str">
        <f>IF(A10="","",VLOOKUP(A10,[7]令和3年度契約状況調査票!$C:$BY,55,FALSE))</f>
        <v/>
      </c>
      <c r="P10" s="11" t="str">
        <f>IF(A10="","",IF(VLOOKUP(A10,[7]令和3年度契約状況調査票!$C:$AR,23,FALSE)="②同種の他の契約の予定価格を類推されるおそれがあるため公表しない","×","○"))</f>
        <v/>
      </c>
    </row>
    <row r="11" spans="1:16" s="11" customFormat="1" ht="75" customHeight="1">
      <c r="A11" s="12" t="str">
        <f>IF(MAX([7]令和3年度契約状況調査票!C10:C255)&gt;=ROW()-5,ROW()-5,"")</f>
        <v/>
      </c>
      <c r="B11" s="13" t="str">
        <f>IF(A11="","",VLOOKUP(A11,[7]令和3年度契約状況調査票!$C:$AR,7,FALSE))</f>
        <v/>
      </c>
      <c r="C11" s="14" t="str">
        <f>IF(A11="","",VLOOKUP(A11,[7]令和3年度契約状況調査票!$C:$AR,8,FALSE))</f>
        <v/>
      </c>
      <c r="D11" s="15" t="str">
        <f>IF(A11="","",VLOOKUP(A11,[7]令和3年度契約状況調査票!$C:$AR,11,FALSE))</f>
        <v/>
      </c>
      <c r="E11" s="13" t="str">
        <f>IF(A11="","",VLOOKUP(A11,[7]令和3年度契約状況調査票!$C:$AR,12,FALSE))</f>
        <v/>
      </c>
      <c r="F11" s="16" t="str">
        <f>IF(A11="","",VLOOKUP(A11,[7]令和3年度契約状況調査票!$C:$AR,13,FALSE))</f>
        <v/>
      </c>
      <c r="G11" s="17" t="str">
        <f>IF(A11="","",IF(VLOOKUP(A11,[7]令和3年度契約状況調査票!$C:$AR,14,FALSE)="②一般競争入札（総合評価方式）","一般競争入札"&amp;CHAR(10)&amp;"（総合評価方式）","一般競争入札"))</f>
        <v/>
      </c>
      <c r="H11" s="18" t="str">
        <f>IF(A11="","",IF(VLOOKUP(A11,[7]令和3年度契約状況調査票!$C:$AR,23,FALSE)="②同種の他の契約の予定価格を類推されるおそれがあるため公表しない","同種の他の契約の予定価格を類推されるおそれがあるため公表しない",IF(VLOOKUP(A11,[7]令和3年度契約状況調査票!$C:$AR,23,FALSE)="－","－",IF(VLOOKUP(A11,[7]令和3年度契約状況調査票!$C:$AR,9,FALSE)&lt;&gt;"",TEXT(VLOOKUP(A11,[7]令和3年度契約状況調査票!$C:$AR,16,FALSE),"#,##0円")&amp;CHAR(10)&amp;"(A)",VLOOKUP(A11,[7]令和3年度契約状況調査票!$C:$AR,16,FALSE)))))</f>
        <v/>
      </c>
      <c r="I11" s="18" t="str">
        <f>IF(A11="","",VLOOKUP(A11,[7]令和3年度契約状況調査票!$C:$AR,17,FALSE))</f>
        <v/>
      </c>
      <c r="J11" s="19" t="str">
        <f>IF(A11="","",IF(VLOOKUP(A11,[7]令和3年度契約状況調査票!$C:$AR,23,FALSE)="②同種の他の契約の予定価格を類推されるおそれがあるため公表しない","－",IF(VLOOKUP(A11,[7]令和3年度契約状況調査票!$C:$AR,23,FALSE)="－","－",IF(VLOOKUP(A11,[7]令和3年度契約状況調査票!$C:$AR,9,FALSE)&lt;&gt;"",TEXT(VLOOKUP(A11,[7]令和3年度契約状況調査票!$C:$AR,19,FALSE),"#.0%")&amp;CHAR(10)&amp;"(B/A×100)",VLOOKUP(A11,[7]令和3年度契約状況調査票!$C:$AR,19,FALSE)))))</f>
        <v/>
      </c>
      <c r="K11" s="20" t="str">
        <f>IF(A11="","",IF(VLOOKUP(A11,[7]令和3年度契約状況調査票!$C:$AR,29,FALSE)="①公益社団法人","公社",IF(VLOOKUP(A11,[7]令和3年度契約状況調査票!$C:$AR,29,FALSE)="②公益財団法人","公財","")))</f>
        <v/>
      </c>
      <c r="L11" s="20" t="str">
        <f>IF(A11="","",VLOOKUP(A11,[7]令和3年度契約状況調査票!$C:$AR,30,FALSE))</f>
        <v/>
      </c>
      <c r="M11" s="21" t="str">
        <f>IF(A11="","",IF(VLOOKUP(A11,[7]令和3年度契約状況調査票!$C:$AR,30,FALSE)="国所管",VLOOKUP(A11,[7]令和3年度契約状況調査票!$C:$AR,24,FALSE),""))</f>
        <v/>
      </c>
      <c r="N11" s="22" t="str">
        <f>IF(A11="","",IF(AND(P11="○",O11="分担契約/単価契約"),"単価契約"&amp;CHAR(10)&amp;"予定調達総額 "&amp;TEXT(VLOOKUP(A11,[7]令和3年度契約状況調査票!$C:$AR,18,FALSE),"#,##0円")&amp;"(B)"&amp;CHAR(10)&amp;"分担契約"&amp;CHAR(10)&amp;VLOOKUP(A11,[7]令和3年度契約状況調査票!$C:$AR,34,FALSE),IF(AND(P11="○",O11="分担契約"),"分担契約"&amp;CHAR(10)&amp;"契約総額 "&amp;TEXT(VLOOKUP(A11,[7]令和3年度契約状況調査票!$C:$AR,18,FALSE),"#,##0円")&amp;"(B)"&amp;CHAR(10)&amp;VLOOKUP(A11,[7]令和3年度契約状況調査票!$C:$AR,34,FALSE),(IF(O11="分担契約/単価契約","単価契約"&amp;CHAR(10)&amp;"予定調達総額 "&amp;TEXT(VLOOKUP(A11,[7]令和3年度契約状況調査票!$C:$AR,18,FALSE),"#,##0円")&amp;CHAR(10)&amp;"分担契約"&amp;CHAR(10)&amp;VLOOKUP(A11,[7]令和3年度契約状況調査票!$C:$AR,34,FALSE),IF(O11="分担契約","分担契約"&amp;CHAR(10)&amp;"契約総額 "&amp;TEXT(VLOOKUP(A11,[7]令和3年度契約状況調査票!$C:$AR,18,FALSE),"#,##0円")&amp;CHAR(10)&amp;VLOOKUP(A11,[7]令和3年度契約状況調査票!$C:$AR,34,FALSE),IF(O11="単価契約","単価契約"&amp;CHAR(10)&amp;"予定調達総額 "&amp;TEXT(VLOOKUP(A11,[7]令和3年度契約状況調査票!$C:$AR,18,FALSE),"#,##0円")&amp;CHAR(10)&amp;VLOOKUP(A11,[7]令和3年度契約状況調査票!$C:$AR,34,FALSE),VLOOKUP(A11,[7]令和3年度契約状況調査票!$C:$AR,34,FALSE))))))))</f>
        <v/>
      </c>
      <c r="O11" s="11" t="str">
        <f>IF(A11="","",VLOOKUP(A11,[7]令和3年度契約状況調査票!$C:$BY,55,FALSE))</f>
        <v/>
      </c>
      <c r="P11" s="11" t="str">
        <f>IF(A11="","",IF(VLOOKUP(A11,[7]令和3年度契約状況調査票!$C:$AR,23,FALSE)="②同種の他の契約の予定価格を類推されるおそれがあるため公表しない","×","○"))</f>
        <v/>
      </c>
    </row>
    <row r="12" spans="1:16" s="11" customFormat="1" ht="75" customHeight="1">
      <c r="A12" s="12" t="str">
        <f>IF(MAX([7]令和3年度契約状況調査票!C11:C256)&gt;=ROW()-5,ROW()-5,"")</f>
        <v/>
      </c>
      <c r="B12" s="13" t="str">
        <f>IF(A12="","",VLOOKUP(A12,[7]令和3年度契約状況調査票!$C:$AR,7,FALSE))</f>
        <v/>
      </c>
      <c r="C12" s="14" t="str">
        <f>IF(A12="","",VLOOKUP(A12,[7]令和3年度契約状況調査票!$C:$AR,8,FALSE))</f>
        <v/>
      </c>
      <c r="D12" s="15" t="str">
        <f>IF(A12="","",VLOOKUP(A12,[7]令和3年度契約状況調査票!$C:$AR,11,FALSE))</f>
        <v/>
      </c>
      <c r="E12" s="13" t="str">
        <f>IF(A12="","",VLOOKUP(A12,[7]令和3年度契約状況調査票!$C:$AR,12,FALSE))</f>
        <v/>
      </c>
      <c r="F12" s="16" t="str">
        <f>IF(A12="","",VLOOKUP(A12,[7]令和3年度契約状況調査票!$C:$AR,13,FALSE))</f>
        <v/>
      </c>
      <c r="G12" s="17" t="str">
        <f>IF(A12="","",IF(VLOOKUP(A12,[7]令和3年度契約状況調査票!$C:$AR,14,FALSE)="②一般競争入札（総合評価方式）","一般競争入札"&amp;CHAR(10)&amp;"（総合評価方式）","一般競争入札"))</f>
        <v/>
      </c>
      <c r="H12" s="18" t="str">
        <f>IF(A12="","",IF(VLOOKUP(A12,[7]令和3年度契約状況調査票!$C:$AR,23,FALSE)="②同種の他の契約の予定価格を類推されるおそれがあるため公表しない","同種の他の契約の予定価格を類推されるおそれがあるため公表しない",IF(VLOOKUP(A12,[7]令和3年度契約状況調査票!$C:$AR,23,FALSE)="－","－",IF(VLOOKUP(A12,[7]令和3年度契約状況調査票!$C:$AR,9,FALSE)&lt;&gt;"",TEXT(VLOOKUP(A12,[7]令和3年度契約状況調査票!$C:$AR,16,FALSE),"#,##0円")&amp;CHAR(10)&amp;"(A)",VLOOKUP(A12,[7]令和3年度契約状況調査票!$C:$AR,16,FALSE)))))</f>
        <v/>
      </c>
      <c r="I12" s="18" t="str">
        <f>IF(A12="","",VLOOKUP(A12,[7]令和3年度契約状況調査票!$C:$AR,17,FALSE))</f>
        <v/>
      </c>
      <c r="J12" s="19" t="str">
        <f>IF(A12="","",IF(VLOOKUP(A12,[7]令和3年度契約状況調査票!$C:$AR,23,FALSE)="②同種の他の契約の予定価格を類推されるおそれがあるため公表しない","－",IF(VLOOKUP(A12,[7]令和3年度契約状況調査票!$C:$AR,23,FALSE)="－","－",IF(VLOOKUP(A12,[7]令和3年度契約状況調査票!$C:$AR,9,FALSE)&lt;&gt;"",TEXT(VLOOKUP(A12,[7]令和3年度契約状況調査票!$C:$AR,19,FALSE),"#.0%")&amp;CHAR(10)&amp;"(B/A×100)",VLOOKUP(A12,[7]令和3年度契約状況調査票!$C:$AR,19,FALSE)))))</f>
        <v/>
      </c>
      <c r="K12" s="20" t="str">
        <f>IF(A12="","",IF(VLOOKUP(A12,[7]令和3年度契約状況調査票!$C:$AR,29,FALSE)="①公益社団法人","公社",IF(VLOOKUP(A12,[7]令和3年度契約状況調査票!$C:$AR,29,FALSE)="②公益財団法人","公財","")))</f>
        <v/>
      </c>
      <c r="L12" s="20" t="str">
        <f>IF(A12="","",VLOOKUP(A12,[7]令和3年度契約状況調査票!$C:$AR,30,FALSE))</f>
        <v/>
      </c>
      <c r="M12" s="21" t="str">
        <f>IF(A12="","",IF(VLOOKUP(A12,[7]令和3年度契約状況調査票!$C:$AR,30,FALSE)="国所管",VLOOKUP(A12,[7]令和3年度契約状況調査票!$C:$AR,24,FALSE),""))</f>
        <v/>
      </c>
      <c r="N12" s="22" t="str">
        <f>IF(A12="","",IF(AND(P12="○",O12="分担契約/単価契約"),"単価契約"&amp;CHAR(10)&amp;"予定調達総額 "&amp;TEXT(VLOOKUP(A12,[7]令和3年度契約状況調査票!$C:$AR,18,FALSE),"#,##0円")&amp;"(B)"&amp;CHAR(10)&amp;"分担契約"&amp;CHAR(10)&amp;VLOOKUP(A12,[7]令和3年度契約状況調査票!$C:$AR,34,FALSE),IF(AND(P12="○",O12="分担契約"),"分担契約"&amp;CHAR(10)&amp;"契約総額 "&amp;TEXT(VLOOKUP(A12,[7]令和3年度契約状況調査票!$C:$AR,18,FALSE),"#,##0円")&amp;"(B)"&amp;CHAR(10)&amp;VLOOKUP(A12,[7]令和3年度契約状況調査票!$C:$AR,34,FALSE),(IF(O12="分担契約/単価契約","単価契約"&amp;CHAR(10)&amp;"予定調達総額 "&amp;TEXT(VLOOKUP(A12,[7]令和3年度契約状況調査票!$C:$AR,18,FALSE),"#,##0円")&amp;CHAR(10)&amp;"分担契約"&amp;CHAR(10)&amp;VLOOKUP(A12,[7]令和3年度契約状況調査票!$C:$AR,34,FALSE),IF(O12="分担契約","分担契約"&amp;CHAR(10)&amp;"契約総額 "&amp;TEXT(VLOOKUP(A12,[7]令和3年度契約状況調査票!$C:$AR,18,FALSE),"#,##0円")&amp;CHAR(10)&amp;VLOOKUP(A12,[7]令和3年度契約状況調査票!$C:$AR,34,FALSE),IF(O12="単価契約","単価契約"&amp;CHAR(10)&amp;"予定調達総額 "&amp;TEXT(VLOOKUP(A12,[7]令和3年度契約状況調査票!$C:$AR,18,FALSE),"#,##0円")&amp;CHAR(10)&amp;VLOOKUP(A12,[7]令和3年度契約状況調査票!$C:$AR,34,FALSE),VLOOKUP(A12,[7]令和3年度契約状況調査票!$C:$AR,34,FALSE))))))))</f>
        <v/>
      </c>
      <c r="O12" s="11" t="str">
        <f>IF(A12="","",VLOOKUP(A12,[7]令和3年度契約状況調査票!$C:$BY,55,FALSE))</f>
        <v/>
      </c>
      <c r="P12" s="11" t="str">
        <f>IF(A12="","",IF(VLOOKUP(A12,[7]令和3年度契約状況調査票!$C:$AR,23,FALSE)="②同種の他の契約の予定価格を類推されるおそれがあるため公表しない","×","○"))</f>
        <v/>
      </c>
    </row>
    <row r="13" spans="1:16" s="11" customFormat="1" ht="75" customHeight="1">
      <c r="A13" s="12" t="str">
        <f>IF(MAX([7]令和3年度契約状況調査票!C12:C257)&gt;=ROW()-5,ROW()-5,"")</f>
        <v/>
      </c>
      <c r="B13" s="13" t="str">
        <f>IF(A13="","",VLOOKUP(A13,[7]令和3年度契約状況調査票!$C:$AR,7,FALSE))</f>
        <v/>
      </c>
      <c r="C13" s="14" t="str">
        <f>IF(A13="","",VLOOKUP(A13,[7]令和3年度契約状況調査票!$C:$AR,8,FALSE))</f>
        <v/>
      </c>
      <c r="D13" s="15" t="str">
        <f>IF(A13="","",VLOOKUP(A13,[7]令和3年度契約状況調査票!$C:$AR,11,FALSE))</f>
        <v/>
      </c>
      <c r="E13" s="13" t="str">
        <f>IF(A13="","",VLOOKUP(A13,[7]令和3年度契約状況調査票!$C:$AR,12,FALSE))</f>
        <v/>
      </c>
      <c r="F13" s="16" t="str">
        <f>IF(A13="","",VLOOKUP(A13,[7]令和3年度契約状況調査票!$C:$AR,13,FALSE))</f>
        <v/>
      </c>
      <c r="G13" s="17" t="str">
        <f>IF(A13="","",IF(VLOOKUP(A13,[7]令和3年度契約状況調査票!$C:$AR,14,FALSE)="②一般競争入札（総合評価方式）","一般競争入札"&amp;CHAR(10)&amp;"（総合評価方式）","一般競争入札"))</f>
        <v/>
      </c>
      <c r="H13" s="18" t="str">
        <f>IF(A13="","",IF(VLOOKUP(A13,[7]令和3年度契約状況調査票!$C:$AR,23,FALSE)="②同種の他の契約の予定価格を類推されるおそれがあるため公表しない","同種の他の契約の予定価格を類推されるおそれがあるため公表しない",IF(VLOOKUP(A13,[7]令和3年度契約状況調査票!$C:$AR,23,FALSE)="－","－",IF(VLOOKUP(A13,[7]令和3年度契約状況調査票!$C:$AR,9,FALSE)&lt;&gt;"",TEXT(VLOOKUP(A13,[7]令和3年度契約状況調査票!$C:$AR,16,FALSE),"#,##0円")&amp;CHAR(10)&amp;"(A)",VLOOKUP(A13,[7]令和3年度契約状況調査票!$C:$AR,16,FALSE)))))</f>
        <v/>
      </c>
      <c r="I13" s="18" t="str">
        <f>IF(A13="","",VLOOKUP(A13,[7]令和3年度契約状況調査票!$C:$AR,17,FALSE))</f>
        <v/>
      </c>
      <c r="J13" s="19" t="str">
        <f>IF(A13="","",IF(VLOOKUP(A13,[7]令和3年度契約状況調査票!$C:$AR,23,FALSE)="②同種の他の契約の予定価格を類推されるおそれがあるため公表しない","－",IF(VLOOKUP(A13,[7]令和3年度契約状況調査票!$C:$AR,23,FALSE)="－","－",IF(VLOOKUP(A13,[7]令和3年度契約状況調査票!$C:$AR,9,FALSE)&lt;&gt;"",TEXT(VLOOKUP(A13,[7]令和3年度契約状況調査票!$C:$AR,19,FALSE),"#.0%")&amp;CHAR(10)&amp;"(B/A×100)",VLOOKUP(A13,[7]令和3年度契約状況調査票!$C:$AR,19,FALSE)))))</f>
        <v/>
      </c>
      <c r="K13" s="20" t="str">
        <f>IF(A13="","",IF(VLOOKUP(A13,[7]令和3年度契約状況調査票!$C:$AR,29,FALSE)="①公益社団法人","公社",IF(VLOOKUP(A13,[7]令和3年度契約状況調査票!$C:$AR,29,FALSE)="②公益財団法人","公財","")))</f>
        <v/>
      </c>
      <c r="L13" s="20" t="str">
        <f>IF(A13="","",VLOOKUP(A13,[7]令和3年度契約状況調査票!$C:$AR,30,FALSE))</f>
        <v/>
      </c>
      <c r="M13" s="21" t="str">
        <f>IF(A13="","",IF(VLOOKUP(A13,[7]令和3年度契約状況調査票!$C:$AR,30,FALSE)="国所管",VLOOKUP(A13,[7]令和3年度契約状況調査票!$C:$AR,24,FALSE),""))</f>
        <v/>
      </c>
      <c r="N13" s="22" t="str">
        <f>IF(A13="","",IF(AND(P13="○",O13="分担契約/単価契約"),"単価契約"&amp;CHAR(10)&amp;"予定調達総額 "&amp;TEXT(VLOOKUP(A13,[7]令和3年度契約状況調査票!$C:$AR,18,FALSE),"#,##0円")&amp;"(B)"&amp;CHAR(10)&amp;"分担契約"&amp;CHAR(10)&amp;VLOOKUP(A13,[7]令和3年度契約状況調査票!$C:$AR,34,FALSE),IF(AND(P13="○",O13="分担契約"),"分担契約"&amp;CHAR(10)&amp;"契約総額 "&amp;TEXT(VLOOKUP(A13,[7]令和3年度契約状況調査票!$C:$AR,18,FALSE),"#,##0円")&amp;"(B)"&amp;CHAR(10)&amp;VLOOKUP(A13,[7]令和3年度契約状況調査票!$C:$AR,34,FALSE),(IF(O13="分担契約/単価契約","単価契約"&amp;CHAR(10)&amp;"予定調達総額 "&amp;TEXT(VLOOKUP(A13,[7]令和3年度契約状況調査票!$C:$AR,18,FALSE),"#,##0円")&amp;CHAR(10)&amp;"分担契約"&amp;CHAR(10)&amp;VLOOKUP(A13,[7]令和3年度契約状況調査票!$C:$AR,34,FALSE),IF(O13="分担契約","分担契約"&amp;CHAR(10)&amp;"契約総額 "&amp;TEXT(VLOOKUP(A13,[7]令和3年度契約状況調査票!$C:$AR,18,FALSE),"#,##0円")&amp;CHAR(10)&amp;VLOOKUP(A13,[7]令和3年度契約状況調査票!$C:$AR,34,FALSE),IF(O13="単価契約","単価契約"&amp;CHAR(10)&amp;"予定調達総額 "&amp;TEXT(VLOOKUP(A13,[7]令和3年度契約状況調査票!$C:$AR,18,FALSE),"#,##0円")&amp;CHAR(10)&amp;VLOOKUP(A13,[7]令和3年度契約状況調査票!$C:$AR,34,FALSE),VLOOKUP(A13,[7]令和3年度契約状況調査票!$C:$AR,34,FALSE))))))))</f>
        <v/>
      </c>
      <c r="O13" s="11" t="str">
        <f>IF(A13="","",VLOOKUP(A13,[7]令和3年度契約状況調査票!$C:$BY,55,FALSE))</f>
        <v/>
      </c>
      <c r="P13" s="11" t="str">
        <f>IF(A13="","",IF(VLOOKUP(A13,[7]令和3年度契約状況調査票!$C:$AR,23,FALSE)="②同種の他の契約の予定価格を類推されるおそれがあるため公表しない","×","○"))</f>
        <v/>
      </c>
    </row>
    <row r="14" spans="1:16" s="11" customFormat="1" ht="75" customHeight="1">
      <c r="A14" s="12" t="str">
        <f>IF(MAX([7]令和3年度契約状況調査票!C13:C258)&gt;=ROW()-5,ROW()-5,"")</f>
        <v/>
      </c>
      <c r="B14" s="13" t="str">
        <f>IF(A14="","",VLOOKUP(A14,[7]令和3年度契約状況調査票!$C:$AR,7,FALSE))</f>
        <v/>
      </c>
      <c r="C14" s="14" t="str">
        <f>IF(A14="","",VLOOKUP(A14,[7]令和3年度契約状況調査票!$C:$AR,8,FALSE))</f>
        <v/>
      </c>
      <c r="D14" s="15" t="str">
        <f>IF(A14="","",VLOOKUP(A14,[7]令和3年度契約状況調査票!$C:$AR,11,FALSE))</f>
        <v/>
      </c>
      <c r="E14" s="13" t="str">
        <f>IF(A14="","",VLOOKUP(A14,[7]令和3年度契約状況調査票!$C:$AR,12,FALSE))</f>
        <v/>
      </c>
      <c r="F14" s="16" t="str">
        <f>IF(A14="","",VLOOKUP(A14,[7]令和3年度契約状況調査票!$C:$AR,13,FALSE))</f>
        <v/>
      </c>
      <c r="G14" s="17" t="str">
        <f>IF(A14="","",IF(VLOOKUP(A14,[7]令和3年度契約状況調査票!$C:$AR,14,FALSE)="②一般競争入札（総合評価方式）","一般競争入札"&amp;CHAR(10)&amp;"（総合評価方式）","一般競争入札"))</f>
        <v/>
      </c>
      <c r="H14" s="18" t="str">
        <f>IF(A14="","",IF(VLOOKUP(A14,[7]令和3年度契約状況調査票!$C:$AR,23,FALSE)="②同種の他の契約の予定価格を類推されるおそれがあるため公表しない","同種の他の契約の予定価格を類推されるおそれがあるため公表しない",IF(VLOOKUP(A14,[7]令和3年度契約状況調査票!$C:$AR,23,FALSE)="－","－",IF(VLOOKUP(A14,[7]令和3年度契約状況調査票!$C:$AR,9,FALSE)&lt;&gt;"",TEXT(VLOOKUP(A14,[7]令和3年度契約状況調査票!$C:$AR,16,FALSE),"#,##0円")&amp;CHAR(10)&amp;"(A)",VLOOKUP(A14,[7]令和3年度契約状況調査票!$C:$AR,16,FALSE)))))</f>
        <v/>
      </c>
      <c r="I14" s="18" t="str">
        <f>IF(A14="","",VLOOKUP(A14,[7]令和3年度契約状況調査票!$C:$AR,17,FALSE))</f>
        <v/>
      </c>
      <c r="J14" s="19" t="str">
        <f>IF(A14="","",IF(VLOOKUP(A14,[7]令和3年度契約状況調査票!$C:$AR,23,FALSE)="②同種の他の契約の予定価格を類推されるおそれがあるため公表しない","－",IF(VLOOKUP(A14,[7]令和3年度契約状況調査票!$C:$AR,23,FALSE)="－","－",IF(VLOOKUP(A14,[7]令和3年度契約状況調査票!$C:$AR,9,FALSE)&lt;&gt;"",TEXT(VLOOKUP(A14,[7]令和3年度契約状況調査票!$C:$AR,19,FALSE),"#.0%")&amp;CHAR(10)&amp;"(B/A×100)",VLOOKUP(A14,[7]令和3年度契約状況調査票!$C:$AR,19,FALSE)))))</f>
        <v/>
      </c>
      <c r="K14" s="20" t="str">
        <f>IF(A14="","",IF(VLOOKUP(A14,[7]令和3年度契約状況調査票!$C:$AR,29,FALSE)="①公益社団法人","公社",IF(VLOOKUP(A14,[7]令和3年度契約状況調査票!$C:$AR,29,FALSE)="②公益財団法人","公財","")))</f>
        <v/>
      </c>
      <c r="L14" s="20" t="str">
        <f>IF(A14="","",VLOOKUP(A14,[7]令和3年度契約状況調査票!$C:$AR,30,FALSE))</f>
        <v/>
      </c>
      <c r="M14" s="21" t="str">
        <f>IF(A14="","",IF(VLOOKUP(A14,[7]令和3年度契約状況調査票!$C:$AR,30,FALSE)="国所管",VLOOKUP(A14,[7]令和3年度契約状況調査票!$C:$AR,24,FALSE),""))</f>
        <v/>
      </c>
      <c r="N14" s="22" t="str">
        <f>IF(A14="","",IF(AND(P14="○",O14="分担契約/単価契約"),"単価契約"&amp;CHAR(10)&amp;"予定調達総額 "&amp;TEXT(VLOOKUP(A14,[7]令和3年度契約状況調査票!$C:$AR,18,FALSE),"#,##0円")&amp;"(B)"&amp;CHAR(10)&amp;"分担契約"&amp;CHAR(10)&amp;VLOOKUP(A14,[7]令和3年度契約状況調査票!$C:$AR,34,FALSE),IF(AND(P14="○",O14="分担契約"),"分担契約"&amp;CHAR(10)&amp;"契約総額 "&amp;TEXT(VLOOKUP(A14,[7]令和3年度契約状況調査票!$C:$AR,18,FALSE),"#,##0円")&amp;"(B)"&amp;CHAR(10)&amp;VLOOKUP(A14,[7]令和3年度契約状況調査票!$C:$AR,34,FALSE),(IF(O14="分担契約/単価契約","単価契約"&amp;CHAR(10)&amp;"予定調達総額 "&amp;TEXT(VLOOKUP(A14,[7]令和3年度契約状況調査票!$C:$AR,18,FALSE),"#,##0円")&amp;CHAR(10)&amp;"分担契約"&amp;CHAR(10)&amp;VLOOKUP(A14,[7]令和3年度契約状況調査票!$C:$AR,34,FALSE),IF(O14="分担契約","分担契約"&amp;CHAR(10)&amp;"契約総額 "&amp;TEXT(VLOOKUP(A14,[7]令和3年度契約状況調査票!$C:$AR,18,FALSE),"#,##0円")&amp;CHAR(10)&amp;VLOOKUP(A14,[7]令和3年度契約状況調査票!$C:$AR,34,FALSE),IF(O14="単価契約","単価契約"&amp;CHAR(10)&amp;"予定調達総額 "&amp;TEXT(VLOOKUP(A14,[7]令和3年度契約状況調査票!$C:$AR,18,FALSE),"#,##0円")&amp;CHAR(10)&amp;VLOOKUP(A14,[7]令和3年度契約状況調査票!$C:$AR,34,FALSE),VLOOKUP(A14,[7]令和3年度契約状況調査票!$C:$AR,34,FALSE))))))))</f>
        <v/>
      </c>
      <c r="O14" s="11" t="str">
        <f>IF(A14="","",VLOOKUP(A14,[7]令和3年度契約状況調査票!$C:$BY,55,FALSE))</f>
        <v/>
      </c>
      <c r="P14" s="11" t="str">
        <f>IF(A14="","",IF(VLOOKUP(A14,[7]令和3年度契約状況調査票!$C:$AR,23,FALSE)="②同種の他の契約の予定価格を類推されるおそれがあるため公表しない","×","○"))</f>
        <v/>
      </c>
    </row>
    <row r="15" spans="1:16" s="11" customFormat="1" ht="75" customHeight="1">
      <c r="A15" s="12" t="str">
        <f>IF(MAX([7]令和3年度契約状況調査票!C14:C259)&gt;=ROW()-5,ROW()-5,"")</f>
        <v/>
      </c>
      <c r="B15" s="13" t="str">
        <f>IF(A15="","",VLOOKUP(A15,[7]令和3年度契約状況調査票!$C:$AR,7,FALSE))</f>
        <v/>
      </c>
      <c r="C15" s="14" t="str">
        <f>IF(A15="","",VLOOKUP(A15,[7]令和3年度契約状況調査票!$C:$AR,8,FALSE))</f>
        <v/>
      </c>
      <c r="D15" s="15" t="str">
        <f>IF(A15="","",VLOOKUP(A15,[7]令和3年度契約状況調査票!$C:$AR,11,FALSE))</f>
        <v/>
      </c>
      <c r="E15" s="13" t="str">
        <f>IF(A15="","",VLOOKUP(A15,[7]令和3年度契約状況調査票!$C:$AR,12,FALSE))</f>
        <v/>
      </c>
      <c r="F15" s="16" t="str">
        <f>IF(A15="","",VLOOKUP(A15,[7]令和3年度契約状況調査票!$C:$AR,13,FALSE))</f>
        <v/>
      </c>
      <c r="G15" s="17" t="str">
        <f>IF(A15="","",IF(VLOOKUP(A15,[7]令和3年度契約状況調査票!$C:$AR,14,FALSE)="②一般競争入札（総合評価方式）","一般競争入札"&amp;CHAR(10)&amp;"（総合評価方式）","一般競争入札"))</f>
        <v/>
      </c>
      <c r="H15" s="18" t="str">
        <f>IF(A15="","",IF(VLOOKUP(A15,[7]令和3年度契約状況調査票!$C:$AR,23,FALSE)="②同種の他の契約の予定価格を類推されるおそれがあるため公表しない","同種の他の契約の予定価格を類推されるおそれがあるため公表しない",IF(VLOOKUP(A15,[7]令和3年度契約状況調査票!$C:$AR,23,FALSE)="－","－",IF(VLOOKUP(A15,[7]令和3年度契約状況調査票!$C:$AR,9,FALSE)&lt;&gt;"",TEXT(VLOOKUP(A15,[7]令和3年度契約状況調査票!$C:$AR,16,FALSE),"#,##0円")&amp;CHAR(10)&amp;"(A)",VLOOKUP(A15,[7]令和3年度契約状況調査票!$C:$AR,16,FALSE)))))</f>
        <v/>
      </c>
      <c r="I15" s="18" t="str">
        <f>IF(A15="","",VLOOKUP(A15,[7]令和3年度契約状況調査票!$C:$AR,17,FALSE))</f>
        <v/>
      </c>
      <c r="J15" s="19" t="str">
        <f>IF(A15="","",IF(VLOOKUP(A15,[7]令和3年度契約状況調査票!$C:$AR,23,FALSE)="②同種の他の契約の予定価格を類推されるおそれがあるため公表しない","－",IF(VLOOKUP(A15,[7]令和3年度契約状況調査票!$C:$AR,23,FALSE)="－","－",IF(VLOOKUP(A15,[7]令和3年度契約状況調査票!$C:$AR,9,FALSE)&lt;&gt;"",TEXT(VLOOKUP(A15,[7]令和3年度契約状況調査票!$C:$AR,19,FALSE),"#.0%")&amp;CHAR(10)&amp;"(B/A×100)",VLOOKUP(A15,[7]令和3年度契約状況調査票!$C:$AR,19,FALSE)))))</f>
        <v/>
      </c>
      <c r="K15" s="20" t="str">
        <f>IF(A15="","",IF(VLOOKUP(A15,[7]令和3年度契約状況調査票!$C:$AR,29,FALSE)="①公益社団法人","公社",IF(VLOOKUP(A15,[7]令和3年度契約状況調査票!$C:$AR,29,FALSE)="②公益財団法人","公財","")))</f>
        <v/>
      </c>
      <c r="L15" s="20" t="str">
        <f>IF(A15="","",VLOOKUP(A15,[7]令和3年度契約状況調査票!$C:$AR,30,FALSE))</f>
        <v/>
      </c>
      <c r="M15" s="21" t="str">
        <f>IF(A15="","",IF(VLOOKUP(A15,[7]令和3年度契約状況調査票!$C:$AR,30,FALSE)="国所管",VLOOKUP(A15,[7]令和3年度契約状況調査票!$C:$AR,24,FALSE),""))</f>
        <v/>
      </c>
      <c r="N15" s="22" t="str">
        <f>IF(A15="","",IF(AND(P15="○",O15="分担契約/単価契約"),"単価契約"&amp;CHAR(10)&amp;"予定調達総額 "&amp;TEXT(VLOOKUP(A15,[7]令和3年度契約状況調査票!$C:$AR,18,FALSE),"#,##0円")&amp;"(B)"&amp;CHAR(10)&amp;"分担契約"&amp;CHAR(10)&amp;VLOOKUP(A15,[7]令和3年度契約状況調査票!$C:$AR,34,FALSE),IF(AND(P15="○",O15="分担契約"),"分担契約"&amp;CHAR(10)&amp;"契約総額 "&amp;TEXT(VLOOKUP(A15,[7]令和3年度契約状況調査票!$C:$AR,18,FALSE),"#,##0円")&amp;"(B)"&amp;CHAR(10)&amp;VLOOKUP(A15,[7]令和3年度契約状況調査票!$C:$AR,34,FALSE),(IF(O15="分担契約/単価契約","単価契約"&amp;CHAR(10)&amp;"予定調達総額 "&amp;TEXT(VLOOKUP(A15,[7]令和3年度契約状況調査票!$C:$AR,18,FALSE),"#,##0円")&amp;CHAR(10)&amp;"分担契約"&amp;CHAR(10)&amp;VLOOKUP(A15,[7]令和3年度契約状況調査票!$C:$AR,34,FALSE),IF(O15="分担契約","分担契約"&amp;CHAR(10)&amp;"契約総額 "&amp;TEXT(VLOOKUP(A15,[7]令和3年度契約状況調査票!$C:$AR,18,FALSE),"#,##0円")&amp;CHAR(10)&amp;VLOOKUP(A15,[7]令和3年度契約状況調査票!$C:$AR,34,FALSE),IF(O15="単価契約","単価契約"&amp;CHAR(10)&amp;"予定調達総額 "&amp;TEXT(VLOOKUP(A15,[7]令和3年度契約状況調査票!$C:$AR,18,FALSE),"#,##0円")&amp;CHAR(10)&amp;VLOOKUP(A15,[7]令和3年度契約状況調査票!$C:$AR,34,FALSE),VLOOKUP(A15,[7]令和3年度契約状況調査票!$C:$AR,34,FALSE))))))))</f>
        <v/>
      </c>
      <c r="O15" s="11" t="str">
        <f>IF(A15="","",VLOOKUP(A15,[7]令和3年度契約状況調査票!$C:$BY,55,FALSE))</f>
        <v/>
      </c>
      <c r="P15" s="11" t="str">
        <f>IF(A15="","",IF(VLOOKUP(A15,[7]令和3年度契約状況調査票!$C:$AR,23,FALSE)="②同種の他の契約の予定価格を類推されるおそれがあるため公表しない","×","○"))</f>
        <v/>
      </c>
    </row>
    <row r="16" spans="1:16" s="11" customFormat="1" ht="75" customHeight="1">
      <c r="A16" s="12" t="str">
        <f>IF(MAX([7]令和3年度契約状況調査票!C15:C260)&gt;=ROW()-5,ROW()-5,"")</f>
        <v/>
      </c>
      <c r="B16" s="13" t="str">
        <f>IF(A16="","",VLOOKUP(A16,[7]令和3年度契約状況調査票!$C:$AR,7,FALSE))</f>
        <v/>
      </c>
      <c r="C16" s="14" t="str">
        <f>IF(A16="","",VLOOKUP(A16,[7]令和3年度契約状況調査票!$C:$AR,8,FALSE))</f>
        <v/>
      </c>
      <c r="D16" s="15" t="str">
        <f>IF(A16="","",VLOOKUP(A16,[7]令和3年度契約状況調査票!$C:$AR,11,FALSE))</f>
        <v/>
      </c>
      <c r="E16" s="13" t="str">
        <f>IF(A16="","",VLOOKUP(A16,[7]令和3年度契約状況調査票!$C:$AR,12,FALSE))</f>
        <v/>
      </c>
      <c r="F16" s="16" t="str">
        <f>IF(A16="","",VLOOKUP(A16,[7]令和3年度契約状況調査票!$C:$AR,13,FALSE))</f>
        <v/>
      </c>
      <c r="G16" s="17" t="str">
        <f>IF(A16="","",IF(VLOOKUP(A16,[7]令和3年度契約状況調査票!$C:$AR,14,FALSE)="②一般競争入札（総合評価方式）","一般競争入札"&amp;CHAR(10)&amp;"（総合評価方式）","一般競争入札"))</f>
        <v/>
      </c>
      <c r="H16" s="18" t="str">
        <f>IF(A16="","",IF(VLOOKUP(A16,[7]令和3年度契約状況調査票!$C:$AR,23,FALSE)="②同種の他の契約の予定価格を類推されるおそれがあるため公表しない","同種の他の契約の予定価格を類推されるおそれがあるため公表しない",IF(VLOOKUP(A16,[7]令和3年度契約状況調査票!$C:$AR,23,FALSE)="－","－",IF(VLOOKUP(A16,[7]令和3年度契約状況調査票!$C:$AR,9,FALSE)&lt;&gt;"",TEXT(VLOOKUP(A16,[7]令和3年度契約状況調査票!$C:$AR,16,FALSE),"#,##0円")&amp;CHAR(10)&amp;"(A)",VLOOKUP(A16,[7]令和3年度契約状況調査票!$C:$AR,16,FALSE)))))</f>
        <v/>
      </c>
      <c r="I16" s="18" t="str">
        <f>IF(A16="","",VLOOKUP(A16,[7]令和3年度契約状況調査票!$C:$AR,17,FALSE))</f>
        <v/>
      </c>
      <c r="J16" s="19" t="str">
        <f>IF(A16="","",IF(VLOOKUP(A16,[7]令和3年度契約状況調査票!$C:$AR,23,FALSE)="②同種の他の契約の予定価格を類推されるおそれがあるため公表しない","－",IF(VLOOKUP(A16,[7]令和3年度契約状況調査票!$C:$AR,23,FALSE)="－","－",IF(VLOOKUP(A16,[7]令和3年度契約状況調査票!$C:$AR,9,FALSE)&lt;&gt;"",TEXT(VLOOKUP(A16,[7]令和3年度契約状況調査票!$C:$AR,19,FALSE),"#.0%")&amp;CHAR(10)&amp;"(B/A×100)",VLOOKUP(A16,[7]令和3年度契約状況調査票!$C:$AR,19,FALSE)))))</f>
        <v/>
      </c>
      <c r="K16" s="20" t="str">
        <f>IF(A16="","",IF(VLOOKUP(A16,[7]令和3年度契約状況調査票!$C:$AR,29,FALSE)="①公益社団法人","公社",IF(VLOOKUP(A16,[7]令和3年度契約状況調査票!$C:$AR,29,FALSE)="②公益財団法人","公財","")))</f>
        <v/>
      </c>
      <c r="L16" s="20" t="str">
        <f>IF(A16="","",VLOOKUP(A16,[7]令和3年度契約状況調査票!$C:$AR,30,FALSE))</f>
        <v/>
      </c>
      <c r="M16" s="21" t="str">
        <f>IF(A16="","",IF(VLOOKUP(A16,[7]令和3年度契約状況調査票!$C:$AR,30,FALSE)="国所管",VLOOKUP(A16,[7]令和3年度契約状況調査票!$C:$AR,24,FALSE),""))</f>
        <v/>
      </c>
      <c r="N16" s="22" t="str">
        <f>IF(A16="","",IF(AND(P16="○",O16="分担契約/単価契約"),"単価契約"&amp;CHAR(10)&amp;"予定調達総額 "&amp;TEXT(VLOOKUP(A16,[7]令和3年度契約状況調査票!$C:$AR,18,FALSE),"#,##0円")&amp;"(B)"&amp;CHAR(10)&amp;"分担契約"&amp;CHAR(10)&amp;VLOOKUP(A16,[7]令和3年度契約状況調査票!$C:$AR,34,FALSE),IF(AND(P16="○",O16="分担契約"),"分担契約"&amp;CHAR(10)&amp;"契約総額 "&amp;TEXT(VLOOKUP(A16,[7]令和3年度契約状況調査票!$C:$AR,18,FALSE),"#,##0円")&amp;"(B)"&amp;CHAR(10)&amp;VLOOKUP(A16,[7]令和3年度契約状況調査票!$C:$AR,34,FALSE),(IF(O16="分担契約/単価契約","単価契約"&amp;CHAR(10)&amp;"予定調達総額 "&amp;TEXT(VLOOKUP(A16,[7]令和3年度契約状況調査票!$C:$AR,18,FALSE),"#,##0円")&amp;CHAR(10)&amp;"分担契約"&amp;CHAR(10)&amp;VLOOKUP(A16,[7]令和3年度契約状況調査票!$C:$AR,34,FALSE),IF(O16="分担契約","分担契約"&amp;CHAR(10)&amp;"契約総額 "&amp;TEXT(VLOOKUP(A16,[7]令和3年度契約状況調査票!$C:$AR,18,FALSE),"#,##0円")&amp;CHAR(10)&amp;VLOOKUP(A16,[7]令和3年度契約状況調査票!$C:$AR,34,FALSE),IF(O16="単価契約","単価契約"&amp;CHAR(10)&amp;"予定調達総額 "&amp;TEXT(VLOOKUP(A16,[7]令和3年度契約状況調査票!$C:$AR,18,FALSE),"#,##0円")&amp;CHAR(10)&amp;VLOOKUP(A16,[7]令和3年度契約状況調査票!$C:$AR,34,FALSE),VLOOKUP(A16,[7]令和3年度契約状況調査票!$C:$AR,34,FALSE))))))))</f>
        <v/>
      </c>
      <c r="O16" s="11" t="str">
        <f>IF(A16="","",VLOOKUP(A16,[7]令和3年度契約状況調査票!$C:$BY,55,FALSE))</f>
        <v/>
      </c>
      <c r="P16" s="11" t="str">
        <f>IF(A16="","",IF(VLOOKUP(A16,[7]令和3年度契約状況調査票!$C:$AR,23,FALSE)="②同種の他の契約の予定価格を類推されるおそれがあるため公表しない","×","○"))</f>
        <v/>
      </c>
    </row>
    <row r="17" spans="1:16" s="11" customFormat="1" ht="75" customHeight="1">
      <c r="A17" s="12" t="str">
        <f>IF(MAX([7]令和3年度契約状況調査票!C16:C261)&gt;=ROW()-5,ROW()-5,"")</f>
        <v/>
      </c>
      <c r="B17" s="13" t="str">
        <f>IF(A17="","",VLOOKUP(A17,[7]令和3年度契約状況調査票!$C:$AR,7,FALSE))</f>
        <v/>
      </c>
      <c r="C17" s="14" t="str">
        <f>IF(A17="","",VLOOKUP(A17,[7]令和3年度契約状況調査票!$C:$AR,8,FALSE))</f>
        <v/>
      </c>
      <c r="D17" s="15" t="str">
        <f>IF(A17="","",VLOOKUP(A17,[7]令和3年度契約状況調査票!$C:$AR,11,FALSE))</f>
        <v/>
      </c>
      <c r="E17" s="13" t="str">
        <f>IF(A17="","",VLOOKUP(A17,[7]令和3年度契約状況調査票!$C:$AR,12,FALSE))</f>
        <v/>
      </c>
      <c r="F17" s="16" t="str">
        <f>IF(A17="","",VLOOKUP(A17,[7]令和3年度契約状況調査票!$C:$AR,13,FALSE))</f>
        <v/>
      </c>
      <c r="G17" s="17" t="str">
        <f>IF(A17="","",IF(VLOOKUP(A17,[7]令和3年度契約状況調査票!$C:$AR,14,FALSE)="②一般競争入札（総合評価方式）","一般競争入札"&amp;CHAR(10)&amp;"（総合評価方式）","一般競争入札"))</f>
        <v/>
      </c>
      <c r="H17" s="18" t="str">
        <f>IF(A17="","",IF(VLOOKUP(A17,[7]令和3年度契約状況調査票!$C:$AR,23,FALSE)="②同種の他の契約の予定価格を類推されるおそれがあるため公表しない","同種の他の契約の予定価格を類推されるおそれがあるため公表しない",IF(VLOOKUP(A17,[7]令和3年度契約状況調査票!$C:$AR,23,FALSE)="－","－",IF(VLOOKUP(A17,[7]令和3年度契約状況調査票!$C:$AR,9,FALSE)&lt;&gt;"",TEXT(VLOOKUP(A17,[7]令和3年度契約状況調査票!$C:$AR,16,FALSE),"#,##0円")&amp;CHAR(10)&amp;"(A)",VLOOKUP(A17,[7]令和3年度契約状況調査票!$C:$AR,16,FALSE)))))</f>
        <v/>
      </c>
      <c r="I17" s="18" t="str">
        <f>IF(A17="","",VLOOKUP(A17,[7]令和3年度契約状況調査票!$C:$AR,17,FALSE))</f>
        <v/>
      </c>
      <c r="J17" s="19" t="str">
        <f>IF(A17="","",IF(VLOOKUP(A17,[7]令和3年度契約状況調査票!$C:$AR,23,FALSE)="②同種の他の契約の予定価格を類推されるおそれがあるため公表しない","－",IF(VLOOKUP(A17,[7]令和3年度契約状況調査票!$C:$AR,23,FALSE)="－","－",IF(VLOOKUP(A17,[7]令和3年度契約状況調査票!$C:$AR,9,FALSE)&lt;&gt;"",TEXT(VLOOKUP(A17,[7]令和3年度契約状況調査票!$C:$AR,19,FALSE),"#.0%")&amp;CHAR(10)&amp;"(B/A×100)",VLOOKUP(A17,[7]令和3年度契約状況調査票!$C:$AR,19,FALSE)))))</f>
        <v/>
      </c>
      <c r="K17" s="20" t="str">
        <f>IF(A17="","",IF(VLOOKUP(A17,[7]令和3年度契約状況調査票!$C:$AR,29,FALSE)="①公益社団法人","公社",IF(VLOOKUP(A17,[7]令和3年度契約状況調査票!$C:$AR,29,FALSE)="②公益財団法人","公財","")))</f>
        <v/>
      </c>
      <c r="L17" s="20" t="str">
        <f>IF(A17="","",VLOOKUP(A17,[7]令和3年度契約状況調査票!$C:$AR,30,FALSE))</f>
        <v/>
      </c>
      <c r="M17" s="21" t="str">
        <f>IF(A17="","",IF(VLOOKUP(A17,[7]令和3年度契約状況調査票!$C:$AR,30,FALSE)="国所管",VLOOKUP(A17,[7]令和3年度契約状況調査票!$C:$AR,24,FALSE),""))</f>
        <v/>
      </c>
      <c r="N17" s="22" t="str">
        <f>IF(A17="","",IF(AND(P17="○",O17="分担契約/単価契約"),"単価契約"&amp;CHAR(10)&amp;"予定調達総額 "&amp;TEXT(VLOOKUP(A17,[7]令和3年度契約状況調査票!$C:$AR,18,FALSE),"#,##0円")&amp;"(B)"&amp;CHAR(10)&amp;"分担契約"&amp;CHAR(10)&amp;VLOOKUP(A17,[7]令和3年度契約状況調査票!$C:$AR,34,FALSE),IF(AND(P17="○",O17="分担契約"),"分担契約"&amp;CHAR(10)&amp;"契約総額 "&amp;TEXT(VLOOKUP(A17,[7]令和3年度契約状況調査票!$C:$AR,18,FALSE),"#,##0円")&amp;"(B)"&amp;CHAR(10)&amp;VLOOKUP(A17,[7]令和3年度契約状況調査票!$C:$AR,34,FALSE),(IF(O17="分担契約/単価契約","単価契約"&amp;CHAR(10)&amp;"予定調達総額 "&amp;TEXT(VLOOKUP(A17,[7]令和3年度契約状況調査票!$C:$AR,18,FALSE),"#,##0円")&amp;CHAR(10)&amp;"分担契約"&amp;CHAR(10)&amp;VLOOKUP(A17,[7]令和3年度契約状況調査票!$C:$AR,34,FALSE),IF(O17="分担契約","分担契約"&amp;CHAR(10)&amp;"契約総額 "&amp;TEXT(VLOOKUP(A17,[7]令和3年度契約状況調査票!$C:$AR,18,FALSE),"#,##0円")&amp;CHAR(10)&amp;VLOOKUP(A17,[7]令和3年度契約状況調査票!$C:$AR,34,FALSE),IF(O17="単価契約","単価契約"&amp;CHAR(10)&amp;"予定調達総額 "&amp;TEXT(VLOOKUP(A17,[7]令和3年度契約状況調査票!$C:$AR,18,FALSE),"#,##0円")&amp;CHAR(10)&amp;VLOOKUP(A17,[7]令和3年度契約状況調査票!$C:$AR,34,FALSE),VLOOKUP(A17,[7]令和3年度契約状況調査票!$C:$AR,34,FALSE))))))))</f>
        <v/>
      </c>
      <c r="O17" s="11" t="str">
        <f>IF(A17="","",VLOOKUP(A17,[7]令和3年度契約状況調査票!$C:$BY,55,FALSE))</f>
        <v/>
      </c>
      <c r="P17" s="11" t="str">
        <f>IF(A17="","",IF(VLOOKUP(A17,[7]令和3年度契約状況調査票!$C:$AR,23,FALSE)="②同種の他の契約の予定価格を類推されるおそれがあるため公表しない","×","○"))</f>
        <v/>
      </c>
    </row>
    <row r="18" spans="1:16" s="11" customFormat="1" ht="75" customHeight="1">
      <c r="A18" s="12" t="str">
        <f>IF(MAX([7]令和3年度契約状況調査票!C17:C262)&gt;=ROW()-5,ROW()-5,"")</f>
        <v/>
      </c>
      <c r="B18" s="13" t="str">
        <f>IF(A18="","",VLOOKUP(A18,[7]令和3年度契約状況調査票!$C:$AR,7,FALSE))</f>
        <v/>
      </c>
      <c r="C18" s="14" t="str">
        <f>IF(A18="","",VLOOKUP(A18,[7]令和3年度契約状況調査票!$C:$AR,8,FALSE))</f>
        <v/>
      </c>
      <c r="D18" s="15" t="str">
        <f>IF(A18="","",VLOOKUP(A18,[7]令和3年度契約状況調査票!$C:$AR,11,FALSE))</f>
        <v/>
      </c>
      <c r="E18" s="13" t="str">
        <f>IF(A18="","",VLOOKUP(A18,[7]令和3年度契約状況調査票!$C:$AR,12,FALSE))</f>
        <v/>
      </c>
      <c r="F18" s="16" t="str">
        <f>IF(A18="","",VLOOKUP(A18,[7]令和3年度契約状況調査票!$C:$AR,13,FALSE))</f>
        <v/>
      </c>
      <c r="G18" s="17" t="str">
        <f>IF(A18="","",IF(VLOOKUP(A18,[7]令和3年度契約状況調査票!$C:$AR,14,FALSE)="②一般競争入札（総合評価方式）","一般競争入札"&amp;CHAR(10)&amp;"（総合評価方式）","一般競争入札"))</f>
        <v/>
      </c>
      <c r="H18" s="18" t="str">
        <f>IF(A18="","",IF(VLOOKUP(A18,[7]令和3年度契約状況調査票!$C:$AR,23,FALSE)="②同種の他の契約の予定価格を類推されるおそれがあるため公表しない","同種の他の契約の予定価格を類推されるおそれがあるため公表しない",IF(VLOOKUP(A18,[7]令和3年度契約状況調査票!$C:$AR,23,FALSE)="－","－",IF(VLOOKUP(A18,[7]令和3年度契約状況調査票!$C:$AR,9,FALSE)&lt;&gt;"",TEXT(VLOOKUP(A18,[7]令和3年度契約状況調査票!$C:$AR,16,FALSE),"#,##0円")&amp;CHAR(10)&amp;"(A)",VLOOKUP(A18,[7]令和3年度契約状況調査票!$C:$AR,16,FALSE)))))</f>
        <v/>
      </c>
      <c r="I18" s="18" t="str">
        <f>IF(A18="","",VLOOKUP(A18,[7]令和3年度契約状況調査票!$C:$AR,17,FALSE))</f>
        <v/>
      </c>
      <c r="J18" s="19" t="str">
        <f>IF(A18="","",IF(VLOOKUP(A18,[7]令和3年度契約状況調査票!$C:$AR,23,FALSE)="②同種の他の契約の予定価格を類推されるおそれがあるため公表しない","－",IF(VLOOKUP(A18,[7]令和3年度契約状況調査票!$C:$AR,23,FALSE)="－","－",IF(VLOOKUP(A18,[7]令和3年度契約状況調査票!$C:$AR,9,FALSE)&lt;&gt;"",TEXT(VLOOKUP(A18,[7]令和3年度契約状況調査票!$C:$AR,19,FALSE),"#.0%")&amp;CHAR(10)&amp;"(B/A×100)",VLOOKUP(A18,[7]令和3年度契約状況調査票!$C:$AR,19,FALSE)))))</f>
        <v/>
      </c>
      <c r="K18" s="20" t="str">
        <f>IF(A18="","",IF(VLOOKUP(A18,[7]令和3年度契約状況調査票!$C:$AR,29,FALSE)="①公益社団法人","公社",IF(VLOOKUP(A18,[7]令和3年度契約状況調査票!$C:$AR,29,FALSE)="②公益財団法人","公財","")))</f>
        <v/>
      </c>
      <c r="L18" s="20" t="str">
        <f>IF(A18="","",VLOOKUP(A18,[7]令和3年度契約状況調査票!$C:$AR,30,FALSE))</f>
        <v/>
      </c>
      <c r="M18" s="21" t="str">
        <f>IF(A18="","",IF(VLOOKUP(A18,[7]令和3年度契約状況調査票!$C:$AR,30,FALSE)="国所管",VLOOKUP(A18,[7]令和3年度契約状況調査票!$C:$AR,24,FALSE),""))</f>
        <v/>
      </c>
      <c r="N18" s="22" t="str">
        <f>IF(A18="","",IF(AND(P18="○",O18="分担契約/単価契約"),"単価契約"&amp;CHAR(10)&amp;"予定調達総額 "&amp;TEXT(VLOOKUP(A18,[7]令和3年度契約状況調査票!$C:$AR,18,FALSE),"#,##0円")&amp;"(B)"&amp;CHAR(10)&amp;"分担契約"&amp;CHAR(10)&amp;VLOOKUP(A18,[7]令和3年度契約状況調査票!$C:$AR,34,FALSE),IF(AND(P18="○",O18="分担契約"),"分担契約"&amp;CHAR(10)&amp;"契約総額 "&amp;TEXT(VLOOKUP(A18,[7]令和3年度契約状況調査票!$C:$AR,18,FALSE),"#,##0円")&amp;"(B)"&amp;CHAR(10)&amp;VLOOKUP(A18,[7]令和3年度契約状況調査票!$C:$AR,34,FALSE),(IF(O18="分担契約/単価契約","単価契約"&amp;CHAR(10)&amp;"予定調達総額 "&amp;TEXT(VLOOKUP(A18,[7]令和3年度契約状況調査票!$C:$AR,18,FALSE),"#,##0円")&amp;CHAR(10)&amp;"分担契約"&amp;CHAR(10)&amp;VLOOKUP(A18,[7]令和3年度契約状況調査票!$C:$AR,34,FALSE),IF(O18="分担契約","分担契約"&amp;CHAR(10)&amp;"契約総額 "&amp;TEXT(VLOOKUP(A18,[7]令和3年度契約状況調査票!$C:$AR,18,FALSE),"#,##0円")&amp;CHAR(10)&amp;VLOOKUP(A18,[7]令和3年度契約状況調査票!$C:$AR,34,FALSE),IF(O18="単価契約","単価契約"&amp;CHAR(10)&amp;"予定調達総額 "&amp;TEXT(VLOOKUP(A18,[7]令和3年度契約状況調査票!$C:$AR,18,FALSE),"#,##0円")&amp;CHAR(10)&amp;VLOOKUP(A18,[7]令和3年度契約状況調査票!$C:$AR,34,FALSE),VLOOKUP(A18,[7]令和3年度契約状況調査票!$C:$AR,34,FALSE))))))))</f>
        <v/>
      </c>
      <c r="O18" s="11" t="str">
        <f>IF(A18="","",VLOOKUP(A18,[7]令和3年度契約状況調査票!$C:$BY,55,FALSE))</f>
        <v/>
      </c>
      <c r="P18" s="11" t="str">
        <f>IF(A18="","",IF(VLOOKUP(A18,[7]令和3年度契約状況調査票!$C:$AR,23,FALSE)="②同種の他の契約の予定価格を類推されるおそれがあるため公表しない","×","○"))</f>
        <v/>
      </c>
    </row>
    <row r="19" spans="1:16" s="11" customFormat="1" ht="75" customHeight="1">
      <c r="A19" s="12" t="str">
        <f>IF(MAX([7]令和3年度契約状況調査票!C18:C263)&gt;=ROW()-5,ROW()-5,"")</f>
        <v/>
      </c>
      <c r="B19" s="13" t="str">
        <f>IF(A19="","",VLOOKUP(A19,[7]令和3年度契約状況調査票!$C:$AR,7,FALSE))</f>
        <v/>
      </c>
      <c r="C19" s="14" t="str">
        <f>IF(A19="","",VLOOKUP(A19,[7]令和3年度契約状況調査票!$C:$AR,8,FALSE))</f>
        <v/>
      </c>
      <c r="D19" s="15" t="str">
        <f>IF(A19="","",VLOOKUP(A19,[7]令和3年度契約状況調査票!$C:$AR,11,FALSE))</f>
        <v/>
      </c>
      <c r="E19" s="13" t="str">
        <f>IF(A19="","",VLOOKUP(A19,[7]令和3年度契約状況調査票!$C:$AR,12,FALSE))</f>
        <v/>
      </c>
      <c r="F19" s="16" t="str">
        <f>IF(A19="","",VLOOKUP(A19,[7]令和3年度契約状況調査票!$C:$AR,13,FALSE))</f>
        <v/>
      </c>
      <c r="G19" s="17" t="str">
        <f>IF(A19="","",IF(VLOOKUP(A19,[7]令和3年度契約状況調査票!$C:$AR,14,FALSE)="②一般競争入札（総合評価方式）","一般競争入札"&amp;CHAR(10)&amp;"（総合評価方式）","一般競争入札"))</f>
        <v/>
      </c>
      <c r="H19" s="18" t="str">
        <f>IF(A19="","",IF(VLOOKUP(A19,[7]令和3年度契約状況調査票!$C:$AR,23,FALSE)="②同種の他の契約の予定価格を類推されるおそれがあるため公表しない","同種の他の契約の予定価格を類推されるおそれがあるため公表しない",IF(VLOOKUP(A19,[7]令和3年度契約状況調査票!$C:$AR,23,FALSE)="－","－",IF(VLOOKUP(A19,[7]令和3年度契約状況調査票!$C:$AR,9,FALSE)&lt;&gt;"",TEXT(VLOOKUP(A19,[7]令和3年度契約状況調査票!$C:$AR,16,FALSE),"#,##0円")&amp;CHAR(10)&amp;"(A)",VLOOKUP(A19,[7]令和3年度契約状況調査票!$C:$AR,16,FALSE)))))</f>
        <v/>
      </c>
      <c r="I19" s="18" t="str">
        <f>IF(A19="","",VLOOKUP(A19,[7]令和3年度契約状況調査票!$C:$AR,17,FALSE))</f>
        <v/>
      </c>
      <c r="J19" s="19" t="str">
        <f>IF(A19="","",IF(VLOOKUP(A19,[7]令和3年度契約状況調査票!$C:$AR,23,FALSE)="②同種の他の契約の予定価格を類推されるおそれがあるため公表しない","－",IF(VLOOKUP(A19,[7]令和3年度契約状況調査票!$C:$AR,23,FALSE)="－","－",IF(VLOOKUP(A19,[7]令和3年度契約状況調査票!$C:$AR,9,FALSE)&lt;&gt;"",TEXT(VLOOKUP(A19,[7]令和3年度契約状況調査票!$C:$AR,19,FALSE),"#.0%")&amp;CHAR(10)&amp;"(B/A×100)",VLOOKUP(A19,[7]令和3年度契約状況調査票!$C:$AR,19,FALSE)))))</f>
        <v/>
      </c>
      <c r="K19" s="20" t="str">
        <f>IF(A19="","",IF(VLOOKUP(A19,[7]令和3年度契約状況調査票!$C:$AR,29,FALSE)="①公益社団法人","公社",IF(VLOOKUP(A19,[7]令和3年度契約状況調査票!$C:$AR,29,FALSE)="②公益財団法人","公財","")))</f>
        <v/>
      </c>
      <c r="L19" s="20" t="str">
        <f>IF(A19="","",VLOOKUP(A19,[7]令和3年度契約状況調査票!$C:$AR,30,FALSE))</f>
        <v/>
      </c>
      <c r="M19" s="21" t="str">
        <f>IF(A19="","",IF(VLOOKUP(A19,[7]令和3年度契約状況調査票!$C:$AR,30,FALSE)="国所管",VLOOKUP(A19,[7]令和3年度契約状況調査票!$C:$AR,24,FALSE),""))</f>
        <v/>
      </c>
      <c r="N19" s="22" t="str">
        <f>IF(A19="","",IF(AND(P19="○",O19="分担契約/単価契約"),"単価契約"&amp;CHAR(10)&amp;"予定調達総額 "&amp;TEXT(VLOOKUP(A19,[7]令和3年度契約状況調査票!$C:$AR,18,FALSE),"#,##0円")&amp;"(B)"&amp;CHAR(10)&amp;"分担契約"&amp;CHAR(10)&amp;VLOOKUP(A19,[7]令和3年度契約状況調査票!$C:$AR,34,FALSE),IF(AND(P19="○",O19="分担契約"),"分担契約"&amp;CHAR(10)&amp;"契約総額 "&amp;TEXT(VLOOKUP(A19,[7]令和3年度契約状況調査票!$C:$AR,18,FALSE),"#,##0円")&amp;"(B)"&amp;CHAR(10)&amp;VLOOKUP(A19,[7]令和3年度契約状況調査票!$C:$AR,34,FALSE),(IF(O19="分担契約/単価契約","単価契約"&amp;CHAR(10)&amp;"予定調達総額 "&amp;TEXT(VLOOKUP(A19,[7]令和3年度契約状況調査票!$C:$AR,18,FALSE),"#,##0円")&amp;CHAR(10)&amp;"分担契約"&amp;CHAR(10)&amp;VLOOKUP(A19,[7]令和3年度契約状況調査票!$C:$AR,34,FALSE),IF(O19="分担契約","分担契約"&amp;CHAR(10)&amp;"契約総額 "&amp;TEXT(VLOOKUP(A19,[7]令和3年度契約状況調査票!$C:$AR,18,FALSE),"#,##0円")&amp;CHAR(10)&amp;VLOOKUP(A19,[7]令和3年度契約状況調査票!$C:$AR,34,FALSE),IF(O19="単価契約","単価契約"&amp;CHAR(10)&amp;"予定調達総額 "&amp;TEXT(VLOOKUP(A19,[7]令和3年度契約状況調査票!$C:$AR,18,FALSE),"#,##0円")&amp;CHAR(10)&amp;VLOOKUP(A19,[7]令和3年度契約状況調査票!$C:$AR,34,FALSE),VLOOKUP(A19,[7]令和3年度契約状況調査票!$C:$AR,34,FALSE))))))))</f>
        <v/>
      </c>
      <c r="O19" s="11" t="str">
        <f>IF(A19="","",VLOOKUP(A19,[7]令和3年度契約状況調査票!$C:$BY,55,FALSE))</f>
        <v/>
      </c>
      <c r="P19" s="11" t="str">
        <f>IF(A19="","",IF(VLOOKUP(A19,[7]令和3年度契約状況調査票!$C:$AR,23,FALSE)="②同種の他の契約の予定価格を類推されるおそれがあるため公表しない","×","○"))</f>
        <v/>
      </c>
    </row>
    <row r="20" spans="1:16" s="11" customFormat="1" ht="75" customHeight="1">
      <c r="A20" s="12" t="str">
        <f>IF(MAX([7]令和3年度契約状況調査票!C19:C264)&gt;=ROW()-5,ROW()-5,"")</f>
        <v/>
      </c>
      <c r="B20" s="13" t="str">
        <f>IF(A20="","",VLOOKUP(A20,[7]令和3年度契約状況調査票!$C:$AR,7,FALSE))</f>
        <v/>
      </c>
      <c r="C20" s="14" t="str">
        <f>IF(A20="","",VLOOKUP(A20,[7]令和3年度契約状況調査票!$C:$AR,8,FALSE))</f>
        <v/>
      </c>
      <c r="D20" s="15" t="str">
        <f>IF(A20="","",VLOOKUP(A20,[7]令和3年度契約状況調査票!$C:$AR,11,FALSE))</f>
        <v/>
      </c>
      <c r="E20" s="13" t="str">
        <f>IF(A20="","",VLOOKUP(A20,[7]令和3年度契約状況調査票!$C:$AR,12,FALSE))</f>
        <v/>
      </c>
      <c r="F20" s="16" t="str">
        <f>IF(A20="","",VLOOKUP(A20,[7]令和3年度契約状況調査票!$C:$AR,13,FALSE))</f>
        <v/>
      </c>
      <c r="G20" s="17" t="str">
        <f>IF(A20="","",IF(VLOOKUP(A20,[7]令和3年度契約状況調査票!$C:$AR,14,FALSE)="②一般競争入札（総合評価方式）","一般競争入札"&amp;CHAR(10)&amp;"（総合評価方式）","一般競争入札"))</f>
        <v/>
      </c>
      <c r="H20" s="18" t="str">
        <f>IF(A20="","",IF(VLOOKUP(A20,[7]令和3年度契約状況調査票!$C:$AR,23,FALSE)="②同種の他の契約の予定価格を類推されるおそれがあるため公表しない","同種の他の契約の予定価格を類推されるおそれがあるため公表しない",IF(VLOOKUP(A20,[7]令和3年度契約状況調査票!$C:$AR,23,FALSE)="－","－",IF(VLOOKUP(A20,[7]令和3年度契約状況調査票!$C:$AR,9,FALSE)&lt;&gt;"",TEXT(VLOOKUP(A20,[7]令和3年度契約状況調査票!$C:$AR,16,FALSE),"#,##0円")&amp;CHAR(10)&amp;"(A)",VLOOKUP(A20,[7]令和3年度契約状況調査票!$C:$AR,16,FALSE)))))</f>
        <v/>
      </c>
      <c r="I20" s="18" t="str">
        <f>IF(A20="","",VLOOKUP(A20,[7]令和3年度契約状況調査票!$C:$AR,17,FALSE))</f>
        <v/>
      </c>
      <c r="J20" s="19" t="str">
        <f>IF(A20="","",IF(VLOOKUP(A20,[7]令和3年度契約状況調査票!$C:$AR,23,FALSE)="②同種の他の契約の予定価格を類推されるおそれがあるため公表しない","－",IF(VLOOKUP(A20,[7]令和3年度契約状況調査票!$C:$AR,23,FALSE)="－","－",IF(VLOOKUP(A20,[7]令和3年度契約状況調査票!$C:$AR,9,FALSE)&lt;&gt;"",TEXT(VLOOKUP(A20,[7]令和3年度契約状況調査票!$C:$AR,19,FALSE),"#.0%")&amp;CHAR(10)&amp;"(B/A×100)",VLOOKUP(A20,[7]令和3年度契約状況調査票!$C:$AR,19,FALSE)))))</f>
        <v/>
      </c>
      <c r="K20" s="20" t="str">
        <f>IF(A20="","",IF(VLOOKUP(A20,[7]令和3年度契約状況調査票!$C:$AR,29,FALSE)="①公益社団法人","公社",IF(VLOOKUP(A20,[7]令和3年度契約状況調査票!$C:$AR,29,FALSE)="②公益財団法人","公財","")))</f>
        <v/>
      </c>
      <c r="L20" s="20" t="str">
        <f>IF(A20="","",VLOOKUP(A20,[7]令和3年度契約状況調査票!$C:$AR,30,FALSE))</f>
        <v/>
      </c>
      <c r="M20" s="21" t="str">
        <f>IF(A20="","",IF(VLOOKUP(A20,[7]令和3年度契約状況調査票!$C:$AR,30,FALSE)="国所管",VLOOKUP(A20,[7]令和3年度契約状況調査票!$C:$AR,24,FALSE),""))</f>
        <v/>
      </c>
      <c r="N20" s="22" t="str">
        <f>IF(A20="","",IF(AND(P20="○",O20="分担契約/単価契約"),"単価契約"&amp;CHAR(10)&amp;"予定調達総額 "&amp;TEXT(VLOOKUP(A20,[7]令和3年度契約状況調査票!$C:$AR,18,FALSE),"#,##0円")&amp;"(B)"&amp;CHAR(10)&amp;"分担契約"&amp;CHAR(10)&amp;VLOOKUP(A20,[7]令和3年度契約状況調査票!$C:$AR,34,FALSE),IF(AND(P20="○",O20="分担契約"),"分担契約"&amp;CHAR(10)&amp;"契約総額 "&amp;TEXT(VLOOKUP(A20,[7]令和3年度契約状況調査票!$C:$AR,18,FALSE),"#,##0円")&amp;"(B)"&amp;CHAR(10)&amp;VLOOKUP(A20,[7]令和3年度契約状況調査票!$C:$AR,34,FALSE),(IF(O20="分担契約/単価契約","単価契約"&amp;CHAR(10)&amp;"予定調達総額 "&amp;TEXT(VLOOKUP(A20,[7]令和3年度契約状況調査票!$C:$AR,18,FALSE),"#,##0円")&amp;CHAR(10)&amp;"分担契約"&amp;CHAR(10)&amp;VLOOKUP(A20,[7]令和3年度契約状況調査票!$C:$AR,34,FALSE),IF(O20="分担契約","分担契約"&amp;CHAR(10)&amp;"契約総額 "&amp;TEXT(VLOOKUP(A20,[7]令和3年度契約状況調査票!$C:$AR,18,FALSE),"#,##0円")&amp;CHAR(10)&amp;VLOOKUP(A20,[7]令和3年度契約状況調査票!$C:$AR,34,FALSE),IF(O20="単価契約","単価契約"&amp;CHAR(10)&amp;"予定調達総額 "&amp;TEXT(VLOOKUP(A20,[7]令和3年度契約状況調査票!$C:$AR,18,FALSE),"#,##0円")&amp;CHAR(10)&amp;VLOOKUP(A20,[7]令和3年度契約状況調査票!$C:$AR,34,FALSE),VLOOKUP(A20,[7]令和3年度契約状況調査票!$C:$AR,34,FALSE))))))))</f>
        <v/>
      </c>
      <c r="O20" s="11" t="str">
        <f>IF(A20="","",VLOOKUP(A20,[7]令和3年度契約状況調査票!$C:$BY,55,FALSE))</f>
        <v/>
      </c>
      <c r="P20" s="11" t="str">
        <f>IF(A20="","",IF(VLOOKUP(A20,[7]令和3年度契約状況調査票!$C:$AR,23,FALSE)="②同種の他の契約の予定価格を類推されるおそれがあるため公表しない","×","○"))</f>
        <v/>
      </c>
    </row>
    <row r="21" spans="1:16" s="11" customFormat="1" ht="75" customHeight="1">
      <c r="A21" s="12" t="str">
        <f>IF(MAX([7]令和3年度契約状況調査票!C20:C265)&gt;=ROW()-5,ROW()-5,"")</f>
        <v/>
      </c>
      <c r="B21" s="13" t="str">
        <f>IF(A21="","",VLOOKUP(A21,[7]令和3年度契約状況調査票!$C:$AR,7,FALSE))</f>
        <v/>
      </c>
      <c r="C21" s="14" t="str">
        <f>IF(A21="","",VLOOKUP(A21,[7]令和3年度契約状況調査票!$C:$AR,8,FALSE))</f>
        <v/>
      </c>
      <c r="D21" s="15" t="str">
        <f>IF(A21="","",VLOOKUP(A21,[7]令和3年度契約状況調査票!$C:$AR,11,FALSE))</f>
        <v/>
      </c>
      <c r="E21" s="13" t="str">
        <f>IF(A21="","",VLOOKUP(A21,[7]令和3年度契約状況調査票!$C:$AR,12,FALSE))</f>
        <v/>
      </c>
      <c r="F21" s="16" t="str">
        <f>IF(A21="","",VLOOKUP(A21,[7]令和3年度契約状況調査票!$C:$AR,13,FALSE))</f>
        <v/>
      </c>
      <c r="G21" s="17" t="str">
        <f>IF(A21="","",IF(VLOOKUP(A21,[7]令和3年度契約状況調査票!$C:$AR,14,FALSE)="②一般競争入札（総合評価方式）","一般競争入札"&amp;CHAR(10)&amp;"（総合評価方式）","一般競争入札"))</f>
        <v/>
      </c>
      <c r="H21" s="18" t="str">
        <f>IF(A21="","",IF(VLOOKUP(A21,[7]令和3年度契約状況調査票!$C:$AR,23,FALSE)="②同種の他の契約の予定価格を類推されるおそれがあるため公表しない","同種の他の契約の予定価格を類推されるおそれがあるため公表しない",IF(VLOOKUP(A21,[7]令和3年度契約状況調査票!$C:$AR,23,FALSE)="－","－",IF(VLOOKUP(A21,[7]令和3年度契約状況調査票!$C:$AR,9,FALSE)&lt;&gt;"",TEXT(VLOOKUP(A21,[7]令和3年度契約状況調査票!$C:$AR,16,FALSE),"#,##0円")&amp;CHAR(10)&amp;"(A)",VLOOKUP(A21,[7]令和3年度契約状況調査票!$C:$AR,16,FALSE)))))</f>
        <v/>
      </c>
      <c r="I21" s="18" t="str">
        <f>IF(A21="","",VLOOKUP(A21,[7]令和3年度契約状況調査票!$C:$AR,17,FALSE))</f>
        <v/>
      </c>
      <c r="J21" s="19" t="str">
        <f>IF(A21="","",IF(VLOOKUP(A21,[7]令和3年度契約状況調査票!$C:$AR,23,FALSE)="②同種の他の契約の予定価格を類推されるおそれがあるため公表しない","－",IF(VLOOKUP(A21,[7]令和3年度契約状況調査票!$C:$AR,23,FALSE)="－","－",IF(VLOOKUP(A21,[7]令和3年度契約状況調査票!$C:$AR,9,FALSE)&lt;&gt;"",TEXT(VLOOKUP(A21,[7]令和3年度契約状況調査票!$C:$AR,19,FALSE),"#.0%")&amp;CHAR(10)&amp;"(B/A×100)",VLOOKUP(A21,[7]令和3年度契約状況調査票!$C:$AR,19,FALSE)))))</f>
        <v/>
      </c>
      <c r="K21" s="20" t="str">
        <f>IF(A21="","",IF(VLOOKUP(A21,[7]令和3年度契約状況調査票!$C:$AR,29,FALSE)="①公益社団法人","公社",IF(VLOOKUP(A21,[7]令和3年度契約状況調査票!$C:$AR,29,FALSE)="②公益財団法人","公財","")))</f>
        <v/>
      </c>
      <c r="L21" s="20" t="str">
        <f>IF(A21="","",VLOOKUP(A21,[7]令和3年度契約状況調査票!$C:$AR,30,FALSE))</f>
        <v/>
      </c>
      <c r="M21" s="21" t="str">
        <f>IF(A21="","",IF(VLOOKUP(A21,[7]令和3年度契約状況調査票!$C:$AR,30,FALSE)="国所管",VLOOKUP(A21,[7]令和3年度契約状況調査票!$C:$AR,24,FALSE),""))</f>
        <v/>
      </c>
      <c r="N21" s="22" t="str">
        <f>IF(A21="","",IF(AND(P21="○",O21="分担契約/単価契約"),"単価契約"&amp;CHAR(10)&amp;"予定調達総額 "&amp;TEXT(VLOOKUP(A21,[7]令和3年度契約状況調査票!$C:$AR,18,FALSE),"#,##0円")&amp;"(B)"&amp;CHAR(10)&amp;"分担契約"&amp;CHAR(10)&amp;VLOOKUP(A21,[7]令和3年度契約状況調査票!$C:$AR,34,FALSE),IF(AND(P21="○",O21="分担契約"),"分担契約"&amp;CHAR(10)&amp;"契約総額 "&amp;TEXT(VLOOKUP(A21,[7]令和3年度契約状況調査票!$C:$AR,18,FALSE),"#,##0円")&amp;"(B)"&amp;CHAR(10)&amp;VLOOKUP(A21,[7]令和3年度契約状況調査票!$C:$AR,34,FALSE),(IF(O21="分担契約/単価契約","単価契約"&amp;CHAR(10)&amp;"予定調達総額 "&amp;TEXT(VLOOKUP(A21,[7]令和3年度契約状況調査票!$C:$AR,18,FALSE),"#,##0円")&amp;CHAR(10)&amp;"分担契約"&amp;CHAR(10)&amp;VLOOKUP(A21,[7]令和3年度契約状況調査票!$C:$AR,34,FALSE),IF(O21="分担契約","分担契約"&amp;CHAR(10)&amp;"契約総額 "&amp;TEXT(VLOOKUP(A21,[7]令和3年度契約状況調査票!$C:$AR,18,FALSE),"#,##0円")&amp;CHAR(10)&amp;VLOOKUP(A21,[7]令和3年度契約状況調査票!$C:$AR,34,FALSE),IF(O21="単価契約","単価契約"&amp;CHAR(10)&amp;"予定調達総額 "&amp;TEXT(VLOOKUP(A21,[7]令和3年度契約状況調査票!$C:$AR,18,FALSE),"#,##0円")&amp;CHAR(10)&amp;VLOOKUP(A21,[7]令和3年度契約状況調査票!$C:$AR,34,FALSE),VLOOKUP(A21,[7]令和3年度契約状況調査票!$C:$AR,34,FALSE))))))))</f>
        <v/>
      </c>
      <c r="O21" s="11" t="str">
        <f>IF(A21="","",VLOOKUP(A21,[7]令和3年度契約状況調査票!$C:$BY,55,FALSE))</f>
        <v/>
      </c>
      <c r="P21" s="11" t="str">
        <f>IF(A21="","",IF(VLOOKUP(A21,[7]令和3年度契約状況調査票!$C:$AR,23,FALSE)="②同種の他の契約の予定価格を類推されるおそれがあるため公表しない","×","○"))</f>
        <v/>
      </c>
    </row>
    <row r="22" spans="1:16" s="11" customFormat="1" ht="75" customHeight="1">
      <c r="A22" s="12" t="str">
        <f>IF(MAX([7]令和3年度契約状況調査票!C21:C266)&gt;=ROW()-5,ROW()-5,"")</f>
        <v/>
      </c>
      <c r="B22" s="13" t="str">
        <f>IF(A22="","",VLOOKUP(A22,[7]令和3年度契約状況調査票!$C:$AR,7,FALSE))</f>
        <v/>
      </c>
      <c r="C22" s="14" t="str">
        <f>IF(A22="","",VLOOKUP(A22,[7]令和3年度契約状況調査票!$C:$AR,8,FALSE))</f>
        <v/>
      </c>
      <c r="D22" s="15" t="str">
        <f>IF(A22="","",VLOOKUP(A22,[7]令和3年度契約状況調査票!$C:$AR,11,FALSE))</f>
        <v/>
      </c>
      <c r="E22" s="13" t="str">
        <f>IF(A22="","",VLOOKUP(A22,[7]令和3年度契約状況調査票!$C:$AR,12,FALSE))</f>
        <v/>
      </c>
      <c r="F22" s="16" t="str">
        <f>IF(A22="","",VLOOKUP(A22,[7]令和3年度契約状況調査票!$C:$AR,13,FALSE))</f>
        <v/>
      </c>
      <c r="G22" s="17" t="str">
        <f>IF(A22="","",IF(VLOOKUP(A22,[7]令和3年度契約状況調査票!$C:$AR,14,FALSE)="②一般競争入札（総合評価方式）","一般競争入札"&amp;CHAR(10)&amp;"（総合評価方式）","一般競争入札"))</f>
        <v/>
      </c>
      <c r="H22" s="18" t="str">
        <f>IF(A22="","",IF(VLOOKUP(A22,[7]令和3年度契約状況調査票!$C:$AR,23,FALSE)="②同種の他の契約の予定価格を類推されるおそれがあるため公表しない","同種の他の契約の予定価格を類推されるおそれがあるため公表しない",IF(VLOOKUP(A22,[7]令和3年度契約状況調査票!$C:$AR,23,FALSE)="－","－",IF(VLOOKUP(A22,[7]令和3年度契約状況調査票!$C:$AR,9,FALSE)&lt;&gt;"",TEXT(VLOOKUP(A22,[7]令和3年度契約状況調査票!$C:$AR,16,FALSE),"#,##0円")&amp;CHAR(10)&amp;"(A)",VLOOKUP(A22,[7]令和3年度契約状況調査票!$C:$AR,16,FALSE)))))</f>
        <v/>
      </c>
      <c r="I22" s="18" t="str">
        <f>IF(A22="","",VLOOKUP(A22,[7]令和3年度契約状況調査票!$C:$AR,17,FALSE))</f>
        <v/>
      </c>
      <c r="J22" s="19" t="str">
        <f>IF(A22="","",IF(VLOOKUP(A22,[7]令和3年度契約状況調査票!$C:$AR,23,FALSE)="②同種の他の契約の予定価格を類推されるおそれがあるため公表しない","－",IF(VLOOKUP(A22,[7]令和3年度契約状況調査票!$C:$AR,23,FALSE)="－","－",IF(VLOOKUP(A22,[7]令和3年度契約状況調査票!$C:$AR,9,FALSE)&lt;&gt;"",TEXT(VLOOKUP(A22,[7]令和3年度契約状況調査票!$C:$AR,19,FALSE),"#.0%")&amp;CHAR(10)&amp;"(B/A×100)",VLOOKUP(A22,[7]令和3年度契約状況調査票!$C:$AR,19,FALSE)))))</f>
        <v/>
      </c>
      <c r="K22" s="20" t="str">
        <f>IF(A22="","",IF(VLOOKUP(A22,[7]令和3年度契約状況調査票!$C:$AR,29,FALSE)="①公益社団法人","公社",IF(VLOOKUP(A22,[7]令和3年度契約状況調査票!$C:$AR,29,FALSE)="②公益財団法人","公財","")))</f>
        <v/>
      </c>
      <c r="L22" s="20" t="str">
        <f>IF(A22="","",VLOOKUP(A22,[7]令和3年度契約状況調査票!$C:$AR,30,FALSE))</f>
        <v/>
      </c>
      <c r="M22" s="21" t="str">
        <f>IF(A22="","",IF(VLOOKUP(A22,[7]令和3年度契約状況調査票!$C:$AR,30,FALSE)="国所管",VLOOKUP(A22,[7]令和3年度契約状況調査票!$C:$AR,24,FALSE),""))</f>
        <v/>
      </c>
      <c r="N22" s="22" t="str">
        <f>IF(A22="","",IF(AND(P22="○",O22="分担契約/単価契約"),"単価契約"&amp;CHAR(10)&amp;"予定調達総額 "&amp;TEXT(VLOOKUP(A22,[7]令和3年度契約状況調査票!$C:$AR,18,FALSE),"#,##0円")&amp;"(B)"&amp;CHAR(10)&amp;"分担契約"&amp;CHAR(10)&amp;VLOOKUP(A22,[7]令和3年度契約状況調査票!$C:$AR,34,FALSE),IF(AND(P22="○",O22="分担契約"),"分担契約"&amp;CHAR(10)&amp;"契約総額 "&amp;TEXT(VLOOKUP(A22,[7]令和3年度契約状況調査票!$C:$AR,18,FALSE),"#,##0円")&amp;"(B)"&amp;CHAR(10)&amp;VLOOKUP(A22,[7]令和3年度契約状況調査票!$C:$AR,34,FALSE),(IF(O22="分担契約/単価契約","単価契約"&amp;CHAR(10)&amp;"予定調達総額 "&amp;TEXT(VLOOKUP(A22,[7]令和3年度契約状況調査票!$C:$AR,18,FALSE),"#,##0円")&amp;CHAR(10)&amp;"分担契約"&amp;CHAR(10)&amp;VLOOKUP(A22,[7]令和3年度契約状況調査票!$C:$AR,34,FALSE),IF(O22="分担契約","分担契約"&amp;CHAR(10)&amp;"契約総額 "&amp;TEXT(VLOOKUP(A22,[7]令和3年度契約状況調査票!$C:$AR,18,FALSE),"#,##0円")&amp;CHAR(10)&amp;VLOOKUP(A22,[7]令和3年度契約状況調査票!$C:$AR,34,FALSE),IF(O22="単価契約","単価契約"&amp;CHAR(10)&amp;"予定調達総額 "&amp;TEXT(VLOOKUP(A22,[7]令和3年度契約状況調査票!$C:$AR,18,FALSE),"#,##0円")&amp;CHAR(10)&amp;VLOOKUP(A22,[7]令和3年度契約状況調査票!$C:$AR,34,FALSE),VLOOKUP(A22,[7]令和3年度契約状況調査票!$C:$AR,34,FALSE))))))))</f>
        <v/>
      </c>
      <c r="O22" s="11" t="str">
        <f>IF(A22="","",VLOOKUP(A22,[7]令和3年度契約状況調査票!$C:$BY,55,FALSE))</f>
        <v/>
      </c>
      <c r="P22" s="11" t="str">
        <f>IF(A22="","",IF(VLOOKUP(A22,[7]令和3年度契約状況調査票!$C:$AR,23,FALSE)="②同種の他の契約の予定価格を類推されるおそれがあるため公表しない","×","○"))</f>
        <v/>
      </c>
    </row>
    <row r="23" spans="1:16" s="11" customFormat="1" ht="75" customHeight="1">
      <c r="A23" s="12" t="str">
        <f>IF(MAX([7]令和3年度契約状況調査票!C22:C267)&gt;=ROW()-5,ROW()-5,"")</f>
        <v/>
      </c>
      <c r="B23" s="13" t="str">
        <f>IF(A23="","",VLOOKUP(A23,[7]令和3年度契約状況調査票!$C:$AR,7,FALSE))</f>
        <v/>
      </c>
      <c r="C23" s="14" t="str">
        <f>IF(A23="","",VLOOKUP(A23,[7]令和3年度契約状況調査票!$C:$AR,8,FALSE))</f>
        <v/>
      </c>
      <c r="D23" s="15" t="str">
        <f>IF(A23="","",VLOOKUP(A23,[7]令和3年度契約状況調査票!$C:$AR,11,FALSE))</f>
        <v/>
      </c>
      <c r="E23" s="13" t="str">
        <f>IF(A23="","",VLOOKUP(A23,[7]令和3年度契約状況調査票!$C:$AR,12,FALSE))</f>
        <v/>
      </c>
      <c r="F23" s="16" t="str">
        <f>IF(A23="","",VLOOKUP(A23,[7]令和3年度契約状況調査票!$C:$AR,13,FALSE))</f>
        <v/>
      </c>
      <c r="G23" s="17" t="str">
        <f>IF(A23="","",IF(VLOOKUP(A23,[7]令和3年度契約状況調査票!$C:$AR,14,FALSE)="②一般競争入札（総合評価方式）","一般競争入札"&amp;CHAR(10)&amp;"（総合評価方式）","一般競争入札"))</f>
        <v/>
      </c>
      <c r="H23" s="18" t="str">
        <f>IF(A23="","",IF(VLOOKUP(A23,[7]令和3年度契約状況調査票!$C:$AR,23,FALSE)="②同種の他の契約の予定価格を類推されるおそれがあるため公表しない","同種の他の契約の予定価格を類推されるおそれがあるため公表しない",IF(VLOOKUP(A23,[7]令和3年度契約状況調査票!$C:$AR,23,FALSE)="－","－",IF(VLOOKUP(A23,[7]令和3年度契約状況調査票!$C:$AR,9,FALSE)&lt;&gt;"",TEXT(VLOOKUP(A23,[7]令和3年度契約状況調査票!$C:$AR,16,FALSE),"#,##0円")&amp;CHAR(10)&amp;"(A)",VLOOKUP(A23,[7]令和3年度契約状況調査票!$C:$AR,16,FALSE)))))</f>
        <v/>
      </c>
      <c r="I23" s="18" t="str">
        <f>IF(A23="","",VLOOKUP(A23,[7]令和3年度契約状況調査票!$C:$AR,17,FALSE))</f>
        <v/>
      </c>
      <c r="J23" s="19" t="str">
        <f>IF(A23="","",IF(VLOOKUP(A23,[7]令和3年度契約状況調査票!$C:$AR,23,FALSE)="②同種の他の契約の予定価格を類推されるおそれがあるため公表しない","－",IF(VLOOKUP(A23,[7]令和3年度契約状況調査票!$C:$AR,23,FALSE)="－","－",IF(VLOOKUP(A23,[7]令和3年度契約状況調査票!$C:$AR,9,FALSE)&lt;&gt;"",TEXT(VLOOKUP(A23,[7]令和3年度契約状況調査票!$C:$AR,19,FALSE),"#.0%")&amp;CHAR(10)&amp;"(B/A×100)",VLOOKUP(A23,[7]令和3年度契約状況調査票!$C:$AR,19,FALSE)))))</f>
        <v/>
      </c>
      <c r="K23" s="20" t="str">
        <f>IF(A23="","",IF(VLOOKUP(A23,[7]令和3年度契約状況調査票!$C:$AR,29,FALSE)="①公益社団法人","公社",IF(VLOOKUP(A23,[7]令和3年度契約状況調査票!$C:$AR,29,FALSE)="②公益財団法人","公財","")))</f>
        <v/>
      </c>
      <c r="L23" s="20" t="str">
        <f>IF(A23="","",VLOOKUP(A23,[7]令和3年度契約状況調査票!$C:$AR,30,FALSE))</f>
        <v/>
      </c>
      <c r="M23" s="21" t="str">
        <f>IF(A23="","",IF(VLOOKUP(A23,[7]令和3年度契約状況調査票!$C:$AR,30,FALSE)="国所管",VLOOKUP(A23,[7]令和3年度契約状況調査票!$C:$AR,24,FALSE),""))</f>
        <v/>
      </c>
      <c r="N23" s="22" t="str">
        <f>IF(A23="","",IF(AND(P23="○",O23="分担契約/単価契約"),"単価契約"&amp;CHAR(10)&amp;"予定調達総額 "&amp;TEXT(VLOOKUP(A23,[7]令和3年度契約状況調査票!$C:$AR,18,FALSE),"#,##0円")&amp;"(B)"&amp;CHAR(10)&amp;"分担契約"&amp;CHAR(10)&amp;VLOOKUP(A23,[7]令和3年度契約状況調査票!$C:$AR,34,FALSE),IF(AND(P23="○",O23="分担契約"),"分担契約"&amp;CHAR(10)&amp;"契約総額 "&amp;TEXT(VLOOKUP(A23,[7]令和3年度契約状況調査票!$C:$AR,18,FALSE),"#,##0円")&amp;"(B)"&amp;CHAR(10)&amp;VLOOKUP(A23,[7]令和3年度契約状況調査票!$C:$AR,34,FALSE),(IF(O23="分担契約/単価契約","単価契約"&amp;CHAR(10)&amp;"予定調達総額 "&amp;TEXT(VLOOKUP(A23,[7]令和3年度契約状況調査票!$C:$AR,18,FALSE),"#,##0円")&amp;CHAR(10)&amp;"分担契約"&amp;CHAR(10)&amp;VLOOKUP(A23,[7]令和3年度契約状況調査票!$C:$AR,34,FALSE),IF(O23="分担契約","分担契約"&amp;CHAR(10)&amp;"契約総額 "&amp;TEXT(VLOOKUP(A23,[7]令和3年度契約状況調査票!$C:$AR,18,FALSE),"#,##0円")&amp;CHAR(10)&amp;VLOOKUP(A23,[7]令和3年度契約状況調査票!$C:$AR,34,FALSE),IF(O23="単価契約","単価契約"&amp;CHAR(10)&amp;"予定調達総額 "&amp;TEXT(VLOOKUP(A23,[7]令和3年度契約状況調査票!$C:$AR,18,FALSE),"#,##0円")&amp;CHAR(10)&amp;VLOOKUP(A23,[7]令和3年度契約状況調査票!$C:$AR,34,FALSE),VLOOKUP(A23,[7]令和3年度契約状況調査票!$C:$AR,34,FALSE))))))))</f>
        <v/>
      </c>
      <c r="O23" s="11" t="str">
        <f>IF(A23="","",VLOOKUP(A23,[7]令和3年度契約状況調査票!$C:$BY,55,FALSE))</f>
        <v/>
      </c>
      <c r="P23" s="11" t="str">
        <f>IF(A23="","",IF(VLOOKUP(A23,[7]令和3年度契約状況調査票!$C:$AR,23,FALSE)="②同種の他の契約の予定価格を類推されるおそれがあるため公表しない","×","○"))</f>
        <v/>
      </c>
    </row>
    <row r="24" spans="1:16" s="11" customFormat="1" ht="75" customHeight="1">
      <c r="A24" s="12" t="str">
        <f>IF(MAX([7]令和3年度契約状況調査票!C23:C268)&gt;=ROW()-5,ROW()-5,"")</f>
        <v/>
      </c>
      <c r="B24" s="13" t="str">
        <f>IF(A24="","",VLOOKUP(A24,[7]令和3年度契約状況調査票!$C:$AR,7,FALSE))</f>
        <v/>
      </c>
      <c r="C24" s="14" t="str">
        <f>IF(A24="","",VLOOKUP(A24,[7]令和3年度契約状況調査票!$C:$AR,8,FALSE))</f>
        <v/>
      </c>
      <c r="D24" s="15" t="str">
        <f>IF(A24="","",VLOOKUP(A24,[7]令和3年度契約状況調査票!$C:$AR,11,FALSE))</f>
        <v/>
      </c>
      <c r="E24" s="13" t="str">
        <f>IF(A24="","",VLOOKUP(A24,[7]令和3年度契約状況調査票!$C:$AR,12,FALSE))</f>
        <v/>
      </c>
      <c r="F24" s="16" t="str">
        <f>IF(A24="","",VLOOKUP(A24,[7]令和3年度契約状況調査票!$C:$AR,13,FALSE))</f>
        <v/>
      </c>
      <c r="G24" s="17" t="str">
        <f>IF(A24="","",IF(VLOOKUP(A24,[7]令和3年度契約状況調査票!$C:$AR,14,FALSE)="②一般競争入札（総合評価方式）","一般競争入札"&amp;CHAR(10)&amp;"（総合評価方式）","一般競争入札"))</f>
        <v/>
      </c>
      <c r="H24" s="18" t="str">
        <f>IF(A24="","",IF(VLOOKUP(A24,[7]令和3年度契約状況調査票!$C:$AR,23,FALSE)="②同種の他の契約の予定価格を類推されるおそれがあるため公表しない","同種の他の契約の予定価格を類推されるおそれがあるため公表しない",IF(VLOOKUP(A24,[7]令和3年度契約状況調査票!$C:$AR,23,FALSE)="－","－",IF(VLOOKUP(A24,[7]令和3年度契約状況調査票!$C:$AR,9,FALSE)&lt;&gt;"",TEXT(VLOOKUP(A24,[7]令和3年度契約状況調査票!$C:$AR,16,FALSE),"#,##0円")&amp;CHAR(10)&amp;"(A)",VLOOKUP(A24,[7]令和3年度契約状況調査票!$C:$AR,16,FALSE)))))</f>
        <v/>
      </c>
      <c r="I24" s="18" t="str">
        <f>IF(A24="","",VLOOKUP(A24,[7]令和3年度契約状況調査票!$C:$AR,17,FALSE))</f>
        <v/>
      </c>
      <c r="J24" s="19" t="str">
        <f>IF(A24="","",IF(VLOOKUP(A24,[7]令和3年度契約状況調査票!$C:$AR,23,FALSE)="②同種の他の契約の予定価格を類推されるおそれがあるため公表しない","－",IF(VLOOKUP(A24,[7]令和3年度契約状況調査票!$C:$AR,23,FALSE)="－","－",IF(VLOOKUP(A24,[7]令和3年度契約状況調査票!$C:$AR,9,FALSE)&lt;&gt;"",TEXT(VLOOKUP(A24,[7]令和3年度契約状況調査票!$C:$AR,19,FALSE),"#.0%")&amp;CHAR(10)&amp;"(B/A×100)",VLOOKUP(A24,[7]令和3年度契約状況調査票!$C:$AR,19,FALSE)))))</f>
        <v/>
      </c>
      <c r="K24" s="20" t="str">
        <f>IF(A24="","",IF(VLOOKUP(A24,[7]令和3年度契約状況調査票!$C:$AR,29,FALSE)="①公益社団法人","公社",IF(VLOOKUP(A24,[7]令和3年度契約状況調査票!$C:$AR,29,FALSE)="②公益財団法人","公財","")))</f>
        <v/>
      </c>
      <c r="L24" s="20" t="str">
        <f>IF(A24="","",VLOOKUP(A24,[7]令和3年度契約状況調査票!$C:$AR,30,FALSE))</f>
        <v/>
      </c>
      <c r="M24" s="21" t="str">
        <f>IF(A24="","",IF(VLOOKUP(A24,[7]令和3年度契約状況調査票!$C:$AR,30,FALSE)="国所管",VLOOKUP(A24,[7]令和3年度契約状況調査票!$C:$AR,24,FALSE),""))</f>
        <v/>
      </c>
      <c r="N24" s="22" t="str">
        <f>IF(A24="","",IF(AND(P24="○",O24="分担契約/単価契約"),"単価契約"&amp;CHAR(10)&amp;"予定調達総額 "&amp;TEXT(VLOOKUP(A24,[7]令和3年度契約状況調査票!$C:$AR,18,FALSE),"#,##0円")&amp;"(B)"&amp;CHAR(10)&amp;"分担契約"&amp;CHAR(10)&amp;VLOOKUP(A24,[7]令和3年度契約状況調査票!$C:$AR,34,FALSE),IF(AND(P24="○",O24="分担契約"),"分担契約"&amp;CHAR(10)&amp;"契約総額 "&amp;TEXT(VLOOKUP(A24,[7]令和3年度契約状況調査票!$C:$AR,18,FALSE),"#,##0円")&amp;"(B)"&amp;CHAR(10)&amp;VLOOKUP(A24,[7]令和3年度契約状況調査票!$C:$AR,34,FALSE),(IF(O24="分担契約/単価契約","単価契約"&amp;CHAR(10)&amp;"予定調達総額 "&amp;TEXT(VLOOKUP(A24,[7]令和3年度契約状況調査票!$C:$AR,18,FALSE),"#,##0円")&amp;CHAR(10)&amp;"分担契約"&amp;CHAR(10)&amp;VLOOKUP(A24,[7]令和3年度契約状況調査票!$C:$AR,34,FALSE),IF(O24="分担契約","分担契約"&amp;CHAR(10)&amp;"契約総額 "&amp;TEXT(VLOOKUP(A24,[7]令和3年度契約状況調査票!$C:$AR,18,FALSE),"#,##0円")&amp;CHAR(10)&amp;VLOOKUP(A24,[7]令和3年度契約状況調査票!$C:$AR,34,FALSE),IF(O24="単価契約","単価契約"&amp;CHAR(10)&amp;"予定調達総額 "&amp;TEXT(VLOOKUP(A24,[7]令和3年度契約状況調査票!$C:$AR,18,FALSE),"#,##0円")&amp;CHAR(10)&amp;VLOOKUP(A24,[7]令和3年度契約状況調査票!$C:$AR,34,FALSE),VLOOKUP(A24,[7]令和3年度契約状況調査票!$C:$AR,34,FALSE))))))))</f>
        <v/>
      </c>
      <c r="O24" s="11" t="str">
        <f>IF(A24="","",VLOOKUP(A24,[7]令和3年度契約状況調査票!$C:$BY,55,FALSE))</f>
        <v/>
      </c>
      <c r="P24" s="11" t="str">
        <f>IF(A24="","",IF(VLOOKUP(A24,[7]令和3年度契約状況調査票!$C:$AR,23,FALSE)="②同種の他の契約の予定価格を類推されるおそれがあるため公表しない","×","○"))</f>
        <v/>
      </c>
    </row>
    <row r="25" spans="1:16" s="11" customFormat="1" ht="75" customHeight="1">
      <c r="A25" s="12" t="str">
        <f>IF(MAX([7]令和3年度契約状況調査票!C24:C269)&gt;=ROW()-5,ROW()-5,"")</f>
        <v/>
      </c>
      <c r="B25" s="13" t="str">
        <f>IF(A25="","",VLOOKUP(A25,[7]令和3年度契約状況調査票!$C:$AR,7,FALSE))</f>
        <v/>
      </c>
      <c r="C25" s="14" t="str">
        <f>IF(A25="","",VLOOKUP(A25,[7]令和3年度契約状況調査票!$C:$AR,8,FALSE))</f>
        <v/>
      </c>
      <c r="D25" s="15" t="str">
        <f>IF(A25="","",VLOOKUP(A25,[7]令和3年度契約状況調査票!$C:$AR,11,FALSE))</f>
        <v/>
      </c>
      <c r="E25" s="13" t="str">
        <f>IF(A25="","",VLOOKUP(A25,[7]令和3年度契約状況調査票!$C:$AR,12,FALSE))</f>
        <v/>
      </c>
      <c r="F25" s="16" t="str">
        <f>IF(A25="","",VLOOKUP(A25,[7]令和3年度契約状況調査票!$C:$AR,13,FALSE))</f>
        <v/>
      </c>
      <c r="G25" s="17" t="str">
        <f>IF(A25="","",IF(VLOOKUP(A25,[7]令和3年度契約状況調査票!$C:$AR,14,FALSE)="②一般競争入札（総合評価方式）","一般競争入札"&amp;CHAR(10)&amp;"（総合評価方式）","一般競争入札"))</f>
        <v/>
      </c>
      <c r="H25" s="18" t="str">
        <f>IF(A25="","",IF(VLOOKUP(A25,[7]令和3年度契約状況調査票!$C:$AR,23,FALSE)="②同種の他の契約の予定価格を類推されるおそれがあるため公表しない","同種の他の契約の予定価格を類推されるおそれがあるため公表しない",IF(VLOOKUP(A25,[7]令和3年度契約状況調査票!$C:$AR,23,FALSE)="－","－",IF(VLOOKUP(A25,[7]令和3年度契約状況調査票!$C:$AR,9,FALSE)&lt;&gt;"",TEXT(VLOOKUP(A25,[7]令和3年度契約状況調査票!$C:$AR,16,FALSE),"#,##0円")&amp;CHAR(10)&amp;"(A)",VLOOKUP(A25,[7]令和3年度契約状況調査票!$C:$AR,16,FALSE)))))</f>
        <v/>
      </c>
      <c r="I25" s="18" t="str">
        <f>IF(A25="","",VLOOKUP(A25,[7]令和3年度契約状況調査票!$C:$AR,17,FALSE))</f>
        <v/>
      </c>
      <c r="J25" s="19" t="str">
        <f>IF(A25="","",IF(VLOOKUP(A25,[7]令和3年度契約状況調査票!$C:$AR,23,FALSE)="②同種の他の契約の予定価格を類推されるおそれがあるため公表しない","－",IF(VLOOKUP(A25,[7]令和3年度契約状況調査票!$C:$AR,23,FALSE)="－","－",IF(VLOOKUP(A25,[7]令和3年度契約状況調査票!$C:$AR,9,FALSE)&lt;&gt;"",TEXT(VLOOKUP(A25,[7]令和3年度契約状況調査票!$C:$AR,19,FALSE),"#.0%")&amp;CHAR(10)&amp;"(B/A×100)",VLOOKUP(A25,[7]令和3年度契約状況調査票!$C:$AR,19,FALSE)))))</f>
        <v/>
      </c>
      <c r="K25" s="20" t="str">
        <f>IF(A25="","",IF(VLOOKUP(A25,[7]令和3年度契約状況調査票!$C:$AR,29,FALSE)="①公益社団法人","公社",IF(VLOOKUP(A25,[7]令和3年度契約状況調査票!$C:$AR,29,FALSE)="②公益財団法人","公財","")))</f>
        <v/>
      </c>
      <c r="L25" s="20" t="str">
        <f>IF(A25="","",VLOOKUP(A25,[7]令和3年度契約状況調査票!$C:$AR,30,FALSE))</f>
        <v/>
      </c>
      <c r="M25" s="21" t="str">
        <f>IF(A25="","",IF(VLOOKUP(A25,[7]令和3年度契約状況調査票!$C:$AR,30,FALSE)="国所管",VLOOKUP(A25,[7]令和3年度契約状況調査票!$C:$AR,24,FALSE),""))</f>
        <v/>
      </c>
      <c r="N25" s="22" t="str">
        <f>IF(A25="","",IF(AND(P25="○",O25="分担契約/単価契約"),"単価契約"&amp;CHAR(10)&amp;"予定調達総額 "&amp;TEXT(VLOOKUP(A25,[7]令和3年度契約状況調査票!$C:$AR,18,FALSE),"#,##0円")&amp;"(B)"&amp;CHAR(10)&amp;"分担契約"&amp;CHAR(10)&amp;VLOOKUP(A25,[7]令和3年度契約状況調査票!$C:$AR,34,FALSE),IF(AND(P25="○",O25="分担契約"),"分担契約"&amp;CHAR(10)&amp;"契約総額 "&amp;TEXT(VLOOKUP(A25,[7]令和3年度契約状況調査票!$C:$AR,18,FALSE),"#,##0円")&amp;"(B)"&amp;CHAR(10)&amp;VLOOKUP(A25,[7]令和3年度契約状況調査票!$C:$AR,34,FALSE),(IF(O25="分担契約/単価契約","単価契約"&amp;CHAR(10)&amp;"予定調達総額 "&amp;TEXT(VLOOKUP(A25,[7]令和3年度契約状況調査票!$C:$AR,18,FALSE),"#,##0円")&amp;CHAR(10)&amp;"分担契約"&amp;CHAR(10)&amp;VLOOKUP(A25,[7]令和3年度契約状況調査票!$C:$AR,34,FALSE),IF(O25="分担契約","分担契約"&amp;CHAR(10)&amp;"契約総額 "&amp;TEXT(VLOOKUP(A25,[7]令和3年度契約状況調査票!$C:$AR,18,FALSE),"#,##0円")&amp;CHAR(10)&amp;VLOOKUP(A25,[7]令和3年度契約状況調査票!$C:$AR,34,FALSE),IF(O25="単価契約","単価契約"&amp;CHAR(10)&amp;"予定調達総額 "&amp;TEXT(VLOOKUP(A25,[7]令和3年度契約状況調査票!$C:$AR,18,FALSE),"#,##0円")&amp;CHAR(10)&amp;VLOOKUP(A25,[7]令和3年度契約状況調査票!$C:$AR,34,FALSE),VLOOKUP(A25,[7]令和3年度契約状況調査票!$C:$AR,34,FALSE))))))))</f>
        <v/>
      </c>
      <c r="O25" s="11" t="str">
        <f>IF(A25="","",VLOOKUP(A25,[7]令和3年度契約状況調査票!$C:$BY,55,FALSE))</f>
        <v/>
      </c>
      <c r="P25" s="11" t="str">
        <f>IF(A25="","",IF(VLOOKUP(A25,[7]令和3年度契約状況調査票!$C:$AR,23,FALSE)="②同種の他の契約の予定価格を類推されるおそれがあるため公表しない","×","○"))</f>
        <v/>
      </c>
    </row>
    <row r="26" spans="1:16" s="11" customFormat="1" ht="75" customHeight="1">
      <c r="A26" s="12" t="str">
        <f>IF(MAX([7]令和3年度契約状況調査票!C25:C270)&gt;=ROW()-5,ROW()-5,"")</f>
        <v/>
      </c>
      <c r="B26" s="13" t="str">
        <f>IF(A26="","",VLOOKUP(A26,[7]令和3年度契約状況調査票!$C:$AR,7,FALSE))</f>
        <v/>
      </c>
      <c r="C26" s="14" t="str">
        <f>IF(A26="","",VLOOKUP(A26,[7]令和3年度契約状況調査票!$C:$AR,8,FALSE))</f>
        <v/>
      </c>
      <c r="D26" s="15" t="str">
        <f>IF(A26="","",VLOOKUP(A26,[7]令和3年度契約状況調査票!$C:$AR,11,FALSE))</f>
        <v/>
      </c>
      <c r="E26" s="13" t="str">
        <f>IF(A26="","",VLOOKUP(A26,[7]令和3年度契約状況調査票!$C:$AR,12,FALSE))</f>
        <v/>
      </c>
      <c r="F26" s="16" t="str">
        <f>IF(A26="","",VLOOKUP(A26,[7]令和3年度契約状況調査票!$C:$AR,13,FALSE))</f>
        <v/>
      </c>
      <c r="G26" s="17" t="str">
        <f>IF(A26="","",IF(VLOOKUP(A26,[7]令和3年度契約状況調査票!$C:$AR,14,FALSE)="②一般競争入札（総合評価方式）","一般競争入札"&amp;CHAR(10)&amp;"（総合評価方式）","一般競争入札"))</f>
        <v/>
      </c>
      <c r="H26" s="18" t="str">
        <f>IF(A26="","",IF(VLOOKUP(A26,[7]令和3年度契約状況調査票!$C:$AR,23,FALSE)="②同種の他の契約の予定価格を類推されるおそれがあるため公表しない","同種の他の契約の予定価格を類推されるおそれがあるため公表しない",IF(VLOOKUP(A26,[7]令和3年度契約状況調査票!$C:$AR,23,FALSE)="－","－",IF(VLOOKUP(A26,[7]令和3年度契約状況調査票!$C:$AR,9,FALSE)&lt;&gt;"",TEXT(VLOOKUP(A26,[7]令和3年度契約状況調査票!$C:$AR,16,FALSE),"#,##0円")&amp;CHAR(10)&amp;"(A)",VLOOKUP(A26,[7]令和3年度契約状況調査票!$C:$AR,16,FALSE)))))</f>
        <v/>
      </c>
      <c r="I26" s="18" t="str">
        <f>IF(A26="","",VLOOKUP(A26,[7]令和3年度契約状況調査票!$C:$AR,17,FALSE))</f>
        <v/>
      </c>
      <c r="J26" s="19" t="str">
        <f>IF(A26="","",IF(VLOOKUP(A26,[7]令和3年度契約状況調査票!$C:$AR,23,FALSE)="②同種の他の契約の予定価格を類推されるおそれがあるため公表しない","－",IF(VLOOKUP(A26,[7]令和3年度契約状況調査票!$C:$AR,23,FALSE)="－","－",IF(VLOOKUP(A26,[7]令和3年度契約状況調査票!$C:$AR,9,FALSE)&lt;&gt;"",TEXT(VLOOKUP(A26,[7]令和3年度契約状況調査票!$C:$AR,19,FALSE),"#.0%")&amp;CHAR(10)&amp;"(B/A×100)",VLOOKUP(A26,[7]令和3年度契約状況調査票!$C:$AR,19,FALSE)))))</f>
        <v/>
      </c>
      <c r="K26" s="20" t="str">
        <f>IF(A26="","",IF(VLOOKUP(A26,[7]令和3年度契約状況調査票!$C:$AR,29,FALSE)="①公益社団法人","公社",IF(VLOOKUP(A26,[7]令和3年度契約状況調査票!$C:$AR,29,FALSE)="②公益財団法人","公財","")))</f>
        <v/>
      </c>
      <c r="L26" s="20" t="str">
        <f>IF(A26="","",VLOOKUP(A26,[7]令和3年度契約状況調査票!$C:$AR,30,FALSE))</f>
        <v/>
      </c>
      <c r="M26" s="21" t="str">
        <f>IF(A26="","",IF(VLOOKUP(A26,[7]令和3年度契約状況調査票!$C:$AR,30,FALSE)="国所管",VLOOKUP(A26,[7]令和3年度契約状況調査票!$C:$AR,24,FALSE),""))</f>
        <v/>
      </c>
      <c r="N26" s="22" t="str">
        <f>IF(A26="","",IF(AND(P26="○",O26="分担契約/単価契約"),"単価契約"&amp;CHAR(10)&amp;"予定調達総額 "&amp;TEXT(VLOOKUP(A26,[7]令和3年度契約状況調査票!$C:$AR,18,FALSE),"#,##0円")&amp;"(B)"&amp;CHAR(10)&amp;"分担契約"&amp;CHAR(10)&amp;VLOOKUP(A26,[7]令和3年度契約状況調査票!$C:$AR,34,FALSE),IF(AND(P26="○",O26="分担契約"),"分担契約"&amp;CHAR(10)&amp;"契約総額 "&amp;TEXT(VLOOKUP(A26,[7]令和3年度契約状況調査票!$C:$AR,18,FALSE),"#,##0円")&amp;"(B)"&amp;CHAR(10)&amp;VLOOKUP(A26,[7]令和3年度契約状況調査票!$C:$AR,34,FALSE),(IF(O26="分担契約/単価契約","単価契約"&amp;CHAR(10)&amp;"予定調達総額 "&amp;TEXT(VLOOKUP(A26,[7]令和3年度契約状況調査票!$C:$AR,18,FALSE),"#,##0円")&amp;CHAR(10)&amp;"分担契約"&amp;CHAR(10)&amp;VLOOKUP(A26,[7]令和3年度契約状況調査票!$C:$AR,34,FALSE),IF(O26="分担契約","分担契約"&amp;CHAR(10)&amp;"契約総額 "&amp;TEXT(VLOOKUP(A26,[7]令和3年度契約状況調査票!$C:$AR,18,FALSE),"#,##0円")&amp;CHAR(10)&amp;VLOOKUP(A26,[7]令和3年度契約状況調査票!$C:$AR,34,FALSE),IF(O26="単価契約","単価契約"&amp;CHAR(10)&amp;"予定調達総額 "&amp;TEXT(VLOOKUP(A26,[7]令和3年度契約状況調査票!$C:$AR,18,FALSE),"#,##0円")&amp;CHAR(10)&amp;VLOOKUP(A26,[7]令和3年度契約状況調査票!$C:$AR,34,FALSE),VLOOKUP(A26,[7]令和3年度契約状況調査票!$C:$AR,34,FALSE))))))))</f>
        <v/>
      </c>
      <c r="O26" s="11" t="str">
        <f>IF(A26="","",VLOOKUP(A26,[7]令和3年度契約状況調査票!$C:$BY,55,FALSE))</f>
        <v/>
      </c>
      <c r="P26" s="11" t="str">
        <f>IF(A26="","",IF(VLOOKUP(A26,[7]令和3年度契約状況調査票!$C:$AR,23,FALSE)="②同種の他の契約の予定価格を類推されるおそれがあるため公表しない","×","○"))</f>
        <v/>
      </c>
    </row>
    <row r="27" spans="1:16" s="11" customFormat="1" ht="75" customHeight="1">
      <c r="A27" s="12" t="str">
        <f>IF(MAX([7]令和3年度契約状況調査票!C26:C271)&gt;=ROW()-5,ROW()-5,"")</f>
        <v/>
      </c>
      <c r="B27" s="13" t="str">
        <f>IF(A27="","",VLOOKUP(A27,[7]令和3年度契約状況調査票!$C:$AR,7,FALSE))</f>
        <v/>
      </c>
      <c r="C27" s="14" t="str">
        <f>IF(A27="","",VLOOKUP(A27,[7]令和3年度契約状況調査票!$C:$AR,8,FALSE))</f>
        <v/>
      </c>
      <c r="D27" s="15" t="str">
        <f>IF(A27="","",VLOOKUP(A27,[7]令和3年度契約状況調査票!$C:$AR,11,FALSE))</f>
        <v/>
      </c>
      <c r="E27" s="13" t="str">
        <f>IF(A27="","",VLOOKUP(A27,[7]令和3年度契約状況調査票!$C:$AR,12,FALSE))</f>
        <v/>
      </c>
      <c r="F27" s="16" t="str">
        <f>IF(A27="","",VLOOKUP(A27,[7]令和3年度契約状況調査票!$C:$AR,13,FALSE))</f>
        <v/>
      </c>
      <c r="G27" s="17" t="str">
        <f>IF(A27="","",IF(VLOOKUP(A27,[7]令和3年度契約状況調査票!$C:$AR,14,FALSE)="②一般競争入札（総合評価方式）","一般競争入札"&amp;CHAR(10)&amp;"（総合評価方式）","一般競争入札"))</f>
        <v/>
      </c>
      <c r="H27" s="18" t="str">
        <f>IF(A27="","",IF(VLOOKUP(A27,[7]令和3年度契約状況調査票!$C:$AR,23,FALSE)="②同種の他の契約の予定価格を類推されるおそれがあるため公表しない","同種の他の契約の予定価格を類推されるおそれがあるため公表しない",IF(VLOOKUP(A27,[7]令和3年度契約状況調査票!$C:$AR,23,FALSE)="－","－",IF(VLOOKUP(A27,[7]令和3年度契約状況調査票!$C:$AR,9,FALSE)&lt;&gt;"",TEXT(VLOOKUP(A27,[7]令和3年度契約状況調査票!$C:$AR,16,FALSE),"#,##0円")&amp;CHAR(10)&amp;"(A)",VLOOKUP(A27,[7]令和3年度契約状況調査票!$C:$AR,16,FALSE)))))</f>
        <v/>
      </c>
      <c r="I27" s="18" t="str">
        <f>IF(A27="","",VLOOKUP(A27,[7]令和3年度契約状況調査票!$C:$AR,17,FALSE))</f>
        <v/>
      </c>
      <c r="J27" s="19" t="str">
        <f>IF(A27="","",IF(VLOOKUP(A27,[7]令和3年度契約状況調査票!$C:$AR,23,FALSE)="②同種の他の契約の予定価格を類推されるおそれがあるため公表しない","－",IF(VLOOKUP(A27,[7]令和3年度契約状況調査票!$C:$AR,23,FALSE)="－","－",IF(VLOOKUP(A27,[7]令和3年度契約状況調査票!$C:$AR,9,FALSE)&lt;&gt;"",TEXT(VLOOKUP(A27,[7]令和3年度契約状況調査票!$C:$AR,19,FALSE),"#.0%")&amp;CHAR(10)&amp;"(B/A×100)",VLOOKUP(A27,[7]令和3年度契約状況調査票!$C:$AR,19,FALSE)))))</f>
        <v/>
      </c>
      <c r="K27" s="20" t="str">
        <f>IF(A27="","",IF(VLOOKUP(A27,[7]令和3年度契約状況調査票!$C:$AR,29,FALSE)="①公益社団法人","公社",IF(VLOOKUP(A27,[7]令和3年度契約状況調査票!$C:$AR,29,FALSE)="②公益財団法人","公財","")))</f>
        <v/>
      </c>
      <c r="L27" s="20" t="str">
        <f>IF(A27="","",VLOOKUP(A27,[7]令和3年度契約状況調査票!$C:$AR,30,FALSE))</f>
        <v/>
      </c>
      <c r="M27" s="21" t="str">
        <f>IF(A27="","",IF(VLOOKUP(A27,[7]令和3年度契約状況調査票!$C:$AR,30,FALSE)="国所管",VLOOKUP(A27,[7]令和3年度契約状況調査票!$C:$AR,24,FALSE),""))</f>
        <v/>
      </c>
      <c r="N27" s="22" t="str">
        <f>IF(A27="","",IF(AND(P27="○",O27="分担契約/単価契約"),"単価契約"&amp;CHAR(10)&amp;"予定調達総額 "&amp;TEXT(VLOOKUP(A27,[7]令和3年度契約状況調査票!$C:$AR,18,FALSE),"#,##0円")&amp;"(B)"&amp;CHAR(10)&amp;"分担契約"&amp;CHAR(10)&amp;VLOOKUP(A27,[7]令和3年度契約状況調査票!$C:$AR,34,FALSE),IF(AND(P27="○",O27="分担契約"),"分担契約"&amp;CHAR(10)&amp;"契約総額 "&amp;TEXT(VLOOKUP(A27,[7]令和3年度契約状況調査票!$C:$AR,18,FALSE),"#,##0円")&amp;"(B)"&amp;CHAR(10)&amp;VLOOKUP(A27,[7]令和3年度契約状況調査票!$C:$AR,34,FALSE),(IF(O27="分担契約/単価契約","単価契約"&amp;CHAR(10)&amp;"予定調達総額 "&amp;TEXT(VLOOKUP(A27,[7]令和3年度契約状況調査票!$C:$AR,18,FALSE),"#,##0円")&amp;CHAR(10)&amp;"分担契約"&amp;CHAR(10)&amp;VLOOKUP(A27,[7]令和3年度契約状況調査票!$C:$AR,34,FALSE),IF(O27="分担契約","分担契約"&amp;CHAR(10)&amp;"契約総額 "&amp;TEXT(VLOOKUP(A27,[7]令和3年度契約状況調査票!$C:$AR,18,FALSE),"#,##0円")&amp;CHAR(10)&amp;VLOOKUP(A27,[7]令和3年度契約状況調査票!$C:$AR,34,FALSE),IF(O27="単価契約","単価契約"&amp;CHAR(10)&amp;"予定調達総額 "&amp;TEXT(VLOOKUP(A27,[7]令和3年度契約状況調査票!$C:$AR,18,FALSE),"#,##0円")&amp;CHAR(10)&amp;VLOOKUP(A27,[7]令和3年度契約状況調査票!$C:$AR,34,FALSE),VLOOKUP(A27,[7]令和3年度契約状況調査票!$C:$AR,34,FALSE))))))))</f>
        <v/>
      </c>
      <c r="O27" s="11" t="str">
        <f>IF(A27="","",VLOOKUP(A27,[7]令和3年度契約状況調査票!$C:$BY,55,FALSE))</f>
        <v/>
      </c>
      <c r="P27" s="11" t="str">
        <f>IF(A27="","",IF(VLOOKUP(A27,[7]令和3年度契約状況調査票!$C:$AR,23,FALSE)="②同種の他の契約の予定価格を類推されるおそれがあるため公表しない","×","○"))</f>
        <v/>
      </c>
    </row>
    <row r="28" spans="1:16" s="11" customFormat="1" ht="75" customHeight="1">
      <c r="A28" s="12" t="str">
        <f>IF(MAX([7]令和3年度契約状況調査票!C27:C272)&gt;=ROW()-5,ROW()-5,"")</f>
        <v/>
      </c>
      <c r="B28" s="13" t="str">
        <f>IF(A28="","",VLOOKUP(A28,[7]令和3年度契約状況調査票!$C:$AR,7,FALSE))</f>
        <v/>
      </c>
      <c r="C28" s="14" t="str">
        <f>IF(A28="","",VLOOKUP(A28,[7]令和3年度契約状況調査票!$C:$AR,8,FALSE))</f>
        <v/>
      </c>
      <c r="D28" s="15" t="str">
        <f>IF(A28="","",VLOOKUP(A28,[7]令和3年度契約状況調査票!$C:$AR,11,FALSE))</f>
        <v/>
      </c>
      <c r="E28" s="13" t="str">
        <f>IF(A28="","",VLOOKUP(A28,[7]令和3年度契約状況調査票!$C:$AR,12,FALSE))</f>
        <v/>
      </c>
      <c r="F28" s="16" t="str">
        <f>IF(A28="","",VLOOKUP(A28,[7]令和3年度契約状況調査票!$C:$AR,13,FALSE))</f>
        <v/>
      </c>
      <c r="G28" s="17" t="str">
        <f>IF(A28="","",IF(VLOOKUP(A28,[7]令和3年度契約状況調査票!$C:$AR,14,FALSE)="②一般競争入札（総合評価方式）","一般競争入札"&amp;CHAR(10)&amp;"（総合評価方式）","一般競争入札"))</f>
        <v/>
      </c>
      <c r="H28" s="18" t="str">
        <f>IF(A28="","",IF(VLOOKUP(A28,[7]令和3年度契約状況調査票!$C:$AR,23,FALSE)="②同種の他の契約の予定価格を類推されるおそれがあるため公表しない","同種の他の契約の予定価格を類推されるおそれがあるため公表しない",IF(VLOOKUP(A28,[7]令和3年度契約状況調査票!$C:$AR,23,FALSE)="－","－",IF(VLOOKUP(A28,[7]令和3年度契約状況調査票!$C:$AR,9,FALSE)&lt;&gt;"",TEXT(VLOOKUP(A28,[7]令和3年度契約状況調査票!$C:$AR,16,FALSE),"#,##0円")&amp;CHAR(10)&amp;"(A)",VLOOKUP(A28,[7]令和3年度契約状況調査票!$C:$AR,16,FALSE)))))</f>
        <v/>
      </c>
      <c r="I28" s="18" t="str">
        <f>IF(A28="","",VLOOKUP(A28,[7]令和3年度契約状況調査票!$C:$AR,17,FALSE))</f>
        <v/>
      </c>
      <c r="J28" s="19" t="str">
        <f>IF(A28="","",IF(VLOOKUP(A28,[7]令和3年度契約状況調査票!$C:$AR,23,FALSE)="②同種の他の契約の予定価格を類推されるおそれがあるため公表しない","－",IF(VLOOKUP(A28,[7]令和3年度契約状況調査票!$C:$AR,23,FALSE)="－","－",IF(VLOOKUP(A28,[7]令和3年度契約状況調査票!$C:$AR,9,FALSE)&lt;&gt;"",TEXT(VLOOKUP(A28,[7]令和3年度契約状況調査票!$C:$AR,19,FALSE),"#.0%")&amp;CHAR(10)&amp;"(B/A×100)",VLOOKUP(A28,[7]令和3年度契約状況調査票!$C:$AR,19,FALSE)))))</f>
        <v/>
      </c>
      <c r="K28" s="20" t="str">
        <f>IF(A28="","",IF(VLOOKUP(A28,[7]令和3年度契約状況調査票!$C:$AR,29,FALSE)="①公益社団法人","公社",IF(VLOOKUP(A28,[7]令和3年度契約状況調査票!$C:$AR,29,FALSE)="②公益財団法人","公財","")))</f>
        <v/>
      </c>
      <c r="L28" s="20" t="str">
        <f>IF(A28="","",VLOOKUP(A28,[7]令和3年度契約状況調査票!$C:$AR,30,FALSE))</f>
        <v/>
      </c>
      <c r="M28" s="21" t="str">
        <f>IF(A28="","",IF(VLOOKUP(A28,[7]令和3年度契約状況調査票!$C:$AR,30,FALSE)="国所管",VLOOKUP(A28,[7]令和3年度契約状況調査票!$C:$AR,24,FALSE),""))</f>
        <v/>
      </c>
      <c r="N28" s="22" t="str">
        <f>IF(A28="","",IF(AND(P28="○",O28="分担契約/単価契約"),"単価契約"&amp;CHAR(10)&amp;"予定調達総額 "&amp;TEXT(VLOOKUP(A28,[7]令和3年度契約状況調査票!$C:$AR,18,FALSE),"#,##0円")&amp;"(B)"&amp;CHAR(10)&amp;"分担契約"&amp;CHAR(10)&amp;VLOOKUP(A28,[7]令和3年度契約状況調査票!$C:$AR,34,FALSE),IF(AND(P28="○",O28="分担契約"),"分担契約"&amp;CHAR(10)&amp;"契約総額 "&amp;TEXT(VLOOKUP(A28,[7]令和3年度契約状況調査票!$C:$AR,18,FALSE),"#,##0円")&amp;"(B)"&amp;CHAR(10)&amp;VLOOKUP(A28,[7]令和3年度契約状況調査票!$C:$AR,34,FALSE),(IF(O28="分担契約/単価契約","単価契約"&amp;CHAR(10)&amp;"予定調達総額 "&amp;TEXT(VLOOKUP(A28,[7]令和3年度契約状況調査票!$C:$AR,18,FALSE),"#,##0円")&amp;CHAR(10)&amp;"分担契約"&amp;CHAR(10)&amp;VLOOKUP(A28,[7]令和3年度契約状況調査票!$C:$AR,34,FALSE),IF(O28="分担契約","分担契約"&amp;CHAR(10)&amp;"契約総額 "&amp;TEXT(VLOOKUP(A28,[7]令和3年度契約状況調査票!$C:$AR,18,FALSE),"#,##0円")&amp;CHAR(10)&amp;VLOOKUP(A28,[7]令和3年度契約状況調査票!$C:$AR,34,FALSE),IF(O28="単価契約","単価契約"&amp;CHAR(10)&amp;"予定調達総額 "&amp;TEXT(VLOOKUP(A28,[7]令和3年度契約状況調査票!$C:$AR,18,FALSE),"#,##0円")&amp;CHAR(10)&amp;VLOOKUP(A28,[7]令和3年度契約状況調査票!$C:$AR,34,FALSE),VLOOKUP(A28,[7]令和3年度契約状況調査票!$C:$AR,34,FALSE))))))))</f>
        <v/>
      </c>
      <c r="O28" s="11" t="str">
        <f>IF(A28="","",VLOOKUP(A28,[7]令和3年度契約状況調査票!$C:$BY,55,FALSE))</f>
        <v/>
      </c>
      <c r="P28" s="11" t="str">
        <f>IF(A28="","",IF(VLOOKUP(A28,[7]令和3年度契約状況調査票!$C:$AR,23,FALSE)="②同種の他の契約の予定価格を類推されるおそれがあるため公表しない","×","○"))</f>
        <v/>
      </c>
    </row>
    <row r="29" spans="1:16" s="11" customFormat="1" ht="75" customHeight="1">
      <c r="A29" s="12" t="str">
        <f>IF(MAX([7]令和3年度契約状況調査票!C28:C273)&gt;=ROW()-5,ROW()-5,"")</f>
        <v/>
      </c>
      <c r="B29" s="13" t="str">
        <f>IF(A29="","",VLOOKUP(A29,[7]令和3年度契約状況調査票!$C:$AR,7,FALSE))</f>
        <v/>
      </c>
      <c r="C29" s="14" t="str">
        <f>IF(A29="","",VLOOKUP(A29,[7]令和3年度契約状況調査票!$C:$AR,8,FALSE))</f>
        <v/>
      </c>
      <c r="D29" s="15" t="str">
        <f>IF(A29="","",VLOOKUP(A29,[7]令和3年度契約状況調査票!$C:$AR,11,FALSE))</f>
        <v/>
      </c>
      <c r="E29" s="13" t="str">
        <f>IF(A29="","",VLOOKUP(A29,[7]令和3年度契約状況調査票!$C:$AR,12,FALSE))</f>
        <v/>
      </c>
      <c r="F29" s="16" t="str">
        <f>IF(A29="","",VLOOKUP(A29,[7]令和3年度契約状況調査票!$C:$AR,13,FALSE))</f>
        <v/>
      </c>
      <c r="G29" s="17" t="str">
        <f>IF(A29="","",IF(VLOOKUP(A29,[7]令和3年度契約状況調査票!$C:$AR,14,FALSE)="②一般競争入札（総合評価方式）","一般競争入札"&amp;CHAR(10)&amp;"（総合評価方式）","一般競争入札"))</f>
        <v/>
      </c>
      <c r="H29" s="18" t="str">
        <f>IF(A29="","",IF(VLOOKUP(A29,[7]令和3年度契約状況調査票!$C:$AR,23,FALSE)="②同種の他の契約の予定価格を類推されるおそれがあるため公表しない","同種の他の契約の予定価格を類推されるおそれがあるため公表しない",IF(VLOOKUP(A29,[7]令和3年度契約状況調査票!$C:$AR,23,FALSE)="－","－",IF(VLOOKUP(A29,[7]令和3年度契約状況調査票!$C:$AR,9,FALSE)&lt;&gt;"",TEXT(VLOOKUP(A29,[7]令和3年度契約状況調査票!$C:$AR,16,FALSE),"#,##0円")&amp;CHAR(10)&amp;"(A)",VLOOKUP(A29,[7]令和3年度契約状況調査票!$C:$AR,16,FALSE)))))</f>
        <v/>
      </c>
      <c r="I29" s="18" t="str">
        <f>IF(A29="","",VLOOKUP(A29,[7]令和3年度契約状況調査票!$C:$AR,17,FALSE))</f>
        <v/>
      </c>
      <c r="J29" s="19" t="str">
        <f>IF(A29="","",IF(VLOOKUP(A29,[7]令和3年度契約状況調査票!$C:$AR,23,FALSE)="②同種の他の契約の予定価格を類推されるおそれがあるため公表しない","－",IF(VLOOKUP(A29,[7]令和3年度契約状況調査票!$C:$AR,23,FALSE)="－","－",IF(VLOOKUP(A29,[7]令和3年度契約状況調査票!$C:$AR,9,FALSE)&lt;&gt;"",TEXT(VLOOKUP(A29,[7]令和3年度契約状況調査票!$C:$AR,19,FALSE),"#.0%")&amp;CHAR(10)&amp;"(B/A×100)",VLOOKUP(A29,[7]令和3年度契約状況調査票!$C:$AR,19,FALSE)))))</f>
        <v/>
      </c>
      <c r="K29" s="20" t="str">
        <f>IF(A29="","",IF(VLOOKUP(A29,[7]令和3年度契約状況調査票!$C:$AR,29,FALSE)="①公益社団法人","公社",IF(VLOOKUP(A29,[7]令和3年度契約状況調査票!$C:$AR,29,FALSE)="②公益財団法人","公財","")))</f>
        <v/>
      </c>
      <c r="L29" s="20" t="str">
        <f>IF(A29="","",VLOOKUP(A29,[7]令和3年度契約状況調査票!$C:$AR,30,FALSE))</f>
        <v/>
      </c>
      <c r="M29" s="21" t="str">
        <f>IF(A29="","",IF(VLOOKUP(A29,[7]令和3年度契約状況調査票!$C:$AR,30,FALSE)="国所管",VLOOKUP(A29,[7]令和3年度契約状況調査票!$C:$AR,24,FALSE),""))</f>
        <v/>
      </c>
      <c r="N29" s="22" t="str">
        <f>IF(A29="","",IF(AND(P29="○",O29="分担契約/単価契約"),"単価契約"&amp;CHAR(10)&amp;"予定調達総額 "&amp;TEXT(VLOOKUP(A29,[7]令和3年度契約状況調査票!$C:$AR,18,FALSE),"#,##0円")&amp;"(B)"&amp;CHAR(10)&amp;"分担契約"&amp;CHAR(10)&amp;VLOOKUP(A29,[7]令和3年度契約状況調査票!$C:$AR,34,FALSE),IF(AND(P29="○",O29="分担契約"),"分担契約"&amp;CHAR(10)&amp;"契約総額 "&amp;TEXT(VLOOKUP(A29,[7]令和3年度契約状況調査票!$C:$AR,18,FALSE),"#,##0円")&amp;"(B)"&amp;CHAR(10)&amp;VLOOKUP(A29,[7]令和3年度契約状況調査票!$C:$AR,34,FALSE),(IF(O29="分担契約/単価契約","単価契約"&amp;CHAR(10)&amp;"予定調達総額 "&amp;TEXT(VLOOKUP(A29,[7]令和3年度契約状況調査票!$C:$AR,18,FALSE),"#,##0円")&amp;CHAR(10)&amp;"分担契約"&amp;CHAR(10)&amp;VLOOKUP(A29,[7]令和3年度契約状況調査票!$C:$AR,34,FALSE),IF(O29="分担契約","分担契約"&amp;CHAR(10)&amp;"契約総額 "&amp;TEXT(VLOOKUP(A29,[7]令和3年度契約状況調査票!$C:$AR,18,FALSE),"#,##0円")&amp;CHAR(10)&amp;VLOOKUP(A29,[7]令和3年度契約状況調査票!$C:$AR,34,FALSE),IF(O29="単価契約","単価契約"&amp;CHAR(10)&amp;"予定調達総額 "&amp;TEXT(VLOOKUP(A29,[7]令和3年度契約状況調査票!$C:$AR,18,FALSE),"#,##0円")&amp;CHAR(10)&amp;VLOOKUP(A29,[7]令和3年度契約状況調査票!$C:$AR,34,FALSE),VLOOKUP(A29,[7]令和3年度契約状況調査票!$C:$AR,34,FALSE))))))))</f>
        <v/>
      </c>
      <c r="O29" s="11" t="str">
        <f>IF(A29="","",VLOOKUP(A29,[7]令和3年度契約状況調査票!$C:$BY,55,FALSE))</f>
        <v/>
      </c>
      <c r="P29" s="11" t="str">
        <f>IF(A29="","",IF(VLOOKUP(A29,[7]令和3年度契約状況調査票!$C:$AR,23,FALSE)="②同種の他の契約の予定価格を類推されるおそれがあるため公表しない","×","○"))</f>
        <v/>
      </c>
    </row>
    <row r="30" spans="1:16" s="11" customFormat="1" ht="75" customHeight="1">
      <c r="A30" s="12" t="str">
        <f>IF(MAX([7]令和3年度契約状況調査票!C29:C274)&gt;=ROW()-5,ROW()-5,"")</f>
        <v/>
      </c>
      <c r="B30" s="13" t="str">
        <f>IF(A30="","",VLOOKUP(A30,[7]令和3年度契約状況調査票!$C:$AR,7,FALSE))</f>
        <v/>
      </c>
      <c r="C30" s="14" t="str">
        <f>IF(A30="","",VLOOKUP(A30,[7]令和3年度契約状況調査票!$C:$AR,8,FALSE))</f>
        <v/>
      </c>
      <c r="D30" s="15" t="str">
        <f>IF(A30="","",VLOOKUP(A30,[7]令和3年度契約状況調査票!$C:$AR,11,FALSE))</f>
        <v/>
      </c>
      <c r="E30" s="13" t="str">
        <f>IF(A30="","",VLOOKUP(A30,[7]令和3年度契約状況調査票!$C:$AR,12,FALSE))</f>
        <v/>
      </c>
      <c r="F30" s="16" t="str">
        <f>IF(A30="","",VLOOKUP(A30,[7]令和3年度契約状況調査票!$C:$AR,13,FALSE))</f>
        <v/>
      </c>
      <c r="G30" s="17" t="str">
        <f>IF(A30="","",IF(VLOOKUP(A30,[7]令和3年度契約状況調査票!$C:$AR,14,FALSE)="②一般競争入札（総合評価方式）","一般競争入札"&amp;CHAR(10)&amp;"（総合評価方式）","一般競争入札"))</f>
        <v/>
      </c>
      <c r="H30" s="18" t="str">
        <f>IF(A30="","",IF(VLOOKUP(A30,[7]令和3年度契約状況調査票!$C:$AR,23,FALSE)="②同種の他の契約の予定価格を類推されるおそれがあるため公表しない","同種の他の契約の予定価格を類推されるおそれがあるため公表しない",IF(VLOOKUP(A30,[7]令和3年度契約状況調査票!$C:$AR,23,FALSE)="－","－",IF(VLOOKUP(A30,[7]令和3年度契約状況調査票!$C:$AR,9,FALSE)&lt;&gt;"",TEXT(VLOOKUP(A30,[7]令和3年度契約状況調査票!$C:$AR,16,FALSE),"#,##0円")&amp;CHAR(10)&amp;"(A)",VLOOKUP(A30,[7]令和3年度契約状況調査票!$C:$AR,16,FALSE)))))</f>
        <v/>
      </c>
      <c r="I30" s="18" t="str">
        <f>IF(A30="","",VLOOKUP(A30,[7]令和3年度契約状況調査票!$C:$AR,17,FALSE))</f>
        <v/>
      </c>
      <c r="J30" s="19" t="str">
        <f>IF(A30="","",IF(VLOOKUP(A30,[7]令和3年度契約状況調査票!$C:$AR,23,FALSE)="②同種の他の契約の予定価格を類推されるおそれがあるため公表しない","－",IF(VLOOKUP(A30,[7]令和3年度契約状況調査票!$C:$AR,23,FALSE)="－","－",IF(VLOOKUP(A30,[7]令和3年度契約状況調査票!$C:$AR,9,FALSE)&lt;&gt;"",TEXT(VLOOKUP(A30,[7]令和3年度契約状況調査票!$C:$AR,19,FALSE),"#.0%")&amp;CHAR(10)&amp;"(B/A×100)",VLOOKUP(A30,[7]令和3年度契約状況調査票!$C:$AR,19,FALSE)))))</f>
        <v/>
      </c>
      <c r="K30" s="20" t="str">
        <f>IF(A30="","",IF(VLOOKUP(A30,[7]令和3年度契約状況調査票!$C:$AR,29,FALSE)="①公益社団法人","公社",IF(VLOOKUP(A30,[7]令和3年度契約状況調査票!$C:$AR,29,FALSE)="②公益財団法人","公財","")))</f>
        <v/>
      </c>
      <c r="L30" s="20" t="str">
        <f>IF(A30="","",VLOOKUP(A30,[7]令和3年度契約状況調査票!$C:$AR,30,FALSE))</f>
        <v/>
      </c>
      <c r="M30" s="21" t="str">
        <f>IF(A30="","",IF(VLOOKUP(A30,[7]令和3年度契約状況調査票!$C:$AR,30,FALSE)="国所管",VLOOKUP(A30,[7]令和3年度契約状況調査票!$C:$AR,24,FALSE),""))</f>
        <v/>
      </c>
      <c r="N30" s="22" t="str">
        <f>IF(A30="","",IF(AND(P30="○",O30="分担契約/単価契約"),"単価契約"&amp;CHAR(10)&amp;"予定調達総額 "&amp;TEXT(VLOOKUP(A30,[7]令和3年度契約状況調査票!$C:$AR,18,FALSE),"#,##0円")&amp;"(B)"&amp;CHAR(10)&amp;"分担契約"&amp;CHAR(10)&amp;VLOOKUP(A30,[7]令和3年度契約状況調査票!$C:$AR,34,FALSE),IF(AND(P30="○",O30="分担契約"),"分担契約"&amp;CHAR(10)&amp;"契約総額 "&amp;TEXT(VLOOKUP(A30,[7]令和3年度契約状況調査票!$C:$AR,18,FALSE),"#,##0円")&amp;"(B)"&amp;CHAR(10)&amp;VLOOKUP(A30,[7]令和3年度契約状況調査票!$C:$AR,34,FALSE),(IF(O30="分担契約/単価契約","単価契約"&amp;CHAR(10)&amp;"予定調達総額 "&amp;TEXT(VLOOKUP(A30,[7]令和3年度契約状況調査票!$C:$AR,18,FALSE),"#,##0円")&amp;CHAR(10)&amp;"分担契約"&amp;CHAR(10)&amp;VLOOKUP(A30,[7]令和3年度契約状況調査票!$C:$AR,34,FALSE),IF(O30="分担契約","分担契約"&amp;CHAR(10)&amp;"契約総額 "&amp;TEXT(VLOOKUP(A30,[7]令和3年度契約状況調査票!$C:$AR,18,FALSE),"#,##0円")&amp;CHAR(10)&amp;VLOOKUP(A30,[7]令和3年度契約状況調査票!$C:$AR,34,FALSE),IF(O30="単価契約","単価契約"&amp;CHAR(10)&amp;"予定調達総額 "&amp;TEXT(VLOOKUP(A30,[7]令和3年度契約状況調査票!$C:$AR,18,FALSE),"#,##0円")&amp;CHAR(10)&amp;VLOOKUP(A30,[7]令和3年度契約状況調査票!$C:$AR,34,FALSE),VLOOKUP(A30,[7]令和3年度契約状況調査票!$C:$AR,34,FALSE))))))))</f>
        <v/>
      </c>
      <c r="O30" s="11" t="str">
        <f>IF(A30="","",VLOOKUP(A30,[7]令和3年度契約状況調査票!$C:$BY,55,FALSE))</f>
        <v/>
      </c>
      <c r="P30" s="11" t="str">
        <f>IF(A30="","",IF(VLOOKUP(A30,[7]令和3年度契約状況調査票!$C:$AR,23,FALSE)="②同種の他の契約の予定価格を類推されるおそれがあるため公表しない","×","○"))</f>
        <v/>
      </c>
    </row>
    <row r="31" spans="1:16" s="11" customFormat="1" ht="75" customHeight="1">
      <c r="A31" s="12" t="str">
        <f>IF(MAX([7]令和3年度契約状況調査票!C30:C275)&gt;=ROW()-5,ROW()-5,"")</f>
        <v/>
      </c>
      <c r="B31" s="13" t="str">
        <f>IF(A31="","",VLOOKUP(A31,[7]令和3年度契約状況調査票!$C:$AR,7,FALSE))</f>
        <v/>
      </c>
      <c r="C31" s="14" t="str">
        <f>IF(A31="","",VLOOKUP(A31,[7]令和3年度契約状況調査票!$C:$AR,8,FALSE))</f>
        <v/>
      </c>
      <c r="D31" s="15" t="str">
        <f>IF(A31="","",VLOOKUP(A31,[7]令和3年度契約状況調査票!$C:$AR,11,FALSE))</f>
        <v/>
      </c>
      <c r="E31" s="13" t="str">
        <f>IF(A31="","",VLOOKUP(A31,[7]令和3年度契約状況調査票!$C:$AR,12,FALSE))</f>
        <v/>
      </c>
      <c r="F31" s="16" t="str">
        <f>IF(A31="","",VLOOKUP(A31,[7]令和3年度契約状況調査票!$C:$AR,13,FALSE))</f>
        <v/>
      </c>
      <c r="G31" s="17" t="str">
        <f>IF(A31="","",IF(VLOOKUP(A31,[7]令和3年度契約状況調査票!$C:$AR,14,FALSE)="②一般競争入札（総合評価方式）","一般競争入札"&amp;CHAR(10)&amp;"（総合評価方式）","一般競争入札"))</f>
        <v/>
      </c>
      <c r="H31" s="18" t="str">
        <f>IF(A31="","",IF(VLOOKUP(A31,[7]令和3年度契約状況調査票!$C:$AR,23,FALSE)="②同種の他の契約の予定価格を類推されるおそれがあるため公表しない","同種の他の契約の予定価格を類推されるおそれがあるため公表しない",IF(VLOOKUP(A31,[7]令和3年度契約状況調査票!$C:$AR,23,FALSE)="－","－",IF(VLOOKUP(A31,[7]令和3年度契約状況調査票!$C:$AR,9,FALSE)&lt;&gt;"",TEXT(VLOOKUP(A31,[7]令和3年度契約状況調査票!$C:$AR,16,FALSE),"#,##0円")&amp;CHAR(10)&amp;"(A)",VLOOKUP(A31,[7]令和3年度契約状況調査票!$C:$AR,16,FALSE)))))</f>
        <v/>
      </c>
      <c r="I31" s="18" t="str">
        <f>IF(A31="","",VLOOKUP(A31,[7]令和3年度契約状況調査票!$C:$AR,17,FALSE))</f>
        <v/>
      </c>
      <c r="J31" s="19" t="str">
        <f>IF(A31="","",IF(VLOOKUP(A31,[7]令和3年度契約状況調査票!$C:$AR,23,FALSE)="②同種の他の契約の予定価格を類推されるおそれがあるため公表しない","－",IF(VLOOKUP(A31,[7]令和3年度契約状況調査票!$C:$AR,23,FALSE)="－","－",IF(VLOOKUP(A31,[7]令和3年度契約状況調査票!$C:$AR,9,FALSE)&lt;&gt;"",TEXT(VLOOKUP(A31,[7]令和3年度契約状況調査票!$C:$AR,19,FALSE),"#.0%")&amp;CHAR(10)&amp;"(B/A×100)",VLOOKUP(A31,[7]令和3年度契約状況調査票!$C:$AR,19,FALSE)))))</f>
        <v/>
      </c>
      <c r="K31" s="20" t="str">
        <f>IF(A31="","",IF(VLOOKUP(A31,[7]令和3年度契約状況調査票!$C:$AR,29,FALSE)="①公益社団法人","公社",IF(VLOOKUP(A31,[7]令和3年度契約状況調査票!$C:$AR,29,FALSE)="②公益財団法人","公財","")))</f>
        <v/>
      </c>
      <c r="L31" s="20" t="str">
        <f>IF(A31="","",VLOOKUP(A31,[7]令和3年度契約状況調査票!$C:$AR,30,FALSE))</f>
        <v/>
      </c>
      <c r="M31" s="21" t="str">
        <f>IF(A31="","",IF(VLOOKUP(A31,[7]令和3年度契約状況調査票!$C:$AR,30,FALSE)="国所管",VLOOKUP(A31,[7]令和3年度契約状況調査票!$C:$AR,24,FALSE),""))</f>
        <v/>
      </c>
      <c r="N31" s="22" t="str">
        <f>IF(A31="","",IF(AND(P31="○",O31="分担契約/単価契約"),"単価契約"&amp;CHAR(10)&amp;"予定調達総額 "&amp;TEXT(VLOOKUP(A31,[7]令和3年度契約状況調査票!$C:$AR,18,FALSE),"#,##0円")&amp;"(B)"&amp;CHAR(10)&amp;"分担契約"&amp;CHAR(10)&amp;VLOOKUP(A31,[7]令和3年度契約状況調査票!$C:$AR,34,FALSE),IF(AND(P31="○",O31="分担契約"),"分担契約"&amp;CHAR(10)&amp;"契約総額 "&amp;TEXT(VLOOKUP(A31,[7]令和3年度契約状況調査票!$C:$AR,18,FALSE),"#,##0円")&amp;"(B)"&amp;CHAR(10)&amp;VLOOKUP(A31,[7]令和3年度契約状況調査票!$C:$AR,34,FALSE),(IF(O31="分担契約/単価契約","単価契約"&amp;CHAR(10)&amp;"予定調達総額 "&amp;TEXT(VLOOKUP(A31,[7]令和3年度契約状況調査票!$C:$AR,18,FALSE),"#,##0円")&amp;CHAR(10)&amp;"分担契約"&amp;CHAR(10)&amp;VLOOKUP(A31,[7]令和3年度契約状況調査票!$C:$AR,34,FALSE),IF(O31="分担契約","分担契約"&amp;CHAR(10)&amp;"契約総額 "&amp;TEXT(VLOOKUP(A31,[7]令和3年度契約状況調査票!$C:$AR,18,FALSE),"#,##0円")&amp;CHAR(10)&amp;VLOOKUP(A31,[7]令和3年度契約状況調査票!$C:$AR,34,FALSE),IF(O31="単価契約","単価契約"&amp;CHAR(10)&amp;"予定調達総額 "&amp;TEXT(VLOOKUP(A31,[7]令和3年度契約状況調査票!$C:$AR,18,FALSE),"#,##0円")&amp;CHAR(10)&amp;VLOOKUP(A31,[7]令和3年度契約状況調査票!$C:$AR,34,FALSE),VLOOKUP(A31,[7]令和3年度契約状況調査票!$C:$AR,34,FALSE))))))))</f>
        <v/>
      </c>
      <c r="O31" s="11" t="str">
        <f>IF(A31="","",VLOOKUP(A31,[7]令和3年度契約状況調査票!$C:$BY,55,FALSE))</f>
        <v/>
      </c>
      <c r="P31" s="11" t="str">
        <f>IF(A31="","",IF(VLOOKUP(A31,[7]令和3年度契約状況調査票!$C:$AR,23,FALSE)="②同種の他の契約の予定価格を類推されるおそれがあるため公表しない","×","○"))</f>
        <v/>
      </c>
    </row>
    <row r="32" spans="1:16" s="11" customFormat="1" ht="75" customHeight="1">
      <c r="A32" s="12" t="str">
        <f>IF(MAX([7]令和3年度契約状況調査票!C31:C276)&gt;=ROW()-5,ROW()-5,"")</f>
        <v/>
      </c>
      <c r="B32" s="13" t="str">
        <f>IF(A32="","",VLOOKUP(A32,[7]令和3年度契約状況調査票!$C:$AR,7,FALSE))</f>
        <v/>
      </c>
      <c r="C32" s="14" t="str">
        <f>IF(A32="","",VLOOKUP(A32,[7]令和3年度契約状況調査票!$C:$AR,8,FALSE))</f>
        <v/>
      </c>
      <c r="D32" s="15" t="str">
        <f>IF(A32="","",VLOOKUP(A32,[7]令和3年度契約状況調査票!$C:$AR,11,FALSE))</f>
        <v/>
      </c>
      <c r="E32" s="13" t="str">
        <f>IF(A32="","",VLOOKUP(A32,[7]令和3年度契約状況調査票!$C:$AR,12,FALSE))</f>
        <v/>
      </c>
      <c r="F32" s="16" t="str">
        <f>IF(A32="","",VLOOKUP(A32,[7]令和3年度契約状況調査票!$C:$AR,13,FALSE))</f>
        <v/>
      </c>
      <c r="G32" s="17" t="str">
        <f>IF(A32="","",IF(VLOOKUP(A32,[7]令和3年度契約状況調査票!$C:$AR,14,FALSE)="②一般競争入札（総合評価方式）","一般競争入札"&amp;CHAR(10)&amp;"（総合評価方式）","一般競争入札"))</f>
        <v/>
      </c>
      <c r="H32" s="18" t="str">
        <f>IF(A32="","",IF(VLOOKUP(A32,[7]令和3年度契約状況調査票!$C:$AR,23,FALSE)="②同種の他の契約の予定価格を類推されるおそれがあるため公表しない","同種の他の契約の予定価格を類推されるおそれがあるため公表しない",IF(VLOOKUP(A32,[7]令和3年度契約状況調査票!$C:$AR,23,FALSE)="－","－",IF(VLOOKUP(A32,[7]令和3年度契約状況調査票!$C:$AR,9,FALSE)&lt;&gt;"",TEXT(VLOOKUP(A32,[7]令和3年度契約状況調査票!$C:$AR,16,FALSE),"#,##0円")&amp;CHAR(10)&amp;"(A)",VLOOKUP(A32,[7]令和3年度契約状況調査票!$C:$AR,16,FALSE)))))</f>
        <v/>
      </c>
      <c r="I32" s="18" t="str">
        <f>IF(A32="","",VLOOKUP(A32,[7]令和3年度契約状況調査票!$C:$AR,17,FALSE))</f>
        <v/>
      </c>
      <c r="J32" s="19" t="str">
        <f>IF(A32="","",IF(VLOOKUP(A32,[7]令和3年度契約状況調査票!$C:$AR,23,FALSE)="②同種の他の契約の予定価格を類推されるおそれがあるため公表しない","－",IF(VLOOKUP(A32,[7]令和3年度契約状況調査票!$C:$AR,23,FALSE)="－","－",IF(VLOOKUP(A32,[7]令和3年度契約状況調査票!$C:$AR,9,FALSE)&lt;&gt;"",TEXT(VLOOKUP(A32,[7]令和3年度契約状況調査票!$C:$AR,19,FALSE),"#.0%")&amp;CHAR(10)&amp;"(B/A×100)",VLOOKUP(A32,[7]令和3年度契約状況調査票!$C:$AR,19,FALSE)))))</f>
        <v/>
      </c>
      <c r="K32" s="20" t="str">
        <f>IF(A32="","",IF(VLOOKUP(A32,[7]令和3年度契約状況調査票!$C:$AR,29,FALSE)="①公益社団法人","公社",IF(VLOOKUP(A32,[7]令和3年度契約状況調査票!$C:$AR,29,FALSE)="②公益財団法人","公財","")))</f>
        <v/>
      </c>
      <c r="L32" s="20" t="str">
        <f>IF(A32="","",VLOOKUP(A32,[7]令和3年度契約状況調査票!$C:$AR,30,FALSE))</f>
        <v/>
      </c>
      <c r="M32" s="21" t="str">
        <f>IF(A32="","",IF(VLOOKUP(A32,[7]令和3年度契約状況調査票!$C:$AR,30,FALSE)="国所管",VLOOKUP(A32,[7]令和3年度契約状況調査票!$C:$AR,24,FALSE),""))</f>
        <v/>
      </c>
      <c r="N32" s="22" t="str">
        <f>IF(A32="","",IF(AND(P32="○",O32="分担契約/単価契約"),"単価契約"&amp;CHAR(10)&amp;"予定調達総額 "&amp;TEXT(VLOOKUP(A32,[7]令和3年度契約状況調査票!$C:$AR,18,FALSE),"#,##0円")&amp;"(B)"&amp;CHAR(10)&amp;"分担契約"&amp;CHAR(10)&amp;VLOOKUP(A32,[7]令和3年度契約状況調査票!$C:$AR,34,FALSE),IF(AND(P32="○",O32="分担契約"),"分担契約"&amp;CHAR(10)&amp;"契約総額 "&amp;TEXT(VLOOKUP(A32,[7]令和3年度契約状況調査票!$C:$AR,18,FALSE),"#,##0円")&amp;"(B)"&amp;CHAR(10)&amp;VLOOKUP(A32,[7]令和3年度契約状況調査票!$C:$AR,34,FALSE),(IF(O32="分担契約/単価契約","単価契約"&amp;CHAR(10)&amp;"予定調達総額 "&amp;TEXT(VLOOKUP(A32,[7]令和3年度契約状況調査票!$C:$AR,18,FALSE),"#,##0円")&amp;CHAR(10)&amp;"分担契約"&amp;CHAR(10)&amp;VLOOKUP(A32,[7]令和3年度契約状況調査票!$C:$AR,34,FALSE),IF(O32="分担契約","分担契約"&amp;CHAR(10)&amp;"契約総額 "&amp;TEXT(VLOOKUP(A32,[7]令和3年度契約状況調査票!$C:$AR,18,FALSE),"#,##0円")&amp;CHAR(10)&amp;VLOOKUP(A32,[7]令和3年度契約状況調査票!$C:$AR,34,FALSE),IF(O32="単価契約","単価契約"&amp;CHAR(10)&amp;"予定調達総額 "&amp;TEXT(VLOOKUP(A32,[7]令和3年度契約状況調査票!$C:$AR,18,FALSE),"#,##0円")&amp;CHAR(10)&amp;VLOOKUP(A32,[7]令和3年度契約状況調査票!$C:$AR,34,FALSE),VLOOKUP(A32,[7]令和3年度契約状況調査票!$C:$AR,34,FALSE))))))))</f>
        <v/>
      </c>
      <c r="O32" s="11" t="str">
        <f>IF(A32="","",VLOOKUP(A32,[7]令和3年度契約状況調査票!$C:$BY,55,FALSE))</f>
        <v/>
      </c>
      <c r="P32" s="11" t="str">
        <f>IF(A32="","",IF(VLOOKUP(A32,[7]令和3年度契約状況調査票!$C:$AR,23,FALSE)="②同種の他の契約の予定価格を類推されるおそれがあるため公表しない","×","○"))</f>
        <v/>
      </c>
    </row>
    <row r="33" spans="1:16" s="11" customFormat="1" ht="75" customHeight="1">
      <c r="A33" s="12" t="str">
        <f>IF(MAX([7]令和3年度契約状況調査票!C32:C277)&gt;=ROW()-5,ROW()-5,"")</f>
        <v/>
      </c>
      <c r="B33" s="13" t="str">
        <f>IF(A33="","",VLOOKUP(A33,[7]令和3年度契約状況調査票!$C:$AR,7,FALSE))</f>
        <v/>
      </c>
      <c r="C33" s="14" t="str">
        <f>IF(A33="","",VLOOKUP(A33,[7]令和3年度契約状況調査票!$C:$AR,8,FALSE))</f>
        <v/>
      </c>
      <c r="D33" s="15" t="str">
        <f>IF(A33="","",VLOOKUP(A33,[7]令和3年度契約状況調査票!$C:$AR,11,FALSE))</f>
        <v/>
      </c>
      <c r="E33" s="13" t="str">
        <f>IF(A33="","",VLOOKUP(A33,[7]令和3年度契約状況調査票!$C:$AR,12,FALSE))</f>
        <v/>
      </c>
      <c r="F33" s="16" t="str">
        <f>IF(A33="","",VLOOKUP(A33,[7]令和3年度契約状況調査票!$C:$AR,13,FALSE))</f>
        <v/>
      </c>
      <c r="G33" s="17" t="str">
        <f>IF(A33="","",IF(VLOOKUP(A33,[7]令和3年度契約状況調査票!$C:$AR,14,FALSE)="②一般競争入札（総合評価方式）","一般競争入札"&amp;CHAR(10)&amp;"（総合評価方式）","一般競争入札"))</f>
        <v/>
      </c>
      <c r="H33" s="18" t="str">
        <f>IF(A33="","",IF(VLOOKUP(A33,[7]令和3年度契約状況調査票!$C:$AR,23,FALSE)="②同種の他の契約の予定価格を類推されるおそれがあるため公表しない","同種の他の契約の予定価格を類推されるおそれがあるため公表しない",IF(VLOOKUP(A33,[7]令和3年度契約状況調査票!$C:$AR,23,FALSE)="－","－",IF(VLOOKUP(A33,[7]令和3年度契約状況調査票!$C:$AR,9,FALSE)&lt;&gt;"",TEXT(VLOOKUP(A33,[7]令和3年度契約状況調査票!$C:$AR,16,FALSE),"#,##0円")&amp;CHAR(10)&amp;"(A)",VLOOKUP(A33,[7]令和3年度契約状況調査票!$C:$AR,16,FALSE)))))</f>
        <v/>
      </c>
      <c r="I33" s="18" t="str">
        <f>IF(A33="","",VLOOKUP(A33,[7]令和3年度契約状況調査票!$C:$AR,17,FALSE))</f>
        <v/>
      </c>
      <c r="J33" s="19" t="str">
        <f>IF(A33="","",IF(VLOOKUP(A33,[7]令和3年度契約状況調査票!$C:$AR,23,FALSE)="②同種の他の契約の予定価格を類推されるおそれがあるため公表しない","－",IF(VLOOKUP(A33,[7]令和3年度契約状況調査票!$C:$AR,23,FALSE)="－","－",IF(VLOOKUP(A33,[7]令和3年度契約状況調査票!$C:$AR,9,FALSE)&lt;&gt;"",TEXT(VLOOKUP(A33,[7]令和3年度契約状況調査票!$C:$AR,19,FALSE),"#.0%")&amp;CHAR(10)&amp;"(B/A×100)",VLOOKUP(A33,[7]令和3年度契約状況調査票!$C:$AR,19,FALSE)))))</f>
        <v/>
      </c>
      <c r="K33" s="20" t="str">
        <f>IF(A33="","",IF(VLOOKUP(A33,[7]令和3年度契約状況調査票!$C:$AR,29,FALSE)="①公益社団法人","公社",IF(VLOOKUP(A33,[7]令和3年度契約状況調査票!$C:$AR,29,FALSE)="②公益財団法人","公財","")))</f>
        <v/>
      </c>
      <c r="L33" s="20" t="str">
        <f>IF(A33="","",VLOOKUP(A33,[7]令和3年度契約状況調査票!$C:$AR,30,FALSE))</f>
        <v/>
      </c>
      <c r="M33" s="21" t="str">
        <f>IF(A33="","",IF(VLOOKUP(A33,[7]令和3年度契約状況調査票!$C:$AR,30,FALSE)="国所管",VLOOKUP(A33,[7]令和3年度契約状況調査票!$C:$AR,24,FALSE),""))</f>
        <v/>
      </c>
      <c r="N33" s="22" t="str">
        <f>IF(A33="","",IF(AND(P33="○",O33="分担契約/単価契約"),"単価契約"&amp;CHAR(10)&amp;"予定調達総額 "&amp;TEXT(VLOOKUP(A33,[7]令和3年度契約状況調査票!$C:$AR,18,FALSE),"#,##0円")&amp;"(B)"&amp;CHAR(10)&amp;"分担契約"&amp;CHAR(10)&amp;VLOOKUP(A33,[7]令和3年度契約状況調査票!$C:$AR,34,FALSE),IF(AND(P33="○",O33="分担契約"),"分担契約"&amp;CHAR(10)&amp;"契約総額 "&amp;TEXT(VLOOKUP(A33,[7]令和3年度契約状況調査票!$C:$AR,18,FALSE),"#,##0円")&amp;"(B)"&amp;CHAR(10)&amp;VLOOKUP(A33,[7]令和3年度契約状況調査票!$C:$AR,34,FALSE),(IF(O33="分担契約/単価契約","単価契約"&amp;CHAR(10)&amp;"予定調達総額 "&amp;TEXT(VLOOKUP(A33,[7]令和3年度契約状況調査票!$C:$AR,18,FALSE),"#,##0円")&amp;CHAR(10)&amp;"分担契約"&amp;CHAR(10)&amp;VLOOKUP(A33,[7]令和3年度契約状況調査票!$C:$AR,34,FALSE),IF(O33="分担契約","分担契約"&amp;CHAR(10)&amp;"契約総額 "&amp;TEXT(VLOOKUP(A33,[7]令和3年度契約状況調査票!$C:$AR,18,FALSE),"#,##0円")&amp;CHAR(10)&amp;VLOOKUP(A33,[7]令和3年度契約状況調査票!$C:$AR,34,FALSE),IF(O33="単価契約","単価契約"&amp;CHAR(10)&amp;"予定調達総額 "&amp;TEXT(VLOOKUP(A33,[7]令和3年度契約状況調査票!$C:$AR,18,FALSE),"#,##0円")&amp;CHAR(10)&amp;VLOOKUP(A33,[7]令和3年度契約状況調査票!$C:$AR,34,FALSE),VLOOKUP(A33,[7]令和3年度契約状況調査票!$C:$AR,34,FALSE))))))))</f>
        <v/>
      </c>
      <c r="O33" s="11" t="str">
        <f>IF(A33="","",VLOOKUP(A33,[7]令和3年度契約状況調査票!$C:$BY,55,FALSE))</f>
        <v/>
      </c>
      <c r="P33" s="11" t="str">
        <f>IF(A33="","",IF(VLOOKUP(A33,[7]令和3年度契約状況調査票!$C:$AR,23,FALSE)="②同種の他の契約の予定価格を類推されるおそれがあるため公表しない","×","○"))</f>
        <v/>
      </c>
    </row>
    <row r="34" spans="1:16" s="11" customFormat="1" ht="75" customHeight="1">
      <c r="A34" s="12" t="str">
        <f>IF(MAX([7]令和3年度契約状況調査票!C33:C278)&gt;=ROW()-5,ROW()-5,"")</f>
        <v/>
      </c>
      <c r="B34" s="13" t="str">
        <f>IF(A34="","",VLOOKUP(A34,[7]令和3年度契約状況調査票!$C:$AR,7,FALSE))</f>
        <v/>
      </c>
      <c r="C34" s="14" t="str">
        <f>IF(A34="","",VLOOKUP(A34,[7]令和3年度契約状況調査票!$C:$AR,8,FALSE))</f>
        <v/>
      </c>
      <c r="D34" s="15" t="str">
        <f>IF(A34="","",VLOOKUP(A34,[7]令和3年度契約状況調査票!$C:$AR,11,FALSE))</f>
        <v/>
      </c>
      <c r="E34" s="13" t="str">
        <f>IF(A34="","",VLOOKUP(A34,[7]令和3年度契約状況調査票!$C:$AR,12,FALSE))</f>
        <v/>
      </c>
      <c r="F34" s="16" t="str">
        <f>IF(A34="","",VLOOKUP(A34,[7]令和3年度契約状況調査票!$C:$AR,13,FALSE))</f>
        <v/>
      </c>
      <c r="G34" s="17" t="str">
        <f>IF(A34="","",IF(VLOOKUP(A34,[7]令和3年度契約状況調査票!$C:$AR,14,FALSE)="②一般競争入札（総合評価方式）","一般競争入札"&amp;CHAR(10)&amp;"（総合評価方式）","一般競争入札"))</f>
        <v/>
      </c>
      <c r="H34" s="18" t="str">
        <f>IF(A34="","",IF(VLOOKUP(A34,[7]令和3年度契約状況調査票!$C:$AR,23,FALSE)="②同種の他の契約の予定価格を類推されるおそれがあるため公表しない","同種の他の契約の予定価格を類推されるおそれがあるため公表しない",IF(VLOOKUP(A34,[7]令和3年度契約状況調査票!$C:$AR,23,FALSE)="－","－",IF(VLOOKUP(A34,[7]令和3年度契約状況調査票!$C:$AR,9,FALSE)&lt;&gt;"",TEXT(VLOOKUP(A34,[7]令和3年度契約状況調査票!$C:$AR,16,FALSE),"#,##0円")&amp;CHAR(10)&amp;"(A)",VLOOKUP(A34,[7]令和3年度契約状況調査票!$C:$AR,16,FALSE)))))</f>
        <v/>
      </c>
      <c r="I34" s="18" t="str">
        <f>IF(A34="","",VLOOKUP(A34,[7]令和3年度契約状況調査票!$C:$AR,17,FALSE))</f>
        <v/>
      </c>
      <c r="J34" s="19" t="str">
        <f>IF(A34="","",IF(VLOOKUP(A34,[7]令和3年度契約状況調査票!$C:$AR,23,FALSE)="②同種の他の契約の予定価格を類推されるおそれがあるため公表しない","－",IF(VLOOKUP(A34,[7]令和3年度契約状況調査票!$C:$AR,23,FALSE)="－","－",IF(VLOOKUP(A34,[7]令和3年度契約状況調査票!$C:$AR,9,FALSE)&lt;&gt;"",TEXT(VLOOKUP(A34,[7]令和3年度契約状況調査票!$C:$AR,19,FALSE),"#.0%")&amp;CHAR(10)&amp;"(B/A×100)",VLOOKUP(A34,[7]令和3年度契約状況調査票!$C:$AR,19,FALSE)))))</f>
        <v/>
      </c>
      <c r="K34" s="20" t="str">
        <f>IF(A34="","",IF(VLOOKUP(A34,[7]令和3年度契約状況調査票!$C:$AR,29,FALSE)="①公益社団法人","公社",IF(VLOOKUP(A34,[7]令和3年度契約状況調査票!$C:$AR,29,FALSE)="②公益財団法人","公財","")))</f>
        <v/>
      </c>
      <c r="L34" s="20" t="str">
        <f>IF(A34="","",VLOOKUP(A34,[7]令和3年度契約状況調査票!$C:$AR,30,FALSE))</f>
        <v/>
      </c>
      <c r="M34" s="21" t="str">
        <f>IF(A34="","",IF(VLOOKUP(A34,[7]令和3年度契約状況調査票!$C:$AR,30,FALSE)="国所管",VLOOKUP(A34,[7]令和3年度契約状況調査票!$C:$AR,24,FALSE),""))</f>
        <v/>
      </c>
      <c r="N34" s="22" t="str">
        <f>IF(A34="","",IF(AND(P34="○",O34="分担契約/単価契約"),"単価契約"&amp;CHAR(10)&amp;"予定調達総額 "&amp;TEXT(VLOOKUP(A34,[7]令和3年度契約状況調査票!$C:$AR,18,FALSE),"#,##0円")&amp;"(B)"&amp;CHAR(10)&amp;"分担契約"&amp;CHAR(10)&amp;VLOOKUP(A34,[7]令和3年度契約状況調査票!$C:$AR,34,FALSE),IF(AND(P34="○",O34="分担契約"),"分担契約"&amp;CHAR(10)&amp;"契約総額 "&amp;TEXT(VLOOKUP(A34,[7]令和3年度契約状況調査票!$C:$AR,18,FALSE),"#,##0円")&amp;"(B)"&amp;CHAR(10)&amp;VLOOKUP(A34,[7]令和3年度契約状況調査票!$C:$AR,34,FALSE),(IF(O34="分担契約/単価契約","単価契約"&amp;CHAR(10)&amp;"予定調達総額 "&amp;TEXT(VLOOKUP(A34,[7]令和3年度契約状況調査票!$C:$AR,18,FALSE),"#,##0円")&amp;CHAR(10)&amp;"分担契約"&amp;CHAR(10)&amp;VLOOKUP(A34,[7]令和3年度契約状況調査票!$C:$AR,34,FALSE),IF(O34="分担契約","分担契約"&amp;CHAR(10)&amp;"契約総額 "&amp;TEXT(VLOOKUP(A34,[7]令和3年度契約状況調査票!$C:$AR,18,FALSE),"#,##0円")&amp;CHAR(10)&amp;VLOOKUP(A34,[7]令和3年度契約状況調査票!$C:$AR,34,FALSE),IF(O34="単価契約","単価契約"&amp;CHAR(10)&amp;"予定調達総額 "&amp;TEXT(VLOOKUP(A34,[7]令和3年度契約状況調査票!$C:$AR,18,FALSE),"#,##0円")&amp;CHAR(10)&amp;VLOOKUP(A34,[7]令和3年度契約状況調査票!$C:$AR,34,FALSE),VLOOKUP(A34,[7]令和3年度契約状況調査票!$C:$AR,34,FALSE))))))))</f>
        <v/>
      </c>
      <c r="O34" s="11" t="str">
        <f>IF(A34="","",VLOOKUP(A34,[7]令和3年度契約状況調査票!$C:$BY,55,FALSE))</f>
        <v/>
      </c>
      <c r="P34" s="11" t="str">
        <f>IF(A34="","",IF(VLOOKUP(A34,[7]令和3年度契約状況調査票!$C:$AR,23,FALSE)="②同種の他の契約の予定価格を類推されるおそれがあるため公表しない","×","○"))</f>
        <v/>
      </c>
    </row>
    <row r="35" spans="1:16" s="11" customFormat="1" ht="75" customHeight="1">
      <c r="A35" s="12" t="str">
        <f>IF(MAX([7]令和3年度契約状況調査票!C34:C279)&gt;=ROW()-5,ROW()-5,"")</f>
        <v/>
      </c>
      <c r="B35" s="13" t="str">
        <f>IF(A35="","",VLOOKUP(A35,[7]令和3年度契約状況調査票!$C:$AR,7,FALSE))</f>
        <v/>
      </c>
      <c r="C35" s="14" t="str">
        <f>IF(A35="","",VLOOKUP(A35,[7]令和3年度契約状況調査票!$C:$AR,8,FALSE))</f>
        <v/>
      </c>
      <c r="D35" s="15" t="str">
        <f>IF(A35="","",VLOOKUP(A35,[7]令和3年度契約状況調査票!$C:$AR,11,FALSE))</f>
        <v/>
      </c>
      <c r="E35" s="13" t="str">
        <f>IF(A35="","",VLOOKUP(A35,[7]令和3年度契約状況調査票!$C:$AR,12,FALSE))</f>
        <v/>
      </c>
      <c r="F35" s="16" t="str">
        <f>IF(A35="","",VLOOKUP(A35,[7]令和3年度契約状況調査票!$C:$AR,13,FALSE))</f>
        <v/>
      </c>
      <c r="G35" s="17" t="str">
        <f>IF(A35="","",IF(VLOOKUP(A35,[7]令和3年度契約状況調査票!$C:$AR,14,FALSE)="②一般競争入札（総合評価方式）","一般競争入札"&amp;CHAR(10)&amp;"（総合評価方式）","一般競争入札"))</f>
        <v/>
      </c>
      <c r="H35" s="18" t="str">
        <f>IF(A35="","",IF(VLOOKUP(A35,[7]令和3年度契約状況調査票!$C:$AR,23,FALSE)="②同種の他の契約の予定価格を類推されるおそれがあるため公表しない","同種の他の契約の予定価格を類推されるおそれがあるため公表しない",IF(VLOOKUP(A35,[7]令和3年度契約状況調査票!$C:$AR,23,FALSE)="－","－",IF(VLOOKUP(A35,[7]令和3年度契約状況調査票!$C:$AR,9,FALSE)&lt;&gt;"",TEXT(VLOOKUP(A35,[7]令和3年度契約状況調査票!$C:$AR,16,FALSE),"#,##0円")&amp;CHAR(10)&amp;"(A)",VLOOKUP(A35,[7]令和3年度契約状況調査票!$C:$AR,16,FALSE)))))</f>
        <v/>
      </c>
      <c r="I35" s="18" t="str">
        <f>IF(A35="","",VLOOKUP(A35,[7]令和3年度契約状況調査票!$C:$AR,17,FALSE))</f>
        <v/>
      </c>
      <c r="J35" s="19" t="str">
        <f>IF(A35="","",IF(VLOOKUP(A35,[7]令和3年度契約状況調査票!$C:$AR,23,FALSE)="②同種の他の契約の予定価格を類推されるおそれがあるため公表しない","－",IF(VLOOKUP(A35,[7]令和3年度契約状況調査票!$C:$AR,23,FALSE)="－","－",IF(VLOOKUP(A35,[7]令和3年度契約状況調査票!$C:$AR,9,FALSE)&lt;&gt;"",TEXT(VLOOKUP(A35,[7]令和3年度契約状況調査票!$C:$AR,19,FALSE),"#.0%")&amp;CHAR(10)&amp;"(B/A×100)",VLOOKUP(A35,[7]令和3年度契約状況調査票!$C:$AR,19,FALSE)))))</f>
        <v/>
      </c>
      <c r="K35" s="20" t="str">
        <f>IF(A35="","",IF(VLOOKUP(A35,[7]令和3年度契約状況調査票!$C:$AR,29,FALSE)="①公益社団法人","公社",IF(VLOOKUP(A35,[7]令和3年度契約状況調査票!$C:$AR,29,FALSE)="②公益財団法人","公財","")))</f>
        <v/>
      </c>
      <c r="L35" s="20" t="str">
        <f>IF(A35="","",VLOOKUP(A35,[7]令和3年度契約状況調査票!$C:$AR,30,FALSE))</f>
        <v/>
      </c>
      <c r="M35" s="21" t="str">
        <f>IF(A35="","",IF(VLOOKUP(A35,[7]令和3年度契約状況調査票!$C:$AR,30,FALSE)="国所管",VLOOKUP(A35,[7]令和3年度契約状況調査票!$C:$AR,24,FALSE),""))</f>
        <v/>
      </c>
      <c r="N35" s="22" t="str">
        <f>IF(A35="","",IF(AND(P35="○",O35="分担契約/単価契約"),"単価契約"&amp;CHAR(10)&amp;"予定調達総額 "&amp;TEXT(VLOOKUP(A35,[7]令和3年度契約状況調査票!$C:$AR,18,FALSE),"#,##0円")&amp;"(B)"&amp;CHAR(10)&amp;"分担契約"&amp;CHAR(10)&amp;VLOOKUP(A35,[7]令和3年度契約状況調査票!$C:$AR,34,FALSE),IF(AND(P35="○",O35="分担契約"),"分担契約"&amp;CHAR(10)&amp;"契約総額 "&amp;TEXT(VLOOKUP(A35,[7]令和3年度契約状況調査票!$C:$AR,18,FALSE),"#,##0円")&amp;"(B)"&amp;CHAR(10)&amp;VLOOKUP(A35,[7]令和3年度契約状況調査票!$C:$AR,34,FALSE),(IF(O35="分担契約/単価契約","単価契約"&amp;CHAR(10)&amp;"予定調達総額 "&amp;TEXT(VLOOKUP(A35,[7]令和3年度契約状況調査票!$C:$AR,18,FALSE),"#,##0円")&amp;CHAR(10)&amp;"分担契約"&amp;CHAR(10)&amp;VLOOKUP(A35,[7]令和3年度契約状況調査票!$C:$AR,34,FALSE),IF(O35="分担契約","分担契約"&amp;CHAR(10)&amp;"契約総額 "&amp;TEXT(VLOOKUP(A35,[7]令和3年度契約状況調査票!$C:$AR,18,FALSE),"#,##0円")&amp;CHAR(10)&amp;VLOOKUP(A35,[7]令和3年度契約状況調査票!$C:$AR,34,FALSE),IF(O35="単価契約","単価契約"&amp;CHAR(10)&amp;"予定調達総額 "&amp;TEXT(VLOOKUP(A35,[7]令和3年度契約状況調査票!$C:$AR,18,FALSE),"#,##0円")&amp;CHAR(10)&amp;VLOOKUP(A35,[7]令和3年度契約状況調査票!$C:$AR,34,FALSE),VLOOKUP(A35,[7]令和3年度契約状況調査票!$C:$AR,34,FALSE))))))))</f>
        <v/>
      </c>
      <c r="O35" s="11" t="str">
        <f>IF(A35="","",VLOOKUP(A35,[7]令和3年度契約状況調査票!$C:$BY,55,FALSE))</f>
        <v/>
      </c>
      <c r="P35" s="11" t="str">
        <f>IF(A35="","",IF(VLOOKUP(A35,[7]令和3年度契約状況調査票!$C:$AR,23,FALSE)="②同種の他の契約の予定価格を類推されるおそれがあるため公表しない","×","○"))</f>
        <v/>
      </c>
    </row>
    <row r="36" spans="1:16" s="11" customFormat="1" ht="75" customHeight="1">
      <c r="A36" s="12" t="str">
        <f>IF(MAX([7]令和3年度契約状況調査票!C35:C280)&gt;=ROW()-5,ROW()-5,"")</f>
        <v/>
      </c>
      <c r="B36" s="13" t="str">
        <f>IF(A36="","",VLOOKUP(A36,[7]令和3年度契約状況調査票!$C:$AR,7,FALSE))</f>
        <v/>
      </c>
      <c r="C36" s="14" t="str">
        <f>IF(A36="","",VLOOKUP(A36,[7]令和3年度契約状況調査票!$C:$AR,8,FALSE))</f>
        <v/>
      </c>
      <c r="D36" s="15" t="str">
        <f>IF(A36="","",VLOOKUP(A36,[7]令和3年度契約状況調査票!$C:$AR,11,FALSE))</f>
        <v/>
      </c>
      <c r="E36" s="13" t="str">
        <f>IF(A36="","",VLOOKUP(A36,[7]令和3年度契約状況調査票!$C:$AR,12,FALSE))</f>
        <v/>
      </c>
      <c r="F36" s="16" t="str">
        <f>IF(A36="","",VLOOKUP(A36,[7]令和3年度契約状況調査票!$C:$AR,13,FALSE))</f>
        <v/>
      </c>
      <c r="G36" s="17" t="str">
        <f>IF(A36="","",IF(VLOOKUP(A36,[7]令和3年度契約状況調査票!$C:$AR,14,FALSE)="②一般競争入札（総合評価方式）","一般競争入札"&amp;CHAR(10)&amp;"（総合評価方式）","一般競争入札"))</f>
        <v/>
      </c>
      <c r="H36" s="18" t="str">
        <f>IF(A36="","",IF(VLOOKUP(A36,[7]令和3年度契約状況調査票!$C:$AR,23,FALSE)="②同種の他の契約の予定価格を類推されるおそれがあるため公表しない","同種の他の契約の予定価格を類推されるおそれがあるため公表しない",IF(VLOOKUP(A36,[7]令和3年度契約状況調査票!$C:$AR,23,FALSE)="－","－",IF(VLOOKUP(A36,[7]令和3年度契約状況調査票!$C:$AR,9,FALSE)&lt;&gt;"",TEXT(VLOOKUP(A36,[7]令和3年度契約状況調査票!$C:$AR,16,FALSE),"#,##0円")&amp;CHAR(10)&amp;"(A)",VLOOKUP(A36,[7]令和3年度契約状況調査票!$C:$AR,16,FALSE)))))</f>
        <v/>
      </c>
      <c r="I36" s="18" t="str">
        <f>IF(A36="","",VLOOKUP(A36,[7]令和3年度契約状況調査票!$C:$AR,17,FALSE))</f>
        <v/>
      </c>
      <c r="J36" s="19" t="str">
        <f>IF(A36="","",IF(VLOOKUP(A36,[7]令和3年度契約状況調査票!$C:$AR,23,FALSE)="②同種の他の契約の予定価格を類推されるおそれがあるため公表しない","－",IF(VLOOKUP(A36,[7]令和3年度契約状況調査票!$C:$AR,23,FALSE)="－","－",IF(VLOOKUP(A36,[7]令和3年度契約状況調査票!$C:$AR,9,FALSE)&lt;&gt;"",TEXT(VLOOKUP(A36,[7]令和3年度契約状況調査票!$C:$AR,19,FALSE),"#.0%")&amp;CHAR(10)&amp;"(B/A×100)",VLOOKUP(A36,[7]令和3年度契約状況調査票!$C:$AR,19,FALSE)))))</f>
        <v/>
      </c>
      <c r="K36" s="20" t="str">
        <f>IF(A36="","",IF(VLOOKUP(A36,[7]令和3年度契約状況調査票!$C:$AR,29,FALSE)="①公益社団法人","公社",IF(VLOOKUP(A36,[7]令和3年度契約状況調査票!$C:$AR,29,FALSE)="②公益財団法人","公財","")))</f>
        <v/>
      </c>
      <c r="L36" s="20" t="str">
        <f>IF(A36="","",VLOOKUP(A36,[7]令和3年度契約状況調査票!$C:$AR,30,FALSE))</f>
        <v/>
      </c>
      <c r="M36" s="21" t="str">
        <f>IF(A36="","",IF(VLOOKUP(A36,[7]令和3年度契約状況調査票!$C:$AR,30,FALSE)="国所管",VLOOKUP(A36,[7]令和3年度契約状況調査票!$C:$AR,24,FALSE),""))</f>
        <v/>
      </c>
      <c r="N36" s="22" t="str">
        <f>IF(A36="","",IF(AND(P36="○",O36="分担契約/単価契約"),"単価契約"&amp;CHAR(10)&amp;"予定調達総額 "&amp;TEXT(VLOOKUP(A36,[7]令和3年度契約状況調査票!$C:$AR,18,FALSE),"#,##0円")&amp;"(B)"&amp;CHAR(10)&amp;"分担契約"&amp;CHAR(10)&amp;VLOOKUP(A36,[7]令和3年度契約状況調査票!$C:$AR,34,FALSE),IF(AND(P36="○",O36="分担契約"),"分担契約"&amp;CHAR(10)&amp;"契約総額 "&amp;TEXT(VLOOKUP(A36,[7]令和3年度契約状況調査票!$C:$AR,18,FALSE),"#,##0円")&amp;"(B)"&amp;CHAR(10)&amp;VLOOKUP(A36,[7]令和3年度契約状況調査票!$C:$AR,34,FALSE),(IF(O36="分担契約/単価契約","単価契約"&amp;CHAR(10)&amp;"予定調達総額 "&amp;TEXT(VLOOKUP(A36,[7]令和3年度契約状況調査票!$C:$AR,18,FALSE),"#,##0円")&amp;CHAR(10)&amp;"分担契約"&amp;CHAR(10)&amp;VLOOKUP(A36,[7]令和3年度契約状況調査票!$C:$AR,34,FALSE),IF(O36="分担契約","分担契約"&amp;CHAR(10)&amp;"契約総額 "&amp;TEXT(VLOOKUP(A36,[7]令和3年度契約状況調査票!$C:$AR,18,FALSE),"#,##0円")&amp;CHAR(10)&amp;VLOOKUP(A36,[7]令和3年度契約状況調査票!$C:$AR,34,FALSE),IF(O36="単価契約","単価契約"&amp;CHAR(10)&amp;"予定調達総額 "&amp;TEXT(VLOOKUP(A36,[7]令和3年度契約状況調査票!$C:$AR,18,FALSE),"#,##0円")&amp;CHAR(10)&amp;VLOOKUP(A36,[7]令和3年度契約状況調査票!$C:$AR,34,FALSE),VLOOKUP(A36,[7]令和3年度契約状況調査票!$C:$AR,34,FALSE))))))))</f>
        <v/>
      </c>
      <c r="O36" s="11" t="str">
        <f>IF(A36="","",VLOOKUP(A36,[7]令和3年度契約状況調査票!$C:$BY,55,FALSE))</f>
        <v/>
      </c>
      <c r="P36" s="11" t="str">
        <f>IF(A36="","",IF(VLOOKUP(A36,[7]令和3年度契約状況調査票!$C:$AR,23,FALSE)="②同種の他の契約の予定価格を類推されるおそれがあるため公表しない","×","○"))</f>
        <v/>
      </c>
    </row>
    <row r="37" spans="1:16" s="11" customFormat="1" ht="75" customHeight="1">
      <c r="A37" s="12" t="str">
        <f>IF(MAX([7]令和3年度契約状況調査票!C36:C281)&gt;=ROW()-5,ROW()-5,"")</f>
        <v/>
      </c>
      <c r="B37" s="13" t="str">
        <f>IF(A37="","",VLOOKUP(A37,[7]令和3年度契約状況調査票!$C:$AR,7,FALSE))</f>
        <v/>
      </c>
      <c r="C37" s="14" t="str">
        <f>IF(A37="","",VLOOKUP(A37,[7]令和3年度契約状況調査票!$C:$AR,8,FALSE))</f>
        <v/>
      </c>
      <c r="D37" s="15" t="str">
        <f>IF(A37="","",VLOOKUP(A37,[7]令和3年度契約状況調査票!$C:$AR,11,FALSE))</f>
        <v/>
      </c>
      <c r="E37" s="13" t="str">
        <f>IF(A37="","",VLOOKUP(A37,[7]令和3年度契約状況調査票!$C:$AR,12,FALSE))</f>
        <v/>
      </c>
      <c r="F37" s="16" t="str">
        <f>IF(A37="","",VLOOKUP(A37,[7]令和3年度契約状況調査票!$C:$AR,13,FALSE))</f>
        <v/>
      </c>
      <c r="G37" s="17" t="str">
        <f>IF(A37="","",IF(VLOOKUP(A37,[7]令和3年度契約状況調査票!$C:$AR,14,FALSE)="②一般競争入札（総合評価方式）","一般競争入札"&amp;CHAR(10)&amp;"（総合評価方式）","一般競争入札"))</f>
        <v/>
      </c>
      <c r="H37" s="18" t="str">
        <f>IF(A37="","",IF(VLOOKUP(A37,[7]令和3年度契約状況調査票!$C:$AR,23,FALSE)="②同種の他の契約の予定価格を類推されるおそれがあるため公表しない","同種の他の契約の予定価格を類推されるおそれがあるため公表しない",IF(VLOOKUP(A37,[7]令和3年度契約状況調査票!$C:$AR,23,FALSE)="－","－",IF(VLOOKUP(A37,[7]令和3年度契約状況調査票!$C:$AR,9,FALSE)&lt;&gt;"",TEXT(VLOOKUP(A37,[7]令和3年度契約状況調査票!$C:$AR,16,FALSE),"#,##0円")&amp;CHAR(10)&amp;"(A)",VLOOKUP(A37,[7]令和3年度契約状況調査票!$C:$AR,16,FALSE)))))</f>
        <v/>
      </c>
      <c r="I37" s="18" t="str">
        <f>IF(A37="","",VLOOKUP(A37,[7]令和3年度契約状況調査票!$C:$AR,17,FALSE))</f>
        <v/>
      </c>
      <c r="J37" s="19" t="str">
        <f>IF(A37="","",IF(VLOOKUP(A37,[7]令和3年度契約状況調査票!$C:$AR,23,FALSE)="②同種の他の契約の予定価格を類推されるおそれがあるため公表しない","－",IF(VLOOKUP(A37,[7]令和3年度契約状況調査票!$C:$AR,23,FALSE)="－","－",IF(VLOOKUP(A37,[7]令和3年度契約状況調査票!$C:$AR,9,FALSE)&lt;&gt;"",TEXT(VLOOKUP(A37,[7]令和3年度契約状況調査票!$C:$AR,19,FALSE),"#.0%")&amp;CHAR(10)&amp;"(B/A×100)",VLOOKUP(A37,[7]令和3年度契約状況調査票!$C:$AR,19,FALSE)))))</f>
        <v/>
      </c>
      <c r="K37" s="20" t="str">
        <f>IF(A37="","",IF(VLOOKUP(A37,[7]令和3年度契約状況調査票!$C:$AR,29,FALSE)="①公益社団法人","公社",IF(VLOOKUP(A37,[7]令和3年度契約状況調査票!$C:$AR,29,FALSE)="②公益財団法人","公財","")))</f>
        <v/>
      </c>
      <c r="L37" s="20" t="str">
        <f>IF(A37="","",VLOOKUP(A37,[7]令和3年度契約状況調査票!$C:$AR,30,FALSE))</f>
        <v/>
      </c>
      <c r="M37" s="21" t="str">
        <f>IF(A37="","",IF(VLOOKUP(A37,[7]令和3年度契約状況調査票!$C:$AR,30,FALSE)="国所管",VLOOKUP(A37,[7]令和3年度契約状況調査票!$C:$AR,24,FALSE),""))</f>
        <v/>
      </c>
      <c r="N37" s="22" t="str">
        <f>IF(A37="","",IF(AND(P37="○",O37="分担契約/単価契約"),"単価契約"&amp;CHAR(10)&amp;"予定調達総額 "&amp;TEXT(VLOOKUP(A37,[7]令和3年度契約状況調査票!$C:$AR,18,FALSE),"#,##0円")&amp;"(B)"&amp;CHAR(10)&amp;"分担契約"&amp;CHAR(10)&amp;VLOOKUP(A37,[7]令和3年度契約状況調査票!$C:$AR,34,FALSE),IF(AND(P37="○",O37="分担契約"),"分担契約"&amp;CHAR(10)&amp;"契約総額 "&amp;TEXT(VLOOKUP(A37,[7]令和3年度契約状況調査票!$C:$AR,18,FALSE),"#,##0円")&amp;"(B)"&amp;CHAR(10)&amp;VLOOKUP(A37,[7]令和3年度契約状況調査票!$C:$AR,34,FALSE),(IF(O37="分担契約/単価契約","単価契約"&amp;CHAR(10)&amp;"予定調達総額 "&amp;TEXT(VLOOKUP(A37,[7]令和3年度契約状況調査票!$C:$AR,18,FALSE),"#,##0円")&amp;CHAR(10)&amp;"分担契約"&amp;CHAR(10)&amp;VLOOKUP(A37,[7]令和3年度契約状況調査票!$C:$AR,34,FALSE),IF(O37="分担契約","分担契約"&amp;CHAR(10)&amp;"契約総額 "&amp;TEXT(VLOOKUP(A37,[7]令和3年度契約状況調査票!$C:$AR,18,FALSE),"#,##0円")&amp;CHAR(10)&amp;VLOOKUP(A37,[7]令和3年度契約状況調査票!$C:$AR,34,FALSE),IF(O37="単価契約","単価契約"&amp;CHAR(10)&amp;"予定調達総額 "&amp;TEXT(VLOOKUP(A37,[7]令和3年度契約状況調査票!$C:$AR,18,FALSE),"#,##0円")&amp;CHAR(10)&amp;VLOOKUP(A37,[7]令和3年度契約状況調査票!$C:$AR,34,FALSE),VLOOKUP(A37,[7]令和3年度契約状況調査票!$C:$AR,34,FALSE))))))))</f>
        <v/>
      </c>
      <c r="O37" s="11" t="str">
        <f>IF(A37="","",VLOOKUP(A37,[7]令和3年度契約状況調査票!$C:$BY,55,FALSE))</f>
        <v/>
      </c>
      <c r="P37" s="11" t="str">
        <f>IF(A37="","",IF(VLOOKUP(A37,[7]令和3年度契約状況調査票!$C:$AR,23,FALSE)="②同種の他の契約の予定価格を類推されるおそれがあるため公表しない","×","○"))</f>
        <v/>
      </c>
    </row>
    <row r="38" spans="1:16" s="11" customFormat="1" ht="75" customHeight="1">
      <c r="A38" s="12" t="str">
        <f>IF(MAX([7]令和3年度契約状況調査票!C37:C282)&gt;=ROW()-5,ROW()-5,"")</f>
        <v/>
      </c>
      <c r="B38" s="13" t="str">
        <f>IF(A38="","",VLOOKUP(A38,[7]令和3年度契約状況調査票!$C:$AR,7,FALSE))</f>
        <v/>
      </c>
      <c r="C38" s="14" t="str">
        <f>IF(A38="","",VLOOKUP(A38,[7]令和3年度契約状況調査票!$C:$AR,8,FALSE))</f>
        <v/>
      </c>
      <c r="D38" s="15" t="str">
        <f>IF(A38="","",VLOOKUP(A38,[7]令和3年度契約状況調査票!$C:$AR,11,FALSE))</f>
        <v/>
      </c>
      <c r="E38" s="13" t="str">
        <f>IF(A38="","",VLOOKUP(A38,[7]令和3年度契約状況調査票!$C:$AR,12,FALSE))</f>
        <v/>
      </c>
      <c r="F38" s="16" t="str">
        <f>IF(A38="","",VLOOKUP(A38,[7]令和3年度契約状況調査票!$C:$AR,13,FALSE))</f>
        <v/>
      </c>
      <c r="G38" s="17" t="str">
        <f>IF(A38="","",IF(VLOOKUP(A38,[7]令和3年度契約状況調査票!$C:$AR,14,FALSE)="②一般競争入札（総合評価方式）","一般競争入札"&amp;CHAR(10)&amp;"（総合評価方式）","一般競争入札"))</f>
        <v/>
      </c>
      <c r="H38" s="18" t="str">
        <f>IF(A38="","",IF(VLOOKUP(A38,[7]令和3年度契約状況調査票!$C:$AR,23,FALSE)="②同種の他の契約の予定価格を類推されるおそれがあるため公表しない","同種の他の契約の予定価格を類推されるおそれがあるため公表しない",IF(VLOOKUP(A38,[7]令和3年度契約状況調査票!$C:$AR,23,FALSE)="－","－",IF(VLOOKUP(A38,[7]令和3年度契約状況調査票!$C:$AR,9,FALSE)&lt;&gt;"",TEXT(VLOOKUP(A38,[7]令和3年度契約状況調査票!$C:$AR,16,FALSE),"#,##0円")&amp;CHAR(10)&amp;"(A)",VLOOKUP(A38,[7]令和3年度契約状況調査票!$C:$AR,16,FALSE)))))</f>
        <v/>
      </c>
      <c r="I38" s="18" t="str">
        <f>IF(A38="","",VLOOKUP(A38,[7]令和3年度契約状況調査票!$C:$AR,17,FALSE))</f>
        <v/>
      </c>
      <c r="J38" s="19" t="str">
        <f>IF(A38="","",IF(VLOOKUP(A38,[7]令和3年度契約状況調査票!$C:$AR,23,FALSE)="②同種の他の契約の予定価格を類推されるおそれがあるため公表しない","－",IF(VLOOKUP(A38,[7]令和3年度契約状況調査票!$C:$AR,23,FALSE)="－","－",IF(VLOOKUP(A38,[7]令和3年度契約状況調査票!$C:$AR,9,FALSE)&lt;&gt;"",TEXT(VLOOKUP(A38,[7]令和3年度契約状況調査票!$C:$AR,19,FALSE),"#.0%")&amp;CHAR(10)&amp;"(B/A×100)",VLOOKUP(A38,[7]令和3年度契約状況調査票!$C:$AR,19,FALSE)))))</f>
        <v/>
      </c>
      <c r="K38" s="20" t="str">
        <f>IF(A38="","",IF(VLOOKUP(A38,[7]令和3年度契約状況調査票!$C:$AR,29,FALSE)="①公益社団法人","公社",IF(VLOOKUP(A38,[7]令和3年度契約状況調査票!$C:$AR,29,FALSE)="②公益財団法人","公財","")))</f>
        <v/>
      </c>
      <c r="L38" s="20" t="str">
        <f>IF(A38="","",VLOOKUP(A38,[7]令和3年度契約状況調査票!$C:$AR,30,FALSE))</f>
        <v/>
      </c>
      <c r="M38" s="21" t="str">
        <f>IF(A38="","",IF(VLOOKUP(A38,[7]令和3年度契約状況調査票!$C:$AR,30,FALSE)="国所管",VLOOKUP(A38,[7]令和3年度契約状況調査票!$C:$AR,24,FALSE),""))</f>
        <v/>
      </c>
      <c r="N38" s="22" t="str">
        <f>IF(A38="","",IF(AND(P38="○",O38="分担契約/単価契約"),"単価契約"&amp;CHAR(10)&amp;"予定調達総額 "&amp;TEXT(VLOOKUP(A38,[7]令和3年度契約状況調査票!$C:$AR,18,FALSE),"#,##0円")&amp;"(B)"&amp;CHAR(10)&amp;"分担契約"&amp;CHAR(10)&amp;VLOOKUP(A38,[7]令和3年度契約状況調査票!$C:$AR,34,FALSE),IF(AND(P38="○",O38="分担契約"),"分担契約"&amp;CHAR(10)&amp;"契約総額 "&amp;TEXT(VLOOKUP(A38,[7]令和3年度契約状況調査票!$C:$AR,18,FALSE),"#,##0円")&amp;"(B)"&amp;CHAR(10)&amp;VLOOKUP(A38,[7]令和3年度契約状況調査票!$C:$AR,34,FALSE),(IF(O38="分担契約/単価契約","単価契約"&amp;CHAR(10)&amp;"予定調達総額 "&amp;TEXT(VLOOKUP(A38,[7]令和3年度契約状況調査票!$C:$AR,18,FALSE),"#,##0円")&amp;CHAR(10)&amp;"分担契約"&amp;CHAR(10)&amp;VLOOKUP(A38,[7]令和3年度契約状況調査票!$C:$AR,34,FALSE),IF(O38="分担契約","分担契約"&amp;CHAR(10)&amp;"契約総額 "&amp;TEXT(VLOOKUP(A38,[7]令和3年度契約状況調査票!$C:$AR,18,FALSE),"#,##0円")&amp;CHAR(10)&amp;VLOOKUP(A38,[7]令和3年度契約状況調査票!$C:$AR,34,FALSE),IF(O38="単価契約","単価契約"&amp;CHAR(10)&amp;"予定調達総額 "&amp;TEXT(VLOOKUP(A38,[7]令和3年度契約状況調査票!$C:$AR,18,FALSE),"#,##0円")&amp;CHAR(10)&amp;VLOOKUP(A38,[7]令和3年度契約状況調査票!$C:$AR,34,FALSE),VLOOKUP(A38,[7]令和3年度契約状況調査票!$C:$AR,34,FALSE))))))))</f>
        <v/>
      </c>
      <c r="O38" s="11" t="str">
        <f>IF(A38="","",VLOOKUP(A38,[7]令和3年度契約状況調査票!$C:$BY,55,FALSE))</f>
        <v/>
      </c>
      <c r="P38" s="11" t="str">
        <f>IF(A38="","",IF(VLOOKUP(A38,[7]令和3年度契約状況調査票!$C:$AR,23,FALSE)="②同種の他の契約の予定価格を類推されるおそれがあるため公表しない","×","○"))</f>
        <v/>
      </c>
    </row>
    <row r="39" spans="1:16" s="11" customFormat="1" ht="75" customHeight="1">
      <c r="A39" s="12" t="str">
        <f>IF(MAX([7]令和3年度契約状況調査票!C38:C283)&gt;=ROW()-5,ROW()-5,"")</f>
        <v/>
      </c>
      <c r="B39" s="13" t="str">
        <f>IF(A39="","",VLOOKUP(A39,[7]令和3年度契約状況調査票!$C:$AR,7,FALSE))</f>
        <v/>
      </c>
      <c r="C39" s="14" t="str">
        <f>IF(A39="","",VLOOKUP(A39,[7]令和3年度契約状況調査票!$C:$AR,8,FALSE))</f>
        <v/>
      </c>
      <c r="D39" s="15" t="str">
        <f>IF(A39="","",VLOOKUP(A39,[7]令和3年度契約状況調査票!$C:$AR,11,FALSE))</f>
        <v/>
      </c>
      <c r="E39" s="13" t="str">
        <f>IF(A39="","",VLOOKUP(A39,[7]令和3年度契約状況調査票!$C:$AR,12,FALSE))</f>
        <v/>
      </c>
      <c r="F39" s="16" t="str">
        <f>IF(A39="","",VLOOKUP(A39,[7]令和3年度契約状況調査票!$C:$AR,13,FALSE))</f>
        <v/>
      </c>
      <c r="G39" s="17" t="str">
        <f>IF(A39="","",IF(VLOOKUP(A39,[7]令和3年度契約状況調査票!$C:$AR,14,FALSE)="②一般競争入札（総合評価方式）","一般競争入札"&amp;CHAR(10)&amp;"（総合評価方式）","一般競争入札"))</f>
        <v/>
      </c>
      <c r="H39" s="18" t="str">
        <f>IF(A39="","",IF(VLOOKUP(A39,[7]令和3年度契約状況調査票!$C:$AR,23,FALSE)="②同種の他の契約の予定価格を類推されるおそれがあるため公表しない","同種の他の契約の予定価格を類推されるおそれがあるため公表しない",IF(VLOOKUP(A39,[7]令和3年度契約状況調査票!$C:$AR,23,FALSE)="－","－",IF(VLOOKUP(A39,[7]令和3年度契約状況調査票!$C:$AR,9,FALSE)&lt;&gt;"",TEXT(VLOOKUP(A39,[7]令和3年度契約状況調査票!$C:$AR,16,FALSE),"#,##0円")&amp;CHAR(10)&amp;"(A)",VLOOKUP(A39,[7]令和3年度契約状況調査票!$C:$AR,16,FALSE)))))</f>
        <v/>
      </c>
      <c r="I39" s="18" t="str">
        <f>IF(A39="","",VLOOKUP(A39,[7]令和3年度契約状況調査票!$C:$AR,17,FALSE))</f>
        <v/>
      </c>
      <c r="J39" s="19" t="str">
        <f>IF(A39="","",IF(VLOOKUP(A39,[7]令和3年度契約状況調査票!$C:$AR,23,FALSE)="②同種の他の契約の予定価格を類推されるおそれがあるため公表しない","－",IF(VLOOKUP(A39,[7]令和3年度契約状況調査票!$C:$AR,23,FALSE)="－","－",IF(VLOOKUP(A39,[7]令和3年度契約状況調査票!$C:$AR,9,FALSE)&lt;&gt;"",TEXT(VLOOKUP(A39,[7]令和3年度契約状況調査票!$C:$AR,19,FALSE),"#.0%")&amp;CHAR(10)&amp;"(B/A×100)",VLOOKUP(A39,[7]令和3年度契約状況調査票!$C:$AR,19,FALSE)))))</f>
        <v/>
      </c>
      <c r="K39" s="20" t="str">
        <f>IF(A39="","",IF(VLOOKUP(A39,[7]令和3年度契約状況調査票!$C:$AR,29,FALSE)="①公益社団法人","公社",IF(VLOOKUP(A39,[7]令和3年度契約状況調査票!$C:$AR,29,FALSE)="②公益財団法人","公財","")))</f>
        <v/>
      </c>
      <c r="L39" s="20" t="str">
        <f>IF(A39="","",VLOOKUP(A39,[7]令和3年度契約状況調査票!$C:$AR,30,FALSE))</f>
        <v/>
      </c>
      <c r="M39" s="21" t="str">
        <f>IF(A39="","",IF(VLOOKUP(A39,[7]令和3年度契約状況調査票!$C:$AR,30,FALSE)="国所管",VLOOKUP(A39,[7]令和3年度契約状況調査票!$C:$AR,24,FALSE),""))</f>
        <v/>
      </c>
      <c r="N39" s="22" t="str">
        <f>IF(A39="","",IF(AND(P39="○",O39="分担契約/単価契約"),"単価契約"&amp;CHAR(10)&amp;"予定調達総額 "&amp;TEXT(VLOOKUP(A39,[7]令和3年度契約状況調査票!$C:$AR,18,FALSE),"#,##0円")&amp;"(B)"&amp;CHAR(10)&amp;"分担契約"&amp;CHAR(10)&amp;VLOOKUP(A39,[7]令和3年度契約状況調査票!$C:$AR,34,FALSE),IF(AND(P39="○",O39="分担契約"),"分担契約"&amp;CHAR(10)&amp;"契約総額 "&amp;TEXT(VLOOKUP(A39,[7]令和3年度契約状況調査票!$C:$AR,18,FALSE),"#,##0円")&amp;"(B)"&amp;CHAR(10)&amp;VLOOKUP(A39,[7]令和3年度契約状況調査票!$C:$AR,34,FALSE),(IF(O39="分担契約/単価契約","単価契約"&amp;CHAR(10)&amp;"予定調達総額 "&amp;TEXT(VLOOKUP(A39,[7]令和3年度契約状況調査票!$C:$AR,18,FALSE),"#,##0円")&amp;CHAR(10)&amp;"分担契約"&amp;CHAR(10)&amp;VLOOKUP(A39,[7]令和3年度契約状況調査票!$C:$AR,34,FALSE),IF(O39="分担契約","分担契約"&amp;CHAR(10)&amp;"契約総額 "&amp;TEXT(VLOOKUP(A39,[7]令和3年度契約状況調査票!$C:$AR,18,FALSE),"#,##0円")&amp;CHAR(10)&amp;VLOOKUP(A39,[7]令和3年度契約状況調査票!$C:$AR,34,FALSE),IF(O39="単価契約","単価契約"&amp;CHAR(10)&amp;"予定調達総額 "&amp;TEXT(VLOOKUP(A39,[7]令和3年度契約状況調査票!$C:$AR,18,FALSE),"#,##0円")&amp;CHAR(10)&amp;VLOOKUP(A39,[7]令和3年度契約状況調査票!$C:$AR,34,FALSE),VLOOKUP(A39,[7]令和3年度契約状況調査票!$C:$AR,34,FALSE))))))))</f>
        <v/>
      </c>
      <c r="O39" s="11" t="str">
        <f>IF(A39="","",VLOOKUP(A39,[7]令和3年度契約状況調査票!$C:$BY,55,FALSE))</f>
        <v/>
      </c>
      <c r="P39" s="11" t="str">
        <f>IF(A39="","",IF(VLOOKUP(A39,[7]令和3年度契約状況調査票!$C:$AR,23,FALSE)="②同種の他の契約の予定価格を類推されるおそれがあるため公表しない","×","○"))</f>
        <v/>
      </c>
    </row>
    <row r="40" spans="1:16" s="11" customFormat="1" ht="75" customHeight="1">
      <c r="A40" s="12" t="str">
        <f>IF(MAX([7]令和3年度契約状況調査票!C39:C284)&gt;=ROW()-5,ROW()-5,"")</f>
        <v/>
      </c>
      <c r="B40" s="13" t="str">
        <f>IF(A40="","",VLOOKUP(A40,[7]令和3年度契約状況調査票!$C:$AR,7,FALSE))</f>
        <v/>
      </c>
      <c r="C40" s="14" t="str">
        <f>IF(A40="","",VLOOKUP(A40,[7]令和3年度契約状況調査票!$C:$AR,8,FALSE))</f>
        <v/>
      </c>
      <c r="D40" s="15" t="str">
        <f>IF(A40="","",VLOOKUP(A40,[7]令和3年度契約状況調査票!$C:$AR,11,FALSE))</f>
        <v/>
      </c>
      <c r="E40" s="13" t="str">
        <f>IF(A40="","",VLOOKUP(A40,[7]令和3年度契約状況調査票!$C:$AR,12,FALSE))</f>
        <v/>
      </c>
      <c r="F40" s="16" t="str">
        <f>IF(A40="","",VLOOKUP(A40,[7]令和3年度契約状況調査票!$C:$AR,13,FALSE))</f>
        <v/>
      </c>
      <c r="G40" s="17" t="str">
        <f>IF(A40="","",IF(VLOOKUP(A40,[7]令和3年度契約状況調査票!$C:$AR,14,FALSE)="②一般競争入札（総合評価方式）","一般競争入札"&amp;CHAR(10)&amp;"（総合評価方式）","一般競争入札"))</f>
        <v/>
      </c>
      <c r="H40" s="18" t="str">
        <f>IF(A40="","",IF(VLOOKUP(A40,[7]令和3年度契約状況調査票!$C:$AR,23,FALSE)="②同種の他の契約の予定価格を類推されるおそれがあるため公表しない","同種の他の契約の予定価格を類推されるおそれがあるため公表しない",IF(VLOOKUP(A40,[7]令和3年度契約状況調査票!$C:$AR,23,FALSE)="－","－",IF(VLOOKUP(A40,[7]令和3年度契約状況調査票!$C:$AR,9,FALSE)&lt;&gt;"",TEXT(VLOOKUP(A40,[7]令和3年度契約状況調査票!$C:$AR,16,FALSE),"#,##0円")&amp;CHAR(10)&amp;"(A)",VLOOKUP(A40,[7]令和3年度契約状況調査票!$C:$AR,16,FALSE)))))</f>
        <v/>
      </c>
      <c r="I40" s="18" t="str">
        <f>IF(A40="","",VLOOKUP(A40,[7]令和3年度契約状況調査票!$C:$AR,17,FALSE))</f>
        <v/>
      </c>
      <c r="J40" s="19" t="str">
        <f>IF(A40="","",IF(VLOOKUP(A40,[7]令和3年度契約状況調査票!$C:$AR,23,FALSE)="②同種の他の契約の予定価格を類推されるおそれがあるため公表しない","－",IF(VLOOKUP(A40,[7]令和3年度契約状況調査票!$C:$AR,23,FALSE)="－","－",IF(VLOOKUP(A40,[7]令和3年度契約状況調査票!$C:$AR,9,FALSE)&lt;&gt;"",TEXT(VLOOKUP(A40,[7]令和3年度契約状況調査票!$C:$AR,19,FALSE),"#.0%")&amp;CHAR(10)&amp;"(B/A×100)",VLOOKUP(A40,[7]令和3年度契約状況調査票!$C:$AR,19,FALSE)))))</f>
        <v/>
      </c>
      <c r="K40" s="20" t="str">
        <f>IF(A40="","",IF(VLOOKUP(A40,[7]令和3年度契約状況調査票!$C:$AR,29,FALSE)="①公益社団法人","公社",IF(VLOOKUP(A40,[7]令和3年度契約状況調査票!$C:$AR,29,FALSE)="②公益財団法人","公財","")))</f>
        <v/>
      </c>
      <c r="L40" s="20" t="str">
        <f>IF(A40="","",VLOOKUP(A40,[7]令和3年度契約状況調査票!$C:$AR,30,FALSE))</f>
        <v/>
      </c>
      <c r="M40" s="21" t="str">
        <f>IF(A40="","",IF(VLOOKUP(A40,[7]令和3年度契約状況調査票!$C:$AR,30,FALSE)="国所管",VLOOKUP(A40,[7]令和3年度契約状況調査票!$C:$AR,24,FALSE),""))</f>
        <v/>
      </c>
      <c r="N40" s="22" t="str">
        <f>IF(A40="","",IF(AND(P40="○",O40="分担契約/単価契約"),"単価契約"&amp;CHAR(10)&amp;"予定調達総額 "&amp;TEXT(VLOOKUP(A40,[7]令和3年度契約状況調査票!$C:$AR,18,FALSE),"#,##0円")&amp;"(B)"&amp;CHAR(10)&amp;"分担契約"&amp;CHAR(10)&amp;VLOOKUP(A40,[7]令和3年度契約状況調査票!$C:$AR,34,FALSE),IF(AND(P40="○",O40="分担契約"),"分担契約"&amp;CHAR(10)&amp;"契約総額 "&amp;TEXT(VLOOKUP(A40,[7]令和3年度契約状況調査票!$C:$AR,18,FALSE),"#,##0円")&amp;"(B)"&amp;CHAR(10)&amp;VLOOKUP(A40,[7]令和3年度契約状況調査票!$C:$AR,34,FALSE),(IF(O40="分担契約/単価契約","単価契約"&amp;CHAR(10)&amp;"予定調達総額 "&amp;TEXT(VLOOKUP(A40,[7]令和3年度契約状況調査票!$C:$AR,18,FALSE),"#,##0円")&amp;CHAR(10)&amp;"分担契約"&amp;CHAR(10)&amp;VLOOKUP(A40,[7]令和3年度契約状況調査票!$C:$AR,34,FALSE),IF(O40="分担契約","分担契約"&amp;CHAR(10)&amp;"契約総額 "&amp;TEXT(VLOOKUP(A40,[7]令和3年度契約状況調査票!$C:$AR,18,FALSE),"#,##0円")&amp;CHAR(10)&amp;VLOOKUP(A40,[7]令和3年度契約状況調査票!$C:$AR,34,FALSE),IF(O40="単価契約","単価契約"&amp;CHAR(10)&amp;"予定調達総額 "&amp;TEXT(VLOOKUP(A40,[7]令和3年度契約状況調査票!$C:$AR,18,FALSE),"#,##0円")&amp;CHAR(10)&amp;VLOOKUP(A40,[7]令和3年度契約状況調査票!$C:$AR,34,FALSE),VLOOKUP(A40,[7]令和3年度契約状況調査票!$C:$AR,34,FALSE))))))))</f>
        <v/>
      </c>
      <c r="O40" s="11" t="str">
        <f>IF(A40="","",VLOOKUP(A40,[7]令和3年度契約状況調査票!$C:$BY,55,FALSE))</f>
        <v/>
      </c>
      <c r="P40" s="11" t="str">
        <f>IF(A40="","",IF(VLOOKUP(A40,[7]令和3年度契約状況調査票!$C:$AR,23,FALSE)="②同種の他の契約の予定価格を類推されるおそれがあるため公表しない","×","○"))</f>
        <v/>
      </c>
    </row>
    <row r="41" spans="1:16" s="11" customFormat="1" ht="75" customHeight="1">
      <c r="A41" s="12" t="str">
        <f>IF(MAX([7]令和3年度契約状況調査票!C40:C285)&gt;=ROW()-5,ROW()-5,"")</f>
        <v/>
      </c>
      <c r="B41" s="13" t="str">
        <f>IF(A41="","",VLOOKUP(A41,[7]令和3年度契約状況調査票!$C:$AR,7,FALSE))</f>
        <v/>
      </c>
      <c r="C41" s="14" t="str">
        <f>IF(A41="","",VLOOKUP(A41,[7]令和3年度契約状況調査票!$C:$AR,8,FALSE))</f>
        <v/>
      </c>
      <c r="D41" s="15" t="str">
        <f>IF(A41="","",VLOOKUP(A41,[7]令和3年度契約状況調査票!$C:$AR,11,FALSE))</f>
        <v/>
      </c>
      <c r="E41" s="13" t="str">
        <f>IF(A41="","",VLOOKUP(A41,[7]令和3年度契約状況調査票!$C:$AR,12,FALSE))</f>
        <v/>
      </c>
      <c r="F41" s="16" t="str">
        <f>IF(A41="","",VLOOKUP(A41,[7]令和3年度契約状況調査票!$C:$AR,13,FALSE))</f>
        <v/>
      </c>
      <c r="G41" s="17" t="str">
        <f>IF(A41="","",IF(VLOOKUP(A41,[7]令和3年度契約状況調査票!$C:$AR,14,FALSE)="②一般競争入札（総合評価方式）","一般競争入札"&amp;CHAR(10)&amp;"（総合評価方式）","一般競争入札"))</f>
        <v/>
      </c>
      <c r="H41" s="18" t="str">
        <f>IF(A41="","",IF(VLOOKUP(A41,[7]令和3年度契約状況調査票!$C:$AR,23,FALSE)="②同種の他の契約の予定価格を類推されるおそれがあるため公表しない","同種の他の契約の予定価格を類推されるおそれがあるため公表しない",IF(VLOOKUP(A41,[7]令和3年度契約状況調査票!$C:$AR,23,FALSE)="－","－",IF(VLOOKUP(A41,[7]令和3年度契約状況調査票!$C:$AR,9,FALSE)&lt;&gt;"",TEXT(VLOOKUP(A41,[7]令和3年度契約状況調査票!$C:$AR,16,FALSE),"#,##0円")&amp;CHAR(10)&amp;"(A)",VLOOKUP(A41,[7]令和3年度契約状況調査票!$C:$AR,16,FALSE)))))</f>
        <v/>
      </c>
      <c r="I41" s="18" t="str">
        <f>IF(A41="","",VLOOKUP(A41,[7]令和3年度契約状況調査票!$C:$AR,17,FALSE))</f>
        <v/>
      </c>
      <c r="J41" s="19" t="str">
        <f>IF(A41="","",IF(VLOOKUP(A41,[7]令和3年度契約状況調査票!$C:$AR,23,FALSE)="②同種の他の契約の予定価格を類推されるおそれがあるため公表しない","－",IF(VLOOKUP(A41,[7]令和3年度契約状況調査票!$C:$AR,23,FALSE)="－","－",IF(VLOOKUP(A41,[7]令和3年度契約状況調査票!$C:$AR,9,FALSE)&lt;&gt;"",TEXT(VLOOKUP(A41,[7]令和3年度契約状況調査票!$C:$AR,19,FALSE),"#.0%")&amp;CHAR(10)&amp;"(B/A×100)",VLOOKUP(A41,[7]令和3年度契約状況調査票!$C:$AR,19,FALSE)))))</f>
        <v/>
      </c>
      <c r="K41" s="20" t="str">
        <f>IF(A41="","",IF(VLOOKUP(A41,[7]令和3年度契約状況調査票!$C:$AR,29,FALSE)="①公益社団法人","公社",IF(VLOOKUP(A41,[7]令和3年度契約状況調査票!$C:$AR,29,FALSE)="②公益財団法人","公財","")))</f>
        <v/>
      </c>
      <c r="L41" s="20" t="str">
        <f>IF(A41="","",VLOOKUP(A41,[7]令和3年度契約状況調査票!$C:$AR,30,FALSE))</f>
        <v/>
      </c>
      <c r="M41" s="21" t="str">
        <f>IF(A41="","",IF(VLOOKUP(A41,[7]令和3年度契約状況調査票!$C:$AR,30,FALSE)="国所管",VLOOKUP(A41,[7]令和3年度契約状況調査票!$C:$AR,24,FALSE),""))</f>
        <v/>
      </c>
      <c r="N41" s="22" t="str">
        <f>IF(A41="","",IF(AND(P41="○",O41="分担契約/単価契約"),"単価契約"&amp;CHAR(10)&amp;"予定調達総額 "&amp;TEXT(VLOOKUP(A41,[7]令和3年度契約状況調査票!$C:$AR,18,FALSE),"#,##0円")&amp;"(B)"&amp;CHAR(10)&amp;"分担契約"&amp;CHAR(10)&amp;VLOOKUP(A41,[7]令和3年度契約状況調査票!$C:$AR,34,FALSE),IF(AND(P41="○",O41="分担契約"),"分担契約"&amp;CHAR(10)&amp;"契約総額 "&amp;TEXT(VLOOKUP(A41,[7]令和3年度契約状況調査票!$C:$AR,18,FALSE),"#,##0円")&amp;"(B)"&amp;CHAR(10)&amp;VLOOKUP(A41,[7]令和3年度契約状況調査票!$C:$AR,34,FALSE),(IF(O41="分担契約/単価契約","単価契約"&amp;CHAR(10)&amp;"予定調達総額 "&amp;TEXT(VLOOKUP(A41,[7]令和3年度契約状況調査票!$C:$AR,18,FALSE),"#,##0円")&amp;CHAR(10)&amp;"分担契約"&amp;CHAR(10)&amp;VLOOKUP(A41,[7]令和3年度契約状況調査票!$C:$AR,34,FALSE),IF(O41="分担契約","分担契約"&amp;CHAR(10)&amp;"契約総額 "&amp;TEXT(VLOOKUP(A41,[7]令和3年度契約状況調査票!$C:$AR,18,FALSE),"#,##0円")&amp;CHAR(10)&amp;VLOOKUP(A41,[7]令和3年度契約状況調査票!$C:$AR,34,FALSE),IF(O41="単価契約","単価契約"&amp;CHAR(10)&amp;"予定調達総額 "&amp;TEXT(VLOOKUP(A41,[7]令和3年度契約状況調査票!$C:$AR,18,FALSE),"#,##0円")&amp;CHAR(10)&amp;VLOOKUP(A41,[7]令和3年度契約状況調査票!$C:$AR,34,FALSE),VLOOKUP(A41,[7]令和3年度契約状況調査票!$C:$AR,34,FALSE))))))))</f>
        <v/>
      </c>
      <c r="O41" s="11" t="str">
        <f>IF(A41="","",VLOOKUP(A41,[7]令和3年度契約状況調査票!$C:$BY,55,FALSE))</f>
        <v/>
      </c>
      <c r="P41" s="11" t="str">
        <f>IF(A41="","",IF(VLOOKUP(A41,[7]令和3年度契約状況調査票!$C:$AR,23,FALSE)="②同種の他の契約の予定価格を類推されるおそれがあるため公表しない","×","○"))</f>
        <v/>
      </c>
    </row>
    <row r="42" spans="1:16" s="11" customFormat="1" ht="75" customHeight="1">
      <c r="A42" s="12" t="str">
        <f>IF(MAX([7]令和3年度契約状況調査票!C41:C286)&gt;=ROW()-5,ROW()-5,"")</f>
        <v/>
      </c>
      <c r="B42" s="13" t="str">
        <f>IF(A42="","",VLOOKUP(A42,[7]令和3年度契約状況調査票!$C:$AR,7,FALSE))</f>
        <v/>
      </c>
      <c r="C42" s="14" t="str">
        <f>IF(A42="","",VLOOKUP(A42,[7]令和3年度契約状況調査票!$C:$AR,8,FALSE))</f>
        <v/>
      </c>
      <c r="D42" s="15" t="str">
        <f>IF(A42="","",VLOOKUP(A42,[7]令和3年度契約状況調査票!$C:$AR,11,FALSE))</f>
        <v/>
      </c>
      <c r="E42" s="13" t="str">
        <f>IF(A42="","",VLOOKUP(A42,[7]令和3年度契約状況調査票!$C:$AR,12,FALSE))</f>
        <v/>
      </c>
      <c r="F42" s="16" t="str">
        <f>IF(A42="","",VLOOKUP(A42,[7]令和3年度契約状況調査票!$C:$AR,13,FALSE))</f>
        <v/>
      </c>
      <c r="G42" s="17" t="str">
        <f>IF(A42="","",IF(VLOOKUP(A42,[7]令和3年度契約状況調査票!$C:$AR,14,FALSE)="②一般競争入札（総合評価方式）","一般競争入札"&amp;CHAR(10)&amp;"（総合評価方式）","一般競争入札"))</f>
        <v/>
      </c>
      <c r="H42" s="18" t="str">
        <f>IF(A42="","",IF(VLOOKUP(A42,[7]令和3年度契約状況調査票!$C:$AR,23,FALSE)="②同種の他の契約の予定価格を類推されるおそれがあるため公表しない","同種の他の契約の予定価格を類推されるおそれがあるため公表しない",IF(VLOOKUP(A42,[7]令和3年度契約状況調査票!$C:$AR,23,FALSE)="－","－",IF(VLOOKUP(A42,[7]令和3年度契約状況調査票!$C:$AR,9,FALSE)&lt;&gt;"",TEXT(VLOOKUP(A42,[7]令和3年度契約状況調査票!$C:$AR,16,FALSE),"#,##0円")&amp;CHAR(10)&amp;"(A)",VLOOKUP(A42,[7]令和3年度契約状況調査票!$C:$AR,16,FALSE)))))</f>
        <v/>
      </c>
      <c r="I42" s="18" t="str">
        <f>IF(A42="","",VLOOKUP(A42,[7]令和3年度契約状況調査票!$C:$AR,17,FALSE))</f>
        <v/>
      </c>
      <c r="J42" s="19" t="str">
        <f>IF(A42="","",IF(VLOOKUP(A42,[7]令和3年度契約状況調査票!$C:$AR,23,FALSE)="②同種の他の契約の予定価格を類推されるおそれがあるため公表しない","－",IF(VLOOKUP(A42,[7]令和3年度契約状況調査票!$C:$AR,23,FALSE)="－","－",IF(VLOOKUP(A42,[7]令和3年度契約状況調査票!$C:$AR,9,FALSE)&lt;&gt;"",TEXT(VLOOKUP(A42,[7]令和3年度契約状況調査票!$C:$AR,19,FALSE),"#.0%")&amp;CHAR(10)&amp;"(B/A×100)",VLOOKUP(A42,[7]令和3年度契約状況調査票!$C:$AR,19,FALSE)))))</f>
        <v/>
      </c>
      <c r="K42" s="20" t="str">
        <f>IF(A42="","",IF(VLOOKUP(A42,[7]令和3年度契約状況調査票!$C:$AR,29,FALSE)="①公益社団法人","公社",IF(VLOOKUP(A42,[7]令和3年度契約状況調査票!$C:$AR,29,FALSE)="②公益財団法人","公財","")))</f>
        <v/>
      </c>
      <c r="L42" s="20" t="str">
        <f>IF(A42="","",VLOOKUP(A42,[7]令和3年度契約状況調査票!$C:$AR,30,FALSE))</f>
        <v/>
      </c>
      <c r="M42" s="21" t="str">
        <f>IF(A42="","",IF(VLOOKUP(A42,[7]令和3年度契約状況調査票!$C:$AR,30,FALSE)="国所管",VLOOKUP(A42,[7]令和3年度契約状況調査票!$C:$AR,24,FALSE),""))</f>
        <v/>
      </c>
      <c r="N42" s="22" t="str">
        <f>IF(A42="","",IF(AND(P42="○",O42="分担契約/単価契約"),"単価契約"&amp;CHAR(10)&amp;"予定調達総額 "&amp;TEXT(VLOOKUP(A42,[7]令和3年度契約状況調査票!$C:$AR,18,FALSE),"#,##0円")&amp;"(B)"&amp;CHAR(10)&amp;"分担契約"&amp;CHAR(10)&amp;VLOOKUP(A42,[7]令和3年度契約状況調査票!$C:$AR,34,FALSE),IF(AND(P42="○",O42="分担契約"),"分担契約"&amp;CHAR(10)&amp;"契約総額 "&amp;TEXT(VLOOKUP(A42,[7]令和3年度契約状況調査票!$C:$AR,18,FALSE),"#,##0円")&amp;"(B)"&amp;CHAR(10)&amp;VLOOKUP(A42,[7]令和3年度契約状況調査票!$C:$AR,34,FALSE),(IF(O42="分担契約/単価契約","単価契約"&amp;CHAR(10)&amp;"予定調達総額 "&amp;TEXT(VLOOKUP(A42,[7]令和3年度契約状況調査票!$C:$AR,18,FALSE),"#,##0円")&amp;CHAR(10)&amp;"分担契約"&amp;CHAR(10)&amp;VLOOKUP(A42,[7]令和3年度契約状況調査票!$C:$AR,34,FALSE),IF(O42="分担契約","分担契約"&amp;CHAR(10)&amp;"契約総額 "&amp;TEXT(VLOOKUP(A42,[7]令和3年度契約状況調査票!$C:$AR,18,FALSE),"#,##0円")&amp;CHAR(10)&amp;VLOOKUP(A42,[7]令和3年度契約状況調査票!$C:$AR,34,FALSE),IF(O42="単価契約","単価契約"&amp;CHAR(10)&amp;"予定調達総額 "&amp;TEXT(VLOOKUP(A42,[7]令和3年度契約状況調査票!$C:$AR,18,FALSE),"#,##0円")&amp;CHAR(10)&amp;VLOOKUP(A42,[7]令和3年度契約状況調査票!$C:$AR,34,FALSE),VLOOKUP(A42,[7]令和3年度契約状況調査票!$C:$AR,34,FALSE))))))))</f>
        <v/>
      </c>
      <c r="O42" s="11" t="str">
        <f>IF(A42="","",VLOOKUP(A42,[7]令和3年度契約状況調査票!$C:$BY,55,FALSE))</f>
        <v/>
      </c>
      <c r="P42" s="11" t="str">
        <f>IF(A42="","",IF(VLOOKUP(A42,[7]令和3年度契約状況調査票!$C:$AR,23,FALSE)="②同種の他の契約の予定価格を類推されるおそれがあるため公表しない","×","○"))</f>
        <v/>
      </c>
    </row>
    <row r="43" spans="1:16" s="11" customFormat="1" ht="75" customHeight="1">
      <c r="A43" s="12" t="str">
        <f>IF(MAX([7]令和3年度契約状況調査票!C42:C287)&gt;=ROW()-5,ROW()-5,"")</f>
        <v/>
      </c>
      <c r="B43" s="13" t="str">
        <f>IF(A43="","",VLOOKUP(A43,[7]令和3年度契約状況調査票!$C:$AR,7,FALSE))</f>
        <v/>
      </c>
      <c r="C43" s="14" t="str">
        <f>IF(A43="","",VLOOKUP(A43,[7]令和3年度契約状況調査票!$C:$AR,8,FALSE))</f>
        <v/>
      </c>
      <c r="D43" s="15" t="str">
        <f>IF(A43="","",VLOOKUP(A43,[7]令和3年度契約状況調査票!$C:$AR,11,FALSE))</f>
        <v/>
      </c>
      <c r="E43" s="13" t="str">
        <f>IF(A43="","",VLOOKUP(A43,[7]令和3年度契約状況調査票!$C:$AR,12,FALSE))</f>
        <v/>
      </c>
      <c r="F43" s="16" t="str">
        <f>IF(A43="","",VLOOKUP(A43,[7]令和3年度契約状況調査票!$C:$AR,13,FALSE))</f>
        <v/>
      </c>
      <c r="G43" s="17" t="str">
        <f>IF(A43="","",IF(VLOOKUP(A43,[7]令和3年度契約状況調査票!$C:$AR,14,FALSE)="②一般競争入札（総合評価方式）","一般競争入札"&amp;CHAR(10)&amp;"（総合評価方式）","一般競争入札"))</f>
        <v/>
      </c>
      <c r="H43" s="18" t="str">
        <f>IF(A43="","",IF(VLOOKUP(A43,[7]令和3年度契約状況調査票!$C:$AR,23,FALSE)="②同種の他の契約の予定価格を類推されるおそれがあるため公表しない","同種の他の契約の予定価格を類推されるおそれがあるため公表しない",IF(VLOOKUP(A43,[7]令和3年度契約状況調査票!$C:$AR,23,FALSE)="－","－",IF(VLOOKUP(A43,[7]令和3年度契約状況調査票!$C:$AR,9,FALSE)&lt;&gt;"",TEXT(VLOOKUP(A43,[7]令和3年度契約状況調査票!$C:$AR,16,FALSE),"#,##0円")&amp;CHAR(10)&amp;"(A)",VLOOKUP(A43,[7]令和3年度契約状況調査票!$C:$AR,16,FALSE)))))</f>
        <v/>
      </c>
      <c r="I43" s="18" t="str">
        <f>IF(A43="","",VLOOKUP(A43,[7]令和3年度契約状況調査票!$C:$AR,17,FALSE))</f>
        <v/>
      </c>
      <c r="J43" s="19" t="str">
        <f>IF(A43="","",IF(VLOOKUP(A43,[7]令和3年度契約状況調査票!$C:$AR,23,FALSE)="②同種の他の契約の予定価格を類推されるおそれがあるため公表しない","－",IF(VLOOKUP(A43,[7]令和3年度契約状況調査票!$C:$AR,23,FALSE)="－","－",IF(VLOOKUP(A43,[7]令和3年度契約状況調査票!$C:$AR,9,FALSE)&lt;&gt;"",TEXT(VLOOKUP(A43,[7]令和3年度契約状況調査票!$C:$AR,19,FALSE),"#.0%")&amp;CHAR(10)&amp;"(B/A×100)",VLOOKUP(A43,[7]令和3年度契約状況調査票!$C:$AR,19,FALSE)))))</f>
        <v/>
      </c>
      <c r="K43" s="20" t="str">
        <f>IF(A43="","",IF(VLOOKUP(A43,[7]令和3年度契約状況調査票!$C:$AR,29,FALSE)="①公益社団法人","公社",IF(VLOOKUP(A43,[7]令和3年度契約状況調査票!$C:$AR,29,FALSE)="②公益財団法人","公財","")))</f>
        <v/>
      </c>
      <c r="L43" s="20" t="str">
        <f>IF(A43="","",VLOOKUP(A43,[7]令和3年度契約状況調査票!$C:$AR,30,FALSE))</f>
        <v/>
      </c>
      <c r="M43" s="21" t="str">
        <f>IF(A43="","",IF(VLOOKUP(A43,[7]令和3年度契約状況調査票!$C:$AR,30,FALSE)="国所管",VLOOKUP(A43,[7]令和3年度契約状況調査票!$C:$AR,24,FALSE),""))</f>
        <v/>
      </c>
      <c r="N43" s="22" t="str">
        <f>IF(A43="","",IF(AND(P43="○",O43="分担契約/単価契約"),"単価契約"&amp;CHAR(10)&amp;"予定調達総額 "&amp;TEXT(VLOOKUP(A43,[7]令和3年度契約状況調査票!$C:$AR,18,FALSE),"#,##0円")&amp;"(B)"&amp;CHAR(10)&amp;"分担契約"&amp;CHAR(10)&amp;VLOOKUP(A43,[7]令和3年度契約状況調査票!$C:$AR,34,FALSE),IF(AND(P43="○",O43="分担契約"),"分担契約"&amp;CHAR(10)&amp;"契約総額 "&amp;TEXT(VLOOKUP(A43,[7]令和3年度契約状況調査票!$C:$AR,18,FALSE),"#,##0円")&amp;"(B)"&amp;CHAR(10)&amp;VLOOKUP(A43,[7]令和3年度契約状況調査票!$C:$AR,34,FALSE),(IF(O43="分担契約/単価契約","単価契約"&amp;CHAR(10)&amp;"予定調達総額 "&amp;TEXT(VLOOKUP(A43,[7]令和3年度契約状況調査票!$C:$AR,18,FALSE),"#,##0円")&amp;CHAR(10)&amp;"分担契約"&amp;CHAR(10)&amp;VLOOKUP(A43,[7]令和3年度契約状況調査票!$C:$AR,34,FALSE),IF(O43="分担契約","分担契約"&amp;CHAR(10)&amp;"契約総額 "&amp;TEXT(VLOOKUP(A43,[7]令和3年度契約状況調査票!$C:$AR,18,FALSE),"#,##0円")&amp;CHAR(10)&amp;VLOOKUP(A43,[7]令和3年度契約状況調査票!$C:$AR,34,FALSE),IF(O43="単価契約","単価契約"&amp;CHAR(10)&amp;"予定調達総額 "&amp;TEXT(VLOOKUP(A43,[7]令和3年度契約状況調査票!$C:$AR,18,FALSE),"#,##0円")&amp;CHAR(10)&amp;VLOOKUP(A43,[7]令和3年度契約状況調査票!$C:$AR,34,FALSE),VLOOKUP(A43,[7]令和3年度契約状況調査票!$C:$AR,34,FALSE))))))))</f>
        <v/>
      </c>
      <c r="O43" s="11" t="str">
        <f>IF(A43="","",VLOOKUP(A43,[7]令和3年度契約状況調査票!$C:$BY,55,FALSE))</f>
        <v/>
      </c>
      <c r="P43" s="11" t="str">
        <f>IF(A43="","",IF(VLOOKUP(A43,[7]令和3年度契約状況調査票!$C:$AR,23,FALSE)="②同種の他の契約の予定価格を類推されるおそれがあるため公表しない","×","○"))</f>
        <v/>
      </c>
    </row>
    <row r="44" spans="1:16" s="11" customFormat="1" ht="75" customHeight="1">
      <c r="A44" s="12" t="str">
        <f>IF(MAX([7]令和3年度契約状況調査票!C43:C288)&gt;=ROW()-5,ROW()-5,"")</f>
        <v/>
      </c>
      <c r="B44" s="13" t="str">
        <f>IF(A44="","",VLOOKUP(A44,[7]令和3年度契約状況調査票!$C:$AR,7,FALSE))</f>
        <v/>
      </c>
      <c r="C44" s="14" t="str">
        <f>IF(A44="","",VLOOKUP(A44,[7]令和3年度契約状況調査票!$C:$AR,8,FALSE))</f>
        <v/>
      </c>
      <c r="D44" s="15" t="str">
        <f>IF(A44="","",VLOOKUP(A44,[7]令和3年度契約状況調査票!$C:$AR,11,FALSE))</f>
        <v/>
      </c>
      <c r="E44" s="13" t="str">
        <f>IF(A44="","",VLOOKUP(A44,[7]令和3年度契約状況調査票!$C:$AR,12,FALSE))</f>
        <v/>
      </c>
      <c r="F44" s="16" t="str">
        <f>IF(A44="","",VLOOKUP(A44,[7]令和3年度契約状況調査票!$C:$AR,13,FALSE))</f>
        <v/>
      </c>
      <c r="G44" s="17" t="str">
        <f>IF(A44="","",IF(VLOOKUP(A44,[7]令和3年度契約状況調査票!$C:$AR,14,FALSE)="②一般競争入札（総合評価方式）","一般競争入札"&amp;CHAR(10)&amp;"（総合評価方式）","一般競争入札"))</f>
        <v/>
      </c>
      <c r="H44" s="18" t="str">
        <f>IF(A44="","",IF(VLOOKUP(A44,[7]令和3年度契約状況調査票!$C:$AR,23,FALSE)="②同種の他の契約の予定価格を類推されるおそれがあるため公表しない","同種の他の契約の予定価格を類推されるおそれがあるため公表しない",IF(VLOOKUP(A44,[7]令和3年度契約状況調査票!$C:$AR,23,FALSE)="－","－",IF(VLOOKUP(A44,[7]令和3年度契約状況調査票!$C:$AR,9,FALSE)&lt;&gt;"",TEXT(VLOOKUP(A44,[7]令和3年度契約状況調査票!$C:$AR,16,FALSE),"#,##0円")&amp;CHAR(10)&amp;"(A)",VLOOKUP(A44,[7]令和3年度契約状況調査票!$C:$AR,16,FALSE)))))</f>
        <v/>
      </c>
      <c r="I44" s="18" t="str">
        <f>IF(A44="","",VLOOKUP(A44,[7]令和3年度契約状況調査票!$C:$AR,17,FALSE))</f>
        <v/>
      </c>
      <c r="J44" s="19" t="str">
        <f>IF(A44="","",IF(VLOOKUP(A44,[7]令和3年度契約状況調査票!$C:$AR,23,FALSE)="②同種の他の契約の予定価格を類推されるおそれがあるため公表しない","－",IF(VLOOKUP(A44,[7]令和3年度契約状況調査票!$C:$AR,23,FALSE)="－","－",IF(VLOOKUP(A44,[7]令和3年度契約状況調査票!$C:$AR,9,FALSE)&lt;&gt;"",TEXT(VLOOKUP(A44,[7]令和3年度契約状況調査票!$C:$AR,19,FALSE),"#.0%")&amp;CHAR(10)&amp;"(B/A×100)",VLOOKUP(A44,[7]令和3年度契約状況調査票!$C:$AR,19,FALSE)))))</f>
        <v/>
      </c>
      <c r="K44" s="20" t="str">
        <f>IF(A44="","",IF(VLOOKUP(A44,[7]令和3年度契約状況調査票!$C:$AR,29,FALSE)="①公益社団法人","公社",IF(VLOOKUP(A44,[7]令和3年度契約状況調査票!$C:$AR,29,FALSE)="②公益財団法人","公財","")))</f>
        <v/>
      </c>
      <c r="L44" s="20" t="str">
        <f>IF(A44="","",VLOOKUP(A44,[7]令和3年度契約状況調査票!$C:$AR,30,FALSE))</f>
        <v/>
      </c>
      <c r="M44" s="21" t="str">
        <f>IF(A44="","",IF(VLOOKUP(A44,[7]令和3年度契約状況調査票!$C:$AR,30,FALSE)="国所管",VLOOKUP(A44,[7]令和3年度契約状況調査票!$C:$AR,24,FALSE),""))</f>
        <v/>
      </c>
      <c r="N44" s="22" t="str">
        <f>IF(A44="","",IF(AND(P44="○",O44="分担契約/単価契約"),"単価契約"&amp;CHAR(10)&amp;"予定調達総額 "&amp;TEXT(VLOOKUP(A44,[7]令和3年度契約状況調査票!$C:$AR,18,FALSE),"#,##0円")&amp;"(B)"&amp;CHAR(10)&amp;"分担契約"&amp;CHAR(10)&amp;VLOOKUP(A44,[7]令和3年度契約状況調査票!$C:$AR,34,FALSE),IF(AND(P44="○",O44="分担契約"),"分担契約"&amp;CHAR(10)&amp;"契約総額 "&amp;TEXT(VLOOKUP(A44,[7]令和3年度契約状況調査票!$C:$AR,18,FALSE),"#,##0円")&amp;"(B)"&amp;CHAR(10)&amp;VLOOKUP(A44,[7]令和3年度契約状況調査票!$C:$AR,34,FALSE),(IF(O44="分担契約/単価契約","単価契約"&amp;CHAR(10)&amp;"予定調達総額 "&amp;TEXT(VLOOKUP(A44,[7]令和3年度契約状況調査票!$C:$AR,18,FALSE),"#,##0円")&amp;CHAR(10)&amp;"分担契約"&amp;CHAR(10)&amp;VLOOKUP(A44,[7]令和3年度契約状況調査票!$C:$AR,34,FALSE),IF(O44="分担契約","分担契約"&amp;CHAR(10)&amp;"契約総額 "&amp;TEXT(VLOOKUP(A44,[7]令和3年度契約状況調査票!$C:$AR,18,FALSE),"#,##0円")&amp;CHAR(10)&amp;VLOOKUP(A44,[7]令和3年度契約状況調査票!$C:$AR,34,FALSE),IF(O44="単価契約","単価契約"&amp;CHAR(10)&amp;"予定調達総額 "&amp;TEXT(VLOOKUP(A44,[7]令和3年度契約状況調査票!$C:$AR,18,FALSE),"#,##0円")&amp;CHAR(10)&amp;VLOOKUP(A44,[7]令和3年度契約状況調査票!$C:$AR,34,FALSE),VLOOKUP(A44,[7]令和3年度契約状況調査票!$C:$AR,34,FALSE))))))))</f>
        <v/>
      </c>
      <c r="O44" s="11" t="str">
        <f>IF(A44="","",VLOOKUP(A44,[7]令和3年度契約状況調査票!$C:$BY,55,FALSE))</f>
        <v/>
      </c>
      <c r="P44" s="11" t="str">
        <f>IF(A44="","",IF(VLOOKUP(A44,[7]令和3年度契約状況調査票!$C:$AR,23,FALSE)="②同種の他の契約の予定価格を類推されるおそれがあるため公表しない","×","○"))</f>
        <v/>
      </c>
    </row>
    <row r="45" spans="1:16" s="11" customFormat="1" ht="75" customHeight="1">
      <c r="A45" s="12" t="str">
        <f>IF(MAX([7]令和3年度契約状況調査票!C44:C289)&gt;=ROW()-5,ROW()-5,"")</f>
        <v/>
      </c>
      <c r="B45" s="13" t="str">
        <f>IF(A45="","",VLOOKUP(A45,[7]令和3年度契約状況調査票!$C:$AR,7,FALSE))</f>
        <v/>
      </c>
      <c r="C45" s="14" t="str">
        <f>IF(A45="","",VLOOKUP(A45,[7]令和3年度契約状況調査票!$C:$AR,8,FALSE))</f>
        <v/>
      </c>
      <c r="D45" s="15" t="str">
        <f>IF(A45="","",VLOOKUP(A45,[7]令和3年度契約状況調査票!$C:$AR,11,FALSE))</f>
        <v/>
      </c>
      <c r="E45" s="13" t="str">
        <f>IF(A45="","",VLOOKUP(A45,[7]令和3年度契約状況調査票!$C:$AR,12,FALSE))</f>
        <v/>
      </c>
      <c r="F45" s="16" t="str">
        <f>IF(A45="","",VLOOKUP(A45,[7]令和3年度契約状況調査票!$C:$AR,13,FALSE))</f>
        <v/>
      </c>
      <c r="G45" s="17" t="str">
        <f>IF(A45="","",IF(VLOOKUP(A45,[7]令和3年度契約状況調査票!$C:$AR,14,FALSE)="②一般競争入札（総合評価方式）","一般競争入札"&amp;CHAR(10)&amp;"（総合評価方式）","一般競争入札"))</f>
        <v/>
      </c>
      <c r="H45" s="18" t="str">
        <f>IF(A45="","",IF(VLOOKUP(A45,[7]令和3年度契約状況調査票!$C:$AR,23,FALSE)="②同種の他の契約の予定価格を類推されるおそれがあるため公表しない","同種の他の契約の予定価格を類推されるおそれがあるため公表しない",IF(VLOOKUP(A45,[7]令和3年度契約状況調査票!$C:$AR,23,FALSE)="－","－",IF(VLOOKUP(A45,[7]令和3年度契約状況調査票!$C:$AR,9,FALSE)&lt;&gt;"",TEXT(VLOOKUP(A45,[7]令和3年度契約状況調査票!$C:$AR,16,FALSE),"#,##0円")&amp;CHAR(10)&amp;"(A)",VLOOKUP(A45,[7]令和3年度契約状況調査票!$C:$AR,16,FALSE)))))</f>
        <v/>
      </c>
      <c r="I45" s="18" t="str">
        <f>IF(A45="","",VLOOKUP(A45,[7]令和3年度契約状況調査票!$C:$AR,17,FALSE))</f>
        <v/>
      </c>
      <c r="J45" s="19" t="str">
        <f>IF(A45="","",IF(VLOOKUP(A45,[7]令和3年度契約状況調査票!$C:$AR,23,FALSE)="②同種の他の契約の予定価格を類推されるおそれがあるため公表しない","－",IF(VLOOKUP(A45,[7]令和3年度契約状況調査票!$C:$AR,23,FALSE)="－","－",IF(VLOOKUP(A45,[7]令和3年度契約状況調査票!$C:$AR,9,FALSE)&lt;&gt;"",TEXT(VLOOKUP(A45,[7]令和3年度契約状況調査票!$C:$AR,19,FALSE),"#.0%")&amp;CHAR(10)&amp;"(B/A×100)",VLOOKUP(A45,[7]令和3年度契約状況調査票!$C:$AR,19,FALSE)))))</f>
        <v/>
      </c>
      <c r="K45" s="20" t="str">
        <f>IF(A45="","",IF(VLOOKUP(A45,[7]令和3年度契約状況調査票!$C:$AR,29,FALSE)="①公益社団法人","公社",IF(VLOOKUP(A45,[7]令和3年度契約状況調査票!$C:$AR,29,FALSE)="②公益財団法人","公財","")))</f>
        <v/>
      </c>
      <c r="L45" s="20" t="str">
        <f>IF(A45="","",VLOOKUP(A45,[7]令和3年度契約状況調査票!$C:$AR,30,FALSE))</f>
        <v/>
      </c>
      <c r="M45" s="21" t="str">
        <f>IF(A45="","",IF(VLOOKUP(A45,[7]令和3年度契約状況調査票!$C:$AR,30,FALSE)="国所管",VLOOKUP(A45,[7]令和3年度契約状況調査票!$C:$AR,24,FALSE),""))</f>
        <v/>
      </c>
      <c r="N45" s="22" t="str">
        <f>IF(A45="","",IF(AND(P45="○",O45="分担契約/単価契約"),"単価契約"&amp;CHAR(10)&amp;"予定調達総額 "&amp;TEXT(VLOOKUP(A45,[7]令和3年度契約状況調査票!$C:$AR,18,FALSE),"#,##0円")&amp;"(B)"&amp;CHAR(10)&amp;"分担契約"&amp;CHAR(10)&amp;VLOOKUP(A45,[7]令和3年度契約状況調査票!$C:$AR,34,FALSE),IF(AND(P45="○",O45="分担契約"),"分担契約"&amp;CHAR(10)&amp;"契約総額 "&amp;TEXT(VLOOKUP(A45,[7]令和3年度契約状況調査票!$C:$AR,18,FALSE),"#,##0円")&amp;"(B)"&amp;CHAR(10)&amp;VLOOKUP(A45,[7]令和3年度契約状況調査票!$C:$AR,34,FALSE),(IF(O45="分担契約/単価契約","単価契約"&amp;CHAR(10)&amp;"予定調達総額 "&amp;TEXT(VLOOKUP(A45,[7]令和3年度契約状況調査票!$C:$AR,18,FALSE),"#,##0円")&amp;CHAR(10)&amp;"分担契約"&amp;CHAR(10)&amp;VLOOKUP(A45,[7]令和3年度契約状況調査票!$C:$AR,34,FALSE),IF(O45="分担契約","分担契約"&amp;CHAR(10)&amp;"契約総額 "&amp;TEXT(VLOOKUP(A45,[7]令和3年度契約状況調査票!$C:$AR,18,FALSE),"#,##0円")&amp;CHAR(10)&amp;VLOOKUP(A45,[7]令和3年度契約状況調査票!$C:$AR,34,FALSE),IF(O45="単価契約","単価契約"&amp;CHAR(10)&amp;"予定調達総額 "&amp;TEXT(VLOOKUP(A45,[7]令和3年度契約状況調査票!$C:$AR,18,FALSE),"#,##0円")&amp;CHAR(10)&amp;VLOOKUP(A45,[7]令和3年度契約状況調査票!$C:$AR,34,FALSE),VLOOKUP(A45,[7]令和3年度契約状況調査票!$C:$AR,34,FALSE))))))))</f>
        <v/>
      </c>
      <c r="O45" s="11" t="str">
        <f>IF(A45="","",VLOOKUP(A45,[7]令和3年度契約状況調査票!$C:$BY,55,FALSE))</f>
        <v/>
      </c>
      <c r="P45" s="11" t="str">
        <f>IF(A45="","",IF(VLOOKUP(A45,[7]令和3年度契約状況調査票!$C:$AR,23,FALSE)="②同種の他の契約の予定価格を類推されるおそれがあるため公表しない","×","○"))</f>
        <v/>
      </c>
    </row>
    <row r="46" spans="1:16" s="11" customFormat="1" ht="75" customHeight="1">
      <c r="A46" s="12" t="str">
        <f>IF(MAX([7]令和3年度契約状況調査票!C45:C290)&gt;=ROW()-5,ROW()-5,"")</f>
        <v/>
      </c>
      <c r="B46" s="13" t="str">
        <f>IF(A46="","",VLOOKUP(A46,[7]令和3年度契約状況調査票!$C:$AR,7,FALSE))</f>
        <v/>
      </c>
      <c r="C46" s="14" t="str">
        <f>IF(A46="","",VLOOKUP(A46,[7]令和3年度契約状況調査票!$C:$AR,8,FALSE))</f>
        <v/>
      </c>
      <c r="D46" s="15" t="str">
        <f>IF(A46="","",VLOOKUP(A46,[7]令和3年度契約状況調査票!$C:$AR,11,FALSE))</f>
        <v/>
      </c>
      <c r="E46" s="13" t="str">
        <f>IF(A46="","",VLOOKUP(A46,[7]令和3年度契約状況調査票!$C:$AR,12,FALSE))</f>
        <v/>
      </c>
      <c r="F46" s="16" t="str">
        <f>IF(A46="","",VLOOKUP(A46,[7]令和3年度契約状況調査票!$C:$AR,13,FALSE))</f>
        <v/>
      </c>
      <c r="G46" s="17" t="str">
        <f>IF(A46="","",IF(VLOOKUP(A46,[7]令和3年度契約状況調査票!$C:$AR,14,FALSE)="②一般競争入札（総合評価方式）","一般競争入札"&amp;CHAR(10)&amp;"（総合評価方式）","一般競争入札"))</f>
        <v/>
      </c>
      <c r="H46" s="18" t="str">
        <f>IF(A46="","",IF(VLOOKUP(A46,[7]令和3年度契約状況調査票!$C:$AR,23,FALSE)="②同種の他の契約の予定価格を類推されるおそれがあるため公表しない","同種の他の契約の予定価格を類推されるおそれがあるため公表しない",IF(VLOOKUP(A46,[7]令和3年度契約状況調査票!$C:$AR,23,FALSE)="－","－",IF(VLOOKUP(A46,[7]令和3年度契約状況調査票!$C:$AR,9,FALSE)&lt;&gt;"",TEXT(VLOOKUP(A46,[7]令和3年度契約状況調査票!$C:$AR,16,FALSE),"#,##0円")&amp;CHAR(10)&amp;"(A)",VLOOKUP(A46,[7]令和3年度契約状況調査票!$C:$AR,16,FALSE)))))</f>
        <v/>
      </c>
      <c r="I46" s="18" t="str">
        <f>IF(A46="","",VLOOKUP(A46,[7]令和3年度契約状況調査票!$C:$AR,17,FALSE))</f>
        <v/>
      </c>
      <c r="J46" s="19" t="str">
        <f>IF(A46="","",IF(VLOOKUP(A46,[7]令和3年度契約状況調査票!$C:$AR,23,FALSE)="②同種の他の契約の予定価格を類推されるおそれがあるため公表しない","－",IF(VLOOKUP(A46,[7]令和3年度契約状況調査票!$C:$AR,23,FALSE)="－","－",IF(VLOOKUP(A46,[7]令和3年度契約状況調査票!$C:$AR,9,FALSE)&lt;&gt;"",TEXT(VLOOKUP(A46,[7]令和3年度契約状況調査票!$C:$AR,19,FALSE),"#.0%")&amp;CHAR(10)&amp;"(B/A×100)",VLOOKUP(A46,[7]令和3年度契約状況調査票!$C:$AR,19,FALSE)))))</f>
        <v/>
      </c>
      <c r="K46" s="20" t="str">
        <f>IF(A46="","",IF(VLOOKUP(A46,[7]令和3年度契約状況調査票!$C:$AR,29,FALSE)="①公益社団法人","公社",IF(VLOOKUP(A46,[7]令和3年度契約状況調査票!$C:$AR,29,FALSE)="②公益財団法人","公財","")))</f>
        <v/>
      </c>
      <c r="L46" s="20" t="str">
        <f>IF(A46="","",VLOOKUP(A46,[7]令和3年度契約状況調査票!$C:$AR,30,FALSE))</f>
        <v/>
      </c>
      <c r="M46" s="21" t="str">
        <f>IF(A46="","",IF(VLOOKUP(A46,[7]令和3年度契約状況調査票!$C:$AR,30,FALSE)="国所管",VLOOKUP(A46,[7]令和3年度契約状況調査票!$C:$AR,24,FALSE),""))</f>
        <v/>
      </c>
      <c r="N46" s="22" t="str">
        <f>IF(A46="","",IF(AND(P46="○",O46="分担契約/単価契約"),"単価契約"&amp;CHAR(10)&amp;"予定調達総額 "&amp;TEXT(VLOOKUP(A46,[7]令和3年度契約状況調査票!$C:$AR,18,FALSE),"#,##0円")&amp;"(B)"&amp;CHAR(10)&amp;"分担契約"&amp;CHAR(10)&amp;VLOOKUP(A46,[7]令和3年度契約状況調査票!$C:$AR,34,FALSE),IF(AND(P46="○",O46="分担契約"),"分担契約"&amp;CHAR(10)&amp;"契約総額 "&amp;TEXT(VLOOKUP(A46,[7]令和3年度契約状況調査票!$C:$AR,18,FALSE),"#,##0円")&amp;"(B)"&amp;CHAR(10)&amp;VLOOKUP(A46,[7]令和3年度契約状況調査票!$C:$AR,34,FALSE),(IF(O46="分担契約/単価契約","単価契約"&amp;CHAR(10)&amp;"予定調達総額 "&amp;TEXT(VLOOKUP(A46,[7]令和3年度契約状況調査票!$C:$AR,18,FALSE),"#,##0円")&amp;CHAR(10)&amp;"分担契約"&amp;CHAR(10)&amp;VLOOKUP(A46,[7]令和3年度契約状況調査票!$C:$AR,34,FALSE),IF(O46="分担契約","分担契約"&amp;CHAR(10)&amp;"契約総額 "&amp;TEXT(VLOOKUP(A46,[7]令和3年度契約状況調査票!$C:$AR,18,FALSE),"#,##0円")&amp;CHAR(10)&amp;VLOOKUP(A46,[7]令和3年度契約状況調査票!$C:$AR,34,FALSE),IF(O46="単価契約","単価契約"&amp;CHAR(10)&amp;"予定調達総額 "&amp;TEXT(VLOOKUP(A46,[7]令和3年度契約状況調査票!$C:$AR,18,FALSE),"#,##0円")&amp;CHAR(10)&amp;VLOOKUP(A46,[7]令和3年度契約状況調査票!$C:$AR,34,FALSE),VLOOKUP(A46,[7]令和3年度契約状況調査票!$C:$AR,34,FALSE))))))))</f>
        <v/>
      </c>
      <c r="O46" s="11" t="str">
        <f>IF(A46="","",VLOOKUP(A46,[7]令和3年度契約状況調査票!$C:$BY,55,FALSE))</f>
        <v/>
      </c>
      <c r="P46" s="11" t="str">
        <f>IF(A46="","",IF(VLOOKUP(A46,[7]令和3年度契約状況調査票!$C:$AR,23,FALSE)="②同種の他の契約の予定価格を類推されるおそれがあるため公表しない","×","○"))</f>
        <v/>
      </c>
    </row>
    <row r="47" spans="1:16" s="11" customFormat="1" ht="75" customHeight="1">
      <c r="A47" s="12" t="str">
        <f>IF(MAX([7]令和3年度契約状況調査票!C46:C291)&gt;=ROW()-5,ROW()-5,"")</f>
        <v/>
      </c>
      <c r="B47" s="13" t="str">
        <f>IF(A47="","",VLOOKUP(A47,[7]令和3年度契約状況調査票!$C:$AR,7,FALSE))</f>
        <v/>
      </c>
      <c r="C47" s="14" t="str">
        <f>IF(A47="","",VLOOKUP(A47,[7]令和3年度契約状況調査票!$C:$AR,8,FALSE))</f>
        <v/>
      </c>
      <c r="D47" s="15" t="str">
        <f>IF(A47="","",VLOOKUP(A47,[7]令和3年度契約状況調査票!$C:$AR,11,FALSE))</f>
        <v/>
      </c>
      <c r="E47" s="13" t="str">
        <f>IF(A47="","",VLOOKUP(A47,[7]令和3年度契約状況調査票!$C:$AR,12,FALSE))</f>
        <v/>
      </c>
      <c r="F47" s="16" t="str">
        <f>IF(A47="","",VLOOKUP(A47,[7]令和3年度契約状況調査票!$C:$AR,13,FALSE))</f>
        <v/>
      </c>
      <c r="G47" s="17" t="str">
        <f>IF(A47="","",IF(VLOOKUP(A47,[7]令和3年度契約状況調査票!$C:$AR,14,FALSE)="②一般競争入札（総合評価方式）","一般競争入札"&amp;CHAR(10)&amp;"（総合評価方式）","一般競争入札"))</f>
        <v/>
      </c>
      <c r="H47" s="18" t="str">
        <f>IF(A47="","",IF(VLOOKUP(A47,[7]令和3年度契約状況調査票!$C:$AR,23,FALSE)="②同種の他の契約の予定価格を類推されるおそれがあるため公表しない","同種の他の契約の予定価格を類推されるおそれがあるため公表しない",IF(VLOOKUP(A47,[7]令和3年度契約状況調査票!$C:$AR,23,FALSE)="－","－",IF(VLOOKUP(A47,[7]令和3年度契約状況調査票!$C:$AR,9,FALSE)&lt;&gt;"",TEXT(VLOOKUP(A47,[7]令和3年度契約状況調査票!$C:$AR,16,FALSE),"#,##0円")&amp;CHAR(10)&amp;"(A)",VLOOKUP(A47,[7]令和3年度契約状況調査票!$C:$AR,16,FALSE)))))</f>
        <v/>
      </c>
      <c r="I47" s="18" t="str">
        <f>IF(A47="","",VLOOKUP(A47,[7]令和3年度契約状況調査票!$C:$AR,17,FALSE))</f>
        <v/>
      </c>
      <c r="J47" s="19" t="str">
        <f>IF(A47="","",IF(VLOOKUP(A47,[7]令和3年度契約状況調査票!$C:$AR,23,FALSE)="②同種の他の契約の予定価格を類推されるおそれがあるため公表しない","－",IF(VLOOKUP(A47,[7]令和3年度契約状況調査票!$C:$AR,23,FALSE)="－","－",IF(VLOOKUP(A47,[7]令和3年度契約状況調査票!$C:$AR,9,FALSE)&lt;&gt;"",TEXT(VLOOKUP(A47,[7]令和3年度契約状況調査票!$C:$AR,19,FALSE),"#.0%")&amp;CHAR(10)&amp;"(B/A×100)",VLOOKUP(A47,[7]令和3年度契約状況調査票!$C:$AR,19,FALSE)))))</f>
        <v/>
      </c>
      <c r="K47" s="20" t="str">
        <f>IF(A47="","",IF(VLOOKUP(A47,[7]令和3年度契約状況調査票!$C:$AR,29,FALSE)="①公益社団法人","公社",IF(VLOOKUP(A47,[7]令和3年度契約状況調査票!$C:$AR,29,FALSE)="②公益財団法人","公財","")))</f>
        <v/>
      </c>
      <c r="L47" s="20" t="str">
        <f>IF(A47="","",VLOOKUP(A47,[7]令和3年度契約状況調査票!$C:$AR,30,FALSE))</f>
        <v/>
      </c>
      <c r="M47" s="21" t="str">
        <f>IF(A47="","",IF(VLOOKUP(A47,[7]令和3年度契約状況調査票!$C:$AR,30,FALSE)="国所管",VLOOKUP(A47,[7]令和3年度契約状況調査票!$C:$AR,24,FALSE),""))</f>
        <v/>
      </c>
      <c r="N47" s="22" t="str">
        <f>IF(A47="","",IF(AND(P47="○",O47="分担契約/単価契約"),"単価契約"&amp;CHAR(10)&amp;"予定調達総額 "&amp;TEXT(VLOOKUP(A47,[7]令和3年度契約状況調査票!$C:$AR,18,FALSE),"#,##0円")&amp;"(B)"&amp;CHAR(10)&amp;"分担契約"&amp;CHAR(10)&amp;VLOOKUP(A47,[7]令和3年度契約状況調査票!$C:$AR,34,FALSE),IF(AND(P47="○",O47="分担契約"),"分担契約"&amp;CHAR(10)&amp;"契約総額 "&amp;TEXT(VLOOKUP(A47,[7]令和3年度契約状況調査票!$C:$AR,18,FALSE),"#,##0円")&amp;"(B)"&amp;CHAR(10)&amp;VLOOKUP(A47,[7]令和3年度契約状況調査票!$C:$AR,34,FALSE),(IF(O47="分担契約/単価契約","単価契約"&amp;CHAR(10)&amp;"予定調達総額 "&amp;TEXT(VLOOKUP(A47,[7]令和3年度契約状況調査票!$C:$AR,18,FALSE),"#,##0円")&amp;CHAR(10)&amp;"分担契約"&amp;CHAR(10)&amp;VLOOKUP(A47,[7]令和3年度契約状況調査票!$C:$AR,34,FALSE),IF(O47="分担契約","分担契約"&amp;CHAR(10)&amp;"契約総額 "&amp;TEXT(VLOOKUP(A47,[7]令和3年度契約状況調査票!$C:$AR,18,FALSE),"#,##0円")&amp;CHAR(10)&amp;VLOOKUP(A47,[7]令和3年度契約状況調査票!$C:$AR,34,FALSE),IF(O47="単価契約","単価契約"&amp;CHAR(10)&amp;"予定調達総額 "&amp;TEXT(VLOOKUP(A47,[7]令和3年度契約状況調査票!$C:$AR,18,FALSE),"#,##0円")&amp;CHAR(10)&amp;VLOOKUP(A47,[7]令和3年度契約状況調査票!$C:$AR,34,FALSE),VLOOKUP(A47,[7]令和3年度契約状況調査票!$C:$AR,34,FALSE))))))))</f>
        <v/>
      </c>
      <c r="O47" s="11" t="str">
        <f>IF(A47="","",VLOOKUP(A47,[7]令和3年度契約状況調査票!$C:$BY,55,FALSE))</f>
        <v/>
      </c>
      <c r="P47" s="11" t="str">
        <f>IF(A47="","",IF(VLOOKUP(A47,[7]令和3年度契約状況調査票!$C:$AR,23,FALSE)="②同種の他の契約の予定価格を類推されるおそれがあるため公表しない","×","○"))</f>
        <v/>
      </c>
    </row>
    <row r="48" spans="1:16" s="11" customFormat="1" ht="75" customHeight="1">
      <c r="A48" s="12" t="str">
        <f>IF(MAX([7]令和3年度契約状況調査票!C47:C292)&gt;=ROW()-5,ROW()-5,"")</f>
        <v/>
      </c>
      <c r="B48" s="13" t="str">
        <f>IF(A48="","",VLOOKUP(A48,[7]令和3年度契約状況調査票!$C:$AR,7,FALSE))</f>
        <v/>
      </c>
      <c r="C48" s="14" t="str">
        <f>IF(A48="","",VLOOKUP(A48,[7]令和3年度契約状況調査票!$C:$AR,8,FALSE))</f>
        <v/>
      </c>
      <c r="D48" s="15" t="str">
        <f>IF(A48="","",VLOOKUP(A48,[7]令和3年度契約状況調査票!$C:$AR,11,FALSE))</f>
        <v/>
      </c>
      <c r="E48" s="13" t="str">
        <f>IF(A48="","",VLOOKUP(A48,[7]令和3年度契約状況調査票!$C:$AR,12,FALSE))</f>
        <v/>
      </c>
      <c r="F48" s="16" t="str">
        <f>IF(A48="","",VLOOKUP(A48,[7]令和3年度契約状況調査票!$C:$AR,13,FALSE))</f>
        <v/>
      </c>
      <c r="G48" s="17" t="str">
        <f>IF(A48="","",IF(VLOOKUP(A48,[7]令和3年度契約状況調査票!$C:$AR,14,FALSE)="②一般競争入札（総合評価方式）","一般競争入札"&amp;CHAR(10)&amp;"（総合評価方式）","一般競争入札"))</f>
        <v/>
      </c>
      <c r="H48" s="18" t="str">
        <f>IF(A48="","",IF(VLOOKUP(A48,[7]令和3年度契約状況調査票!$C:$AR,23,FALSE)="②同種の他の契約の予定価格を類推されるおそれがあるため公表しない","同種の他の契約の予定価格を類推されるおそれがあるため公表しない",IF(VLOOKUP(A48,[7]令和3年度契約状況調査票!$C:$AR,23,FALSE)="－","－",IF(VLOOKUP(A48,[7]令和3年度契約状況調査票!$C:$AR,9,FALSE)&lt;&gt;"",TEXT(VLOOKUP(A48,[7]令和3年度契約状況調査票!$C:$AR,16,FALSE),"#,##0円")&amp;CHAR(10)&amp;"(A)",VLOOKUP(A48,[7]令和3年度契約状況調査票!$C:$AR,16,FALSE)))))</f>
        <v/>
      </c>
      <c r="I48" s="18" t="str">
        <f>IF(A48="","",VLOOKUP(A48,[7]令和3年度契約状況調査票!$C:$AR,17,FALSE))</f>
        <v/>
      </c>
      <c r="J48" s="19" t="str">
        <f>IF(A48="","",IF(VLOOKUP(A48,[7]令和3年度契約状況調査票!$C:$AR,23,FALSE)="②同種の他の契約の予定価格を類推されるおそれがあるため公表しない","－",IF(VLOOKUP(A48,[7]令和3年度契約状況調査票!$C:$AR,23,FALSE)="－","－",IF(VLOOKUP(A48,[7]令和3年度契約状況調査票!$C:$AR,9,FALSE)&lt;&gt;"",TEXT(VLOOKUP(A48,[7]令和3年度契約状況調査票!$C:$AR,19,FALSE),"#.0%")&amp;CHAR(10)&amp;"(B/A×100)",VLOOKUP(A48,[7]令和3年度契約状況調査票!$C:$AR,19,FALSE)))))</f>
        <v/>
      </c>
      <c r="K48" s="20" t="str">
        <f>IF(A48="","",IF(VLOOKUP(A48,[7]令和3年度契約状況調査票!$C:$AR,29,FALSE)="①公益社団法人","公社",IF(VLOOKUP(A48,[7]令和3年度契約状況調査票!$C:$AR,29,FALSE)="②公益財団法人","公財","")))</f>
        <v/>
      </c>
      <c r="L48" s="20" t="str">
        <f>IF(A48="","",VLOOKUP(A48,[7]令和3年度契約状況調査票!$C:$AR,30,FALSE))</f>
        <v/>
      </c>
      <c r="M48" s="21" t="str">
        <f>IF(A48="","",IF(VLOOKUP(A48,[7]令和3年度契約状況調査票!$C:$AR,30,FALSE)="国所管",VLOOKUP(A48,[7]令和3年度契約状況調査票!$C:$AR,24,FALSE),""))</f>
        <v/>
      </c>
      <c r="N48" s="22" t="str">
        <f>IF(A48="","",IF(AND(P48="○",O48="分担契約/単価契約"),"単価契約"&amp;CHAR(10)&amp;"予定調達総額 "&amp;TEXT(VLOOKUP(A48,[7]令和3年度契約状況調査票!$C:$AR,18,FALSE),"#,##0円")&amp;"(B)"&amp;CHAR(10)&amp;"分担契約"&amp;CHAR(10)&amp;VLOOKUP(A48,[7]令和3年度契約状況調査票!$C:$AR,34,FALSE),IF(AND(P48="○",O48="分担契約"),"分担契約"&amp;CHAR(10)&amp;"契約総額 "&amp;TEXT(VLOOKUP(A48,[7]令和3年度契約状況調査票!$C:$AR,18,FALSE),"#,##0円")&amp;"(B)"&amp;CHAR(10)&amp;VLOOKUP(A48,[7]令和3年度契約状況調査票!$C:$AR,34,FALSE),(IF(O48="分担契約/単価契約","単価契約"&amp;CHAR(10)&amp;"予定調達総額 "&amp;TEXT(VLOOKUP(A48,[7]令和3年度契約状況調査票!$C:$AR,18,FALSE),"#,##0円")&amp;CHAR(10)&amp;"分担契約"&amp;CHAR(10)&amp;VLOOKUP(A48,[7]令和3年度契約状況調査票!$C:$AR,34,FALSE),IF(O48="分担契約","分担契約"&amp;CHAR(10)&amp;"契約総額 "&amp;TEXT(VLOOKUP(A48,[7]令和3年度契約状況調査票!$C:$AR,18,FALSE),"#,##0円")&amp;CHAR(10)&amp;VLOOKUP(A48,[7]令和3年度契約状況調査票!$C:$AR,34,FALSE),IF(O48="単価契約","単価契約"&amp;CHAR(10)&amp;"予定調達総額 "&amp;TEXT(VLOOKUP(A48,[7]令和3年度契約状況調査票!$C:$AR,18,FALSE),"#,##0円")&amp;CHAR(10)&amp;VLOOKUP(A48,[7]令和3年度契約状況調査票!$C:$AR,34,FALSE),VLOOKUP(A48,[7]令和3年度契約状況調査票!$C:$AR,34,FALSE))))))))</f>
        <v/>
      </c>
      <c r="O48" s="11" t="str">
        <f>IF(A48="","",VLOOKUP(A48,[7]令和3年度契約状況調査票!$C:$BY,55,FALSE))</f>
        <v/>
      </c>
      <c r="P48" s="11" t="str">
        <f>IF(A48="","",IF(VLOOKUP(A48,[7]令和3年度契約状況調査票!$C:$AR,23,FALSE)="②同種の他の契約の予定価格を類推されるおそれがあるため公表しない","×","○"))</f>
        <v/>
      </c>
    </row>
    <row r="49" spans="1:16" s="11" customFormat="1" ht="75" customHeight="1">
      <c r="A49" s="12" t="str">
        <f>IF(MAX([7]令和3年度契約状況調査票!C48:C293)&gt;=ROW()-5,ROW()-5,"")</f>
        <v/>
      </c>
      <c r="B49" s="13" t="str">
        <f>IF(A49="","",VLOOKUP(A49,[7]令和3年度契約状況調査票!$C:$AR,7,FALSE))</f>
        <v/>
      </c>
      <c r="C49" s="14" t="str">
        <f>IF(A49="","",VLOOKUP(A49,[7]令和3年度契約状況調査票!$C:$AR,8,FALSE))</f>
        <v/>
      </c>
      <c r="D49" s="15" t="str">
        <f>IF(A49="","",VLOOKUP(A49,[7]令和3年度契約状況調査票!$C:$AR,11,FALSE))</f>
        <v/>
      </c>
      <c r="E49" s="13" t="str">
        <f>IF(A49="","",VLOOKUP(A49,[7]令和3年度契約状況調査票!$C:$AR,12,FALSE))</f>
        <v/>
      </c>
      <c r="F49" s="16" t="str">
        <f>IF(A49="","",VLOOKUP(A49,[7]令和3年度契約状況調査票!$C:$AR,13,FALSE))</f>
        <v/>
      </c>
      <c r="G49" s="17" t="str">
        <f>IF(A49="","",IF(VLOOKUP(A49,[7]令和3年度契約状況調査票!$C:$AR,14,FALSE)="②一般競争入札（総合評価方式）","一般競争入札"&amp;CHAR(10)&amp;"（総合評価方式）","一般競争入札"))</f>
        <v/>
      </c>
      <c r="H49" s="18" t="str">
        <f>IF(A49="","",IF(VLOOKUP(A49,[7]令和3年度契約状況調査票!$C:$AR,23,FALSE)="②同種の他の契約の予定価格を類推されるおそれがあるため公表しない","同種の他の契約の予定価格を類推されるおそれがあるため公表しない",IF(VLOOKUP(A49,[7]令和3年度契約状況調査票!$C:$AR,23,FALSE)="－","－",IF(VLOOKUP(A49,[7]令和3年度契約状況調査票!$C:$AR,9,FALSE)&lt;&gt;"",TEXT(VLOOKUP(A49,[7]令和3年度契約状況調査票!$C:$AR,16,FALSE),"#,##0円")&amp;CHAR(10)&amp;"(A)",VLOOKUP(A49,[7]令和3年度契約状況調査票!$C:$AR,16,FALSE)))))</f>
        <v/>
      </c>
      <c r="I49" s="18" t="str">
        <f>IF(A49="","",VLOOKUP(A49,[7]令和3年度契約状況調査票!$C:$AR,17,FALSE))</f>
        <v/>
      </c>
      <c r="J49" s="19" t="str">
        <f>IF(A49="","",IF(VLOOKUP(A49,[7]令和3年度契約状況調査票!$C:$AR,23,FALSE)="②同種の他の契約の予定価格を類推されるおそれがあるため公表しない","－",IF(VLOOKUP(A49,[7]令和3年度契約状況調査票!$C:$AR,23,FALSE)="－","－",IF(VLOOKUP(A49,[7]令和3年度契約状況調査票!$C:$AR,9,FALSE)&lt;&gt;"",TEXT(VLOOKUP(A49,[7]令和3年度契約状況調査票!$C:$AR,19,FALSE),"#.0%")&amp;CHAR(10)&amp;"(B/A×100)",VLOOKUP(A49,[7]令和3年度契約状況調査票!$C:$AR,19,FALSE)))))</f>
        <v/>
      </c>
      <c r="K49" s="20" t="str">
        <f>IF(A49="","",IF(VLOOKUP(A49,[7]令和3年度契約状況調査票!$C:$AR,29,FALSE)="①公益社団法人","公社",IF(VLOOKUP(A49,[7]令和3年度契約状況調査票!$C:$AR,29,FALSE)="②公益財団法人","公財","")))</f>
        <v/>
      </c>
      <c r="L49" s="20" t="str">
        <f>IF(A49="","",VLOOKUP(A49,[7]令和3年度契約状況調査票!$C:$AR,30,FALSE))</f>
        <v/>
      </c>
      <c r="M49" s="21" t="str">
        <f>IF(A49="","",IF(VLOOKUP(A49,[7]令和3年度契約状況調査票!$C:$AR,30,FALSE)="国所管",VLOOKUP(A49,[7]令和3年度契約状況調査票!$C:$AR,24,FALSE),""))</f>
        <v/>
      </c>
      <c r="N49" s="22" t="str">
        <f>IF(A49="","",IF(AND(P49="○",O49="分担契約/単価契約"),"単価契約"&amp;CHAR(10)&amp;"予定調達総額 "&amp;TEXT(VLOOKUP(A49,[7]令和3年度契約状況調査票!$C:$AR,18,FALSE),"#,##0円")&amp;"(B)"&amp;CHAR(10)&amp;"分担契約"&amp;CHAR(10)&amp;VLOOKUP(A49,[7]令和3年度契約状況調査票!$C:$AR,34,FALSE),IF(AND(P49="○",O49="分担契約"),"分担契約"&amp;CHAR(10)&amp;"契約総額 "&amp;TEXT(VLOOKUP(A49,[7]令和3年度契約状況調査票!$C:$AR,18,FALSE),"#,##0円")&amp;"(B)"&amp;CHAR(10)&amp;VLOOKUP(A49,[7]令和3年度契約状況調査票!$C:$AR,34,FALSE),(IF(O49="分担契約/単価契約","単価契約"&amp;CHAR(10)&amp;"予定調達総額 "&amp;TEXT(VLOOKUP(A49,[7]令和3年度契約状況調査票!$C:$AR,18,FALSE),"#,##0円")&amp;CHAR(10)&amp;"分担契約"&amp;CHAR(10)&amp;VLOOKUP(A49,[7]令和3年度契約状況調査票!$C:$AR,34,FALSE),IF(O49="分担契約","分担契約"&amp;CHAR(10)&amp;"契約総額 "&amp;TEXT(VLOOKUP(A49,[7]令和3年度契約状況調査票!$C:$AR,18,FALSE),"#,##0円")&amp;CHAR(10)&amp;VLOOKUP(A49,[7]令和3年度契約状況調査票!$C:$AR,34,FALSE),IF(O49="単価契約","単価契約"&amp;CHAR(10)&amp;"予定調達総額 "&amp;TEXT(VLOOKUP(A49,[7]令和3年度契約状況調査票!$C:$AR,18,FALSE),"#,##0円")&amp;CHAR(10)&amp;VLOOKUP(A49,[7]令和3年度契約状況調査票!$C:$AR,34,FALSE),VLOOKUP(A49,[7]令和3年度契約状況調査票!$C:$AR,34,FALSE))))))))</f>
        <v/>
      </c>
      <c r="O49" s="11" t="str">
        <f>IF(A49="","",VLOOKUP(A49,[7]令和3年度契約状況調査票!$C:$BY,55,FALSE))</f>
        <v/>
      </c>
      <c r="P49" s="11" t="str">
        <f>IF(A49="","",IF(VLOOKUP(A49,[7]令和3年度契約状況調査票!$C:$AR,23,FALSE)="②同種の他の契約の予定価格を類推されるおそれがあるため公表しない","×","○"))</f>
        <v/>
      </c>
    </row>
    <row r="50" spans="1:16" s="11" customFormat="1" ht="75" customHeight="1">
      <c r="A50" s="12" t="str">
        <f>IF(MAX([7]令和3年度契約状況調査票!C49:C294)&gt;=ROW()-5,ROW()-5,"")</f>
        <v/>
      </c>
      <c r="B50" s="13" t="str">
        <f>IF(A50="","",VLOOKUP(A50,[7]令和3年度契約状況調査票!$C:$AR,7,FALSE))</f>
        <v/>
      </c>
      <c r="C50" s="14" t="str">
        <f>IF(A50="","",VLOOKUP(A50,[7]令和3年度契約状況調査票!$C:$AR,8,FALSE))</f>
        <v/>
      </c>
      <c r="D50" s="15" t="str">
        <f>IF(A50="","",VLOOKUP(A50,[7]令和3年度契約状況調査票!$C:$AR,11,FALSE))</f>
        <v/>
      </c>
      <c r="E50" s="13" t="str">
        <f>IF(A50="","",VLOOKUP(A50,[7]令和3年度契約状況調査票!$C:$AR,12,FALSE))</f>
        <v/>
      </c>
      <c r="F50" s="16" t="str">
        <f>IF(A50="","",VLOOKUP(A50,[7]令和3年度契約状況調査票!$C:$AR,13,FALSE))</f>
        <v/>
      </c>
      <c r="G50" s="17" t="str">
        <f>IF(A50="","",IF(VLOOKUP(A50,[7]令和3年度契約状況調査票!$C:$AR,14,FALSE)="②一般競争入札（総合評価方式）","一般競争入札"&amp;CHAR(10)&amp;"（総合評価方式）","一般競争入札"))</f>
        <v/>
      </c>
      <c r="H50" s="18" t="str">
        <f>IF(A50="","",IF(VLOOKUP(A50,[7]令和3年度契約状況調査票!$C:$AR,23,FALSE)="②同種の他の契約の予定価格を類推されるおそれがあるため公表しない","同種の他の契約の予定価格を類推されるおそれがあるため公表しない",IF(VLOOKUP(A50,[7]令和3年度契約状況調査票!$C:$AR,23,FALSE)="－","－",IF(VLOOKUP(A50,[7]令和3年度契約状況調査票!$C:$AR,9,FALSE)&lt;&gt;"",TEXT(VLOOKUP(A50,[7]令和3年度契約状況調査票!$C:$AR,16,FALSE),"#,##0円")&amp;CHAR(10)&amp;"(A)",VLOOKUP(A50,[7]令和3年度契約状況調査票!$C:$AR,16,FALSE)))))</f>
        <v/>
      </c>
      <c r="I50" s="18" t="str">
        <f>IF(A50="","",VLOOKUP(A50,[7]令和3年度契約状況調査票!$C:$AR,17,FALSE))</f>
        <v/>
      </c>
      <c r="J50" s="19" t="str">
        <f>IF(A50="","",IF(VLOOKUP(A50,[7]令和3年度契約状況調査票!$C:$AR,23,FALSE)="②同種の他の契約の予定価格を類推されるおそれがあるため公表しない","－",IF(VLOOKUP(A50,[7]令和3年度契約状況調査票!$C:$AR,23,FALSE)="－","－",IF(VLOOKUP(A50,[7]令和3年度契約状況調査票!$C:$AR,9,FALSE)&lt;&gt;"",TEXT(VLOOKUP(A50,[7]令和3年度契約状況調査票!$C:$AR,19,FALSE),"#.0%")&amp;CHAR(10)&amp;"(B/A×100)",VLOOKUP(A50,[7]令和3年度契約状況調査票!$C:$AR,19,FALSE)))))</f>
        <v/>
      </c>
      <c r="K50" s="20" t="str">
        <f>IF(A50="","",IF(VLOOKUP(A50,[7]令和3年度契約状況調査票!$C:$AR,29,FALSE)="①公益社団法人","公社",IF(VLOOKUP(A50,[7]令和3年度契約状況調査票!$C:$AR,29,FALSE)="②公益財団法人","公財","")))</f>
        <v/>
      </c>
      <c r="L50" s="20" t="str">
        <f>IF(A50="","",VLOOKUP(A50,[7]令和3年度契約状況調査票!$C:$AR,30,FALSE))</f>
        <v/>
      </c>
      <c r="M50" s="21" t="str">
        <f>IF(A50="","",IF(VLOOKUP(A50,[7]令和3年度契約状況調査票!$C:$AR,30,FALSE)="国所管",VLOOKUP(A50,[7]令和3年度契約状況調査票!$C:$AR,24,FALSE),""))</f>
        <v/>
      </c>
      <c r="N50" s="22" t="str">
        <f>IF(A50="","",IF(AND(P50="○",O50="分担契約/単価契約"),"単価契約"&amp;CHAR(10)&amp;"予定調達総額 "&amp;TEXT(VLOOKUP(A50,[7]令和3年度契約状況調査票!$C:$AR,18,FALSE),"#,##0円")&amp;"(B)"&amp;CHAR(10)&amp;"分担契約"&amp;CHAR(10)&amp;VLOOKUP(A50,[7]令和3年度契約状況調査票!$C:$AR,34,FALSE),IF(AND(P50="○",O50="分担契約"),"分担契約"&amp;CHAR(10)&amp;"契約総額 "&amp;TEXT(VLOOKUP(A50,[7]令和3年度契約状況調査票!$C:$AR,18,FALSE),"#,##0円")&amp;"(B)"&amp;CHAR(10)&amp;VLOOKUP(A50,[7]令和3年度契約状況調査票!$C:$AR,34,FALSE),(IF(O50="分担契約/単価契約","単価契約"&amp;CHAR(10)&amp;"予定調達総額 "&amp;TEXT(VLOOKUP(A50,[7]令和3年度契約状況調査票!$C:$AR,18,FALSE),"#,##0円")&amp;CHAR(10)&amp;"分担契約"&amp;CHAR(10)&amp;VLOOKUP(A50,[7]令和3年度契約状況調査票!$C:$AR,34,FALSE),IF(O50="分担契約","分担契約"&amp;CHAR(10)&amp;"契約総額 "&amp;TEXT(VLOOKUP(A50,[7]令和3年度契約状況調査票!$C:$AR,18,FALSE),"#,##0円")&amp;CHAR(10)&amp;VLOOKUP(A50,[7]令和3年度契約状況調査票!$C:$AR,34,FALSE),IF(O50="単価契約","単価契約"&amp;CHAR(10)&amp;"予定調達総額 "&amp;TEXT(VLOOKUP(A50,[7]令和3年度契約状況調査票!$C:$AR,18,FALSE),"#,##0円")&amp;CHAR(10)&amp;VLOOKUP(A50,[7]令和3年度契約状況調査票!$C:$AR,34,FALSE),VLOOKUP(A50,[7]令和3年度契約状況調査票!$C:$AR,34,FALSE))))))))</f>
        <v/>
      </c>
      <c r="O50" s="11" t="str">
        <f>IF(A50="","",VLOOKUP(A50,[7]令和3年度契約状況調査票!$C:$BY,55,FALSE))</f>
        <v/>
      </c>
      <c r="P50" s="11" t="str">
        <f>IF(A50="","",IF(VLOOKUP(A50,[7]令和3年度契約状況調査票!$C:$AR,23,FALSE)="②同種の他の契約の予定価格を類推されるおそれがあるため公表しない","×","○"))</f>
        <v/>
      </c>
    </row>
    <row r="51" spans="1:16" s="11" customFormat="1" ht="75" customHeight="1">
      <c r="A51" s="12" t="str">
        <f>IF(MAX([7]令和3年度契約状況調査票!C50:C295)&gt;=ROW()-5,ROW()-5,"")</f>
        <v/>
      </c>
      <c r="B51" s="13" t="str">
        <f>IF(A51="","",VLOOKUP(A51,[7]令和3年度契約状況調査票!$C:$AR,7,FALSE))</f>
        <v/>
      </c>
      <c r="C51" s="14" t="str">
        <f>IF(A51="","",VLOOKUP(A51,[7]令和3年度契約状況調査票!$C:$AR,8,FALSE))</f>
        <v/>
      </c>
      <c r="D51" s="15" t="str">
        <f>IF(A51="","",VLOOKUP(A51,[7]令和3年度契約状況調査票!$C:$AR,11,FALSE))</f>
        <v/>
      </c>
      <c r="E51" s="13" t="str">
        <f>IF(A51="","",VLOOKUP(A51,[7]令和3年度契約状況調査票!$C:$AR,12,FALSE))</f>
        <v/>
      </c>
      <c r="F51" s="16" t="str">
        <f>IF(A51="","",VLOOKUP(A51,[7]令和3年度契約状況調査票!$C:$AR,13,FALSE))</f>
        <v/>
      </c>
      <c r="G51" s="17" t="str">
        <f>IF(A51="","",IF(VLOOKUP(A51,[7]令和3年度契約状況調査票!$C:$AR,14,FALSE)="②一般競争入札（総合評価方式）","一般競争入札"&amp;CHAR(10)&amp;"（総合評価方式）","一般競争入札"))</f>
        <v/>
      </c>
      <c r="H51" s="18" t="str">
        <f>IF(A51="","",IF(VLOOKUP(A51,[7]令和3年度契約状況調査票!$C:$AR,23,FALSE)="②同種の他の契約の予定価格を類推されるおそれがあるため公表しない","同種の他の契約の予定価格を類推されるおそれがあるため公表しない",IF(VLOOKUP(A51,[7]令和3年度契約状況調査票!$C:$AR,23,FALSE)="－","－",IF(VLOOKUP(A51,[7]令和3年度契約状況調査票!$C:$AR,9,FALSE)&lt;&gt;"",TEXT(VLOOKUP(A51,[7]令和3年度契約状況調査票!$C:$AR,16,FALSE),"#,##0円")&amp;CHAR(10)&amp;"(A)",VLOOKUP(A51,[7]令和3年度契約状況調査票!$C:$AR,16,FALSE)))))</f>
        <v/>
      </c>
      <c r="I51" s="18" t="str">
        <f>IF(A51="","",VLOOKUP(A51,[7]令和3年度契約状況調査票!$C:$AR,17,FALSE))</f>
        <v/>
      </c>
      <c r="J51" s="19" t="str">
        <f>IF(A51="","",IF(VLOOKUP(A51,[7]令和3年度契約状況調査票!$C:$AR,23,FALSE)="②同種の他の契約の予定価格を類推されるおそれがあるため公表しない","－",IF(VLOOKUP(A51,[7]令和3年度契約状況調査票!$C:$AR,23,FALSE)="－","－",IF(VLOOKUP(A51,[7]令和3年度契約状況調査票!$C:$AR,9,FALSE)&lt;&gt;"",TEXT(VLOOKUP(A51,[7]令和3年度契約状況調査票!$C:$AR,19,FALSE),"#.0%")&amp;CHAR(10)&amp;"(B/A×100)",VLOOKUP(A51,[7]令和3年度契約状況調査票!$C:$AR,19,FALSE)))))</f>
        <v/>
      </c>
      <c r="K51" s="20" t="str">
        <f>IF(A51="","",IF(VLOOKUP(A51,[7]令和3年度契約状況調査票!$C:$AR,29,FALSE)="①公益社団法人","公社",IF(VLOOKUP(A51,[7]令和3年度契約状況調査票!$C:$AR,29,FALSE)="②公益財団法人","公財","")))</f>
        <v/>
      </c>
      <c r="L51" s="20" t="str">
        <f>IF(A51="","",VLOOKUP(A51,[7]令和3年度契約状況調査票!$C:$AR,30,FALSE))</f>
        <v/>
      </c>
      <c r="M51" s="21" t="str">
        <f>IF(A51="","",IF(VLOOKUP(A51,[7]令和3年度契約状況調査票!$C:$AR,30,FALSE)="国所管",VLOOKUP(A51,[7]令和3年度契約状況調査票!$C:$AR,24,FALSE),""))</f>
        <v/>
      </c>
      <c r="N51" s="22" t="str">
        <f>IF(A51="","",IF(AND(P51="○",O51="分担契約/単価契約"),"単価契約"&amp;CHAR(10)&amp;"予定調達総額 "&amp;TEXT(VLOOKUP(A51,[7]令和3年度契約状況調査票!$C:$AR,18,FALSE),"#,##0円")&amp;"(B)"&amp;CHAR(10)&amp;"分担契約"&amp;CHAR(10)&amp;VLOOKUP(A51,[7]令和3年度契約状況調査票!$C:$AR,34,FALSE),IF(AND(P51="○",O51="分担契約"),"分担契約"&amp;CHAR(10)&amp;"契約総額 "&amp;TEXT(VLOOKUP(A51,[7]令和3年度契約状況調査票!$C:$AR,18,FALSE),"#,##0円")&amp;"(B)"&amp;CHAR(10)&amp;VLOOKUP(A51,[7]令和3年度契約状況調査票!$C:$AR,34,FALSE),(IF(O51="分担契約/単価契約","単価契約"&amp;CHAR(10)&amp;"予定調達総額 "&amp;TEXT(VLOOKUP(A51,[7]令和3年度契約状況調査票!$C:$AR,18,FALSE),"#,##0円")&amp;CHAR(10)&amp;"分担契約"&amp;CHAR(10)&amp;VLOOKUP(A51,[7]令和3年度契約状況調査票!$C:$AR,34,FALSE),IF(O51="分担契約","分担契約"&amp;CHAR(10)&amp;"契約総額 "&amp;TEXT(VLOOKUP(A51,[7]令和3年度契約状況調査票!$C:$AR,18,FALSE),"#,##0円")&amp;CHAR(10)&amp;VLOOKUP(A51,[7]令和3年度契約状況調査票!$C:$AR,34,FALSE),IF(O51="単価契約","単価契約"&amp;CHAR(10)&amp;"予定調達総額 "&amp;TEXT(VLOOKUP(A51,[7]令和3年度契約状況調査票!$C:$AR,18,FALSE),"#,##0円")&amp;CHAR(10)&amp;VLOOKUP(A51,[7]令和3年度契約状況調査票!$C:$AR,34,FALSE),VLOOKUP(A51,[7]令和3年度契約状況調査票!$C:$AR,34,FALSE))))))))</f>
        <v/>
      </c>
      <c r="O51" s="11" t="str">
        <f>IF(A51="","",VLOOKUP(A51,[7]令和3年度契約状況調査票!$C:$BY,55,FALSE))</f>
        <v/>
      </c>
      <c r="P51" s="11" t="str">
        <f>IF(A51="","",IF(VLOOKUP(A51,[7]令和3年度契約状況調査票!$C:$AR,23,FALSE)="②同種の他の契約の予定価格を類推されるおそれがあるため公表しない","×","○"))</f>
        <v/>
      </c>
    </row>
    <row r="52" spans="1:16" s="11" customFormat="1" ht="75" customHeight="1">
      <c r="A52" s="12" t="str">
        <f>IF(MAX([7]令和3年度契約状況調査票!C51:C296)&gt;=ROW()-5,ROW()-5,"")</f>
        <v/>
      </c>
      <c r="B52" s="13" t="str">
        <f>IF(A52="","",VLOOKUP(A52,[7]令和3年度契約状況調査票!$C:$AR,7,FALSE))</f>
        <v/>
      </c>
      <c r="C52" s="14" t="str">
        <f>IF(A52="","",VLOOKUP(A52,[7]令和3年度契約状況調査票!$C:$AR,8,FALSE))</f>
        <v/>
      </c>
      <c r="D52" s="15" t="str">
        <f>IF(A52="","",VLOOKUP(A52,[7]令和3年度契約状況調査票!$C:$AR,11,FALSE))</f>
        <v/>
      </c>
      <c r="E52" s="13" t="str">
        <f>IF(A52="","",VLOOKUP(A52,[7]令和3年度契約状況調査票!$C:$AR,12,FALSE))</f>
        <v/>
      </c>
      <c r="F52" s="16" t="str">
        <f>IF(A52="","",VLOOKUP(A52,[7]令和3年度契約状況調査票!$C:$AR,13,FALSE))</f>
        <v/>
      </c>
      <c r="G52" s="17" t="str">
        <f>IF(A52="","",IF(VLOOKUP(A52,[7]令和3年度契約状況調査票!$C:$AR,14,FALSE)="②一般競争入札（総合評価方式）","一般競争入札"&amp;CHAR(10)&amp;"（総合評価方式）","一般競争入札"))</f>
        <v/>
      </c>
      <c r="H52" s="18" t="str">
        <f>IF(A52="","",IF(VLOOKUP(A52,[7]令和3年度契約状況調査票!$C:$AR,23,FALSE)="②同種の他の契約の予定価格を類推されるおそれがあるため公表しない","同種の他の契約の予定価格を類推されるおそれがあるため公表しない",IF(VLOOKUP(A52,[7]令和3年度契約状況調査票!$C:$AR,23,FALSE)="－","－",IF(VLOOKUP(A52,[7]令和3年度契約状況調査票!$C:$AR,9,FALSE)&lt;&gt;"",TEXT(VLOOKUP(A52,[7]令和3年度契約状況調査票!$C:$AR,16,FALSE),"#,##0円")&amp;CHAR(10)&amp;"(A)",VLOOKUP(A52,[7]令和3年度契約状況調査票!$C:$AR,16,FALSE)))))</f>
        <v/>
      </c>
      <c r="I52" s="18" t="str">
        <f>IF(A52="","",VLOOKUP(A52,[7]令和3年度契約状況調査票!$C:$AR,17,FALSE))</f>
        <v/>
      </c>
      <c r="J52" s="19" t="str">
        <f>IF(A52="","",IF(VLOOKUP(A52,[7]令和3年度契約状況調査票!$C:$AR,23,FALSE)="②同種の他の契約の予定価格を類推されるおそれがあるため公表しない","－",IF(VLOOKUP(A52,[7]令和3年度契約状況調査票!$C:$AR,23,FALSE)="－","－",IF(VLOOKUP(A52,[7]令和3年度契約状況調査票!$C:$AR,9,FALSE)&lt;&gt;"",TEXT(VLOOKUP(A52,[7]令和3年度契約状況調査票!$C:$AR,19,FALSE),"#.0%")&amp;CHAR(10)&amp;"(B/A×100)",VLOOKUP(A52,[7]令和3年度契約状況調査票!$C:$AR,19,FALSE)))))</f>
        <v/>
      </c>
      <c r="K52" s="20" t="str">
        <f>IF(A52="","",IF(VLOOKUP(A52,[7]令和3年度契約状況調査票!$C:$AR,29,FALSE)="①公益社団法人","公社",IF(VLOOKUP(A52,[7]令和3年度契約状況調査票!$C:$AR,29,FALSE)="②公益財団法人","公財","")))</f>
        <v/>
      </c>
      <c r="L52" s="20" t="str">
        <f>IF(A52="","",VLOOKUP(A52,[7]令和3年度契約状況調査票!$C:$AR,30,FALSE))</f>
        <v/>
      </c>
      <c r="M52" s="21" t="str">
        <f>IF(A52="","",IF(VLOOKUP(A52,[7]令和3年度契約状況調査票!$C:$AR,30,FALSE)="国所管",VLOOKUP(A52,[7]令和3年度契約状況調査票!$C:$AR,24,FALSE),""))</f>
        <v/>
      </c>
      <c r="N52" s="22" t="str">
        <f>IF(A52="","",IF(AND(P52="○",O52="分担契約/単価契約"),"単価契約"&amp;CHAR(10)&amp;"予定調達総額 "&amp;TEXT(VLOOKUP(A52,[7]令和3年度契約状況調査票!$C:$AR,18,FALSE),"#,##0円")&amp;"(B)"&amp;CHAR(10)&amp;"分担契約"&amp;CHAR(10)&amp;VLOOKUP(A52,[7]令和3年度契約状況調査票!$C:$AR,34,FALSE),IF(AND(P52="○",O52="分担契約"),"分担契約"&amp;CHAR(10)&amp;"契約総額 "&amp;TEXT(VLOOKUP(A52,[7]令和3年度契約状況調査票!$C:$AR,18,FALSE),"#,##0円")&amp;"(B)"&amp;CHAR(10)&amp;VLOOKUP(A52,[7]令和3年度契約状況調査票!$C:$AR,34,FALSE),(IF(O52="分担契約/単価契約","単価契約"&amp;CHAR(10)&amp;"予定調達総額 "&amp;TEXT(VLOOKUP(A52,[7]令和3年度契約状況調査票!$C:$AR,18,FALSE),"#,##0円")&amp;CHAR(10)&amp;"分担契約"&amp;CHAR(10)&amp;VLOOKUP(A52,[7]令和3年度契約状況調査票!$C:$AR,34,FALSE),IF(O52="分担契約","分担契約"&amp;CHAR(10)&amp;"契約総額 "&amp;TEXT(VLOOKUP(A52,[7]令和3年度契約状況調査票!$C:$AR,18,FALSE),"#,##0円")&amp;CHAR(10)&amp;VLOOKUP(A52,[7]令和3年度契約状況調査票!$C:$AR,34,FALSE),IF(O52="単価契約","単価契約"&amp;CHAR(10)&amp;"予定調達総額 "&amp;TEXT(VLOOKUP(A52,[7]令和3年度契約状況調査票!$C:$AR,18,FALSE),"#,##0円")&amp;CHAR(10)&amp;VLOOKUP(A52,[7]令和3年度契約状況調査票!$C:$AR,34,FALSE),VLOOKUP(A52,[7]令和3年度契約状況調査票!$C:$AR,34,FALSE))))))))</f>
        <v/>
      </c>
      <c r="O52" s="11" t="str">
        <f>IF(A52="","",VLOOKUP(A52,[7]令和3年度契約状況調査票!$C:$BY,55,FALSE))</f>
        <v/>
      </c>
      <c r="P52" s="11" t="str">
        <f>IF(A52="","",IF(VLOOKUP(A52,[7]令和3年度契約状況調査票!$C:$AR,23,FALSE)="②同種の他の契約の予定価格を類推されるおそれがあるため公表しない","×","○"))</f>
        <v/>
      </c>
    </row>
    <row r="53" spans="1:16" s="11" customFormat="1" ht="75" customHeight="1">
      <c r="A53" s="12" t="str">
        <f>IF(MAX([7]令和3年度契約状況調査票!C52:C297)&gt;=ROW()-5,ROW()-5,"")</f>
        <v/>
      </c>
      <c r="B53" s="13" t="str">
        <f>IF(A53="","",VLOOKUP(A53,[7]令和3年度契約状況調査票!$C:$AR,7,FALSE))</f>
        <v/>
      </c>
      <c r="C53" s="14" t="str">
        <f>IF(A53="","",VLOOKUP(A53,[7]令和3年度契約状況調査票!$C:$AR,8,FALSE))</f>
        <v/>
      </c>
      <c r="D53" s="15" t="str">
        <f>IF(A53="","",VLOOKUP(A53,[7]令和3年度契約状況調査票!$C:$AR,11,FALSE))</f>
        <v/>
      </c>
      <c r="E53" s="13" t="str">
        <f>IF(A53="","",VLOOKUP(A53,[7]令和3年度契約状況調査票!$C:$AR,12,FALSE))</f>
        <v/>
      </c>
      <c r="F53" s="16" t="str">
        <f>IF(A53="","",VLOOKUP(A53,[7]令和3年度契約状況調査票!$C:$AR,13,FALSE))</f>
        <v/>
      </c>
      <c r="G53" s="17" t="str">
        <f>IF(A53="","",IF(VLOOKUP(A53,[7]令和3年度契約状況調査票!$C:$AR,14,FALSE)="②一般競争入札（総合評価方式）","一般競争入札"&amp;CHAR(10)&amp;"（総合評価方式）","一般競争入札"))</f>
        <v/>
      </c>
      <c r="H53" s="18" t="str">
        <f>IF(A53="","",IF(VLOOKUP(A53,[7]令和3年度契約状況調査票!$C:$AR,23,FALSE)="②同種の他の契約の予定価格を類推されるおそれがあるため公表しない","同種の他の契約の予定価格を類推されるおそれがあるため公表しない",IF(VLOOKUP(A53,[7]令和3年度契約状況調査票!$C:$AR,23,FALSE)="－","－",IF(VLOOKUP(A53,[7]令和3年度契約状況調査票!$C:$AR,9,FALSE)&lt;&gt;"",TEXT(VLOOKUP(A53,[7]令和3年度契約状況調査票!$C:$AR,16,FALSE),"#,##0円")&amp;CHAR(10)&amp;"(A)",VLOOKUP(A53,[7]令和3年度契約状況調査票!$C:$AR,16,FALSE)))))</f>
        <v/>
      </c>
      <c r="I53" s="18" t="str">
        <f>IF(A53="","",VLOOKUP(A53,[7]令和3年度契約状況調査票!$C:$AR,17,FALSE))</f>
        <v/>
      </c>
      <c r="J53" s="19" t="str">
        <f>IF(A53="","",IF(VLOOKUP(A53,[7]令和3年度契約状況調査票!$C:$AR,23,FALSE)="②同種の他の契約の予定価格を類推されるおそれがあるため公表しない","－",IF(VLOOKUP(A53,[7]令和3年度契約状況調査票!$C:$AR,23,FALSE)="－","－",IF(VLOOKUP(A53,[7]令和3年度契約状況調査票!$C:$AR,9,FALSE)&lt;&gt;"",TEXT(VLOOKUP(A53,[7]令和3年度契約状況調査票!$C:$AR,19,FALSE),"#.0%")&amp;CHAR(10)&amp;"(B/A×100)",VLOOKUP(A53,[7]令和3年度契約状況調査票!$C:$AR,19,FALSE)))))</f>
        <v/>
      </c>
      <c r="K53" s="20" t="str">
        <f>IF(A53="","",IF(VLOOKUP(A53,[7]令和3年度契約状況調査票!$C:$AR,29,FALSE)="①公益社団法人","公社",IF(VLOOKUP(A53,[7]令和3年度契約状況調査票!$C:$AR,29,FALSE)="②公益財団法人","公財","")))</f>
        <v/>
      </c>
      <c r="L53" s="20" t="str">
        <f>IF(A53="","",VLOOKUP(A53,[7]令和3年度契約状況調査票!$C:$AR,30,FALSE))</f>
        <v/>
      </c>
      <c r="M53" s="21" t="str">
        <f>IF(A53="","",IF(VLOOKUP(A53,[7]令和3年度契約状況調査票!$C:$AR,30,FALSE)="国所管",VLOOKUP(A53,[7]令和3年度契約状況調査票!$C:$AR,24,FALSE),""))</f>
        <v/>
      </c>
      <c r="N53" s="22" t="str">
        <f>IF(A53="","",IF(AND(P53="○",O53="分担契約/単価契約"),"単価契約"&amp;CHAR(10)&amp;"予定調達総額 "&amp;TEXT(VLOOKUP(A53,[7]令和3年度契約状況調査票!$C:$AR,18,FALSE),"#,##0円")&amp;"(B)"&amp;CHAR(10)&amp;"分担契約"&amp;CHAR(10)&amp;VLOOKUP(A53,[7]令和3年度契約状況調査票!$C:$AR,34,FALSE),IF(AND(P53="○",O53="分担契約"),"分担契約"&amp;CHAR(10)&amp;"契約総額 "&amp;TEXT(VLOOKUP(A53,[7]令和3年度契約状況調査票!$C:$AR,18,FALSE),"#,##0円")&amp;"(B)"&amp;CHAR(10)&amp;VLOOKUP(A53,[7]令和3年度契約状況調査票!$C:$AR,34,FALSE),(IF(O53="分担契約/単価契約","単価契約"&amp;CHAR(10)&amp;"予定調達総額 "&amp;TEXT(VLOOKUP(A53,[7]令和3年度契約状況調査票!$C:$AR,18,FALSE),"#,##0円")&amp;CHAR(10)&amp;"分担契約"&amp;CHAR(10)&amp;VLOOKUP(A53,[7]令和3年度契約状況調査票!$C:$AR,34,FALSE),IF(O53="分担契約","分担契約"&amp;CHAR(10)&amp;"契約総額 "&amp;TEXT(VLOOKUP(A53,[7]令和3年度契約状況調査票!$C:$AR,18,FALSE),"#,##0円")&amp;CHAR(10)&amp;VLOOKUP(A53,[7]令和3年度契約状況調査票!$C:$AR,34,FALSE),IF(O53="単価契約","単価契約"&amp;CHAR(10)&amp;"予定調達総額 "&amp;TEXT(VLOOKUP(A53,[7]令和3年度契約状況調査票!$C:$AR,18,FALSE),"#,##0円")&amp;CHAR(10)&amp;VLOOKUP(A53,[7]令和3年度契約状況調査票!$C:$AR,34,FALSE),VLOOKUP(A53,[7]令和3年度契約状況調査票!$C:$AR,34,FALSE))))))))</f>
        <v/>
      </c>
      <c r="O53" s="11" t="str">
        <f>IF(A53="","",VLOOKUP(A53,[7]令和3年度契約状況調査票!$C:$BY,55,FALSE))</f>
        <v/>
      </c>
      <c r="P53" s="11" t="str">
        <f>IF(A53="","",IF(VLOOKUP(A53,[7]令和3年度契約状況調査票!$C:$AR,23,FALSE)="②同種の他の契約の予定価格を類推されるおそれがあるため公表しない","×","○"))</f>
        <v/>
      </c>
    </row>
    <row r="54" spans="1:16" s="11" customFormat="1" ht="75" customHeight="1">
      <c r="A54" s="12" t="str">
        <f>IF(MAX([7]令和3年度契約状況調査票!C53:C298)&gt;=ROW()-5,ROW()-5,"")</f>
        <v/>
      </c>
      <c r="B54" s="13" t="str">
        <f>IF(A54="","",VLOOKUP(A54,[7]令和3年度契約状況調査票!$C:$AR,7,FALSE))</f>
        <v/>
      </c>
      <c r="C54" s="14" t="str">
        <f>IF(A54="","",VLOOKUP(A54,[7]令和3年度契約状況調査票!$C:$AR,8,FALSE))</f>
        <v/>
      </c>
      <c r="D54" s="15" t="str">
        <f>IF(A54="","",VLOOKUP(A54,[7]令和3年度契約状況調査票!$C:$AR,11,FALSE))</f>
        <v/>
      </c>
      <c r="E54" s="13" t="str">
        <f>IF(A54="","",VLOOKUP(A54,[7]令和3年度契約状況調査票!$C:$AR,12,FALSE))</f>
        <v/>
      </c>
      <c r="F54" s="16" t="str">
        <f>IF(A54="","",VLOOKUP(A54,[7]令和3年度契約状況調査票!$C:$AR,13,FALSE))</f>
        <v/>
      </c>
      <c r="G54" s="17" t="str">
        <f>IF(A54="","",IF(VLOOKUP(A54,[7]令和3年度契約状況調査票!$C:$AR,14,FALSE)="②一般競争入札（総合評価方式）","一般競争入札"&amp;CHAR(10)&amp;"（総合評価方式）","一般競争入札"))</f>
        <v/>
      </c>
      <c r="H54" s="18" t="str">
        <f>IF(A54="","",IF(VLOOKUP(A54,[7]令和3年度契約状況調査票!$C:$AR,23,FALSE)="②同種の他の契約の予定価格を類推されるおそれがあるため公表しない","同種の他の契約の予定価格を類推されるおそれがあるため公表しない",IF(VLOOKUP(A54,[7]令和3年度契約状況調査票!$C:$AR,23,FALSE)="－","－",IF(VLOOKUP(A54,[7]令和3年度契約状況調査票!$C:$AR,9,FALSE)&lt;&gt;"",TEXT(VLOOKUP(A54,[7]令和3年度契約状況調査票!$C:$AR,16,FALSE),"#,##0円")&amp;CHAR(10)&amp;"(A)",VLOOKUP(A54,[7]令和3年度契約状況調査票!$C:$AR,16,FALSE)))))</f>
        <v/>
      </c>
      <c r="I54" s="18" t="str">
        <f>IF(A54="","",VLOOKUP(A54,[7]令和3年度契約状況調査票!$C:$AR,17,FALSE))</f>
        <v/>
      </c>
      <c r="J54" s="19" t="str">
        <f>IF(A54="","",IF(VLOOKUP(A54,[7]令和3年度契約状況調査票!$C:$AR,23,FALSE)="②同種の他の契約の予定価格を類推されるおそれがあるため公表しない","－",IF(VLOOKUP(A54,[7]令和3年度契約状況調査票!$C:$AR,23,FALSE)="－","－",IF(VLOOKUP(A54,[7]令和3年度契約状況調査票!$C:$AR,9,FALSE)&lt;&gt;"",TEXT(VLOOKUP(A54,[7]令和3年度契約状況調査票!$C:$AR,19,FALSE),"#.0%")&amp;CHAR(10)&amp;"(B/A×100)",VLOOKUP(A54,[7]令和3年度契約状況調査票!$C:$AR,19,FALSE)))))</f>
        <v/>
      </c>
      <c r="K54" s="20" t="str">
        <f>IF(A54="","",IF(VLOOKUP(A54,[7]令和3年度契約状況調査票!$C:$AR,29,FALSE)="①公益社団法人","公社",IF(VLOOKUP(A54,[7]令和3年度契約状況調査票!$C:$AR,29,FALSE)="②公益財団法人","公財","")))</f>
        <v/>
      </c>
      <c r="L54" s="20" t="str">
        <f>IF(A54="","",VLOOKUP(A54,[7]令和3年度契約状況調査票!$C:$AR,30,FALSE))</f>
        <v/>
      </c>
      <c r="M54" s="21" t="str">
        <f>IF(A54="","",IF(VLOOKUP(A54,[7]令和3年度契約状況調査票!$C:$AR,30,FALSE)="国所管",VLOOKUP(A54,[7]令和3年度契約状況調査票!$C:$AR,24,FALSE),""))</f>
        <v/>
      </c>
      <c r="N54" s="22" t="str">
        <f>IF(A54="","",IF(AND(P54="○",O54="分担契約/単価契約"),"単価契約"&amp;CHAR(10)&amp;"予定調達総額 "&amp;TEXT(VLOOKUP(A54,[7]令和3年度契約状況調査票!$C:$AR,18,FALSE),"#,##0円")&amp;"(B)"&amp;CHAR(10)&amp;"分担契約"&amp;CHAR(10)&amp;VLOOKUP(A54,[7]令和3年度契約状況調査票!$C:$AR,34,FALSE),IF(AND(P54="○",O54="分担契約"),"分担契約"&amp;CHAR(10)&amp;"契約総額 "&amp;TEXT(VLOOKUP(A54,[7]令和3年度契約状況調査票!$C:$AR,18,FALSE),"#,##0円")&amp;"(B)"&amp;CHAR(10)&amp;VLOOKUP(A54,[7]令和3年度契約状況調査票!$C:$AR,34,FALSE),(IF(O54="分担契約/単価契約","単価契約"&amp;CHAR(10)&amp;"予定調達総額 "&amp;TEXT(VLOOKUP(A54,[7]令和3年度契約状況調査票!$C:$AR,18,FALSE),"#,##0円")&amp;CHAR(10)&amp;"分担契約"&amp;CHAR(10)&amp;VLOOKUP(A54,[7]令和3年度契約状況調査票!$C:$AR,34,FALSE),IF(O54="分担契約","分担契約"&amp;CHAR(10)&amp;"契約総額 "&amp;TEXT(VLOOKUP(A54,[7]令和3年度契約状況調査票!$C:$AR,18,FALSE),"#,##0円")&amp;CHAR(10)&amp;VLOOKUP(A54,[7]令和3年度契約状況調査票!$C:$AR,34,FALSE),IF(O54="単価契約","単価契約"&amp;CHAR(10)&amp;"予定調達総額 "&amp;TEXT(VLOOKUP(A54,[7]令和3年度契約状況調査票!$C:$AR,18,FALSE),"#,##0円")&amp;CHAR(10)&amp;VLOOKUP(A54,[7]令和3年度契約状況調査票!$C:$AR,34,FALSE),VLOOKUP(A54,[7]令和3年度契約状況調査票!$C:$AR,34,FALSE))))))))</f>
        <v/>
      </c>
      <c r="O54" s="11" t="str">
        <f>IF(A54="","",VLOOKUP(A54,[7]令和3年度契約状況調査票!$C:$BY,55,FALSE))</f>
        <v/>
      </c>
      <c r="P54" s="11" t="str">
        <f>IF(A54="","",IF(VLOOKUP(A54,[7]令和3年度契約状況調査票!$C:$AR,23,FALSE)="②同種の他の契約の予定価格を類推されるおそれがあるため公表しない","×","○"))</f>
        <v/>
      </c>
    </row>
    <row r="55" spans="1:16" s="11" customFormat="1" ht="75" customHeight="1">
      <c r="A55" s="12" t="str">
        <f>IF(MAX([7]令和3年度契約状況調査票!C54:C299)&gt;=ROW()-5,ROW()-5,"")</f>
        <v/>
      </c>
      <c r="B55" s="13" t="str">
        <f>IF(A55="","",VLOOKUP(A55,[7]令和3年度契約状況調査票!$C:$AR,7,FALSE))</f>
        <v/>
      </c>
      <c r="C55" s="14" t="str">
        <f>IF(A55="","",VLOOKUP(A55,[7]令和3年度契約状況調査票!$C:$AR,8,FALSE))</f>
        <v/>
      </c>
      <c r="D55" s="15" t="str">
        <f>IF(A55="","",VLOOKUP(A55,[7]令和3年度契約状況調査票!$C:$AR,11,FALSE))</f>
        <v/>
      </c>
      <c r="E55" s="13" t="str">
        <f>IF(A55="","",VLOOKUP(A55,[7]令和3年度契約状況調査票!$C:$AR,12,FALSE))</f>
        <v/>
      </c>
      <c r="F55" s="16" t="str">
        <f>IF(A55="","",VLOOKUP(A55,[7]令和3年度契約状況調査票!$C:$AR,13,FALSE))</f>
        <v/>
      </c>
      <c r="G55" s="17" t="str">
        <f>IF(A55="","",IF(VLOOKUP(A55,[7]令和3年度契約状況調査票!$C:$AR,14,FALSE)="②一般競争入札（総合評価方式）","一般競争入札"&amp;CHAR(10)&amp;"（総合評価方式）","一般競争入札"))</f>
        <v/>
      </c>
      <c r="H55" s="18" t="str">
        <f>IF(A55="","",IF(VLOOKUP(A55,[7]令和3年度契約状況調査票!$C:$AR,23,FALSE)="②同種の他の契約の予定価格を類推されるおそれがあるため公表しない","同種の他の契約の予定価格を類推されるおそれがあるため公表しない",IF(VLOOKUP(A55,[7]令和3年度契約状況調査票!$C:$AR,23,FALSE)="－","－",IF(VLOOKUP(A55,[7]令和3年度契約状況調査票!$C:$AR,9,FALSE)&lt;&gt;"",TEXT(VLOOKUP(A55,[7]令和3年度契約状況調査票!$C:$AR,16,FALSE),"#,##0円")&amp;CHAR(10)&amp;"(A)",VLOOKUP(A55,[7]令和3年度契約状況調査票!$C:$AR,16,FALSE)))))</f>
        <v/>
      </c>
      <c r="I55" s="18" t="str">
        <f>IF(A55="","",VLOOKUP(A55,[7]令和3年度契約状況調査票!$C:$AR,17,FALSE))</f>
        <v/>
      </c>
      <c r="J55" s="19" t="str">
        <f>IF(A55="","",IF(VLOOKUP(A55,[7]令和3年度契約状況調査票!$C:$AR,23,FALSE)="②同種の他の契約の予定価格を類推されるおそれがあるため公表しない","－",IF(VLOOKUP(A55,[7]令和3年度契約状況調査票!$C:$AR,23,FALSE)="－","－",IF(VLOOKUP(A55,[7]令和3年度契約状況調査票!$C:$AR,9,FALSE)&lt;&gt;"",TEXT(VLOOKUP(A55,[7]令和3年度契約状況調査票!$C:$AR,19,FALSE),"#.0%")&amp;CHAR(10)&amp;"(B/A×100)",VLOOKUP(A55,[7]令和3年度契約状況調査票!$C:$AR,19,FALSE)))))</f>
        <v/>
      </c>
      <c r="K55" s="20" t="str">
        <f>IF(A55="","",IF(VLOOKUP(A55,[7]令和3年度契約状況調査票!$C:$AR,29,FALSE)="①公益社団法人","公社",IF(VLOOKUP(A55,[7]令和3年度契約状況調査票!$C:$AR,29,FALSE)="②公益財団法人","公財","")))</f>
        <v/>
      </c>
      <c r="L55" s="20" t="str">
        <f>IF(A55="","",VLOOKUP(A55,[7]令和3年度契約状況調査票!$C:$AR,30,FALSE))</f>
        <v/>
      </c>
      <c r="M55" s="21" t="str">
        <f>IF(A55="","",IF(VLOOKUP(A55,[7]令和3年度契約状況調査票!$C:$AR,30,FALSE)="国所管",VLOOKUP(A55,[7]令和3年度契約状況調査票!$C:$AR,24,FALSE),""))</f>
        <v/>
      </c>
      <c r="N55" s="22" t="str">
        <f>IF(A55="","",IF(AND(P55="○",O55="分担契約/単価契約"),"単価契約"&amp;CHAR(10)&amp;"予定調達総額 "&amp;TEXT(VLOOKUP(A55,[7]令和3年度契約状況調査票!$C:$AR,18,FALSE),"#,##0円")&amp;"(B)"&amp;CHAR(10)&amp;"分担契約"&amp;CHAR(10)&amp;VLOOKUP(A55,[7]令和3年度契約状況調査票!$C:$AR,34,FALSE),IF(AND(P55="○",O55="分担契約"),"分担契約"&amp;CHAR(10)&amp;"契約総額 "&amp;TEXT(VLOOKUP(A55,[7]令和3年度契約状況調査票!$C:$AR,18,FALSE),"#,##0円")&amp;"(B)"&amp;CHAR(10)&amp;VLOOKUP(A55,[7]令和3年度契約状況調査票!$C:$AR,34,FALSE),(IF(O55="分担契約/単価契約","単価契約"&amp;CHAR(10)&amp;"予定調達総額 "&amp;TEXT(VLOOKUP(A55,[7]令和3年度契約状況調査票!$C:$AR,18,FALSE),"#,##0円")&amp;CHAR(10)&amp;"分担契約"&amp;CHAR(10)&amp;VLOOKUP(A55,[7]令和3年度契約状況調査票!$C:$AR,34,FALSE),IF(O55="分担契約","分担契約"&amp;CHAR(10)&amp;"契約総額 "&amp;TEXT(VLOOKUP(A55,[7]令和3年度契約状況調査票!$C:$AR,18,FALSE),"#,##0円")&amp;CHAR(10)&amp;VLOOKUP(A55,[7]令和3年度契約状況調査票!$C:$AR,34,FALSE),IF(O55="単価契約","単価契約"&amp;CHAR(10)&amp;"予定調達総額 "&amp;TEXT(VLOOKUP(A55,[7]令和3年度契約状況調査票!$C:$AR,18,FALSE),"#,##0円")&amp;CHAR(10)&amp;VLOOKUP(A55,[7]令和3年度契約状況調査票!$C:$AR,34,FALSE),VLOOKUP(A55,[7]令和3年度契約状況調査票!$C:$AR,34,FALSE))))))))</f>
        <v/>
      </c>
      <c r="O55" s="11" t="str">
        <f>IF(A55="","",VLOOKUP(A55,[7]令和3年度契約状況調査票!$C:$BY,55,FALSE))</f>
        <v/>
      </c>
      <c r="P55" s="11" t="str">
        <f>IF(A55="","",IF(VLOOKUP(A55,[7]令和3年度契約状況調査票!$C:$AR,23,FALSE)="②同種の他の契約の予定価格を類推されるおそれがあるため公表しない","×","○"))</f>
        <v/>
      </c>
    </row>
    <row r="56" spans="1:16" s="11" customFormat="1" ht="75" customHeight="1">
      <c r="A56" s="12" t="str">
        <f>IF(MAX([7]令和3年度契約状況調査票!C55:C300)&gt;=ROW()-5,ROW()-5,"")</f>
        <v/>
      </c>
      <c r="B56" s="13" t="str">
        <f>IF(A56="","",VLOOKUP(A56,[7]令和3年度契約状況調査票!$C:$AR,7,FALSE))</f>
        <v/>
      </c>
      <c r="C56" s="14" t="str">
        <f>IF(A56="","",VLOOKUP(A56,[7]令和3年度契約状況調査票!$C:$AR,8,FALSE))</f>
        <v/>
      </c>
      <c r="D56" s="15" t="str">
        <f>IF(A56="","",VLOOKUP(A56,[7]令和3年度契約状況調査票!$C:$AR,11,FALSE))</f>
        <v/>
      </c>
      <c r="E56" s="13" t="str">
        <f>IF(A56="","",VLOOKUP(A56,[7]令和3年度契約状況調査票!$C:$AR,12,FALSE))</f>
        <v/>
      </c>
      <c r="F56" s="16" t="str">
        <f>IF(A56="","",VLOOKUP(A56,[7]令和3年度契約状況調査票!$C:$AR,13,FALSE))</f>
        <v/>
      </c>
      <c r="G56" s="17" t="str">
        <f>IF(A56="","",IF(VLOOKUP(A56,[7]令和3年度契約状況調査票!$C:$AR,14,FALSE)="②一般競争入札（総合評価方式）","一般競争入札"&amp;CHAR(10)&amp;"（総合評価方式）","一般競争入札"))</f>
        <v/>
      </c>
      <c r="H56" s="18" t="str">
        <f>IF(A56="","",IF(VLOOKUP(A56,[7]令和3年度契約状況調査票!$C:$AR,23,FALSE)="②同種の他の契約の予定価格を類推されるおそれがあるため公表しない","同種の他の契約の予定価格を類推されるおそれがあるため公表しない",IF(VLOOKUP(A56,[7]令和3年度契約状況調査票!$C:$AR,23,FALSE)="－","－",IF(VLOOKUP(A56,[7]令和3年度契約状況調査票!$C:$AR,9,FALSE)&lt;&gt;"",TEXT(VLOOKUP(A56,[7]令和3年度契約状況調査票!$C:$AR,16,FALSE),"#,##0円")&amp;CHAR(10)&amp;"(A)",VLOOKUP(A56,[7]令和3年度契約状況調査票!$C:$AR,16,FALSE)))))</f>
        <v/>
      </c>
      <c r="I56" s="18" t="str">
        <f>IF(A56="","",VLOOKUP(A56,[7]令和3年度契約状況調査票!$C:$AR,17,FALSE))</f>
        <v/>
      </c>
      <c r="J56" s="19" t="str">
        <f>IF(A56="","",IF(VLOOKUP(A56,[7]令和3年度契約状況調査票!$C:$AR,23,FALSE)="②同種の他の契約の予定価格を類推されるおそれがあるため公表しない","－",IF(VLOOKUP(A56,[7]令和3年度契約状況調査票!$C:$AR,23,FALSE)="－","－",IF(VLOOKUP(A56,[7]令和3年度契約状況調査票!$C:$AR,9,FALSE)&lt;&gt;"",TEXT(VLOOKUP(A56,[7]令和3年度契約状況調査票!$C:$AR,19,FALSE),"#.0%")&amp;CHAR(10)&amp;"(B/A×100)",VLOOKUP(A56,[7]令和3年度契約状況調査票!$C:$AR,19,FALSE)))))</f>
        <v/>
      </c>
      <c r="K56" s="20" t="str">
        <f>IF(A56="","",IF(VLOOKUP(A56,[7]令和3年度契約状況調査票!$C:$AR,29,FALSE)="①公益社団法人","公社",IF(VLOOKUP(A56,[7]令和3年度契約状況調査票!$C:$AR,29,FALSE)="②公益財団法人","公財","")))</f>
        <v/>
      </c>
      <c r="L56" s="20" t="str">
        <f>IF(A56="","",VLOOKUP(A56,[7]令和3年度契約状況調査票!$C:$AR,30,FALSE))</f>
        <v/>
      </c>
      <c r="M56" s="21" t="str">
        <f>IF(A56="","",IF(VLOOKUP(A56,[7]令和3年度契約状況調査票!$C:$AR,30,FALSE)="国所管",VLOOKUP(A56,[7]令和3年度契約状況調査票!$C:$AR,24,FALSE),""))</f>
        <v/>
      </c>
      <c r="N56" s="22" t="str">
        <f>IF(A56="","",IF(AND(P56="○",O56="分担契約/単価契約"),"単価契約"&amp;CHAR(10)&amp;"予定調達総額 "&amp;TEXT(VLOOKUP(A56,[7]令和3年度契約状況調査票!$C:$AR,18,FALSE),"#,##0円")&amp;"(B)"&amp;CHAR(10)&amp;"分担契約"&amp;CHAR(10)&amp;VLOOKUP(A56,[7]令和3年度契約状況調査票!$C:$AR,34,FALSE),IF(AND(P56="○",O56="分担契約"),"分担契約"&amp;CHAR(10)&amp;"契約総額 "&amp;TEXT(VLOOKUP(A56,[7]令和3年度契約状況調査票!$C:$AR,18,FALSE),"#,##0円")&amp;"(B)"&amp;CHAR(10)&amp;VLOOKUP(A56,[7]令和3年度契約状況調査票!$C:$AR,34,FALSE),(IF(O56="分担契約/単価契約","単価契約"&amp;CHAR(10)&amp;"予定調達総額 "&amp;TEXT(VLOOKUP(A56,[7]令和3年度契約状況調査票!$C:$AR,18,FALSE),"#,##0円")&amp;CHAR(10)&amp;"分担契約"&amp;CHAR(10)&amp;VLOOKUP(A56,[7]令和3年度契約状況調査票!$C:$AR,34,FALSE),IF(O56="分担契約","分担契約"&amp;CHAR(10)&amp;"契約総額 "&amp;TEXT(VLOOKUP(A56,[7]令和3年度契約状況調査票!$C:$AR,18,FALSE),"#,##0円")&amp;CHAR(10)&amp;VLOOKUP(A56,[7]令和3年度契約状況調査票!$C:$AR,34,FALSE),IF(O56="単価契約","単価契約"&amp;CHAR(10)&amp;"予定調達総額 "&amp;TEXT(VLOOKUP(A56,[7]令和3年度契約状況調査票!$C:$AR,18,FALSE),"#,##0円")&amp;CHAR(10)&amp;VLOOKUP(A56,[7]令和3年度契約状況調査票!$C:$AR,34,FALSE),VLOOKUP(A56,[7]令和3年度契約状況調査票!$C:$AR,34,FALSE))))))))</f>
        <v/>
      </c>
      <c r="O56" s="11" t="str">
        <f>IF(A56="","",VLOOKUP(A56,[7]令和3年度契約状況調査票!$C:$BY,55,FALSE))</f>
        <v/>
      </c>
      <c r="P56" s="11" t="str">
        <f>IF(A56="","",IF(VLOOKUP(A56,[7]令和3年度契約状況調査票!$C:$AR,23,FALSE)="②同種の他の契約の予定価格を類推されるおそれがあるため公表しない","×","○"))</f>
        <v/>
      </c>
    </row>
    <row r="57" spans="1:16" s="11" customFormat="1" ht="75" customHeight="1">
      <c r="A57" s="12" t="str">
        <f>IF(MAX([7]令和3年度契約状況調査票!C56:C301)&gt;=ROW()-5,ROW()-5,"")</f>
        <v/>
      </c>
      <c r="B57" s="13" t="str">
        <f>IF(A57="","",VLOOKUP(A57,[7]令和3年度契約状況調査票!$C:$AR,7,FALSE))</f>
        <v/>
      </c>
      <c r="C57" s="14" t="str">
        <f>IF(A57="","",VLOOKUP(A57,[7]令和3年度契約状況調査票!$C:$AR,8,FALSE))</f>
        <v/>
      </c>
      <c r="D57" s="15" t="str">
        <f>IF(A57="","",VLOOKUP(A57,[7]令和3年度契約状況調査票!$C:$AR,11,FALSE))</f>
        <v/>
      </c>
      <c r="E57" s="13" t="str">
        <f>IF(A57="","",VLOOKUP(A57,[7]令和3年度契約状況調査票!$C:$AR,12,FALSE))</f>
        <v/>
      </c>
      <c r="F57" s="16" t="str">
        <f>IF(A57="","",VLOOKUP(A57,[7]令和3年度契約状況調査票!$C:$AR,13,FALSE))</f>
        <v/>
      </c>
      <c r="G57" s="17" t="str">
        <f>IF(A57="","",IF(VLOOKUP(A57,[7]令和3年度契約状況調査票!$C:$AR,14,FALSE)="②一般競争入札（総合評価方式）","一般競争入札"&amp;CHAR(10)&amp;"（総合評価方式）","一般競争入札"))</f>
        <v/>
      </c>
      <c r="H57" s="18" t="str">
        <f>IF(A57="","",IF(VLOOKUP(A57,[7]令和3年度契約状況調査票!$C:$AR,23,FALSE)="②同種の他の契約の予定価格を類推されるおそれがあるため公表しない","同種の他の契約の予定価格を類推されるおそれがあるため公表しない",IF(VLOOKUP(A57,[7]令和3年度契約状況調査票!$C:$AR,23,FALSE)="－","－",IF(VLOOKUP(A57,[7]令和3年度契約状況調査票!$C:$AR,9,FALSE)&lt;&gt;"",TEXT(VLOOKUP(A57,[7]令和3年度契約状況調査票!$C:$AR,16,FALSE),"#,##0円")&amp;CHAR(10)&amp;"(A)",VLOOKUP(A57,[7]令和3年度契約状況調査票!$C:$AR,16,FALSE)))))</f>
        <v/>
      </c>
      <c r="I57" s="18" t="str">
        <f>IF(A57="","",VLOOKUP(A57,[7]令和3年度契約状況調査票!$C:$AR,17,FALSE))</f>
        <v/>
      </c>
      <c r="J57" s="19" t="str">
        <f>IF(A57="","",IF(VLOOKUP(A57,[7]令和3年度契約状況調査票!$C:$AR,23,FALSE)="②同種の他の契約の予定価格を類推されるおそれがあるため公表しない","－",IF(VLOOKUP(A57,[7]令和3年度契約状況調査票!$C:$AR,23,FALSE)="－","－",IF(VLOOKUP(A57,[7]令和3年度契約状況調査票!$C:$AR,9,FALSE)&lt;&gt;"",TEXT(VLOOKUP(A57,[7]令和3年度契約状況調査票!$C:$AR,19,FALSE),"#.0%")&amp;CHAR(10)&amp;"(B/A×100)",VLOOKUP(A57,[7]令和3年度契約状況調査票!$C:$AR,19,FALSE)))))</f>
        <v/>
      </c>
      <c r="K57" s="20" t="str">
        <f>IF(A57="","",IF(VLOOKUP(A57,[7]令和3年度契約状況調査票!$C:$AR,29,FALSE)="①公益社団法人","公社",IF(VLOOKUP(A57,[7]令和3年度契約状況調査票!$C:$AR,29,FALSE)="②公益財団法人","公財","")))</f>
        <v/>
      </c>
      <c r="L57" s="20" t="str">
        <f>IF(A57="","",VLOOKUP(A57,[7]令和3年度契約状況調査票!$C:$AR,30,FALSE))</f>
        <v/>
      </c>
      <c r="M57" s="21" t="str">
        <f>IF(A57="","",IF(VLOOKUP(A57,[7]令和3年度契約状況調査票!$C:$AR,30,FALSE)="国所管",VLOOKUP(A57,[7]令和3年度契約状況調査票!$C:$AR,24,FALSE),""))</f>
        <v/>
      </c>
      <c r="N57" s="22" t="str">
        <f>IF(A57="","",IF(AND(P57="○",O57="分担契約/単価契約"),"単価契約"&amp;CHAR(10)&amp;"予定調達総額 "&amp;TEXT(VLOOKUP(A57,[7]令和3年度契約状況調査票!$C:$AR,18,FALSE),"#,##0円")&amp;"(B)"&amp;CHAR(10)&amp;"分担契約"&amp;CHAR(10)&amp;VLOOKUP(A57,[7]令和3年度契約状況調査票!$C:$AR,34,FALSE),IF(AND(P57="○",O57="分担契約"),"分担契約"&amp;CHAR(10)&amp;"契約総額 "&amp;TEXT(VLOOKUP(A57,[7]令和3年度契約状況調査票!$C:$AR,18,FALSE),"#,##0円")&amp;"(B)"&amp;CHAR(10)&amp;VLOOKUP(A57,[7]令和3年度契約状況調査票!$C:$AR,34,FALSE),(IF(O57="分担契約/単価契約","単価契約"&amp;CHAR(10)&amp;"予定調達総額 "&amp;TEXT(VLOOKUP(A57,[7]令和3年度契約状況調査票!$C:$AR,18,FALSE),"#,##0円")&amp;CHAR(10)&amp;"分担契約"&amp;CHAR(10)&amp;VLOOKUP(A57,[7]令和3年度契約状況調査票!$C:$AR,34,FALSE),IF(O57="分担契約","分担契約"&amp;CHAR(10)&amp;"契約総額 "&amp;TEXT(VLOOKUP(A57,[7]令和3年度契約状況調査票!$C:$AR,18,FALSE),"#,##0円")&amp;CHAR(10)&amp;VLOOKUP(A57,[7]令和3年度契約状況調査票!$C:$AR,34,FALSE),IF(O57="単価契約","単価契約"&amp;CHAR(10)&amp;"予定調達総額 "&amp;TEXT(VLOOKUP(A57,[7]令和3年度契約状況調査票!$C:$AR,18,FALSE),"#,##0円")&amp;CHAR(10)&amp;VLOOKUP(A57,[7]令和3年度契約状況調査票!$C:$AR,34,FALSE),VLOOKUP(A57,[7]令和3年度契約状況調査票!$C:$AR,34,FALSE))))))))</f>
        <v/>
      </c>
      <c r="O57" s="11" t="str">
        <f>IF(A57="","",VLOOKUP(A57,[7]令和3年度契約状況調査票!$C:$BY,55,FALSE))</f>
        <v/>
      </c>
      <c r="P57" s="11" t="str">
        <f>IF(A57="","",IF(VLOOKUP(A57,[7]令和3年度契約状況調査票!$C:$AR,23,FALSE)="②同種の他の契約の予定価格を類推されるおそれがあるため公表しない","×","○"))</f>
        <v/>
      </c>
    </row>
    <row r="58" spans="1:16" s="11" customFormat="1" ht="75" customHeight="1">
      <c r="A58" s="12" t="str">
        <f>IF(MAX([7]令和3年度契約状況調査票!C57:C302)&gt;=ROW()-5,ROW()-5,"")</f>
        <v/>
      </c>
      <c r="B58" s="13" t="str">
        <f>IF(A58="","",VLOOKUP(A58,[7]令和3年度契約状況調査票!$C:$AR,7,FALSE))</f>
        <v/>
      </c>
      <c r="C58" s="14" t="str">
        <f>IF(A58="","",VLOOKUP(A58,[7]令和3年度契約状況調査票!$C:$AR,8,FALSE))</f>
        <v/>
      </c>
      <c r="D58" s="15" t="str">
        <f>IF(A58="","",VLOOKUP(A58,[7]令和3年度契約状況調査票!$C:$AR,11,FALSE))</f>
        <v/>
      </c>
      <c r="E58" s="13" t="str">
        <f>IF(A58="","",VLOOKUP(A58,[7]令和3年度契約状況調査票!$C:$AR,12,FALSE))</f>
        <v/>
      </c>
      <c r="F58" s="16" t="str">
        <f>IF(A58="","",VLOOKUP(A58,[7]令和3年度契約状況調査票!$C:$AR,13,FALSE))</f>
        <v/>
      </c>
      <c r="G58" s="17" t="str">
        <f>IF(A58="","",IF(VLOOKUP(A58,[7]令和3年度契約状況調査票!$C:$AR,14,FALSE)="②一般競争入札（総合評価方式）","一般競争入札"&amp;CHAR(10)&amp;"（総合評価方式）","一般競争入札"))</f>
        <v/>
      </c>
      <c r="H58" s="18" t="str">
        <f>IF(A58="","",IF(VLOOKUP(A58,[7]令和3年度契約状況調査票!$C:$AR,23,FALSE)="②同種の他の契約の予定価格を類推されるおそれがあるため公表しない","同種の他の契約の予定価格を類推されるおそれがあるため公表しない",IF(VLOOKUP(A58,[7]令和3年度契約状況調査票!$C:$AR,23,FALSE)="－","－",IF(VLOOKUP(A58,[7]令和3年度契約状況調査票!$C:$AR,9,FALSE)&lt;&gt;"",TEXT(VLOOKUP(A58,[7]令和3年度契約状況調査票!$C:$AR,16,FALSE),"#,##0円")&amp;CHAR(10)&amp;"(A)",VLOOKUP(A58,[7]令和3年度契約状況調査票!$C:$AR,16,FALSE)))))</f>
        <v/>
      </c>
      <c r="I58" s="18" t="str">
        <f>IF(A58="","",VLOOKUP(A58,[7]令和3年度契約状況調査票!$C:$AR,17,FALSE))</f>
        <v/>
      </c>
      <c r="J58" s="19" t="str">
        <f>IF(A58="","",IF(VLOOKUP(A58,[7]令和3年度契約状況調査票!$C:$AR,23,FALSE)="②同種の他の契約の予定価格を類推されるおそれがあるため公表しない","－",IF(VLOOKUP(A58,[7]令和3年度契約状況調査票!$C:$AR,23,FALSE)="－","－",IF(VLOOKUP(A58,[7]令和3年度契約状況調査票!$C:$AR,9,FALSE)&lt;&gt;"",TEXT(VLOOKUP(A58,[7]令和3年度契約状況調査票!$C:$AR,19,FALSE),"#.0%")&amp;CHAR(10)&amp;"(B/A×100)",VLOOKUP(A58,[7]令和3年度契約状況調査票!$C:$AR,19,FALSE)))))</f>
        <v/>
      </c>
      <c r="K58" s="20" t="str">
        <f>IF(A58="","",IF(VLOOKUP(A58,[7]令和3年度契約状況調査票!$C:$AR,29,FALSE)="①公益社団法人","公社",IF(VLOOKUP(A58,[7]令和3年度契約状況調査票!$C:$AR,29,FALSE)="②公益財団法人","公財","")))</f>
        <v/>
      </c>
      <c r="L58" s="20" t="str">
        <f>IF(A58="","",VLOOKUP(A58,[7]令和3年度契約状況調査票!$C:$AR,30,FALSE))</f>
        <v/>
      </c>
      <c r="M58" s="21" t="str">
        <f>IF(A58="","",IF(VLOOKUP(A58,[7]令和3年度契約状況調査票!$C:$AR,30,FALSE)="国所管",VLOOKUP(A58,[7]令和3年度契約状況調査票!$C:$AR,24,FALSE),""))</f>
        <v/>
      </c>
      <c r="N58" s="22" t="str">
        <f>IF(A58="","",IF(AND(P58="○",O58="分担契約/単価契約"),"単価契約"&amp;CHAR(10)&amp;"予定調達総額 "&amp;TEXT(VLOOKUP(A58,[7]令和3年度契約状況調査票!$C:$AR,18,FALSE),"#,##0円")&amp;"(B)"&amp;CHAR(10)&amp;"分担契約"&amp;CHAR(10)&amp;VLOOKUP(A58,[7]令和3年度契約状況調査票!$C:$AR,34,FALSE),IF(AND(P58="○",O58="分担契約"),"分担契約"&amp;CHAR(10)&amp;"契約総額 "&amp;TEXT(VLOOKUP(A58,[7]令和3年度契約状況調査票!$C:$AR,18,FALSE),"#,##0円")&amp;"(B)"&amp;CHAR(10)&amp;VLOOKUP(A58,[7]令和3年度契約状況調査票!$C:$AR,34,FALSE),(IF(O58="分担契約/単価契約","単価契約"&amp;CHAR(10)&amp;"予定調達総額 "&amp;TEXT(VLOOKUP(A58,[7]令和3年度契約状況調査票!$C:$AR,18,FALSE),"#,##0円")&amp;CHAR(10)&amp;"分担契約"&amp;CHAR(10)&amp;VLOOKUP(A58,[7]令和3年度契約状況調査票!$C:$AR,34,FALSE),IF(O58="分担契約","分担契約"&amp;CHAR(10)&amp;"契約総額 "&amp;TEXT(VLOOKUP(A58,[7]令和3年度契約状況調査票!$C:$AR,18,FALSE),"#,##0円")&amp;CHAR(10)&amp;VLOOKUP(A58,[7]令和3年度契約状況調査票!$C:$AR,34,FALSE),IF(O58="単価契約","単価契約"&amp;CHAR(10)&amp;"予定調達総額 "&amp;TEXT(VLOOKUP(A58,[7]令和3年度契約状況調査票!$C:$AR,18,FALSE),"#,##0円")&amp;CHAR(10)&amp;VLOOKUP(A58,[7]令和3年度契約状況調査票!$C:$AR,34,FALSE),VLOOKUP(A58,[7]令和3年度契約状況調査票!$C:$AR,34,FALSE))))))))</f>
        <v/>
      </c>
      <c r="O58" s="11" t="str">
        <f>IF(A58="","",VLOOKUP(A58,[7]令和3年度契約状況調査票!$C:$BY,55,FALSE))</f>
        <v/>
      </c>
      <c r="P58" s="11" t="str">
        <f>IF(A58="","",IF(VLOOKUP(A58,[7]令和3年度契約状況調査票!$C:$AR,23,FALSE)="②同種の他の契約の予定価格を類推されるおそれがあるため公表しない","×","○"))</f>
        <v/>
      </c>
    </row>
    <row r="59" spans="1:16" s="11" customFormat="1" ht="75" customHeight="1">
      <c r="A59" s="12" t="str">
        <f>IF(MAX([7]令和3年度契約状況調査票!C58:C303)&gt;=ROW()-5,ROW()-5,"")</f>
        <v/>
      </c>
      <c r="B59" s="13" t="str">
        <f>IF(A59="","",VLOOKUP(A59,[7]令和3年度契約状況調査票!$C:$AR,7,FALSE))</f>
        <v/>
      </c>
      <c r="C59" s="14" t="str">
        <f>IF(A59="","",VLOOKUP(A59,[7]令和3年度契約状況調査票!$C:$AR,8,FALSE))</f>
        <v/>
      </c>
      <c r="D59" s="15" t="str">
        <f>IF(A59="","",VLOOKUP(A59,[7]令和3年度契約状況調査票!$C:$AR,11,FALSE))</f>
        <v/>
      </c>
      <c r="E59" s="13" t="str">
        <f>IF(A59="","",VLOOKUP(A59,[7]令和3年度契約状況調査票!$C:$AR,12,FALSE))</f>
        <v/>
      </c>
      <c r="F59" s="16" t="str">
        <f>IF(A59="","",VLOOKUP(A59,[7]令和3年度契約状況調査票!$C:$AR,13,FALSE))</f>
        <v/>
      </c>
      <c r="G59" s="17" t="str">
        <f>IF(A59="","",IF(VLOOKUP(A59,[7]令和3年度契約状況調査票!$C:$AR,14,FALSE)="②一般競争入札（総合評価方式）","一般競争入札"&amp;CHAR(10)&amp;"（総合評価方式）","一般競争入札"))</f>
        <v/>
      </c>
      <c r="H59" s="18" t="str">
        <f>IF(A59="","",IF(VLOOKUP(A59,[7]令和3年度契約状況調査票!$C:$AR,23,FALSE)="②同種の他の契約の予定価格を類推されるおそれがあるため公表しない","同種の他の契約の予定価格を類推されるおそれがあるため公表しない",IF(VLOOKUP(A59,[7]令和3年度契約状況調査票!$C:$AR,23,FALSE)="－","－",IF(VLOOKUP(A59,[7]令和3年度契約状況調査票!$C:$AR,9,FALSE)&lt;&gt;"",TEXT(VLOOKUP(A59,[7]令和3年度契約状況調査票!$C:$AR,16,FALSE),"#,##0円")&amp;CHAR(10)&amp;"(A)",VLOOKUP(A59,[7]令和3年度契約状況調査票!$C:$AR,16,FALSE)))))</f>
        <v/>
      </c>
      <c r="I59" s="18" t="str">
        <f>IF(A59="","",VLOOKUP(A59,[7]令和3年度契約状況調査票!$C:$AR,17,FALSE))</f>
        <v/>
      </c>
      <c r="J59" s="19" t="str">
        <f>IF(A59="","",IF(VLOOKUP(A59,[7]令和3年度契約状況調査票!$C:$AR,23,FALSE)="②同種の他の契約の予定価格を類推されるおそれがあるため公表しない","－",IF(VLOOKUP(A59,[7]令和3年度契約状況調査票!$C:$AR,23,FALSE)="－","－",IF(VLOOKUP(A59,[7]令和3年度契約状況調査票!$C:$AR,9,FALSE)&lt;&gt;"",TEXT(VLOOKUP(A59,[7]令和3年度契約状況調査票!$C:$AR,19,FALSE),"#.0%")&amp;CHAR(10)&amp;"(B/A×100)",VLOOKUP(A59,[7]令和3年度契約状況調査票!$C:$AR,19,FALSE)))))</f>
        <v/>
      </c>
      <c r="K59" s="20" t="str">
        <f>IF(A59="","",IF(VLOOKUP(A59,[7]令和3年度契約状況調査票!$C:$AR,29,FALSE)="①公益社団法人","公社",IF(VLOOKUP(A59,[7]令和3年度契約状況調査票!$C:$AR,29,FALSE)="②公益財団法人","公財","")))</f>
        <v/>
      </c>
      <c r="L59" s="20" t="str">
        <f>IF(A59="","",VLOOKUP(A59,[7]令和3年度契約状況調査票!$C:$AR,30,FALSE))</f>
        <v/>
      </c>
      <c r="M59" s="21" t="str">
        <f>IF(A59="","",IF(VLOOKUP(A59,[7]令和3年度契約状況調査票!$C:$AR,30,FALSE)="国所管",VLOOKUP(A59,[7]令和3年度契約状況調査票!$C:$AR,24,FALSE),""))</f>
        <v/>
      </c>
      <c r="N59" s="22" t="str">
        <f>IF(A59="","",IF(AND(P59="○",O59="分担契約/単価契約"),"単価契約"&amp;CHAR(10)&amp;"予定調達総額 "&amp;TEXT(VLOOKUP(A59,[7]令和3年度契約状況調査票!$C:$AR,18,FALSE),"#,##0円")&amp;"(B)"&amp;CHAR(10)&amp;"分担契約"&amp;CHAR(10)&amp;VLOOKUP(A59,[7]令和3年度契約状況調査票!$C:$AR,34,FALSE),IF(AND(P59="○",O59="分担契約"),"分担契約"&amp;CHAR(10)&amp;"契約総額 "&amp;TEXT(VLOOKUP(A59,[7]令和3年度契約状況調査票!$C:$AR,18,FALSE),"#,##0円")&amp;"(B)"&amp;CHAR(10)&amp;VLOOKUP(A59,[7]令和3年度契約状況調査票!$C:$AR,34,FALSE),(IF(O59="分担契約/単価契約","単価契約"&amp;CHAR(10)&amp;"予定調達総額 "&amp;TEXT(VLOOKUP(A59,[7]令和3年度契約状況調査票!$C:$AR,18,FALSE),"#,##0円")&amp;CHAR(10)&amp;"分担契約"&amp;CHAR(10)&amp;VLOOKUP(A59,[7]令和3年度契約状況調査票!$C:$AR,34,FALSE),IF(O59="分担契約","分担契約"&amp;CHAR(10)&amp;"契約総額 "&amp;TEXT(VLOOKUP(A59,[7]令和3年度契約状況調査票!$C:$AR,18,FALSE),"#,##0円")&amp;CHAR(10)&amp;VLOOKUP(A59,[7]令和3年度契約状況調査票!$C:$AR,34,FALSE),IF(O59="単価契約","単価契約"&amp;CHAR(10)&amp;"予定調達総額 "&amp;TEXT(VLOOKUP(A59,[7]令和3年度契約状況調査票!$C:$AR,18,FALSE),"#,##0円")&amp;CHAR(10)&amp;VLOOKUP(A59,[7]令和3年度契約状況調査票!$C:$AR,34,FALSE),VLOOKUP(A59,[7]令和3年度契約状況調査票!$C:$AR,34,FALSE))))))))</f>
        <v/>
      </c>
      <c r="O59" s="11" t="str">
        <f>IF(A59="","",VLOOKUP(A59,[7]令和3年度契約状況調査票!$C:$BY,55,FALSE))</f>
        <v/>
      </c>
      <c r="P59" s="11" t="str">
        <f>IF(A59="","",IF(VLOOKUP(A59,[7]令和3年度契約状況調査票!$C:$AR,23,FALSE)="②同種の他の契約の予定価格を類推されるおそれがあるため公表しない","×","○"))</f>
        <v/>
      </c>
    </row>
    <row r="60" spans="1:16" s="11" customFormat="1" ht="75" customHeight="1">
      <c r="A60" s="12" t="str">
        <f>IF(MAX([7]令和3年度契約状況調査票!C59:C304)&gt;=ROW()-5,ROW()-5,"")</f>
        <v/>
      </c>
      <c r="B60" s="13" t="str">
        <f>IF(A60="","",VLOOKUP(A60,[7]令和3年度契約状況調査票!$C:$AR,7,FALSE))</f>
        <v/>
      </c>
      <c r="C60" s="14" t="str">
        <f>IF(A60="","",VLOOKUP(A60,[7]令和3年度契約状況調査票!$C:$AR,8,FALSE))</f>
        <v/>
      </c>
      <c r="D60" s="15" t="str">
        <f>IF(A60="","",VLOOKUP(A60,[7]令和3年度契約状況調査票!$C:$AR,11,FALSE))</f>
        <v/>
      </c>
      <c r="E60" s="13" t="str">
        <f>IF(A60="","",VLOOKUP(A60,[7]令和3年度契約状況調査票!$C:$AR,12,FALSE))</f>
        <v/>
      </c>
      <c r="F60" s="16" t="str">
        <f>IF(A60="","",VLOOKUP(A60,[7]令和3年度契約状況調査票!$C:$AR,13,FALSE))</f>
        <v/>
      </c>
      <c r="G60" s="17" t="str">
        <f>IF(A60="","",IF(VLOOKUP(A60,[7]令和3年度契約状況調査票!$C:$AR,14,FALSE)="②一般競争入札（総合評価方式）","一般競争入札"&amp;CHAR(10)&amp;"（総合評価方式）","一般競争入札"))</f>
        <v/>
      </c>
      <c r="H60" s="18" t="str">
        <f>IF(A60="","",IF(VLOOKUP(A60,[7]令和3年度契約状況調査票!$C:$AR,23,FALSE)="②同種の他の契約の予定価格を類推されるおそれがあるため公表しない","同種の他の契約の予定価格を類推されるおそれがあるため公表しない",IF(VLOOKUP(A60,[7]令和3年度契約状況調査票!$C:$AR,23,FALSE)="－","－",IF(VLOOKUP(A60,[7]令和3年度契約状況調査票!$C:$AR,9,FALSE)&lt;&gt;"",TEXT(VLOOKUP(A60,[7]令和3年度契約状況調査票!$C:$AR,16,FALSE),"#,##0円")&amp;CHAR(10)&amp;"(A)",VLOOKUP(A60,[7]令和3年度契約状況調査票!$C:$AR,16,FALSE)))))</f>
        <v/>
      </c>
      <c r="I60" s="18" t="str">
        <f>IF(A60="","",VLOOKUP(A60,[7]令和3年度契約状況調査票!$C:$AR,17,FALSE))</f>
        <v/>
      </c>
      <c r="J60" s="19" t="str">
        <f>IF(A60="","",IF(VLOOKUP(A60,[7]令和3年度契約状況調査票!$C:$AR,23,FALSE)="②同種の他の契約の予定価格を類推されるおそれがあるため公表しない","－",IF(VLOOKUP(A60,[7]令和3年度契約状況調査票!$C:$AR,23,FALSE)="－","－",IF(VLOOKUP(A60,[7]令和3年度契約状況調査票!$C:$AR,9,FALSE)&lt;&gt;"",TEXT(VLOOKUP(A60,[7]令和3年度契約状況調査票!$C:$AR,19,FALSE),"#.0%")&amp;CHAR(10)&amp;"(B/A×100)",VLOOKUP(A60,[7]令和3年度契約状況調査票!$C:$AR,19,FALSE)))))</f>
        <v/>
      </c>
      <c r="K60" s="20" t="str">
        <f>IF(A60="","",IF(VLOOKUP(A60,[7]令和3年度契約状況調査票!$C:$AR,29,FALSE)="①公益社団法人","公社",IF(VLOOKUP(A60,[7]令和3年度契約状況調査票!$C:$AR,29,FALSE)="②公益財団法人","公財","")))</f>
        <v/>
      </c>
      <c r="L60" s="20" t="str">
        <f>IF(A60="","",VLOOKUP(A60,[7]令和3年度契約状況調査票!$C:$AR,30,FALSE))</f>
        <v/>
      </c>
      <c r="M60" s="21" t="str">
        <f>IF(A60="","",IF(VLOOKUP(A60,[7]令和3年度契約状況調査票!$C:$AR,30,FALSE)="国所管",VLOOKUP(A60,[7]令和3年度契約状況調査票!$C:$AR,24,FALSE),""))</f>
        <v/>
      </c>
      <c r="N60" s="22" t="str">
        <f>IF(A60="","",IF(AND(P60="○",O60="分担契約/単価契約"),"単価契約"&amp;CHAR(10)&amp;"予定調達総額 "&amp;TEXT(VLOOKUP(A60,[7]令和3年度契約状況調査票!$C:$AR,18,FALSE),"#,##0円")&amp;"(B)"&amp;CHAR(10)&amp;"分担契約"&amp;CHAR(10)&amp;VLOOKUP(A60,[7]令和3年度契約状況調査票!$C:$AR,34,FALSE),IF(AND(P60="○",O60="分担契約"),"分担契約"&amp;CHAR(10)&amp;"契約総額 "&amp;TEXT(VLOOKUP(A60,[7]令和3年度契約状況調査票!$C:$AR,18,FALSE),"#,##0円")&amp;"(B)"&amp;CHAR(10)&amp;VLOOKUP(A60,[7]令和3年度契約状況調査票!$C:$AR,34,FALSE),(IF(O60="分担契約/単価契約","単価契約"&amp;CHAR(10)&amp;"予定調達総額 "&amp;TEXT(VLOOKUP(A60,[7]令和3年度契約状況調査票!$C:$AR,18,FALSE),"#,##0円")&amp;CHAR(10)&amp;"分担契約"&amp;CHAR(10)&amp;VLOOKUP(A60,[7]令和3年度契約状況調査票!$C:$AR,34,FALSE),IF(O60="分担契約","分担契約"&amp;CHAR(10)&amp;"契約総額 "&amp;TEXT(VLOOKUP(A60,[7]令和3年度契約状況調査票!$C:$AR,18,FALSE),"#,##0円")&amp;CHAR(10)&amp;VLOOKUP(A60,[7]令和3年度契約状況調査票!$C:$AR,34,FALSE),IF(O60="単価契約","単価契約"&amp;CHAR(10)&amp;"予定調達総額 "&amp;TEXT(VLOOKUP(A60,[7]令和3年度契約状況調査票!$C:$AR,18,FALSE),"#,##0円")&amp;CHAR(10)&amp;VLOOKUP(A60,[7]令和3年度契約状況調査票!$C:$AR,34,FALSE),VLOOKUP(A60,[7]令和3年度契約状況調査票!$C:$AR,34,FALSE))))))))</f>
        <v/>
      </c>
      <c r="O60" s="11" t="str">
        <f>IF(A60="","",VLOOKUP(A60,[7]令和3年度契約状況調査票!$C:$BY,55,FALSE))</f>
        <v/>
      </c>
      <c r="P60" s="11" t="str">
        <f>IF(A60="","",IF(VLOOKUP(A60,[7]令和3年度契約状況調査票!$C:$AR,23,FALSE)="②同種の他の契約の予定価格を類推されるおそれがあるため公表しない","×","○"))</f>
        <v/>
      </c>
    </row>
    <row r="61" spans="1:16" s="11" customFormat="1" ht="75" customHeight="1">
      <c r="A61" s="12" t="str">
        <f>IF(MAX([7]令和3年度契約状況調査票!C60:C305)&gt;=ROW()-5,ROW()-5,"")</f>
        <v/>
      </c>
      <c r="B61" s="13" t="str">
        <f>IF(A61="","",VLOOKUP(A61,[7]令和3年度契約状況調査票!$C:$AR,7,FALSE))</f>
        <v/>
      </c>
      <c r="C61" s="14" t="str">
        <f>IF(A61="","",VLOOKUP(A61,[7]令和3年度契約状況調査票!$C:$AR,8,FALSE))</f>
        <v/>
      </c>
      <c r="D61" s="15" t="str">
        <f>IF(A61="","",VLOOKUP(A61,[7]令和3年度契約状況調査票!$C:$AR,11,FALSE))</f>
        <v/>
      </c>
      <c r="E61" s="13" t="str">
        <f>IF(A61="","",VLOOKUP(A61,[7]令和3年度契約状況調査票!$C:$AR,12,FALSE))</f>
        <v/>
      </c>
      <c r="F61" s="16" t="str">
        <f>IF(A61="","",VLOOKUP(A61,[7]令和3年度契約状況調査票!$C:$AR,13,FALSE))</f>
        <v/>
      </c>
      <c r="G61" s="17" t="str">
        <f>IF(A61="","",IF(VLOOKUP(A61,[7]令和3年度契約状況調査票!$C:$AR,14,FALSE)="②一般競争入札（総合評価方式）","一般競争入札"&amp;CHAR(10)&amp;"（総合評価方式）","一般競争入札"))</f>
        <v/>
      </c>
      <c r="H61" s="18" t="str">
        <f>IF(A61="","",IF(VLOOKUP(A61,[7]令和3年度契約状況調査票!$C:$AR,23,FALSE)="②同種の他の契約の予定価格を類推されるおそれがあるため公表しない","同種の他の契約の予定価格を類推されるおそれがあるため公表しない",IF(VLOOKUP(A61,[7]令和3年度契約状況調査票!$C:$AR,23,FALSE)="－","－",IF(VLOOKUP(A61,[7]令和3年度契約状況調査票!$C:$AR,9,FALSE)&lt;&gt;"",TEXT(VLOOKUP(A61,[7]令和3年度契約状況調査票!$C:$AR,16,FALSE),"#,##0円")&amp;CHAR(10)&amp;"(A)",VLOOKUP(A61,[7]令和3年度契約状況調査票!$C:$AR,16,FALSE)))))</f>
        <v/>
      </c>
      <c r="I61" s="18" t="str">
        <f>IF(A61="","",VLOOKUP(A61,[7]令和3年度契約状況調査票!$C:$AR,17,FALSE))</f>
        <v/>
      </c>
      <c r="J61" s="19" t="str">
        <f>IF(A61="","",IF(VLOOKUP(A61,[7]令和3年度契約状況調査票!$C:$AR,23,FALSE)="②同種の他の契約の予定価格を類推されるおそれがあるため公表しない","－",IF(VLOOKUP(A61,[7]令和3年度契約状況調査票!$C:$AR,23,FALSE)="－","－",IF(VLOOKUP(A61,[7]令和3年度契約状況調査票!$C:$AR,9,FALSE)&lt;&gt;"",TEXT(VLOOKUP(A61,[7]令和3年度契約状況調査票!$C:$AR,19,FALSE),"#.0%")&amp;CHAR(10)&amp;"(B/A×100)",VLOOKUP(A61,[7]令和3年度契約状況調査票!$C:$AR,19,FALSE)))))</f>
        <v/>
      </c>
      <c r="K61" s="20" t="str">
        <f>IF(A61="","",IF(VLOOKUP(A61,[7]令和3年度契約状況調査票!$C:$AR,29,FALSE)="①公益社団法人","公社",IF(VLOOKUP(A61,[7]令和3年度契約状況調査票!$C:$AR,29,FALSE)="②公益財団法人","公財","")))</f>
        <v/>
      </c>
      <c r="L61" s="20" t="str">
        <f>IF(A61="","",VLOOKUP(A61,[7]令和3年度契約状況調査票!$C:$AR,30,FALSE))</f>
        <v/>
      </c>
      <c r="M61" s="21" t="str">
        <f>IF(A61="","",IF(VLOOKUP(A61,[7]令和3年度契約状況調査票!$C:$AR,30,FALSE)="国所管",VLOOKUP(A61,[7]令和3年度契約状況調査票!$C:$AR,24,FALSE),""))</f>
        <v/>
      </c>
      <c r="N61" s="22" t="str">
        <f>IF(A61="","",IF(AND(P61="○",O61="分担契約/単価契約"),"単価契約"&amp;CHAR(10)&amp;"予定調達総額 "&amp;TEXT(VLOOKUP(A61,[7]令和3年度契約状況調査票!$C:$AR,18,FALSE),"#,##0円")&amp;"(B)"&amp;CHAR(10)&amp;"分担契約"&amp;CHAR(10)&amp;VLOOKUP(A61,[7]令和3年度契約状況調査票!$C:$AR,34,FALSE),IF(AND(P61="○",O61="分担契約"),"分担契約"&amp;CHAR(10)&amp;"契約総額 "&amp;TEXT(VLOOKUP(A61,[7]令和3年度契約状況調査票!$C:$AR,18,FALSE),"#,##0円")&amp;"(B)"&amp;CHAR(10)&amp;VLOOKUP(A61,[7]令和3年度契約状況調査票!$C:$AR,34,FALSE),(IF(O61="分担契約/単価契約","単価契約"&amp;CHAR(10)&amp;"予定調達総額 "&amp;TEXT(VLOOKUP(A61,[7]令和3年度契約状況調査票!$C:$AR,18,FALSE),"#,##0円")&amp;CHAR(10)&amp;"分担契約"&amp;CHAR(10)&amp;VLOOKUP(A61,[7]令和3年度契約状況調査票!$C:$AR,34,FALSE),IF(O61="分担契約","分担契約"&amp;CHAR(10)&amp;"契約総額 "&amp;TEXT(VLOOKUP(A61,[7]令和3年度契約状況調査票!$C:$AR,18,FALSE),"#,##0円")&amp;CHAR(10)&amp;VLOOKUP(A61,[7]令和3年度契約状況調査票!$C:$AR,34,FALSE),IF(O61="単価契約","単価契約"&amp;CHAR(10)&amp;"予定調達総額 "&amp;TEXT(VLOOKUP(A61,[7]令和3年度契約状況調査票!$C:$AR,18,FALSE),"#,##0円")&amp;CHAR(10)&amp;VLOOKUP(A61,[7]令和3年度契約状況調査票!$C:$AR,34,FALSE),VLOOKUP(A61,[7]令和3年度契約状況調査票!$C:$AR,34,FALSE))))))))</f>
        <v/>
      </c>
      <c r="O61" s="11" t="str">
        <f>IF(A61="","",VLOOKUP(A61,[7]令和3年度契約状況調査票!$C:$BY,55,FALSE))</f>
        <v/>
      </c>
      <c r="P61" s="11" t="str">
        <f>IF(A61="","",IF(VLOOKUP(A61,[7]令和3年度契約状況調査票!$C:$AR,23,FALSE)="②同種の他の契約の予定価格を類推されるおそれがあるため公表しない","×","○"))</f>
        <v/>
      </c>
    </row>
    <row r="62" spans="1:16" s="11" customFormat="1" ht="75" customHeight="1">
      <c r="A62" s="12" t="str">
        <f>IF(MAX([7]令和3年度契約状況調査票!C61:C306)&gt;=ROW()-5,ROW()-5,"")</f>
        <v/>
      </c>
      <c r="B62" s="13" t="str">
        <f>IF(A62="","",VLOOKUP(A62,[7]令和3年度契約状況調査票!$C:$AR,7,FALSE))</f>
        <v/>
      </c>
      <c r="C62" s="14" t="str">
        <f>IF(A62="","",VLOOKUP(A62,[7]令和3年度契約状況調査票!$C:$AR,8,FALSE))</f>
        <v/>
      </c>
      <c r="D62" s="15" t="str">
        <f>IF(A62="","",VLOOKUP(A62,[7]令和3年度契約状況調査票!$C:$AR,11,FALSE))</f>
        <v/>
      </c>
      <c r="E62" s="13" t="str">
        <f>IF(A62="","",VLOOKUP(A62,[7]令和3年度契約状況調査票!$C:$AR,12,FALSE))</f>
        <v/>
      </c>
      <c r="F62" s="16" t="str">
        <f>IF(A62="","",VLOOKUP(A62,[7]令和3年度契約状況調査票!$C:$AR,13,FALSE))</f>
        <v/>
      </c>
      <c r="G62" s="17" t="str">
        <f>IF(A62="","",IF(VLOOKUP(A62,[7]令和3年度契約状況調査票!$C:$AR,14,FALSE)="②一般競争入札（総合評価方式）","一般競争入札"&amp;CHAR(10)&amp;"（総合評価方式）","一般競争入札"))</f>
        <v/>
      </c>
      <c r="H62" s="18" t="str">
        <f>IF(A62="","",IF(VLOOKUP(A62,[7]令和3年度契約状況調査票!$C:$AR,23,FALSE)="②同種の他の契約の予定価格を類推されるおそれがあるため公表しない","同種の他の契約の予定価格を類推されるおそれがあるため公表しない",IF(VLOOKUP(A62,[7]令和3年度契約状況調査票!$C:$AR,23,FALSE)="－","－",IF(VLOOKUP(A62,[7]令和3年度契約状況調査票!$C:$AR,9,FALSE)&lt;&gt;"",TEXT(VLOOKUP(A62,[7]令和3年度契約状況調査票!$C:$AR,16,FALSE),"#,##0円")&amp;CHAR(10)&amp;"(A)",VLOOKUP(A62,[7]令和3年度契約状況調査票!$C:$AR,16,FALSE)))))</f>
        <v/>
      </c>
      <c r="I62" s="18" t="str">
        <f>IF(A62="","",VLOOKUP(A62,[7]令和3年度契約状況調査票!$C:$AR,17,FALSE))</f>
        <v/>
      </c>
      <c r="J62" s="19" t="str">
        <f>IF(A62="","",IF(VLOOKUP(A62,[7]令和3年度契約状況調査票!$C:$AR,23,FALSE)="②同種の他の契約の予定価格を類推されるおそれがあるため公表しない","－",IF(VLOOKUP(A62,[7]令和3年度契約状況調査票!$C:$AR,23,FALSE)="－","－",IF(VLOOKUP(A62,[7]令和3年度契約状況調査票!$C:$AR,9,FALSE)&lt;&gt;"",TEXT(VLOOKUP(A62,[7]令和3年度契約状況調査票!$C:$AR,19,FALSE),"#.0%")&amp;CHAR(10)&amp;"(B/A×100)",VLOOKUP(A62,[7]令和3年度契約状況調査票!$C:$AR,19,FALSE)))))</f>
        <v/>
      </c>
      <c r="K62" s="20" t="str">
        <f>IF(A62="","",IF(VLOOKUP(A62,[7]令和3年度契約状況調査票!$C:$AR,29,FALSE)="①公益社団法人","公社",IF(VLOOKUP(A62,[7]令和3年度契約状況調査票!$C:$AR,29,FALSE)="②公益財団法人","公財","")))</f>
        <v/>
      </c>
      <c r="L62" s="20" t="str">
        <f>IF(A62="","",VLOOKUP(A62,[7]令和3年度契約状況調査票!$C:$AR,30,FALSE))</f>
        <v/>
      </c>
      <c r="M62" s="21" t="str">
        <f>IF(A62="","",IF(VLOOKUP(A62,[7]令和3年度契約状況調査票!$C:$AR,30,FALSE)="国所管",VLOOKUP(A62,[7]令和3年度契約状況調査票!$C:$AR,24,FALSE),""))</f>
        <v/>
      </c>
      <c r="N62" s="22" t="str">
        <f>IF(A62="","",IF(AND(P62="○",O62="分担契約/単価契約"),"単価契約"&amp;CHAR(10)&amp;"予定調達総額 "&amp;TEXT(VLOOKUP(A62,[7]令和3年度契約状況調査票!$C:$AR,18,FALSE),"#,##0円")&amp;"(B)"&amp;CHAR(10)&amp;"分担契約"&amp;CHAR(10)&amp;VLOOKUP(A62,[7]令和3年度契約状況調査票!$C:$AR,34,FALSE),IF(AND(P62="○",O62="分担契約"),"分担契約"&amp;CHAR(10)&amp;"契約総額 "&amp;TEXT(VLOOKUP(A62,[7]令和3年度契約状況調査票!$C:$AR,18,FALSE),"#,##0円")&amp;"(B)"&amp;CHAR(10)&amp;VLOOKUP(A62,[7]令和3年度契約状況調査票!$C:$AR,34,FALSE),(IF(O62="分担契約/単価契約","単価契約"&amp;CHAR(10)&amp;"予定調達総額 "&amp;TEXT(VLOOKUP(A62,[7]令和3年度契約状況調査票!$C:$AR,18,FALSE),"#,##0円")&amp;CHAR(10)&amp;"分担契約"&amp;CHAR(10)&amp;VLOOKUP(A62,[7]令和3年度契約状況調査票!$C:$AR,34,FALSE),IF(O62="分担契約","分担契約"&amp;CHAR(10)&amp;"契約総額 "&amp;TEXT(VLOOKUP(A62,[7]令和3年度契約状況調査票!$C:$AR,18,FALSE),"#,##0円")&amp;CHAR(10)&amp;VLOOKUP(A62,[7]令和3年度契約状況調査票!$C:$AR,34,FALSE),IF(O62="単価契約","単価契約"&amp;CHAR(10)&amp;"予定調達総額 "&amp;TEXT(VLOOKUP(A62,[7]令和3年度契約状況調査票!$C:$AR,18,FALSE),"#,##0円")&amp;CHAR(10)&amp;VLOOKUP(A62,[7]令和3年度契約状況調査票!$C:$AR,34,FALSE),VLOOKUP(A62,[7]令和3年度契約状況調査票!$C:$AR,34,FALSE))))))))</f>
        <v/>
      </c>
      <c r="O62" s="11" t="str">
        <f>IF(A62="","",VLOOKUP(A62,[7]令和3年度契約状況調査票!$C:$BY,55,FALSE))</f>
        <v/>
      </c>
      <c r="P62" s="11" t="str">
        <f>IF(A62="","",IF(VLOOKUP(A62,[7]令和3年度契約状況調査票!$C:$AR,23,FALSE)="②同種の他の契約の予定価格を類推されるおそれがあるため公表しない","×","○"))</f>
        <v/>
      </c>
    </row>
    <row r="63" spans="1:16" s="11" customFormat="1" ht="75" customHeight="1">
      <c r="A63" s="12" t="str">
        <f>IF(MAX([7]令和3年度契約状況調査票!C62:C307)&gt;=ROW()-5,ROW()-5,"")</f>
        <v/>
      </c>
      <c r="B63" s="13" t="str">
        <f>IF(A63="","",VLOOKUP(A63,[7]令和3年度契約状況調査票!$C:$AR,7,FALSE))</f>
        <v/>
      </c>
      <c r="C63" s="14" t="str">
        <f>IF(A63="","",VLOOKUP(A63,[7]令和3年度契約状況調査票!$C:$AR,8,FALSE))</f>
        <v/>
      </c>
      <c r="D63" s="15" t="str">
        <f>IF(A63="","",VLOOKUP(A63,[7]令和3年度契約状況調査票!$C:$AR,11,FALSE))</f>
        <v/>
      </c>
      <c r="E63" s="13" t="str">
        <f>IF(A63="","",VLOOKUP(A63,[7]令和3年度契約状況調査票!$C:$AR,12,FALSE))</f>
        <v/>
      </c>
      <c r="F63" s="16" t="str">
        <f>IF(A63="","",VLOOKUP(A63,[7]令和3年度契約状況調査票!$C:$AR,13,FALSE))</f>
        <v/>
      </c>
      <c r="G63" s="17" t="str">
        <f>IF(A63="","",IF(VLOOKUP(A63,[7]令和3年度契約状況調査票!$C:$AR,14,FALSE)="②一般競争入札（総合評価方式）","一般競争入札"&amp;CHAR(10)&amp;"（総合評価方式）","一般競争入札"))</f>
        <v/>
      </c>
      <c r="H63" s="18" t="str">
        <f>IF(A63="","",IF(VLOOKUP(A63,[7]令和3年度契約状況調査票!$C:$AR,23,FALSE)="②同種の他の契約の予定価格を類推されるおそれがあるため公表しない","同種の他の契約の予定価格を類推されるおそれがあるため公表しない",IF(VLOOKUP(A63,[7]令和3年度契約状況調査票!$C:$AR,23,FALSE)="－","－",IF(VLOOKUP(A63,[7]令和3年度契約状況調査票!$C:$AR,9,FALSE)&lt;&gt;"",TEXT(VLOOKUP(A63,[7]令和3年度契約状況調査票!$C:$AR,16,FALSE),"#,##0円")&amp;CHAR(10)&amp;"(A)",VLOOKUP(A63,[7]令和3年度契約状況調査票!$C:$AR,16,FALSE)))))</f>
        <v/>
      </c>
      <c r="I63" s="18" t="str">
        <f>IF(A63="","",VLOOKUP(A63,[7]令和3年度契約状況調査票!$C:$AR,17,FALSE))</f>
        <v/>
      </c>
      <c r="J63" s="19" t="str">
        <f>IF(A63="","",IF(VLOOKUP(A63,[7]令和3年度契約状況調査票!$C:$AR,23,FALSE)="②同種の他の契約の予定価格を類推されるおそれがあるため公表しない","－",IF(VLOOKUP(A63,[7]令和3年度契約状況調査票!$C:$AR,23,FALSE)="－","－",IF(VLOOKUP(A63,[7]令和3年度契約状況調査票!$C:$AR,9,FALSE)&lt;&gt;"",TEXT(VLOOKUP(A63,[7]令和3年度契約状況調査票!$C:$AR,19,FALSE),"#.0%")&amp;CHAR(10)&amp;"(B/A×100)",VLOOKUP(A63,[7]令和3年度契約状況調査票!$C:$AR,19,FALSE)))))</f>
        <v/>
      </c>
      <c r="K63" s="20" t="str">
        <f>IF(A63="","",IF(VLOOKUP(A63,[7]令和3年度契約状況調査票!$C:$AR,29,FALSE)="①公益社団法人","公社",IF(VLOOKUP(A63,[7]令和3年度契約状況調査票!$C:$AR,29,FALSE)="②公益財団法人","公財","")))</f>
        <v/>
      </c>
      <c r="L63" s="20" t="str">
        <f>IF(A63="","",VLOOKUP(A63,[7]令和3年度契約状況調査票!$C:$AR,30,FALSE))</f>
        <v/>
      </c>
      <c r="M63" s="21" t="str">
        <f>IF(A63="","",IF(VLOOKUP(A63,[7]令和3年度契約状況調査票!$C:$AR,30,FALSE)="国所管",VLOOKUP(A63,[7]令和3年度契約状況調査票!$C:$AR,24,FALSE),""))</f>
        <v/>
      </c>
      <c r="N63" s="22" t="str">
        <f>IF(A63="","",IF(AND(P63="○",O63="分担契約/単価契約"),"単価契約"&amp;CHAR(10)&amp;"予定調達総額 "&amp;TEXT(VLOOKUP(A63,[7]令和3年度契約状況調査票!$C:$AR,18,FALSE),"#,##0円")&amp;"(B)"&amp;CHAR(10)&amp;"分担契約"&amp;CHAR(10)&amp;VLOOKUP(A63,[7]令和3年度契約状況調査票!$C:$AR,34,FALSE),IF(AND(P63="○",O63="分担契約"),"分担契約"&amp;CHAR(10)&amp;"契約総額 "&amp;TEXT(VLOOKUP(A63,[7]令和3年度契約状況調査票!$C:$AR,18,FALSE),"#,##0円")&amp;"(B)"&amp;CHAR(10)&amp;VLOOKUP(A63,[7]令和3年度契約状況調査票!$C:$AR,34,FALSE),(IF(O63="分担契約/単価契約","単価契約"&amp;CHAR(10)&amp;"予定調達総額 "&amp;TEXT(VLOOKUP(A63,[7]令和3年度契約状況調査票!$C:$AR,18,FALSE),"#,##0円")&amp;CHAR(10)&amp;"分担契約"&amp;CHAR(10)&amp;VLOOKUP(A63,[7]令和3年度契約状況調査票!$C:$AR,34,FALSE),IF(O63="分担契約","分担契約"&amp;CHAR(10)&amp;"契約総額 "&amp;TEXT(VLOOKUP(A63,[7]令和3年度契約状況調査票!$C:$AR,18,FALSE),"#,##0円")&amp;CHAR(10)&amp;VLOOKUP(A63,[7]令和3年度契約状況調査票!$C:$AR,34,FALSE),IF(O63="単価契約","単価契約"&amp;CHAR(10)&amp;"予定調達総額 "&amp;TEXT(VLOOKUP(A63,[7]令和3年度契約状況調査票!$C:$AR,18,FALSE),"#,##0円")&amp;CHAR(10)&amp;VLOOKUP(A63,[7]令和3年度契約状況調査票!$C:$AR,34,FALSE),VLOOKUP(A63,[7]令和3年度契約状況調査票!$C:$AR,34,FALSE))))))))</f>
        <v/>
      </c>
      <c r="O63" s="11" t="str">
        <f>IF(A63="","",VLOOKUP(A63,[7]令和3年度契約状況調査票!$C:$BY,55,FALSE))</f>
        <v/>
      </c>
      <c r="P63" s="11" t="str">
        <f>IF(A63="","",IF(VLOOKUP(A63,[7]令和3年度契約状況調査票!$C:$AR,23,FALSE)="②同種の他の契約の予定価格を類推されるおそれがあるため公表しない","×","○"))</f>
        <v/>
      </c>
    </row>
    <row r="64" spans="1:16" s="11" customFormat="1" ht="75" customHeight="1">
      <c r="A64" s="12" t="str">
        <f>IF(MAX([7]令和3年度契約状況調査票!C63:C308)&gt;=ROW()-5,ROW()-5,"")</f>
        <v/>
      </c>
      <c r="B64" s="13" t="str">
        <f>IF(A64="","",VLOOKUP(A64,[7]令和3年度契約状況調査票!$C:$AR,7,FALSE))</f>
        <v/>
      </c>
      <c r="C64" s="14" t="str">
        <f>IF(A64="","",VLOOKUP(A64,[7]令和3年度契約状況調査票!$C:$AR,8,FALSE))</f>
        <v/>
      </c>
      <c r="D64" s="15" t="str">
        <f>IF(A64="","",VLOOKUP(A64,[7]令和3年度契約状況調査票!$C:$AR,11,FALSE))</f>
        <v/>
      </c>
      <c r="E64" s="13" t="str">
        <f>IF(A64="","",VLOOKUP(A64,[7]令和3年度契約状況調査票!$C:$AR,12,FALSE))</f>
        <v/>
      </c>
      <c r="F64" s="16" t="str">
        <f>IF(A64="","",VLOOKUP(A64,[7]令和3年度契約状況調査票!$C:$AR,13,FALSE))</f>
        <v/>
      </c>
      <c r="G64" s="17" t="str">
        <f>IF(A64="","",IF(VLOOKUP(A64,[7]令和3年度契約状況調査票!$C:$AR,14,FALSE)="②一般競争入札（総合評価方式）","一般競争入札"&amp;CHAR(10)&amp;"（総合評価方式）","一般競争入札"))</f>
        <v/>
      </c>
      <c r="H64" s="18" t="str">
        <f>IF(A64="","",IF(VLOOKUP(A64,[7]令和3年度契約状況調査票!$C:$AR,23,FALSE)="②同種の他の契約の予定価格を類推されるおそれがあるため公表しない","同種の他の契約の予定価格を類推されるおそれがあるため公表しない",IF(VLOOKUP(A64,[7]令和3年度契約状況調査票!$C:$AR,23,FALSE)="－","－",IF(VLOOKUP(A64,[7]令和3年度契約状況調査票!$C:$AR,9,FALSE)&lt;&gt;"",TEXT(VLOOKUP(A64,[7]令和3年度契約状況調査票!$C:$AR,16,FALSE),"#,##0円")&amp;CHAR(10)&amp;"(A)",VLOOKUP(A64,[7]令和3年度契約状況調査票!$C:$AR,16,FALSE)))))</f>
        <v/>
      </c>
      <c r="I64" s="18" t="str">
        <f>IF(A64="","",VLOOKUP(A64,[7]令和3年度契約状況調査票!$C:$AR,17,FALSE))</f>
        <v/>
      </c>
      <c r="J64" s="19" t="str">
        <f>IF(A64="","",IF(VLOOKUP(A64,[7]令和3年度契約状況調査票!$C:$AR,23,FALSE)="②同種の他の契約の予定価格を類推されるおそれがあるため公表しない","－",IF(VLOOKUP(A64,[7]令和3年度契約状況調査票!$C:$AR,23,FALSE)="－","－",IF(VLOOKUP(A64,[7]令和3年度契約状況調査票!$C:$AR,9,FALSE)&lt;&gt;"",TEXT(VLOOKUP(A64,[7]令和3年度契約状況調査票!$C:$AR,19,FALSE),"#.0%")&amp;CHAR(10)&amp;"(B/A×100)",VLOOKUP(A64,[7]令和3年度契約状況調査票!$C:$AR,19,FALSE)))))</f>
        <v/>
      </c>
      <c r="K64" s="20" t="str">
        <f>IF(A64="","",IF(VLOOKUP(A64,[7]令和3年度契約状況調査票!$C:$AR,29,FALSE)="①公益社団法人","公社",IF(VLOOKUP(A64,[7]令和3年度契約状況調査票!$C:$AR,29,FALSE)="②公益財団法人","公財","")))</f>
        <v/>
      </c>
      <c r="L64" s="20" t="str">
        <f>IF(A64="","",VLOOKUP(A64,[7]令和3年度契約状況調査票!$C:$AR,30,FALSE))</f>
        <v/>
      </c>
      <c r="M64" s="21" t="str">
        <f>IF(A64="","",IF(VLOOKUP(A64,[7]令和3年度契約状況調査票!$C:$AR,30,FALSE)="国所管",VLOOKUP(A64,[7]令和3年度契約状況調査票!$C:$AR,24,FALSE),""))</f>
        <v/>
      </c>
      <c r="N64" s="22" t="str">
        <f>IF(A64="","",IF(AND(P64="○",O64="分担契約/単価契約"),"単価契約"&amp;CHAR(10)&amp;"予定調達総額 "&amp;TEXT(VLOOKUP(A64,[7]令和3年度契約状況調査票!$C:$AR,18,FALSE),"#,##0円")&amp;"(B)"&amp;CHAR(10)&amp;"分担契約"&amp;CHAR(10)&amp;VLOOKUP(A64,[7]令和3年度契約状況調査票!$C:$AR,34,FALSE),IF(AND(P64="○",O64="分担契約"),"分担契約"&amp;CHAR(10)&amp;"契約総額 "&amp;TEXT(VLOOKUP(A64,[7]令和3年度契約状況調査票!$C:$AR,18,FALSE),"#,##0円")&amp;"(B)"&amp;CHAR(10)&amp;VLOOKUP(A64,[7]令和3年度契約状況調査票!$C:$AR,34,FALSE),(IF(O64="分担契約/単価契約","単価契約"&amp;CHAR(10)&amp;"予定調達総額 "&amp;TEXT(VLOOKUP(A64,[7]令和3年度契約状況調査票!$C:$AR,18,FALSE),"#,##0円")&amp;CHAR(10)&amp;"分担契約"&amp;CHAR(10)&amp;VLOOKUP(A64,[7]令和3年度契約状況調査票!$C:$AR,34,FALSE),IF(O64="分担契約","分担契約"&amp;CHAR(10)&amp;"契約総額 "&amp;TEXT(VLOOKUP(A64,[7]令和3年度契約状況調査票!$C:$AR,18,FALSE),"#,##0円")&amp;CHAR(10)&amp;VLOOKUP(A64,[7]令和3年度契約状況調査票!$C:$AR,34,FALSE),IF(O64="単価契約","単価契約"&amp;CHAR(10)&amp;"予定調達総額 "&amp;TEXT(VLOOKUP(A64,[7]令和3年度契約状況調査票!$C:$AR,18,FALSE),"#,##0円")&amp;CHAR(10)&amp;VLOOKUP(A64,[7]令和3年度契約状況調査票!$C:$AR,34,FALSE),VLOOKUP(A64,[7]令和3年度契約状況調査票!$C:$AR,34,FALSE))))))))</f>
        <v/>
      </c>
      <c r="O64" s="11" t="str">
        <f>IF(A64="","",VLOOKUP(A64,[7]令和3年度契約状況調査票!$C:$BY,55,FALSE))</f>
        <v/>
      </c>
      <c r="P64" s="11" t="str">
        <f>IF(A64="","",IF(VLOOKUP(A64,[7]令和3年度契約状況調査票!$C:$AR,23,FALSE)="②同種の他の契約の予定価格を類推されるおそれがあるため公表しない","×","○"))</f>
        <v/>
      </c>
    </row>
    <row r="65" spans="1:16" s="11" customFormat="1" ht="75" customHeight="1">
      <c r="A65" s="12" t="str">
        <f>IF(MAX([7]令和3年度契約状況調査票!C64:C309)&gt;=ROW()-5,ROW()-5,"")</f>
        <v/>
      </c>
      <c r="B65" s="13" t="str">
        <f>IF(A65="","",VLOOKUP(A65,[7]令和3年度契約状況調査票!$C:$AR,7,FALSE))</f>
        <v/>
      </c>
      <c r="C65" s="14" t="str">
        <f>IF(A65="","",VLOOKUP(A65,[7]令和3年度契約状況調査票!$C:$AR,8,FALSE))</f>
        <v/>
      </c>
      <c r="D65" s="15" t="str">
        <f>IF(A65="","",VLOOKUP(A65,[7]令和3年度契約状況調査票!$C:$AR,11,FALSE))</f>
        <v/>
      </c>
      <c r="E65" s="13" t="str">
        <f>IF(A65="","",VLOOKUP(A65,[7]令和3年度契約状況調査票!$C:$AR,12,FALSE))</f>
        <v/>
      </c>
      <c r="F65" s="16" t="str">
        <f>IF(A65="","",VLOOKUP(A65,[7]令和3年度契約状況調査票!$C:$AR,13,FALSE))</f>
        <v/>
      </c>
      <c r="G65" s="17" t="str">
        <f>IF(A65="","",IF(VLOOKUP(A65,[7]令和3年度契約状況調査票!$C:$AR,14,FALSE)="②一般競争入札（総合評価方式）","一般競争入札"&amp;CHAR(10)&amp;"（総合評価方式）","一般競争入札"))</f>
        <v/>
      </c>
      <c r="H65" s="18" t="str">
        <f>IF(A65="","",IF(VLOOKUP(A65,[7]令和3年度契約状況調査票!$C:$AR,23,FALSE)="②同種の他の契約の予定価格を類推されるおそれがあるため公表しない","同種の他の契約の予定価格を類推されるおそれがあるため公表しない",IF(VLOOKUP(A65,[7]令和3年度契約状況調査票!$C:$AR,23,FALSE)="－","－",IF(VLOOKUP(A65,[7]令和3年度契約状況調査票!$C:$AR,9,FALSE)&lt;&gt;"",TEXT(VLOOKUP(A65,[7]令和3年度契約状況調査票!$C:$AR,16,FALSE),"#,##0円")&amp;CHAR(10)&amp;"(A)",VLOOKUP(A65,[7]令和3年度契約状況調査票!$C:$AR,16,FALSE)))))</f>
        <v/>
      </c>
      <c r="I65" s="18" t="str">
        <f>IF(A65="","",VLOOKUP(A65,[7]令和3年度契約状況調査票!$C:$AR,17,FALSE))</f>
        <v/>
      </c>
      <c r="J65" s="19" t="str">
        <f>IF(A65="","",IF(VLOOKUP(A65,[7]令和3年度契約状況調査票!$C:$AR,23,FALSE)="②同種の他の契約の予定価格を類推されるおそれがあるため公表しない","－",IF(VLOOKUP(A65,[7]令和3年度契約状況調査票!$C:$AR,23,FALSE)="－","－",IF(VLOOKUP(A65,[7]令和3年度契約状況調査票!$C:$AR,9,FALSE)&lt;&gt;"",TEXT(VLOOKUP(A65,[7]令和3年度契約状況調査票!$C:$AR,19,FALSE),"#.0%")&amp;CHAR(10)&amp;"(B/A×100)",VLOOKUP(A65,[7]令和3年度契約状況調査票!$C:$AR,19,FALSE)))))</f>
        <v/>
      </c>
      <c r="K65" s="20" t="str">
        <f>IF(A65="","",IF(VLOOKUP(A65,[7]令和3年度契約状況調査票!$C:$AR,29,FALSE)="①公益社団法人","公社",IF(VLOOKUP(A65,[7]令和3年度契約状況調査票!$C:$AR,29,FALSE)="②公益財団法人","公財","")))</f>
        <v/>
      </c>
      <c r="L65" s="20" t="str">
        <f>IF(A65="","",VLOOKUP(A65,[7]令和3年度契約状況調査票!$C:$AR,30,FALSE))</f>
        <v/>
      </c>
      <c r="M65" s="21" t="str">
        <f>IF(A65="","",IF(VLOOKUP(A65,[7]令和3年度契約状況調査票!$C:$AR,30,FALSE)="国所管",VLOOKUP(A65,[7]令和3年度契約状況調査票!$C:$AR,24,FALSE),""))</f>
        <v/>
      </c>
      <c r="N65" s="22" t="str">
        <f>IF(A65="","",IF(AND(P65="○",O65="分担契約/単価契約"),"単価契約"&amp;CHAR(10)&amp;"予定調達総額 "&amp;TEXT(VLOOKUP(A65,[7]令和3年度契約状況調査票!$C:$AR,18,FALSE),"#,##0円")&amp;"(B)"&amp;CHAR(10)&amp;"分担契約"&amp;CHAR(10)&amp;VLOOKUP(A65,[7]令和3年度契約状況調査票!$C:$AR,34,FALSE),IF(AND(P65="○",O65="分担契約"),"分担契約"&amp;CHAR(10)&amp;"契約総額 "&amp;TEXT(VLOOKUP(A65,[7]令和3年度契約状況調査票!$C:$AR,18,FALSE),"#,##0円")&amp;"(B)"&amp;CHAR(10)&amp;VLOOKUP(A65,[7]令和3年度契約状況調査票!$C:$AR,34,FALSE),(IF(O65="分担契約/単価契約","単価契約"&amp;CHAR(10)&amp;"予定調達総額 "&amp;TEXT(VLOOKUP(A65,[7]令和3年度契約状況調査票!$C:$AR,18,FALSE),"#,##0円")&amp;CHAR(10)&amp;"分担契約"&amp;CHAR(10)&amp;VLOOKUP(A65,[7]令和3年度契約状況調査票!$C:$AR,34,FALSE),IF(O65="分担契約","分担契約"&amp;CHAR(10)&amp;"契約総額 "&amp;TEXT(VLOOKUP(A65,[7]令和3年度契約状況調査票!$C:$AR,18,FALSE),"#,##0円")&amp;CHAR(10)&amp;VLOOKUP(A65,[7]令和3年度契約状況調査票!$C:$AR,34,FALSE),IF(O65="単価契約","単価契約"&amp;CHAR(10)&amp;"予定調達総額 "&amp;TEXT(VLOOKUP(A65,[7]令和3年度契約状況調査票!$C:$AR,18,FALSE),"#,##0円")&amp;CHAR(10)&amp;VLOOKUP(A65,[7]令和3年度契約状況調査票!$C:$AR,34,FALSE),VLOOKUP(A65,[7]令和3年度契約状況調査票!$C:$AR,34,FALSE))))))))</f>
        <v/>
      </c>
      <c r="O65" s="11" t="str">
        <f>IF(A65="","",VLOOKUP(A65,[7]令和3年度契約状況調査票!$C:$BY,55,FALSE))</f>
        <v/>
      </c>
      <c r="P65" s="11" t="str">
        <f>IF(A65="","",IF(VLOOKUP(A65,[7]令和3年度契約状況調査票!$C:$AR,23,FALSE)="②同種の他の契約の予定価格を類推されるおそれがあるため公表しない","×","○"))</f>
        <v/>
      </c>
    </row>
    <row r="66" spans="1:16" s="11" customFormat="1" ht="75" customHeight="1">
      <c r="A66" s="12" t="str">
        <f>IF(MAX([7]令和3年度契約状況調査票!C65:C310)&gt;=ROW()-5,ROW()-5,"")</f>
        <v/>
      </c>
      <c r="B66" s="13" t="str">
        <f>IF(A66="","",VLOOKUP(A66,[7]令和3年度契約状況調査票!$C:$AR,7,FALSE))</f>
        <v/>
      </c>
      <c r="C66" s="14" t="str">
        <f>IF(A66="","",VLOOKUP(A66,[7]令和3年度契約状況調査票!$C:$AR,8,FALSE))</f>
        <v/>
      </c>
      <c r="D66" s="15" t="str">
        <f>IF(A66="","",VLOOKUP(A66,[7]令和3年度契約状況調査票!$C:$AR,11,FALSE))</f>
        <v/>
      </c>
      <c r="E66" s="13" t="str">
        <f>IF(A66="","",VLOOKUP(A66,[7]令和3年度契約状況調査票!$C:$AR,12,FALSE))</f>
        <v/>
      </c>
      <c r="F66" s="16" t="str">
        <f>IF(A66="","",VLOOKUP(A66,[7]令和3年度契約状況調査票!$C:$AR,13,FALSE))</f>
        <v/>
      </c>
      <c r="G66" s="17" t="str">
        <f>IF(A66="","",IF(VLOOKUP(A66,[7]令和3年度契約状況調査票!$C:$AR,14,FALSE)="②一般競争入札（総合評価方式）","一般競争入札"&amp;CHAR(10)&amp;"（総合評価方式）","一般競争入札"))</f>
        <v/>
      </c>
      <c r="H66" s="18" t="str">
        <f>IF(A66="","",IF(VLOOKUP(A66,[7]令和3年度契約状況調査票!$C:$AR,23,FALSE)="②同種の他の契約の予定価格を類推されるおそれがあるため公表しない","同種の他の契約の予定価格を類推されるおそれがあるため公表しない",IF(VLOOKUP(A66,[7]令和3年度契約状況調査票!$C:$AR,23,FALSE)="－","－",IF(VLOOKUP(A66,[7]令和3年度契約状況調査票!$C:$AR,9,FALSE)&lt;&gt;"",TEXT(VLOOKUP(A66,[7]令和3年度契約状況調査票!$C:$AR,16,FALSE),"#,##0円")&amp;CHAR(10)&amp;"(A)",VLOOKUP(A66,[7]令和3年度契約状況調査票!$C:$AR,16,FALSE)))))</f>
        <v/>
      </c>
      <c r="I66" s="18" t="str">
        <f>IF(A66="","",VLOOKUP(A66,[7]令和3年度契約状況調査票!$C:$AR,17,FALSE))</f>
        <v/>
      </c>
      <c r="J66" s="19" t="str">
        <f>IF(A66="","",IF(VLOOKUP(A66,[7]令和3年度契約状況調査票!$C:$AR,23,FALSE)="②同種の他の契約の予定価格を類推されるおそれがあるため公表しない","－",IF(VLOOKUP(A66,[7]令和3年度契約状況調査票!$C:$AR,23,FALSE)="－","－",IF(VLOOKUP(A66,[7]令和3年度契約状況調査票!$C:$AR,9,FALSE)&lt;&gt;"",TEXT(VLOOKUP(A66,[7]令和3年度契約状況調査票!$C:$AR,19,FALSE),"#.0%")&amp;CHAR(10)&amp;"(B/A×100)",VLOOKUP(A66,[7]令和3年度契約状況調査票!$C:$AR,19,FALSE)))))</f>
        <v/>
      </c>
      <c r="K66" s="20" t="str">
        <f>IF(A66="","",IF(VLOOKUP(A66,[7]令和3年度契約状況調査票!$C:$AR,29,FALSE)="①公益社団法人","公社",IF(VLOOKUP(A66,[7]令和3年度契約状況調査票!$C:$AR,29,FALSE)="②公益財団法人","公財","")))</f>
        <v/>
      </c>
      <c r="L66" s="20" t="str">
        <f>IF(A66="","",VLOOKUP(A66,[7]令和3年度契約状況調査票!$C:$AR,30,FALSE))</f>
        <v/>
      </c>
      <c r="M66" s="21" t="str">
        <f>IF(A66="","",IF(VLOOKUP(A66,[7]令和3年度契約状況調査票!$C:$AR,30,FALSE)="国所管",VLOOKUP(A66,[7]令和3年度契約状況調査票!$C:$AR,24,FALSE),""))</f>
        <v/>
      </c>
      <c r="N66" s="22" t="str">
        <f>IF(A66="","",IF(AND(P66="○",O66="分担契約/単価契約"),"単価契約"&amp;CHAR(10)&amp;"予定調達総額 "&amp;TEXT(VLOOKUP(A66,[7]令和3年度契約状況調査票!$C:$AR,18,FALSE),"#,##0円")&amp;"(B)"&amp;CHAR(10)&amp;"分担契約"&amp;CHAR(10)&amp;VLOOKUP(A66,[7]令和3年度契約状況調査票!$C:$AR,34,FALSE),IF(AND(P66="○",O66="分担契約"),"分担契約"&amp;CHAR(10)&amp;"契約総額 "&amp;TEXT(VLOOKUP(A66,[7]令和3年度契約状況調査票!$C:$AR,18,FALSE),"#,##0円")&amp;"(B)"&amp;CHAR(10)&amp;VLOOKUP(A66,[7]令和3年度契約状況調査票!$C:$AR,34,FALSE),(IF(O66="分担契約/単価契約","単価契約"&amp;CHAR(10)&amp;"予定調達総額 "&amp;TEXT(VLOOKUP(A66,[7]令和3年度契約状況調査票!$C:$AR,18,FALSE),"#,##0円")&amp;CHAR(10)&amp;"分担契約"&amp;CHAR(10)&amp;VLOOKUP(A66,[7]令和3年度契約状況調査票!$C:$AR,34,FALSE),IF(O66="分担契約","分担契約"&amp;CHAR(10)&amp;"契約総額 "&amp;TEXT(VLOOKUP(A66,[7]令和3年度契約状況調査票!$C:$AR,18,FALSE),"#,##0円")&amp;CHAR(10)&amp;VLOOKUP(A66,[7]令和3年度契約状況調査票!$C:$AR,34,FALSE),IF(O66="単価契約","単価契約"&amp;CHAR(10)&amp;"予定調達総額 "&amp;TEXT(VLOOKUP(A66,[7]令和3年度契約状況調査票!$C:$AR,18,FALSE),"#,##0円")&amp;CHAR(10)&amp;VLOOKUP(A66,[7]令和3年度契約状況調査票!$C:$AR,34,FALSE),VLOOKUP(A66,[7]令和3年度契約状況調査票!$C:$AR,34,FALSE))))))))</f>
        <v/>
      </c>
      <c r="O66" s="11" t="str">
        <f>IF(A66="","",VLOOKUP(A66,[7]令和3年度契約状況調査票!$C:$BY,55,FALSE))</f>
        <v/>
      </c>
      <c r="P66" s="11" t="str">
        <f>IF(A66="","",IF(VLOOKUP(A66,[7]令和3年度契約状況調査票!$C:$AR,23,FALSE)="②同種の他の契約の予定価格を類推されるおそれがあるため公表しない","×","○"))</f>
        <v/>
      </c>
    </row>
    <row r="67" spans="1:16" s="11" customFormat="1" ht="75" customHeight="1">
      <c r="A67" s="12" t="str">
        <f>IF(MAX([7]令和3年度契約状況調査票!C66:C311)&gt;=ROW()-5,ROW()-5,"")</f>
        <v/>
      </c>
      <c r="B67" s="13" t="str">
        <f>IF(A67="","",VLOOKUP(A67,[7]令和3年度契約状況調査票!$C:$AR,7,FALSE))</f>
        <v/>
      </c>
      <c r="C67" s="14" t="str">
        <f>IF(A67="","",VLOOKUP(A67,[7]令和3年度契約状況調査票!$C:$AR,8,FALSE))</f>
        <v/>
      </c>
      <c r="D67" s="15" t="str">
        <f>IF(A67="","",VLOOKUP(A67,[7]令和3年度契約状況調査票!$C:$AR,11,FALSE))</f>
        <v/>
      </c>
      <c r="E67" s="13" t="str">
        <f>IF(A67="","",VLOOKUP(A67,[7]令和3年度契約状況調査票!$C:$AR,12,FALSE))</f>
        <v/>
      </c>
      <c r="F67" s="16" t="str">
        <f>IF(A67="","",VLOOKUP(A67,[7]令和3年度契約状況調査票!$C:$AR,13,FALSE))</f>
        <v/>
      </c>
      <c r="G67" s="17" t="str">
        <f>IF(A67="","",IF(VLOOKUP(A67,[7]令和3年度契約状況調査票!$C:$AR,14,FALSE)="②一般競争入札（総合評価方式）","一般競争入札"&amp;CHAR(10)&amp;"（総合評価方式）","一般競争入札"))</f>
        <v/>
      </c>
      <c r="H67" s="18" t="str">
        <f>IF(A67="","",IF(VLOOKUP(A67,[7]令和3年度契約状況調査票!$C:$AR,23,FALSE)="②同種の他の契約の予定価格を類推されるおそれがあるため公表しない","同種の他の契約の予定価格を類推されるおそれがあるため公表しない",IF(VLOOKUP(A67,[7]令和3年度契約状況調査票!$C:$AR,23,FALSE)="－","－",IF(VLOOKUP(A67,[7]令和3年度契約状況調査票!$C:$AR,9,FALSE)&lt;&gt;"",TEXT(VLOOKUP(A67,[7]令和3年度契約状況調査票!$C:$AR,16,FALSE),"#,##0円")&amp;CHAR(10)&amp;"(A)",VLOOKUP(A67,[7]令和3年度契約状況調査票!$C:$AR,16,FALSE)))))</f>
        <v/>
      </c>
      <c r="I67" s="18" t="str">
        <f>IF(A67="","",VLOOKUP(A67,[7]令和3年度契約状況調査票!$C:$AR,17,FALSE))</f>
        <v/>
      </c>
      <c r="J67" s="19" t="str">
        <f>IF(A67="","",IF(VLOOKUP(A67,[7]令和3年度契約状況調査票!$C:$AR,23,FALSE)="②同種の他の契約の予定価格を類推されるおそれがあるため公表しない","－",IF(VLOOKUP(A67,[7]令和3年度契約状況調査票!$C:$AR,23,FALSE)="－","－",IF(VLOOKUP(A67,[7]令和3年度契約状況調査票!$C:$AR,9,FALSE)&lt;&gt;"",TEXT(VLOOKUP(A67,[7]令和3年度契約状況調査票!$C:$AR,19,FALSE),"#.0%")&amp;CHAR(10)&amp;"(B/A×100)",VLOOKUP(A67,[7]令和3年度契約状況調査票!$C:$AR,19,FALSE)))))</f>
        <v/>
      </c>
      <c r="K67" s="20" t="str">
        <f>IF(A67="","",IF(VLOOKUP(A67,[7]令和3年度契約状況調査票!$C:$AR,29,FALSE)="①公益社団法人","公社",IF(VLOOKUP(A67,[7]令和3年度契約状況調査票!$C:$AR,29,FALSE)="②公益財団法人","公財","")))</f>
        <v/>
      </c>
      <c r="L67" s="20" t="str">
        <f>IF(A67="","",VLOOKUP(A67,[7]令和3年度契約状況調査票!$C:$AR,30,FALSE))</f>
        <v/>
      </c>
      <c r="M67" s="21" t="str">
        <f>IF(A67="","",IF(VLOOKUP(A67,[7]令和3年度契約状況調査票!$C:$AR,30,FALSE)="国所管",VLOOKUP(A67,[7]令和3年度契約状況調査票!$C:$AR,24,FALSE),""))</f>
        <v/>
      </c>
      <c r="N67" s="22" t="str">
        <f>IF(A67="","",IF(AND(P67="○",O67="分担契約/単価契約"),"単価契約"&amp;CHAR(10)&amp;"予定調達総額 "&amp;TEXT(VLOOKUP(A67,[7]令和3年度契約状況調査票!$C:$AR,18,FALSE),"#,##0円")&amp;"(B)"&amp;CHAR(10)&amp;"分担契約"&amp;CHAR(10)&amp;VLOOKUP(A67,[7]令和3年度契約状況調査票!$C:$AR,34,FALSE),IF(AND(P67="○",O67="分担契約"),"分担契約"&amp;CHAR(10)&amp;"契約総額 "&amp;TEXT(VLOOKUP(A67,[7]令和3年度契約状況調査票!$C:$AR,18,FALSE),"#,##0円")&amp;"(B)"&amp;CHAR(10)&amp;VLOOKUP(A67,[7]令和3年度契約状況調査票!$C:$AR,34,FALSE),(IF(O67="分担契約/単価契約","単価契約"&amp;CHAR(10)&amp;"予定調達総額 "&amp;TEXT(VLOOKUP(A67,[7]令和3年度契約状況調査票!$C:$AR,18,FALSE),"#,##0円")&amp;CHAR(10)&amp;"分担契約"&amp;CHAR(10)&amp;VLOOKUP(A67,[7]令和3年度契約状況調査票!$C:$AR,34,FALSE),IF(O67="分担契約","分担契約"&amp;CHAR(10)&amp;"契約総額 "&amp;TEXT(VLOOKUP(A67,[7]令和3年度契約状況調査票!$C:$AR,18,FALSE),"#,##0円")&amp;CHAR(10)&amp;VLOOKUP(A67,[7]令和3年度契約状況調査票!$C:$AR,34,FALSE),IF(O67="単価契約","単価契約"&amp;CHAR(10)&amp;"予定調達総額 "&amp;TEXT(VLOOKUP(A67,[7]令和3年度契約状況調査票!$C:$AR,18,FALSE),"#,##0円")&amp;CHAR(10)&amp;VLOOKUP(A67,[7]令和3年度契約状況調査票!$C:$AR,34,FALSE),VLOOKUP(A67,[7]令和3年度契約状況調査票!$C:$AR,34,FALSE))))))))</f>
        <v/>
      </c>
      <c r="O67" s="11" t="str">
        <f>IF(A67="","",VLOOKUP(A67,[7]令和3年度契約状況調査票!$C:$BY,55,FALSE))</f>
        <v/>
      </c>
      <c r="P67" s="11" t="str">
        <f>IF(A67="","",IF(VLOOKUP(A67,[7]令和3年度契約状況調査票!$C:$AR,23,FALSE)="②同種の他の契約の予定価格を類推されるおそれがあるため公表しない","×","○"))</f>
        <v/>
      </c>
    </row>
    <row r="68" spans="1:16" s="11" customFormat="1" ht="75" customHeight="1">
      <c r="A68" s="12" t="str">
        <f>IF(MAX([7]令和3年度契約状況調査票!C67:C312)&gt;=ROW()-5,ROW()-5,"")</f>
        <v/>
      </c>
      <c r="B68" s="13" t="str">
        <f>IF(A68="","",VLOOKUP(A68,[7]令和3年度契約状況調査票!$C:$AR,7,FALSE))</f>
        <v/>
      </c>
      <c r="C68" s="14" t="str">
        <f>IF(A68="","",VLOOKUP(A68,[7]令和3年度契約状況調査票!$C:$AR,8,FALSE))</f>
        <v/>
      </c>
      <c r="D68" s="15" t="str">
        <f>IF(A68="","",VLOOKUP(A68,[7]令和3年度契約状況調査票!$C:$AR,11,FALSE))</f>
        <v/>
      </c>
      <c r="E68" s="13" t="str">
        <f>IF(A68="","",VLOOKUP(A68,[7]令和3年度契約状況調査票!$C:$AR,12,FALSE))</f>
        <v/>
      </c>
      <c r="F68" s="16" t="str">
        <f>IF(A68="","",VLOOKUP(A68,[7]令和3年度契約状況調査票!$C:$AR,13,FALSE))</f>
        <v/>
      </c>
      <c r="G68" s="17" t="str">
        <f>IF(A68="","",IF(VLOOKUP(A68,[7]令和3年度契約状況調査票!$C:$AR,14,FALSE)="②一般競争入札（総合評価方式）","一般競争入札"&amp;CHAR(10)&amp;"（総合評価方式）","一般競争入札"))</f>
        <v/>
      </c>
      <c r="H68" s="18" t="str">
        <f>IF(A68="","",IF(VLOOKUP(A68,[7]令和3年度契約状況調査票!$C:$AR,23,FALSE)="②同種の他の契約の予定価格を類推されるおそれがあるため公表しない","同種の他の契約の予定価格を類推されるおそれがあるため公表しない",IF(VLOOKUP(A68,[7]令和3年度契約状況調査票!$C:$AR,23,FALSE)="－","－",IF(VLOOKUP(A68,[7]令和3年度契約状況調査票!$C:$AR,9,FALSE)&lt;&gt;"",TEXT(VLOOKUP(A68,[7]令和3年度契約状況調査票!$C:$AR,16,FALSE),"#,##0円")&amp;CHAR(10)&amp;"(A)",VLOOKUP(A68,[7]令和3年度契約状況調査票!$C:$AR,16,FALSE)))))</f>
        <v/>
      </c>
      <c r="I68" s="18" t="str">
        <f>IF(A68="","",VLOOKUP(A68,[7]令和3年度契約状況調査票!$C:$AR,17,FALSE))</f>
        <v/>
      </c>
      <c r="J68" s="19" t="str">
        <f>IF(A68="","",IF(VLOOKUP(A68,[7]令和3年度契約状況調査票!$C:$AR,23,FALSE)="②同種の他の契約の予定価格を類推されるおそれがあるため公表しない","－",IF(VLOOKUP(A68,[7]令和3年度契約状況調査票!$C:$AR,23,FALSE)="－","－",IF(VLOOKUP(A68,[7]令和3年度契約状況調査票!$C:$AR,9,FALSE)&lt;&gt;"",TEXT(VLOOKUP(A68,[7]令和3年度契約状況調査票!$C:$AR,19,FALSE),"#.0%")&amp;CHAR(10)&amp;"(B/A×100)",VLOOKUP(A68,[7]令和3年度契約状況調査票!$C:$AR,19,FALSE)))))</f>
        <v/>
      </c>
      <c r="K68" s="20" t="str">
        <f>IF(A68="","",IF(VLOOKUP(A68,[7]令和3年度契約状況調査票!$C:$AR,29,FALSE)="①公益社団法人","公社",IF(VLOOKUP(A68,[7]令和3年度契約状況調査票!$C:$AR,29,FALSE)="②公益財団法人","公財","")))</f>
        <v/>
      </c>
      <c r="L68" s="20" t="str">
        <f>IF(A68="","",VLOOKUP(A68,[7]令和3年度契約状況調査票!$C:$AR,30,FALSE))</f>
        <v/>
      </c>
      <c r="M68" s="21" t="str">
        <f>IF(A68="","",IF(VLOOKUP(A68,[7]令和3年度契約状況調査票!$C:$AR,30,FALSE)="国所管",VLOOKUP(A68,[7]令和3年度契約状況調査票!$C:$AR,24,FALSE),""))</f>
        <v/>
      </c>
      <c r="N68" s="22" t="str">
        <f>IF(A68="","",IF(AND(P68="○",O68="分担契約/単価契約"),"単価契約"&amp;CHAR(10)&amp;"予定調達総額 "&amp;TEXT(VLOOKUP(A68,[7]令和3年度契約状況調査票!$C:$AR,18,FALSE),"#,##0円")&amp;"(B)"&amp;CHAR(10)&amp;"分担契約"&amp;CHAR(10)&amp;VLOOKUP(A68,[7]令和3年度契約状況調査票!$C:$AR,34,FALSE),IF(AND(P68="○",O68="分担契約"),"分担契約"&amp;CHAR(10)&amp;"契約総額 "&amp;TEXT(VLOOKUP(A68,[7]令和3年度契約状況調査票!$C:$AR,18,FALSE),"#,##0円")&amp;"(B)"&amp;CHAR(10)&amp;VLOOKUP(A68,[7]令和3年度契約状況調査票!$C:$AR,34,FALSE),(IF(O68="分担契約/単価契約","単価契約"&amp;CHAR(10)&amp;"予定調達総額 "&amp;TEXT(VLOOKUP(A68,[7]令和3年度契約状況調査票!$C:$AR,18,FALSE),"#,##0円")&amp;CHAR(10)&amp;"分担契約"&amp;CHAR(10)&amp;VLOOKUP(A68,[7]令和3年度契約状況調査票!$C:$AR,34,FALSE),IF(O68="分担契約","分担契約"&amp;CHAR(10)&amp;"契約総額 "&amp;TEXT(VLOOKUP(A68,[7]令和3年度契約状況調査票!$C:$AR,18,FALSE),"#,##0円")&amp;CHAR(10)&amp;VLOOKUP(A68,[7]令和3年度契約状況調査票!$C:$AR,34,FALSE),IF(O68="単価契約","単価契約"&amp;CHAR(10)&amp;"予定調達総額 "&amp;TEXT(VLOOKUP(A68,[7]令和3年度契約状況調査票!$C:$AR,18,FALSE),"#,##0円")&amp;CHAR(10)&amp;VLOOKUP(A68,[7]令和3年度契約状況調査票!$C:$AR,34,FALSE),VLOOKUP(A68,[7]令和3年度契約状況調査票!$C:$AR,34,FALSE))))))))</f>
        <v/>
      </c>
      <c r="O68" s="11" t="str">
        <f>IF(A68="","",VLOOKUP(A68,[7]令和3年度契約状況調査票!$C:$BY,55,FALSE))</f>
        <v/>
      </c>
      <c r="P68" s="11" t="str">
        <f>IF(A68="","",IF(VLOOKUP(A68,[7]令和3年度契約状況調査票!$C:$AR,23,FALSE)="②同種の他の契約の予定価格を類推されるおそれがあるため公表しない","×","○"))</f>
        <v/>
      </c>
    </row>
    <row r="69" spans="1:16" s="11" customFormat="1" ht="75" customHeight="1">
      <c r="A69" s="12" t="str">
        <f>IF(MAX([7]令和3年度契約状況調査票!C68:C313)&gt;=ROW()-5,ROW()-5,"")</f>
        <v/>
      </c>
      <c r="B69" s="13" t="str">
        <f>IF(A69="","",VLOOKUP(A69,[7]令和3年度契約状況調査票!$C:$AR,7,FALSE))</f>
        <v/>
      </c>
      <c r="C69" s="14" t="str">
        <f>IF(A69="","",VLOOKUP(A69,[7]令和3年度契約状況調査票!$C:$AR,8,FALSE))</f>
        <v/>
      </c>
      <c r="D69" s="15" t="str">
        <f>IF(A69="","",VLOOKUP(A69,[7]令和3年度契約状況調査票!$C:$AR,11,FALSE))</f>
        <v/>
      </c>
      <c r="E69" s="13" t="str">
        <f>IF(A69="","",VLOOKUP(A69,[7]令和3年度契約状況調査票!$C:$AR,12,FALSE))</f>
        <v/>
      </c>
      <c r="F69" s="16" t="str">
        <f>IF(A69="","",VLOOKUP(A69,[7]令和3年度契約状況調査票!$C:$AR,13,FALSE))</f>
        <v/>
      </c>
      <c r="G69" s="17" t="str">
        <f>IF(A69="","",IF(VLOOKUP(A69,[7]令和3年度契約状況調査票!$C:$AR,14,FALSE)="②一般競争入札（総合評価方式）","一般競争入札"&amp;CHAR(10)&amp;"（総合評価方式）","一般競争入札"))</f>
        <v/>
      </c>
      <c r="H69" s="18" t="str">
        <f>IF(A69="","",IF(VLOOKUP(A69,[7]令和3年度契約状況調査票!$C:$AR,23,FALSE)="②同種の他の契約の予定価格を類推されるおそれがあるため公表しない","同種の他の契約の予定価格を類推されるおそれがあるため公表しない",IF(VLOOKUP(A69,[7]令和3年度契約状況調査票!$C:$AR,23,FALSE)="－","－",IF(VLOOKUP(A69,[7]令和3年度契約状況調査票!$C:$AR,9,FALSE)&lt;&gt;"",TEXT(VLOOKUP(A69,[7]令和3年度契約状況調査票!$C:$AR,16,FALSE),"#,##0円")&amp;CHAR(10)&amp;"(A)",VLOOKUP(A69,[7]令和3年度契約状況調査票!$C:$AR,16,FALSE)))))</f>
        <v/>
      </c>
      <c r="I69" s="18" t="str">
        <f>IF(A69="","",VLOOKUP(A69,[7]令和3年度契約状況調査票!$C:$AR,17,FALSE))</f>
        <v/>
      </c>
      <c r="J69" s="19" t="str">
        <f>IF(A69="","",IF(VLOOKUP(A69,[7]令和3年度契約状況調査票!$C:$AR,23,FALSE)="②同種の他の契約の予定価格を類推されるおそれがあるため公表しない","－",IF(VLOOKUP(A69,[7]令和3年度契約状況調査票!$C:$AR,23,FALSE)="－","－",IF(VLOOKUP(A69,[7]令和3年度契約状況調査票!$C:$AR,9,FALSE)&lt;&gt;"",TEXT(VLOOKUP(A69,[7]令和3年度契約状況調査票!$C:$AR,19,FALSE),"#.0%")&amp;CHAR(10)&amp;"(B/A×100)",VLOOKUP(A69,[7]令和3年度契約状況調査票!$C:$AR,19,FALSE)))))</f>
        <v/>
      </c>
      <c r="K69" s="20" t="str">
        <f>IF(A69="","",IF(VLOOKUP(A69,[7]令和3年度契約状況調査票!$C:$AR,29,FALSE)="①公益社団法人","公社",IF(VLOOKUP(A69,[7]令和3年度契約状況調査票!$C:$AR,29,FALSE)="②公益財団法人","公財","")))</f>
        <v/>
      </c>
      <c r="L69" s="20" t="str">
        <f>IF(A69="","",VLOOKUP(A69,[7]令和3年度契約状況調査票!$C:$AR,30,FALSE))</f>
        <v/>
      </c>
      <c r="M69" s="21" t="str">
        <f>IF(A69="","",IF(VLOOKUP(A69,[7]令和3年度契約状況調査票!$C:$AR,30,FALSE)="国所管",VLOOKUP(A69,[7]令和3年度契約状況調査票!$C:$AR,24,FALSE),""))</f>
        <v/>
      </c>
      <c r="N69" s="22" t="str">
        <f>IF(A69="","",IF(AND(P69="○",O69="分担契約/単価契約"),"単価契約"&amp;CHAR(10)&amp;"予定調達総額 "&amp;TEXT(VLOOKUP(A69,[7]令和3年度契約状況調査票!$C:$AR,18,FALSE),"#,##0円")&amp;"(B)"&amp;CHAR(10)&amp;"分担契約"&amp;CHAR(10)&amp;VLOOKUP(A69,[7]令和3年度契約状況調査票!$C:$AR,34,FALSE),IF(AND(P69="○",O69="分担契約"),"分担契約"&amp;CHAR(10)&amp;"契約総額 "&amp;TEXT(VLOOKUP(A69,[7]令和3年度契約状況調査票!$C:$AR,18,FALSE),"#,##0円")&amp;"(B)"&amp;CHAR(10)&amp;VLOOKUP(A69,[7]令和3年度契約状況調査票!$C:$AR,34,FALSE),(IF(O69="分担契約/単価契約","単価契約"&amp;CHAR(10)&amp;"予定調達総額 "&amp;TEXT(VLOOKUP(A69,[7]令和3年度契約状況調査票!$C:$AR,18,FALSE),"#,##0円")&amp;CHAR(10)&amp;"分担契約"&amp;CHAR(10)&amp;VLOOKUP(A69,[7]令和3年度契約状況調査票!$C:$AR,34,FALSE),IF(O69="分担契約","分担契約"&amp;CHAR(10)&amp;"契約総額 "&amp;TEXT(VLOOKUP(A69,[7]令和3年度契約状況調査票!$C:$AR,18,FALSE),"#,##0円")&amp;CHAR(10)&amp;VLOOKUP(A69,[7]令和3年度契約状況調査票!$C:$AR,34,FALSE),IF(O69="単価契約","単価契約"&amp;CHAR(10)&amp;"予定調達総額 "&amp;TEXT(VLOOKUP(A69,[7]令和3年度契約状況調査票!$C:$AR,18,FALSE),"#,##0円")&amp;CHAR(10)&amp;VLOOKUP(A69,[7]令和3年度契約状況調査票!$C:$AR,34,FALSE),VLOOKUP(A69,[7]令和3年度契約状況調査票!$C:$AR,34,FALSE))))))))</f>
        <v/>
      </c>
      <c r="O69" s="11" t="str">
        <f>IF(A69="","",VLOOKUP(A69,[7]令和3年度契約状況調査票!$C:$BY,55,FALSE))</f>
        <v/>
      </c>
      <c r="P69" s="11" t="str">
        <f>IF(A69="","",IF(VLOOKUP(A69,[7]令和3年度契約状況調査票!$C:$AR,23,FALSE)="②同種の他の契約の予定価格を類推されるおそれがあるため公表しない","×","○"))</f>
        <v/>
      </c>
    </row>
    <row r="70" spans="1:16" s="11" customFormat="1" ht="75" customHeight="1">
      <c r="A70" s="12" t="str">
        <f>IF(MAX([7]令和3年度契約状況調査票!C69:C314)&gt;=ROW()-5,ROW()-5,"")</f>
        <v/>
      </c>
      <c r="B70" s="13" t="str">
        <f>IF(A70="","",VLOOKUP(A70,[7]令和3年度契約状況調査票!$C:$AR,7,FALSE))</f>
        <v/>
      </c>
      <c r="C70" s="14" t="str">
        <f>IF(A70="","",VLOOKUP(A70,[7]令和3年度契約状況調査票!$C:$AR,8,FALSE))</f>
        <v/>
      </c>
      <c r="D70" s="15" t="str">
        <f>IF(A70="","",VLOOKUP(A70,[7]令和3年度契約状況調査票!$C:$AR,11,FALSE))</f>
        <v/>
      </c>
      <c r="E70" s="13" t="str">
        <f>IF(A70="","",VLOOKUP(A70,[7]令和3年度契約状況調査票!$C:$AR,12,FALSE))</f>
        <v/>
      </c>
      <c r="F70" s="16" t="str">
        <f>IF(A70="","",VLOOKUP(A70,[7]令和3年度契約状況調査票!$C:$AR,13,FALSE))</f>
        <v/>
      </c>
      <c r="G70" s="17" t="str">
        <f>IF(A70="","",IF(VLOOKUP(A70,[7]令和3年度契約状況調査票!$C:$AR,14,FALSE)="②一般競争入札（総合評価方式）","一般競争入札"&amp;CHAR(10)&amp;"（総合評価方式）","一般競争入札"))</f>
        <v/>
      </c>
      <c r="H70" s="18" t="str">
        <f>IF(A70="","",IF(VLOOKUP(A70,[7]令和3年度契約状況調査票!$C:$AR,23,FALSE)="②同種の他の契約の予定価格を類推されるおそれがあるため公表しない","同種の他の契約の予定価格を類推されるおそれがあるため公表しない",IF(VLOOKUP(A70,[7]令和3年度契約状況調査票!$C:$AR,23,FALSE)="－","－",IF(VLOOKUP(A70,[7]令和3年度契約状況調査票!$C:$AR,9,FALSE)&lt;&gt;"",TEXT(VLOOKUP(A70,[7]令和3年度契約状況調査票!$C:$AR,16,FALSE),"#,##0円")&amp;CHAR(10)&amp;"(A)",VLOOKUP(A70,[7]令和3年度契約状況調査票!$C:$AR,16,FALSE)))))</f>
        <v/>
      </c>
      <c r="I70" s="18" t="str">
        <f>IF(A70="","",VLOOKUP(A70,[7]令和3年度契約状況調査票!$C:$AR,17,FALSE))</f>
        <v/>
      </c>
      <c r="J70" s="19" t="str">
        <f>IF(A70="","",IF(VLOOKUP(A70,[7]令和3年度契約状況調査票!$C:$AR,23,FALSE)="②同種の他の契約の予定価格を類推されるおそれがあるため公表しない","－",IF(VLOOKUP(A70,[7]令和3年度契約状況調査票!$C:$AR,23,FALSE)="－","－",IF(VLOOKUP(A70,[7]令和3年度契約状況調査票!$C:$AR,9,FALSE)&lt;&gt;"",TEXT(VLOOKUP(A70,[7]令和3年度契約状況調査票!$C:$AR,19,FALSE),"#.0%")&amp;CHAR(10)&amp;"(B/A×100)",VLOOKUP(A70,[7]令和3年度契約状況調査票!$C:$AR,19,FALSE)))))</f>
        <v/>
      </c>
      <c r="K70" s="20" t="str">
        <f>IF(A70="","",IF(VLOOKUP(A70,[7]令和3年度契約状況調査票!$C:$AR,29,FALSE)="①公益社団法人","公社",IF(VLOOKUP(A70,[7]令和3年度契約状況調査票!$C:$AR,29,FALSE)="②公益財団法人","公財","")))</f>
        <v/>
      </c>
      <c r="L70" s="20" t="str">
        <f>IF(A70="","",VLOOKUP(A70,[7]令和3年度契約状況調査票!$C:$AR,30,FALSE))</f>
        <v/>
      </c>
      <c r="M70" s="21" t="str">
        <f>IF(A70="","",IF(VLOOKUP(A70,[7]令和3年度契約状況調査票!$C:$AR,30,FALSE)="国所管",VLOOKUP(A70,[7]令和3年度契約状況調査票!$C:$AR,24,FALSE),""))</f>
        <v/>
      </c>
      <c r="N70" s="22" t="str">
        <f>IF(A70="","",IF(AND(P70="○",O70="分担契約/単価契約"),"単価契約"&amp;CHAR(10)&amp;"予定調達総額 "&amp;TEXT(VLOOKUP(A70,[7]令和3年度契約状況調査票!$C:$AR,18,FALSE),"#,##0円")&amp;"(B)"&amp;CHAR(10)&amp;"分担契約"&amp;CHAR(10)&amp;VLOOKUP(A70,[7]令和3年度契約状況調査票!$C:$AR,34,FALSE),IF(AND(P70="○",O70="分担契約"),"分担契約"&amp;CHAR(10)&amp;"契約総額 "&amp;TEXT(VLOOKUP(A70,[7]令和3年度契約状況調査票!$C:$AR,18,FALSE),"#,##0円")&amp;"(B)"&amp;CHAR(10)&amp;VLOOKUP(A70,[7]令和3年度契約状況調査票!$C:$AR,34,FALSE),(IF(O70="分担契約/単価契約","単価契約"&amp;CHAR(10)&amp;"予定調達総額 "&amp;TEXT(VLOOKUP(A70,[7]令和3年度契約状況調査票!$C:$AR,18,FALSE),"#,##0円")&amp;CHAR(10)&amp;"分担契約"&amp;CHAR(10)&amp;VLOOKUP(A70,[7]令和3年度契約状況調査票!$C:$AR,34,FALSE),IF(O70="分担契約","分担契約"&amp;CHAR(10)&amp;"契約総額 "&amp;TEXT(VLOOKUP(A70,[7]令和3年度契約状況調査票!$C:$AR,18,FALSE),"#,##0円")&amp;CHAR(10)&amp;VLOOKUP(A70,[7]令和3年度契約状況調査票!$C:$AR,34,FALSE),IF(O70="単価契約","単価契約"&amp;CHAR(10)&amp;"予定調達総額 "&amp;TEXT(VLOOKUP(A70,[7]令和3年度契約状況調査票!$C:$AR,18,FALSE),"#,##0円")&amp;CHAR(10)&amp;VLOOKUP(A70,[7]令和3年度契約状況調査票!$C:$AR,34,FALSE),VLOOKUP(A70,[7]令和3年度契約状況調査票!$C:$AR,34,FALSE))))))))</f>
        <v/>
      </c>
      <c r="O70" s="11" t="str">
        <f>IF(A70="","",VLOOKUP(A70,[7]令和3年度契約状況調査票!$C:$BY,55,FALSE))</f>
        <v/>
      </c>
      <c r="P70" s="11" t="str">
        <f>IF(A70="","",IF(VLOOKUP(A70,[7]令和3年度契約状況調査票!$C:$AR,23,FALSE)="②同種の他の契約の予定価格を類推されるおそれがあるため公表しない","×","○"))</f>
        <v/>
      </c>
    </row>
    <row r="71" spans="1:16" s="11" customFormat="1" ht="75" customHeight="1">
      <c r="A71" s="12" t="str">
        <f>IF(MAX([7]令和3年度契約状況調査票!C70:C315)&gt;=ROW()-5,ROW()-5,"")</f>
        <v/>
      </c>
      <c r="B71" s="13" t="str">
        <f>IF(A71="","",VLOOKUP(A71,[7]令和3年度契約状況調査票!$C:$AR,7,FALSE))</f>
        <v/>
      </c>
      <c r="C71" s="14" t="str">
        <f>IF(A71="","",VLOOKUP(A71,[7]令和3年度契約状況調査票!$C:$AR,8,FALSE))</f>
        <v/>
      </c>
      <c r="D71" s="15" t="str">
        <f>IF(A71="","",VLOOKUP(A71,[7]令和3年度契約状況調査票!$C:$AR,11,FALSE))</f>
        <v/>
      </c>
      <c r="E71" s="13" t="str">
        <f>IF(A71="","",VLOOKUP(A71,[7]令和3年度契約状況調査票!$C:$AR,12,FALSE))</f>
        <v/>
      </c>
      <c r="F71" s="16" t="str">
        <f>IF(A71="","",VLOOKUP(A71,[7]令和3年度契約状況調査票!$C:$AR,13,FALSE))</f>
        <v/>
      </c>
      <c r="G71" s="17" t="str">
        <f>IF(A71="","",IF(VLOOKUP(A71,[7]令和3年度契約状況調査票!$C:$AR,14,FALSE)="②一般競争入札（総合評価方式）","一般競争入札"&amp;CHAR(10)&amp;"（総合評価方式）","一般競争入札"))</f>
        <v/>
      </c>
      <c r="H71" s="18" t="str">
        <f>IF(A71="","",IF(VLOOKUP(A71,[7]令和3年度契約状況調査票!$C:$AR,23,FALSE)="②同種の他の契約の予定価格を類推されるおそれがあるため公表しない","同種の他の契約の予定価格を類推されるおそれがあるため公表しない",IF(VLOOKUP(A71,[7]令和3年度契約状況調査票!$C:$AR,23,FALSE)="－","－",IF(VLOOKUP(A71,[7]令和3年度契約状況調査票!$C:$AR,9,FALSE)&lt;&gt;"",TEXT(VLOOKUP(A71,[7]令和3年度契約状況調査票!$C:$AR,16,FALSE),"#,##0円")&amp;CHAR(10)&amp;"(A)",VLOOKUP(A71,[7]令和3年度契約状況調査票!$C:$AR,16,FALSE)))))</f>
        <v/>
      </c>
      <c r="I71" s="18" t="str">
        <f>IF(A71="","",VLOOKUP(A71,[7]令和3年度契約状況調査票!$C:$AR,17,FALSE))</f>
        <v/>
      </c>
      <c r="J71" s="19" t="str">
        <f>IF(A71="","",IF(VLOOKUP(A71,[7]令和3年度契約状況調査票!$C:$AR,23,FALSE)="②同種の他の契約の予定価格を類推されるおそれがあるため公表しない","－",IF(VLOOKUP(A71,[7]令和3年度契約状況調査票!$C:$AR,23,FALSE)="－","－",IF(VLOOKUP(A71,[7]令和3年度契約状況調査票!$C:$AR,9,FALSE)&lt;&gt;"",TEXT(VLOOKUP(A71,[7]令和3年度契約状況調査票!$C:$AR,19,FALSE),"#.0%")&amp;CHAR(10)&amp;"(B/A×100)",VLOOKUP(A71,[7]令和3年度契約状況調査票!$C:$AR,19,FALSE)))))</f>
        <v/>
      </c>
      <c r="K71" s="20" t="str">
        <f>IF(A71="","",IF(VLOOKUP(A71,[7]令和3年度契約状況調査票!$C:$AR,29,FALSE)="①公益社団法人","公社",IF(VLOOKUP(A71,[7]令和3年度契約状況調査票!$C:$AR,29,FALSE)="②公益財団法人","公財","")))</f>
        <v/>
      </c>
      <c r="L71" s="20" t="str">
        <f>IF(A71="","",VLOOKUP(A71,[7]令和3年度契約状況調査票!$C:$AR,30,FALSE))</f>
        <v/>
      </c>
      <c r="M71" s="21" t="str">
        <f>IF(A71="","",IF(VLOOKUP(A71,[7]令和3年度契約状況調査票!$C:$AR,30,FALSE)="国所管",VLOOKUP(A71,[7]令和3年度契約状況調査票!$C:$AR,24,FALSE),""))</f>
        <v/>
      </c>
      <c r="N71" s="22" t="str">
        <f>IF(A71="","",IF(AND(P71="○",O71="分担契約/単価契約"),"単価契約"&amp;CHAR(10)&amp;"予定調達総額 "&amp;TEXT(VLOOKUP(A71,[7]令和3年度契約状況調査票!$C:$AR,18,FALSE),"#,##0円")&amp;"(B)"&amp;CHAR(10)&amp;"分担契約"&amp;CHAR(10)&amp;VLOOKUP(A71,[7]令和3年度契約状況調査票!$C:$AR,34,FALSE),IF(AND(P71="○",O71="分担契約"),"分担契約"&amp;CHAR(10)&amp;"契約総額 "&amp;TEXT(VLOOKUP(A71,[7]令和3年度契約状況調査票!$C:$AR,18,FALSE),"#,##0円")&amp;"(B)"&amp;CHAR(10)&amp;VLOOKUP(A71,[7]令和3年度契約状況調査票!$C:$AR,34,FALSE),(IF(O71="分担契約/単価契約","単価契約"&amp;CHAR(10)&amp;"予定調達総額 "&amp;TEXT(VLOOKUP(A71,[7]令和3年度契約状況調査票!$C:$AR,18,FALSE),"#,##0円")&amp;CHAR(10)&amp;"分担契約"&amp;CHAR(10)&amp;VLOOKUP(A71,[7]令和3年度契約状況調査票!$C:$AR,34,FALSE),IF(O71="分担契約","分担契約"&amp;CHAR(10)&amp;"契約総額 "&amp;TEXT(VLOOKUP(A71,[7]令和3年度契約状況調査票!$C:$AR,18,FALSE),"#,##0円")&amp;CHAR(10)&amp;VLOOKUP(A71,[7]令和3年度契約状況調査票!$C:$AR,34,FALSE),IF(O71="単価契約","単価契約"&amp;CHAR(10)&amp;"予定調達総額 "&amp;TEXT(VLOOKUP(A71,[7]令和3年度契約状況調査票!$C:$AR,18,FALSE),"#,##0円")&amp;CHAR(10)&amp;VLOOKUP(A71,[7]令和3年度契約状況調査票!$C:$AR,34,FALSE),VLOOKUP(A71,[7]令和3年度契約状況調査票!$C:$AR,34,FALSE))))))))</f>
        <v/>
      </c>
      <c r="O71" s="11" t="str">
        <f>IF(A71="","",VLOOKUP(A71,[7]令和3年度契約状況調査票!$C:$BY,55,FALSE))</f>
        <v/>
      </c>
      <c r="P71" s="11" t="str">
        <f>IF(A71="","",IF(VLOOKUP(A71,[7]令和3年度契約状況調査票!$C:$AR,23,FALSE)="②同種の他の契約の予定価格を類推されるおそれがあるため公表しない","×","○"))</f>
        <v/>
      </c>
    </row>
    <row r="72" spans="1:16" s="11" customFormat="1" ht="75" customHeight="1">
      <c r="A72" s="12" t="str">
        <f>IF(MAX([7]令和3年度契約状況調査票!C71:C316)&gt;=ROW()-5,ROW()-5,"")</f>
        <v/>
      </c>
      <c r="B72" s="13" t="str">
        <f>IF(A72="","",VLOOKUP(A72,[7]令和3年度契約状況調査票!$C:$AR,7,FALSE))</f>
        <v/>
      </c>
      <c r="C72" s="14" t="str">
        <f>IF(A72="","",VLOOKUP(A72,[7]令和3年度契約状況調査票!$C:$AR,8,FALSE))</f>
        <v/>
      </c>
      <c r="D72" s="15" t="str">
        <f>IF(A72="","",VLOOKUP(A72,[7]令和3年度契約状況調査票!$C:$AR,11,FALSE))</f>
        <v/>
      </c>
      <c r="E72" s="13" t="str">
        <f>IF(A72="","",VLOOKUP(A72,[7]令和3年度契約状況調査票!$C:$AR,12,FALSE))</f>
        <v/>
      </c>
      <c r="F72" s="16" t="str">
        <f>IF(A72="","",VLOOKUP(A72,[7]令和3年度契約状況調査票!$C:$AR,13,FALSE))</f>
        <v/>
      </c>
      <c r="G72" s="17" t="str">
        <f>IF(A72="","",IF(VLOOKUP(A72,[7]令和3年度契約状況調査票!$C:$AR,14,FALSE)="②一般競争入札（総合評価方式）","一般競争入札"&amp;CHAR(10)&amp;"（総合評価方式）","一般競争入札"))</f>
        <v/>
      </c>
      <c r="H72" s="18" t="str">
        <f>IF(A72="","",IF(VLOOKUP(A72,[7]令和3年度契約状況調査票!$C:$AR,23,FALSE)="②同種の他の契約の予定価格を類推されるおそれがあるため公表しない","同種の他の契約の予定価格を類推されるおそれがあるため公表しない",IF(VLOOKUP(A72,[7]令和3年度契約状況調査票!$C:$AR,23,FALSE)="－","－",IF(VLOOKUP(A72,[7]令和3年度契約状況調査票!$C:$AR,9,FALSE)&lt;&gt;"",TEXT(VLOOKUP(A72,[7]令和3年度契約状況調査票!$C:$AR,16,FALSE),"#,##0円")&amp;CHAR(10)&amp;"(A)",VLOOKUP(A72,[7]令和3年度契約状況調査票!$C:$AR,16,FALSE)))))</f>
        <v/>
      </c>
      <c r="I72" s="18" t="str">
        <f>IF(A72="","",VLOOKUP(A72,[7]令和3年度契約状況調査票!$C:$AR,17,FALSE))</f>
        <v/>
      </c>
      <c r="J72" s="19" t="str">
        <f>IF(A72="","",IF(VLOOKUP(A72,[7]令和3年度契約状況調査票!$C:$AR,23,FALSE)="②同種の他の契約の予定価格を類推されるおそれがあるため公表しない","－",IF(VLOOKUP(A72,[7]令和3年度契約状況調査票!$C:$AR,23,FALSE)="－","－",IF(VLOOKUP(A72,[7]令和3年度契約状況調査票!$C:$AR,9,FALSE)&lt;&gt;"",TEXT(VLOOKUP(A72,[7]令和3年度契約状況調査票!$C:$AR,19,FALSE),"#.0%")&amp;CHAR(10)&amp;"(B/A×100)",VLOOKUP(A72,[7]令和3年度契約状況調査票!$C:$AR,19,FALSE)))))</f>
        <v/>
      </c>
      <c r="K72" s="20" t="str">
        <f>IF(A72="","",IF(VLOOKUP(A72,[7]令和3年度契約状況調査票!$C:$AR,29,FALSE)="①公益社団法人","公社",IF(VLOOKUP(A72,[7]令和3年度契約状況調査票!$C:$AR,29,FALSE)="②公益財団法人","公財","")))</f>
        <v/>
      </c>
      <c r="L72" s="20" t="str">
        <f>IF(A72="","",VLOOKUP(A72,[7]令和3年度契約状況調査票!$C:$AR,30,FALSE))</f>
        <v/>
      </c>
      <c r="M72" s="21" t="str">
        <f>IF(A72="","",IF(VLOOKUP(A72,[7]令和3年度契約状況調査票!$C:$AR,30,FALSE)="国所管",VLOOKUP(A72,[7]令和3年度契約状況調査票!$C:$AR,24,FALSE),""))</f>
        <v/>
      </c>
      <c r="N72" s="22" t="str">
        <f>IF(A72="","",IF(AND(P72="○",O72="分担契約/単価契約"),"単価契約"&amp;CHAR(10)&amp;"予定調達総額 "&amp;TEXT(VLOOKUP(A72,[7]令和3年度契約状況調査票!$C:$AR,18,FALSE),"#,##0円")&amp;"(B)"&amp;CHAR(10)&amp;"分担契約"&amp;CHAR(10)&amp;VLOOKUP(A72,[7]令和3年度契約状況調査票!$C:$AR,34,FALSE),IF(AND(P72="○",O72="分担契約"),"分担契約"&amp;CHAR(10)&amp;"契約総額 "&amp;TEXT(VLOOKUP(A72,[7]令和3年度契約状況調査票!$C:$AR,18,FALSE),"#,##0円")&amp;"(B)"&amp;CHAR(10)&amp;VLOOKUP(A72,[7]令和3年度契約状況調査票!$C:$AR,34,FALSE),(IF(O72="分担契約/単価契約","単価契約"&amp;CHAR(10)&amp;"予定調達総額 "&amp;TEXT(VLOOKUP(A72,[7]令和3年度契約状況調査票!$C:$AR,18,FALSE),"#,##0円")&amp;CHAR(10)&amp;"分担契約"&amp;CHAR(10)&amp;VLOOKUP(A72,[7]令和3年度契約状況調査票!$C:$AR,34,FALSE),IF(O72="分担契約","分担契約"&amp;CHAR(10)&amp;"契約総額 "&amp;TEXT(VLOOKUP(A72,[7]令和3年度契約状況調査票!$C:$AR,18,FALSE),"#,##0円")&amp;CHAR(10)&amp;VLOOKUP(A72,[7]令和3年度契約状況調査票!$C:$AR,34,FALSE),IF(O72="単価契約","単価契約"&amp;CHAR(10)&amp;"予定調達総額 "&amp;TEXT(VLOOKUP(A72,[7]令和3年度契約状況調査票!$C:$AR,18,FALSE),"#,##0円")&amp;CHAR(10)&amp;VLOOKUP(A72,[7]令和3年度契約状況調査票!$C:$AR,34,FALSE),VLOOKUP(A72,[7]令和3年度契約状況調査票!$C:$AR,34,FALSE))))))))</f>
        <v/>
      </c>
      <c r="O72" s="11" t="str">
        <f>IF(A72="","",VLOOKUP(A72,[7]令和3年度契約状況調査票!$C:$BY,55,FALSE))</f>
        <v/>
      </c>
      <c r="P72" s="11" t="str">
        <f>IF(A72="","",IF(VLOOKUP(A72,[7]令和3年度契約状況調査票!$C:$AR,23,FALSE)="②同種の他の契約の予定価格を類推されるおそれがあるため公表しない","×","○"))</f>
        <v/>
      </c>
    </row>
    <row r="73" spans="1:16" s="11" customFormat="1" ht="75" customHeight="1">
      <c r="A73" s="12" t="str">
        <f>IF(MAX([7]令和3年度契約状況調査票!C72:C317)&gt;=ROW()-5,ROW()-5,"")</f>
        <v/>
      </c>
      <c r="B73" s="13" t="str">
        <f>IF(A73="","",VLOOKUP(A73,[7]令和3年度契約状況調査票!$C:$AR,7,FALSE))</f>
        <v/>
      </c>
      <c r="C73" s="14" t="str">
        <f>IF(A73="","",VLOOKUP(A73,[7]令和3年度契約状況調査票!$C:$AR,8,FALSE))</f>
        <v/>
      </c>
      <c r="D73" s="15" t="str">
        <f>IF(A73="","",VLOOKUP(A73,[7]令和3年度契約状況調査票!$C:$AR,11,FALSE))</f>
        <v/>
      </c>
      <c r="E73" s="13" t="str">
        <f>IF(A73="","",VLOOKUP(A73,[7]令和3年度契約状況調査票!$C:$AR,12,FALSE))</f>
        <v/>
      </c>
      <c r="F73" s="16" t="str">
        <f>IF(A73="","",VLOOKUP(A73,[7]令和3年度契約状況調査票!$C:$AR,13,FALSE))</f>
        <v/>
      </c>
      <c r="G73" s="17" t="str">
        <f>IF(A73="","",IF(VLOOKUP(A73,[7]令和3年度契約状況調査票!$C:$AR,14,FALSE)="②一般競争入札（総合評価方式）","一般競争入札"&amp;CHAR(10)&amp;"（総合評価方式）","一般競争入札"))</f>
        <v/>
      </c>
      <c r="H73" s="18" t="str">
        <f>IF(A73="","",IF(VLOOKUP(A73,[7]令和3年度契約状況調査票!$C:$AR,23,FALSE)="②同種の他の契約の予定価格を類推されるおそれがあるため公表しない","同種の他の契約の予定価格を類推されるおそれがあるため公表しない",IF(VLOOKUP(A73,[7]令和3年度契約状況調査票!$C:$AR,23,FALSE)="－","－",IF(VLOOKUP(A73,[7]令和3年度契約状況調査票!$C:$AR,9,FALSE)&lt;&gt;"",TEXT(VLOOKUP(A73,[7]令和3年度契約状況調査票!$C:$AR,16,FALSE),"#,##0円")&amp;CHAR(10)&amp;"(A)",VLOOKUP(A73,[7]令和3年度契約状況調査票!$C:$AR,16,FALSE)))))</f>
        <v/>
      </c>
      <c r="I73" s="18" t="str">
        <f>IF(A73="","",VLOOKUP(A73,[7]令和3年度契約状況調査票!$C:$AR,17,FALSE))</f>
        <v/>
      </c>
      <c r="J73" s="19" t="str">
        <f>IF(A73="","",IF(VLOOKUP(A73,[7]令和3年度契約状況調査票!$C:$AR,23,FALSE)="②同種の他の契約の予定価格を類推されるおそれがあるため公表しない","－",IF(VLOOKUP(A73,[7]令和3年度契約状況調査票!$C:$AR,23,FALSE)="－","－",IF(VLOOKUP(A73,[7]令和3年度契約状況調査票!$C:$AR,9,FALSE)&lt;&gt;"",TEXT(VLOOKUP(A73,[7]令和3年度契約状況調査票!$C:$AR,19,FALSE),"#.0%")&amp;CHAR(10)&amp;"(B/A×100)",VLOOKUP(A73,[7]令和3年度契約状況調査票!$C:$AR,19,FALSE)))))</f>
        <v/>
      </c>
      <c r="K73" s="20" t="str">
        <f>IF(A73="","",IF(VLOOKUP(A73,[7]令和3年度契約状況調査票!$C:$AR,29,FALSE)="①公益社団法人","公社",IF(VLOOKUP(A73,[7]令和3年度契約状況調査票!$C:$AR,29,FALSE)="②公益財団法人","公財","")))</f>
        <v/>
      </c>
      <c r="L73" s="20" t="str">
        <f>IF(A73="","",VLOOKUP(A73,[7]令和3年度契約状況調査票!$C:$AR,30,FALSE))</f>
        <v/>
      </c>
      <c r="M73" s="21" t="str">
        <f>IF(A73="","",IF(VLOOKUP(A73,[7]令和3年度契約状況調査票!$C:$AR,30,FALSE)="国所管",VLOOKUP(A73,[7]令和3年度契約状況調査票!$C:$AR,24,FALSE),""))</f>
        <v/>
      </c>
      <c r="N73" s="22" t="str">
        <f>IF(A73="","",IF(AND(P73="○",O73="分担契約/単価契約"),"単価契約"&amp;CHAR(10)&amp;"予定調達総額 "&amp;TEXT(VLOOKUP(A73,[7]令和3年度契約状況調査票!$C:$AR,18,FALSE),"#,##0円")&amp;"(B)"&amp;CHAR(10)&amp;"分担契約"&amp;CHAR(10)&amp;VLOOKUP(A73,[7]令和3年度契約状況調査票!$C:$AR,34,FALSE),IF(AND(P73="○",O73="分担契約"),"分担契約"&amp;CHAR(10)&amp;"契約総額 "&amp;TEXT(VLOOKUP(A73,[7]令和3年度契約状況調査票!$C:$AR,18,FALSE),"#,##0円")&amp;"(B)"&amp;CHAR(10)&amp;VLOOKUP(A73,[7]令和3年度契約状況調査票!$C:$AR,34,FALSE),(IF(O73="分担契約/単価契約","単価契約"&amp;CHAR(10)&amp;"予定調達総額 "&amp;TEXT(VLOOKUP(A73,[7]令和3年度契約状況調査票!$C:$AR,18,FALSE),"#,##0円")&amp;CHAR(10)&amp;"分担契約"&amp;CHAR(10)&amp;VLOOKUP(A73,[7]令和3年度契約状況調査票!$C:$AR,34,FALSE),IF(O73="分担契約","分担契約"&amp;CHAR(10)&amp;"契約総額 "&amp;TEXT(VLOOKUP(A73,[7]令和3年度契約状況調査票!$C:$AR,18,FALSE),"#,##0円")&amp;CHAR(10)&amp;VLOOKUP(A73,[7]令和3年度契約状況調査票!$C:$AR,34,FALSE),IF(O73="単価契約","単価契約"&amp;CHAR(10)&amp;"予定調達総額 "&amp;TEXT(VLOOKUP(A73,[7]令和3年度契約状況調査票!$C:$AR,18,FALSE),"#,##0円")&amp;CHAR(10)&amp;VLOOKUP(A73,[7]令和3年度契約状況調査票!$C:$AR,34,FALSE),VLOOKUP(A73,[7]令和3年度契約状況調査票!$C:$AR,34,FALSE))))))))</f>
        <v/>
      </c>
      <c r="O73" s="11" t="str">
        <f>IF(A73="","",VLOOKUP(A73,[7]令和3年度契約状況調査票!$C:$BY,55,FALSE))</f>
        <v/>
      </c>
      <c r="P73" s="11" t="str">
        <f>IF(A73="","",IF(VLOOKUP(A73,[7]令和3年度契約状況調査票!$C:$AR,23,FALSE)="②同種の他の契約の予定価格を類推されるおそれがあるため公表しない","×","○"))</f>
        <v/>
      </c>
    </row>
    <row r="74" spans="1:16" s="11" customFormat="1" ht="75" customHeight="1">
      <c r="A74" s="12" t="str">
        <f>IF(MAX([7]令和3年度契約状況調査票!C73:C318)&gt;=ROW()-5,ROW()-5,"")</f>
        <v/>
      </c>
      <c r="B74" s="13" t="str">
        <f>IF(A74="","",VLOOKUP(A74,[7]令和3年度契約状況調査票!$C:$AR,7,FALSE))</f>
        <v/>
      </c>
      <c r="C74" s="14" t="str">
        <f>IF(A74="","",VLOOKUP(A74,[7]令和3年度契約状況調査票!$C:$AR,8,FALSE))</f>
        <v/>
      </c>
      <c r="D74" s="15" t="str">
        <f>IF(A74="","",VLOOKUP(A74,[7]令和3年度契約状況調査票!$C:$AR,11,FALSE))</f>
        <v/>
      </c>
      <c r="E74" s="13" t="str">
        <f>IF(A74="","",VLOOKUP(A74,[7]令和3年度契約状況調査票!$C:$AR,12,FALSE))</f>
        <v/>
      </c>
      <c r="F74" s="16" t="str">
        <f>IF(A74="","",VLOOKUP(A74,[7]令和3年度契約状況調査票!$C:$AR,13,FALSE))</f>
        <v/>
      </c>
      <c r="G74" s="17" t="str">
        <f>IF(A74="","",IF(VLOOKUP(A74,[7]令和3年度契約状況調査票!$C:$AR,14,FALSE)="②一般競争入札（総合評価方式）","一般競争入札"&amp;CHAR(10)&amp;"（総合評価方式）","一般競争入札"))</f>
        <v/>
      </c>
      <c r="H74" s="18" t="str">
        <f>IF(A74="","",IF(VLOOKUP(A74,[7]令和3年度契約状況調査票!$C:$AR,23,FALSE)="②同種の他の契約の予定価格を類推されるおそれがあるため公表しない","同種の他の契約の予定価格を類推されるおそれがあるため公表しない",IF(VLOOKUP(A74,[7]令和3年度契約状況調査票!$C:$AR,23,FALSE)="－","－",IF(VLOOKUP(A74,[7]令和3年度契約状況調査票!$C:$AR,9,FALSE)&lt;&gt;"",TEXT(VLOOKUP(A74,[7]令和3年度契約状況調査票!$C:$AR,16,FALSE),"#,##0円")&amp;CHAR(10)&amp;"(A)",VLOOKUP(A74,[7]令和3年度契約状況調査票!$C:$AR,16,FALSE)))))</f>
        <v/>
      </c>
      <c r="I74" s="18" t="str">
        <f>IF(A74="","",VLOOKUP(A74,[7]令和3年度契約状況調査票!$C:$AR,17,FALSE))</f>
        <v/>
      </c>
      <c r="J74" s="19" t="str">
        <f>IF(A74="","",IF(VLOOKUP(A74,[7]令和3年度契約状況調査票!$C:$AR,23,FALSE)="②同種の他の契約の予定価格を類推されるおそれがあるため公表しない","－",IF(VLOOKUP(A74,[7]令和3年度契約状況調査票!$C:$AR,23,FALSE)="－","－",IF(VLOOKUP(A74,[7]令和3年度契約状況調査票!$C:$AR,9,FALSE)&lt;&gt;"",TEXT(VLOOKUP(A74,[7]令和3年度契約状況調査票!$C:$AR,19,FALSE),"#.0%")&amp;CHAR(10)&amp;"(B/A×100)",VLOOKUP(A74,[7]令和3年度契約状況調査票!$C:$AR,19,FALSE)))))</f>
        <v/>
      </c>
      <c r="K74" s="20" t="str">
        <f>IF(A74="","",IF(VLOOKUP(A74,[7]令和3年度契約状況調査票!$C:$AR,29,FALSE)="①公益社団法人","公社",IF(VLOOKUP(A74,[7]令和3年度契約状況調査票!$C:$AR,29,FALSE)="②公益財団法人","公財","")))</f>
        <v/>
      </c>
      <c r="L74" s="20" t="str">
        <f>IF(A74="","",VLOOKUP(A74,[7]令和3年度契約状況調査票!$C:$AR,30,FALSE))</f>
        <v/>
      </c>
      <c r="M74" s="21" t="str">
        <f>IF(A74="","",IF(VLOOKUP(A74,[7]令和3年度契約状況調査票!$C:$AR,30,FALSE)="国所管",VLOOKUP(A74,[7]令和3年度契約状況調査票!$C:$AR,24,FALSE),""))</f>
        <v/>
      </c>
      <c r="N74" s="22" t="str">
        <f>IF(A74="","",IF(AND(P74="○",O74="分担契約/単価契約"),"単価契約"&amp;CHAR(10)&amp;"予定調達総額 "&amp;TEXT(VLOOKUP(A74,[7]令和3年度契約状況調査票!$C:$AR,18,FALSE),"#,##0円")&amp;"(B)"&amp;CHAR(10)&amp;"分担契約"&amp;CHAR(10)&amp;VLOOKUP(A74,[7]令和3年度契約状況調査票!$C:$AR,34,FALSE),IF(AND(P74="○",O74="分担契約"),"分担契約"&amp;CHAR(10)&amp;"契約総額 "&amp;TEXT(VLOOKUP(A74,[7]令和3年度契約状況調査票!$C:$AR,18,FALSE),"#,##0円")&amp;"(B)"&amp;CHAR(10)&amp;VLOOKUP(A74,[7]令和3年度契約状況調査票!$C:$AR,34,FALSE),(IF(O74="分担契約/単価契約","単価契約"&amp;CHAR(10)&amp;"予定調達総額 "&amp;TEXT(VLOOKUP(A74,[7]令和3年度契約状況調査票!$C:$AR,18,FALSE),"#,##0円")&amp;CHAR(10)&amp;"分担契約"&amp;CHAR(10)&amp;VLOOKUP(A74,[7]令和3年度契約状況調査票!$C:$AR,34,FALSE),IF(O74="分担契約","分担契約"&amp;CHAR(10)&amp;"契約総額 "&amp;TEXT(VLOOKUP(A74,[7]令和3年度契約状況調査票!$C:$AR,18,FALSE),"#,##0円")&amp;CHAR(10)&amp;VLOOKUP(A74,[7]令和3年度契約状況調査票!$C:$AR,34,FALSE),IF(O74="単価契約","単価契約"&amp;CHAR(10)&amp;"予定調達総額 "&amp;TEXT(VLOOKUP(A74,[7]令和3年度契約状況調査票!$C:$AR,18,FALSE),"#,##0円")&amp;CHAR(10)&amp;VLOOKUP(A74,[7]令和3年度契約状況調査票!$C:$AR,34,FALSE),VLOOKUP(A74,[7]令和3年度契約状況調査票!$C:$AR,34,FALSE))))))))</f>
        <v/>
      </c>
      <c r="O74" s="11" t="str">
        <f>IF(A74="","",VLOOKUP(A74,[7]令和3年度契約状況調査票!$C:$BY,55,FALSE))</f>
        <v/>
      </c>
      <c r="P74" s="11" t="str">
        <f>IF(A74="","",IF(VLOOKUP(A74,[7]令和3年度契約状況調査票!$C:$AR,23,FALSE)="②同種の他の契約の予定価格を類推されるおそれがあるため公表しない","×","○"))</f>
        <v/>
      </c>
    </row>
    <row r="75" spans="1:16" s="11" customFormat="1" ht="75" customHeight="1">
      <c r="A75" s="12" t="str">
        <f>IF(MAX([7]令和3年度契約状況調査票!C74:C319)&gt;=ROW()-5,ROW()-5,"")</f>
        <v/>
      </c>
      <c r="B75" s="13" t="str">
        <f>IF(A75="","",VLOOKUP(A75,[7]令和3年度契約状況調査票!$C:$AR,7,FALSE))</f>
        <v/>
      </c>
      <c r="C75" s="14" t="str">
        <f>IF(A75="","",VLOOKUP(A75,[7]令和3年度契約状況調査票!$C:$AR,8,FALSE))</f>
        <v/>
      </c>
      <c r="D75" s="15" t="str">
        <f>IF(A75="","",VLOOKUP(A75,[7]令和3年度契約状況調査票!$C:$AR,11,FALSE))</f>
        <v/>
      </c>
      <c r="E75" s="13" t="str">
        <f>IF(A75="","",VLOOKUP(A75,[7]令和3年度契約状況調査票!$C:$AR,12,FALSE))</f>
        <v/>
      </c>
      <c r="F75" s="16" t="str">
        <f>IF(A75="","",VLOOKUP(A75,[7]令和3年度契約状況調査票!$C:$AR,13,FALSE))</f>
        <v/>
      </c>
      <c r="G75" s="17" t="str">
        <f>IF(A75="","",IF(VLOOKUP(A75,[7]令和3年度契約状況調査票!$C:$AR,14,FALSE)="②一般競争入札（総合評価方式）","一般競争入札"&amp;CHAR(10)&amp;"（総合評価方式）","一般競争入札"))</f>
        <v/>
      </c>
      <c r="H75" s="18" t="str">
        <f>IF(A75="","",IF(VLOOKUP(A75,[7]令和3年度契約状況調査票!$C:$AR,23,FALSE)="②同種の他の契約の予定価格を類推されるおそれがあるため公表しない","同種の他の契約の予定価格を類推されるおそれがあるため公表しない",IF(VLOOKUP(A75,[7]令和3年度契約状況調査票!$C:$AR,23,FALSE)="－","－",IF(VLOOKUP(A75,[7]令和3年度契約状況調査票!$C:$AR,9,FALSE)&lt;&gt;"",TEXT(VLOOKUP(A75,[7]令和3年度契約状況調査票!$C:$AR,16,FALSE),"#,##0円")&amp;CHAR(10)&amp;"(A)",VLOOKUP(A75,[7]令和3年度契約状況調査票!$C:$AR,16,FALSE)))))</f>
        <v/>
      </c>
      <c r="I75" s="18" t="str">
        <f>IF(A75="","",VLOOKUP(A75,[7]令和3年度契約状況調査票!$C:$AR,17,FALSE))</f>
        <v/>
      </c>
      <c r="J75" s="19" t="str">
        <f>IF(A75="","",IF(VLOOKUP(A75,[7]令和3年度契約状況調査票!$C:$AR,23,FALSE)="②同種の他の契約の予定価格を類推されるおそれがあるため公表しない","－",IF(VLOOKUP(A75,[7]令和3年度契約状況調査票!$C:$AR,23,FALSE)="－","－",IF(VLOOKUP(A75,[7]令和3年度契約状況調査票!$C:$AR,9,FALSE)&lt;&gt;"",TEXT(VLOOKUP(A75,[7]令和3年度契約状況調査票!$C:$AR,19,FALSE),"#.0%")&amp;CHAR(10)&amp;"(B/A×100)",VLOOKUP(A75,[7]令和3年度契約状況調査票!$C:$AR,19,FALSE)))))</f>
        <v/>
      </c>
      <c r="K75" s="20" t="str">
        <f>IF(A75="","",IF(VLOOKUP(A75,[7]令和3年度契約状況調査票!$C:$AR,29,FALSE)="①公益社団法人","公社",IF(VLOOKUP(A75,[7]令和3年度契約状況調査票!$C:$AR,29,FALSE)="②公益財団法人","公財","")))</f>
        <v/>
      </c>
      <c r="L75" s="20" t="str">
        <f>IF(A75="","",VLOOKUP(A75,[7]令和3年度契約状況調査票!$C:$AR,30,FALSE))</f>
        <v/>
      </c>
      <c r="M75" s="21" t="str">
        <f>IF(A75="","",IF(VLOOKUP(A75,[7]令和3年度契約状況調査票!$C:$AR,30,FALSE)="国所管",VLOOKUP(A75,[7]令和3年度契約状況調査票!$C:$AR,24,FALSE),""))</f>
        <v/>
      </c>
      <c r="N75" s="22" t="str">
        <f>IF(A75="","",IF(AND(P75="○",O75="分担契約/単価契約"),"単価契約"&amp;CHAR(10)&amp;"予定調達総額 "&amp;TEXT(VLOOKUP(A75,[7]令和3年度契約状況調査票!$C:$AR,18,FALSE),"#,##0円")&amp;"(B)"&amp;CHAR(10)&amp;"分担契約"&amp;CHAR(10)&amp;VLOOKUP(A75,[7]令和3年度契約状況調査票!$C:$AR,34,FALSE),IF(AND(P75="○",O75="分担契約"),"分担契約"&amp;CHAR(10)&amp;"契約総額 "&amp;TEXT(VLOOKUP(A75,[7]令和3年度契約状況調査票!$C:$AR,18,FALSE),"#,##0円")&amp;"(B)"&amp;CHAR(10)&amp;VLOOKUP(A75,[7]令和3年度契約状況調査票!$C:$AR,34,FALSE),(IF(O75="分担契約/単価契約","単価契約"&amp;CHAR(10)&amp;"予定調達総額 "&amp;TEXT(VLOOKUP(A75,[7]令和3年度契約状況調査票!$C:$AR,18,FALSE),"#,##0円")&amp;CHAR(10)&amp;"分担契約"&amp;CHAR(10)&amp;VLOOKUP(A75,[7]令和3年度契約状況調査票!$C:$AR,34,FALSE),IF(O75="分担契約","分担契約"&amp;CHAR(10)&amp;"契約総額 "&amp;TEXT(VLOOKUP(A75,[7]令和3年度契約状況調査票!$C:$AR,18,FALSE),"#,##0円")&amp;CHAR(10)&amp;VLOOKUP(A75,[7]令和3年度契約状況調査票!$C:$AR,34,FALSE),IF(O75="単価契約","単価契約"&amp;CHAR(10)&amp;"予定調達総額 "&amp;TEXT(VLOOKUP(A75,[7]令和3年度契約状況調査票!$C:$AR,18,FALSE),"#,##0円")&amp;CHAR(10)&amp;VLOOKUP(A75,[7]令和3年度契約状況調査票!$C:$AR,34,FALSE),VLOOKUP(A75,[7]令和3年度契約状況調査票!$C:$AR,34,FALSE))))))))</f>
        <v/>
      </c>
      <c r="O75" s="11" t="str">
        <f>IF(A75="","",VLOOKUP(A75,[7]令和3年度契約状況調査票!$C:$BY,55,FALSE))</f>
        <v/>
      </c>
      <c r="P75" s="11" t="str">
        <f>IF(A75="","",IF(VLOOKUP(A75,[7]令和3年度契約状況調査票!$C:$AR,23,FALSE)="②同種の他の契約の予定価格を類推されるおそれがあるため公表しない","×","○"))</f>
        <v/>
      </c>
    </row>
    <row r="76" spans="1:16" s="11" customFormat="1" ht="75" customHeight="1">
      <c r="A76" s="12" t="str">
        <f>IF(MAX([7]令和3年度契約状況調査票!C75:C320)&gt;=ROW()-5,ROW()-5,"")</f>
        <v/>
      </c>
      <c r="B76" s="13" t="str">
        <f>IF(A76="","",VLOOKUP(A76,[7]令和3年度契約状況調査票!$C:$AR,7,FALSE))</f>
        <v/>
      </c>
      <c r="C76" s="14" t="str">
        <f>IF(A76="","",VLOOKUP(A76,[7]令和3年度契約状況調査票!$C:$AR,8,FALSE))</f>
        <v/>
      </c>
      <c r="D76" s="15" t="str">
        <f>IF(A76="","",VLOOKUP(A76,[7]令和3年度契約状況調査票!$C:$AR,11,FALSE))</f>
        <v/>
      </c>
      <c r="E76" s="13" t="str">
        <f>IF(A76="","",VLOOKUP(A76,[7]令和3年度契約状況調査票!$C:$AR,12,FALSE))</f>
        <v/>
      </c>
      <c r="F76" s="16" t="str">
        <f>IF(A76="","",VLOOKUP(A76,[7]令和3年度契約状況調査票!$C:$AR,13,FALSE))</f>
        <v/>
      </c>
      <c r="G76" s="17" t="str">
        <f>IF(A76="","",IF(VLOOKUP(A76,[7]令和3年度契約状況調査票!$C:$AR,14,FALSE)="②一般競争入札（総合評価方式）","一般競争入札"&amp;CHAR(10)&amp;"（総合評価方式）","一般競争入札"))</f>
        <v/>
      </c>
      <c r="H76" s="18" t="str">
        <f>IF(A76="","",IF(VLOOKUP(A76,[7]令和3年度契約状況調査票!$C:$AR,23,FALSE)="②同種の他の契約の予定価格を類推されるおそれがあるため公表しない","同種の他の契約の予定価格を類推されるおそれがあるため公表しない",IF(VLOOKUP(A76,[7]令和3年度契約状況調査票!$C:$AR,23,FALSE)="－","－",IF(VLOOKUP(A76,[7]令和3年度契約状況調査票!$C:$AR,9,FALSE)&lt;&gt;"",TEXT(VLOOKUP(A76,[7]令和3年度契約状況調査票!$C:$AR,16,FALSE),"#,##0円")&amp;CHAR(10)&amp;"(A)",VLOOKUP(A76,[7]令和3年度契約状況調査票!$C:$AR,16,FALSE)))))</f>
        <v/>
      </c>
      <c r="I76" s="18" t="str">
        <f>IF(A76="","",VLOOKUP(A76,[7]令和3年度契約状況調査票!$C:$AR,17,FALSE))</f>
        <v/>
      </c>
      <c r="J76" s="19" t="str">
        <f>IF(A76="","",IF(VLOOKUP(A76,[7]令和3年度契約状況調査票!$C:$AR,23,FALSE)="②同種の他の契約の予定価格を類推されるおそれがあるため公表しない","－",IF(VLOOKUP(A76,[7]令和3年度契約状況調査票!$C:$AR,23,FALSE)="－","－",IF(VLOOKUP(A76,[7]令和3年度契約状況調査票!$C:$AR,9,FALSE)&lt;&gt;"",TEXT(VLOOKUP(A76,[7]令和3年度契約状況調査票!$C:$AR,19,FALSE),"#.0%")&amp;CHAR(10)&amp;"(B/A×100)",VLOOKUP(A76,[7]令和3年度契約状況調査票!$C:$AR,19,FALSE)))))</f>
        <v/>
      </c>
      <c r="K76" s="20" t="str">
        <f>IF(A76="","",IF(VLOOKUP(A76,[7]令和3年度契約状況調査票!$C:$AR,29,FALSE)="①公益社団法人","公社",IF(VLOOKUP(A76,[7]令和3年度契約状況調査票!$C:$AR,29,FALSE)="②公益財団法人","公財","")))</f>
        <v/>
      </c>
      <c r="L76" s="20" t="str">
        <f>IF(A76="","",VLOOKUP(A76,[7]令和3年度契約状況調査票!$C:$AR,30,FALSE))</f>
        <v/>
      </c>
      <c r="M76" s="21" t="str">
        <f>IF(A76="","",IF(VLOOKUP(A76,[7]令和3年度契約状況調査票!$C:$AR,30,FALSE)="国所管",VLOOKUP(A76,[7]令和3年度契約状況調査票!$C:$AR,24,FALSE),""))</f>
        <v/>
      </c>
      <c r="N76" s="22" t="str">
        <f>IF(A76="","",IF(AND(P76="○",O76="分担契約/単価契約"),"単価契約"&amp;CHAR(10)&amp;"予定調達総額 "&amp;TEXT(VLOOKUP(A76,[7]令和3年度契約状況調査票!$C:$AR,18,FALSE),"#,##0円")&amp;"(B)"&amp;CHAR(10)&amp;"分担契約"&amp;CHAR(10)&amp;VLOOKUP(A76,[7]令和3年度契約状況調査票!$C:$AR,34,FALSE),IF(AND(P76="○",O76="分担契約"),"分担契約"&amp;CHAR(10)&amp;"契約総額 "&amp;TEXT(VLOOKUP(A76,[7]令和3年度契約状況調査票!$C:$AR,18,FALSE),"#,##0円")&amp;"(B)"&amp;CHAR(10)&amp;VLOOKUP(A76,[7]令和3年度契約状況調査票!$C:$AR,34,FALSE),(IF(O76="分担契約/単価契約","単価契約"&amp;CHAR(10)&amp;"予定調達総額 "&amp;TEXT(VLOOKUP(A76,[7]令和3年度契約状況調査票!$C:$AR,18,FALSE),"#,##0円")&amp;CHAR(10)&amp;"分担契約"&amp;CHAR(10)&amp;VLOOKUP(A76,[7]令和3年度契約状況調査票!$C:$AR,34,FALSE),IF(O76="分担契約","分担契約"&amp;CHAR(10)&amp;"契約総額 "&amp;TEXT(VLOOKUP(A76,[7]令和3年度契約状況調査票!$C:$AR,18,FALSE),"#,##0円")&amp;CHAR(10)&amp;VLOOKUP(A76,[7]令和3年度契約状況調査票!$C:$AR,34,FALSE),IF(O76="単価契約","単価契約"&amp;CHAR(10)&amp;"予定調達総額 "&amp;TEXT(VLOOKUP(A76,[7]令和3年度契約状況調査票!$C:$AR,18,FALSE),"#,##0円")&amp;CHAR(10)&amp;VLOOKUP(A76,[7]令和3年度契約状況調査票!$C:$AR,34,FALSE),VLOOKUP(A76,[7]令和3年度契約状況調査票!$C:$AR,34,FALSE))))))))</f>
        <v/>
      </c>
      <c r="O76" s="11" t="str">
        <f>IF(A76="","",VLOOKUP(A76,[7]令和3年度契約状況調査票!$C:$BY,55,FALSE))</f>
        <v/>
      </c>
      <c r="P76" s="11" t="str">
        <f>IF(A76="","",IF(VLOOKUP(A76,[7]令和3年度契約状況調査票!$C:$AR,23,FALSE)="②同種の他の契約の予定価格を類推されるおそれがあるため公表しない","×","○"))</f>
        <v/>
      </c>
    </row>
    <row r="77" spans="1:16" s="11" customFormat="1" ht="75" customHeight="1">
      <c r="A77" s="12" t="str">
        <f>IF(MAX([7]令和3年度契約状況調査票!C76:C321)&gt;=ROW()-5,ROW()-5,"")</f>
        <v/>
      </c>
      <c r="B77" s="13" t="str">
        <f>IF(A77="","",VLOOKUP(A77,[7]令和3年度契約状況調査票!$C:$AR,7,FALSE))</f>
        <v/>
      </c>
      <c r="C77" s="14" t="str">
        <f>IF(A77="","",VLOOKUP(A77,[7]令和3年度契約状況調査票!$C:$AR,8,FALSE))</f>
        <v/>
      </c>
      <c r="D77" s="15" t="str">
        <f>IF(A77="","",VLOOKUP(A77,[7]令和3年度契約状況調査票!$C:$AR,11,FALSE))</f>
        <v/>
      </c>
      <c r="E77" s="13" t="str">
        <f>IF(A77="","",VLOOKUP(A77,[7]令和3年度契約状況調査票!$C:$AR,12,FALSE))</f>
        <v/>
      </c>
      <c r="F77" s="16" t="str">
        <f>IF(A77="","",VLOOKUP(A77,[7]令和3年度契約状況調査票!$C:$AR,13,FALSE))</f>
        <v/>
      </c>
      <c r="G77" s="17" t="str">
        <f>IF(A77="","",IF(VLOOKUP(A77,[7]令和3年度契約状況調査票!$C:$AR,14,FALSE)="②一般競争入札（総合評価方式）","一般競争入札"&amp;CHAR(10)&amp;"（総合評価方式）","一般競争入札"))</f>
        <v/>
      </c>
      <c r="H77" s="18" t="str">
        <f>IF(A77="","",IF(VLOOKUP(A77,[7]令和3年度契約状況調査票!$C:$AR,23,FALSE)="②同種の他の契約の予定価格を類推されるおそれがあるため公表しない","同種の他の契約の予定価格を類推されるおそれがあるため公表しない",IF(VLOOKUP(A77,[7]令和3年度契約状況調査票!$C:$AR,23,FALSE)="－","－",IF(VLOOKUP(A77,[7]令和3年度契約状況調査票!$C:$AR,9,FALSE)&lt;&gt;"",TEXT(VLOOKUP(A77,[7]令和3年度契約状況調査票!$C:$AR,16,FALSE),"#,##0円")&amp;CHAR(10)&amp;"(A)",VLOOKUP(A77,[7]令和3年度契約状況調査票!$C:$AR,16,FALSE)))))</f>
        <v/>
      </c>
      <c r="I77" s="18" t="str">
        <f>IF(A77="","",VLOOKUP(A77,[7]令和3年度契約状況調査票!$C:$AR,17,FALSE))</f>
        <v/>
      </c>
      <c r="J77" s="19" t="str">
        <f>IF(A77="","",IF(VLOOKUP(A77,[7]令和3年度契約状況調査票!$C:$AR,23,FALSE)="②同種の他の契約の予定価格を類推されるおそれがあるため公表しない","－",IF(VLOOKUP(A77,[7]令和3年度契約状況調査票!$C:$AR,23,FALSE)="－","－",IF(VLOOKUP(A77,[7]令和3年度契約状況調査票!$C:$AR,9,FALSE)&lt;&gt;"",TEXT(VLOOKUP(A77,[7]令和3年度契約状況調査票!$C:$AR,19,FALSE),"#.0%")&amp;CHAR(10)&amp;"(B/A×100)",VLOOKUP(A77,[7]令和3年度契約状況調査票!$C:$AR,19,FALSE)))))</f>
        <v/>
      </c>
      <c r="K77" s="20" t="str">
        <f>IF(A77="","",IF(VLOOKUP(A77,[7]令和3年度契約状況調査票!$C:$AR,29,FALSE)="①公益社団法人","公社",IF(VLOOKUP(A77,[7]令和3年度契約状況調査票!$C:$AR,29,FALSE)="②公益財団法人","公財","")))</f>
        <v/>
      </c>
      <c r="L77" s="20" t="str">
        <f>IF(A77="","",VLOOKUP(A77,[7]令和3年度契約状況調査票!$C:$AR,30,FALSE))</f>
        <v/>
      </c>
      <c r="M77" s="21" t="str">
        <f>IF(A77="","",IF(VLOOKUP(A77,[7]令和3年度契約状況調査票!$C:$AR,30,FALSE)="国所管",VLOOKUP(A77,[7]令和3年度契約状況調査票!$C:$AR,24,FALSE),""))</f>
        <v/>
      </c>
      <c r="N77" s="22" t="str">
        <f>IF(A77="","",IF(AND(P77="○",O77="分担契約/単価契約"),"単価契約"&amp;CHAR(10)&amp;"予定調達総額 "&amp;TEXT(VLOOKUP(A77,[7]令和3年度契約状況調査票!$C:$AR,18,FALSE),"#,##0円")&amp;"(B)"&amp;CHAR(10)&amp;"分担契約"&amp;CHAR(10)&amp;VLOOKUP(A77,[7]令和3年度契約状況調査票!$C:$AR,34,FALSE),IF(AND(P77="○",O77="分担契約"),"分担契約"&amp;CHAR(10)&amp;"契約総額 "&amp;TEXT(VLOOKUP(A77,[7]令和3年度契約状況調査票!$C:$AR,18,FALSE),"#,##0円")&amp;"(B)"&amp;CHAR(10)&amp;VLOOKUP(A77,[7]令和3年度契約状況調査票!$C:$AR,34,FALSE),(IF(O77="分担契約/単価契約","単価契約"&amp;CHAR(10)&amp;"予定調達総額 "&amp;TEXT(VLOOKUP(A77,[7]令和3年度契約状況調査票!$C:$AR,18,FALSE),"#,##0円")&amp;CHAR(10)&amp;"分担契約"&amp;CHAR(10)&amp;VLOOKUP(A77,[7]令和3年度契約状況調査票!$C:$AR,34,FALSE),IF(O77="分担契約","分担契約"&amp;CHAR(10)&amp;"契約総額 "&amp;TEXT(VLOOKUP(A77,[7]令和3年度契約状況調査票!$C:$AR,18,FALSE),"#,##0円")&amp;CHAR(10)&amp;VLOOKUP(A77,[7]令和3年度契約状況調査票!$C:$AR,34,FALSE),IF(O77="単価契約","単価契約"&amp;CHAR(10)&amp;"予定調達総額 "&amp;TEXT(VLOOKUP(A77,[7]令和3年度契約状況調査票!$C:$AR,18,FALSE),"#,##0円")&amp;CHAR(10)&amp;VLOOKUP(A77,[7]令和3年度契約状況調査票!$C:$AR,34,FALSE),VLOOKUP(A77,[7]令和3年度契約状況調査票!$C:$AR,34,FALSE))))))))</f>
        <v/>
      </c>
      <c r="O77" s="11" t="str">
        <f>IF(A77="","",VLOOKUP(A77,[7]令和3年度契約状況調査票!$C:$BY,55,FALSE))</f>
        <v/>
      </c>
      <c r="P77" s="11" t="str">
        <f>IF(A77="","",IF(VLOOKUP(A77,[7]令和3年度契約状況調査票!$C:$AR,23,FALSE)="②同種の他の契約の予定価格を類推されるおそれがあるため公表しない","×","○"))</f>
        <v/>
      </c>
    </row>
    <row r="78" spans="1:16" s="11" customFormat="1" ht="75" customHeight="1">
      <c r="A78" s="12" t="str">
        <f>IF(MAX([7]令和3年度契約状況調査票!C77:C322)&gt;=ROW()-5,ROW()-5,"")</f>
        <v/>
      </c>
      <c r="B78" s="13" t="str">
        <f>IF(A78="","",VLOOKUP(A78,[7]令和3年度契約状況調査票!$C:$AR,7,FALSE))</f>
        <v/>
      </c>
      <c r="C78" s="14" t="str">
        <f>IF(A78="","",VLOOKUP(A78,[7]令和3年度契約状況調査票!$C:$AR,8,FALSE))</f>
        <v/>
      </c>
      <c r="D78" s="15" t="str">
        <f>IF(A78="","",VLOOKUP(A78,[7]令和3年度契約状況調査票!$C:$AR,11,FALSE))</f>
        <v/>
      </c>
      <c r="E78" s="13" t="str">
        <f>IF(A78="","",VLOOKUP(A78,[7]令和3年度契約状況調査票!$C:$AR,12,FALSE))</f>
        <v/>
      </c>
      <c r="F78" s="16" t="str">
        <f>IF(A78="","",VLOOKUP(A78,[7]令和3年度契約状況調査票!$C:$AR,13,FALSE))</f>
        <v/>
      </c>
      <c r="G78" s="17" t="str">
        <f>IF(A78="","",IF(VLOOKUP(A78,[7]令和3年度契約状況調査票!$C:$AR,14,FALSE)="②一般競争入札（総合評価方式）","一般競争入札"&amp;CHAR(10)&amp;"（総合評価方式）","一般競争入札"))</f>
        <v/>
      </c>
      <c r="H78" s="18" t="str">
        <f>IF(A78="","",IF(VLOOKUP(A78,[7]令和3年度契約状況調査票!$C:$AR,23,FALSE)="②同種の他の契約の予定価格を類推されるおそれがあるため公表しない","同種の他の契約の予定価格を類推されるおそれがあるため公表しない",IF(VLOOKUP(A78,[7]令和3年度契約状況調査票!$C:$AR,23,FALSE)="－","－",IF(VLOOKUP(A78,[7]令和3年度契約状況調査票!$C:$AR,9,FALSE)&lt;&gt;"",TEXT(VLOOKUP(A78,[7]令和3年度契約状況調査票!$C:$AR,16,FALSE),"#,##0円")&amp;CHAR(10)&amp;"(A)",VLOOKUP(A78,[7]令和3年度契約状況調査票!$C:$AR,16,FALSE)))))</f>
        <v/>
      </c>
      <c r="I78" s="18" t="str">
        <f>IF(A78="","",VLOOKUP(A78,[7]令和3年度契約状況調査票!$C:$AR,17,FALSE))</f>
        <v/>
      </c>
      <c r="J78" s="19" t="str">
        <f>IF(A78="","",IF(VLOOKUP(A78,[7]令和3年度契約状況調査票!$C:$AR,23,FALSE)="②同種の他の契約の予定価格を類推されるおそれがあるため公表しない","－",IF(VLOOKUP(A78,[7]令和3年度契約状況調査票!$C:$AR,23,FALSE)="－","－",IF(VLOOKUP(A78,[7]令和3年度契約状況調査票!$C:$AR,9,FALSE)&lt;&gt;"",TEXT(VLOOKUP(A78,[7]令和3年度契約状況調査票!$C:$AR,19,FALSE),"#.0%")&amp;CHAR(10)&amp;"(B/A×100)",VLOOKUP(A78,[7]令和3年度契約状況調査票!$C:$AR,19,FALSE)))))</f>
        <v/>
      </c>
      <c r="K78" s="20" t="str">
        <f>IF(A78="","",IF(VLOOKUP(A78,[7]令和3年度契約状況調査票!$C:$AR,29,FALSE)="①公益社団法人","公社",IF(VLOOKUP(A78,[7]令和3年度契約状況調査票!$C:$AR,29,FALSE)="②公益財団法人","公財","")))</f>
        <v/>
      </c>
      <c r="L78" s="20" t="str">
        <f>IF(A78="","",VLOOKUP(A78,[7]令和3年度契約状況調査票!$C:$AR,30,FALSE))</f>
        <v/>
      </c>
      <c r="M78" s="21" t="str">
        <f>IF(A78="","",IF(VLOOKUP(A78,[7]令和3年度契約状況調査票!$C:$AR,30,FALSE)="国所管",VLOOKUP(A78,[7]令和3年度契約状況調査票!$C:$AR,24,FALSE),""))</f>
        <v/>
      </c>
      <c r="N78" s="22" t="str">
        <f>IF(A78="","",IF(AND(P78="○",O78="分担契約/単価契約"),"単価契約"&amp;CHAR(10)&amp;"予定調達総額 "&amp;TEXT(VLOOKUP(A78,[7]令和3年度契約状況調査票!$C:$AR,18,FALSE),"#,##0円")&amp;"(B)"&amp;CHAR(10)&amp;"分担契約"&amp;CHAR(10)&amp;VLOOKUP(A78,[7]令和3年度契約状況調査票!$C:$AR,34,FALSE),IF(AND(P78="○",O78="分担契約"),"分担契約"&amp;CHAR(10)&amp;"契約総額 "&amp;TEXT(VLOOKUP(A78,[7]令和3年度契約状況調査票!$C:$AR,18,FALSE),"#,##0円")&amp;"(B)"&amp;CHAR(10)&amp;VLOOKUP(A78,[7]令和3年度契約状況調査票!$C:$AR,34,FALSE),(IF(O78="分担契約/単価契約","単価契約"&amp;CHAR(10)&amp;"予定調達総額 "&amp;TEXT(VLOOKUP(A78,[7]令和3年度契約状況調査票!$C:$AR,18,FALSE),"#,##0円")&amp;CHAR(10)&amp;"分担契約"&amp;CHAR(10)&amp;VLOOKUP(A78,[7]令和3年度契約状況調査票!$C:$AR,34,FALSE),IF(O78="分担契約","分担契約"&amp;CHAR(10)&amp;"契約総額 "&amp;TEXT(VLOOKUP(A78,[7]令和3年度契約状況調査票!$C:$AR,18,FALSE),"#,##0円")&amp;CHAR(10)&amp;VLOOKUP(A78,[7]令和3年度契約状況調査票!$C:$AR,34,FALSE),IF(O78="単価契約","単価契約"&amp;CHAR(10)&amp;"予定調達総額 "&amp;TEXT(VLOOKUP(A78,[7]令和3年度契約状況調査票!$C:$AR,18,FALSE),"#,##0円")&amp;CHAR(10)&amp;VLOOKUP(A78,[7]令和3年度契約状況調査票!$C:$AR,34,FALSE),VLOOKUP(A78,[7]令和3年度契約状況調査票!$C:$AR,34,FALSE))))))))</f>
        <v/>
      </c>
      <c r="O78" s="11" t="str">
        <f>IF(A78="","",VLOOKUP(A78,[7]令和3年度契約状況調査票!$C:$BY,55,FALSE))</f>
        <v/>
      </c>
      <c r="P78" s="11" t="str">
        <f>IF(A78="","",IF(VLOOKUP(A78,[7]令和3年度契約状況調査票!$C:$AR,23,FALSE)="②同種の他の契約の予定価格を類推されるおそれがあるため公表しない","×","○"))</f>
        <v/>
      </c>
    </row>
    <row r="79" spans="1:16" s="11" customFormat="1" ht="75" customHeight="1">
      <c r="A79" s="12" t="str">
        <f>IF(MAX([7]令和3年度契約状況調査票!C78:C323)&gt;=ROW()-5,ROW()-5,"")</f>
        <v/>
      </c>
      <c r="B79" s="13" t="str">
        <f>IF(A79="","",VLOOKUP(A79,[7]令和3年度契約状況調査票!$C:$AR,7,FALSE))</f>
        <v/>
      </c>
      <c r="C79" s="14" t="str">
        <f>IF(A79="","",VLOOKUP(A79,[7]令和3年度契約状況調査票!$C:$AR,8,FALSE))</f>
        <v/>
      </c>
      <c r="D79" s="15" t="str">
        <f>IF(A79="","",VLOOKUP(A79,[7]令和3年度契約状況調査票!$C:$AR,11,FALSE))</f>
        <v/>
      </c>
      <c r="E79" s="13" t="str">
        <f>IF(A79="","",VLOOKUP(A79,[7]令和3年度契約状況調査票!$C:$AR,12,FALSE))</f>
        <v/>
      </c>
      <c r="F79" s="16" t="str">
        <f>IF(A79="","",VLOOKUP(A79,[7]令和3年度契約状況調査票!$C:$AR,13,FALSE))</f>
        <v/>
      </c>
      <c r="G79" s="17" t="str">
        <f>IF(A79="","",IF(VLOOKUP(A79,[7]令和3年度契約状況調査票!$C:$AR,14,FALSE)="②一般競争入札（総合評価方式）","一般競争入札"&amp;CHAR(10)&amp;"（総合評価方式）","一般競争入札"))</f>
        <v/>
      </c>
      <c r="H79" s="18" t="str">
        <f>IF(A79="","",IF(VLOOKUP(A79,[7]令和3年度契約状況調査票!$C:$AR,23,FALSE)="②同種の他の契約の予定価格を類推されるおそれがあるため公表しない","同種の他の契約の予定価格を類推されるおそれがあるため公表しない",IF(VLOOKUP(A79,[7]令和3年度契約状況調査票!$C:$AR,23,FALSE)="－","－",IF(VLOOKUP(A79,[7]令和3年度契約状況調査票!$C:$AR,9,FALSE)&lt;&gt;"",TEXT(VLOOKUP(A79,[7]令和3年度契約状況調査票!$C:$AR,16,FALSE),"#,##0円")&amp;CHAR(10)&amp;"(A)",VLOOKUP(A79,[7]令和3年度契約状況調査票!$C:$AR,16,FALSE)))))</f>
        <v/>
      </c>
      <c r="I79" s="18" t="str">
        <f>IF(A79="","",VLOOKUP(A79,[7]令和3年度契約状況調査票!$C:$AR,17,FALSE))</f>
        <v/>
      </c>
      <c r="J79" s="19" t="str">
        <f>IF(A79="","",IF(VLOOKUP(A79,[7]令和3年度契約状況調査票!$C:$AR,23,FALSE)="②同種の他の契約の予定価格を類推されるおそれがあるため公表しない","－",IF(VLOOKUP(A79,[7]令和3年度契約状況調査票!$C:$AR,23,FALSE)="－","－",IF(VLOOKUP(A79,[7]令和3年度契約状況調査票!$C:$AR,9,FALSE)&lt;&gt;"",TEXT(VLOOKUP(A79,[7]令和3年度契約状況調査票!$C:$AR,19,FALSE),"#.0%")&amp;CHAR(10)&amp;"(B/A×100)",VLOOKUP(A79,[7]令和3年度契約状況調査票!$C:$AR,19,FALSE)))))</f>
        <v/>
      </c>
      <c r="K79" s="20" t="str">
        <f>IF(A79="","",IF(VLOOKUP(A79,[7]令和3年度契約状況調査票!$C:$AR,29,FALSE)="①公益社団法人","公社",IF(VLOOKUP(A79,[7]令和3年度契約状況調査票!$C:$AR,29,FALSE)="②公益財団法人","公財","")))</f>
        <v/>
      </c>
      <c r="L79" s="20" t="str">
        <f>IF(A79="","",VLOOKUP(A79,[7]令和3年度契約状況調査票!$C:$AR,30,FALSE))</f>
        <v/>
      </c>
      <c r="M79" s="21" t="str">
        <f>IF(A79="","",IF(VLOOKUP(A79,[7]令和3年度契約状況調査票!$C:$AR,30,FALSE)="国所管",VLOOKUP(A79,[7]令和3年度契約状況調査票!$C:$AR,24,FALSE),""))</f>
        <v/>
      </c>
      <c r="N79" s="22" t="str">
        <f>IF(A79="","",IF(AND(P79="○",O79="分担契約/単価契約"),"単価契約"&amp;CHAR(10)&amp;"予定調達総額 "&amp;TEXT(VLOOKUP(A79,[7]令和3年度契約状況調査票!$C:$AR,18,FALSE),"#,##0円")&amp;"(B)"&amp;CHAR(10)&amp;"分担契約"&amp;CHAR(10)&amp;VLOOKUP(A79,[7]令和3年度契約状況調査票!$C:$AR,34,FALSE),IF(AND(P79="○",O79="分担契約"),"分担契約"&amp;CHAR(10)&amp;"契約総額 "&amp;TEXT(VLOOKUP(A79,[7]令和3年度契約状況調査票!$C:$AR,18,FALSE),"#,##0円")&amp;"(B)"&amp;CHAR(10)&amp;VLOOKUP(A79,[7]令和3年度契約状況調査票!$C:$AR,34,FALSE),(IF(O79="分担契約/単価契約","単価契約"&amp;CHAR(10)&amp;"予定調達総額 "&amp;TEXT(VLOOKUP(A79,[7]令和3年度契約状況調査票!$C:$AR,18,FALSE),"#,##0円")&amp;CHAR(10)&amp;"分担契約"&amp;CHAR(10)&amp;VLOOKUP(A79,[7]令和3年度契約状況調査票!$C:$AR,34,FALSE),IF(O79="分担契約","分担契約"&amp;CHAR(10)&amp;"契約総額 "&amp;TEXT(VLOOKUP(A79,[7]令和3年度契約状況調査票!$C:$AR,18,FALSE),"#,##0円")&amp;CHAR(10)&amp;VLOOKUP(A79,[7]令和3年度契約状況調査票!$C:$AR,34,FALSE),IF(O79="単価契約","単価契約"&amp;CHAR(10)&amp;"予定調達総額 "&amp;TEXT(VLOOKUP(A79,[7]令和3年度契約状況調査票!$C:$AR,18,FALSE),"#,##0円")&amp;CHAR(10)&amp;VLOOKUP(A79,[7]令和3年度契約状況調査票!$C:$AR,34,FALSE),VLOOKUP(A79,[7]令和3年度契約状況調査票!$C:$AR,34,FALSE))))))))</f>
        <v/>
      </c>
      <c r="O79" s="11" t="str">
        <f>IF(A79="","",VLOOKUP(A79,[7]令和3年度契約状況調査票!$C:$BY,55,FALSE))</f>
        <v/>
      </c>
      <c r="P79" s="11" t="str">
        <f>IF(A79="","",IF(VLOOKUP(A79,[7]令和3年度契約状況調査票!$C:$AR,23,FALSE)="②同種の他の契約の予定価格を類推されるおそれがあるため公表しない","×","○"))</f>
        <v/>
      </c>
    </row>
    <row r="80" spans="1:16" s="11" customFormat="1" ht="75" customHeight="1">
      <c r="A80" s="12" t="str">
        <f>IF(MAX([7]令和3年度契約状況調査票!C79:C324)&gt;=ROW()-5,ROW()-5,"")</f>
        <v/>
      </c>
      <c r="B80" s="13" t="str">
        <f>IF(A80="","",VLOOKUP(A80,[7]令和3年度契約状況調査票!$C:$AR,7,FALSE))</f>
        <v/>
      </c>
      <c r="C80" s="14" t="str">
        <f>IF(A80="","",VLOOKUP(A80,[7]令和3年度契約状況調査票!$C:$AR,8,FALSE))</f>
        <v/>
      </c>
      <c r="D80" s="15" t="str">
        <f>IF(A80="","",VLOOKUP(A80,[7]令和3年度契約状況調査票!$C:$AR,11,FALSE))</f>
        <v/>
      </c>
      <c r="E80" s="13" t="str">
        <f>IF(A80="","",VLOOKUP(A80,[7]令和3年度契約状況調査票!$C:$AR,12,FALSE))</f>
        <v/>
      </c>
      <c r="F80" s="16" t="str">
        <f>IF(A80="","",VLOOKUP(A80,[7]令和3年度契約状況調査票!$C:$AR,13,FALSE))</f>
        <v/>
      </c>
      <c r="G80" s="17" t="str">
        <f>IF(A80="","",IF(VLOOKUP(A80,[7]令和3年度契約状況調査票!$C:$AR,14,FALSE)="②一般競争入札（総合評価方式）","一般競争入札"&amp;CHAR(10)&amp;"（総合評価方式）","一般競争入札"))</f>
        <v/>
      </c>
      <c r="H80" s="18" t="str">
        <f>IF(A80="","",IF(VLOOKUP(A80,[7]令和3年度契約状況調査票!$C:$AR,23,FALSE)="②同種の他の契約の予定価格を類推されるおそれがあるため公表しない","同種の他の契約の予定価格を類推されるおそれがあるため公表しない",IF(VLOOKUP(A80,[7]令和3年度契約状況調査票!$C:$AR,23,FALSE)="－","－",IF(VLOOKUP(A80,[7]令和3年度契約状況調査票!$C:$AR,9,FALSE)&lt;&gt;"",TEXT(VLOOKUP(A80,[7]令和3年度契約状況調査票!$C:$AR,16,FALSE),"#,##0円")&amp;CHAR(10)&amp;"(A)",VLOOKUP(A80,[7]令和3年度契約状況調査票!$C:$AR,16,FALSE)))))</f>
        <v/>
      </c>
      <c r="I80" s="18" t="str">
        <f>IF(A80="","",VLOOKUP(A80,[7]令和3年度契約状況調査票!$C:$AR,17,FALSE))</f>
        <v/>
      </c>
      <c r="J80" s="19" t="str">
        <f>IF(A80="","",IF(VLOOKUP(A80,[7]令和3年度契約状況調査票!$C:$AR,23,FALSE)="②同種の他の契約の予定価格を類推されるおそれがあるため公表しない","－",IF(VLOOKUP(A80,[7]令和3年度契約状況調査票!$C:$AR,23,FALSE)="－","－",IF(VLOOKUP(A80,[7]令和3年度契約状況調査票!$C:$AR,9,FALSE)&lt;&gt;"",TEXT(VLOOKUP(A80,[7]令和3年度契約状況調査票!$C:$AR,19,FALSE),"#.0%")&amp;CHAR(10)&amp;"(B/A×100)",VLOOKUP(A80,[7]令和3年度契約状況調査票!$C:$AR,19,FALSE)))))</f>
        <v/>
      </c>
      <c r="K80" s="20" t="str">
        <f>IF(A80="","",IF(VLOOKUP(A80,[7]令和3年度契約状況調査票!$C:$AR,29,FALSE)="①公益社団法人","公社",IF(VLOOKUP(A80,[7]令和3年度契約状況調査票!$C:$AR,29,FALSE)="②公益財団法人","公財","")))</f>
        <v/>
      </c>
      <c r="L80" s="20" t="str">
        <f>IF(A80="","",VLOOKUP(A80,[7]令和3年度契約状況調査票!$C:$AR,30,FALSE))</f>
        <v/>
      </c>
      <c r="M80" s="21" t="str">
        <f>IF(A80="","",IF(VLOOKUP(A80,[7]令和3年度契約状況調査票!$C:$AR,30,FALSE)="国所管",VLOOKUP(A80,[7]令和3年度契約状況調査票!$C:$AR,24,FALSE),""))</f>
        <v/>
      </c>
      <c r="N80" s="22" t="str">
        <f>IF(A80="","",IF(AND(P80="○",O80="分担契約/単価契約"),"単価契約"&amp;CHAR(10)&amp;"予定調達総額 "&amp;TEXT(VLOOKUP(A80,[7]令和3年度契約状況調査票!$C:$AR,18,FALSE),"#,##0円")&amp;"(B)"&amp;CHAR(10)&amp;"分担契約"&amp;CHAR(10)&amp;VLOOKUP(A80,[7]令和3年度契約状況調査票!$C:$AR,34,FALSE),IF(AND(P80="○",O80="分担契約"),"分担契約"&amp;CHAR(10)&amp;"契約総額 "&amp;TEXT(VLOOKUP(A80,[7]令和3年度契約状況調査票!$C:$AR,18,FALSE),"#,##0円")&amp;"(B)"&amp;CHAR(10)&amp;VLOOKUP(A80,[7]令和3年度契約状況調査票!$C:$AR,34,FALSE),(IF(O80="分担契約/単価契約","単価契約"&amp;CHAR(10)&amp;"予定調達総額 "&amp;TEXT(VLOOKUP(A80,[7]令和3年度契約状況調査票!$C:$AR,18,FALSE),"#,##0円")&amp;CHAR(10)&amp;"分担契約"&amp;CHAR(10)&amp;VLOOKUP(A80,[7]令和3年度契約状況調査票!$C:$AR,34,FALSE),IF(O80="分担契約","分担契約"&amp;CHAR(10)&amp;"契約総額 "&amp;TEXT(VLOOKUP(A80,[7]令和3年度契約状況調査票!$C:$AR,18,FALSE),"#,##0円")&amp;CHAR(10)&amp;VLOOKUP(A80,[7]令和3年度契約状況調査票!$C:$AR,34,FALSE),IF(O80="単価契約","単価契約"&amp;CHAR(10)&amp;"予定調達総額 "&amp;TEXT(VLOOKUP(A80,[7]令和3年度契約状況調査票!$C:$AR,18,FALSE),"#,##0円")&amp;CHAR(10)&amp;VLOOKUP(A80,[7]令和3年度契約状況調査票!$C:$AR,34,FALSE),VLOOKUP(A80,[7]令和3年度契約状況調査票!$C:$AR,34,FALSE))))))))</f>
        <v/>
      </c>
      <c r="O80" s="11" t="str">
        <f>IF(A80="","",VLOOKUP(A80,[7]令和3年度契約状況調査票!$C:$BY,55,FALSE))</f>
        <v/>
      </c>
      <c r="P80" s="11" t="str">
        <f>IF(A80="","",IF(VLOOKUP(A80,[7]令和3年度契約状況調査票!$C:$AR,23,FALSE)="②同種の他の契約の予定価格を類推されるおそれがあるため公表しない","×","○"))</f>
        <v/>
      </c>
    </row>
    <row r="81" spans="1:16" s="11" customFormat="1" ht="75" customHeight="1">
      <c r="A81" s="12" t="str">
        <f>IF(MAX([7]令和3年度契約状況調査票!C80:C325)&gt;=ROW()-5,ROW()-5,"")</f>
        <v/>
      </c>
      <c r="B81" s="13" t="str">
        <f>IF(A81="","",VLOOKUP(A81,[7]令和3年度契約状況調査票!$C:$AR,7,FALSE))</f>
        <v/>
      </c>
      <c r="C81" s="14" t="str">
        <f>IF(A81="","",VLOOKUP(A81,[7]令和3年度契約状況調査票!$C:$AR,8,FALSE))</f>
        <v/>
      </c>
      <c r="D81" s="15" t="str">
        <f>IF(A81="","",VLOOKUP(A81,[7]令和3年度契約状況調査票!$C:$AR,11,FALSE))</f>
        <v/>
      </c>
      <c r="E81" s="13" t="str">
        <f>IF(A81="","",VLOOKUP(A81,[7]令和3年度契約状況調査票!$C:$AR,12,FALSE))</f>
        <v/>
      </c>
      <c r="F81" s="16" t="str">
        <f>IF(A81="","",VLOOKUP(A81,[7]令和3年度契約状況調査票!$C:$AR,13,FALSE))</f>
        <v/>
      </c>
      <c r="G81" s="17" t="str">
        <f>IF(A81="","",IF(VLOOKUP(A81,[7]令和3年度契約状況調査票!$C:$AR,14,FALSE)="②一般競争入札（総合評価方式）","一般競争入札"&amp;CHAR(10)&amp;"（総合評価方式）","一般競争入札"))</f>
        <v/>
      </c>
      <c r="H81" s="18" t="str">
        <f>IF(A81="","",IF(VLOOKUP(A81,[7]令和3年度契約状況調査票!$C:$AR,23,FALSE)="②同種の他の契約の予定価格を類推されるおそれがあるため公表しない","同種の他の契約の予定価格を類推されるおそれがあるため公表しない",IF(VLOOKUP(A81,[7]令和3年度契約状況調査票!$C:$AR,23,FALSE)="－","－",IF(VLOOKUP(A81,[7]令和3年度契約状況調査票!$C:$AR,9,FALSE)&lt;&gt;"",TEXT(VLOOKUP(A81,[7]令和3年度契約状況調査票!$C:$AR,16,FALSE),"#,##0円")&amp;CHAR(10)&amp;"(A)",VLOOKUP(A81,[7]令和3年度契約状況調査票!$C:$AR,16,FALSE)))))</f>
        <v/>
      </c>
      <c r="I81" s="18" t="str">
        <f>IF(A81="","",VLOOKUP(A81,[7]令和3年度契約状況調査票!$C:$AR,17,FALSE))</f>
        <v/>
      </c>
      <c r="J81" s="19" t="str">
        <f>IF(A81="","",IF(VLOOKUP(A81,[7]令和3年度契約状況調査票!$C:$AR,23,FALSE)="②同種の他の契約の予定価格を類推されるおそれがあるため公表しない","－",IF(VLOOKUP(A81,[7]令和3年度契約状況調査票!$C:$AR,23,FALSE)="－","－",IF(VLOOKUP(A81,[7]令和3年度契約状況調査票!$C:$AR,9,FALSE)&lt;&gt;"",TEXT(VLOOKUP(A81,[7]令和3年度契約状況調査票!$C:$AR,19,FALSE),"#.0%")&amp;CHAR(10)&amp;"(B/A×100)",VLOOKUP(A81,[7]令和3年度契約状況調査票!$C:$AR,19,FALSE)))))</f>
        <v/>
      </c>
      <c r="K81" s="20" t="str">
        <f>IF(A81="","",IF(VLOOKUP(A81,[7]令和3年度契約状況調査票!$C:$AR,29,FALSE)="①公益社団法人","公社",IF(VLOOKUP(A81,[7]令和3年度契約状況調査票!$C:$AR,29,FALSE)="②公益財団法人","公財","")))</f>
        <v/>
      </c>
      <c r="L81" s="20" t="str">
        <f>IF(A81="","",VLOOKUP(A81,[7]令和3年度契約状況調査票!$C:$AR,30,FALSE))</f>
        <v/>
      </c>
      <c r="M81" s="21" t="str">
        <f>IF(A81="","",IF(VLOOKUP(A81,[7]令和3年度契約状況調査票!$C:$AR,30,FALSE)="国所管",VLOOKUP(A81,[7]令和3年度契約状況調査票!$C:$AR,24,FALSE),""))</f>
        <v/>
      </c>
      <c r="N81" s="22" t="str">
        <f>IF(A81="","",IF(AND(P81="○",O81="分担契約/単価契約"),"単価契約"&amp;CHAR(10)&amp;"予定調達総額 "&amp;TEXT(VLOOKUP(A81,[7]令和3年度契約状況調査票!$C:$AR,18,FALSE),"#,##0円")&amp;"(B)"&amp;CHAR(10)&amp;"分担契約"&amp;CHAR(10)&amp;VLOOKUP(A81,[7]令和3年度契約状況調査票!$C:$AR,34,FALSE),IF(AND(P81="○",O81="分担契約"),"分担契約"&amp;CHAR(10)&amp;"契約総額 "&amp;TEXT(VLOOKUP(A81,[7]令和3年度契約状況調査票!$C:$AR,18,FALSE),"#,##0円")&amp;"(B)"&amp;CHAR(10)&amp;VLOOKUP(A81,[7]令和3年度契約状況調査票!$C:$AR,34,FALSE),(IF(O81="分担契約/単価契約","単価契約"&amp;CHAR(10)&amp;"予定調達総額 "&amp;TEXT(VLOOKUP(A81,[7]令和3年度契約状況調査票!$C:$AR,18,FALSE),"#,##0円")&amp;CHAR(10)&amp;"分担契約"&amp;CHAR(10)&amp;VLOOKUP(A81,[7]令和3年度契約状況調査票!$C:$AR,34,FALSE),IF(O81="分担契約","分担契約"&amp;CHAR(10)&amp;"契約総額 "&amp;TEXT(VLOOKUP(A81,[7]令和3年度契約状況調査票!$C:$AR,18,FALSE),"#,##0円")&amp;CHAR(10)&amp;VLOOKUP(A81,[7]令和3年度契約状況調査票!$C:$AR,34,FALSE),IF(O81="単価契約","単価契約"&amp;CHAR(10)&amp;"予定調達総額 "&amp;TEXT(VLOOKUP(A81,[7]令和3年度契約状況調査票!$C:$AR,18,FALSE),"#,##0円")&amp;CHAR(10)&amp;VLOOKUP(A81,[7]令和3年度契約状況調査票!$C:$AR,34,FALSE),VLOOKUP(A81,[7]令和3年度契約状況調査票!$C:$AR,34,FALSE))))))))</f>
        <v/>
      </c>
      <c r="O81" s="11" t="str">
        <f>IF(A81="","",VLOOKUP(A81,[7]令和3年度契約状況調査票!$C:$BY,55,FALSE))</f>
        <v/>
      </c>
      <c r="P81" s="11" t="str">
        <f>IF(A81="","",IF(VLOOKUP(A81,[7]令和3年度契約状況調査票!$C:$AR,23,FALSE)="②同種の他の契約の予定価格を類推されるおそれがあるため公表しない","×","○"))</f>
        <v/>
      </c>
    </row>
    <row r="82" spans="1:16" s="11" customFormat="1" ht="75" customHeight="1">
      <c r="A82" s="12" t="str">
        <f>IF(MAX([7]令和3年度契約状況調査票!C81:C326)&gt;=ROW()-5,ROW()-5,"")</f>
        <v/>
      </c>
      <c r="B82" s="13" t="str">
        <f>IF(A82="","",VLOOKUP(A82,[7]令和3年度契約状況調査票!$C:$AR,7,FALSE))</f>
        <v/>
      </c>
      <c r="C82" s="14" t="str">
        <f>IF(A82="","",VLOOKUP(A82,[7]令和3年度契約状況調査票!$C:$AR,8,FALSE))</f>
        <v/>
      </c>
      <c r="D82" s="15" t="str">
        <f>IF(A82="","",VLOOKUP(A82,[7]令和3年度契約状況調査票!$C:$AR,11,FALSE))</f>
        <v/>
      </c>
      <c r="E82" s="13" t="str">
        <f>IF(A82="","",VLOOKUP(A82,[7]令和3年度契約状況調査票!$C:$AR,12,FALSE))</f>
        <v/>
      </c>
      <c r="F82" s="16" t="str">
        <f>IF(A82="","",VLOOKUP(A82,[7]令和3年度契約状況調査票!$C:$AR,13,FALSE))</f>
        <v/>
      </c>
      <c r="G82" s="17" t="str">
        <f>IF(A82="","",IF(VLOOKUP(A82,[7]令和3年度契約状況調査票!$C:$AR,14,FALSE)="②一般競争入札（総合評価方式）","一般競争入札"&amp;CHAR(10)&amp;"（総合評価方式）","一般競争入札"))</f>
        <v/>
      </c>
      <c r="H82" s="18" t="str">
        <f>IF(A82="","",IF(VLOOKUP(A82,[7]令和3年度契約状況調査票!$C:$AR,23,FALSE)="②同種の他の契約の予定価格を類推されるおそれがあるため公表しない","同種の他の契約の予定価格を類推されるおそれがあるため公表しない",IF(VLOOKUP(A82,[7]令和3年度契約状況調査票!$C:$AR,23,FALSE)="－","－",IF(VLOOKUP(A82,[7]令和3年度契約状況調査票!$C:$AR,9,FALSE)&lt;&gt;"",TEXT(VLOOKUP(A82,[7]令和3年度契約状況調査票!$C:$AR,16,FALSE),"#,##0円")&amp;CHAR(10)&amp;"(A)",VLOOKUP(A82,[7]令和3年度契約状況調査票!$C:$AR,16,FALSE)))))</f>
        <v/>
      </c>
      <c r="I82" s="18" t="str">
        <f>IF(A82="","",VLOOKUP(A82,[7]令和3年度契約状況調査票!$C:$AR,17,FALSE))</f>
        <v/>
      </c>
      <c r="J82" s="19" t="str">
        <f>IF(A82="","",IF(VLOOKUP(A82,[7]令和3年度契約状況調査票!$C:$AR,23,FALSE)="②同種の他の契約の予定価格を類推されるおそれがあるため公表しない","－",IF(VLOOKUP(A82,[7]令和3年度契約状況調査票!$C:$AR,23,FALSE)="－","－",IF(VLOOKUP(A82,[7]令和3年度契約状況調査票!$C:$AR,9,FALSE)&lt;&gt;"",TEXT(VLOOKUP(A82,[7]令和3年度契約状況調査票!$C:$AR,19,FALSE),"#.0%")&amp;CHAR(10)&amp;"(B/A×100)",VLOOKUP(A82,[7]令和3年度契約状況調査票!$C:$AR,19,FALSE)))))</f>
        <v/>
      </c>
      <c r="K82" s="20" t="str">
        <f>IF(A82="","",IF(VLOOKUP(A82,[7]令和3年度契約状況調査票!$C:$AR,29,FALSE)="①公益社団法人","公社",IF(VLOOKUP(A82,[7]令和3年度契約状況調査票!$C:$AR,29,FALSE)="②公益財団法人","公財","")))</f>
        <v/>
      </c>
      <c r="L82" s="20" t="str">
        <f>IF(A82="","",VLOOKUP(A82,[7]令和3年度契約状況調査票!$C:$AR,30,FALSE))</f>
        <v/>
      </c>
      <c r="M82" s="21" t="str">
        <f>IF(A82="","",IF(VLOOKUP(A82,[7]令和3年度契約状況調査票!$C:$AR,30,FALSE)="国所管",VLOOKUP(A82,[7]令和3年度契約状況調査票!$C:$AR,24,FALSE),""))</f>
        <v/>
      </c>
      <c r="N82" s="22" t="str">
        <f>IF(A82="","",IF(AND(P82="○",O82="分担契約/単価契約"),"単価契約"&amp;CHAR(10)&amp;"予定調達総額 "&amp;TEXT(VLOOKUP(A82,[7]令和3年度契約状況調査票!$C:$AR,18,FALSE),"#,##0円")&amp;"(B)"&amp;CHAR(10)&amp;"分担契約"&amp;CHAR(10)&amp;VLOOKUP(A82,[7]令和3年度契約状況調査票!$C:$AR,34,FALSE),IF(AND(P82="○",O82="分担契約"),"分担契約"&amp;CHAR(10)&amp;"契約総額 "&amp;TEXT(VLOOKUP(A82,[7]令和3年度契約状況調査票!$C:$AR,18,FALSE),"#,##0円")&amp;"(B)"&amp;CHAR(10)&amp;VLOOKUP(A82,[7]令和3年度契約状況調査票!$C:$AR,34,FALSE),(IF(O82="分担契約/単価契約","単価契約"&amp;CHAR(10)&amp;"予定調達総額 "&amp;TEXT(VLOOKUP(A82,[7]令和3年度契約状況調査票!$C:$AR,18,FALSE),"#,##0円")&amp;CHAR(10)&amp;"分担契約"&amp;CHAR(10)&amp;VLOOKUP(A82,[7]令和3年度契約状況調査票!$C:$AR,34,FALSE),IF(O82="分担契約","分担契約"&amp;CHAR(10)&amp;"契約総額 "&amp;TEXT(VLOOKUP(A82,[7]令和3年度契約状況調査票!$C:$AR,18,FALSE),"#,##0円")&amp;CHAR(10)&amp;VLOOKUP(A82,[7]令和3年度契約状況調査票!$C:$AR,34,FALSE),IF(O82="単価契約","単価契約"&amp;CHAR(10)&amp;"予定調達総額 "&amp;TEXT(VLOOKUP(A82,[7]令和3年度契約状況調査票!$C:$AR,18,FALSE),"#,##0円")&amp;CHAR(10)&amp;VLOOKUP(A82,[7]令和3年度契約状況調査票!$C:$AR,34,FALSE),VLOOKUP(A82,[7]令和3年度契約状況調査票!$C:$AR,34,FALSE))))))))</f>
        <v/>
      </c>
      <c r="O82" s="11" t="str">
        <f>IF(A82="","",VLOOKUP(A82,[7]令和3年度契約状況調査票!$C:$BY,55,FALSE))</f>
        <v/>
      </c>
      <c r="P82" s="11" t="str">
        <f>IF(A82="","",IF(VLOOKUP(A82,[7]令和3年度契約状況調査票!$C:$AR,23,FALSE)="②同種の他の契約の予定価格を類推されるおそれがあるため公表しない","×","○"))</f>
        <v/>
      </c>
    </row>
    <row r="83" spans="1:16" s="11" customFormat="1" ht="75" customHeight="1">
      <c r="A83" s="12" t="str">
        <f>IF(MAX([7]令和3年度契約状況調査票!C82:C327)&gt;=ROW()-5,ROW()-5,"")</f>
        <v/>
      </c>
      <c r="B83" s="13" t="str">
        <f>IF(A83="","",VLOOKUP(A83,[7]令和3年度契約状況調査票!$C:$AR,7,FALSE))</f>
        <v/>
      </c>
      <c r="C83" s="14" t="str">
        <f>IF(A83="","",VLOOKUP(A83,[7]令和3年度契約状況調査票!$C:$AR,8,FALSE))</f>
        <v/>
      </c>
      <c r="D83" s="15" t="str">
        <f>IF(A83="","",VLOOKUP(A83,[7]令和3年度契約状況調査票!$C:$AR,11,FALSE))</f>
        <v/>
      </c>
      <c r="E83" s="13" t="str">
        <f>IF(A83="","",VLOOKUP(A83,[7]令和3年度契約状況調査票!$C:$AR,12,FALSE))</f>
        <v/>
      </c>
      <c r="F83" s="16" t="str">
        <f>IF(A83="","",VLOOKUP(A83,[7]令和3年度契約状況調査票!$C:$AR,13,FALSE))</f>
        <v/>
      </c>
      <c r="G83" s="17" t="str">
        <f>IF(A83="","",IF(VLOOKUP(A83,[7]令和3年度契約状況調査票!$C:$AR,14,FALSE)="②一般競争入札（総合評価方式）","一般競争入札"&amp;CHAR(10)&amp;"（総合評価方式）","一般競争入札"))</f>
        <v/>
      </c>
      <c r="H83" s="18" t="str">
        <f>IF(A83="","",IF(VLOOKUP(A83,[7]令和3年度契約状況調査票!$C:$AR,23,FALSE)="②同種の他の契約の予定価格を類推されるおそれがあるため公表しない","同種の他の契約の予定価格を類推されるおそれがあるため公表しない",IF(VLOOKUP(A83,[7]令和3年度契約状況調査票!$C:$AR,23,FALSE)="－","－",IF(VLOOKUP(A83,[7]令和3年度契約状況調査票!$C:$AR,9,FALSE)&lt;&gt;"",TEXT(VLOOKUP(A83,[7]令和3年度契約状況調査票!$C:$AR,16,FALSE),"#,##0円")&amp;CHAR(10)&amp;"(A)",VLOOKUP(A83,[7]令和3年度契約状況調査票!$C:$AR,16,FALSE)))))</f>
        <v/>
      </c>
      <c r="I83" s="18" t="str">
        <f>IF(A83="","",VLOOKUP(A83,[7]令和3年度契約状況調査票!$C:$AR,17,FALSE))</f>
        <v/>
      </c>
      <c r="J83" s="19" t="str">
        <f>IF(A83="","",IF(VLOOKUP(A83,[7]令和3年度契約状況調査票!$C:$AR,23,FALSE)="②同種の他の契約の予定価格を類推されるおそれがあるため公表しない","－",IF(VLOOKUP(A83,[7]令和3年度契約状況調査票!$C:$AR,23,FALSE)="－","－",IF(VLOOKUP(A83,[7]令和3年度契約状況調査票!$C:$AR,9,FALSE)&lt;&gt;"",TEXT(VLOOKUP(A83,[7]令和3年度契約状況調査票!$C:$AR,19,FALSE),"#.0%")&amp;CHAR(10)&amp;"(B/A×100)",VLOOKUP(A83,[7]令和3年度契約状況調査票!$C:$AR,19,FALSE)))))</f>
        <v/>
      </c>
      <c r="K83" s="20" t="str">
        <f>IF(A83="","",IF(VLOOKUP(A83,[7]令和3年度契約状況調査票!$C:$AR,29,FALSE)="①公益社団法人","公社",IF(VLOOKUP(A83,[7]令和3年度契約状況調査票!$C:$AR,29,FALSE)="②公益財団法人","公財","")))</f>
        <v/>
      </c>
      <c r="L83" s="20" t="str">
        <f>IF(A83="","",VLOOKUP(A83,[7]令和3年度契約状況調査票!$C:$AR,30,FALSE))</f>
        <v/>
      </c>
      <c r="M83" s="21" t="str">
        <f>IF(A83="","",IF(VLOOKUP(A83,[7]令和3年度契約状況調査票!$C:$AR,30,FALSE)="国所管",VLOOKUP(A83,[7]令和3年度契約状況調査票!$C:$AR,24,FALSE),""))</f>
        <v/>
      </c>
      <c r="N83" s="22" t="str">
        <f>IF(A83="","",IF(AND(P83="○",O83="分担契約/単価契約"),"単価契約"&amp;CHAR(10)&amp;"予定調達総額 "&amp;TEXT(VLOOKUP(A83,[7]令和3年度契約状況調査票!$C:$AR,18,FALSE),"#,##0円")&amp;"(B)"&amp;CHAR(10)&amp;"分担契約"&amp;CHAR(10)&amp;VLOOKUP(A83,[7]令和3年度契約状況調査票!$C:$AR,34,FALSE),IF(AND(P83="○",O83="分担契約"),"分担契約"&amp;CHAR(10)&amp;"契約総額 "&amp;TEXT(VLOOKUP(A83,[7]令和3年度契約状況調査票!$C:$AR,18,FALSE),"#,##0円")&amp;"(B)"&amp;CHAR(10)&amp;VLOOKUP(A83,[7]令和3年度契約状況調査票!$C:$AR,34,FALSE),(IF(O83="分担契約/単価契約","単価契約"&amp;CHAR(10)&amp;"予定調達総額 "&amp;TEXT(VLOOKUP(A83,[7]令和3年度契約状況調査票!$C:$AR,18,FALSE),"#,##0円")&amp;CHAR(10)&amp;"分担契約"&amp;CHAR(10)&amp;VLOOKUP(A83,[7]令和3年度契約状況調査票!$C:$AR,34,FALSE),IF(O83="分担契約","分担契約"&amp;CHAR(10)&amp;"契約総額 "&amp;TEXT(VLOOKUP(A83,[7]令和3年度契約状況調査票!$C:$AR,18,FALSE),"#,##0円")&amp;CHAR(10)&amp;VLOOKUP(A83,[7]令和3年度契約状況調査票!$C:$AR,34,FALSE),IF(O83="単価契約","単価契約"&amp;CHAR(10)&amp;"予定調達総額 "&amp;TEXT(VLOOKUP(A83,[7]令和3年度契約状況調査票!$C:$AR,18,FALSE),"#,##0円")&amp;CHAR(10)&amp;VLOOKUP(A83,[7]令和3年度契約状況調査票!$C:$AR,34,FALSE),VLOOKUP(A83,[7]令和3年度契約状況調査票!$C:$AR,34,FALSE))))))))</f>
        <v/>
      </c>
      <c r="O83" s="11" t="str">
        <f>IF(A83="","",VLOOKUP(A83,[7]令和3年度契約状況調査票!$C:$BY,55,FALSE))</f>
        <v/>
      </c>
      <c r="P83" s="11" t="str">
        <f>IF(A83="","",IF(VLOOKUP(A83,[7]令和3年度契約状況調査票!$C:$AR,23,FALSE)="②同種の他の契約の予定価格を類推されるおそれがあるため公表しない","×","○"))</f>
        <v/>
      </c>
    </row>
    <row r="84" spans="1:16" s="11" customFormat="1" ht="75" customHeight="1">
      <c r="A84" s="12" t="str">
        <f>IF(MAX([7]令和3年度契約状況調査票!C83:C328)&gt;=ROW()-5,ROW()-5,"")</f>
        <v/>
      </c>
      <c r="B84" s="13" t="str">
        <f>IF(A84="","",VLOOKUP(A84,[7]令和3年度契約状況調査票!$C:$AR,7,FALSE))</f>
        <v/>
      </c>
      <c r="C84" s="14" t="str">
        <f>IF(A84="","",VLOOKUP(A84,[7]令和3年度契約状況調査票!$C:$AR,8,FALSE))</f>
        <v/>
      </c>
      <c r="D84" s="15" t="str">
        <f>IF(A84="","",VLOOKUP(A84,[7]令和3年度契約状況調査票!$C:$AR,11,FALSE))</f>
        <v/>
      </c>
      <c r="E84" s="13" t="str">
        <f>IF(A84="","",VLOOKUP(A84,[7]令和3年度契約状況調査票!$C:$AR,12,FALSE))</f>
        <v/>
      </c>
      <c r="F84" s="16" t="str">
        <f>IF(A84="","",VLOOKUP(A84,[7]令和3年度契約状況調査票!$C:$AR,13,FALSE))</f>
        <v/>
      </c>
      <c r="G84" s="17" t="str">
        <f>IF(A84="","",IF(VLOOKUP(A84,[7]令和3年度契約状況調査票!$C:$AR,14,FALSE)="②一般競争入札（総合評価方式）","一般競争入札"&amp;CHAR(10)&amp;"（総合評価方式）","一般競争入札"))</f>
        <v/>
      </c>
      <c r="H84" s="18" t="str">
        <f>IF(A84="","",IF(VLOOKUP(A84,[7]令和3年度契約状況調査票!$C:$AR,23,FALSE)="②同種の他の契約の予定価格を類推されるおそれがあるため公表しない","同種の他の契約の予定価格を類推されるおそれがあるため公表しない",IF(VLOOKUP(A84,[7]令和3年度契約状況調査票!$C:$AR,23,FALSE)="－","－",IF(VLOOKUP(A84,[7]令和3年度契約状況調査票!$C:$AR,9,FALSE)&lt;&gt;"",TEXT(VLOOKUP(A84,[7]令和3年度契約状況調査票!$C:$AR,16,FALSE),"#,##0円")&amp;CHAR(10)&amp;"(A)",VLOOKUP(A84,[7]令和3年度契約状況調査票!$C:$AR,16,FALSE)))))</f>
        <v/>
      </c>
      <c r="I84" s="18" t="str">
        <f>IF(A84="","",VLOOKUP(A84,[7]令和3年度契約状況調査票!$C:$AR,17,FALSE))</f>
        <v/>
      </c>
      <c r="J84" s="19" t="str">
        <f>IF(A84="","",IF(VLOOKUP(A84,[7]令和3年度契約状況調査票!$C:$AR,23,FALSE)="②同種の他の契約の予定価格を類推されるおそれがあるため公表しない","－",IF(VLOOKUP(A84,[7]令和3年度契約状況調査票!$C:$AR,23,FALSE)="－","－",IF(VLOOKUP(A84,[7]令和3年度契約状況調査票!$C:$AR,9,FALSE)&lt;&gt;"",TEXT(VLOOKUP(A84,[7]令和3年度契約状況調査票!$C:$AR,19,FALSE),"#.0%")&amp;CHAR(10)&amp;"(B/A×100)",VLOOKUP(A84,[7]令和3年度契約状況調査票!$C:$AR,19,FALSE)))))</f>
        <v/>
      </c>
      <c r="K84" s="20" t="str">
        <f>IF(A84="","",IF(VLOOKUP(A84,[7]令和3年度契約状況調査票!$C:$AR,29,FALSE)="①公益社団法人","公社",IF(VLOOKUP(A84,[7]令和3年度契約状況調査票!$C:$AR,29,FALSE)="②公益財団法人","公財","")))</f>
        <v/>
      </c>
      <c r="L84" s="20" t="str">
        <f>IF(A84="","",VLOOKUP(A84,[7]令和3年度契約状況調査票!$C:$AR,30,FALSE))</f>
        <v/>
      </c>
      <c r="M84" s="21" t="str">
        <f>IF(A84="","",IF(VLOOKUP(A84,[7]令和3年度契約状況調査票!$C:$AR,30,FALSE)="国所管",VLOOKUP(A84,[7]令和3年度契約状況調査票!$C:$AR,24,FALSE),""))</f>
        <v/>
      </c>
      <c r="N84" s="22" t="str">
        <f>IF(A84="","",IF(AND(P84="○",O84="分担契約/単価契約"),"単価契約"&amp;CHAR(10)&amp;"予定調達総額 "&amp;TEXT(VLOOKUP(A84,[7]令和3年度契約状況調査票!$C:$AR,18,FALSE),"#,##0円")&amp;"(B)"&amp;CHAR(10)&amp;"分担契約"&amp;CHAR(10)&amp;VLOOKUP(A84,[7]令和3年度契約状況調査票!$C:$AR,34,FALSE),IF(AND(P84="○",O84="分担契約"),"分担契約"&amp;CHAR(10)&amp;"契約総額 "&amp;TEXT(VLOOKUP(A84,[7]令和3年度契約状況調査票!$C:$AR,18,FALSE),"#,##0円")&amp;"(B)"&amp;CHAR(10)&amp;VLOOKUP(A84,[7]令和3年度契約状況調査票!$C:$AR,34,FALSE),(IF(O84="分担契約/単価契約","単価契約"&amp;CHAR(10)&amp;"予定調達総額 "&amp;TEXT(VLOOKUP(A84,[7]令和3年度契約状況調査票!$C:$AR,18,FALSE),"#,##0円")&amp;CHAR(10)&amp;"分担契約"&amp;CHAR(10)&amp;VLOOKUP(A84,[7]令和3年度契約状況調査票!$C:$AR,34,FALSE),IF(O84="分担契約","分担契約"&amp;CHAR(10)&amp;"契約総額 "&amp;TEXT(VLOOKUP(A84,[7]令和3年度契約状況調査票!$C:$AR,18,FALSE),"#,##0円")&amp;CHAR(10)&amp;VLOOKUP(A84,[7]令和3年度契約状況調査票!$C:$AR,34,FALSE),IF(O84="単価契約","単価契約"&amp;CHAR(10)&amp;"予定調達総額 "&amp;TEXT(VLOOKUP(A84,[7]令和3年度契約状況調査票!$C:$AR,18,FALSE),"#,##0円")&amp;CHAR(10)&amp;VLOOKUP(A84,[7]令和3年度契約状況調査票!$C:$AR,34,FALSE),VLOOKUP(A84,[7]令和3年度契約状況調査票!$C:$AR,34,FALSE))))))))</f>
        <v/>
      </c>
      <c r="O84" s="11" t="str">
        <f>IF(A84="","",VLOOKUP(A84,[7]令和3年度契約状況調査票!$C:$BY,55,FALSE))</f>
        <v/>
      </c>
      <c r="P84" s="11" t="str">
        <f>IF(A84="","",IF(VLOOKUP(A84,[7]令和3年度契約状況調査票!$C:$AR,23,FALSE)="②同種の他の契約の予定価格を類推されるおそれがあるため公表しない","×","○"))</f>
        <v/>
      </c>
    </row>
    <row r="85" spans="1:16" s="11" customFormat="1" ht="75" customHeight="1">
      <c r="A85" s="12" t="str">
        <f>IF(MAX([7]令和3年度契約状況調査票!C84:C329)&gt;=ROW()-5,ROW()-5,"")</f>
        <v/>
      </c>
      <c r="B85" s="13" t="str">
        <f>IF(A85="","",VLOOKUP(A85,[7]令和3年度契約状況調査票!$C:$AR,7,FALSE))</f>
        <v/>
      </c>
      <c r="C85" s="14" t="str">
        <f>IF(A85="","",VLOOKUP(A85,[7]令和3年度契約状況調査票!$C:$AR,8,FALSE))</f>
        <v/>
      </c>
      <c r="D85" s="15" t="str">
        <f>IF(A85="","",VLOOKUP(A85,[7]令和3年度契約状況調査票!$C:$AR,11,FALSE))</f>
        <v/>
      </c>
      <c r="E85" s="13" t="str">
        <f>IF(A85="","",VLOOKUP(A85,[7]令和3年度契約状況調査票!$C:$AR,12,FALSE))</f>
        <v/>
      </c>
      <c r="F85" s="16" t="str">
        <f>IF(A85="","",VLOOKUP(A85,[7]令和3年度契約状況調査票!$C:$AR,13,FALSE))</f>
        <v/>
      </c>
      <c r="G85" s="17" t="str">
        <f>IF(A85="","",IF(VLOOKUP(A85,[7]令和3年度契約状況調査票!$C:$AR,14,FALSE)="②一般競争入札（総合評価方式）","一般競争入札"&amp;CHAR(10)&amp;"（総合評価方式）","一般競争入札"))</f>
        <v/>
      </c>
      <c r="H85" s="18" t="str">
        <f>IF(A85="","",IF(VLOOKUP(A85,[7]令和3年度契約状況調査票!$C:$AR,23,FALSE)="②同種の他の契約の予定価格を類推されるおそれがあるため公表しない","同種の他の契約の予定価格を類推されるおそれがあるため公表しない",IF(VLOOKUP(A85,[7]令和3年度契約状況調査票!$C:$AR,23,FALSE)="－","－",IF(VLOOKUP(A85,[7]令和3年度契約状況調査票!$C:$AR,9,FALSE)&lt;&gt;"",TEXT(VLOOKUP(A85,[7]令和3年度契約状況調査票!$C:$AR,16,FALSE),"#,##0円")&amp;CHAR(10)&amp;"(A)",VLOOKUP(A85,[7]令和3年度契約状況調査票!$C:$AR,16,FALSE)))))</f>
        <v/>
      </c>
      <c r="I85" s="18" t="str">
        <f>IF(A85="","",VLOOKUP(A85,[7]令和3年度契約状況調査票!$C:$AR,17,FALSE))</f>
        <v/>
      </c>
      <c r="J85" s="19" t="str">
        <f>IF(A85="","",IF(VLOOKUP(A85,[7]令和3年度契約状況調査票!$C:$AR,23,FALSE)="②同種の他の契約の予定価格を類推されるおそれがあるため公表しない","－",IF(VLOOKUP(A85,[7]令和3年度契約状況調査票!$C:$AR,23,FALSE)="－","－",IF(VLOOKUP(A85,[7]令和3年度契約状況調査票!$C:$AR,9,FALSE)&lt;&gt;"",TEXT(VLOOKUP(A85,[7]令和3年度契約状況調査票!$C:$AR,19,FALSE),"#.0%")&amp;CHAR(10)&amp;"(B/A×100)",VLOOKUP(A85,[7]令和3年度契約状況調査票!$C:$AR,19,FALSE)))))</f>
        <v/>
      </c>
      <c r="K85" s="20" t="str">
        <f>IF(A85="","",IF(VLOOKUP(A85,[7]令和3年度契約状況調査票!$C:$AR,29,FALSE)="①公益社団法人","公社",IF(VLOOKUP(A85,[7]令和3年度契約状況調査票!$C:$AR,29,FALSE)="②公益財団法人","公財","")))</f>
        <v/>
      </c>
      <c r="L85" s="20" t="str">
        <f>IF(A85="","",VLOOKUP(A85,[7]令和3年度契約状況調査票!$C:$AR,30,FALSE))</f>
        <v/>
      </c>
      <c r="M85" s="21" t="str">
        <f>IF(A85="","",IF(VLOOKUP(A85,[7]令和3年度契約状況調査票!$C:$AR,30,FALSE)="国所管",VLOOKUP(A85,[7]令和3年度契約状況調査票!$C:$AR,24,FALSE),""))</f>
        <v/>
      </c>
      <c r="N85" s="22" t="str">
        <f>IF(A85="","",IF(AND(P85="○",O85="分担契約/単価契約"),"単価契約"&amp;CHAR(10)&amp;"予定調達総額 "&amp;TEXT(VLOOKUP(A85,[7]令和3年度契約状況調査票!$C:$AR,18,FALSE),"#,##0円")&amp;"(B)"&amp;CHAR(10)&amp;"分担契約"&amp;CHAR(10)&amp;VLOOKUP(A85,[7]令和3年度契約状況調査票!$C:$AR,34,FALSE),IF(AND(P85="○",O85="分担契約"),"分担契約"&amp;CHAR(10)&amp;"契約総額 "&amp;TEXT(VLOOKUP(A85,[7]令和3年度契約状況調査票!$C:$AR,18,FALSE),"#,##0円")&amp;"(B)"&amp;CHAR(10)&amp;VLOOKUP(A85,[7]令和3年度契約状況調査票!$C:$AR,34,FALSE),(IF(O85="分担契約/単価契約","単価契約"&amp;CHAR(10)&amp;"予定調達総額 "&amp;TEXT(VLOOKUP(A85,[7]令和3年度契約状況調査票!$C:$AR,18,FALSE),"#,##0円")&amp;CHAR(10)&amp;"分担契約"&amp;CHAR(10)&amp;VLOOKUP(A85,[7]令和3年度契約状況調査票!$C:$AR,34,FALSE),IF(O85="分担契約","分担契約"&amp;CHAR(10)&amp;"契約総額 "&amp;TEXT(VLOOKUP(A85,[7]令和3年度契約状況調査票!$C:$AR,18,FALSE),"#,##0円")&amp;CHAR(10)&amp;VLOOKUP(A85,[7]令和3年度契約状況調査票!$C:$AR,34,FALSE),IF(O85="単価契約","単価契約"&amp;CHAR(10)&amp;"予定調達総額 "&amp;TEXT(VLOOKUP(A85,[7]令和3年度契約状況調査票!$C:$AR,18,FALSE),"#,##0円")&amp;CHAR(10)&amp;VLOOKUP(A85,[7]令和3年度契約状況調査票!$C:$AR,34,FALSE),VLOOKUP(A85,[7]令和3年度契約状況調査票!$C:$AR,34,FALSE))))))))</f>
        <v/>
      </c>
      <c r="O85" s="11" t="str">
        <f>IF(A85="","",VLOOKUP(A85,[7]令和3年度契約状況調査票!$C:$BY,55,FALSE))</f>
        <v/>
      </c>
      <c r="P85" s="11" t="str">
        <f>IF(A85="","",IF(VLOOKUP(A85,[7]令和3年度契約状況調査票!$C:$AR,23,FALSE)="②同種の他の契約の予定価格を類推されるおそれがあるため公表しない","×","○"))</f>
        <v/>
      </c>
    </row>
    <row r="86" spans="1:16" s="11" customFormat="1" ht="75" customHeight="1">
      <c r="A86" s="12" t="str">
        <f>IF(MAX([7]令和3年度契約状況調査票!C85:C330)&gt;=ROW()-5,ROW()-5,"")</f>
        <v/>
      </c>
      <c r="B86" s="13" t="str">
        <f>IF(A86="","",VLOOKUP(A86,[7]令和3年度契約状況調査票!$C:$AR,7,FALSE))</f>
        <v/>
      </c>
      <c r="C86" s="14" t="str">
        <f>IF(A86="","",VLOOKUP(A86,[7]令和3年度契約状況調査票!$C:$AR,8,FALSE))</f>
        <v/>
      </c>
      <c r="D86" s="15" t="str">
        <f>IF(A86="","",VLOOKUP(A86,[7]令和3年度契約状況調査票!$C:$AR,11,FALSE))</f>
        <v/>
      </c>
      <c r="E86" s="13" t="str">
        <f>IF(A86="","",VLOOKUP(A86,[7]令和3年度契約状況調査票!$C:$AR,12,FALSE))</f>
        <v/>
      </c>
      <c r="F86" s="16" t="str">
        <f>IF(A86="","",VLOOKUP(A86,[7]令和3年度契約状況調査票!$C:$AR,13,FALSE))</f>
        <v/>
      </c>
      <c r="G86" s="17" t="str">
        <f>IF(A86="","",IF(VLOOKUP(A86,[7]令和3年度契約状況調査票!$C:$AR,14,FALSE)="②一般競争入札（総合評価方式）","一般競争入札"&amp;CHAR(10)&amp;"（総合評価方式）","一般競争入札"))</f>
        <v/>
      </c>
      <c r="H86" s="18" t="str">
        <f>IF(A86="","",IF(VLOOKUP(A86,[7]令和3年度契約状況調査票!$C:$AR,23,FALSE)="②同種の他の契約の予定価格を類推されるおそれがあるため公表しない","同種の他の契約の予定価格を類推されるおそれがあるため公表しない",IF(VLOOKUP(A86,[7]令和3年度契約状況調査票!$C:$AR,23,FALSE)="－","－",IF(VLOOKUP(A86,[7]令和3年度契約状況調査票!$C:$AR,9,FALSE)&lt;&gt;"",TEXT(VLOOKUP(A86,[7]令和3年度契約状況調査票!$C:$AR,16,FALSE),"#,##0円")&amp;CHAR(10)&amp;"(A)",VLOOKUP(A86,[7]令和3年度契約状況調査票!$C:$AR,16,FALSE)))))</f>
        <v/>
      </c>
      <c r="I86" s="18" t="str">
        <f>IF(A86="","",VLOOKUP(A86,[7]令和3年度契約状況調査票!$C:$AR,17,FALSE))</f>
        <v/>
      </c>
      <c r="J86" s="19" t="str">
        <f>IF(A86="","",IF(VLOOKUP(A86,[7]令和3年度契約状況調査票!$C:$AR,23,FALSE)="②同種の他の契約の予定価格を類推されるおそれがあるため公表しない","－",IF(VLOOKUP(A86,[7]令和3年度契約状況調査票!$C:$AR,23,FALSE)="－","－",IF(VLOOKUP(A86,[7]令和3年度契約状況調査票!$C:$AR,9,FALSE)&lt;&gt;"",TEXT(VLOOKUP(A86,[7]令和3年度契約状況調査票!$C:$AR,19,FALSE),"#.0%")&amp;CHAR(10)&amp;"(B/A×100)",VLOOKUP(A86,[7]令和3年度契約状況調査票!$C:$AR,19,FALSE)))))</f>
        <v/>
      </c>
      <c r="K86" s="20" t="str">
        <f>IF(A86="","",IF(VLOOKUP(A86,[7]令和3年度契約状況調査票!$C:$AR,29,FALSE)="①公益社団法人","公社",IF(VLOOKUP(A86,[7]令和3年度契約状況調査票!$C:$AR,29,FALSE)="②公益財団法人","公財","")))</f>
        <v/>
      </c>
      <c r="L86" s="20" t="str">
        <f>IF(A86="","",VLOOKUP(A86,[7]令和3年度契約状況調査票!$C:$AR,30,FALSE))</f>
        <v/>
      </c>
      <c r="M86" s="21" t="str">
        <f>IF(A86="","",IF(VLOOKUP(A86,[7]令和3年度契約状況調査票!$C:$AR,30,FALSE)="国所管",VLOOKUP(A86,[7]令和3年度契約状況調査票!$C:$AR,24,FALSE),""))</f>
        <v/>
      </c>
      <c r="N86" s="22" t="str">
        <f>IF(A86="","",IF(AND(P86="○",O86="分担契約/単価契約"),"単価契約"&amp;CHAR(10)&amp;"予定調達総額 "&amp;TEXT(VLOOKUP(A86,[7]令和3年度契約状況調査票!$C:$AR,18,FALSE),"#,##0円")&amp;"(B)"&amp;CHAR(10)&amp;"分担契約"&amp;CHAR(10)&amp;VLOOKUP(A86,[7]令和3年度契約状況調査票!$C:$AR,34,FALSE),IF(AND(P86="○",O86="分担契約"),"分担契約"&amp;CHAR(10)&amp;"契約総額 "&amp;TEXT(VLOOKUP(A86,[7]令和3年度契約状況調査票!$C:$AR,18,FALSE),"#,##0円")&amp;"(B)"&amp;CHAR(10)&amp;VLOOKUP(A86,[7]令和3年度契約状況調査票!$C:$AR,34,FALSE),(IF(O86="分担契約/単価契約","単価契約"&amp;CHAR(10)&amp;"予定調達総額 "&amp;TEXT(VLOOKUP(A86,[7]令和3年度契約状況調査票!$C:$AR,18,FALSE),"#,##0円")&amp;CHAR(10)&amp;"分担契約"&amp;CHAR(10)&amp;VLOOKUP(A86,[7]令和3年度契約状況調査票!$C:$AR,34,FALSE),IF(O86="分担契約","分担契約"&amp;CHAR(10)&amp;"契約総額 "&amp;TEXT(VLOOKUP(A86,[7]令和3年度契約状況調査票!$C:$AR,18,FALSE),"#,##0円")&amp;CHAR(10)&amp;VLOOKUP(A86,[7]令和3年度契約状況調査票!$C:$AR,34,FALSE),IF(O86="単価契約","単価契約"&amp;CHAR(10)&amp;"予定調達総額 "&amp;TEXT(VLOOKUP(A86,[7]令和3年度契約状況調査票!$C:$AR,18,FALSE),"#,##0円")&amp;CHAR(10)&amp;VLOOKUP(A86,[7]令和3年度契約状況調査票!$C:$AR,34,FALSE),VLOOKUP(A86,[7]令和3年度契約状況調査票!$C:$AR,34,FALSE))))))))</f>
        <v/>
      </c>
      <c r="O86" s="11" t="str">
        <f>IF(A86="","",VLOOKUP(A86,[7]令和3年度契約状況調査票!$C:$BY,55,FALSE))</f>
        <v/>
      </c>
      <c r="P86" s="11" t="str">
        <f>IF(A86="","",IF(VLOOKUP(A86,[7]令和3年度契約状況調査票!$C:$AR,23,FALSE)="②同種の他の契約の予定価格を類推されるおそれがあるため公表しない","×","○"))</f>
        <v/>
      </c>
    </row>
    <row r="87" spans="1:16" s="11" customFormat="1" ht="75" customHeight="1">
      <c r="A87" s="12" t="str">
        <f>IF(MAX([7]令和3年度契約状況調査票!C86:C331)&gt;=ROW()-5,ROW()-5,"")</f>
        <v/>
      </c>
      <c r="B87" s="13" t="str">
        <f>IF(A87="","",VLOOKUP(A87,[7]令和3年度契約状況調査票!$C:$AR,7,FALSE))</f>
        <v/>
      </c>
      <c r="C87" s="14" t="str">
        <f>IF(A87="","",VLOOKUP(A87,[7]令和3年度契約状況調査票!$C:$AR,8,FALSE))</f>
        <v/>
      </c>
      <c r="D87" s="15" t="str">
        <f>IF(A87="","",VLOOKUP(A87,[7]令和3年度契約状況調査票!$C:$AR,11,FALSE))</f>
        <v/>
      </c>
      <c r="E87" s="13" t="str">
        <f>IF(A87="","",VLOOKUP(A87,[7]令和3年度契約状況調査票!$C:$AR,12,FALSE))</f>
        <v/>
      </c>
      <c r="F87" s="16" t="str">
        <f>IF(A87="","",VLOOKUP(A87,[7]令和3年度契約状況調査票!$C:$AR,13,FALSE))</f>
        <v/>
      </c>
      <c r="G87" s="17" t="str">
        <f>IF(A87="","",IF(VLOOKUP(A87,[7]令和3年度契約状況調査票!$C:$AR,14,FALSE)="②一般競争入札（総合評価方式）","一般競争入札"&amp;CHAR(10)&amp;"（総合評価方式）","一般競争入札"))</f>
        <v/>
      </c>
      <c r="H87" s="18" t="str">
        <f>IF(A87="","",IF(VLOOKUP(A87,[7]令和3年度契約状況調査票!$C:$AR,23,FALSE)="②同種の他の契約の予定価格を類推されるおそれがあるため公表しない","同種の他の契約の予定価格を類推されるおそれがあるため公表しない",IF(VLOOKUP(A87,[7]令和3年度契約状況調査票!$C:$AR,23,FALSE)="－","－",IF(VLOOKUP(A87,[7]令和3年度契約状況調査票!$C:$AR,9,FALSE)&lt;&gt;"",TEXT(VLOOKUP(A87,[7]令和3年度契約状況調査票!$C:$AR,16,FALSE),"#,##0円")&amp;CHAR(10)&amp;"(A)",VLOOKUP(A87,[7]令和3年度契約状況調査票!$C:$AR,16,FALSE)))))</f>
        <v/>
      </c>
      <c r="I87" s="18" t="str">
        <f>IF(A87="","",VLOOKUP(A87,[7]令和3年度契約状況調査票!$C:$AR,17,FALSE))</f>
        <v/>
      </c>
      <c r="J87" s="19" t="str">
        <f>IF(A87="","",IF(VLOOKUP(A87,[7]令和3年度契約状況調査票!$C:$AR,23,FALSE)="②同種の他の契約の予定価格を類推されるおそれがあるため公表しない","－",IF(VLOOKUP(A87,[7]令和3年度契約状況調査票!$C:$AR,23,FALSE)="－","－",IF(VLOOKUP(A87,[7]令和3年度契約状況調査票!$C:$AR,9,FALSE)&lt;&gt;"",TEXT(VLOOKUP(A87,[7]令和3年度契約状況調査票!$C:$AR,19,FALSE),"#.0%")&amp;CHAR(10)&amp;"(B/A×100)",VLOOKUP(A87,[7]令和3年度契約状況調査票!$C:$AR,19,FALSE)))))</f>
        <v/>
      </c>
      <c r="K87" s="20" t="str">
        <f>IF(A87="","",IF(VLOOKUP(A87,[7]令和3年度契約状況調査票!$C:$AR,29,FALSE)="①公益社団法人","公社",IF(VLOOKUP(A87,[7]令和3年度契約状況調査票!$C:$AR,29,FALSE)="②公益財団法人","公財","")))</f>
        <v/>
      </c>
      <c r="L87" s="20" t="str">
        <f>IF(A87="","",VLOOKUP(A87,[7]令和3年度契約状況調査票!$C:$AR,30,FALSE))</f>
        <v/>
      </c>
      <c r="M87" s="21" t="str">
        <f>IF(A87="","",IF(VLOOKUP(A87,[7]令和3年度契約状況調査票!$C:$AR,30,FALSE)="国所管",VLOOKUP(A87,[7]令和3年度契約状況調査票!$C:$AR,24,FALSE),""))</f>
        <v/>
      </c>
      <c r="N87" s="22" t="str">
        <f>IF(A87="","",IF(AND(P87="○",O87="分担契約/単価契約"),"単価契約"&amp;CHAR(10)&amp;"予定調達総額 "&amp;TEXT(VLOOKUP(A87,[7]令和3年度契約状況調査票!$C:$AR,18,FALSE),"#,##0円")&amp;"(B)"&amp;CHAR(10)&amp;"分担契約"&amp;CHAR(10)&amp;VLOOKUP(A87,[7]令和3年度契約状況調査票!$C:$AR,34,FALSE),IF(AND(P87="○",O87="分担契約"),"分担契約"&amp;CHAR(10)&amp;"契約総額 "&amp;TEXT(VLOOKUP(A87,[7]令和3年度契約状況調査票!$C:$AR,18,FALSE),"#,##0円")&amp;"(B)"&amp;CHAR(10)&amp;VLOOKUP(A87,[7]令和3年度契約状況調査票!$C:$AR,34,FALSE),(IF(O87="分担契約/単価契約","単価契約"&amp;CHAR(10)&amp;"予定調達総額 "&amp;TEXT(VLOOKUP(A87,[7]令和3年度契約状況調査票!$C:$AR,18,FALSE),"#,##0円")&amp;CHAR(10)&amp;"分担契約"&amp;CHAR(10)&amp;VLOOKUP(A87,[7]令和3年度契約状況調査票!$C:$AR,34,FALSE),IF(O87="分担契約","分担契約"&amp;CHAR(10)&amp;"契約総額 "&amp;TEXT(VLOOKUP(A87,[7]令和3年度契約状況調査票!$C:$AR,18,FALSE),"#,##0円")&amp;CHAR(10)&amp;VLOOKUP(A87,[7]令和3年度契約状況調査票!$C:$AR,34,FALSE),IF(O87="単価契約","単価契約"&amp;CHAR(10)&amp;"予定調達総額 "&amp;TEXT(VLOOKUP(A87,[7]令和3年度契約状況調査票!$C:$AR,18,FALSE),"#,##0円")&amp;CHAR(10)&amp;VLOOKUP(A87,[7]令和3年度契約状況調査票!$C:$AR,34,FALSE),VLOOKUP(A87,[7]令和3年度契約状況調査票!$C:$AR,34,FALSE))))))))</f>
        <v/>
      </c>
      <c r="O87" s="11" t="str">
        <f>IF(A87="","",VLOOKUP(A87,[7]令和3年度契約状況調査票!$C:$BY,55,FALSE))</f>
        <v/>
      </c>
      <c r="P87" s="11" t="str">
        <f>IF(A87="","",IF(VLOOKUP(A87,[7]令和3年度契約状況調査票!$C:$AR,23,FALSE)="②同種の他の契約の予定価格を類推されるおそれがあるため公表しない","×","○"))</f>
        <v/>
      </c>
    </row>
    <row r="88" spans="1:16" s="11" customFormat="1" ht="75" customHeight="1">
      <c r="A88" s="12" t="str">
        <f>IF(MAX([7]令和3年度契約状況調査票!C87:C332)&gt;=ROW()-5,ROW()-5,"")</f>
        <v/>
      </c>
      <c r="B88" s="13" t="str">
        <f>IF(A88="","",VLOOKUP(A88,[7]令和3年度契約状況調査票!$C:$AR,7,FALSE))</f>
        <v/>
      </c>
      <c r="C88" s="14" t="str">
        <f>IF(A88="","",VLOOKUP(A88,[7]令和3年度契約状況調査票!$C:$AR,8,FALSE))</f>
        <v/>
      </c>
      <c r="D88" s="15" t="str">
        <f>IF(A88="","",VLOOKUP(A88,[7]令和3年度契約状況調査票!$C:$AR,11,FALSE))</f>
        <v/>
      </c>
      <c r="E88" s="13" t="str">
        <f>IF(A88="","",VLOOKUP(A88,[7]令和3年度契約状況調査票!$C:$AR,12,FALSE))</f>
        <v/>
      </c>
      <c r="F88" s="16" t="str">
        <f>IF(A88="","",VLOOKUP(A88,[7]令和3年度契約状況調査票!$C:$AR,13,FALSE))</f>
        <v/>
      </c>
      <c r="G88" s="17" t="str">
        <f>IF(A88="","",IF(VLOOKUP(A88,[7]令和3年度契約状況調査票!$C:$AR,14,FALSE)="②一般競争入札（総合評価方式）","一般競争入札"&amp;CHAR(10)&amp;"（総合評価方式）","一般競争入札"))</f>
        <v/>
      </c>
      <c r="H88" s="18" t="str">
        <f>IF(A88="","",IF(VLOOKUP(A88,[7]令和3年度契約状況調査票!$C:$AR,23,FALSE)="②同種の他の契約の予定価格を類推されるおそれがあるため公表しない","同種の他の契約の予定価格を類推されるおそれがあるため公表しない",IF(VLOOKUP(A88,[7]令和3年度契約状況調査票!$C:$AR,23,FALSE)="－","－",IF(VLOOKUP(A88,[7]令和3年度契約状況調査票!$C:$AR,9,FALSE)&lt;&gt;"",TEXT(VLOOKUP(A88,[7]令和3年度契約状況調査票!$C:$AR,16,FALSE),"#,##0円")&amp;CHAR(10)&amp;"(A)",VLOOKUP(A88,[7]令和3年度契約状況調査票!$C:$AR,16,FALSE)))))</f>
        <v/>
      </c>
      <c r="I88" s="18" t="str">
        <f>IF(A88="","",VLOOKUP(A88,[7]令和3年度契約状況調査票!$C:$AR,17,FALSE))</f>
        <v/>
      </c>
      <c r="J88" s="19" t="str">
        <f>IF(A88="","",IF(VLOOKUP(A88,[7]令和3年度契約状況調査票!$C:$AR,23,FALSE)="②同種の他の契約の予定価格を類推されるおそれがあるため公表しない","－",IF(VLOOKUP(A88,[7]令和3年度契約状況調査票!$C:$AR,23,FALSE)="－","－",IF(VLOOKUP(A88,[7]令和3年度契約状況調査票!$C:$AR,9,FALSE)&lt;&gt;"",TEXT(VLOOKUP(A88,[7]令和3年度契約状況調査票!$C:$AR,19,FALSE),"#.0%")&amp;CHAR(10)&amp;"(B/A×100)",VLOOKUP(A88,[7]令和3年度契約状況調査票!$C:$AR,19,FALSE)))))</f>
        <v/>
      </c>
      <c r="K88" s="20" t="str">
        <f>IF(A88="","",IF(VLOOKUP(A88,[7]令和3年度契約状況調査票!$C:$AR,29,FALSE)="①公益社団法人","公社",IF(VLOOKUP(A88,[7]令和3年度契約状況調査票!$C:$AR,29,FALSE)="②公益財団法人","公財","")))</f>
        <v/>
      </c>
      <c r="L88" s="20" t="str">
        <f>IF(A88="","",VLOOKUP(A88,[7]令和3年度契約状況調査票!$C:$AR,30,FALSE))</f>
        <v/>
      </c>
      <c r="M88" s="21" t="str">
        <f>IF(A88="","",IF(VLOOKUP(A88,[7]令和3年度契約状況調査票!$C:$AR,30,FALSE)="国所管",VLOOKUP(A88,[7]令和3年度契約状況調査票!$C:$AR,24,FALSE),""))</f>
        <v/>
      </c>
      <c r="N88" s="22" t="str">
        <f>IF(A88="","",IF(AND(P88="○",O88="分担契約/単価契約"),"単価契約"&amp;CHAR(10)&amp;"予定調達総額 "&amp;TEXT(VLOOKUP(A88,[7]令和3年度契約状況調査票!$C:$AR,18,FALSE),"#,##0円")&amp;"(B)"&amp;CHAR(10)&amp;"分担契約"&amp;CHAR(10)&amp;VLOOKUP(A88,[7]令和3年度契約状況調査票!$C:$AR,34,FALSE),IF(AND(P88="○",O88="分担契約"),"分担契約"&amp;CHAR(10)&amp;"契約総額 "&amp;TEXT(VLOOKUP(A88,[7]令和3年度契約状況調査票!$C:$AR,18,FALSE),"#,##0円")&amp;"(B)"&amp;CHAR(10)&amp;VLOOKUP(A88,[7]令和3年度契約状況調査票!$C:$AR,34,FALSE),(IF(O88="分担契約/単価契約","単価契約"&amp;CHAR(10)&amp;"予定調達総額 "&amp;TEXT(VLOOKUP(A88,[7]令和3年度契約状況調査票!$C:$AR,18,FALSE),"#,##0円")&amp;CHAR(10)&amp;"分担契約"&amp;CHAR(10)&amp;VLOOKUP(A88,[7]令和3年度契約状況調査票!$C:$AR,34,FALSE),IF(O88="分担契約","分担契約"&amp;CHAR(10)&amp;"契約総額 "&amp;TEXT(VLOOKUP(A88,[7]令和3年度契約状況調査票!$C:$AR,18,FALSE),"#,##0円")&amp;CHAR(10)&amp;VLOOKUP(A88,[7]令和3年度契約状況調査票!$C:$AR,34,FALSE),IF(O88="単価契約","単価契約"&amp;CHAR(10)&amp;"予定調達総額 "&amp;TEXT(VLOOKUP(A88,[7]令和3年度契約状況調査票!$C:$AR,18,FALSE),"#,##0円")&amp;CHAR(10)&amp;VLOOKUP(A88,[7]令和3年度契約状況調査票!$C:$AR,34,FALSE),VLOOKUP(A88,[7]令和3年度契約状況調査票!$C:$AR,34,FALSE))))))))</f>
        <v/>
      </c>
      <c r="O88" s="11" t="str">
        <f>IF(A88="","",VLOOKUP(A88,[7]令和3年度契約状況調査票!$C:$BY,55,FALSE))</f>
        <v/>
      </c>
      <c r="P88" s="11" t="str">
        <f>IF(A88="","",IF(VLOOKUP(A88,[7]令和3年度契約状況調査票!$C:$AR,23,FALSE)="②同種の他の契約の予定価格を類推されるおそれがあるため公表しない","×","○"))</f>
        <v/>
      </c>
    </row>
    <row r="89" spans="1:16" s="11" customFormat="1" ht="60" customHeight="1">
      <c r="A89" s="12" t="str">
        <f>IF(MAX([7]令和3年度契約状況調査票!C88:C333)&gt;=ROW()-5,ROW()-5,"")</f>
        <v/>
      </c>
      <c r="B89" s="13" t="str">
        <f>IF(A89="","",VLOOKUP(A89,[7]令和3年度契約状況調査票!$C:$AR,7,FALSE))</f>
        <v/>
      </c>
      <c r="C89" s="14" t="str">
        <f>IF(A89="","",VLOOKUP(A89,[7]令和3年度契約状況調査票!$C:$AR,8,FALSE))</f>
        <v/>
      </c>
      <c r="D89" s="15" t="str">
        <f>IF(A89="","",VLOOKUP(A89,[7]令和3年度契約状況調査票!$C:$AR,11,FALSE))</f>
        <v/>
      </c>
      <c r="E89" s="13" t="str">
        <f>IF(A89="","",VLOOKUP(A89,[7]令和3年度契約状況調査票!$C:$AR,12,FALSE))</f>
        <v/>
      </c>
      <c r="F89" s="16" t="str">
        <f>IF(A89="","",VLOOKUP(A89,[7]令和3年度契約状況調査票!$C:$AR,13,FALSE))</f>
        <v/>
      </c>
      <c r="G89" s="17" t="str">
        <f>IF(A89="","",IF(VLOOKUP(A89,[7]令和3年度契約状況調査票!$C:$AR,14,FALSE)="②一般競争入札（総合評価方式）","一般競争入札"&amp;CHAR(10)&amp;"（総合評価方式）","一般競争入札"))</f>
        <v/>
      </c>
      <c r="H89" s="18" t="str">
        <f>IF(A89="","",IF(VLOOKUP(A89,[7]令和3年度契約状況調査票!$C:$AR,23,FALSE)="②同種の他の契約の予定価格を類推されるおそれがあるため公表しない","同種の他の契約の予定価格を類推されるおそれがあるため公表しない",IF(VLOOKUP(A89,[7]令和3年度契約状況調査票!$C:$AR,23,FALSE)="－","－",IF(VLOOKUP(A89,[7]令和3年度契約状況調査票!$C:$AR,9,FALSE)&lt;&gt;"",TEXT(VLOOKUP(A89,[7]令和3年度契約状況調査票!$C:$AR,16,FALSE),"#,##0円")&amp;CHAR(10)&amp;"(A)",VLOOKUP(A89,[7]令和3年度契約状況調査票!$C:$AR,16,FALSE)))))</f>
        <v/>
      </c>
      <c r="I89" s="18" t="str">
        <f>IF(A89="","",VLOOKUP(A89,[7]令和3年度契約状況調査票!$C:$AR,17,FALSE))</f>
        <v/>
      </c>
      <c r="J89" s="19" t="str">
        <f>IF(A89="","",IF(VLOOKUP(A89,[7]令和3年度契約状況調査票!$C:$AR,23,FALSE)="②同種の他の契約の予定価格を類推されるおそれがあるため公表しない","－",IF(VLOOKUP(A89,[7]令和3年度契約状況調査票!$C:$AR,23,FALSE)="－","－",IF(VLOOKUP(A89,[7]令和3年度契約状況調査票!$C:$AR,9,FALSE)&lt;&gt;"",TEXT(VLOOKUP(A89,[7]令和3年度契約状況調査票!$C:$AR,19,FALSE),"#.0%")&amp;CHAR(10)&amp;"(B/A×100)",VLOOKUP(A89,[7]令和3年度契約状況調査票!$C:$AR,19,FALSE)))))</f>
        <v/>
      </c>
      <c r="K89" s="20" t="str">
        <f>IF(A89="","",IF(VLOOKUP(A89,[7]令和3年度契約状況調査票!$C:$AR,29,FALSE)="①公益社団法人","公社",IF(VLOOKUP(A89,[7]令和3年度契約状況調査票!$C:$AR,29,FALSE)="②公益財団法人","公財","")))</f>
        <v/>
      </c>
      <c r="L89" s="20" t="str">
        <f>IF(A89="","",VLOOKUP(A89,[7]令和3年度契約状況調査票!$C:$AR,30,FALSE))</f>
        <v/>
      </c>
      <c r="M89" s="21" t="str">
        <f>IF(A89="","",IF(VLOOKUP(A89,[7]令和3年度契約状況調査票!$C:$AR,30,FALSE)="国所管",VLOOKUP(A89,[7]令和3年度契約状況調査票!$C:$AR,24,FALSE),""))</f>
        <v/>
      </c>
      <c r="N89" s="22" t="str">
        <f>IF(A89="","",IF(AND(P89="○",O89="分担契約/単価契約"),"単価契約"&amp;CHAR(10)&amp;"予定調達総額 "&amp;TEXT(VLOOKUP(A89,[7]令和3年度契約状況調査票!$C:$AR,18,FALSE),"#,##0円")&amp;"(B)"&amp;CHAR(10)&amp;"分担契約"&amp;CHAR(10)&amp;VLOOKUP(A89,[7]令和3年度契約状況調査票!$C:$AR,34,FALSE),IF(AND(P89="○",O89="分担契約"),"分担契約"&amp;CHAR(10)&amp;"契約総額 "&amp;TEXT(VLOOKUP(A89,[7]令和3年度契約状況調査票!$C:$AR,18,FALSE),"#,##0円")&amp;"(B)"&amp;CHAR(10)&amp;VLOOKUP(A89,[7]令和3年度契約状況調査票!$C:$AR,34,FALSE),(IF(O89="分担契約/単価契約","単価契約"&amp;CHAR(10)&amp;"予定調達総額 "&amp;TEXT(VLOOKUP(A89,[7]令和3年度契約状況調査票!$C:$AR,18,FALSE),"#,##0円")&amp;CHAR(10)&amp;"分担契約"&amp;CHAR(10)&amp;VLOOKUP(A89,[7]令和3年度契約状況調査票!$C:$AR,34,FALSE),IF(O89="分担契約","分担契約"&amp;CHAR(10)&amp;"契約総額 "&amp;TEXT(VLOOKUP(A89,[7]令和3年度契約状況調査票!$C:$AR,18,FALSE),"#,##0円")&amp;CHAR(10)&amp;VLOOKUP(A89,[7]令和3年度契約状況調査票!$C:$AR,34,FALSE),IF(O89="単価契約","単価契約"&amp;CHAR(10)&amp;"予定調達総額 "&amp;TEXT(VLOOKUP(A89,[7]令和3年度契約状況調査票!$C:$AR,18,FALSE),"#,##0円")&amp;CHAR(10)&amp;VLOOKUP(A89,[7]令和3年度契約状況調査票!$C:$AR,34,FALSE),VLOOKUP(A89,[7]令和3年度契約状況調査票!$C:$AR,34,FALSE))))))))</f>
        <v/>
      </c>
      <c r="O89" s="11" t="str">
        <f>IF(A89="","",VLOOKUP(A89,[7]令和3年度契約状況調査票!$C:$BY,55,FALSE))</f>
        <v/>
      </c>
      <c r="P89" s="11" t="str">
        <f>IF(A89="","",IF(VLOOKUP(A89,[7]令和3年度契約状況調査票!$C:$AR,23,FALSE)="②同種の他の契約の予定価格を類推されるおそれがあるため公表しない","×","○"))</f>
        <v/>
      </c>
    </row>
    <row r="90" spans="1:16" s="11" customFormat="1" ht="60" customHeight="1">
      <c r="A90" s="12" t="str">
        <f>IF(MAX([7]令和3年度契約状況調査票!C89:C334)&gt;=ROW()-5,ROW()-5,"")</f>
        <v/>
      </c>
      <c r="B90" s="13" t="str">
        <f>IF(A90="","",VLOOKUP(A90,[7]令和3年度契約状況調査票!$C:$AR,7,FALSE))</f>
        <v/>
      </c>
      <c r="C90" s="14" t="str">
        <f>IF(A90="","",VLOOKUP(A90,[7]令和3年度契約状況調査票!$C:$AR,8,FALSE))</f>
        <v/>
      </c>
      <c r="D90" s="15" t="str">
        <f>IF(A90="","",VLOOKUP(A90,[7]令和3年度契約状況調査票!$C:$AR,11,FALSE))</f>
        <v/>
      </c>
      <c r="E90" s="13" t="str">
        <f>IF(A90="","",VLOOKUP(A90,[7]令和3年度契約状況調査票!$C:$AR,12,FALSE))</f>
        <v/>
      </c>
      <c r="F90" s="16" t="str">
        <f>IF(A90="","",VLOOKUP(A90,[7]令和3年度契約状況調査票!$C:$AR,13,FALSE))</f>
        <v/>
      </c>
      <c r="G90" s="17" t="str">
        <f>IF(A90="","",IF(VLOOKUP(A90,[7]令和3年度契約状況調査票!$C:$AR,14,FALSE)="②一般競争入札（総合評価方式）","一般競争入札"&amp;CHAR(10)&amp;"（総合評価方式）","一般競争入札"))</f>
        <v/>
      </c>
      <c r="H90" s="18" t="str">
        <f>IF(A90="","",IF(VLOOKUP(A90,[7]令和3年度契約状況調査票!$C:$AR,23,FALSE)="②同種の他の契約の予定価格を類推されるおそれがあるため公表しない","同種の他の契約の予定価格を類推されるおそれがあるため公表しない",IF(VLOOKUP(A90,[7]令和3年度契約状況調査票!$C:$AR,23,FALSE)="－","－",IF(VLOOKUP(A90,[7]令和3年度契約状況調査票!$C:$AR,9,FALSE)&lt;&gt;"",TEXT(VLOOKUP(A90,[7]令和3年度契約状況調査票!$C:$AR,16,FALSE),"#,##0円")&amp;CHAR(10)&amp;"(A)",VLOOKUP(A90,[7]令和3年度契約状況調査票!$C:$AR,16,FALSE)))))</f>
        <v/>
      </c>
      <c r="I90" s="18" t="str">
        <f>IF(A90="","",VLOOKUP(A90,[7]令和3年度契約状況調査票!$C:$AR,17,FALSE))</f>
        <v/>
      </c>
      <c r="J90" s="19" t="str">
        <f>IF(A90="","",IF(VLOOKUP(A90,[7]令和3年度契約状況調査票!$C:$AR,23,FALSE)="②同種の他の契約の予定価格を類推されるおそれがあるため公表しない","－",IF(VLOOKUP(A90,[7]令和3年度契約状況調査票!$C:$AR,23,FALSE)="－","－",IF(VLOOKUP(A90,[7]令和3年度契約状況調査票!$C:$AR,9,FALSE)&lt;&gt;"",TEXT(VLOOKUP(A90,[7]令和3年度契約状況調査票!$C:$AR,19,FALSE),"#.0%")&amp;CHAR(10)&amp;"(B/A×100)",VLOOKUP(A90,[7]令和3年度契約状況調査票!$C:$AR,19,FALSE)))))</f>
        <v/>
      </c>
      <c r="K90" s="20" t="str">
        <f>IF(A90="","",IF(VLOOKUP(A90,[7]令和3年度契約状況調査票!$C:$AR,29,FALSE)="①公益社団法人","公社",IF(VLOOKUP(A90,[7]令和3年度契約状況調査票!$C:$AR,29,FALSE)="②公益財団法人","公財","")))</f>
        <v/>
      </c>
      <c r="L90" s="20" t="str">
        <f>IF(A90="","",VLOOKUP(A90,[7]令和3年度契約状況調査票!$C:$AR,30,FALSE))</f>
        <v/>
      </c>
      <c r="M90" s="21" t="str">
        <f>IF(A90="","",IF(VLOOKUP(A90,[7]令和3年度契約状況調査票!$C:$AR,30,FALSE)="国所管",VLOOKUP(A90,[7]令和3年度契約状況調査票!$C:$AR,24,FALSE),""))</f>
        <v/>
      </c>
      <c r="N90" s="22" t="str">
        <f>IF(A90="","",IF(AND(P90="○",O90="分担契約/単価契約"),"単価契約"&amp;CHAR(10)&amp;"予定調達総額 "&amp;TEXT(VLOOKUP(A90,[7]令和3年度契約状況調査票!$C:$AR,18,FALSE),"#,##0円")&amp;"(B)"&amp;CHAR(10)&amp;"分担契約"&amp;CHAR(10)&amp;VLOOKUP(A90,[7]令和3年度契約状況調査票!$C:$AR,34,FALSE),IF(AND(P90="○",O90="分担契約"),"分担契約"&amp;CHAR(10)&amp;"契約総額 "&amp;TEXT(VLOOKUP(A90,[7]令和3年度契約状況調査票!$C:$AR,18,FALSE),"#,##0円")&amp;"(B)"&amp;CHAR(10)&amp;VLOOKUP(A90,[7]令和3年度契約状況調査票!$C:$AR,34,FALSE),(IF(O90="分担契約/単価契約","単価契約"&amp;CHAR(10)&amp;"予定調達総額 "&amp;TEXT(VLOOKUP(A90,[7]令和3年度契約状況調査票!$C:$AR,18,FALSE),"#,##0円")&amp;CHAR(10)&amp;"分担契約"&amp;CHAR(10)&amp;VLOOKUP(A90,[7]令和3年度契約状況調査票!$C:$AR,34,FALSE),IF(O90="分担契約","分担契約"&amp;CHAR(10)&amp;"契約総額 "&amp;TEXT(VLOOKUP(A90,[7]令和3年度契約状況調査票!$C:$AR,18,FALSE),"#,##0円")&amp;CHAR(10)&amp;VLOOKUP(A90,[7]令和3年度契約状況調査票!$C:$AR,34,FALSE),IF(O90="単価契約","単価契約"&amp;CHAR(10)&amp;"予定調達総額 "&amp;TEXT(VLOOKUP(A90,[7]令和3年度契約状況調査票!$C:$AR,18,FALSE),"#,##0円")&amp;CHAR(10)&amp;VLOOKUP(A90,[7]令和3年度契約状況調査票!$C:$AR,34,FALSE),VLOOKUP(A90,[7]令和3年度契約状況調査票!$C:$AR,34,FALSE))))))))</f>
        <v/>
      </c>
      <c r="O90" s="11" t="str">
        <f>IF(A90="","",VLOOKUP(A90,[7]令和3年度契約状況調査票!$C:$BY,55,FALSE))</f>
        <v/>
      </c>
      <c r="P90" s="11" t="str">
        <f>IF(A90="","",IF(VLOOKUP(A90,[7]令和3年度契約状況調査票!$C:$AR,23,FALSE)="②同種の他の契約の予定価格を類推されるおそれがあるため公表しない","×","○"))</f>
        <v/>
      </c>
    </row>
    <row r="91" spans="1:16" s="11" customFormat="1" ht="60" customHeight="1">
      <c r="A91" s="12" t="str">
        <f>IF(MAX([7]令和3年度契約状況調査票!C90:C335)&gt;=ROW()-5,ROW()-5,"")</f>
        <v/>
      </c>
      <c r="B91" s="13" t="str">
        <f>IF(A91="","",VLOOKUP(A91,[7]令和3年度契約状況調査票!$C:$AR,7,FALSE))</f>
        <v/>
      </c>
      <c r="C91" s="14" t="str">
        <f>IF(A91="","",VLOOKUP(A91,[7]令和3年度契約状況調査票!$C:$AR,8,FALSE))</f>
        <v/>
      </c>
      <c r="D91" s="15" t="str">
        <f>IF(A91="","",VLOOKUP(A91,[7]令和3年度契約状況調査票!$C:$AR,11,FALSE))</f>
        <v/>
      </c>
      <c r="E91" s="13" t="str">
        <f>IF(A91="","",VLOOKUP(A91,[7]令和3年度契約状況調査票!$C:$AR,12,FALSE))</f>
        <v/>
      </c>
      <c r="F91" s="16" t="str">
        <f>IF(A91="","",VLOOKUP(A91,[7]令和3年度契約状況調査票!$C:$AR,13,FALSE))</f>
        <v/>
      </c>
      <c r="G91" s="17" t="str">
        <f>IF(A91="","",IF(VLOOKUP(A91,[7]令和3年度契約状況調査票!$C:$AR,14,FALSE)="②一般競争入札（総合評価方式）","一般競争入札"&amp;CHAR(10)&amp;"（総合評価方式）","一般競争入札"))</f>
        <v/>
      </c>
      <c r="H91" s="18" t="str">
        <f>IF(A91="","",IF(VLOOKUP(A91,[7]令和3年度契約状況調査票!$C:$AR,23,FALSE)="②同種の他の契約の予定価格を類推されるおそれがあるため公表しない","同種の他の契約の予定価格を類推されるおそれがあるため公表しない",IF(VLOOKUP(A91,[7]令和3年度契約状況調査票!$C:$AR,23,FALSE)="－","－",IF(VLOOKUP(A91,[7]令和3年度契約状況調査票!$C:$AR,9,FALSE)&lt;&gt;"",TEXT(VLOOKUP(A91,[7]令和3年度契約状況調査票!$C:$AR,16,FALSE),"#,##0円")&amp;CHAR(10)&amp;"(A)",VLOOKUP(A91,[7]令和3年度契約状況調査票!$C:$AR,16,FALSE)))))</f>
        <v/>
      </c>
      <c r="I91" s="18" t="str">
        <f>IF(A91="","",VLOOKUP(A91,[7]令和3年度契約状況調査票!$C:$AR,17,FALSE))</f>
        <v/>
      </c>
      <c r="J91" s="19" t="str">
        <f>IF(A91="","",IF(VLOOKUP(A91,[7]令和3年度契約状況調査票!$C:$AR,23,FALSE)="②同種の他の契約の予定価格を類推されるおそれがあるため公表しない","－",IF(VLOOKUP(A91,[7]令和3年度契約状況調査票!$C:$AR,23,FALSE)="－","－",IF(VLOOKUP(A91,[7]令和3年度契約状況調査票!$C:$AR,9,FALSE)&lt;&gt;"",TEXT(VLOOKUP(A91,[7]令和3年度契約状況調査票!$C:$AR,19,FALSE),"#.0%")&amp;CHAR(10)&amp;"(B/A×100)",VLOOKUP(A91,[7]令和3年度契約状況調査票!$C:$AR,19,FALSE)))))</f>
        <v/>
      </c>
      <c r="K91" s="20" t="str">
        <f>IF(A91="","",IF(VLOOKUP(A91,[7]令和3年度契約状況調査票!$C:$AR,29,FALSE)="①公益社団法人","公社",IF(VLOOKUP(A91,[7]令和3年度契約状況調査票!$C:$AR,29,FALSE)="②公益財団法人","公財","")))</f>
        <v/>
      </c>
      <c r="L91" s="20" t="str">
        <f>IF(A91="","",VLOOKUP(A91,[7]令和3年度契約状況調査票!$C:$AR,30,FALSE))</f>
        <v/>
      </c>
      <c r="M91" s="21" t="str">
        <f>IF(A91="","",IF(VLOOKUP(A91,[7]令和3年度契約状況調査票!$C:$AR,30,FALSE)="国所管",VLOOKUP(A91,[7]令和3年度契約状況調査票!$C:$AR,24,FALSE),""))</f>
        <v/>
      </c>
      <c r="N91" s="22" t="str">
        <f>IF(A91="","",IF(AND(P91="○",O91="分担契約/単価契約"),"単価契約"&amp;CHAR(10)&amp;"予定調達総額 "&amp;TEXT(VLOOKUP(A91,[7]令和3年度契約状況調査票!$C:$AR,18,FALSE),"#,##0円")&amp;"(B)"&amp;CHAR(10)&amp;"分担契約"&amp;CHAR(10)&amp;VLOOKUP(A91,[7]令和3年度契約状況調査票!$C:$AR,34,FALSE),IF(AND(P91="○",O91="分担契約"),"分担契約"&amp;CHAR(10)&amp;"契約総額 "&amp;TEXT(VLOOKUP(A91,[7]令和3年度契約状況調査票!$C:$AR,18,FALSE),"#,##0円")&amp;"(B)"&amp;CHAR(10)&amp;VLOOKUP(A91,[7]令和3年度契約状況調査票!$C:$AR,34,FALSE),(IF(O91="分担契約/単価契約","単価契約"&amp;CHAR(10)&amp;"予定調達総額 "&amp;TEXT(VLOOKUP(A91,[7]令和3年度契約状況調査票!$C:$AR,18,FALSE),"#,##0円")&amp;CHAR(10)&amp;"分担契約"&amp;CHAR(10)&amp;VLOOKUP(A91,[7]令和3年度契約状況調査票!$C:$AR,34,FALSE),IF(O91="分担契約","分担契約"&amp;CHAR(10)&amp;"契約総額 "&amp;TEXT(VLOOKUP(A91,[7]令和3年度契約状況調査票!$C:$AR,18,FALSE),"#,##0円")&amp;CHAR(10)&amp;VLOOKUP(A91,[7]令和3年度契約状況調査票!$C:$AR,34,FALSE),IF(O91="単価契約","単価契約"&amp;CHAR(10)&amp;"予定調達総額 "&amp;TEXT(VLOOKUP(A91,[7]令和3年度契約状況調査票!$C:$AR,18,FALSE),"#,##0円")&amp;CHAR(10)&amp;VLOOKUP(A91,[7]令和3年度契約状況調査票!$C:$AR,34,FALSE),VLOOKUP(A91,[7]令和3年度契約状況調査票!$C:$AR,34,FALSE))))))))</f>
        <v/>
      </c>
      <c r="O91" s="11" t="str">
        <f>IF(A91="","",VLOOKUP(A91,[7]令和3年度契約状況調査票!$C:$BY,55,FALSE))</f>
        <v/>
      </c>
      <c r="P91" s="11" t="str">
        <f>IF(A91="","",IF(VLOOKUP(A91,[7]令和3年度契約状況調査票!$C:$AR,23,FALSE)="②同種の他の契約の予定価格を類推されるおそれがあるため公表しない","×","○"))</f>
        <v/>
      </c>
    </row>
    <row r="92" spans="1:16" s="11" customFormat="1" ht="60" customHeight="1">
      <c r="A92" s="12" t="str">
        <f>IF(MAX([7]令和3年度契約状況調査票!C91:C336)&gt;=ROW()-5,ROW()-5,"")</f>
        <v/>
      </c>
      <c r="B92" s="13" t="str">
        <f>IF(A92="","",VLOOKUP(A92,[7]令和3年度契約状況調査票!$C:$AR,7,FALSE))</f>
        <v/>
      </c>
      <c r="C92" s="14" t="str">
        <f>IF(A92="","",VLOOKUP(A92,[7]令和3年度契約状況調査票!$C:$AR,8,FALSE))</f>
        <v/>
      </c>
      <c r="D92" s="15" t="str">
        <f>IF(A92="","",VLOOKUP(A92,[7]令和3年度契約状況調査票!$C:$AR,11,FALSE))</f>
        <v/>
      </c>
      <c r="E92" s="13" t="str">
        <f>IF(A92="","",VLOOKUP(A92,[7]令和3年度契約状況調査票!$C:$AR,12,FALSE))</f>
        <v/>
      </c>
      <c r="F92" s="16" t="str">
        <f>IF(A92="","",VLOOKUP(A92,[7]令和3年度契約状況調査票!$C:$AR,13,FALSE))</f>
        <v/>
      </c>
      <c r="G92" s="17" t="str">
        <f>IF(A92="","",IF(VLOOKUP(A92,[7]令和3年度契約状況調査票!$C:$AR,14,FALSE)="②一般競争入札（総合評価方式）","一般競争入札"&amp;CHAR(10)&amp;"（総合評価方式）","一般競争入札"))</f>
        <v/>
      </c>
      <c r="H92" s="18" t="str">
        <f>IF(A92="","",IF(VLOOKUP(A92,[7]令和3年度契約状況調査票!$C:$AR,23,FALSE)="②同種の他の契約の予定価格を類推されるおそれがあるため公表しない","同種の他の契約の予定価格を類推されるおそれがあるため公表しない",IF(VLOOKUP(A92,[7]令和3年度契約状況調査票!$C:$AR,23,FALSE)="－","－",IF(VLOOKUP(A92,[7]令和3年度契約状況調査票!$C:$AR,9,FALSE)&lt;&gt;"",TEXT(VLOOKUP(A92,[7]令和3年度契約状況調査票!$C:$AR,16,FALSE),"#,##0円")&amp;CHAR(10)&amp;"(A)",VLOOKUP(A92,[7]令和3年度契約状況調査票!$C:$AR,16,FALSE)))))</f>
        <v/>
      </c>
      <c r="I92" s="18" t="str">
        <f>IF(A92="","",VLOOKUP(A92,[7]令和3年度契約状況調査票!$C:$AR,17,FALSE))</f>
        <v/>
      </c>
      <c r="J92" s="19" t="str">
        <f>IF(A92="","",IF(VLOOKUP(A92,[7]令和3年度契約状況調査票!$C:$AR,23,FALSE)="②同種の他の契約の予定価格を類推されるおそれがあるため公表しない","－",IF(VLOOKUP(A92,[7]令和3年度契約状況調査票!$C:$AR,23,FALSE)="－","－",IF(VLOOKUP(A92,[7]令和3年度契約状況調査票!$C:$AR,9,FALSE)&lt;&gt;"",TEXT(VLOOKUP(A92,[7]令和3年度契約状況調査票!$C:$AR,19,FALSE),"#.0%")&amp;CHAR(10)&amp;"(B/A×100)",VLOOKUP(A92,[7]令和3年度契約状況調査票!$C:$AR,19,FALSE)))))</f>
        <v/>
      </c>
      <c r="K92" s="20" t="str">
        <f>IF(A92="","",IF(VLOOKUP(A92,[7]令和3年度契約状況調査票!$C:$AR,29,FALSE)="①公益社団法人","公社",IF(VLOOKUP(A92,[7]令和3年度契約状況調査票!$C:$AR,29,FALSE)="②公益財団法人","公財","")))</f>
        <v/>
      </c>
      <c r="L92" s="20" t="str">
        <f>IF(A92="","",VLOOKUP(A92,[7]令和3年度契約状況調査票!$C:$AR,30,FALSE))</f>
        <v/>
      </c>
      <c r="M92" s="21" t="str">
        <f>IF(A92="","",IF(VLOOKUP(A92,[7]令和3年度契約状況調査票!$C:$AR,30,FALSE)="国所管",VLOOKUP(A92,[7]令和3年度契約状況調査票!$C:$AR,24,FALSE),""))</f>
        <v/>
      </c>
      <c r="N92" s="22" t="str">
        <f>IF(A92="","",IF(AND(P92="○",O92="分担契約/単価契約"),"単価契約"&amp;CHAR(10)&amp;"予定調達総額 "&amp;TEXT(VLOOKUP(A92,[7]令和3年度契約状況調査票!$C:$AR,18,FALSE),"#,##0円")&amp;"(B)"&amp;CHAR(10)&amp;"分担契約"&amp;CHAR(10)&amp;VLOOKUP(A92,[7]令和3年度契約状況調査票!$C:$AR,34,FALSE),IF(AND(P92="○",O92="分担契約"),"分担契約"&amp;CHAR(10)&amp;"契約総額 "&amp;TEXT(VLOOKUP(A92,[7]令和3年度契約状況調査票!$C:$AR,18,FALSE),"#,##0円")&amp;"(B)"&amp;CHAR(10)&amp;VLOOKUP(A92,[7]令和3年度契約状況調査票!$C:$AR,34,FALSE),(IF(O92="分担契約/単価契約","単価契約"&amp;CHAR(10)&amp;"予定調達総額 "&amp;TEXT(VLOOKUP(A92,[7]令和3年度契約状況調査票!$C:$AR,18,FALSE),"#,##0円")&amp;CHAR(10)&amp;"分担契約"&amp;CHAR(10)&amp;VLOOKUP(A92,[7]令和3年度契約状況調査票!$C:$AR,34,FALSE),IF(O92="分担契約","分担契約"&amp;CHAR(10)&amp;"契約総額 "&amp;TEXT(VLOOKUP(A92,[7]令和3年度契約状況調査票!$C:$AR,18,FALSE),"#,##0円")&amp;CHAR(10)&amp;VLOOKUP(A92,[7]令和3年度契約状況調査票!$C:$AR,34,FALSE),IF(O92="単価契約","単価契約"&amp;CHAR(10)&amp;"予定調達総額 "&amp;TEXT(VLOOKUP(A92,[7]令和3年度契約状況調査票!$C:$AR,18,FALSE),"#,##0円")&amp;CHAR(10)&amp;VLOOKUP(A92,[7]令和3年度契約状況調査票!$C:$AR,34,FALSE),VLOOKUP(A92,[7]令和3年度契約状況調査票!$C:$AR,34,FALSE))))))))</f>
        <v/>
      </c>
      <c r="O92" s="11" t="str">
        <f>IF(A92="","",VLOOKUP(A92,[7]令和3年度契約状況調査票!$C:$BY,55,FALSE))</f>
        <v/>
      </c>
      <c r="P92" s="11" t="str">
        <f>IF(A92="","",IF(VLOOKUP(A92,[7]令和3年度契約状況調査票!$C:$AR,23,FALSE)="②同種の他の契約の予定価格を類推されるおそれがあるため公表しない","×","○"))</f>
        <v/>
      </c>
    </row>
    <row r="93" spans="1:16" s="11" customFormat="1" ht="60" customHeight="1">
      <c r="A93" s="12" t="str">
        <f>IF(MAX([7]令和3年度契約状況調査票!C92:C337)&gt;=ROW()-5,ROW()-5,"")</f>
        <v/>
      </c>
      <c r="B93" s="13" t="str">
        <f>IF(A93="","",VLOOKUP(A93,[7]令和3年度契約状況調査票!$C:$AR,7,FALSE))</f>
        <v/>
      </c>
      <c r="C93" s="14" t="str">
        <f>IF(A93="","",VLOOKUP(A93,[7]令和3年度契約状況調査票!$C:$AR,8,FALSE))</f>
        <v/>
      </c>
      <c r="D93" s="15" t="str">
        <f>IF(A93="","",VLOOKUP(A93,[7]令和3年度契約状況調査票!$C:$AR,11,FALSE))</f>
        <v/>
      </c>
      <c r="E93" s="13" t="str">
        <f>IF(A93="","",VLOOKUP(A93,[7]令和3年度契約状況調査票!$C:$AR,12,FALSE))</f>
        <v/>
      </c>
      <c r="F93" s="16" t="str">
        <f>IF(A93="","",VLOOKUP(A93,[7]令和3年度契約状況調査票!$C:$AR,13,FALSE))</f>
        <v/>
      </c>
      <c r="G93" s="17" t="str">
        <f>IF(A93="","",IF(VLOOKUP(A93,[7]令和3年度契約状況調査票!$C:$AR,14,FALSE)="②一般競争入札（総合評価方式）","一般競争入札"&amp;CHAR(10)&amp;"（総合評価方式）","一般競争入札"))</f>
        <v/>
      </c>
      <c r="H93" s="18" t="str">
        <f>IF(A93="","",IF(VLOOKUP(A93,[7]令和3年度契約状況調査票!$C:$AR,23,FALSE)="②同種の他の契約の予定価格を類推されるおそれがあるため公表しない","同種の他の契約の予定価格を類推されるおそれがあるため公表しない",IF(VLOOKUP(A93,[7]令和3年度契約状況調査票!$C:$AR,23,FALSE)="－","－",IF(VLOOKUP(A93,[7]令和3年度契約状況調査票!$C:$AR,9,FALSE)&lt;&gt;"",TEXT(VLOOKUP(A93,[7]令和3年度契約状況調査票!$C:$AR,16,FALSE),"#,##0円")&amp;CHAR(10)&amp;"(A)",VLOOKUP(A93,[7]令和3年度契約状況調査票!$C:$AR,16,FALSE)))))</f>
        <v/>
      </c>
      <c r="I93" s="18" t="str">
        <f>IF(A93="","",VLOOKUP(A93,[7]令和3年度契約状況調査票!$C:$AR,17,FALSE))</f>
        <v/>
      </c>
      <c r="J93" s="19" t="str">
        <f>IF(A93="","",IF(VLOOKUP(A93,[7]令和3年度契約状況調査票!$C:$AR,23,FALSE)="②同種の他の契約の予定価格を類推されるおそれがあるため公表しない","－",IF(VLOOKUP(A93,[7]令和3年度契約状況調査票!$C:$AR,23,FALSE)="－","－",IF(VLOOKUP(A93,[7]令和3年度契約状況調査票!$C:$AR,9,FALSE)&lt;&gt;"",TEXT(VLOOKUP(A93,[7]令和3年度契約状況調査票!$C:$AR,19,FALSE),"#.0%")&amp;CHAR(10)&amp;"(B/A×100)",VLOOKUP(A93,[7]令和3年度契約状況調査票!$C:$AR,19,FALSE)))))</f>
        <v/>
      </c>
      <c r="K93" s="20" t="str">
        <f>IF(A93="","",IF(VLOOKUP(A93,[7]令和3年度契約状況調査票!$C:$AR,29,FALSE)="①公益社団法人","公社",IF(VLOOKUP(A93,[7]令和3年度契約状況調査票!$C:$AR,29,FALSE)="②公益財団法人","公財","")))</f>
        <v/>
      </c>
      <c r="L93" s="20" t="str">
        <f>IF(A93="","",VLOOKUP(A93,[7]令和3年度契約状況調査票!$C:$AR,30,FALSE))</f>
        <v/>
      </c>
      <c r="M93" s="21" t="str">
        <f>IF(A93="","",IF(VLOOKUP(A93,[7]令和3年度契約状況調査票!$C:$AR,30,FALSE)="国所管",VLOOKUP(A93,[7]令和3年度契約状況調査票!$C:$AR,24,FALSE),""))</f>
        <v/>
      </c>
      <c r="N93" s="22" t="str">
        <f>IF(A93="","",IF(AND(P93="○",O93="分担契約/単価契約"),"単価契約"&amp;CHAR(10)&amp;"予定調達総額 "&amp;TEXT(VLOOKUP(A93,[7]令和3年度契約状況調査票!$C:$AR,18,FALSE),"#,##0円")&amp;"(B)"&amp;CHAR(10)&amp;"分担契約"&amp;CHAR(10)&amp;VLOOKUP(A93,[7]令和3年度契約状況調査票!$C:$AR,34,FALSE),IF(AND(P93="○",O93="分担契約"),"分担契約"&amp;CHAR(10)&amp;"契約総額 "&amp;TEXT(VLOOKUP(A93,[7]令和3年度契約状況調査票!$C:$AR,18,FALSE),"#,##0円")&amp;"(B)"&amp;CHAR(10)&amp;VLOOKUP(A93,[7]令和3年度契約状況調査票!$C:$AR,34,FALSE),(IF(O93="分担契約/単価契約","単価契約"&amp;CHAR(10)&amp;"予定調達総額 "&amp;TEXT(VLOOKUP(A93,[7]令和3年度契約状況調査票!$C:$AR,18,FALSE),"#,##0円")&amp;CHAR(10)&amp;"分担契約"&amp;CHAR(10)&amp;VLOOKUP(A93,[7]令和3年度契約状況調査票!$C:$AR,34,FALSE),IF(O93="分担契約","分担契約"&amp;CHAR(10)&amp;"契約総額 "&amp;TEXT(VLOOKUP(A93,[7]令和3年度契約状況調査票!$C:$AR,18,FALSE),"#,##0円")&amp;CHAR(10)&amp;VLOOKUP(A93,[7]令和3年度契約状況調査票!$C:$AR,34,FALSE),IF(O93="単価契約","単価契約"&amp;CHAR(10)&amp;"予定調達総額 "&amp;TEXT(VLOOKUP(A93,[7]令和3年度契約状況調査票!$C:$AR,18,FALSE),"#,##0円")&amp;CHAR(10)&amp;VLOOKUP(A93,[7]令和3年度契約状況調査票!$C:$AR,34,FALSE),VLOOKUP(A93,[7]令和3年度契約状況調査票!$C:$AR,34,FALSE))))))))</f>
        <v/>
      </c>
      <c r="O93" s="11" t="str">
        <f>IF(A93="","",VLOOKUP(A93,[7]令和3年度契約状況調査票!$C:$BY,55,FALSE))</f>
        <v/>
      </c>
      <c r="P93" s="11" t="str">
        <f>IF(A93="","",IF(VLOOKUP(A93,[7]令和3年度契約状況調査票!$C:$AR,23,FALSE)="②同種の他の契約の予定価格を類推されるおそれがあるため公表しない","×","○"))</f>
        <v/>
      </c>
    </row>
    <row r="94" spans="1:16" s="11" customFormat="1" ht="60" customHeight="1">
      <c r="A94" s="12" t="str">
        <f>IF(MAX([7]令和3年度契約状況調査票!C93:C338)&gt;=ROW()-5,ROW()-5,"")</f>
        <v/>
      </c>
      <c r="B94" s="13" t="str">
        <f>IF(A94="","",VLOOKUP(A94,[7]令和3年度契約状況調査票!$C:$AR,7,FALSE))</f>
        <v/>
      </c>
      <c r="C94" s="14" t="str">
        <f>IF(A94="","",VLOOKUP(A94,[7]令和3年度契約状況調査票!$C:$AR,8,FALSE))</f>
        <v/>
      </c>
      <c r="D94" s="15" t="str">
        <f>IF(A94="","",VLOOKUP(A94,[7]令和3年度契約状況調査票!$C:$AR,11,FALSE))</f>
        <v/>
      </c>
      <c r="E94" s="13" t="str">
        <f>IF(A94="","",VLOOKUP(A94,[7]令和3年度契約状況調査票!$C:$AR,12,FALSE))</f>
        <v/>
      </c>
      <c r="F94" s="16" t="str">
        <f>IF(A94="","",VLOOKUP(A94,[7]令和3年度契約状況調査票!$C:$AR,13,FALSE))</f>
        <v/>
      </c>
      <c r="G94" s="17" t="str">
        <f>IF(A94="","",IF(VLOOKUP(A94,[7]令和3年度契約状況調査票!$C:$AR,14,FALSE)="②一般競争入札（総合評価方式）","一般競争入札"&amp;CHAR(10)&amp;"（総合評価方式）","一般競争入札"))</f>
        <v/>
      </c>
      <c r="H94" s="18" t="str">
        <f>IF(A94="","",IF(VLOOKUP(A94,[7]令和3年度契約状況調査票!$C:$AR,23,FALSE)="②同種の他の契約の予定価格を類推されるおそれがあるため公表しない","同種の他の契約の予定価格を類推されるおそれがあるため公表しない",IF(VLOOKUP(A94,[7]令和3年度契約状況調査票!$C:$AR,23,FALSE)="－","－",IF(VLOOKUP(A94,[7]令和3年度契約状況調査票!$C:$AR,9,FALSE)&lt;&gt;"",TEXT(VLOOKUP(A94,[7]令和3年度契約状況調査票!$C:$AR,16,FALSE),"#,##0円")&amp;CHAR(10)&amp;"(A)",VLOOKUP(A94,[7]令和3年度契約状況調査票!$C:$AR,16,FALSE)))))</f>
        <v/>
      </c>
      <c r="I94" s="18" t="str">
        <f>IF(A94="","",VLOOKUP(A94,[7]令和3年度契約状況調査票!$C:$AR,17,FALSE))</f>
        <v/>
      </c>
      <c r="J94" s="19" t="str">
        <f>IF(A94="","",IF(VLOOKUP(A94,[7]令和3年度契約状況調査票!$C:$AR,23,FALSE)="②同種の他の契約の予定価格を類推されるおそれがあるため公表しない","－",IF(VLOOKUP(A94,[7]令和3年度契約状況調査票!$C:$AR,23,FALSE)="－","－",IF(VLOOKUP(A94,[7]令和3年度契約状況調査票!$C:$AR,9,FALSE)&lt;&gt;"",TEXT(VLOOKUP(A94,[7]令和3年度契約状況調査票!$C:$AR,19,FALSE),"#.0%")&amp;CHAR(10)&amp;"(B/A×100)",VLOOKUP(A94,[7]令和3年度契約状況調査票!$C:$AR,19,FALSE)))))</f>
        <v/>
      </c>
      <c r="K94" s="20" t="str">
        <f>IF(A94="","",IF(VLOOKUP(A94,[7]令和3年度契約状況調査票!$C:$AR,29,FALSE)="①公益社団法人","公社",IF(VLOOKUP(A94,[7]令和3年度契約状況調査票!$C:$AR,29,FALSE)="②公益財団法人","公財","")))</f>
        <v/>
      </c>
      <c r="L94" s="20" t="str">
        <f>IF(A94="","",VLOOKUP(A94,[7]令和3年度契約状況調査票!$C:$AR,30,FALSE))</f>
        <v/>
      </c>
      <c r="M94" s="21" t="str">
        <f>IF(A94="","",IF(VLOOKUP(A94,[7]令和3年度契約状況調査票!$C:$AR,30,FALSE)="国所管",VLOOKUP(A94,[7]令和3年度契約状況調査票!$C:$AR,24,FALSE),""))</f>
        <v/>
      </c>
      <c r="N94" s="22" t="str">
        <f>IF(A94="","",IF(AND(P94="○",O94="分担契約/単価契約"),"単価契約"&amp;CHAR(10)&amp;"予定調達総額 "&amp;TEXT(VLOOKUP(A94,[7]令和3年度契約状況調査票!$C:$AR,18,FALSE),"#,##0円")&amp;"(B)"&amp;CHAR(10)&amp;"分担契約"&amp;CHAR(10)&amp;VLOOKUP(A94,[7]令和3年度契約状況調査票!$C:$AR,34,FALSE),IF(AND(P94="○",O94="分担契約"),"分担契約"&amp;CHAR(10)&amp;"契約総額 "&amp;TEXT(VLOOKUP(A94,[7]令和3年度契約状況調査票!$C:$AR,18,FALSE),"#,##0円")&amp;"(B)"&amp;CHAR(10)&amp;VLOOKUP(A94,[7]令和3年度契約状況調査票!$C:$AR,34,FALSE),(IF(O94="分担契約/単価契約","単価契約"&amp;CHAR(10)&amp;"予定調達総額 "&amp;TEXT(VLOOKUP(A94,[7]令和3年度契約状況調査票!$C:$AR,18,FALSE),"#,##0円")&amp;CHAR(10)&amp;"分担契約"&amp;CHAR(10)&amp;VLOOKUP(A94,[7]令和3年度契約状況調査票!$C:$AR,34,FALSE),IF(O94="分担契約","分担契約"&amp;CHAR(10)&amp;"契約総額 "&amp;TEXT(VLOOKUP(A94,[7]令和3年度契約状況調査票!$C:$AR,18,FALSE),"#,##0円")&amp;CHAR(10)&amp;VLOOKUP(A94,[7]令和3年度契約状況調査票!$C:$AR,34,FALSE),IF(O94="単価契約","単価契約"&amp;CHAR(10)&amp;"予定調達総額 "&amp;TEXT(VLOOKUP(A94,[7]令和3年度契約状況調査票!$C:$AR,18,FALSE),"#,##0円")&amp;CHAR(10)&amp;VLOOKUP(A94,[7]令和3年度契約状況調査票!$C:$AR,34,FALSE),VLOOKUP(A94,[7]令和3年度契約状況調査票!$C:$AR,34,FALSE))))))))</f>
        <v/>
      </c>
      <c r="O94" s="11" t="str">
        <f>IF(A94="","",VLOOKUP(A94,[7]令和3年度契約状況調査票!$C:$BY,55,FALSE))</f>
        <v/>
      </c>
      <c r="P94" s="11" t="str">
        <f>IF(A94="","",IF(VLOOKUP(A94,[7]令和3年度契約状況調査票!$C:$AR,23,FALSE)="②同種の他の契約の予定価格を類推されるおそれがあるため公表しない","×","○"))</f>
        <v/>
      </c>
    </row>
    <row r="95" spans="1:16" s="11" customFormat="1" ht="60" customHeight="1">
      <c r="A95" s="12" t="str">
        <f>IF(MAX([7]令和3年度契約状況調査票!C94:C339)&gt;=ROW()-5,ROW()-5,"")</f>
        <v/>
      </c>
      <c r="B95" s="13" t="str">
        <f>IF(A95="","",VLOOKUP(A95,[7]令和3年度契約状況調査票!$C:$AR,7,FALSE))</f>
        <v/>
      </c>
      <c r="C95" s="14" t="str">
        <f>IF(A95="","",VLOOKUP(A95,[7]令和3年度契約状況調査票!$C:$AR,8,FALSE))</f>
        <v/>
      </c>
      <c r="D95" s="15" t="str">
        <f>IF(A95="","",VLOOKUP(A95,[7]令和3年度契約状況調査票!$C:$AR,11,FALSE))</f>
        <v/>
      </c>
      <c r="E95" s="13" t="str">
        <f>IF(A95="","",VLOOKUP(A95,[7]令和3年度契約状況調査票!$C:$AR,12,FALSE))</f>
        <v/>
      </c>
      <c r="F95" s="16" t="str">
        <f>IF(A95="","",VLOOKUP(A95,[7]令和3年度契約状況調査票!$C:$AR,13,FALSE))</f>
        <v/>
      </c>
      <c r="G95" s="17" t="str">
        <f>IF(A95="","",IF(VLOOKUP(A95,[7]令和3年度契約状況調査票!$C:$AR,14,FALSE)="②一般競争入札（総合評価方式）","一般競争入札"&amp;CHAR(10)&amp;"（総合評価方式）","一般競争入札"))</f>
        <v/>
      </c>
      <c r="H95" s="18" t="str">
        <f>IF(A95="","",IF(VLOOKUP(A95,[7]令和3年度契約状況調査票!$C:$AR,23,FALSE)="②同種の他の契約の予定価格を類推されるおそれがあるため公表しない","同種の他の契約の予定価格を類推されるおそれがあるため公表しない",IF(VLOOKUP(A95,[7]令和3年度契約状況調査票!$C:$AR,23,FALSE)="－","－",IF(VLOOKUP(A95,[7]令和3年度契約状況調査票!$C:$AR,9,FALSE)&lt;&gt;"",TEXT(VLOOKUP(A95,[7]令和3年度契約状況調査票!$C:$AR,16,FALSE),"#,##0円")&amp;CHAR(10)&amp;"(A)",VLOOKUP(A95,[7]令和3年度契約状況調査票!$C:$AR,16,FALSE)))))</f>
        <v/>
      </c>
      <c r="I95" s="18" t="str">
        <f>IF(A95="","",VLOOKUP(A95,[7]令和3年度契約状況調査票!$C:$AR,17,FALSE))</f>
        <v/>
      </c>
      <c r="J95" s="19" t="str">
        <f>IF(A95="","",IF(VLOOKUP(A95,[7]令和3年度契約状況調査票!$C:$AR,23,FALSE)="②同種の他の契約の予定価格を類推されるおそれがあるため公表しない","－",IF(VLOOKUP(A95,[7]令和3年度契約状況調査票!$C:$AR,23,FALSE)="－","－",IF(VLOOKUP(A95,[7]令和3年度契約状況調査票!$C:$AR,9,FALSE)&lt;&gt;"",TEXT(VLOOKUP(A95,[7]令和3年度契約状況調査票!$C:$AR,19,FALSE),"#.0%")&amp;CHAR(10)&amp;"(B/A×100)",VLOOKUP(A95,[7]令和3年度契約状況調査票!$C:$AR,19,FALSE)))))</f>
        <v/>
      </c>
      <c r="K95" s="20" t="str">
        <f>IF(A95="","",IF(VLOOKUP(A95,[7]令和3年度契約状況調査票!$C:$AR,29,FALSE)="①公益社団法人","公社",IF(VLOOKUP(A95,[7]令和3年度契約状況調査票!$C:$AR,29,FALSE)="②公益財団法人","公財","")))</f>
        <v/>
      </c>
      <c r="L95" s="20" t="str">
        <f>IF(A95="","",VLOOKUP(A95,[7]令和3年度契約状況調査票!$C:$AR,30,FALSE))</f>
        <v/>
      </c>
      <c r="M95" s="21" t="str">
        <f>IF(A95="","",IF(VLOOKUP(A95,[7]令和3年度契約状況調査票!$C:$AR,30,FALSE)="国所管",VLOOKUP(A95,[7]令和3年度契約状況調査票!$C:$AR,24,FALSE),""))</f>
        <v/>
      </c>
      <c r="N95" s="22" t="str">
        <f>IF(A95="","",IF(AND(P95="○",O95="分担契約/単価契約"),"単価契約"&amp;CHAR(10)&amp;"予定調達総額 "&amp;TEXT(VLOOKUP(A95,[7]令和3年度契約状況調査票!$C:$AR,18,FALSE),"#,##0円")&amp;"(B)"&amp;CHAR(10)&amp;"分担契約"&amp;CHAR(10)&amp;VLOOKUP(A95,[7]令和3年度契約状況調査票!$C:$AR,34,FALSE),IF(AND(P95="○",O95="分担契約"),"分担契約"&amp;CHAR(10)&amp;"契約総額 "&amp;TEXT(VLOOKUP(A95,[7]令和3年度契約状況調査票!$C:$AR,18,FALSE),"#,##0円")&amp;"(B)"&amp;CHAR(10)&amp;VLOOKUP(A95,[7]令和3年度契約状況調査票!$C:$AR,34,FALSE),(IF(O95="分担契約/単価契約","単価契約"&amp;CHAR(10)&amp;"予定調達総額 "&amp;TEXT(VLOOKUP(A95,[7]令和3年度契約状況調査票!$C:$AR,18,FALSE),"#,##0円")&amp;CHAR(10)&amp;"分担契約"&amp;CHAR(10)&amp;VLOOKUP(A95,[7]令和3年度契約状況調査票!$C:$AR,34,FALSE),IF(O95="分担契約","分担契約"&amp;CHAR(10)&amp;"契約総額 "&amp;TEXT(VLOOKUP(A95,[7]令和3年度契約状況調査票!$C:$AR,18,FALSE),"#,##0円")&amp;CHAR(10)&amp;VLOOKUP(A95,[7]令和3年度契約状況調査票!$C:$AR,34,FALSE),IF(O95="単価契約","単価契約"&amp;CHAR(10)&amp;"予定調達総額 "&amp;TEXT(VLOOKUP(A95,[7]令和3年度契約状況調査票!$C:$AR,18,FALSE),"#,##0円")&amp;CHAR(10)&amp;VLOOKUP(A95,[7]令和3年度契約状況調査票!$C:$AR,34,FALSE),VLOOKUP(A95,[7]令和3年度契約状況調査票!$C:$AR,34,FALSE))))))))</f>
        <v/>
      </c>
      <c r="O95" s="11" t="str">
        <f>IF(A95="","",VLOOKUP(A95,[7]令和3年度契約状況調査票!$C:$BY,55,FALSE))</f>
        <v/>
      </c>
      <c r="P95" s="11" t="str">
        <f>IF(A95="","",IF(VLOOKUP(A95,[7]令和3年度契約状況調査票!$C:$AR,23,FALSE)="②同種の他の契約の予定価格を類推されるおそれがあるため公表しない","×","○"))</f>
        <v/>
      </c>
    </row>
    <row r="96" spans="1:16" s="11" customFormat="1" ht="60" customHeight="1">
      <c r="A96" s="12" t="str">
        <f>IF(MAX([7]令和3年度契約状況調査票!C95:C340)&gt;=ROW()-5,ROW()-5,"")</f>
        <v/>
      </c>
      <c r="B96" s="13" t="str">
        <f>IF(A96="","",VLOOKUP(A96,[7]令和3年度契約状況調査票!$C:$AR,7,FALSE))</f>
        <v/>
      </c>
      <c r="C96" s="14" t="str">
        <f>IF(A96="","",VLOOKUP(A96,[7]令和3年度契約状況調査票!$C:$AR,8,FALSE))</f>
        <v/>
      </c>
      <c r="D96" s="15" t="str">
        <f>IF(A96="","",VLOOKUP(A96,[7]令和3年度契約状況調査票!$C:$AR,11,FALSE))</f>
        <v/>
      </c>
      <c r="E96" s="13" t="str">
        <f>IF(A96="","",VLOOKUP(A96,[7]令和3年度契約状況調査票!$C:$AR,12,FALSE))</f>
        <v/>
      </c>
      <c r="F96" s="16" t="str">
        <f>IF(A96="","",VLOOKUP(A96,[7]令和3年度契約状況調査票!$C:$AR,13,FALSE))</f>
        <v/>
      </c>
      <c r="G96" s="17" t="str">
        <f>IF(A96="","",IF(VLOOKUP(A96,[7]令和3年度契約状況調査票!$C:$AR,14,FALSE)="②一般競争入札（総合評価方式）","一般競争入札"&amp;CHAR(10)&amp;"（総合評価方式）","一般競争入札"))</f>
        <v/>
      </c>
      <c r="H96" s="18" t="str">
        <f>IF(A96="","",IF(VLOOKUP(A96,[7]令和3年度契約状況調査票!$C:$AR,23,FALSE)="②同種の他の契約の予定価格を類推されるおそれがあるため公表しない","同種の他の契約の予定価格を類推されるおそれがあるため公表しない",IF(VLOOKUP(A96,[7]令和3年度契約状況調査票!$C:$AR,23,FALSE)="－","－",IF(VLOOKUP(A96,[7]令和3年度契約状況調査票!$C:$AR,9,FALSE)&lt;&gt;"",TEXT(VLOOKUP(A96,[7]令和3年度契約状況調査票!$C:$AR,16,FALSE),"#,##0円")&amp;CHAR(10)&amp;"(A)",VLOOKUP(A96,[7]令和3年度契約状況調査票!$C:$AR,16,FALSE)))))</f>
        <v/>
      </c>
      <c r="I96" s="18" t="str">
        <f>IF(A96="","",VLOOKUP(A96,[7]令和3年度契約状況調査票!$C:$AR,17,FALSE))</f>
        <v/>
      </c>
      <c r="J96" s="19" t="str">
        <f>IF(A96="","",IF(VLOOKUP(A96,[7]令和3年度契約状況調査票!$C:$AR,23,FALSE)="②同種の他の契約の予定価格を類推されるおそれがあるため公表しない","－",IF(VLOOKUP(A96,[7]令和3年度契約状況調査票!$C:$AR,23,FALSE)="－","－",IF(VLOOKUP(A96,[7]令和3年度契約状況調査票!$C:$AR,9,FALSE)&lt;&gt;"",TEXT(VLOOKUP(A96,[7]令和3年度契約状況調査票!$C:$AR,19,FALSE),"#.0%")&amp;CHAR(10)&amp;"(B/A×100)",VLOOKUP(A96,[7]令和3年度契約状況調査票!$C:$AR,19,FALSE)))))</f>
        <v/>
      </c>
      <c r="K96" s="20" t="str">
        <f>IF(A96="","",IF(VLOOKUP(A96,[7]令和3年度契約状況調査票!$C:$AR,29,FALSE)="①公益社団法人","公社",IF(VLOOKUP(A96,[7]令和3年度契約状況調査票!$C:$AR,29,FALSE)="②公益財団法人","公財","")))</f>
        <v/>
      </c>
      <c r="L96" s="20" t="str">
        <f>IF(A96="","",VLOOKUP(A96,[7]令和3年度契約状況調査票!$C:$AR,30,FALSE))</f>
        <v/>
      </c>
      <c r="M96" s="21" t="str">
        <f>IF(A96="","",IF(VLOOKUP(A96,[7]令和3年度契約状況調査票!$C:$AR,30,FALSE)="国所管",VLOOKUP(A96,[7]令和3年度契約状況調査票!$C:$AR,24,FALSE),""))</f>
        <v/>
      </c>
      <c r="N96" s="22" t="str">
        <f>IF(A96="","",IF(AND(P96="○",O96="分担契約/単価契約"),"単価契約"&amp;CHAR(10)&amp;"予定調達総額 "&amp;TEXT(VLOOKUP(A96,[7]令和3年度契約状況調査票!$C:$AR,18,FALSE),"#,##0円")&amp;"(B)"&amp;CHAR(10)&amp;"分担契約"&amp;CHAR(10)&amp;VLOOKUP(A96,[7]令和3年度契約状況調査票!$C:$AR,34,FALSE),IF(AND(P96="○",O96="分担契約"),"分担契約"&amp;CHAR(10)&amp;"契約総額 "&amp;TEXT(VLOOKUP(A96,[7]令和3年度契約状況調査票!$C:$AR,18,FALSE),"#,##0円")&amp;"(B)"&amp;CHAR(10)&amp;VLOOKUP(A96,[7]令和3年度契約状況調査票!$C:$AR,34,FALSE),(IF(O96="分担契約/単価契約","単価契約"&amp;CHAR(10)&amp;"予定調達総額 "&amp;TEXT(VLOOKUP(A96,[7]令和3年度契約状況調査票!$C:$AR,18,FALSE),"#,##0円")&amp;CHAR(10)&amp;"分担契約"&amp;CHAR(10)&amp;VLOOKUP(A96,[7]令和3年度契約状況調査票!$C:$AR,34,FALSE),IF(O96="分担契約","分担契約"&amp;CHAR(10)&amp;"契約総額 "&amp;TEXT(VLOOKUP(A96,[7]令和3年度契約状況調査票!$C:$AR,18,FALSE),"#,##0円")&amp;CHAR(10)&amp;VLOOKUP(A96,[7]令和3年度契約状況調査票!$C:$AR,34,FALSE),IF(O96="単価契約","単価契約"&amp;CHAR(10)&amp;"予定調達総額 "&amp;TEXT(VLOOKUP(A96,[7]令和3年度契約状況調査票!$C:$AR,18,FALSE),"#,##0円")&amp;CHAR(10)&amp;VLOOKUP(A96,[7]令和3年度契約状況調査票!$C:$AR,34,FALSE),VLOOKUP(A96,[7]令和3年度契約状況調査票!$C:$AR,34,FALSE))))))))</f>
        <v/>
      </c>
      <c r="O96" s="11" t="str">
        <f>IF(A96="","",VLOOKUP(A96,[7]令和3年度契約状況調査票!$C:$BY,55,FALSE))</f>
        <v/>
      </c>
      <c r="P96" s="11" t="str">
        <f>IF(A96="","",IF(VLOOKUP(A96,[7]令和3年度契約状況調査票!$C:$AR,23,FALSE)="②同種の他の契約の予定価格を類推されるおそれがあるため公表しない","×","○"))</f>
        <v/>
      </c>
    </row>
    <row r="97" spans="1:16" s="11" customFormat="1" ht="60" customHeight="1">
      <c r="A97" s="12" t="str">
        <f>IF(MAX([7]令和3年度契約状況調査票!C96:C341)&gt;=ROW()-5,ROW()-5,"")</f>
        <v/>
      </c>
      <c r="B97" s="13" t="str">
        <f>IF(A97="","",VLOOKUP(A97,[7]令和3年度契約状況調査票!$C:$AR,7,FALSE))</f>
        <v/>
      </c>
      <c r="C97" s="14" t="str">
        <f>IF(A97="","",VLOOKUP(A97,[7]令和3年度契約状況調査票!$C:$AR,8,FALSE))</f>
        <v/>
      </c>
      <c r="D97" s="15" t="str">
        <f>IF(A97="","",VLOOKUP(A97,[7]令和3年度契約状況調査票!$C:$AR,11,FALSE))</f>
        <v/>
      </c>
      <c r="E97" s="13" t="str">
        <f>IF(A97="","",VLOOKUP(A97,[7]令和3年度契約状況調査票!$C:$AR,12,FALSE))</f>
        <v/>
      </c>
      <c r="F97" s="16" t="str">
        <f>IF(A97="","",VLOOKUP(A97,[7]令和3年度契約状況調査票!$C:$AR,13,FALSE))</f>
        <v/>
      </c>
      <c r="G97" s="17" t="str">
        <f>IF(A97="","",IF(VLOOKUP(A97,[7]令和3年度契約状況調査票!$C:$AR,14,FALSE)="②一般競争入札（総合評価方式）","一般競争入札"&amp;CHAR(10)&amp;"（総合評価方式）","一般競争入札"))</f>
        <v/>
      </c>
      <c r="H97" s="18" t="str">
        <f>IF(A97="","",IF(VLOOKUP(A97,[7]令和3年度契約状況調査票!$C:$AR,23,FALSE)="②同種の他の契約の予定価格を類推されるおそれがあるため公表しない","同種の他の契約の予定価格を類推されるおそれがあるため公表しない",IF(VLOOKUP(A97,[7]令和3年度契約状況調査票!$C:$AR,23,FALSE)="－","－",IF(VLOOKUP(A97,[7]令和3年度契約状況調査票!$C:$AR,9,FALSE)&lt;&gt;"",TEXT(VLOOKUP(A97,[7]令和3年度契約状況調査票!$C:$AR,16,FALSE),"#,##0円")&amp;CHAR(10)&amp;"(A)",VLOOKUP(A97,[7]令和3年度契約状況調査票!$C:$AR,16,FALSE)))))</f>
        <v/>
      </c>
      <c r="I97" s="18" t="str">
        <f>IF(A97="","",VLOOKUP(A97,[7]令和3年度契約状況調査票!$C:$AR,17,FALSE))</f>
        <v/>
      </c>
      <c r="J97" s="19" t="str">
        <f>IF(A97="","",IF(VLOOKUP(A97,[7]令和3年度契約状況調査票!$C:$AR,23,FALSE)="②同種の他の契約の予定価格を類推されるおそれがあるため公表しない","－",IF(VLOOKUP(A97,[7]令和3年度契約状況調査票!$C:$AR,23,FALSE)="－","－",IF(VLOOKUP(A97,[7]令和3年度契約状況調査票!$C:$AR,9,FALSE)&lt;&gt;"",TEXT(VLOOKUP(A97,[7]令和3年度契約状況調査票!$C:$AR,19,FALSE),"#.0%")&amp;CHAR(10)&amp;"(B/A×100)",VLOOKUP(A97,[7]令和3年度契約状況調査票!$C:$AR,19,FALSE)))))</f>
        <v/>
      </c>
      <c r="K97" s="20" t="str">
        <f>IF(A97="","",IF(VLOOKUP(A97,[7]令和3年度契約状況調査票!$C:$AR,29,FALSE)="①公益社団法人","公社",IF(VLOOKUP(A97,[7]令和3年度契約状況調査票!$C:$AR,29,FALSE)="②公益財団法人","公財","")))</f>
        <v/>
      </c>
      <c r="L97" s="20" t="str">
        <f>IF(A97="","",VLOOKUP(A97,[7]令和3年度契約状況調査票!$C:$AR,30,FALSE))</f>
        <v/>
      </c>
      <c r="M97" s="21" t="str">
        <f>IF(A97="","",IF(VLOOKUP(A97,[7]令和3年度契約状況調査票!$C:$AR,30,FALSE)="国所管",VLOOKUP(A97,[7]令和3年度契約状況調査票!$C:$AR,24,FALSE),""))</f>
        <v/>
      </c>
      <c r="N97" s="22" t="str">
        <f>IF(A97="","",IF(AND(P97="○",O97="分担契約/単価契約"),"単価契約"&amp;CHAR(10)&amp;"予定調達総額 "&amp;TEXT(VLOOKUP(A97,[7]令和3年度契約状況調査票!$C:$AR,18,FALSE),"#,##0円")&amp;"(B)"&amp;CHAR(10)&amp;"分担契約"&amp;CHAR(10)&amp;VLOOKUP(A97,[7]令和3年度契約状況調査票!$C:$AR,34,FALSE),IF(AND(P97="○",O97="分担契約"),"分担契約"&amp;CHAR(10)&amp;"契約総額 "&amp;TEXT(VLOOKUP(A97,[7]令和3年度契約状況調査票!$C:$AR,18,FALSE),"#,##0円")&amp;"(B)"&amp;CHAR(10)&amp;VLOOKUP(A97,[7]令和3年度契約状況調査票!$C:$AR,34,FALSE),(IF(O97="分担契約/単価契約","単価契約"&amp;CHAR(10)&amp;"予定調達総額 "&amp;TEXT(VLOOKUP(A97,[7]令和3年度契約状況調査票!$C:$AR,18,FALSE),"#,##0円")&amp;CHAR(10)&amp;"分担契約"&amp;CHAR(10)&amp;VLOOKUP(A97,[7]令和3年度契約状況調査票!$C:$AR,34,FALSE),IF(O97="分担契約","分担契約"&amp;CHAR(10)&amp;"契約総額 "&amp;TEXT(VLOOKUP(A97,[7]令和3年度契約状況調査票!$C:$AR,18,FALSE),"#,##0円")&amp;CHAR(10)&amp;VLOOKUP(A97,[7]令和3年度契約状況調査票!$C:$AR,34,FALSE),IF(O97="単価契約","単価契約"&amp;CHAR(10)&amp;"予定調達総額 "&amp;TEXT(VLOOKUP(A97,[7]令和3年度契約状況調査票!$C:$AR,18,FALSE),"#,##0円")&amp;CHAR(10)&amp;VLOOKUP(A97,[7]令和3年度契約状況調査票!$C:$AR,34,FALSE),VLOOKUP(A97,[7]令和3年度契約状況調査票!$C:$AR,34,FALSE))))))))</f>
        <v/>
      </c>
      <c r="O97" s="11" t="str">
        <f>IF(A97="","",VLOOKUP(A97,[7]令和3年度契約状況調査票!$C:$BY,55,FALSE))</f>
        <v/>
      </c>
      <c r="P97" s="11" t="str">
        <f>IF(A97="","",IF(VLOOKUP(A97,[7]令和3年度契約状況調査票!$C:$AR,23,FALSE)="②同種の他の契約の予定価格を類推されるおそれがあるため公表しない","×","○"))</f>
        <v/>
      </c>
    </row>
    <row r="98" spans="1:16" s="11" customFormat="1" ht="60" customHeight="1">
      <c r="A98" s="12" t="str">
        <f>IF(MAX([7]令和3年度契約状況調査票!C97:C342)&gt;=ROW()-5,ROW()-5,"")</f>
        <v/>
      </c>
      <c r="B98" s="13" t="str">
        <f>IF(A98="","",VLOOKUP(A98,[7]令和3年度契約状況調査票!$C:$AR,7,FALSE))</f>
        <v/>
      </c>
      <c r="C98" s="14" t="str">
        <f>IF(A98="","",VLOOKUP(A98,[7]令和3年度契約状況調査票!$C:$AR,8,FALSE))</f>
        <v/>
      </c>
      <c r="D98" s="15" t="str">
        <f>IF(A98="","",VLOOKUP(A98,[7]令和3年度契約状況調査票!$C:$AR,11,FALSE))</f>
        <v/>
      </c>
      <c r="E98" s="13" t="str">
        <f>IF(A98="","",VLOOKUP(A98,[7]令和3年度契約状況調査票!$C:$AR,12,FALSE))</f>
        <v/>
      </c>
      <c r="F98" s="16" t="str">
        <f>IF(A98="","",VLOOKUP(A98,[7]令和3年度契約状況調査票!$C:$AR,13,FALSE))</f>
        <v/>
      </c>
      <c r="G98" s="17" t="str">
        <f>IF(A98="","",IF(VLOOKUP(A98,[7]令和3年度契約状況調査票!$C:$AR,14,FALSE)="②一般競争入札（総合評価方式）","一般競争入札"&amp;CHAR(10)&amp;"（総合評価方式）","一般競争入札"))</f>
        <v/>
      </c>
      <c r="H98" s="18" t="str">
        <f>IF(A98="","",IF(VLOOKUP(A98,[7]令和3年度契約状況調査票!$C:$AR,23,FALSE)="②同種の他の契約の予定価格を類推されるおそれがあるため公表しない","同種の他の契約の予定価格を類推されるおそれがあるため公表しない",IF(VLOOKUP(A98,[7]令和3年度契約状況調査票!$C:$AR,23,FALSE)="－","－",IF(VLOOKUP(A98,[7]令和3年度契約状況調査票!$C:$AR,9,FALSE)&lt;&gt;"",TEXT(VLOOKUP(A98,[7]令和3年度契約状況調査票!$C:$AR,16,FALSE),"#,##0円")&amp;CHAR(10)&amp;"(A)",VLOOKUP(A98,[7]令和3年度契約状況調査票!$C:$AR,16,FALSE)))))</f>
        <v/>
      </c>
      <c r="I98" s="18" t="str">
        <f>IF(A98="","",VLOOKUP(A98,[7]令和3年度契約状況調査票!$C:$AR,17,FALSE))</f>
        <v/>
      </c>
      <c r="J98" s="19" t="str">
        <f>IF(A98="","",IF(VLOOKUP(A98,[7]令和3年度契約状況調査票!$C:$AR,23,FALSE)="②同種の他の契約の予定価格を類推されるおそれがあるため公表しない","－",IF(VLOOKUP(A98,[7]令和3年度契約状況調査票!$C:$AR,23,FALSE)="－","－",IF(VLOOKUP(A98,[7]令和3年度契約状況調査票!$C:$AR,9,FALSE)&lt;&gt;"",TEXT(VLOOKUP(A98,[7]令和3年度契約状況調査票!$C:$AR,19,FALSE),"#.0%")&amp;CHAR(10)&amp;"(B/A×100)",VLOOKUP(A98,[7]令和3年度契約状況調査票!$C:$AR,19,FALSE)))))</f>
        <v/>
      </c>
      <c r="K98" s="20" t="str">
        <f>IF(A98="","",IF(VLOOKUP(A98,[7]令和3年度契約状況調査票!$C:$AR,29,FALSE)="①公益社団法人","公社",IF(VLOOKUP(A98,[7]令和3年度契約状況調査票!$C:$AR,29,FALSE)="②公益財団法人","公財","")))</f>
        <v/>
      </c>
      <c r="L98" s="20" t="str">
        <f>IF(A98="","",VLOOKUP(A98,[7]令和3年度契約状況調査票!$C:$AR,30,FALSE))</f>
        <v/>
      </c>
      <c r="M98" s="21" t="str">
        <f>IF(A98="","",IF(VLOOKUP(A98,[7]令和3年度契約状況調査票!$C:$AR,30,FALSE)="国所管",VLOOKUP(A98,[7]令和3年度契約状況調査票!$C:$AR,24,FALSE),""))</f>
        <v/>
      </c>
      <c r="N98" s="22" t="str">
        <f>IF(A98="","",IF(AND(P98="○",O98="分担契約/単価契約"),"単価契約"&amp;CHAR(10)&amp;"予定調達総額 "&amp;TEXT(VLOOKUP(A98,[7]令和3年度契約状況調査票!$C:$AR,18,FALSE),"#,##0円")&amp;"(B)"&amp;CHAR(10)&amp;"分担契約"&amp;CHAR(10)&amp;VLOOKUP(A98,[7]令和3年度契約状況調査票!$C:$AR,34,FALSE),IF(AND(P98="○",O98="分担契約"),"分担契約"&amp;CHAR(10)&amp;"契約総額 "&amp;TEXT(VLOOKUP(A98,[7]令和3年度契約状況調査票!$C:$AR,18,FALSE),"#,##0円")&amp;"(B)"&amp;CHAR(10)&amp;VLOOKUP(A98,[7]令和3年度契約状況調査票!$C:$AR,34,FALSE),(IF(O98="分担契約/単価契約","単価契約"&amp;CHAR(10)&amp;"予定調達総額 "&amp;TEXT(VLOOKUP(A98,[7]令和3年度契約状況調査票!$C:$AR,18,FALSE),"#,##0円")&amp;CHAR(10)&amp;"分担契約"&amp;CHAR(10)&amp;VLOOKUP(A98,[7]令和3年度契約状況調査票!$C:$AR,34,FALSE),IF(O98="分担契約","分担契約"&amp;CHAR(10)&amp;"契約総額 "&amp;TEXT(VLOOKUP(A98,[7]令和3年度契約状況調査票!$C:$AR,18,FALSE),"#,##0円")&amp;CHAR(10)&amp;VLOOKUP(A98,[7]令和3年度契約状況調査票!$C:$AR,34,FALSE),IF(O98="単価契約","単価契約"&amp;CHAR(10)&amp;"予定調達総額 "&amp;TEXT(VLOOKUP(A98,[7]令和3年度契約状況調査票!$C:$AR,18,FALSE),"#,##0円")&amp;CHAR(10)&amp;VLOOKUP(A98,[7]令和3年度契約状況調査票!$C:$AR,34,FALSE),VLOOKUP(A98,[7]令和3年度契約状況調査票!$C:$AR,34,FALSE))))))))</f>
        <v/>
      </c>
      <c r="O98" s="11" t="str">
        <f>IF(A98="","",VLOOKUP(A98,[7]令和3年度契約状況調査票!$C:$BY,55,FALSE))</f>
        <v/>
      </c>
      <c r="P98" s="11" t="str">
        <f>IF(A98="","",IF(VLOOKUP(A98,[7]令和3年度契約状況調査票!$C:$AR,23,FALSE)="②同種の他の契約の予定価格を類推されるおそれがあるため公表しない","×","○"))</f>
        <v/>
      </c>
    </row>
    <row r="99" spans="1:16" s="11" customFormat="1" ht="60" customHeight="1">
      <c r="A99" s="12" t="str">
        <f>IF(MAX([7]令和3年度契約状況調査票!C98:C343)&gt;=ROW()-5,ROW()-5,"")</f>
        <v/>
      </c>
      <c r="B99" s="13" t="str">
        <f>IF(A99="","",VLOOKUP(A99,[7]令和3年度契約状況調査票!$C:$AR,7,FALSE))</f>
        <v/>
      </c>
      <c r="C99" s="14" t="str">
        <f>IF(A99="","",VLOOKUP(A99,[7]令和3年度契約状況調査票!$C:$AR,8,FALSE))</f>
        <v/>
      </c>
      <c r="D99" s="15" t="str">
        <f>IF(A99="","",VLOOKUP(A99,[7]令和3年度契約状況調査票!$C:$AR,11,FALSE))</f>
        <v/>
      </c>
      <c r="E99" s="13" t="str">
        <f>IF(A99="","",VLOOKUP(A99,[7]令和3年度契約状況調査票!$C:$AR,12,FALSE))</f>
        <v/>
      </c>
      <c r="F99" s="16" t="str">
        <f>IF(A99="","",VLOOKUP(A99,[7]令和3年度契約状況調査票!$C:$AR,13,FALSE))</f>
        <v/>
      </c>
      <c r="G99" s="17" t="str">
        <f>IF(A99="","",IF(VLOOKUP(A99,[7]令和3年度契約状況調査票!$C:$AR,14,FALSE)="②一般競争入札（総合評価方式）","一般競争入札"&amp;CHAR(10)&amp;"（総合評価方式）","一般競争入札"))</f>
        <v/>
      </c>
      <c r="H99" s="18" t="str">
        <f>IF(A99="","",IF(VLOOKUP(A99,[7]令和3年度契約状況調査票!$C:$AR,23,FALSE)="②同種の他の契約の予定価格を類推されるおそれがあるため公表しない","同種の他の契約の予定価格を類推されるおそれがあるため公表しない",IF(VLOOKUP(A99,[7]令和3年度契約状況調査票!$C:$AR,23,FALSE)="－","－",IF(VLOOKUP(A99,[7]令和3年度契約状況調査票!$C:$AR,9,FALSE)&lt;&gt;"",TEXT(VLOOKUP(A99,[7]令和3年度契約状況調査票!$C:$AR,16,FALSE),"#,##0円")&amp;CHAR(10)&amp;"(A)",VLOOKUP(A99,[7]令和3年度契約状況調査票!$C:$AR,16,FALSE)))))</f>
        <v/>
      </c>
      <c r="I99" s="18" t="str">
        <f>IF(A99="","",VLOOKUP(A99,[7]令和3年度契約状況調査票!$C:$AR,17,FALSE))</f>
        <v/>
      </c>
      <c r="J99" s="19" t="str">
        <f>IF(A99="","",IF(VLOOKUP(A99,[7]令和3年度契約状況調査票!$C:$AR,23,FALSE)="②同種の他の契約の予定価格を類推されるおそれがあるため公表しない","－",IF(VLOOKUP(A99,[7]令和3年度契約状況調査票!$C:$AR,23,FALSE)="－","－",IF(VLOOKUP(A99,[7]令和3年度契約状況調査票!$C:$AR,9,FALSE)&lt;&gt;"",TEXT(VLOOKUP(A99,[7]令和3年度契約状況調査票!$C:$AR,19,FALSE),"#.0%")&amp;CHAR(10)&amp;"(B/A×100)",VLOOKUP(A99,[7]令和3年度契約状況調査票!$C:$AR,19,FALSE)))))</f>
        <v/>
      </c>
      <c r="K99" s="20" t="str">
        <f>IF(A99="","",IF(VLOOKUP(A99,[7]令和3年度契約状況調査票!$C:$AR,29,FALSE)="①公益社団法人","公社",IF(VLOOKUP(A99,[7]令和3年度契約状況調査票!$C:$AR,29,FALSE)="②公益財団法人","公財","")))</f>
        <v/>
      </c>
      <c r="L99" s="20" t="str">
        <f>IF(A99="","",VLOOKUP(A99,[7]令和3年度契約状況調査票!$C:$AR,30,FALSE))</f>
        <v/>
      </c>
      <c r="M99" s="21" t="str">
        <f>IF(A99="","",IF(VLOOKUP(A99,[7]令和3年度契約状況調査票!$C:$AR,30,FALSE)="国所管",VLOOKUP(A99,[7]令和3年度契約状況調査票!$C:$AR,24,FALSE),""))</f>
        <v/>
      </c>
      <c r="N99" s="22" t="str">
        <f>IF(A99="","",IF(AND(P99="○",O99="分担契約/単価契約"),"単価契約"&amp;CHAR(10)&amp;"予定調達総額 "&amp;TEXT(VLOOKUP(A99,[7]令和3年度契約状況調査票!$C:$AR,18,FALSE),"#,##0円")&amp;"(B)"&amp;CHAR(10)&amp;"分担契約"&amp;CHAR(10)&amp;VLOOKUP(A99,[7]令和3年度契約状況調査票!$C:$AR,34,FALSE),IF(AND(P99="○",O99="分担契約"),"分担契約"&amp;CHAR(10)&amp;"契約総額 "&amp;TEXT(VLOOKUP(A99,[7]令和3年度契約状況調査票!$C:$AR,18,FALSE),"#,##0円")&amp;"(B)"&amp;CHAR(10)&amp;VLOOKUP(A99,[7]令和3年度契約状況調査票!$C:$AR,34,FALSE),(IF(O99="分担契約/単価契約","単価契約"&amp;CHAR(10)&amp;"予定調達総額 "&amp;TEXT(VLOOKUP(A99,[7]令和3年度契約状況調査票!$C:$AR,18,FALSE),"#,##0円")&amp;CHAR(10)&amp;"分担契約"&amp;CHAR(10)&amp;VLOOKUP(A99,[7]令和3年度契約状況調査票!$C:$AR,34,FALSE),IF(O99="分担契約","分担契約"&amp;CHAR(10)&amp;"契約総額 "&amp;TEXT(VLOOKUP(A99,[7]令和3年度契約状況調査票!$C:$AR,18,FALSE),"#,##0円")&amp;CHAR(10)&amp;VLOOKUP(A99,[7]令和3年度契約状況調査票!$C:$AR,34,FALSE),IF(O99="単価契約","単価契約"&amp;CHAR(10)&amp;"予定調達総額 "&amp;TEXT(VLOOKUP(A99,[7]令和3年度契約状況調査票!$C:$AR,18,FALSE),"#,##0円")&amp;CHAR(10)&amp;VLOOKUP(A99,[7]令和3年度契約状況調査票!$C:$AR,34,FALSE),VLOOKUP(A99,[7]令和3年度契約状況調査票!$C:$AR,34,FALSE))))))))</f>
        <v/>
      </c>
      <c r="O99" s="11" t="str">
        <f>IF(A99="","",VLOOKUP(A99,[7]令和3年度契約状況調査票!$C:$BY,55,FALSE))</f>
        <v/>
      </c>
      <c r="P99" s="11" t="str">
        <f>IF(A99="","",IF(VLOOKUP(A99,[7]令和3年度契約状況調査票!$C:$AR,23,FALSE)="②同種の他の契約の予定価格を類推されるおそれがあるため公表しない","×","○"))</f>
        <v/>
      </c>
    </row>
    <row r="100" spans="1:16" s="11" customFormat="1" ht="60" customHeight="1">
      <c r="A100" s="12" t="str">
        <f>IF(MAX([7]令和3年度契約状況調査票!C99:C344)&gt;=ROW()-5,ROW()-5,"")</f>
        <v/>
      </c>
      <c r="B100" s="13" t="str">
        <f>IF(A100="","",VLOOKUP(A100,[7]令和3年度契約状況調査票!$C:$AR,7,FALSE))</f>
        <v/>
      </c>
      <c r="C100" s="14" t="str">
        <f>IF(A100="","",VLOOKUP(A100,[7]令和3年度契約状況調査票!$C:$AR,8,FALSE))</f>
        <v/>
      </c>
      <c r="D100" s="15" t="str">
        <f>IF(A100="","",VLOOKUP(A100,[7]令和3年度契約状況調査票!$C:$AR,11,FALSE))</f>
        <v/>
      </c>
      <c r="E100" s="13" t="str">
        <f>IF(A100="","",VLOOKUP(A100,[7]令和3年度契約状況調査票!$C:$AR,12,FALSE))</f>
        <v/>
      </c>
      <c r="F100" s="16" t="str">
        <f>IF(A100="","",VLOOKUP(A100,[7]令和3年度契約状況調査票!$C:$AR,13,FALSE))</f>
        <v/>
      </c>
      <c r="G100" s="17" t="str">
        <f>IF(A100="","",IF(VLOOKUP(A100,[7]令和3年度契約状況調査票!$C:$AR,14,FALSE)="②一般競争入札（総合評価方式）","一般競争入札"&amp;CHAR(10)&amp;"（総合評価方式）","一般競争入札"))</f>
        <v/>
      </c>
      <c r="H100" s="18" t="str">
        <f>IF(A100="","",IF(VLOOKUP(A100,[7]令和3年度契約状況調査票!$C:$AR,23,FALSE)="②同種の他の契約の予定価格を類推されるおそれがあるため公表しない","同種の他の契約の予定価格を類推されるおそれがあるため公表しない",IF(VLOOKUP(A100,[7]令和3年度契約状況調査票!$C:$AR,23,FALSE)="－","－",IF(VLOOKUP(A100,[7]令和3年度契約状況調査票!$C:$AR,9,FALSE)&lt;&gt;"",TEXT(VLOOKUP(A100,[7]令和3年度契約状況調査票!$C:$AR,16,FALSE),"#,##0円")&amp;CHAR(10)&amp;"(A)",VLOOKUP(A100,[7]令和3年度契約状況調査票!$C:$AR,16,FALSE)))))</f>
        <v/>
      </c>
      <c r="I100" s="18" t="str">
        <f>IF(A100="","",VLOOKUP(A100,[7]令和3年度契約状況調査票!$C:$AR,17,FALSE))</f>
        <v/>
      </c>
      <c r="J100" s="19" t="str">
        <f>IF(A100="","",IF(VLOOKUP(A100,[7]令和3年度契約状況調査票!$C:$AR,23,FALSE)="②同種の他の契約の予定価格を類推されるおそれがあるため公表しない","－",IF(VLOOKUP(A100,[7]令和3年度契約状況調査票!$C:$AR,23,FALSE)="－","－",IF(VLOOKUP(A100,[7]令和3年度契約状況調査票!$C:$AR,9,FALSE)&lt;&gt;"",TEXT(VLOOKUP(A100,[7]令和3年度契約状況調査票!$C:$AR,19,FALSE),"#.0%")&amp;CHAR(10)&amp;"(B/A×100)",VLOOKUP(A100,[7]令和3年度契約状況調査票!$C:$AR,19,FALSE)))))</f>
        <v/>
      </c>
      <c r="K100" s="20" t="str">
        <f>IF(A100="","",IF(VLOOKUP(A100,[7]令和3年度契約状況調査票!$C:$AR,29,FALSE)="①公益社団法人","公社",IF(VLOOKUP(A100,[7]令和3年度契約状況調査票!$C:$AR,29,FALSE)="②公益財団法人","公財","")))</f>
        <v/>
      </c>
      <c r="L100" s="20" t="str">
        <f>IF(A100="","",VLOOKUP(A100,[7]令和3年度契約状況調査票!$C:$AR,30,FALSE))</f>
        <v/>
      </c>
      <c r="M100" s="21" t="str">
        <f>IF(A100="","",IF(VLOOKUP(A100,[7]令和3年度契約状況調査票!$C:$AR,30,FALSE)="国所管",VLOOKUP(A100,[7]令和3年度契約状況調査票!$C:$AR,24,FALSE),""))</f>
        <v/>
      </c>
      <c r="N100" s="22" t="str">
        <f>IF(A100="","",IF(AND(P100="○",O100="分担契約/単価契約"),"単価契約"&amp;CHAR(10)&amp;"予定調達総額 "&amp;TEXT(VLOOKUP(A100,[7]令和3年度契約状況調査票!$C:$AR,18,FALSE),"#,##0円")&amp;"(B)"&amp;CHAR(10)&amp;"分担契約"&amp;CHAR(10)&amp;VLOOKUP(A100,[7]令和3年度契約状況調査票!$C:$AR,34,FALSE),IF(AND(P100="○",O100="分担契約"),"分担契約"&amp;CHAR(10)&amp;"契約総額 "&amp;TEXT(VLOOKUP(A100,[7]令和3年度契約状況調査票!$C:$AR,18,FALSE),"#,##0円")&amp;"(B)"&amp;CHAR(10)&amp;VLOOKUP(A100,[7]令和3年度契約状況調査票!$C:$AR,34,FALSE),(IF(O100="分担契約/単価契約","単価契約"&amp;CHAR(10)&amp;"予定調達総額 "&amp;TEXT(VLOOKUP(A100,[7]令和3年度契約状況調査票!$C:$AR,18,FALSE),"#,##0円")&amp;CHAR(10)&amp;"分担契約"&amp;CHAR(10)&amp;VLOOKUP(A100,[7]令和3年度契約状況調査票!$C:$AR,34,FALSE),IF(O100="分担契約","分担契約"&amp;CHAR(10)&amp;"契約総額 "&amp;TEXT(VLOOKUP(A100,[7]令和3年度契約状況調査票!$C:$AR,18,FALSE),"#,##0円")&amp;CHAR(10)&amp;VLOOKUP(A100,[7]令和3年度契約状況調査票!$C:$AR,34,FALSE),IF(O100="単価契約","単価契約"&amp;CHAR(10)&amp;"予定調達総額 "&amp;TEXT(VLOOKUP(A100,[7]令和3年度契約状況調査票!$C:$AR,18,FALSE),"#,##0円")&amp;CHAR(10)&amp;VLOOKUP(A100,[7]令和3年度契約状況調査票!$C:$AR,34,FALSE),VLOOKUP(A100,[7]令和3年度契約状況調査票!$C:$AR,34,FALSE))))))))</f>
        <v/>
      </c>
      <c r="O100" s="11" t="str">
        <f>IF(A100="","",VLOOKUP(A100,[7]令和3年度契約状況調査票!$C:$BY,55,FALSE))</f>
        <v/>
      </c>
      <c r="P100" s="11" t="str">
        <f>IF(A100="","",IF(VLOOKUP(A100,[7]令和3年度契約状況調査票!$C:$AR,23,FALSE)="②同種の他の契約の予定価格を類推されるおそれがあるため公表しない","×","○"))</f>
        <v/>
      </c>
    </row>
    <row r="101" spans="1:16" s="11" customFormat="1" ht="60" customHeight="1">
      <c r="A101" s="12" t="str">
        <f>IF(MAX([7]令和3年度契約状況調査票!C100:C345)&gt;=ROW()-5,ROW()-5,"")</f>
        <v/>
      </c>
      <c r="B101" s="13" t="str">
        <f>IF(A101="","",VLOOKUP(A101,[7]令和3年度契約状況調査票!$C:$AR,7,FALSE))</f>
        <v/>
      </c>
      <c r="C101" s="14" t="str">
        <f>IF(A101="","",VLOOKUP(A101,[7]令和3年度契約状況調査票!$C:$AR,8,FALSE))</f>
        <v/>
      </c>
      <c r="D101" s="15" t="str">
        <f>IF(A101="","",VLOOKUP(A101,[7]令和3年度契約状況調査票!$C:$AR,11,FALSE))</f>
        <v/>
      </c>
      <c r="E101" s="13" t="str">
        <f>IF(A101="","",VLOOKUP(A101,[7]令和3年度契約状況調査票!$C:$AR,12,FALSE))</f>
        <v/>
      </c>
      <c r="F101" s="16" t="str">
        <f>IF(A101="","",VLOOKUP(A101,[7]令和3年度契約状況調査票!$C:$AR,13,FALSE))</f>
        <v/>
      </c>
      <c r="G101" s="17" t="str">
        <f>IF(A101="","",IF(VLOOKUP(A101,[7]令和3年度契約状況調査票!$C:$AR,14,FALSE)="②一般競争入札（総合評価方式）","一般競争入札"&amp;CHAR(10)&amp;"（総合評価方式）","一般競争入札"))</f>
        <v/>
      </c>
      <c r="H101" s="18" t="str">
        <f>IF(A101="","",IF(VLOOKUP(A101,[7]令和3年度契約状況調査票!$C:$AR,23,FALSE)="②同種の他の契約の予定価格を類推されるおそれがあるため公表しない","同種の他の契約の予定価格を類推されるおそれがあるため公表しない",IF(VLOOKUP(A101,[7]令和3年度契約状況調査票!$C:$AR,23,FALSE)="－","－",IF(VLOOKUP(A101,[7]令和3年度契約状況調査票!$C:$AR,9,FALSE)&lt;&gt;"",TEXT(VLOOKUP(A101,[7]令和3年度契約状況調査票!$C:$AR,16,FALSE),"#,##0円")&amp;CHAR(10)&amp;"(A)",VLOOKUP(A101,[7]令和3年度契約状況調査票!$C:$AR,16,FALSE)))))</f>
        <v/>
      </c>
      <c r="I101" s="18" t="str">
        <f>IF(A101="","",VLOOKUP(A101,[7]令和3年度契約状況調査票!$C:$AR,17,FALSE))</f>
        <v/>
      </c>
      <c r="J101" s="19" t="str">
        <f>IF(A101="","",IF(VLOOKUP(A101,[7]令和3年度契約状況調査票!$C:$AR,23,FALSE)="②同種の他の契約の予定価格を類推されるおそれがあるため公表しない","－",IF(VLOOKUP(A101,[7]令和3年度契約状況調査票!$C:$AR,23,FALSE)="－","－",IF(VLOOKUP(A101,[7]令和3年度契約状況調査票!$C:$AR,9,FALSE)&lt;&gt;"",TEXT(VLOOKUP(A101,[7]令和3年度契約状況調査票!$C:$AR,19,FALSE),"#.0%")&amp;CHAR(10)&amp;"(B/A×100)",VLOOKUP(A101,[7]令和3年度契約状況調査票!$C:$AR,19,FALSE)))))</f>
        <v/>
      </c>
      <c r="K101" s="20" t="str">
        <f>IF(A101="","",IF(VLOOKUP(A101,[7]令和3年度契約状況調査票!$C:$AR,29,FALSE)="①公益社団法人","公社",IF(VLOOKUP(A101,[7]令和3年度契約状況調査票!$C:$AR,29,FALSE)="②公益財団法人","公財","")))</f>
        <v/>
      </c>
      <c r="L101" s="20" t="str">
        <f>IF(A101="","",VLOOKUP(A101,[7]令和3年度契約状況調査票!$C:$AR,30,FALSE))</f>
        <v/>
      </c>
      <c r="M101" s="21" t="str">
        <f>IF(A101="","",IF(VLOOKUP(A101,[7]令和3年度契約状況調査票!$C:$AR,30,FALSE)="国所管",VLOOKUP(A101,[7]令和3年度契約状況調査票!$C:$AR,24,FALSE),""))</f>
        <v/>
      </c>
      <c r="N101" s="22" t="str">
        <f>IF(A101="","",IF(AND(P101="○",O101="分担契約/単価契約"),"単価契約"&amp;CHAR(10)&amp;"予定調達総額 "&amp;TEXT(VLOOKUP(A101,[7]令和3年度契約状況調査票!$C:$AR,18,FALSE),"#,##0円")&amp;"(B)"&amp;CHAR(10)&amp;"分担契約"&amp;CHAR(10)&amp;VLOOKUP(A101,[7]令和3年度契約状況調査票!$C:$AR,34,FALSE),IF(AND(P101="○",O101="分担契約"),"分担契約"&amp;CHAR(10)&amp;"契約総額 "&amp;TEXT(VLOOKUP(A101,[7]令和3年度契約状況調査票!$C:$AR,18,FALSE),"#,##0円")&amp;"(B)"&amp;CHAR(10)&amp;VLOOKUP(A101,[7]令和3年度契約状況調査票!$C:$AR,34,FALSE),(IF(O101="分担契約/単価契約","単価契約"&amp;CHAR(10)&amp;"予定調達総額 "&amp;TEXT(VLOOKUP(A101,[7]令和3年度契約状況調査票!$C:$AR,18,FALSE),"#,##0円")&amp;CHAR(10)&amp;"分担契約"&amp;CHAR(10)&amp;VLOOKUP(A101,[7]令和3年度契約状況調査票!$C:$AR,34,FALSE),IF(O101="分担契約","分担契約"&amp;CHAR(10)&amp;"契約総額 "&amp;TEXT(VLOOKUP(A101,[7]令和3年度契約状況調査票!$C:$AR,18,FALSE),"#,##0円")&amp;CHAR(10)&amp;VLOOKUP(A101,[7]令和3年度契約状況調査票!$C:$AR,34,FALSE),IF(O101="単価契約","単価契約"&amp;CHAR(10)&amp;"予定調達総額 "&amp;TEXT(VLOOKUP(A101,[7]令和3年度契約状況調査票!$C:$AR,18,FALSE),"#,##0円")&amp;CHAR(10)&amp;VLOOKUP(A101,[7]令和3年度契約状況調査票!$C:$AR,34,FALSE),VLOOKUP(A101,[7]令和3年度契約状況調査票!$C:$AR,34,FALSE))))))))</f>
        <v/>
      </c>
      <c r="O101" s="11" t="str">
        <f>IF(A101="","",VLOOKUP(A101,[7]令和3年度契約状況調査票!$C:$BY,55,FALSE))</f>
        <v/>
      </c>
      <c r="P101" s="11" t="str">
        <f>IF(A101="","",IF(VLOOKUP(A101,[7]令和3年度契約状況調査票!$C:$AR,23,FALSE)="②同種の他の契約の予定価格を類推されるおそれがあるため公表しない","×","○"))</f>
        <v/>
      </c>
    </row>
    <row r="102" spans="1:16" s="11" customFormat="1" ht="60" customHeight="1">
      <c r="A102" s="12" t="str">
        <f>IF(MAX([7]令和3年度契約状況調査票!C101:C346)&gt;=ROW()-5,ROW()-5,"")</f>
        <v/>
      </c>
      <c r="B102" s="13" t="str">
        <f>IF(A102="","",VLOOKUP(A102,[7]令和3年度契約状況調査票!$C:$AR,7,FALSE))</f>
        <v/>
      </c>
      <c r="C102" s="14" t="str">
        <f>IF(A102="","",VLOOKUP(A102,[7]令和3年度契約状況調査票!$C:$AR,8,FALSE))</f>
        <v/>
      </c>
      <c r="D102" s="15" t="str">
        <f>IF(A102="","",VLOOKUP(A102,[7]令和3年度契約状況調査票!$C:$AR,11,FALSE))</f>
        <v/>
      </c>
      <c r="E102" s="13" t="str">
        <f>IF(A102="","",VLOOKUP(A102,[7]令和3年度契約状況調査票!$C:$AR,12,FALSE))</f>
        <v/>
      </c>
      <c r="F102" s="16" t="str">
        <f>IF(A102="","",VLOOKUP(A102,[7]令和3年度契約状況調査票!$C:$AR,13,FALSE))</f>
        <v/>
      </c>
      <c r="G102" s="17" t="str">
        <f>IF(A102="","",IF(VLOOKUP(A102,[7]令和3年度契約状況調査票!$C:$AR,14,FALSE)="②一般競争入札（総合評価方式）","一般競争入札"&amp;CHAR(10)&amp;"（総合評価方式）","一般競争入札"))</f>
        <v/>
      </c>
      <c r="H102" s="18" t="str">
        <f>IF(A102="","",IF(VLOOKUP(A102,[7]令和3年度契約状況調査票!$C:$AR,23,FALSE)="②同種の他の契約の予定価格を類推されるおそれがあるため公表しない","同種の他の契約の予定価格を類推されるおそれがあるため公表しない",IF(VLOOKUP(A102,[7]令和3年度契約状況調査票!$C:$AR,23,FALSE)="－","－",IF(VLOOKUP(A102,[7]令和3年度契約状況調査票!$C:$AR,9,FALSE)&lt;&gt;"",TEXT(VLOOKUP(A102,[7]令和3年度契約状況調査票!$C:$AR,16,FALSE),"#,##0円")&amp;CHAR(10)&amp;"(A)",VLOOKUP(A102,[7]令和3年度契約状況調査票!$C:$AR,16,FALSE)))))</f>
        <v/>
      </c>
      <c r="I102" s="18" t="str">
        <f>IF(A102="","",VLOOKUP(A102,[7]令和3年度契約状況調査票!$C:$AR,17,FALSE))</f>
        <v/>
      </c>
      <c r="J102" s="19" t="str">
        <f>IF(A102="","",IF(VLOOKUP(A102,[7]令和3年度契約状況調査票!$C:$AR,23,FALSE)="②同種の他の契約の予定価格を類推されるおそれがあるため公表しない","－",IF(VLOOKUP(A102,[7]令和3年度契約状況調査票!$C:$AR,23,FALSE)="－","－",IF(VLOOKUP(A102,[7]令和3年度契約状況調査票!$C:$AR,9,FALSE)&lt;&gt;"",TEXT(VLOOKUP(A102,[7]令和3年度契約状況調査票!$C:$AR,19,FALSE),"#.0%")&amp;CHAR(10)&amp;"(B/A×100)",VLOOKUP(A102,[7]令和3年度契約状況調査票!$C:$AR,19,FALSE)))))</f>
        <v/>
      </c>
      <c r="K102" s="20" t="str">
        <f>IF(A102="","",IF(VLOOKUP(A102,[7]令和3年度契約状況調査票!$C:$AR,29,FALSE)="①公益社団法人","公社",IF(VLOOKUP(A102,[7]令和3年度契約状況調査票!$C:$AR,29,FALSE)="②公益財団法人","公財","")))</f>
        <v/>
      </c>
      <c r="L102" s="20" t="str">
        <f>IF(A102="","",VLOOKUP(A102,[7]令和3年度契約状況調査票!$C:$AR,30,FALSE))</f>
        <v/>
      </c>
      <c r="M102" s="21" t="str">
        <f>IF(A102="","",IF(VLOOKUP(A102,[7]令和3年度契約状況調査票!$C:$AR,30,FALSE)="国所管",VLOOKUP(A102,[7]令和3年度契約状況調査票!$C:$AR,24,FALSE),""))</f>
        <v/>
      </c>
      <c r="N102" s="22" t="str">
        <f>IF(A102="","",IF(AND(P102="○",O102="分担契約/単価契約"),"単価契約"&amp;CHAR(10)&amp;"予定調達総額 "&amp;TEXT(VLOOKUP(A102,[7]令和3年度契約状況調査票!$C:$AR,18,FALSE),"#,##0円")&amp;"(B)"&amp;CHAR(10)&amp;"分担契約"&amp;CHAR(10)&amp;VLOOKUP(A102,[7]令和3年度契約状況調査票!$C:$AR,34,FALSE),IF(AND(P102="○",O102="分担契約"),"分担契約"&amp;CHAR(10)&amp;"契約総額 "&amp;TEXT(VLOOKUP(A102,[7]令和3年度契約状況調査票!$C:$AR,18,FALSE),"#,##0円")&amp;"(B)"&amp;CHAR(10)&amp;VLOOKUP(A102,[7]令和3年度契約状況調査票!$C:$AR,34,FALSE),(IF(O102="分担契約/単価契約","単価契約"&amp;CHAR(10)&amp;"予定調達総額 "&amp;TEXT(VLOOKUP(A102,[7]令和3年度契約状況調査票!$C:$AR,18,FALSE),"#,##0円")&amp;CHAR(10)&amp;"分担契約"&amp;CHAR(10)&amp;VLOOKUP(A102,[7]令和3年度契約状況調査票!$C:$AR,34,FALSE),IF(O102="分担契約","分担契約"&amp;CHAR(10)&amp;"契約総額 "&amp;TEXT(VLOOKUP(A102,[7]令和3年度契約状況調査票!$C:$AR,18,FALSE),"#,##0円")&amp;CHAR(10)&amp;VLOOKUP(A102,[7]令和3年度契約状況調査票!$C:$AR,34,FALSE),IF(O102="単価契約","単価契約"&amp;CHAR(10)&amp;"予定調達総額 "&amp;TEXT(VLOOKUP(A102,[7]令和3年度契約状況調査票!$C:$AR,18,FALSE),"#,##0円")&amp;CHAR(10)&amp;VLOOKUP(A102,[7]令和3年度契約状況調査票!$C:$AR,34,FALSE),VLOOKUP(A102,[7]令和3年度契約状況調査票!$C:$AR,34,FALSE))))))))</f>
        <v/>
      </c>
      <c r="O102" s="11" t="str">
        <f>IF(A102="","",VLOOKUP(A102,[7]令和3年度契約状況調査票!$C:$BY,55,FALSE))</f>
        <v/>
      </c>
      <c r="P102" s="11" t="str">
        <f>IF(A102="","",IF(VLOOKUP(A102,[7]令和3年度契約状況調査票!$C:$AR,23,FALSE)="②同種の他の契約の予定価格を類推されるおそれがあるため公表しない","×","○"))</f>
        <v/>
      </c>
    </row>
    <row r="103" spans="1:16" s="11" customFormat="1" ht="60" customHeight="1">
      <c r="A103" s="12" t="str">
        <f>IF(MAX([7]令和3年度契約状況調査票!C102:C347)&gt;=ROW()-5,ROW()-5,"")</f>
        <v/>
      </c>
      <c r="B103" s="13" t="str">
        <f>IF(A103="","",VLOOKUP(A103,[7]令和3年度契約状況調査票!$C:$AR,7,FALSE))</f>
        <v/>
      </c>
      <c r="C103" s="14" t="str">
        <f>IF(A103="","",VLOOKUP(A103,[7]令和3年度契約状況調査票!$C:$AR,8,FALSE))</f>
        <v/>
      </c>
      <c r="D103" s="15" t="str">
        <f>IF(A103="","",VLOOKUP(A103,[7]令和3年度契約状況調査票!$C:$AR,11,FALSE))</f>
        <v/>
      </c>
      <c r="E103" s="13" t="str">
        <f>IF(A103="","",VLOOKUP(A103,[7]令和3年度契約状況調査票!$C:$AR,12,FALSE))</f>
        <v/>
      </c>
      <c r="F103" s="16" t="str">
        <f>IF(A103="","",VLOOKUP(A103,[7]令和3年度契約状況調査票!$C:$AR,13,FALSE))</f>
        <v/>
      </c>
      <c r="G103" s="17" t="str">
        <f>IF(A103="","",IF(VLOOKUP(A103,[7]令和3年度契約状況調査票!$C:$AR,14,FALSE)="②一般競争入札（総合評価方式）","一般競争入札"&amp;CHAR(10)&amp;"（総合評価方式）","一般競争入札"))</f>
        <v/>
      </c>
      <c r="H103" s="18" t="str">
        <f>IF(A103="","",IF(VLOOKUP(A103,[7]令和3年度契約状況調査票!$C:$AR,23,FALSE)="②同種の他の契約の予定価格を類推されるおそれがあるため公表しない","同種の他の契約の予定価格を類推されるおそれがあるため公表しない",IF(VLOOKUP(A103,[7]令和3年度契約状況調査票!$C:$AR,23,FALSE)="－","－",IF(VLOOKUP(A103,[7]令和3年度契約状況調査票!$C:$AR,9,FALSE)&lt;&gt;"",TEXT(VLOOKUP(A103,[7]令和3年度契約状況調査票!$C:$AR,16,FALSE),"#,##0円")&amp;CHAR(10)&amp;"(A)",VLOOKUP(A103,[7]令和3年度契約状況調査票!$C:$AR,16,FALSE)))))</f>
        <v/>
      </c>
      <c r="I103" s="18" t="str">
        <f>IF(A103="","",VLOOKUP(A103,[7]令和3年度契約状況調査票!$C:$AR,17,FALSE))</f>
        <v/>
      </c>
      <c r="J103" s="19" t="str">
        <f>IF(A103="","",IF(VLOOKUP(A103,[7]令和3年度契約状況調査票!$C:$AR,23,FALSE)="②同種の他の契約の予定価格を類推されるおそれがあるため公表しない","－",IF(VLOOKUP(A103,[7]令和3年度契約状況調査票!$C:$AR,23,FALSE)="－","－",IF(VLOOKUP(A103,[7]令和3年度契約状況調査票!$C:$AR,9,FALSE)&lt;&gt;"",TEXT(VLOOKUP(A103,[7]令和3年度契約状況調査票!$C:$AR,19,FALSE),"#.0%")&amp;CHAR(10)&amp;"(B/A×100)",VLOOKUP(A103,[7]令和3年度契約状況調査票!$C:$AR,19,FALSE)))))</f>
        <v/>
      </c>
      <c r="K103" s="20" t="str">
        <f>IF(A103="","",IF(VLOOKUP(A103,[7]令和3年度契約状況調査票!$C:$AR,29,FALSE)="①公益社団法人","公社",IF(VLOOKUP(A103,[7]令和3年度契約状況調査票!$C:$AR,29,FALSE)="②公益財団法人","公財","")))</f>
        <v/>
      </c>
      <c r="L103" s="20" t="str">
        <f>IF(A103="","",VLOOKUP(A103,[7]令和3年度契約状況調査票!$C:$AR,30,FALSE))</f>
        <v/>
      </c>
      <c r="M103" s="21" t="str">
        <f>IF(A103="","",IF(VLOOKUP(A103,[7]令和3年度契約状況調査票!$C:$AR,30,FALSE)="国所管",VLOOKUP(A103,[7]令和3年度契約状況調査票!$C:$AR,24,FALSE),""))</f>
        <v/>
      </c>
      <c r="N103" s="22" t="str">
        <f>IF(A103="","",IF(AND(P103="○",O103="分担契約/単価契約"),"単価契約"&amp;CHAR(10)&amp;"予定調達総額 "&amp;TEXT(VLOOKUP(A103,[7]令和3年度契約状況調査票!$C:$AR,18,FALSE),"#,##0円")&amp;"(B)"&amp;CHAR(10)&amp;"分担契約"&amp;CHAR(10)&amp;VLOOKUP(A103,[7]令和3年度契約状況調査票!$C:$AR,34,FALSE),IF(AND(P103="○",O103="分担契約"),"分担契約"&amp;CHAR(10)&amp;"契約総額 "&amp;TEXT(VLOOKUP(A103,[7]令和3年度契約状況調査票!$C:$AR,18,FALSE),"#,##0円")&amp;"(B)"&amp;CHAR(10)&amp;VLOOKUP(A103,[7]令和3年度契約状況調査票!$C:$AR,34,FALSE),(IF(O103="分担契約/単価契約","単価契約"&amp;CHAR(10)&amp;"予定調達総額 "&amp;TEXT(VLOOKUP(A103,[7]令和3年度契約状況調査票!$C:$AR,18,FALSE),"#,##0円")&amp;CHAR(10)&amp;"分担契約"&amp;CHAR(10)&amp;VLOOKUP(A103,[7]令和3年度契約状況調査票!$C:$AR,34,FALSE),IF(O103="分担契約","分担契約"&amp;CHAR(10)&amp;"契約総額 "&amp;TEXT(VLOOKUP(A103,[7]令和3年度契約状況調査票!$C:$AR,18,FALSE),"#,##0円")&amp;CHAR(10)&amp;VLOOKUP(A103,[7]令和3年度契約状況調査票!$C:$AR,34,FALSE),IF(O103="単価契約","単価契約"&amp;CHAR(10)&amp;"予定調達総額 "&amp;TEXT(VLOOKUP(A103,[7]令和3年度契約状況調査票!$C:$AR,18,FALSE),"#,##0円")&amp;CHAR(10)&amp;VLOOKUP(A103,[7]令和3年度契約状況調査票!$C:$AR,34,FALSE),VLOOKUP(A103,[7]令和3年度契約状況調査票!$C:$AR,34,FALSE))))))))</f>
        <v/>
      </c>
      <c r="O103" s="11" t="str">
        <f>IF(A103="","",VLOOKUP(A103,[7]令和3年度契約状況調査票!$C:$BY,55,FALSE))</f>
        <v/>
      </c>
      <c r="P103" s="11" t="str">
        <f>IF(A103="","",IF(VLOOKUP(A103,[7]令和3年度契約状況調査票!$C:$AR,23,FALSE)="②同種の他の契約の予定価格を類推されるおそれがあるため公表しない","×","○"))</f>
        <v/>
      </c>
    </row>
    <row r="104" spans="1:16" s="23" customFormat="1" ht="60" customHeight="1">
      <c r="A104" s="12" t="str">
        <f>IF(MAX([7]令和3年度契約状況調査票!C103:C348)&gt;=ROW()-5,ROW()-5,"")</f>
        <v/>
      </c>
      <c r="B104" s="13" t="str">
        <f>IF(A104="","",VLOOKUP(A104,[7]令和3年度契約状況調査票!$C:$AR,7,FALSE))</f>
        <v/>
      </c>
      <c r="C104" s="14" t="str">
        <f>IF(A104="","",VLOOKUP(A104,[7]令和3年度契約状況調査票!$C:$AR,8,FALSE))</f>
        <v/>
      </c>
      <c r="D104" s="15" t="str">
        <f>IF(A104="","",VLOOKUP(A104,[7]令和3年度契約状況調査票!$C:$AR,11,FALSE))</f>
        <v/>
      </c>
      <c r="E104" s="13" t="str">
        <f>IF(A104="","",VLOOKUP(A104,[7]令和3年度契約状況調査票!$C:$AR,12,FALSE))</f>
        <v/>
      </c>
      <c r="F104" s="16" t="str">
        <f>IF(A104="","",VLOOKUP(A104,[7]令和3年度契約状況調査票!$C:$AR,13,FALSE))</f>
        <v/>
      </c>
      <c r="G104" s="17" t="str">
        <f>IF(A104="","",IF(VLOOKUP(A104,[7]令和3年度契約状況調査票!$C:$AR,14,FALSE)="②一般競争入札（総合評価方式）","一般競争入札"&amp;CHAR(10)&amp;"（総合評価方式）","一般競争入札"))</f>
        <v/>
      </c>
      <c r="H104" s="18" t="str">
        <f>IF(A104="","",IF(VLOOKUP(A104,[7]令和3年度契約状況調査票!$C:$AR,23,FALSE)="②同種の他の契約の予定価格を類推されるおそれがあるため公表しない","同種の他の契約の予定価格を類推されるおそれがあるため公表しない",IF(VLOOKUP(A104,[7]令和3年度契約状況調査票!$C:$AR,23,FALSE)="－","－",IF(VLOOKUP(A104,[7]令和3年度契約状況調査票!$C:$AR,9,FALSE)&lt;&gt;"",TEXT(VLOOKUP(A104,[7]令和3年度契約状況調査票!$C:$AR,16,FALSE),"#,##0円")&amp;CHAR(10)&amp;"(A)",VLOOKUP(A104,[7]令和3年度契約状況調査票!$C:$AR,16,FALSE)))))</f>
        <v/>
      </c>
      <c r="I104" s="18" t="str">
        <f>IF(A104="","",VLOOKUP(A104,[7]令和3年度契約状況調査票!$C:$AR,17,FALSE))</f>
        <v/>
      </c>
      <c r="J104" s="19" t="str">
        <f>IF(A104="","",IF(VLOOKUP(A104,[7]令和3年度契約状況調査票!$C:$AR,23,FALSE)="②同種の他の契約の予定価格を類推されるおそれがあるため公表しない","－",IF(VLOOKUP(A104,[7]令和3年度契約状況調査票!$C:$AR,23,FALSE)="－","－",IF(VLOOKUP(A104,[7]令和3年度契約状況調査票!$C:$AR,9,FALSE)&lt;&gt;"",TEXT(VLOOKUP(A104,[7]令和3年度契約状況調査票!$C:$AR,19,FALSE),"#.0%")&amp;CHAR(10)&amp;"(B/A×100)",VLOOKUP(A104,[7]令和3年度契約状況調査票!$C:$AR,19,FALSE)))))</f>
        <v/>
      </c>
      <c r="K104" s="20" t="str">
        <f>IF(A104="","",IF(VLOOKUP(A104,[7]令和3年度契約状況調査票!$C:$AR,29,FALSE)="①公益社団法人","公社",IF(VLOOKUP(A104,[7]令和3年度契約状況調査票!$C:$AR,29,FALSE)="②公益財団法人","公財","")))</f>
        <v/>
      </c>
      <c r="L104" s="20" t="str">
        <f>IF(A104="","",VLOOKUP(A104,[7]令和3年度契約状況調査票!$C:$AR,30,FALSE))</f>
        <v/>
      </c>
      <c r="M104" s="21" t="str">
        <f>IF(A104="","",IF(VLOOKUP(A104,[7]令和3年度契約状況調査票!$C:$AR,30,FALSE)="国所管",VLOOKUP(A104,[7]令和3年度契約状況調査票!$C:$AR,24,FALSE),""))</f>
        <v/>
      </c>
      <c r="N104" s="22" t="str">
        <f>IF(A104="","",IF(AND(P104="○",O104="分担契約/単価契約"),"単価契約"&amp;CHAR(10)&amp;"予定調達総額 "&amp;TEXT(VLOOKUP(A104,[7]令和3年度契約状況調査票!$C:$AR,18,FALSE),"#,##0円")&amp;"(B)"&amp;CHAR(10)&amp;"分担契約"&amp;CHAR(10)&amp;VLOOKUP(A104,[7]令和3年度契約状況調査票!$C:$AR,34,FALSE),IF(AND(P104="○",O104="分担契約"),"分担契約"&amp;CHAR(10)&amp;"契約総額 "&amp;TEXT(VLOOKUP(A104,[7]令和3年度契約状況調査票!$C:$AR,18,FALSE),"#,##0円")&amp;"(B)"&amp;CHAR(10)&amp;VLOOKUP(A104,[7]令和3年度契約状況調査票!$C:$AR,34,FALSE),(IF(O104="分担契約/単価契約","単価契約"&amp;CHAR(10)&amp;"予定調達総額 "&amp;TEXT(VLOOKUP(A104,[7]令和3年度契約状況調査票!$C:$AR,18,FALSE),"#,##0円")&amp;CHAR(10)&amp;"分担契約"&amp;CHAR(10)&amp;VLOOKUP(A104,[7]令和3年度契約状況調査票!$C:$AR,34,FALSE),IF(O104="分担契約","分担契約"&amp;CHAR(10)&amp;"契約総額 "&amp;TEXT(VLOOKUP(A104,[7]令和3年度契約状況調査票!$C:$AR,18,FALSE),"#,##0円")&amp;CHAR(10)&amp;VLOOKUP(A104,[7]令和3年度契約状況調査票!$C:$AR,34,FALSE),IF(O104="単価契約","単価契約"&amp;CHAR(10)&amp;"予定調達総額 "&amp;TEXT(VLOOKUP(A104,[7]令和3年度契約状況調査票!$C:$AR,18,FALSE),"#,##0円")&amp;CHAR(10)&amp;VLOOKUP(A104,[7]令和3年度契約状況調査票!$C:$AR,34,FALSE),VLOOKUP(A104,[7]令和3年度契約状況調査票!$C:$AR,34,FALSE))))))))</f>
        <v/>
      </c>
      <c r="O104" s="11" t="str">
        <f>IF(A104="","",VLOOKUP(A104,[7]令和3年度契約状況調査票!$C:$BY,55,FALSE))</f>
        <v/>
      </c>
      <c r="P104" s="11" t="str">
        <f>IF(A104="","",IF(VLOOKUP(A104,[7]令和3年度契約状況調査票!$C:$AR,23,FALSE)="②同種の他の契約の予定価格を類推されるおそれがあるため公表しない","×","○"))</f>
        <v/>
      </c>
    </row>
    <row r="105" spans="1:16" s="23" customFormat="1" ht="60" customHeight="1">
      <c r="A105" s="12" t="str">
        <f>IF(MAX([7]令和3年度契約状況調査票!C104:C349)&gt;=ROW()-5,ROW()-5,"")</f>
        <v/>
      </c>
      <c r="B105" s="13" t="str">
        <f>IF(A105="","",VLOOKUP(A105,[7]令和3年度契約状況調査票!$C:$AR,7,FALSE))</f>
        <v/>
      </c>
      <c r="C105" s="14" t="str">
        <f>IF(A105="","",VLOOKUP(A105,[7]令和3年度契約状況調査票!$C:$AR,8,FALSE))</f>
        <v/>
      </c>
      <c r="D105" s="15" t="str">
        <f>IF(A105="","",VLOOKUP(A105,[7]令和3年度契約状況調査票!$C:$AR,11,FALSE))</f>
        <v/>
      </c>
      <c r="E105" s="13" t="str">
        <f>IF(A105="","",VLOOKUP(A105,[7]令和3年度契約状況調査票!$C:$AR,12,FALSE))</f>
        <v/>
      </c>
      <c r="F105" s="16" t="str">
        <f>IF(A105="","",VLOOKUP(A105,[7]令和3年度契約状況調査票!$C:$AR,13,FALSE))</f>
        <v/>
      </c>
      <c r="G105" s="17" t="str">
        <f>IF(A105="","",IF(VLOOKUP(A105,[7]令和3年度契約状況調査票!$C:$AR,14,FALSE)="②一般競争入札（総合評価方式）","一般競争入札"&amp;CHAR(10)&amp;"（総合評価方式）","一般競争入札"))</f>
        <v/>
      </c>
      <c r="H105" s="18" t="str">
        <f>IF(A105="","",IF(VLOOKUP(A105,[7]令和3年度契約状況調査票!$C:$AR,23,FALSE)="②同種の他の契約の予定価格を類推されるおそれがあるため公表しない","同種の他の契約の予定価格を類推されるおそれがあるため公表しない",IF(VLOOKUP(A105,[7]令和3年度契約状況調査票!$C:$AR,23,FALSE)="－","－",IF(VLOOKUP(A105,[7]令和3年度契約状況調査票!$C:$AR,9,FALSE)&lt;&gt;"",TEXT(VLOOKUP(A105,[7]令和3年度契約状況調査票!$C:$AR,16,FALSE),"#,##0円")&amp;CHAR(10)&amp;"(A)",VLOOKUP(A105,[7]令和3年度契約状況調査票!$C:$AR,16,FALSE)))))</f>
        <v/>
      </c>
      <c r="I105" s="18" t="str">
        <f>IF(A105="","",VLOOKUP(A105,[7]令和3年度契約状況調査票!$C:$AR,17,FALSE))</f>
        <v/>
      </c>
      <c r="J105" s="19" t="str">
        <f>IF(A105="","",IF(VLOOKUP(A105,[7]令和3年度契約状況調査票!$C:$AR,23,FALSE)="②同種の他の契約の予定価格を類推されるおそれがあるため公表しない","－",IF(VLOOKUP(A105,[7]令和3年度契約状況調査票!$C:$AR,23,FALSE)="－","－",IF(VLOOKUP(A105,[7]令和3年度契約状況調査票!$C:$AR,9,FALSE)&lt;&gt;"",TEXT(VLOOKUP(A105,[7]令和3年度契約状況調査票!$C:$AR,19,FALSE),"#.0%")&amp;CHAR(10)&amp;"(B/A×100)",VLOOKUP(A105,[7]令和3年度契約状況調査票!$C:$AR,19,FALSE)))))</f>
        <v/>
      </c>
      <c r="K105" s="20" t="str">
        <f>IF(A105="","",IF(VLOOKUP(A105,[7]令和3年度契約状況調査票!$C:$AR,29,FALSE)="①公益社団法人","公社",IF(VLOOKUP(A105,[7]令和3年度契約状況調査票!$C:$AR,29,FALSE)="②公益財団法人","公財","")))</f>
        <v/>
      </c>
      <c r="L105" s="20" t="str">
        <f>IF(A105="","",VLOOKUP(A105,[7]令和3年度契約状況調査票!$C:$AR,30,FALSE))</f>
        <v/>
      </c>
      <c r="M105" s="21" t="str">
        <f>IF(A105="","",IF(VLOOKUP(A105,[7]令和3年度契約状況調査票!$C:$AR,30,FALSE)="国所管",VLOOKUP(A105,[7]令和3年度契約状況調査票!$C:$AR,24,FALSE),""))</f>
        <v/>
      </c>
      <c r="N105" s="22" t="str">
        <f>IF(A105="","",IF(AND(P105="○",O105="分担契約/単価契約"),"単価契約"&amp;CHAR(10)&amp;"予定調達総額 "&amp;TEXT(VLOOKUP(A105,[7]令和3年度契約状況調査票!$C:$AR,18,FALSE),"#,##0円")&amp;"(B)"&amp;CHAR(10)&amp;"分担契約"&amp;CHAR(10)&amp;VLOOKUP(A105,[7]令和3年度契約状況調査票!$C:$AR,34,FALSE),IF(AND(P105="○",O105="分担契約"),"分担契約"&amp;CHAR(10)&amp;"契約総額 "&amp;TEXT(VLOOKUP(A105,[7]令和3年度契約状況調査票!$C:$AR,18,FALSE),"#,##0円")&amp;"(B)"&amp;CHAR(10)&amp;VLOOKUP(A105,[7]令和3年度契約状況調査票!$C:$AR,34,FALSE),(IF(O105="分担契約/単価契約","単価契約"&amp;CHAR(10)&amp;"予定調達総額 "&amp;TEXT(VLOOKUP(A105,[7]令和3年度契約状況調査票!$C:$AR,18,FALSE),"#,##0円")&amp;CHAR(10)&amp;"分担契約"&amp;CHAR(10)&amp;VLOOKUP(A105,[7]令和3年度契約状況調査票!$C:$AR,34,FALSE),IF(O105="分担契約","分担契約"&amp;CHAR(10)&amp;"契約総額 "&amp;TEXT(VLOOKUP(A105,[7]令和3年度契約状況調査票!$C:$AR,18,FALSE),"#,##0円")&amp;CHAR(10)&amp;VLOOKUP(A105,[7]令和3年度契約状況調査票!$C:$AR,34,FALSE),IF(O105="単価契約","単価契約"&amp;CHAR(10)&amp;"予定調達総額 "&amp;TEXT(VLOOKUP(A105,[7]令和3年度契約状況調査票!$C:$AR,18,FALSE),"#,##0円")&amp;CHAR(10)&amp;VLOOKUP(A105,[7]令和3年度契約状況調査票!$C:$AR,34,FALSE),VLOOKUP(A105,[7]令和3年度契約状況調査票!$C:$AR,34,FALSE))))))))</f>
        <v/>
      </c>
      <c r="O105" s="11" t="str">
        <f>IF(A105="","",VLOOKUP(A105,[7]令和3年度契約状況調査票!$C:$BY,55,FALSE))</f>
        <v/>
      </c>
      <c r="P105" s="11" t="str">
        <f>IF(A105="","",IF(VLOOKUP(A105,[7]令和3年度契約状況調査票!$C:$AR,23,FALSE)="②同種の他の契約の予定価格を類推されるおそれがあるため公表しない","×","○"))</f>
        <v/>
      </c>
    </row>
    <row r="106" spans="1:16" s="23" customFormat="1" ht="60" customHeight="1">
      <c r="A106" s="12" t="str">
        <f>IF(MAX([7]令和3年度契約状況調査票!C105:C350)&gt;=ROW()-5,ROW()-5,"")</f>
        <v/>
      </c>
      <c r="B106" s="13" t="str">
        <f>IF(A106="","",VLOOKUP(A106,[7]令和3年度契約状況調査票!$C:$AR,7,FALSE))</f>
        <v/>
      </c>
      <c r="C106" s="14" t="str">
        <f>IF(A106="","",VLOOKUP(A106,[7]令和3年度契約状況調査票!$C:$AR,8,FALSE))</f>
        <v/>
      </c>
      <c r="D106" s="15" t="str">
        <f>IF(A106="","",VLOOKUP(A106,[7]令和3年度契約状況調査票!$C:$AR,11,FALSE))</f>
        <v/>
      </c>
      <c r="E106" s="13" t="str">
        <f>IF(A106="","",VLOOKUP(A106,[7]令和3年度契約状況調査票!$C:$AR,12,FALSE))</f>
        <v/>
      </c>
      <c r="F106" s="16" t="str">
        <f>IF(A106="","",VLOOKUP(A106,[7]令和3年度契約状況調査票!$C:$AR,13,FALSE))</f>
        <v/>
      </c>
      <c r="G106" s="17" t="str">
        <f>IF(A106="","",IF(VLOOKUP(A106,[7]令和3年度契約状況調査票!$C:$AR,14,FALSE)="②一般競争入札（総合評価方式）","一般競争入札"&amp;CHAR(10)&amp;"（総合評価方式）","一般競争入札"))</f>
        <v/>
      </c>
      <c r="H106" s="18" t="str">
        <f>IF(A106="","",IF(VLOOKUP(A106,[7]令和3年度契約状況調査票!$C:$AR,23,FALSE)="②同種の他の契約の予定価格を類推されるおそれがあるため公表しない","同種の他の契約の予定価格を類推されるおそれがあるため公表しない",IF(VLOOKUP(A106,[7]令和3年度契約状況調査票!$C:$AR,23,FALSE)="－","－",IF(VLOOKUP(A106,[7]令和3年度契約状況調査票!$C:$AR,9,FALSE)&lt;&gt;"",TEXT(VLOOKUP(A106,[7]令和3年度契約状況調査票!$C:$AR,16,FALSE),"#,##0円")&amp;CHAR(10)&amp;"(A)",VLOOKUP(A106,[7]令和3年度契約状況調査票!$C:$AR,16,FALSE)))))</f>
        <v/>
      </c>
      <c r="I106" s="18" t="str">
        <f>IF(A106="","",VLOOKUP(A106,[7]令和3年度契約状況調査票!$C:$AR,17,FALSE))</f>
        <v/>
      </c>
      <c r="J106" s="19" t="str">
        <f>IF(A106="","",IF(VLOOKUP(A106,[7]令和3年度契約状況調査票!$C:$AR,23,FALSE)="②同種の他の契約の予定価格を類推されるおそれがあるため公表しない","－",IF(VLOOKUP(A106,[7]令和3年度契約状況調査票!$C:$AR,23,FALSE)="－","－",IF(VLOOKUP(A106,[7]令和3年度契約状況調査票!$C:$AR,9,FALSE)&lt;&gt;"",TEXT(VLOOKUP(A106,[7]令和3年度契約状況調査票!$C:$AR,19,FALSE),"#.0%")&amp;CHAR(10)&amp;"(B/A×100)",VLOOKUP(A106,[7]令和3年度契約状況調査票!$C:$AR,19,FALSE)))))</f>
        <v/>
      </c>
      <c r="K106" s="20" t="str">
        <f>IF(A106="","",IF(VLOOKUP(A106,[7]令和3年度契約状況調査票!$C:$AR,29,FALSE)="①公益社団法人","公社",IF(VLOOKUP(A106,[7]令和3年度契約状況調査票!$C:$AR,29,FALSE)="②公益財団法人","公財","")))</f>
        <v/>
      </c>
      <c r="L106" s="20" t="str">
        <f>IF(A106="","",VLOOKUP(A106,[7]令和3年度契約状況調査票!$C:$AR,30,FALSE))</f>
        <v/>
      </c>
      <c r="M106" s="21" t="str">
        <f>IF(A106="","",IF(VLOOKUP(A106,[7]令和3年度契約状況調査票!$C:$AR,30,FALSE)="国所管",VLOOKUP(A106,[7]令和3年度契約状況調査票!$C:$AR,24,FALSE),""))</f>
        <v/>
      </c>
      <c r="N106" s="22" t="str">
        <f>IF(A106="","",IF(AND(P106="○",O106="分担契約/単価契約"),"単価契約"&amp;CHAR(10)&amp;"予定調達総額 "&amp;TEXT(VLOOKUP(A106,[7]令和3年度契約状況調査票!$C:$AR,18,FALSE),"#,##0円")&amp;"(B)"&amp;CHAR(10)&amp;"分担契約"&amp;CHAR(10)&amp;VLOOKUP(A106,[7]令和3年度契約状況調査票!$C:$AR,34,FALSE),IF(AND(P106="○",O106="分担契約"),"分担契約"&amp;CHAR(10)&amp;"契約総額 "&amp;TEXT(VLOOKUP(A106,[7]令和3年度契約状況調査票!$C:$AR,18,FALSE),"#,##0円")&amp;"(B)"&amp;CHAR(10)&amp;VLOOKUP(A106,[7]令和3年度契約状況調査票!$C:$AR,34,FALSE),(IF(O106="分担契約/単価契約","単価契約"&amp;CHAR(10)&amp;"予定調達総額 "&amp;TEXT(VLOOKUP(A106,[7]令和3年度契約状況調査票!$C:$AR,18,FALSE),"#,##0円")&amp;CHAR(10)&amp;"分担契約"&amp;CHAR(10)&amp;VLOOKUP(A106,[7]令和3年度契約状況調査票!$C:$AR,34,FALSE),IF(O106="分担契約","分担契約"&amp;CHAR(10)&amp;"契約総額 "&amp;TEXT(VLOOKUP(A106,[7]令和3年度契約状況調査票!$C:$AR,18,FALSE),"#,##0円")&amp;CHAR(10)&amp;VLOOKUP(A106,[7]令和3年度契約状況調査票!$C:$AR,34,FALSE),IF(O106="単価契約","単価契約"&amp;CHAR(10)&amp;"予定調達総額 "&amp;TEXT(VLOOKUP(A106,[7]令和3年度契約状況調査票!$C:$AR,18,FALSE),"#,##0円")&amp;CHAR(10)&amp;VLOOKUP(A106,[7]令和3年度契約状況調査票!$C:$AR,34,FALSE),VLOOKUP(A106,[7]令和3年度契約状況調査票!$C:$AR,34,FALSE))))))))</f>
        <v/>
      </c>
      <c r="O106" s="11" t="str">
        <f>IF(A106="","",VLOOKUP(A106,[7]令和3年度契約状況調査票!$C:$BY,55,FALSE))</f>
        <v/>
      </c>
      <c r="P106" s="11" t="str">
        <f>IF(A106="","",IF(VLOOKUP(A106,[7]令和3年度契約状況調査票!$C:$AR,23,FALSE)="②同種の他の契約の予定価格を類推されるおそれがあるため公表しない","×","○"))</f>
        <v/>
      </c>
    </row>
    <row r="107" spans="1:16" s="23" customFormat="1" ht="60" customHeight="1">
      <c r="A107" s="12" t="str">
        <f>IF(MAX([7]令和3年度契約状況調査票!C106:C351)&gt;=ROW()-5,ROW()-5,"")</f>
        <v/>
      </c>
      <c r="B107" s="13" t="str">
        <f>IF(A107="","",VLOOKUP(A107,[7]令和3年度契約状況調査票!$C:$AR,7,FALSE))</f>
        <v/>
      </c>
      <c r="C107" s="14" t="str">
        <f>IF(A107="","",VLOOKUP(A107,[7]令和3年度契約状況調査票!$C:$AR,8,FALSE))</f>
        <v/>
      </c>
      <c r="D107" s="15" t="str">
        <f>IF(A107="","",VLOOKUP(A107,[7]令和3年度契約状況調査票!$C:$AR,11,FALSE))</f>
        <v/>
      </c>
      <c r="E107" s="13" t="str">
        <f>IF(A107="","",VLOOKUP(A107,[7]令和3年度契約状況調査票!$C:$AR,12,FALSE))</f>
        <v/>
      </c>
      <c r="F107" s="16" t="str">
        <f>IF(A107="","",VLOOKUP(A107,[7]令和3年度契約状況調査票!$C:$AR,13,FALSE))</f>
        <v/>
      </c>
      <c r="G107" s="17" t="str">
        <f>IF(A107="","",IF(VLOOKUP(A107,[7]令和3年度契約状況調査票!$C:$AR,14,FALSE)="②一般競争入札（総合評価方式）","一般競争入札"&amp;CHAR(10)&amp;"（総合評価方式）","一般競争入札"))</f>
        <v/>
      </c>
      <c r="H107" s="18" t="str">
        <f>IF(A107="","",IF(VLOOKUP(A107,[7]令和3年度契約状況調査票!$C:$AR,23,FALSE)="②同種の他の契約の予定価格を類推されるおそれがあるため公表しない","同種の他の契約の予定価格を類推されるおそれがあるため公表しない",IF(VLOOKUP(A107,[7]令和3年度契約状況調査票!$C:$AR,23,FALSE)="－","－",IF(VLOOKUP(A107,[7]令和3年度契約状況調査票!$C:$AR,9,FALSE)&lt;&gt;"",TEXT(VLOOKUP(A107,[7]令和3年度契約状況調査票!$C:$AR,16,FALSE),"#,##0円")&amp;CHAR(10)&amp;"(A)",VLOOKUP(A107,[7]令和3年度契約状況調査票!$C:$AR,16,FALSE)))))</f>
        <v/>
      </c>
      <c r="I107" s="18" t="str">
        <f>IF(A107="","",VLOOKUP(A107,[7]令和3年度契約状況調査票!$C:$AR,17,FALSE))</f>
        <v/>
      </c>
      <c r="J107" s="19" t="str">
        <f>IF(A107="","",IF(VLOOKUP(A107,[7]令和3年度契約状況調査票!$C:$AR,23,FALSE)="②同種の他の契約の予定価格を類推されるおそれがあるため公表しない","－",IF(VLOOKUP(A107,[7]令和3年度契約状況調査票!$C:$AR,23,FALSE)="－","－",IF(VLOOKUP(A107,[7]令和3年度契約状況調査票!$C:$AR,9,FALSE)&lt;&gt;"",TEXT(VLOOKUP(A107,[7]令和3年度契約状況調査票!$C:$AR,19,FALSE),"#.0%")&amp;CHAR(10)&amp;"(B/A×100)",VLOOKUP(A107,[7]令和3年度契約状況調査票!$C:$AR,19,FALSE)))))</f>
        <v/>
      </c>
      <c r="K107" s="20" t="str">
        <f>IF(A107="","",IF(VLOOKUP(A107,[7]令和3年度契約状況調査票!$C:$AR,29,FALSE)="①公益社団法人","公社",IF(VLOOKUP(A107,[7]令和3年度契約状況調査票!$C:$AR,29,FALSE)="②公益財団法人","公財","")))</f>
        <v/>
      </c>
      <c r="L107" s="20" t="str">
        <f>IF(A107="","",VLOOKUP(A107,[7]令和3年度契約状況調査票!$C:$AR,30,FALSE))</f>
        <v/>
      </c>
      <c r="M107" s="21" t="str">
        <f>IF(A107="","",IF(VLOOKUP(A107,[7]令和3年度契約状況調査票!$C:$AR,30,FALSE)="国所管",VLOOKUP(A107,[7]令和3年度契約状況調査票!$C:$AR,24,FALSE),""))</f>
        <v/>
      </c>
      <c r="N107" s="22" t="str">
        <f>IF(A107="","",IF(AND(P107="○",O107="分担契約/単価契約"),"単価契約"&amp;CHAR(10)&amp;"予定調達総額 "&amp;TEXT(VLOOKUP(A107,[7]令和3年度契約状況調査票!$C:$AR,18,FALSE),"#,##0円")&amp;"(B)"&amp;CHAR(10)&amp;"分担契約"&amp;CHAR(10)&amp;VLOOKUP(A107,[7]令和3年度契約状況調査票!$C:$AR,34,FALSE),IF(AND(P107="○",O107="分担契約"),"分担契約"&amp;CHAR(10)&amp;"契約総額 "&amp;TEXT(VLOOKUP(A107,[7]令和3年度契約状況調査票!$C:$AR,18,FALSE),"#,##0円")&amp;"(B)"&amp;CHAR(10)&amp;VLOOKUP(A107,[7]令和3年度契約状況調査票!$C:$AR,34,FALSE),(IF(O107="分担契約/単価契約","単価契約"&amp;CHAR(10)&amp;"予定調達総額 "&amp;TEXT(VLOOKUP(A107,[7]令和3年度契約状況調査票!$C:$AR,18,FALSE),"#,##0円")&amp;CHAR(10)&amp;"分担契約"&amp;CHAR(10)&amp;VLOOKUP(A107,[7]令和3年度契約状況調査票!$C:$AR,34,FALSE),IF(O107="分担契約","分担契約"&amp;CHAR(10)&amp;"契約総額 "&amp;TEXT(VLOOKUP(A107,[7]令和3年度契約状況調査票!$C:$AR,18,FALSE),"#,##0円")&amp;CHAR(10)&amp;VLOOKUP(A107,[7]令和3年度契約状況調査票!$C:$AR,34,FALSE),IF(O107="単価契約","単価契約"&amp;CHAR(10)&amp;"予定調達総額 "&amp;TEXT(VLOOKUP(A107,[7]令和3年度契約状況調査票!$C:$AR,18,FALSE),"#,##0円")&amp;CHAR(10)&amp;VLOOKUP(A107,[7]令和3年度契約状況調査票!$C:$AR,34,FALSE),VLOOKUP(A107,[7]令和3年度契約状況調査票!$C:$AR,34,FALSE))))))))</f>
        <v/>
      </c>
      <c r="O107" s="11" t="str">
        <f>IF(A107="","",VLOOKUP(A107,[7]令和3年度契約状況調査票!$C:$BY,55,FALSE))</f>
        <v/>
      </c>
      <c r="P107" s="11" t="str">
        <f>IF(A107="","",IF(VLOOKUP(A107,[7]令和3年度契約状況調査票!$C:$AR,23,FALSE)="②同種の他の契約の予定価格を類推されるおそれがあるため公表しない","×","○"))</f>
        <v/>
      </c>
    </row>
    <row r="108" spans="1:16" s="23" customFormat="1" ht="60" customHeight="1">
      <c r="A108" s="12" t="str">
        <f>IF(MAX([7]令和3年度契約状況調査票!C107:C352)&gt;=ROW()-5,ROW()-5,"")</f>
        <v/>
      </c>
      <c r="B108" s="13" t="str">
        <f>IF(A108="","",VLOOKUP(A108,[7]令和3年度契約状況調査票!$C:$AR,7,FALSE))</f>
        <v/>
      </c>
      <c r="C108" s="14" t="str">
        <f>IF(A108="","",VLOOKUP(A108,[7]令和3年度契約状況調査票!$C:$AR,8,FALSE))</f>
        <v/>
      </c>
      <c r="D108" s="15" t="str">
        <f>IF(A108="","",VLOOKUP(A108,[7]令和3年度契約状況調査票!$C:$AR,11,FALSE))</f>
        <v/>
      </c>
      <c r="E108" s="13" t="str">
        <f>IF(A108="","",VLOOKUP(A108,[7]令和3年度契約状況調査票!$C:$AR,12,FALSE))</f>
        <v/>
      </c>
      <c r="F108" s="16" t="str">
        <f>IF(A108="","",VLOOKUP(A108,[7]令和3年度契約状況調査票!$C:$AR,13,FALSE))</f>
        <v/>
      </c>
      <c r="G108" s="17" t="str">
        <f>IF(A108="","",IF(VLOOKUP(A108,[7]令和3年度契約状況調査票!$C:$AR,14,FALSE)="②一般競争入札（総合評価方式）","一般競争入札"&amp;CHAR(10)&amp;"（総合評価方式）","一般競争入札"))</f>
        <v/>
      </c>
      <c r="H108" s="18" t="str">
        <f>IF(A108="","",IF(VLOOKUP(A108,[7]令和3年度契約状況調査票!$C:$AR,23,FALSE)="②同種の他の契約の予定価格を類推されるおそれがあるため公表しない","同種の他の契約の予定価格を類推されるおそれがあるため公表しない",IF(VLOOKUP(A108,[7]令和3年度契約状況調査票!$C:$AR,23,FALSE)="－","－",IF(VLOOKUP(A108,[7]令和3年度契約状況調査票!$C:$AR,9,FALSE)&lt;&gt;"",TEXT(VLOOKUP(A108,[7]令和3年度契約状況調査票!$C:$AR,16,FALSE),"#,##0円")&amp;CHAR(10)&amp;"(A)",VLOOKUP(A108,[7]令和3年度契約状況調査票!$C:$AR,16,FALSE)))))</f>
        <v/>
      </c>
      <c r="I108" s="18" t="str">
        <f>IF(A108="","",VLOOKUP(A108,[7]令和3年度契約状況調査票!$C:$AR,17,FALSE))</f>
        <v/>
      </c>
      <c r="J108" s="19" t="str">
        <f>IF(A108="","",IF(VLOOKUP(A108,[7]令和3年度契約状況調査票!$C:$AR,23,FALSE)="②同種の他の契約の予定価格を類推されるおそれがあるため公表しない","－",IF(VLOOKUP(A108,[7]令和3年度契約状況調査票!$C:$AR,23,FALSE)="－","－",IF(VLOOKUP(A108,[7]令和3年度契約状況調査票!$C:$AR,9,FALSE)&lt;&gt;"",TEXT(VLOOKUP(A108,[7]令和3年度契約状況調査票!$C:$AR,19,FALSE),"#.0%")&amp;CHAR(10)&amp;"(B/A×100)",VLOOKUP(A108,[7]令和3年度契約状況調査票!$C:$AR,19,FALSE)))))</f>
        <v/>
      </c>
      <c r="K108" s="20" t="str">
        <f>IF(A108="","",IF(VLOOKUP(A108,[7]令和3年度契約状況調査票!$C:$AR,29,FALSE)="①公益社団法人","公社",IF(VLOOKUP(A108,[7]令和3年度契約状況調査票!$C:$AR,29,FALSE)="②公益財団法人","公財","")))</f>
        <v/>
      </c>
      <c r="L108" s="20" t="str">
        <f>IF(A108="","",VLOOKUP(A108,[7]令和3年度契約状況調査票!$C:$AR,30,FALSE))</f>
        <v/>
      </c>
      <c r="M108" s="21" t="str">
        <f>IF(A108="","",IF(VLOOKUP(A108,[7]令和3年度契約状況調査票!$C:$AR,30,FALSE)="国所管",VLOOKUP(A108,[7]令和3年度契約状況調査票!$C:$AR,24,FALSE),""))</f>
        <v/>
      </c>
      <c r="N108" s="22" t="str">
        <f>IF(A108="","",IF(AND(P108="○",O108="分担契約/単価契約"),"単価契約"&amp;CHAR(10)&amp;"予定調達総額 "&amp;TEXT(VLOOKUP(A108,[7]令和3年度契約状況調査票!$C:$AR,18,FALSE),"#,##0円")&amp;"(B)"&amp;CHAR(10)&amp;"分担契約"&amp;CHAR(10)&amp;VLOOKUP(A108,[7]令和3年度契約状況調査票!$C:$AR,34,FALSE),IF(AND(P108="○",O108="分担契約"),"分担契約"&amp;CHAR(10)&amp;"契約総額 "&amp;TEXT(VLOOKUP(A108,[7]令和3年度契約状況調査票!$C:$AR,18,FALSE),"#,##0円")&amp;"(B)"&amp;CHAR(10)&amp;VLOOKUP(A108,[7]令和3年度契約状況調査票!$C:$AR,34,FALSE),(IF(O108="分担契約/単価契約","単価契約"&amp;CHAR(10)&amp;"予定調達総額 "&amp;TEXT(VLOOKUP(A108,[7]令和3年度契約状況調査票!$C:$AR,18,FALSE),"#,##0円")&amp;CHAR(10)&amp;"分担契約"&amp;CHAR(10)&amp;VLOOKUP(A108,[7]令和3年度契約状況調査票!$C:$AR,34,FALSE),IF(O108="分担契約","分担契約"&amp;CHAR(10)&amp;"契約総額 "&amp;TEXT(VLOOKUP(A108,[7]令和3年度契約状況調査票!$C:$AR,18,FALSE),"#,##0円")&amp;CHAR(10)&amp;VLOOKUP(A108,[7]令和3年度契約状況調査票!$C:$AR,34,FALSE),IF(O108="単価契約","単価契約"&amp;CHAR(10)&amp;"予定調達総額 "&amp;TEXT(VLOOKUP(A108,[7]令和3年度契約状況調査票!$C:$AR,18,FALSE),"#,##0円")&amp;CHAR(10)&amp;VLOOKUP(A108,[7]令和3年度契約状況調査票!$C:$AR,34,FALSE),VLOOKUP(A108,[7]令和3年度契約状況調査票!$C:$AR,34,FALSE))))))))</f>
        <v/>
      </c>
      <c r="O108" s="11" t="str">
        <f>IF(A108="","",VLOOKUP(A108,[7]令和3年度契約状況調査票!$C:$BY,55,FALSE))</f>
        <v/>
      </c>
      <c r="P108" s="11" t="str">
        <f>IF(A108="","",IF(VLOOKUP(A108,[7]令和3年度契約状況調査票!$C:$AR,23,FALSE)="②同種の他の契約の予定価格を類推されるおそれがあるため公表しない","×","○"))</f>
        <v/>
      </c>
    </row>
  </sheetData>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中越</dc:creator>
  <cp:lastModifiedBy>会計課　中越</cp:lastModifiedBy>
  <cp:lastPrinted>2021-10-01T02:30:07Z</cp:lastPrinted>
  <dcterms:created xsi:type="dcterms:W3CDTF">2021-09-16T07:44:41Z</dcterms:created>
  <dcterms:modified xsi:type="dcterms:W3CDTF">2021-10-01T02:32:36Z</dcterms:modified>
</cp:coreProperties>
</file>