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711"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DATA">#REF!</definedName>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販売（消費）数量の累年比較'!$A$1:$H$30</definedName>
    <definedName name="_xlnm.Print_Area" localSheetId="2">'(3)　税務署別販売（消費）数量'!$A$1:$T$41</definedName>
    <definedName name="_xlnm.Print_Area" localSheetId="5">'(3)　販売業免許場数'!$A$1:$H$36</definedName>
    <definedName name="_xlnm.Print_Area" localSheetId="6">'(4)　税務署別免許場数'!$A$1:$AP$28</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<sst xmlns="http://schemas.openxmlformats.org/spreadsheetml/2006/main" count="472" uniqueCount="230">
  <si>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</si>
  <si>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</si>
  <si>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</si>
  <si>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</si>
  <si>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</si>
  <si>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</si>
  <si>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</si>
  <si>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</si>
  <si>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</si>
  <si>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</si>
  <si>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</si>
  <si>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</si>
  <si>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</si>
  <si>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</si>
  <si>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</si>
  <si>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</si>
  <si>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</si>
  <si>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</si>
  <si>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</si>
  <si>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</si>
  <si>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</si>
  <si>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</si>
  <si>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</si>
  <si>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</si>
  <si>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</si>
  <si>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</si>
  <si>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</si>
  <si>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</si>
  <si>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</si>
  <si>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</si>
  <si>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</si>
  <si>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</si>
  <si>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</si>
  <si>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</si>
  <si>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</si>
  <si>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　（注）　この表は、「(1)　酒類販売（消費）数量」の「消費者に対する販売数量計」欄を税務署別に示したものである。</t>
  </si>
  <si>
    <t>消費者
①</t>
  </si>
  <si>
    <t>消費者
②</t>
  </si>
  <si>
    <t>消費者に対する販売数量計
①＋②</t>
  </si>
  <si>
    <t>総　計</t>
  </si>
  <si>
    <t>署　名</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</si>
  <si>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</si>
  <si>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</si>
  <si>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</si>
  <si>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</si>
  <si>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</si>
  <si>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</si>
  <si>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</si>
  <si>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</si>
  <si>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</si>
  <si>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</si>
  <si>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</si>
  <si>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</si>
  <si>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</si>
  <si>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</si>
  <si>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</si>
  <si>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</si>
  <si>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</si>
  <si>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</si>
  <si>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</si>
  <si>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</si>
  <si>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</si>
  <si>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</si>
  <si>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</si>
  <si>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</si>
  <si>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</si>
  <si>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</si>
  <si>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</si>
  <si>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</si>
  <si>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</si>
  <si>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１　酒母とは、①酵母で含糖質物を発酵させることができるもの、②酵母を培養したもので含糖
　質物を発酵させることができるもの並びに③これにこうじを混和したものをいう。</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</si>
  <si>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</si>
  <si>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</si>
  <si>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</si>
  <si>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</si>
  <si>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</si>
  <si>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</si>
  <si>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</si>
  <si>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</si>
  <si>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</si>
  <si>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</si>
  <si>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</si>
  <si>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</si>
  <si>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</si>
  <si>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</si>
  <si>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</si>
  <si>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</si>
  <si>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</si>
  <si>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</si>
  <si>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</si>
  <si>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</si>
  <si>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</si>
  <si>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</si>
  <si>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</si>
  <si>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</si>
  <si>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</si>
  <si>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</si>
  <si>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</si>
  <si>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</si>
  <si>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</si>
  <si>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６㎘以上</t>
  </si>
  <si>
    <t>10㎘以上</t>
  </si>
  <si>
    <t>60㎘以上</t>
  </si>
  <si>
    <t>100㎘以上</t>
  </si>
  <si>
    <t>200㎘以上</t>
  </si>
  <si>
    <t>500㎘以上</t>
  </si>
  <si>
    <t>1,000㎘以上</t>
  </si>
  <si>
    <t>2,000㎘以上</t>
  </si>
  <si>
    <t>5,000㎘以上</t>
  </si>
  <si>
    <t>10,000㎘以上</t>
  </si>
  <si>
    <t>内</t>
  </si>
  <si>
    <t>粉末酒</t>
  </si>
  <si>
    <t>じたもの
各酒類を通</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</si>
  <si>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</si>
  <si>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</si>
  <si>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</si>
  <si>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</si>
  <si>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</si>
  <si>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</si>
  <si>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</si>
  <si>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</si>
  <si>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</si>
  <si>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</si>
  <si>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</si>
  <si>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</si>
  <si>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</si>
  <si>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</si>
  <si>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</si>
  <si>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２　もろみとは、酒類の原料となる物品に発酵させる手段を講じたもので、こす又は蒸留する前
　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</si>
  <si>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</si>
  <si>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</si>
  <si>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</si>
  <si>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</si>
  <si>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</si>
  <si>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</si>
  <si>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</si>
  <si>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</si>
  <si>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</si>
  <si>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</si>
  <si>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</si>
  <si>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</si>
  <si>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</si>
  <si>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</si>
  <si>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</si>
  <si>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</si>
  <si>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</si>
  <si>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</si>
  <si>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</si>
  <si>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</si>
  <si>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</si>
  <si>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</si>
  <si>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</si>
  <si>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</si>
  <si>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</si>
  <si>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</si>
  <si>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</si>
  <si>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</si>
  <si>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</si>
  <si>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</si>
  <si>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原料用
アルコール</t>
  </si>
  <si>
    <t>スピリッツ</t>
  </si>
  <si>
    <t>リキュール</t>
  </si>
  <si>
    <t>その他の
醸造酒</t>
  </si>
  <si>
    <t>粉末酒</t>
  </si>
  <si>
    <t>雑酒</t>
  </si>
  <si>
    <t>その他の醸造酒</t>
  </si>
  <si>
    <t>その他の酒類</t>
  </si>
  <si>
    <t>う　ち
実蔵置場数</t>
  </si>
  <si>
    <t>全　酒　類</t>
  </si>
  <si>
    <t>平成19年３月31日現在
販売業者の手持数量</t>
  </si>
  <si>
    <t>平成14年度</t>
  </si>
  <si>
    <t>平成15年度</t>
  </si>
  <si>
    <t>平成16年度</t>
  </si>
  <si>
    <t>平成17年度</t>
  </si>
  <si>
    <t>平成18年度</t>
  </si>
  <si>
    <t>平成14年度</t>
  </si>
  <si>
    <t>平成15年度</t>
  </si>
  <si>
    <t>平成16年度</t>
  </si>
  <si>
    <t>平成17年度</t>
  </si>
  <si>
    <t>平成18年度</t>
  </si>
  <si>
    <t>　調査対象等：平成19年３月31日現在において、酒税法第７条の規定に基づく酒類の製造免許を有する製造場について、平成18年度内における製造数量別に示した。</t>
  </si>
  <si>
    <t>調査時点：平成19年３月31日</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</si>
  <si>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</si>
  <si>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</si>
  <si>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</si>
  <si>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</si>
  <si>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</si>
  <si>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</si>
  <si>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</si>
  <si>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</si>
  <si>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</si>
  <si>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</si>
  <si>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</si>
  <si>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</si>
  <si>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</si>
  <si>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</si>
  <si>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　調査期間：平成18年４月１日から平成19年３月31日までの間の販売（消費）数量を示したものである。</t>
  </si>
  <si>
    <t>酒　類　製　造　者　の　移　出　数　量</t>
  </si>
  <si>
    <t>　　　　以前の計数については甲類及び乙類の合計）である。</t>
  </si>
  <si>
    <t>（注）２　しょうちゅうの販売数量は、連続式蒸留しょうちゅう及び単式蒸留しょうちゅうの合計（平成17年度</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</si>
  <si>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</si>
  <si>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</si>
  <si>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</si>
  <si>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</si>
  <si>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</si>
  <si>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</si>
  <si>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</si>
  <si>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</si>
  <si>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</si>
  <si>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</si>
  <si>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</si>
  <si>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富山</t>
  </si>
  <si>
    <t>高岡</t>
  </si>
  <si>
    <t>魚津</t>
  </si>
  <si>
    <t>砺波</t>
  </si>
  <si>
    <t>金沢</t>
  </si>
  <si>
    <t>七尾</t>
  </si>
  <si>
    <t>小松</t>
  </si>
  <si>
    <t>輪島</t>
  </si>
  <si>
    <t>松任</t>
  </si>
  <si>
    <t>福井</t>
  </si>
  <si>
    <t>敦賀</t>
  </si>
  <si>
    <t>武生</t>
  </si>
  <si>
    <t>小浜</t>
  </si>
  <si>
    <t>大野</t>
  </si>
  <si>
    <t>三国</t>
  </si>
  <si>
    <t>石川県計</t>
  </si>
  <si>
    <t>富山県計</t>
  </si>
  <si>
    <t>福井県計</t>
  </si>
  <si>
    <t>６㎘未満</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</si>
</sst>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0%"/>
  </numFmts>
  <fonts count="1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3">
    <border>
      <left/>
      <right/>
      <top/>
      <bottom/>
      <diagonal/>
    </border>
    <border>
      <left style="medium"/>
      <right>
        <color indexed="63"/>
      </right>
      <top>
        <color indexed="63"/>
      </top>
      <bottom>
        <color indexed="63"/>
      </bottom>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medium"/>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color indexed="55"/>
      </left>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hair">
        <color indexed="55"/>
      </top>
      <bottom style="hair">
        <color indexed="55"/>
      </bottom>
    </border>
    <border>
      <left style="thin"/>
      <right>
        <color indexed="63"/>
      </right>
      <top>
        <color indexed="63"/>
      </top>
      <bottom>
        <color indexed="63"/>
      </bottom>
    </border>
    <border>
      <left style="hair"/>
      <right style="thin"/>
      <top style="medium"/>
      <bottom style="hair">
        <color indexed="55"/>
      </bottom>
    </border>
    <border>
      <left style="thin"/>
      <right>
        <color indexed="63"/>
      </right>
      <top style="medium"/>
      <bottom style="hair">
        <color indexed="55"/>
      </bottom>
    </border>
    <border>
      <left style="hair"/>
      <right style="thin"/>
      <top style="hair">
        <color indexed="55"/>
      </top>
      <bottom style="medium"/>
    </border>
    <border>
      <left style="thin"/>
      <right>
        <color indexed="63"/>
      </right>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double"/>
    </border>
    <border>
      <left style="medium"/>
      <right style="hair"/>
      <top style="thin"/>
      <bottom style="thin"/>
    </border>
    <border>
      <left style="medium"/>
      <right style="hair"/>
      <top style="thin"/>
      <bottom style="double"/>
    </border>
    <border>
      <left style="thin"/>
      <right>
        <color indexed="63"/>
      </right>
      <top style="medium"/>
      <bottom>
        <color indexed="63"/>
      </bottom>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hair"/>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thin"/>
      <top>
        <color indexed="63"/>
      </top>
      <bottom style="double"/>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thin"/>
      <top>
        <color indexed="63"/>
      </top>
      <bottom style="hair">
        <color indexed="55"/>
      </bottom>
    </border>
    <border>
      <left style="thin"/>
      <right>
        <color indexed="63"/>
      </right>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style="thin"/>
      <right>
        <color indexed="63"/>
      </right>
      <top>
        <color indexed="63"/>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style="thin"/>
      <top style="thin">
        <color indexed="55"/>
      </top>
      <bottom style="double"/>
    </border>
    <border>
      <left style="thin"/>
      <right>
        <color indexed="63"/>
      </right>
      <top style="thin">
        <color indexed="55"/>
      </top>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color indexed="63"/>
      </left>
      <right style="medium"/>
      <top>
        <color indexed="63"/>
      </top>
      <bottom>
        <color indexed="63"/>
      </bottom>
    </border>
    <border>
      <left>
        <color indexed="63"/>
      </left>
      <right style="medium"/>
      <top style="medium"/>
      <bottom style="hair">
        <color indexed="55"/>
      </bottom>
    </border>
    <border>
      <left>
        <color indexed="63"/>
      </left>
      <right style="medium"/>
      <top style="hair">
        <color indexed="55"/>
      </top>
      <bottom style="hair">
        <color indexed="55"/>
      </bottom>
    </border>
    <border>
      <left>
        <color indexed="63"/>
      </left>
      <right style="medium"/>
      <top style="hair">
        <color indexed="55"/>
      </top>
      <bottom style="medium"/>
    </border>
    <border>
      <left>
        <color indexed="63"/>
      </left>
      <right style="thin">
        <color indexed="55"/>
      </right>
      <top>
        <color indexed="63"/>
      </top>
      <bottom style="thin"/>
    </border>
    <border>
      <left>
        <color indexed="63"/>
      </left>
      <right style="thin">
        <color indexed="55"/>
      </right>
      <top style="thin"/>
      <bottom style="thin"/>
    </border>
    <border>
      <left>
        <color indexed="63"/>
      </left>
      <right style="thin">
        <color indexed="55"/>
      </right>
      <top style="thin"/>
      <bottom style="double"/>
    </border>
    <border>
      <left>
        <color indexed="63"/>
      </left>
      <right style="thin">
        <color indexed="55"/>
      </right>
      <top>
        <color indexed="63"/>
      </top>
      <bottom>
        <color indexed="63"/>
      </bottom>
    </border>
    <border>
      <left>
        <color indexed="63"/>
      </left>
      <right style="thin">
        <color indexed="55"/>
      </right>
      <top style="medium"/>
      <bottom style="hair">
        <color indexed="55"/>
      </bottom>
    </border>
    <border>
      <left>
        <color indexed="63"/>
      </left>
      <right style="thin">
        <color indexed="55"/>
      </right>
      <top style="hair">
        <color indexed="55"/>
      </top>
      <bottom style="hair">
        <color indexed="55"/>
      </bottom>
    </border>
    <border>
      <left>
        <color indexed="63"/>
      </left>
      <right style="thin">
        <color indexed="55"/>
      </right>
      <top style="hair">
        <color indexed="55"/>
      </top>
      <bottom style="medium"/>
    </border>
    <border>
      <left style="dotted">
        <color indexed="55"/>
      </left>
      <right style="thin"/>
      <top>
        <color indexed="63"/>
      </top>
      <bottom style="thin"/>
    </border>
    <border>
      <left>
        <color indexed="63"/>
      </left>
      <right style="thin"/>
      <top>
        <color indexed="63"/>
      </top>
      <bottom style="thin"/>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style="thin"/>
      <right style="thin"/>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medium"/>
      <right style="thin"/>
      <top>
        <color indexed="63"/>
      </top>
      <bottom style="thin">
        <color indexed="55"/>
      </bottom>
    </border>
    <border>
      <left style="medium"/>
      <right style="thin"/>
      <top style="thin">
        <color indexed="55"/>
      </top>
      <bottom style="double"/>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double"/>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color indexed="63"/>
      </left>
      <right style="dotted">
        <color indexed="55"/>
      </right>
      <top style="hair">
        <color indexed="55"/>
      </top>
      <bottom>
        <color indexed="63"/>
      </bottom>
    </border>
    <border>
      <left style="thin"/>
      <right style="thin"/>
      <top style="hair">
        <color indexed="55"/>
      </top>
      <bottom>
        <color indexed="63"/>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thin">
        <color indexed="55"/>
      </bottom>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thin"/>
      <top style="medium"/>
      <bottom>
        <color indexed="63"/>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medium"/>
      <right style="thin"/>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9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Fill="1" applyBorder="1" applyAlignment="1">
      <alignment horizontal="distributed" vertical="center"/>
    </xf>
    <xf numFmtId="0" fontId="2" fillId="0" borderId="0" xfId="0" applyFont="1" applyFill="1" applyAlignment="1">
      <alignment horizontal="left" vertical="center"/>
    </xf>
    <xf numFmtId="0" fontId="6"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Fill="1" applyBorder="1" applyAlignment="1">
      <alignment horizontal="distributed" vertical="center"/>
    </xf>
    <xf numFmtId="0" fontId="2" fillId="0" borderId="5" xfId="0" applyFont="1" applyFill="1" applyBorder="1" applyAlignment="1">
      <alignment horizontal="center" vertical="center"/>
    </xf>
    <xf numFmtId="0" fontId="2" fillId="0" borderId="3" xfId="0" applyFont="1" applyBorder="1" applyAlignment="1">
      <alignment horizontal="distributed" vertical="center"/>
    </xf>
    <xf numFmtId="0" fontId="2" fillId="0" borderId="6" xfId="0" applyFont="1" applyBorder="1" applyAlignment="1">
      <alignment horizontal="center" vertical="center"/>
    </xf>
    <xf numFmtId="0" fontId="2" fillId="0" borderId="7" xfId="0" applyFont="1" applyBorder="1" applyAlignment="1">
      <alignment horizontal="distributed"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78" fontId="2" fillId="0" borderId="12" xfId="17" applyNumberFormat="1" applyFont="1" applyFill="1" applyBorder="1" applyAlignment="1">
      <alignment horizontal="right" vertical="center"/>
    </xf>
    <xf numFmtId="0" fontId="2" fillId="0" borderId="13" xfId="0" applyFont="1" applyFill="1" applyBorder="1" applyAlignment="1">
      <alignment horizontal="center" vertical="center"/>
    </xf>
    <xf numFmtId="0" fontId="2" fillId="0" borderId="14" xfId="0" applyFont="1" applyBorder="1" applyAlignment="1">
      <alignment horizontal="center" vertical="center"/>
    </xf>
    <xf numFmtId="0" fontId="6" fillId="0" borderId="15" xfId="0" applyFont="1" applyBorder="1" applyAlignment="1">
      <alignment horizontal="center" vertical="center"/>
    </xf>
    <xf numFmtId="0" fontId="2" fillId="0" borderId="16" xfId="0" applyFont="1" applyBorder="1" applyAlignment="1">
      <alignment horizontal="center" vertical="center"/>
    </xf>
    <xf numFmtId="0" fontId="6" fillId="3" borderId="17" xfId="0" applyFont="1" applyFill="1" applyBorder="1" applyAlignment="1">
      <alignment horizontal="distributed"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7" fillId="2" borderId="20" xfId="0" applyFont="1" applyFill="1" applyBorder="1" applyAlignment="1">
      <alignment horizontal="right"/>
    </xf>
    <xf numFmtId="0" fontId="7" fillId="2" borderId="21" xfId="0" applyFont="1" applyFill="1" applyBorder="1" applyAlignment="1">
      <alignment horizontal="right"/>
    </xf>
    <xf numFmtId="0" fontId="7" fillId="2" borderId="22" xfId="0" applyFont="1" applyFill="1" applyBorder="1" applyAlignment="1">
      <alignment horizontal="right"/>
    </xf>
    <xf numFmtId="0" fontId="7" fillId="2" borderId="23" xfId="0" applyFont="1" applyFill="1" applyBorder="1" applyAlignment="1">
      <alignment horizontal="right"/>
    </xf>
    <xf numFmtId="0" fontId="7" fillId="2" borderId="24" xfId="0" applyFont="1" applyFill="1" applyBorder="1" applyAlignment="1">
      <alignment horizontal="right"/>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0" fontId="7" fillId="2" borderId="25" xfId="0" applyFont="1" applyFill="1" applyBorder="1" applyAlignment="1">
      <alignment horizontal="righ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28" xfId="0" applyFont="1" applyFill="1" applyBorder="1" applyAlignment="1">
      <alignment horizontal="right"/>
    </xf>
    <xf numFmtId="0" fontId="7" fillId="4" borderId="26" xfId="0" applyFont="1" applyFill="1" applyBorder="1" applyAlignment="1">
      <alignment horizontal="distributed" vertical="center"/>
    </xf>
    <xf numFmtId="0" fontId="7" fillId="0" borderId="25" xfId="0" applyFont="1" applyFill="1" applyBorder="1" applyAlignment="1">
      <alignment horizontal="center" vertical="center"/>
    </xf>
    <xf numFmtId="0" fontId="2" fillId="3" borderId="29" xfId="0" applyFont="1" applyFill="1" applyBorder="1" applyAlignment="1">
      <alignment horizontal="distributed" vertical="center"/>
    </xf>
    <xf numFmtId="0" fontId="6" fillId="0" borderId="30" xfId="0" applyFont="1" applyBorder="1" applyAlignment="1">
      <alignment horizontal="distributed" vertical="center"/>
    </xf>
    <xf numFmtId="0" fontId="2" fillId="3" borderId="31" xfId="0" applyFont="1" applyFill="1" applyBorder="1" applyAlignment="1">
      <alignment horizontal="distributed" vertical="center"/>
    </xf>
    <xf numFmtId="0" fontId="2" fillId="3" borderId="32" xfId="0" applyFont="1" applyFill="1" applyBorder="1" applyAlignment="1">
      <alignment horizontal="distributed" vertical="center"/>
    </xf>
    <xf numFmtId="0" fontId="2" fillId="0" borderId="33" xfId="0" applyFont="1" applyBorder="1" applyAlignment="1">
      <alignment horizontal="distributed" vertical="center"/>
    </xf>
    <xf numFmtId="0" fontId="6" fillId="0" borderId="34" xfId="0" applyFont="1" applyBorder="1" applyAlignment="1">
      <alignment horizontal="distributed" vertical="center"/>
    </xf>
    <xf numFmtId="0" fontId="2" fillId="0" borderId="3" xfId="0" applyFont="1" applyBorder="1" applyAlignment="1">
      <alignment horizontal="center" vertical="center" wrapText="1"/>
    </xf>
    <xf numFmtId="0" fontId="7" fillId="0" borderId="26" xfId="0" applyFont="1" applyFill="1" applyBorder="1" applyAlignment="1">
      <alignment horizontal="left" vertical="center"/>
    </xf>
    <xf numFmtId="0" fontId="2" fillId="0" borderId="35" xfId="0" applyFont="1" applyBorder="1" applyAlignment="1">
      <alignment horizontal="distributed" vertical="center"/>
    </xf>
    <xf numFmtId="0" fontId="2" fillId="0" borderId="36" xfId="0" applyFont="1" applyBorder="1" applyAlignment="1">
      <alignment horizontal="center" vertical="center"/>
    </xf>
    <xf numFmtId="0" fontId="2" fillId="0" borderId="37" xfId="0" applyFont="1" applyBorder="1" applyAlignment="1">
      <alignment horizontal="distributed" vertical="center"/>
    </xf>
    <xf numFmtId="0" fontId="2" fillId="0" borderId="0" xfId="0" applyFont="1" applyAlignment="1">
      <alignment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distributed" vertical="center"/>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2" borderId="23" xfId="0" applyFont="1" applyFill="1" applyBorder="1" applyAlignment="1">
      <alignment horizontal="right" vertical="center"/>
    </xf>
    <xf numFmtId="0" fontId="2" fillId="2" borderId="27" xfId="0" applyFont="1" applyFill="1" applyBorder="1" applyAlignment="1">
      <alignment horizontal="right" vertical="center"/>
    </xf>
    <xf numFmtId="0" fontId="2" fillId="2" borderId="38" xfId="0" applyFont="1" applyFill="1" applyBorder="1" applyAlignment="1">
      <alignment horizontal="right" vertical="center"/>
    </xf>
    <xf numFmtId="0" fontId="7" fillId="2" borderId="39" xfId="0" applyFont="1" applyFill="1" applyBorder="1" applyAlignment="1">
      <alignment horizontal="right" vertical="center"/>
    </xf>
    <xf numFmtId="0" fontId="7" fillId="2" borderId="40" xfId="0" applyFont="1" applyFill="1" applyBorder="1" applyAlignment="1">
      <alignment horizontal="right" vertical="center"/>
    </xf>
    <xf numFmtId="0" fontId="7" fillId="2" borderId="41" xfId="0" applyFont="1" applyFill="1" applyBorder="1" applyAlignment="1">
      <alignment horizontal="right" vertical="center"/>
    </xf>
    <xf numFmtId="0" fontId="8" fillId="2" borderId="42" xfId="0" applyFont="1" applyFill="1" applyBorder="1" applyAlignment="1">
      <alignment horizontal="right" vertical="center"/>
    </xf>
    <xf numFmtId="0" fontId="2" fillId="0" borderId="43" xfId="0" applyFont="1" applyBorder="1" applyAlignment="1">
      <alignment horizontal="distributed" vertical="center"/>
    </xf>
    <xf numFmtId="0" fontId="7" fillId="2" borderId="44" xfId="0" applyFont="1" applyFill="1" applyBorder="1" applyAlignment="1">
      <alignment horizontal="right" vertical="center"/>
    </xf>
    <xf numFmtId="0" fontId="2" fillId="0" borderId="45" xfId="0" applyFont="1" applyBorder="1" applyAlignment="1">
      <alignment horizontal="distributed" vertical="center"/>
    </xf>
    <xf numFmtId="0" fontId="7" fillId="2" borderId="46" xfId="0"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24" xfId="0" applyFont="1" applyFill="1" applyBorder="1" applyAlignment="1">
      <alignment horizontal="right" vertical="center"/>
    </xf>
    <xf numFmtId="0" fontId="2" fillId="0" borderId="47"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distributed" vertical="center"/>
    </xf>
    <xf numFmtId="0" fontId="6" fillId="0" borderId="51" xfId="0" applyFont="1" applyBorder="1" applyAlignment="1">
      <alignment horizontal="distributed" vertical="center"/>
    </xf>
    <xf numFmtId="0" fontId="9" fillId="0" borderId="0" xfId="0" applyFont="1" applyAlignment="1">
      <alignment vertical="center"/>
    </xf>
    <xf numFmtId="0" fontId="2" fillId="0" borderId="30" xfId="0" applyFont="1" applyBorder="1" applyAlignment="1">
      <alignment horizontal="distributed" vertical="center"/>
    </xf>
    <xf numFmtId="0" fontId="2" fillId="0" borderId="52" xfId="0" applyFont="1" applyFill="1" applyBorder="1" applyAlignment="1">
      <alignment horizontal="distributed" vertical="center"/>
    </xf>
    <xf numFmtId="178" fontId="2" fillId="0" borderId="52"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0" fillId="0" borderId="0" xfId="0" applyAlignment="1">
      <alignment vertical="top"/>
    </xf>
    <xf numFmtId="0" fontId="2" fillId="0" borderId="23" xfId="0" applyFont="1" applyBorder="1" applyAlignment="1">
      <alignment horizontal="center" vertical="center" wrapText="1"/>
    </xf>
    <xf numFmtId="0" fontId="7" fillId="2" borderId="20" xfId="0" applyFont="1" applyFill="1" applyBorder="1" applyAlignment="1">
      <alignment horizontal="right" vertical="top"/>
    </xf>
    <xf numFmtId="0" fontId="7" fillId="2" borderId="22" xfId="0" applyFont="1" applyFill="1" applyBorder="1" applyAlignment="1">
      <alignment horizontal="right" vertical="top"/>
    </xf>
    <xf numFmtId="0" fontId="7" fillId="2" borderId="53" xfId="0" applyFont="1" applyFill="1" applyBorder="1" applyAlignment="1">
      <alignment horizontal="right" vertical="top"/>
    </xf>
    <xf numFmtId="0" fontId="7" fillId="2" borderId="23" xfId="0" applyFont="1" applyFill="1" applyBorder="1" applyAlignment="1">
      <alignment horizontal="right" vertical="top"/>
    </xf>
    <xf numFmtId="0" fontId="7" fillId="0" borderId="25" xfId="0" applyFont="1" applyFill="1" applyBorder="1" applyAlignment="1">
      <alignment horizontal="center" vertical="center" textRotation="255"/>
    </xf>
    <xf numFmtId="0" fontId="7" fillId="2" borderId="54" xfId="0" applyFont="1" applyFill="1" applyBorder="1" applyAlignment="1">
      <alignment horizontal="right" vertical="center"/>
    </xf>
    <xf numFmtId="0" fontId="2" fillId="0" borderId="36" xfId="0" applyFont="1" applyBorder="1" applyAlignment="1">
      <alignment horizontal="center" vertical="center" wrapText="1"/>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7"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26" xfId="0" applyFont="1" applyBorder="1" applyAlignment="1">
      <alignment horizontal="distributed" vertical="center"/>
    </xf>
    <xf numFmtId="0" fontId="2" fillId="0" borderId="58" xfId="0" applyFont="1" applyBorder="1" applyAlignment="1">
      <alignment horizontal="distributed" vertical="center"/>
    </xf>
    <xf numFmtId="0" fontId="2" fillId="0" borderId="23" xfId="0" applyFont="1" applyBorder="1" applyAlignment="1">
      <alignment horizontal="distributed" vertical="center" wrapText="1"/>
    </xf>
    <xf numFmtId="0" fontId="6" fillId="0" borderId="58" xfId="0" applyFont="1" applyBorder="1" applyAlignment="1">
      <alignment horizontal="distributed" vertical="center"/>
    </xf>
    <xf numFmtId="0" fontId="6" fillId="0" borderId="58" xfId="0" applyFont="1" applyBorder="1" applyAlignment="1">
      <alignment horizontal="center" vertical="center"/>
    </xf>
    <xf numFmtId="0" fontId="2" fillId="0" borderId="59" xfId="0" applyFont="1" applyBorder="1" applyAlignment="1">
      <alignment horizontal="distributed" vertical="center"/>
    </xf>
    <xf numFmtId="0" fontId="6" fillId="0" borderId="59" xfId="0" applyFont="1" applyBorder="1" applyAlignment="1">
      <alignment horizontal="distributed" vertical="center"/>
    </xf>
    <xf numFmtId="0" fontId="2" fillId="0" borderId="27" xfId="0" applyFont="1" applyBorder="1" applyAlignment="1">
      <alignment horizontal="distributed" vertical="center"/>
    </xf>
    <xf numFmtId="0" fontId="2" fillId="0" borderId="60" xfId="0" applyFont="1" applyBorder="1" applyAlignment="1">
      <alignment horizontal="distributed" vertical="center"/>
    </xf>
    <xf numFmtId="0" fontId="2" fillId="0" borderId="61" xfId="0" applyFont="1" applyBorder="1" applyAlignment="1">
      <alignment horizontal="center" vertical="center" wrapText="1"/>
    </xf>
    <xf numFmtId="0" fontId="2" fillId="0" borderId="61" xfId="0" applyFont="1" applyBorder="1" applyAlignment="1">
      <alignment horizontal="center" vertical="center"/>
    </xf>
    <xf numFmtId="0" fontId="2" fillId="0" borderId="62" xfId="0" applyFont="1" applyBorder="1" applyAlignment="1">
      <alignment horizontal="center" vertical="center" wrapText="1"/>
    </xf>
    <xf numFmtId="41" fontId="2" fillId="2" borderId="63"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41" fontId="2" fillId="2" borderId="62" xfId="0" applyNumberFormat="1" applyFont="1" applyFill="1" applyBorder="1" applyAlignment="1">
      <alignment horizontal="right" vertical="center"/>
    </xf>
    <xf numFmtId="41" fontId="2" fillId="2" borderId="64" xfId="0" applyNumberFormat="1" applyFont="1" applyFill="1" applyBorder="1" applyAlignment="1">
      <alignment horizontal="right" vertical="center"/>
    </xf>
    <xf numFmtId="41" fontId="2" fillId="2" borderId="65" xfId="0" applyNumberFormat="1" applyFont="1" applyFill="1" applyBorder="1" applyAlignment="1">
      <alignment horizontal="right" vertical="center"/>
    </xf>
    <xf numFmtId="41" fontId="2" fillId="2" borderId="66" xfId="0" applyNumberFormat="1" applyFont="1" applyFill="1" applyBorder="1" applyAlignment="1">
      <alignment horizontal="right" vertical="center"/>
    </xf>
    <xf numFmtId="41" fontId="2" fillId="2" borderId="67" xfId="0" applyNumberFormat="1" applyFont="1" applyFill="1" applyBorder="1" applyAlignment="1">
      <alignment horizontal="right" vertical="center"/>
    </xf>
    <xf numFmtId="41" fontId="2" fillId="2" borderId="68" xfId="0" applyNumberFormat="1" applyFont="1" applyFill="1" applyBorder="1" applyAlignment="1">
      <alignment horizontal="right" vertical="center"/>
    </xf>
    <xf numFmtId="41" fontId="2" fillId="2" borderId="59" xfId="0" applyNumberFormat="1" applyFont="1" applyFill="1" applyBorder="1" applyAlignment="1">
      <alignment horizontal="right" vertical="center"/>
    </xf>
    <xf numFmtId="41" fontId="2" fillId="2" borderId="69" xfId="0" applyNumberFormat="1" applyFont="1" applyFill="1" applyBorder="1" applyAlignment="1">
      <alignment horizontal="right" vertical="center"/>
    </xf>
    <xf numFmtId="41" fontId="2" fillId="2" borderId="20" xfId="0" applyNumberFormat="1" applyFont="1" applyFill="1" applyBorder="1" applyAlignment="1">
      <alignment horizontal="right" vertical="center"/>
    </xf>
    <xf numFmtId="41" fontId="2" fillId="2" borderId="22" xfId="0" applyNumberFormat="1" applyFont="1" applyFill="1" applyBorder="1" applyAlignment="1">
      <alignment horizontal="right" vertical="center"/>
    </xf>
    <xf numFmtId="41" fontId="2" fillId="2" borderId="23" xfId="0" applyNumberFormat="1" applyFont="1" applyFill="1" applyBorder="1" applyAlignment="1">
      <alignment horizontal="right" vertical="center"/>
    </xf>
    <xf numFmtId="41" fontId="2" fillId="2" borderId="25" xfId="0" applyNumberFormat="1" applyFont="1" applyFill="1" applyBorder="1" applyAlignment="1">
      <alignment horizontal="right" vertical="center"/>
    </xf>
    <xf numFmtId="41" fontId="2" fillId="2" borderId="70" xfId="0" applyNumberFormat="1" applyFont="1" applyFill="1" applyBorder="1" applyAlignment="1">
      <alignment horizontal="right" vertical="center"/>
    </xf>
    <xf numFmtId="41" fontId="6" fillId="2" borderId="71" xfId="0" applyNumberFormat="1" applyFont="1" applyFill="1" applyBorder="1" applyAlignment="1">
      <alignment horizontal="right" vertical="center"/>
    </xf>
    <xf numFmtId="41" fontId="6" fillId="2" borderId="72" xfId="0" applyNumberFormat="1" applyFont="1" applyFill="1" applyBorder="1" applyAlignment="1">
      <alignment horizontal="right" vertical="center"/>
    </xf>
    <xf numFmtId="41" fontId="6" fillId="2" borderId="73" xfId="0" applyNumberFormat="1" applyFont="1" applyFill="1" applyBorder="1" applyAlignment="1">
      <alignment horizontal="right" vertical="center"/>
    </xf>
    <xf numFmtId="41" fontId="6" fillId="2" borderId="74" xfId="0" applyNumberFormat="1" applyFont="1" applyFill="1" applyBorder="1" applyAlignment="1">
      <alignment horizontal="right" vertical="center"/>
    </xf>
    <xf numFmtId="41" fontId="6" fillId="2" borderId="75" xfId="0" applyNumberFormat="1" applyFont="1" applyFill="1" applyBorder="1" applyAlignment="1">
      <alignment horizontal="right" vertical="center"/>
    </xf>
    <xf numFmtId="41" fontId="2" fillId="2" borderId="76" xfId="0" applyNumberFormat="1" applyFont="1" applyFill="1" applyBorder="1" applyAlignment="1">
      <alignment horizontal="right" vertical="center"/>
    </xf>
    <xf numFmtId="41" fontId="2" fillId="2" borderId="77" xfId="0" applyNumberFormat="1" applyFont="1" applyFill="1" applyBorder="1" applyAlignment="1">
      <alignment horizontal="right" vertical="center"/>
    </xf>
    <xf numFmtId="41" fontId="2" fillId="2" borderId="78" xfId="0" applyNumberFormat="1" applyFont="1" applyFill="1" applyBorder="1" applyAlignment="1">
      <alignment horizontal="right" vertical="center"/>
    </xf>
    <xf numFmtId="41" fontId="2" fillId="2" borderId="41" xfId="0" applyNumberFormat="1" applyFont="1" applyFill="1" applyBorder="1" applyAlignment="1">
      <alignment horizontal="right" vertical="center"/>
    </xf>
    <xf numFmtId="41" fontId="6" fillId="2" borderId="79" xfId="0" applyNumberFormat="1" applyFont="1" applyFill="1" applyBorder="1" applyAlignment="1">
      <alignment horizontal="right" vertical="center"/>
    </xf>
    <xf numFmtId="41" fontId="2" fillId="0" borderId="12" xfId="17" applyNumberFormat="1" applyFont="1" applyFill="1" applyBorder="1" applyAlignment="1">
      <alignment horizontal="right" vertical="center"/>
    </xf>
    <xf numFmtId="41" fontId="2" fillId="0" borderId="80" xfId="17" applyNumberFormat="1" applyFont="1" applyFill="1" applyBorder="1" applyAlignment="1">
      <alignment horizontal="right" vertical="center"/>
    </xf>
    <xf numFmtId="41" fontId="2" fillId="2" borderId="81" xfId="0" applyNumberFormat="1" applyFont="1" applyFill="1" applyBorder="1" applyAlignment="1">
      <alignment horizontal="right" vertical="center"/>
    </xf>
    <xf numFmtId="41" fontId="2" fillId="2" borderId="82" xfId="0" applyNumberFormat="1" applyFont="1" applyFill="1" applyBorder="1" applyAlignment="1">
      <alignment horizontal="right" vertical="center"/>
    </xf>
    <xf numFmtId="41" fontId="2" fillId="0" borderId="83" xfId="0" applyNumberFormat="1" applyFont="1" applyFill="1" applyBorder="1" applyAlignment="1">
      <alignment horizontal="right" vertical="center"/>
    </xf>
    <xf numFmtId="41" fontId="2" fillId="0" borderId="84" xfId="0" applyNumberFormat="1" applyFont="1" applyFill="1" applyBorder="1" applyAlignment="1">
      <alignment horizontal="right" vertical="center"/>
    </xf>
    <xf numFmtId="41" fontId="2" fillId="2" borderId="85" xfId="0" applyNumberFormat="1" applyFont="1" applyFill="1" applyBorder="1" applyAlignment="1">
      <alignment horizontal="right" vertical="center"/>
    </xf>
    <xf numFmtId="41" fontId="2" fillId="2" borderId="86" xfId="0" applyNumberFormat="1" applyFont="1" applyFill="1" applyBorder="1" applyAlignment="1">
      <alignment horizontal="right" vertical="center"/>
    </xf>
    <xf numFmtId="41" fontId="2" fillId="2" borderId="87" xfId="0" applyNumberFormat="1" applyFont="1" applyFill="1" applyBorder="1" applyAlignment="1">
      <alignment horizontal="right" vertical="center"/>
    </xf>
    <xf numFmtId="41" fontId="6" fillId="2" borderId="88" xfId="0" applyNumberFormat="1" applyFont="1" applyFill="1" applyBorder="1" applyAlignment="1">
      <alignment horizontal="right" vertical="center"/>
    </xf>
    <xf numFmtId="41" fontId="2" fillId="2" borderId="89" xfId="0" applyNumberFormat="1" applyFont="1" applyFill="1" applyBorder="1" applyAlignment="1">
      <alignment horizontal="right" vertical="center"/>
    </xf>
    <xf numFmtId="41" fontId="2" fillId="2" borderId="90" xfId="0" applyNumberFormat="1" applyFont="1" applyFill="1" applyBorder="1" applyAlignment="1">
      <alignment horizontal="right" vertical="center"/>
    </xf>
    <xf numFmtId="41" fontId="2" fillId="2" borderId="91" xfId="0" applyNumberFormat="1" applyFont="1" applyFill="1" applyBorder="1" applyAlignment="1">
      <alignment horizontal="right" vertical="center"/>
    </xf>
    <xf numFmtId="41" fontId="2" fillId="2" borderId="92" xfId="0" applyNumberFormat="1" applyFont="1" applyFill="1" applyBorder="1" applyAlignment="1">
      <alignment vertical="center"/>
    </xf>
    <xf numFmtId="41" fontId="2" fillId="2" borderId="93" xfId="0" applyNumberFormat="1" applyFont="1" applyFill="1" applyBorder="1" applyAlignment="1">
      <alignment vertical="center"/>
    </xf>
    <xf numFmtId="41" fontId="2" fillId="2" borderId="94" xfId="0" applyNumberFormat="1" applyFont="1" applyFill="1" applyBorder="1" applyAlignment="1">
      <alignment vertical="center"/>
    </xf>
    <xf numFmtId="41" fontId="6" fillId="2" borderId="95" xfId="0" applyNumberFormat="1" applyFont="1" applyFill="1" applyBorder="1" applyAlignment="1">
      <alignment vertical="center"/>
    </xf>
    <xf numFmtId="41" fontId="2" fillId="2" borderId="96" xfId="0" applyNumberFormat="1" applyFont="1" applyFill="1" applyBorder="1" applyAlignment="1">
      <alignment vertical="center"/>
    </xf>
    <xf numFmtId="41" fontId="2" fillId="2" borderId="97" xfId="0" applyNumberFormat="1" applyFont="1" applyFill="1" applyBorder="1" applyAlignment="1">
      <alignment vertical="center"/>
    </xf>
    <xf numFmtId="41" fontId="2" fillId="2" borderId="98" xfId="0" applyNumberFormat="1" applyFont="1" applyFill="1" applyBorder="1" applyAlignment="1">
      <alignment vertical="center"/>
    </xf>
    <xf numFmtId="41" fontId="2" fillId="2" borderId="99" xfId="0" applyNumberFormat="1" applyFont="1" applyFill="1" applyBorder="1" applyAlignment="1">
      <alignment horizontal="right" vertical="center"/>
    </xf>
    <xf numFmtId="41" fontId="2" fillId="2" borderId="100" xfId="0" applyNumberFormat="1" applyFont="1" applyFill="1" applyBorder="1" applyAlignment="1">
      <alignment horizontal="right" vertical="center"/>
    </xf>
    <xf numFmtId="41" fontId="2" fillId="2" borderId="101" xfId="0" applyNumberFormat="1" applyFont="1" applyFill="1" applyBorder="1" applyAlignment="1">
      <alignment horizontal="right" vertical="center"/>
    </xf>
    <xf numFmtId="41" fontId="2" fillId="2" borderId="58" xfId="0" applyNumberFormat="1" applyFont="1" applyFill="1" applyBorder="1" applyAlignment="1">
      <alignment horizontal="right" vertical="center"/>
    </xf>
    <xf numFmtId="41" fontId="2" fillId="2" borderId="102" xfId="0" applyNumberFormat="1" applyFont="1" applyFill="1" applyBorder="1" applyAlignment="1">
      <alignment horizontal="right" vertical="center"/>
    </xf>
    <xf numFmtId="41" fontId="2" fillId="2" borderId="103" xfId="0" applyNumberFormat="1" applyFont="1" applyFill="1" applyBorder="1" applyAlignment="1">
      <alignment horizontal="right" vertical="center"/>
    </xf>
    <xf numFmtId="41" fontId="2" fillId="2" borderId="104" xfId="0" applyNumberFormat="1" applyFont="1" applyFill="1" applyBorder="1" applyAlignment="1">
      <alignment horizontal="right" vertical="center"/>
    </xf>
    <xf numFmtId="41" fontId="6" fillId="2" borderId="105" xfId="0" applyNumberFormat="1" applyFont="1" applyFill="1" applyBorder="1" applyAlignment="1">
      <alignment horizontal="right" vertical="center"/>
    </xf>
    <xf numFmtId="41" fontId="2" fillId="0" borderId="106" xfId="0" applyNumberFormat="1" applyFont="1" applyFill="1" applyBorder="1" applyAlignment="1">
      <alignment horizontal="right" vertical="center"/>
    </xf>
    <xf numFmtId="41" fontId="2" fillId="2" borderId="107" xfId="0" applyNumberFormat="1" applyFont="1" applyFill="1" applyBorder="1" applyAlignment="1">
      <alignment horizontal="right" vertical="center"/>
    </xf>
    <xf numFmtId="41" fontId="2" fillId="2" borderId="108" xfId="0" applyNumberFormat="1" applyFont="1" applyFill="1" applyBorder="1" applyAlignment="1">
      <alignment horizontal="right" vertical="center"/>
    </xf>
    <xf numFmtId="41" fontId="2" fillId="2" borderId="109" xfId="0" applyNumberFormat="1" applyFont="1" applyFill="1" applyBorder="1" applyAlignment="1">
      <alignment horizontal="right" vertical="center"/>
    </xf>
    <xf numFmtId="41" fontId="2" fillId="0" borderId="110" xfId="0" applyNumberFormat="1" applyFont="1" applyFill="1" applyBorder="1" applyAlignment="1">
      <alignment horizontal="right" vertical="center"/>
    </xf>
    <xf numFmtId="41" fontId="2" fillId="2" borderId="111" xfId="0" applyNumberFormat="1" applyFont="1" applyFill="1" applyBorder="1" applyAlignment="1">
      <alignment horizontal="right" vertical="center"/>
    </xf>
    <xf numFmtId="41" fontId="2" fillId="2" borderId="112" xfId="0" applyNumberFormat="1" applyFont="1" applyFill="1" applyBorder="1" applyAlignment="1">
      <alignment horizontal="right" vertical="center"/>
    </xf>
    <xf numFmtId="41" fontId="2" fillId="0" borderId="113" xfId="0" applyNumberFormat="1" applyFont="1" applyFill="1" applyBorder="1" applyAlignment="1">
      <alignment horizontal="right" vertical="center"/>
    </xf>
    <xf numFmtId="41" fontId="2" fillId="2" borderId="114" xfId="0" applyNumberFormat="1" applyFont="1" applyFill="1" applyBorder="1" applyAlignment="1">
      <alignment horizontal="right" vertical="center"/>
    </xf>
    <xf numFmtId="41" fontId="2" fillId="2" borderId="115" xfId="0" applyNumberFormat="1" applyFont="1" applyFill="1" applyBorder="1" applyAlignment="1">
      <alignment horizontal="right" vertical="center"/>
    </xf>
    <xf numFmtId="41" fontId="2" fillId="2" borderId="116" xfId="0" applyNumberFormat="1" applyFont="1" applyFill="1" applyBorder="1" applyAlignment="1">
      <alignment horizontal="right" vertical="center"/>
    </xf>
    <xf numFmtId="41" fontId="2" fillId="2" borderId="117" xfId="0" applyNumberFormat="1" applyFont="1" applyFill="1" applyBorder="1" applyAlignment="1">
      <alignment horizontal="right" vertical="center"/>
    </xf>
    <xf numFmtId="41" fontId="2" fillId="2" borderId="118" xfId="0" applyNumberFormat="1" applyFont="1" applyFill="1" applyBorder="1" applyAlignment="1">
      <alignment horizontal="right" vertical="center"/>
    </xf>
    <xf numFmtId="41" fontId="2" fillId="2" borderId="119"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2" borderId="121" xfId="0" applyNumberFormat="1" applyFont="1" applyFill="1" applyBorder="1" applyAlignment="1">
      <alignment horizontal="right" vertical="center"/>
    </xf>
    <xf numFmtId="41" fontId="6" fillId="2" borderId="122" xfId="0" applyNumberFormat="1" applyFont="1" applyFill="1" applyBorder="1" applyAlignment="1">
      <alignment horizontal="right" vertical="center"/>
    </xf>
    <xf numFmtId="41" fontId="6" fillId="2" borderId="123" xfId="0" applyNumberFormat="1" applyFont="1" applyFill="1" applyBorder="1" applyAlignment="1">
      <alignment horizontal="right" vertical="center"/>
    </xf>
    <xf numFmtId="41" fontId="6" fillId="2" borderId="124" xfId="0" applyNumberFormat="1" applyFont="1" applyFill="1" applyBorder="1" applyAlignment="1">
      <alignment horizontal="right" vertical="center"/>
    </xf>
    <xf numFmtId="41" fontId="6" fillId="2" borderId="125" xfId="0" applyNumberFormat="1" applyFont="1" applyFill="1" applyBorder="1" applyAlignment="1">
      <alignment horizontal="right" vertical="center"/>
    </xf>
    <xf numFmtId="41" fontId="2" fillId="2" borderId="71" xfId="0" applyNumberFormat="1" applyFont="1" applyFill="1" applyBorder="1" applyAlignment="1">
      <alignment horizontal="right" vertical="center"/>
    </xf>
    <xf numFmtId="41" fontId="2" fillId="2" borderId="73" xfId="0" applyNumberFormat="1" applyFont="1" applyFill="1" applyBorder="1" applyAlignment="1">
      <alignment horizontal="right" vertical="center"/>
    </xf>
    <xf numFmtId="41" fontId="2" fillId="2" borderId="74" xfId="0" applyNumberFormat="1" applyFont="1" applyFill="1" applyBorder="1" applyAlignment="1">
      <alignment horizontal="right" vertical="center"/>
    </xf>
    <xf numFmtId="41" fontId="2" fillId="2" borderId="2" xfId="0" applyNumberFormat="1" applyFont="1" applyFill="1" applyBorder="1" applyAlignment="1">
      <alignment horizontal="right" vertical="center"/>
    </xf>
    <xf numFmtId="178" fontId="2" fillId="0" borderId="126" xfId="17" applyNumberFormat="1" applyFont="1" applyFill="1" applyBorder="1" applyAlignment="1">
      <alignment horizontal="right" vertical="center"/>
    </xf>
    <xf numFmtId="178" fontId="2" fillId="0" borderId="127" xfId="17" applyNumberFormat="1" applyFont="1" applyFill="1" applyBorder="1" applyAlignment="1">
      <alignment horizontal="right" vertical="center"/>
    </xf>
    <xf numFmtId="0" fontId="2" fillId="3" borderId="16" xfId="0" applyFont="1" applyFill="1" applyBorder="1" applyAlignment="1">
      <alignment horizontal="distributed" vertical="center"/>
    </xf>
    <xf numFmtId="0" fontId="2" fillId="3" borderId="14" xfId="0" applyFont="1" applyFill="1" applyBorder="1" applyAlignment="1">
      <alignment horizontal="distributed" vertical="center"/>
    </xf>
    <xf numFmtId="0" fontId="6" fillId="3" borderId="15"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3" borderId="129" xfId="0" applyFont="1" applyFill="1" applyBorder="1" applyAlignment="1">
      <alignment horizontal="distributed" vertical="center"/>
    </xf>
    <xf numFmtId="178" fontId="2" fillId="0" borderId="128" xfId="17" applyNumberFormat="1" applyFont="1" applyFill="1" applyBorder="1" applyAlignment="1">
      <alignment horizontal="right" vertical="center"/>
    </xf>
    <xf numFmtId="178" fontId="2" fillId="0" borderId="130" xfId="17" applyNumberFormat="1" applyFont="1" applyFill="1" applyBorder="1" applyAlignment="1">
      <alignment horizontal="right" vertical="center"/>
    </xf>
    <xf numFmtId="0" fontId="6" fillId="0" borderId="2" xfId="0" applyFont="1" applyBorder="1" applyAlignment="1">
      <alignment horizontal="distributed" vertical="center"/>
    </xf>
    <xf numFmtId="41" fontId="2" fillId="2" borderId="131" xfId="0" applyNumberFormat="1" applyFont="1" applyFill="1" applyBorder="1" applyAlignment="1">
      <alignment horizontal="right" vertical="center"/>
    </xf>
    <xf numFmtId="41" fontId="2" fillId="2" borderId="132" xfId="0" applyNumberFormat="1" applyFont="1" applyFill="1" applyBorder="1" applyAlignment="1">
      <alignment horizontal="right" vertical="center"/>
    </xf>
    <xf numFmtId="41" fontId="2" fillId="2" borderId="133" xfId="0" applyNumberFormat="1" applyFont="1" applyFill="1" applyBorder="1" applyAlignment="1">
      <alignment horizontal="right" vertical="center"/>
    </xf>
    <xf numFmtId="41" fontId="2" fillId="2" borderId="134" xfId="0" applyNumberFormat="1" applyFont="1" applyFill="1" applyBorder="1" applyAlignment="1">
      <alignment horizontal="right" vertical="center"/>
    </xf>
    <xf numFmtId="41" fontId="2" fillId="2" borderId="7" xfId="0" applyNumberFormat="1" applyFont="1" applyFill="1" applyBorder="1" applyAlignment="1">
      <alignment horizontal="right" vertical="center"/>
    </xf>
    <xf numFmtId="41" fontId="2" fillId="2" borderId="135" xfId="0" applyNumberFormat="1" applyFont="1" applyFill="1" applyBorder="1" applyAlignment="1">
      <alignment horizontal="right" vertical="center"/>
    </xf>
    <xf numFmtId="41" fontId="6" fillId="2" borderId="136" xfId="0" applyNumberFormat="1" applyFont="1" applyFill="1" applyBorder="1" applyAlignment="1">
      <alignment horizontal="right" vertical="center"/>
    </xf>
    <xf numFmtId="41" fontId="6" fillId="2" borderId="137" xfId="0" applyNumberFormat="1" applyFont="1" applyFill="1" applyBorder="1" applyAlignment="1">
      <alignment horizontal="right" vertical="center"/>
    </xf>
    <xf numFmtId="41" fontId="6" fillId="2" borderId="138" xfId="0" applyNumberFormat="1" applyFont="1" applyFill="1" applyBorder="1" applyAlignment="1">
      <alignment horizontal="right" vertical="center"/>
    </xf>
    <xf numFmtId="41" fontId="2" fillId="0" borderId="139" xfId="0" applyNumberFormat="1" applyFont="1" applyFill="1" applyBorder="1" applyAlignment="1">
      <alignment horizontal="right" vertical="center"/>
    </xf>
    <xf numFmtId="41" fontId="2" fillId="0" borderId="140" xfId="0" applyNumberFormat="1" applyFont="1" applyFill="1" applyBorder="1" applyAlignment="1">
      <alignment horizontal="right" vertical="center"/>
    </xf>
    <xf numFmtId="41" fontId="2" fillId="0" borderId="141" xfId="0" applyNumberFormat="1" applyFont="1" applyFill="1" applyBorder="1" applyAlignment="1">
      <alignment horizontal="right" vertical="center"/>
    </xf>
    <xf numFmtId="41" fontId="2" fillId="0" borderId="8" xfId="0" applyNumberFormat="1" applyFont="1" applyFill="1" applyBorder="1" applyAlignment="1">
      <alignment horizontal="right" vertical="center"/>
    </xf>
    <xf numFmtId="41" fontId="2" fillId="2" borderId="142" xfId="0" applyNumberFormat="1" applyFont="1" applyFill="1" applyBorder="1" applyAlignment="1">
      <alignment horizontal="right" vertical="center"/>
    </xf>
    <xf numFmtId="41" fontId="2" fillId="2" borderId="143" xfId="0" applyNumberFormat="1" applyFont="1" applyFill="1" applyBorder="1" applyAlignment="1">
      <alignment horizontal="right" vertical="center"/>
    </xf>
    <xf numFmtId="41" fontId="2" fillId="2" borderId="144" xfId="0" applyNumberFormat="1" applyFont="1" applyFill="1" applyBorder="1" applyAlignment="1">
      <alignment horizontal="right" vertical="center"/>
    </xf>
    <xf numFmtId="41" fontId="2" fillId="2" borderId="145" xfId="0" applyNumberFormat="1" applyFont="1" applyFill="1" applyBorder="1" applyAlignment="1">
      <alignment horizontal="right" vertical="center"/>
    </xf>
    <xf numFmtId="41" fontId="2" fillId="2" borderId="146" xfId="0" applyNumberFormat="1" applyFont="1" applyFill="1" applyBorder="1" applyAlignment="1">
      <alignment horizontal="right" vertical="center"/>
    </xf>
    <xf numFmtId="41" fontId="2" fillId="2" borderId="147" xfId="0" applyNumberFormat="1" applyFont="1" applyFill="1" applyBorder="1" applyAlignment="1">
      <alignment horizontal="right" vertical="center"/>
    </xf>
    <xf numFmtId="41" fontId="2" fillId="2" borderId="148" xfId="0" applyNumberFormat="1" applyFont="1" applyFill="1" applyBorder="1" applyAlignment="1">
      <alignment horizontal="right" vertical="center"/>
    </xf>
    <xf numFmtId="41" fontId="2" fillId="0" borderId="149" xfId="0" applyNumberFormat="1" applyFont="1" applyFill="1" applyBorder="1" applyAlignment="1">
      <alignment horizontal="right" vertical="center"/>
    </xf>
    <xf numFmtId="41" fontId="2" fillId="0" borderId="150" xfId="0" applyNumberFormat="1" applyFont="1" applyFill="1" applyBorder="1" applyAlignment="1">
      <alignment horizontal="right" vertical="center"/>
    </xf>
    <xf numFmtId="41" fontId="2" fillId="0" borderId="151" xfId="0" applyNumberFormat="1" applyFont="1" applyFill="1" applyBorder="1" applyAlignment="1">
      <alignment horizontal="right" vertical="center"/>
    </xf>
    <xf numFmtId="41" fontId="2" fillId="2" borderId="152" xfId="0" applyNumberFormat="1" applyFont="1" applyFill="1" applyBorder="1" applyAlignment="1">
      <alignment horizontal="right" vertical="center"/>
    </xf>
    <xf numFmtId="41" fontId="6" fillId="2" borderId="59" xfId="0" applyNumberFormat="1" applyFont="1" applyFill="1" applyBorder="1" applyAlignment="1">
      <alignment horizontal="right" vertical="center"/>
    </xf>
    <xf numFmtId="41" fontId="6" fillId="2" borderId="118" xfId="0" applyNumberFormat="1" applyFont="1" applyFill="1" applyBorder="1" applyAlignment="1">
      <alignment horizontal="right" vertical="center"/>
    </xf>
    <xf numFmtId="41" fontId="2" fillId="2" borderId="27" xfId="0" applyNumberFormat="1" applyFont="1" applyFill="1" applyBorder="1" applyAlignment="1">
      <alignment horizontal="right" vertical="center"/>
    </xf>
    <xf numFmtId="41" fontId="2" fillId="2" borderId="153" xfId="0" applyNumberFormat="1" applyFont="1" applyFill="1" applyBorder="1" applyAlignment="1">
      <alignment horizontal="right" vertical="center"/>
    </xf>
    <xf numFmtId="41" fontId="2" fillId="0" borderId="154" xfId="0" applyNumberFormat="1" applyFont="1" applyFill="1" applyBorder="1" applyAlignment="1">
      <alignment horizontal="right" vertical="center"/>
    </xf>
    <xf numFmtId="41" fontId="2" fillId="2" borderId="60" xfId="0" applyNumberFormat="1" applyFont="1" applyFill="1" applyBorder="1" applyAlignment="1">
      <alignment horizontal="right" vertical="center"/>
    </xf>
    <xf numFmtId="41" fontId="2" fillId="2" borderId="155" xfId="0" applyNumberFormat="1" applyFont="1" applyFill="1" applyBorder="1" applyAlignment="1">
      <alignment horizontal="right" vertical="center"/>
    </xf>
    <xf numFmtId="41" fontId="2" fillId="2" borderId="156" xfId="0" applyNumberFormat="1" applyFont="1" applyFill="1" applyBorder="1" applyAlignment="1">
      <alignment horizontal="right" vertical="center"/>
    </xf>
    <xf numFmtId="41" fontId="2" fillId="0" borderId="157" xfId="0" applyNumberFormat="1" applyFont="1" applyFill="1" applyBorder="1" applyAlignment="1">
      <alignment horizontal="right" vertical="center"/>
    </xf>
    <xf numFmtId="41" fontId="6" fillId="0" borderId="157" xfId="0" applyNumberFormat="1" applyFont="1" applyFill="1" applyBorder="1" applyAlignment="1">
      <alignment horizontal="right" vertical="center"/>
    </xf>
    <xf numFmtId="41" fontId="6" fillId="2" borderId="58" xfId="0" applyNumberFormat="1" applyFont="1" applyFill="1" applyBorder="1" applyAlignment="1">
      <alignment horizontal="right" vertical="center"/>
    </xf>
    <xf numFmtId="41" fontId="6" fillId="2" borderId="101" xfId="0" applyNumberFormat="1" applyFont="1" applyFill="1" applyBorder="1" applyAlignment="1">
      <alignment horizontal="right" vertical="center"/>
    </xf>
    <xf numFmtId="41" fontId="6" fillId="0" borderId="158" xfId="0" applyNumberFormat="1" applyFont="1" applyFill="1" applyBorder="1" applyAlignment="1">
      <alignment horizontal="right" vertical="center"/>
    </xf>
    <xf numFmtId="41" fontId="6" fillId="2" borderId="159" xfId="0" applyNumberFormat="1" applyFont="1" applyFill="1" applyBorder="1" applyAlignment="1">
      <alignment horizontal="right" vertical="center"/>
    </xf>
    <xf numFmtId="41" fontId="6" fillId="2" borderId="160" xfId="0" applyNumberFormat="1" applyFont="1" applyFill="1" applyBorder="1" applyAlignment="1">
      <alignment horizontal="right" vertical="center"/>
    </xf>
    <xf numFmtId="41" fontId="6" fillId="2" borderId="161" xfId="0" applyNumberFormat="1" applyFont="1" applyFill="1" applyBorder="1" applyAlignment="1">
      <alignment horizontal="right" vertical="center"/>
    </xf>
    <xf numFmtId="41" fontId="2" fillId="0" borderId="162" xfId="0" applyNumberFormat="1" applyFont="1" applyFill="1" applyBorder="1" applyAlignment="1">
      <alignment horizontal="right" vertical="center"/>
    </xf>
    <xf numFmtId="41" fontId="2" fillId="0" borderId="163" xfId="0" applyNumberFormat="1" applyFont="1" applyFill="1" applyBorder="1" applyAlignment="1">
      <alignment horizontal="right" vertical="center"/>
    </xf>
    <xf numFmtId="41" fontId="2" fillId="2" borderId="164" xfId="0" applyNumberFormat="1" applyFont="1" applyFill="1" applyBorder="1" applyAlignment="1">
      <alignment horizontal="right" vertical="center"/>
    </xf>
    <xf numFmtId="41" fontId="2" fillId="2" borderId="165" xfId="0" applyNumberFormat="1" applyFont="1" applyFill="1" applyBorder="1" applyAlignment="1">
      <alignment horizontal="right"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88" xfId="0" applyBorder="1" applyAlignment="1">
      <alignment horizontal="center" vertical="center" wrapText="1"/>
    </xf>
    <xf numFmtId="0" fontId="2" fillId="0" borderId="33" xfId="0" applyFont="1" applyBorder="1" applyAlignment="1">
      <alignment horizontal="distributed" vertical="center"/>
    </xf>
    <xf numFmtId="0" fontId="2" fillId="0" borderId="58" xfId="0" applyFont="1" applyBorder="1" applyAlignment="1">
      <alignment horizontal="distributed" vertical="center"/>
    </xf>
    <xf numFmtId="0" fontId="2" fillId="0" borderId="35" xfId="0" applyFont="1" applyBorder="1" applyAlignment="1">
      <alignment horizontal="center" vertical="center"/>
    </xf>
    <xf numFmtId="0" fontId="2" fillId="0" borderId="100" xfId="0" applyFont="1" applyBorder="1" applyAlignment="1">
      <alignment horizontal="center" vertical="center"/>
    </xf>
    <xf numFmtId="0" fontId="2" fillId="0" borderId="35" xfId="0" applyFont="1" applyBorder="1" applyAlignment="1">
      <alignment horizontal="distributed" vertical="center"/>
    </xf>
    <xf numFmtId="0" fontId="2" fillId="0" borderId="60" xfId="0" applyFont="1" applyBorder="1" applyAlignment="1">
      <alignment horizontal="distributed" vertical="center"/>
    </xf>
    <xf numFmtId="0" fontId="0" fillId="0" borderId="105" xfId="0" applyBorder="1" applyAlignment="1">
      <alignment horizontal="center" vertical="center"/>
    </xf>
    <xf numFmtId="0" fontId="2" fillId="0" borderId="57"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168" xfId="0" applyBorder="1" applyAlignment="1">
      <alignment horizontal="center" vertical="center" wrapText="1"/>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2" borderId="28" xfId="0" applyFont="1" applyFill="1" applyBorder="1" applyAlignment="1">
      <alignment horizontal="right" vertical="center"/>
    </xf>
    <xf numFmtId="0" fontId="2" fillId="2" borderId="53" xfId="0" applyFont="1" applyFill="1" applyBorder="1" applyAlignment="1">
      <alignment horizontal="right" vertical="center"/>
    </xf>
    <xf numFmtId="0" fontId="2" fillId="0" borderId="172" xfId="0" applyFont="1" applyBorder="1" applyAlignment="1">
      <alignment horizontal="distributed" vertical="center" wrapText="1"/>
    </xf>
    <xf numFmtId="0" fontId="2" fillId="0" borderId="63" xfId="0" applyFont="1" applyBorder="1" applyAlignment="1">
      <alignment horizontal="distributed" vertical="center" wrapText="1"/>
    </xf>
    <xf numFmtId="41" fontId="2" fillId="2" borderId="21" xfId="0" applyNumberFormat="1" applyFont="1" applyFill="1" applyBorder="1" applyAlignment="1">
      <alignment horizontal="right" vertical="center"/>
    </xf>
    <xf numFmtId="41" fontId="2" fillId="2" borderId="173" xfId="0" applyNumberFormat="1" applyFont="1" applyFill="1" applyBorder="1" applyAlignment="1">
      <alignment horizontal="right" vertical="center"/>
    </xf>
    <xf numFmtId="41" fontId="2" fillId="2" borderId="20" xfId="0" applyNumberFormat="1" applyFont="1" applyFill="1" applyBorder="1" applyAlignment="1">
      <alignment horizontal="right" vertical="center"/>
    </xf>
    <xf numFmtId="41" fontId="2" fillId="2" borderId="174" xfId="0" applyNumberFormat="1" applyFont="1" applyFill="1" applyBorder="1" applyAlignment="1">
      <alignment horizontal="right" vertical="center"/>
    </xf>
    <xf numFmtId="41" fontId="2" fillId="2" borderId="22" xfId="0" applyNumberFormat="1" applyFont="1" applyFill="1" applyBorder="1" applyAlignment="1">
      <alignment horizontal="right" vertical="center"/>
    </xf>
    <xf numFmtId="41" fontId="2" fillId="2" borderId="175" xfId="0" applyNumberFormat="1" applyFont="1" applyFill="1" applyBorder="1" applyAlignment="1">
      <alignment horizontal="right"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52" xfId="0" applyFont="1" applyBorder="1" applyAlignment="1">
      <alignment horizontal="left" vertical="top"/>
    </xf>
    <xf numFmtId="0" fontId="5" fillId="0" borderId="0" xfId="0" applyFont="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xf>
    <xf numFmtId="0" fontId="2" fillId="0" borderId="179" xfId="0" applyFont="1" applyBorder="1" applyAlignment="1">
      <alignment horizontal="center" vertical="center"/>
    </xf>
    <xf numFmtId="0" fontId="2" fillId="0" borderId="3"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8" xfId="0" applyFont="1" applyBorder="1" applyAlignment="1">
      <alignment horizontal="center" vertical="center" wrapText="1"/>
    </xf>
    <xf numFmtId="41" fontId="2" fillId="2" borderId="25" xfId="0" applyNumberFormat="1" applyFont="1" applyFill="1" applyBorder="1" applyAlignment="1">
      <alignment horizontal="right" vertical="center"/>
    </xf>
    <xf numFmtId="41" fontId="2" fillId="2" borderId="5" xfId="0" applyNumberFormat="1" applyFont="1" applyFill="1" applyBorder="1" applyAlignment="1">
      <alignment horizontal="right" vertical="center"/>
    </xf>
    <xf numFmtId="41" fontId="2" fillId="2" borderId="23" xfId="0" applyNumberFormat="1" applyFont="1" applyFill="1" applyBorder="1" applyAlignment="1">
      <alignment horizontal="right" vertical="center"/>
    </xf>
    <xf numFmtId="41" fontId="2" fillId="2" borderId="70" xfId="0" applyNumberFormat="1" applyFont="1" applyFill="1" applyBorder="1" applyAlignment="1">
      <alignment horizontal="right" vertical="center"/>
    </xf>
    <xf numFmtId="0" fontId="2" fillId="0" borderId="180"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center" vertical="center" textRotation="255" wrapText="1"/>
    </xf>
    <xf numFmtId="0" fontId="0" fillId="0" borderId="187" xfId="0" applyBorder="1" applyAlignment="1">
      <alignment horizontal="center" vertical="center" textRotation="255"/>
    </xf>
    <xf numFmtId="0" fontId="0" fillId="0" borderId="188" xfId="0" applyBorder="1" applyAlignment="1">
      <alignment horizontal="center" vertical="center" textRotation="255"/>
    </xf>
    <xf numFmtId="0" fontId="2" fillId="0" borderId="0" xfId="0" applyFont="1" applyAlignment="1">
      <alignment horizontal="left" vertical="top"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2" fillId="0" borderId="50" xfId="0" applyFont="1" applyBorder="1" applyAlignment="1">
      <alignment horizontal="distributed" vertical="center"/>
    </xf>
    <xf numFmtId="0" fontId="2" fillId="0" borderId="104"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36" xfId="0" applyFont="1" applyBorder="1" applyAlignment="1">
      <alignment horizontal="center" vertical="center"/>
    </xf>
    <xf numFmtId="41" fontId="2" fillId="2" borderId="189" xfId="0" applyNumberFormat="1" applyFont="1" applyFill="1" applyBorder="1" applyAlignment="1">
      <alignment horizontal="center" vertical="center"/>
    </xf>
    <xf numFmtId="41" fontId="2" fillId="2" borderId="161" xfId="0" applyNumberFormat="1" applyFont="1" applyFill="1" applyBorder="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57" xfId="0" applyFont="1" applyBorder="1" applyAlignment="1">
      <alignment horizontal="center" vertical="center"/>
    </xf>
    <xf numFmtId="0" fontId="2" fillId="0" borderId="52" xfId="0" applyFont="1" applyBorder="1" applyAlignment="1">
      <alignment horizontal="center" vertical="center"/>
    </xf>
    <xf numFmtId="0" fontId="2" fillId="0" borderId="168" xfId="0" applyFont="1" applyBorder="1" applyAlignment="1">
      <alignment horizontal="center" vertical="center"/>
    </xf>
    <xf numFmtId="0" fontId="2" fillId="2" borderId="27" xfId="0" applyFont="1" applyFill="1" applyBorder="1" applyAlignment="1">
      <alignment horizontal="right" vertical="center"/>
    </xf>
    <xf numFmtId="0" fontId="2" fillId="2" borderId="24" xfId="0" applyFont="1" applyFill="1" applyBorder="1" applyAlignment="1">
      <alignment horizontal="right"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42" xfId="0" applyFont="1" applyBorder="1" applyAlignment="1">
      <alignment horizontal="center" vertical="center"/>
    </xf>
    <xf numFmtId="0" fontId="2" fillId="0" borderId="192" xfId="0" applyFont="1" applyBorder="1" applyAlignment="1">
      <alignment horizontal="center" vertical="center"/>
    </xf>
    <xf numFmtId="0" fontId="2" fillId="0" borderId="57" xfId="0" applyFont="1" applyBorder="1" applyAlignment="1">
      <alignment horizontal="center" vertical="center"/>
    </xf>
    <xf numFmtId="0" fontId="0" fillId="0" borderId="52" xfId="0" applyBorder="1" applyAlignment="1">
      <alignment/>
    </xf>
    <xf numFmtId="0" fontId="0" fillId="0" borderId="168" xfId="0" applyBorder="1" applyAlignment="1">
      <alignment/>
    </xf>
    <xf numFmtId="41" fontId="2" fillId="2" borderId="39" xfId="0" applyNumberFormat="1" applyFont="1" applyFill="1" applyBorder="1" applyAlignment="1">
      <alignment horizontal="center" vertical="center"/>
    </xf>
    <xf numFmtId="41" fontId="2" fillId="2" borderId="85" xfId="0" applyNumberFormat="1" applyFont="1" applyFill="1" applyBorder="1" applyAlignment="1">
      <alignment horizontal="center" vertical="center"/>
    </xf>
    <xf numFmtId="41" fontId="2" fillId="2" borderId="100" xfId="0" applyNumberFormat="1" applyFont="1" applyFill="1" applyBorder="1" applyAlignment="1">
      <alignment horizontal="center" vertical="center"/>
    </xf>
    <xf numFmtId="0" fontId="2" fillId="0" borderId="193" xfId="0" applyFont="1" applyBorder="1" applyAlignment="1">
      <alignment horizontal="center"/>
    </xf>
    <xf numFmtId="0" fontId="2" fillId="0" borderId="20" xfId="0" applyFont="1" applyBorder="1" applyAlignment="1">
      <alignment horizontal="center" vertical="center" wrapText="1"/>
    </xf>
    <xf numFmtId="0" fontId="0" fillId="0" borderId="19" xfId="0" applyBorder="1" applyAlignment="1">
      <alignment/>
    </xf>
    <xf numFmtId="0" fontId="2" fillId="0" borderId="22" xfId="0" applyFont="1" applyBorder="1" applyAlignment="1">
      <alignment horizontal="center" vertical="center" wrapText="1"/>
    </xf>
    <xf numFmtId="0" fontId="0" fillId="0" borderId="18" xfId="0" applyBorder="1" applyAlignment="1">
      <alignment/>
    </xf>
    <xf numFmtId="0" fontId="0" fillId="2" borderId="53" xfId="0" applyFill="1" applyBorder="1" applyAlignment="1">
      <alignment/>
    </xf>
    <xf numFmtId="0" fontId="0" fillId="2" borderId="24" xfId="0" applyFill="1" applyBorder="1" applyAlignment="1">
      <alignment/>
    </xf>
    <xf numFmtId="0" fontId="2" fillId="2" borderId="30" xfId="0" applyFont="1" applyFill="1" applyBorder="1" applyAlignment="1">
      <alignment horizontal="center" vertical="center"/>
    </xf>
    <xf numFmtId="0" fontId="2" fillId="2" borderId="164" xfId="0" applyFont="1" applyFill="1" applyBorder="1" applyAlignment="1">
      <alignment horizontal="center" vertical="center"/>
    </xf>
    <xf numFmtId="0" fontId="2" fillId="2" borderId="194" xfId="0" applyFont="1" applyFill="1" applyBorder="1" applyAlignment="1">
      <alignment horizontal="center" vertical="center"/>
    </xf>
    <xf numFmtId="0" fontId="2" fillId="2" borderId="193" xfId="0" applyFont="1" applyFill="1" applyBorder="1" applyAlignment="1">
      <alignment horizontal="center" vertical="center"/>
    </xf>
    <xf numFmtId="0" fontId="2" fillId="2" borderId="195" xfId="0" applyFont="1" applyFill="1" applyBorder="1" applyAlignment="1">
      <alignment horizontal="center" vertical="center"/>
    </xf>
    <xf numFmtId="0" fontId="2" fillId="2" borderId="26" xfId="0" applyFont="1" applyFill="1" applyBorder="1" applyAlignment="1">
      <alignment horizontal="right" vertical="center"/>
    </xf>
    <xf numFmtId="0" fontId="2" fillId="0" borderId="3" xfId="0" applyFont="1" applyBorder="1" applyAlignment="1">
      <alignment horizontal="center" vertical="center"/>
    </xf>
    <xf numFmtId="0" fontId="2" fillId="0" borderId="105" xfId="0" applyFont="1" applyBorder="1" applyAlignment="1">
      <alignment horizontal="center" vertical="center"/>
    </xf>
    <xf numFmtId="0" fontId="0" fillId="0" borderId="180" xfId="0" applyBorder="1" applyAlignment="1">
      <alignment/>
    </xf>
    <xf numFmtId="0" fontId="6" fillId="0" borderId="196" xfId="0" applyFont="1" applyBorder="1" applyAlignment="1">
      <alignment horizontal="distributed" vertical="center" indent="2"/>
    </xf>
    <xf numFmtId="0" fontId="6" fillId="0" borderId="159" xfId="0" applyFont="1" applyBorder="1" applyAlignment="1">
      <alignment horizontal="distributed" vertical="center" indent="2"/>
    </xf>
    <xf numFmtId="0" fontId="2" fillId="0" borderId="37" xfId="0" applyFont="1" applyBorder="1" applyAlignment="1">
      <alignment horizontal="center" vertical="distributed" textRotation="255" wrapText="1"/>
    </xf>
    <xf numFmtId="0" fontId="2" fillId="0" borderId="1" xfId="0" applyFont="1" applyBorder="1" applyAlignment="1">
      <alignment horizontal="center" vertical="distributed" textRotation="255" wrapText="1"/>
    </xf>
    <xf numFmtId="0" fontId="2" fillId="0" borderId="30" xfId="0" applyFont="1" applyBorder="1" applyAlignment="1">
      <alignment horizontal="center" vertical="distributed" textRotation="255" wrapText="1"/>
    </xf>
    <xf numFmtId="0" fontId="2" fillId="0" borderId="59" xfId="0" applyFont="1" applyBorder="1" applyAlignment="1">
      <alignment horizontal="center" vertical="center" textRotation="255" wrapText="1"/>
    </xf>
    <xf numFmtId="0" fontId="2" fillId="0" borderId="36" xfId="0" applyFont="1" applyBorder="1" applyAlignment="1">
      <alignment vertical="center" textRotation="255"/>
    </xf>
    <xf numFmtId="0" fontId="2" fillId="0" borderId="59" xfId="0" applyFont="1" applyBorder="1" applyAlignment="1">
      <alignment vertical="center" textRotation="255"/>
    </xf>
    <xf numFmtId="0" fontId="2" fillId="0" borderId="35" xfId="0" applyFont="1" applyBorder="1" applyAlignment="1">
      <alignment horizontal="distributed" vertical="center" indent="2"/>
    </xf>
    <xf numFmtId="0" fontId="2" fillId="0" borderId="166" xfId="0" applyFont="1" applyBorder="1" applyAlignment="1">
      <alignment horizontal="distributed" vertical="center" indent="2"/>
    </xf>
    <xf numFmtId="0" fontId="2" fillId="0" borderId="100"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198" xfId="0" applyFont="1" applyBorder="1" applyAlignment="1">
      <alignment horizontal="distributed" vertical="center" indent="2"/>
    </xf>
    <xf numFmtId="0" fontId="2" fillId="0" borderId="159" xfId="0" applyFont="1" applyBorder="1" applyAlignment="1">
      <alignment horizontal="distributed" vertical="center" indent="2"/>
    </xf>
    <xf numFmtId="0" fontId="2" fillId="0" borderId="191" xfId="0" applyFont="1" applyBorder="1" applyAlignment="1">
      <alignment horizontal="center" vertical="distributed" textRotation="255" wrapText="1"/>
    </xf>
    <xf numFmtId="0" fontId="2" fillId="0" borderId="199" xfId="0" applyFont="1" applyBorder="1" applyAlignment="1">
      <alignment horizontal="center" vertical="distributed" textRotation="255" wrapText="1"/>
    </xf>
    <xf numFmtId="0" fontId="2" fillId="0" borderId="39" xfId="0" applyFont="1" applyBorder="1" applyAlignment="1">
      <alignment horizontal="distributed" vertical="center"/>
    </xf>
    <xf numFmtId="0" fontId="2" fillId="0" borderId="100" xfId="0" applyFont="1" applyBorder="1" applyAlignment="1">
      <alignment horizontal="distributed" vertical="center"/>
    </xf>
    <xf numFmtId="0" fontId="2" fillId="0" borderId="40" xfId="0" applyFont="1" applyBorder="1" applyAlignment="1">
      <alignment horizontal="distributed" vertical="center"/>
    </xf>
    <xf numFmtId="0" fontId="2" fillId="0" borderId="59" xfId="0" applyFont="1" applyBorder="1" applyAlignment="1">
      <alignment horizontal="center" vertical="center" textRotation="255"/>
    </xf>
    <xf numFmtId="0" fontId="2" fillId="0" borderId="40" xfId="0" applyFont="1" applyBorder="1" applyAlignment="1">
      <alignment horizontal="distributed" vertical="center" indent="2"/>
    </xf>
    <xf numFmtId="0" fontId="2" fillId="0" borderId="58" xfId="0" applyFont="1" applyBorder="1" applyAlignment="1">
      <alignment horizontal="distributed" vertical="center" indent="2"/>
    </xf>
    <xf numFmtId="0" fontId="6" fillId="0" borderId="40" xfId="0" applyFont="1" applyBorder="1" applyAlignment="1">
      <alignment horizontal="distributed" vertical="center" indent="2"/>
    </xf>
    <xf numFmtId="0" fontId="6" fillId="0" borderId="58" xfId="0" applyFont="1" applyBorder="1" applyAlignment="1">
      <alignment horizontal="distributed" vertical="center" indent="2"/>
    </xf>
    <xf numFmtId="0" fontId="2" fillId="0" borderId="23" xfId="0" applyFont="1" applyBorder="1" applyAlignment="1">
      <alignment horizontal="center" vertical="center" textRotation="255" wrapText="1"/>
    </xf>
    <xf numFmtId="0" fontId="2" fillId="0" borderId="52"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180" xfId="0" applyFont="1" applyBorder="1" applyAlignment="1">
      <alignment horizontal="distributed" vertical="center" wrapText="1"/>
    </xf>
    <xf numFmtId="0" fontId="2" fillId="0" borderId="192" xfId="0" applyFont="1" applyBorder="1" applyAlignment="1">
      <alignment horizontal="distributed" vertical="center" wrapText="1"/>
    </xf>
    <xf numFmtId="0" fontId="2" fillId="0" borderId="59" xfId="0" applyFont="1" applyBorder="1" applyAlignment="1">
      <alignment horizontal="center" vertical="center"/>
    </xf>
    <xf numFmtId="0" fontId="2" fillId="0" borderId="37" xfId="0" applyFont="1" applyBorder="1" applyAlignment="1">
      <alignment horizontal="distributed" vertical="center"/>
    </xf>
    <xf numFmtId="0" fontId="2" fillId="0" borderId="1" xfId="0" applyFont="1" applyBorder="1" applyAlignment="1">
      <alignment horizontal="distributed" vertical="center"/>
    </xf>
    <xf numFmtId="0" fontId="2" fillId="0" borderId="40" xfId="0" applyFont="1" applyBorder="1" applyAlignment="1">
      <alignment horizontal="center" vertical="center" wrapText="1"/>
    </xf>
    <xf numFmtId="0" fontId="0" fillId="0" borderId="58" xfId="0" applyBorder="1" applyAlignment="1">
      <alignment/>
    </xf>
    <xf numFmtId="0" fontId="2" fillId="0" borderId="58" xfId="0" applyFont="1" applyBorder="1" applyAlignment="1">
      <alignment horizontal="center" vertical="center" wrapText="1"/>
    </xf>
    <xf numFmtId="0" fontId="2" fillId="0" borderId="58"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59" xfId="0" applyFont="1" applyBorder="1" applyAlignment="1">
      <alignment horizontal="center" vertical="center" wrapText="1"/>
    </xf>
    <xf numFmtId="0" fontId="2" fillId="0" borderId="40" xfId="0" applyFont="1" applyBorder="1" applyAlignment="1">
      <alignment horizontal="center" vertical="center"/>
    </xf>
    <xf numFmtId="0" fontId="2" fillId="0" borderId="6" xfId="0" applyFont="1" applyBorder="1" applyAlignment="1">
      <alignment horizontal="center" vertical="center"/>
    </xf>
    <xf numFmtId="0" fontId="2" fillId="0" borderId="128" xfId="0" applyFont="1" applyBorder="1" applyAlignment="1">
      <alignment horizontal="center" vertical="center"/>
    </xf>
    <xf numFmtId="0" fontId="2" fillId="0" borderId="117"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6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workbookViewId="0" topLeftCell="A1">
      <selection activeCell="A1" sqref="A1:J1"/>
    </sheetView>
  </sheetViews>
  <sheetFormatPr defaultColWidth="9.0039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1" t="s">
        <v>33</v>
      </c>
      <c r="B1" s="281"/>
      <c r="C1" s="281"/>
      <c r="D1" s="281"/>
      <c r="E1" s="281"/>
      <c r="F1" s="281"/>
      <c r="G1" s="281"/>
      <c r="H1" s="281"/>
      <c r="I1" s="281"/>
      <c r="J1" s="281"/>
    </row>
    <row r="2" ht="12" thickBot="1">
      <c r="A2" s="2" t="s">
        <v>34</v>
      </c>
    </row>
    <row r="3" spans="1:10" ht="18" customHeight="1">
      <c r="A3" s="282" t="s">
        <v>15</v>
      </c>
      <c r="B3" s="269" t="s">
        <v>16</v>
      </c>
      <c r="C3" s="277" t="s">
        <v>197</v>
      </c>
      <c r="D3" s="278"/>
      <c r="E3" s="278"/>
      <c r="F3" s="279"/>
      <c r="G3" s="284" t="s">
        <v>0</v>
      </c>
      <c r="H3" s="279"/>
      <c r="I3" s="285" t="s">
        <v>169</v>
      </c>
      <c r="J3" s="287" t="s">
        <v>38</v>
      </c>
    </row>
    <row r="4" spans="1:10" ht="22.5" customHeight="1">
      <c r="A4" s="283"/>
      <c r="B4" s="270"/>
      <c r="C4" s="115" t="s">
        <v>17</v>
      </c>
      <c r="D4" s="116" t="s">
        <v>20</v>
      </c>
      <c r="E4" s="116" t="s">
        <v>1</v>
      </c>
      <c r="F4" s="117" t="s">
        <v>36</v>
      </c>
      <c r="G4" s="28" t="s">
        <v>2</v>
      </c>
      <c r="H4" s="27" t="s">
        <v>37</v>
      </c>
      <c r="I4" s="286"/>
      <c r="J4" s="288"/>
    </row>
    <row r="5" spans="1:10" s="9" customFormat="1" ht="11.25">
      <c r="A5" s="49"/>
      <c r="B5" s="29" t="s">
        <v>14</v>
      </c>
      <c r="C5" s="30" t="s">
        <v>14</v>
      </c>
      <c r="D5" s="30" t="s">
        <v>14</v>
      </c>
      <c r="E5" s="30" t="s">
        <v>14</v>
      </c>
      <c r="F5" s="31" t="s">
        <v>14</v>
      </c>
      <c r="G5" s="29" t="s">
        <v>14</v>
      </c>
      <c r="H5" s="31" t="s">
        <v>14</v>
      </c>
      <c r="I5" s="32" t="s">
        <v>14</v>
      </c>
      <c r="J5" s="33" t="s">
        <v>14</v>
      </c>
    </row>
    <row r="6" spans="1:10" ht="22.5" customHeight="1">
      <c r="A6" s="50" t="s">
        <v>3</v>
      </c>
      <c r="B6" s="118">
        <v>0</v>
      </c>
      <c r="C6" s="119">
        <v>2780</v>
      </c>
      <c r="D6" s="119">
        <v>14069</v>
      </c>
      <c r="E6" s="119">
        <v>4457</v>
      </c>
      <c r="F6" s="120">
        <v>679</v>
      </c>
      <c r="G6" s="118">
        <v>31086</v>
      </c>
      <c r="H6" s="120">
        <v>24775</v>
      </c>
      <c r="I6" s="121">
        <v>2565</v>
      </c>
      <c r="J6" s="122">
        <v>25456</v>
      </c>
    </row>
    <row r="7" spans="1:10" ht="22.5" customHeight="1">
      <c r="A7" s="46" t="s">
        <v>4</v>
      </c>
      <c r="B7" s="123">
        <v>0</v>
      </c>
      <c r="C7" s="124">
        <v>0</v>
      </c>
      <c r="D7" s="124">
        <v>17</v>
      </c>
      <c r="E7" s="124">
        <v>37</v>
      </c>
      <c r="F7" s="125">
        <v>2</v>
      </c>
      <c r="G7" s="123">
        <v>1178</v>
      </c>
      <c r="H7" s="125">
        <v>1202</v>
      </c>
      <c r="I7" s="126">
        <v>85</v>
      </c>
      <c r="J7" s="127">
        <v>1204</v>
      </c>
    </row>
    <row r="8" spans="1:10" ht="22.5" customHeight="1">
      <c r="A8" s="102" t="s">
        <v>148</v>
      </c>
      <c r="B8" s="123">
        <v>0</v>
      </c>
      <c r="C8" s="124">
        <v>0</v>
      </c>
      <c r="D8" s="124">
        <v>97</v>
      </c>
      <c r="E8" s="124">
        <v>213</v>
      </c>
      <c r="F8" s="125">
        <v>3</v>
      </c>
      <c r="G8" s="123">
        <v>10654</v>
      </c>
      <c r="H8" s="125">
        <v>6740</v>
      </c>
      <c r="I8" s="126">
        <v>833</v>
      </c>
      <c r="J8" s="127">
        <v>6743</v>
      </c>
    </row>
    <row r="9" spans="1:10" ht="22.5" customHeight="1">
      <c r="A9" s="102" t="s">
        <v>149</v>
      </c>
      <c r="B9" s="123">
        <v>0</v>
      </c>
      <c r="C9" s="124">
        <v>1</v>
      </c>
      <c r="D9" s="124">
        <v>242</v>
      </c>
      <c r="E9" s="124">
        <v>73</v>
      </c>
      <c r="F9" s="125">
        <v>21</v>
      </c>
      <c r="G9" s="123">
        <v>12059</v>
      </c>
      <c r="H9" s="125">
        <v>9369</v>
      </c>
      <c r="I9" s="126">
        <v>1300</v>
      </c>
      <c r="J9" s="127">
        <v>9390</v>
      </c>
    </row>
    <row r="10" spans="1:10" ht="22.5" customHeight="1">
      <c r="A10" s="46" t="s">
        <v>7</v>
      </c>
      <c r="B10" s="123">
        <v>0</v>
      </c>
      <c r="C10" s="124">
        <v>4</v>
      </c>
      <c r="D10" s="124">
        <v>18</v>
      </c>
      <c r="E10" s="124">
        <v>6</v>
      </c>
      <c r="F10" s="125">
        <v>0</v>
      </c>
      <c r="G10" s="123">
        <v>2220</v>
      </c>
      <c r="H10" s="125">
        <v>2108</v>
      </c>
      <c r="I10" s="126">
        <v>201</v>
      </c>
      <c r="J10" s="127">
        <v>2109</v>
      </c>
    </row>
    <row r="11" spans="1:10" ht="22.5" customHeight="1">
      <c r="A11" s="46" t="s">
        <v>8</v>
      </c>
      <c r="B11" s="123">
        <v>0</v>
      </c>
      <c r="C11" s="124">
        <v>35429</v>
      </c>
      <c r="D11" s="124">
        <v>21</v>
      </c>
      <c r="E11" s="124">
        <v>42</v>
      </c>
      <c r="F11" s="125">
        <v>190</v>
      </c>
      <c r="G11" s="123">
        <v>190888</v>
      </c>
      <c r="H11" s="125">
        <v>86696</v>
      </c>
      <c r="I11" s="126">
        <v>4340</v>
      </c>
      <c r="J11" s="127">
        <v>86887</v>
      </c>
    </row>
    <row r="12" spans="1:10" ht="22.5" customHeight="1">
      <c r="A12" s="102" t="s">
        <v>9</v>
      </c>
      <c r="B12" s="123">
        <v>0</v>
      </c>
      <c r="C12" s="124">
        <v>0</v>
      </c>
      <c r="D12" s="124">
        <v>57</v>
      </c>
      <c r="E12" s="124">
        <v>24</v>
      </c>
      <c r="F12" s="125">
        <v>20</v>
      </c>
      <c r="G12" s="123">
        <v>4909</v>
      </c>
      <c r="H12" s="125">
        <v>3552</v>
      </c>
      <c r="I12" s="126">
        <v>1117</v>
      </c>
      <c r="J12" s="127">
        <v>3572</v>
      </c>
    </row>
    <row r="13" spans="1:10" ht="22.5" customHeight="1">
      <c r="A13" s="102" t="s">
        <v>18</v>
      </c>
      <c r="B13" s="123">
        <v>0</v>
      </c>
      <c r="C13" s="124">
        <v>22</v>
      </c>
      <c r="D13" s="124">
        <v>1</v>
      </c>
      <c r="E13" s="124">
        <v>1</v>
      </c>
      <c r="F13" s="125">
        <v>0</v>
      </c>
      <c r="G13" s="123">
        <v>344</v>
      </c>
      <c r="H13" s="125">
        <v>158</v>
      </c>
      <c r="I13" s="126">
        <v>63</v>
      </c>
      <c r="J13" s="127">
        <v>158</v>
      </c>
    </row>
    <row r="14" spans="1:10" ht="22.5" customHeight="1">
      <c r="A14" s="102" t="s">
        <v>10</v>
      </c>
      <c r="B14" s="123">
        <v>0</v>
      </c>
      <c r="C14" s="124">
        <v>0</v>
      </c>
      <c r="D14" s="124">
        <v>1</v>
      </c>
      <c r="E14" s="124">
        <v>1</v>
      </c>
      <c r="F14" s="125">
        <v>0</v>
      </c>
      <c r="G14" s="123">
        <v>2400</v>
      </c>
      <c r="H14" s="125">
        <v>1387</v>
      </c>
      <c r="I14" s="126">
        <v>298</v>
      </c>
      <c r="J14" s="127">
        <v>1387</v>
      </c>
    </row>
    <row r="15" spans="1:10" ht="22.5" customHeight="1">
      <c r="A15" s="102" t="s">
        <v>19</v>
      </c>
      <c r="B15" s="123">
        <v>0</v>
      </c>
      <c r="C15" s="124">
        <v>0</v>
      </c>
      <c r="D15" s="124">
        <v>0</v>
      </c>
      <c r="E15" s="124">
        <v>0</v>
      </c>
      <c r="F15" s="125">
        <v>0</v>
      </c>
      <c r="G15" s="123">
        <v>380</v>
      </c>
      <c r="H15" s="125">
        <v>236</v>
      </c>
      <c r="I15" s="126">
        <v>56</v>
      </c>
      <c r="J15" s="127">
        <v>236</v>
      </c>
    </row>
    <row r="16" spans="1:10" ht="22.5" customHeight="1">
      <c r="A16" s="102" t="s">
        <v>11</v>
      </c>
      <c r="B16" s="123">
        <v>0</v>
      </c>
      <c r="C16" s="124">
        <v>25083</v>
      </c>
      <c r="D16" s="124">
        <v>2</v>
      </c>
      <c r="E16" s="124">
        <v>3</v>
      </c>
      <c r="F16" s="125">
        <v>14</v>
      </c>
      <c r="G16" s="123">
        <v>77870</v>
      </c>
      <c r="H16" s="125">
        <v>35698</v>
      </c>
      <c r="I16" s="126">
        <v>2265</v>
      </c>
      <c r="J16" s="127">
        <v>35712</v>
      </c>
    </row>
    <row r="17" spans="1:10" ht="22.5" customHeight="1">
      <c r="A17" s="46" t="s">
        <v>194</v>
      </c>
      <c r="B17" s="123">
        <v>0</v>
      </c>
      <c r="C17" s="124">
        <v>1</v>
      </c>
      <c r="D17" s="124">
        <v>2</v>
      </c>
      <c r="E17" s="124">
        <v>0</v>
      </c>
      <c r="F17" s="125">
        <v>0</v>
      </c>
      <c r="G17" s="123">
        <v>4071</v>
      </c>
      <c r="H17" s="125">
        <f>5+1671</f>
        <v>1676</v>
      </c>
      <c r="I17" s="126">
        <v>238</v>
      </c>
      <c r="J17" s="127">
        <f>5+1671</f>
        <v>1676</v>
      </c>
    </row>
    <row r="18" spans="1:10" ht="22.5" customHeight="1">
      <c r="A18" s="46" t="s">
        <v>150</v>
      </c>
      <c r="B18" s="123">
        <v>0</v>
      </c>
      <c r="C18" s="124">
        <v>3867</v>
      </c>
      <c r="D18" s="124">
        <v>278</v>
      </c>
      <c r="E18" s="124">
        <v>44</v>
      </c>
      <c r="F18" s="125">
        <v>28</v>
      </c>
      <c r="G18" s="123">
        <v>30786</v>
      </c>
      <c r="H18" s="125">
        <v>14787</v>
      </c>
      <c r="I18" s="126">
        <v>1618</v>
      </c>
      <c r="J18" s="127">
        <v>14815</v>
      </c>
    </row>
    <row r="19" spans="1:10" ht="22.5" customHeight="1">
      <c r="A19" s="102" t="s">
        <v>165</v>
      </c>
      <c r="B19" s="273">
        <v>0</v>
      </c>
      <c r="C19" s="271">
        <v>14392</v>
      </c>
      <c r="D19" s="271">
        <v>0</v>
      </c>
      <c r="E19" s="271">
        <v>0</v>
      </c>
      <c r="F19" s="275">
        <v>3</v>
      </c>
      <c r="G19" s="273">
        <f>53499+10</f>
        <v>53509</v>
      </c>
      <c r="H19" s="275">
        <f>24210+17</f>
        <v>24227</v>
      </c>
      <c r="I19" s="291">
        <f>1211+314</f>
        <v>1525</v>
      </c>
      <c r="J19" s="289">
        <f>24213+17</f>
        <v>24230</v>
      </c>
    </row>
    <row r="20" spans="1:10" s="3" customFormat="1" ht="22.5" customHeight="1" thickBot="1">
      <c r="A20" s="103" t="s">
        <v>193</v>
      </c>
      <c r="B20" s="274"/>
      <c r="C20" s="272"/>
      <c r="D20" s="272"/>
      <c r="E20" s="272"/>
      <c r="F20" s="276"/>
      <c r="G20" s="274"/>
      <c r="H20" s="276"/>
      <c r="I20" s="292"/>
      <c r="J20" s="290"/>
    </row>
    <row r="21" spans="1:10" s="3" customFormat="1" ht="22.5" customHeight="1" thickBot="1" thickTop="1">
      <c r="A21" s="47" t="s">
        <v>12</v>
      </c>
      <c r="B21" s="133">
        <v>0</v>
      </c>
      <c r="C21" s="134">
        <v>81579</v>
      </c>
      <c r="D21" s="134">
        <v>14805</v>
      </c>
      <c r="E21" s="134">
        <v>4901</v>
      </c>
      <c r="F21" s="135">
        <v>963</v>
      </c>
      <c r="G21" s="133">
        <v>422354</v>
      </c>
      <c r="H21" s="135">
        <v>212608</v>
      </c>
      <c r="I21" s="136">
        <v>16504</v>
      </c>
      <c r="J21" s="137">
        <v>213572</v>
      </c>
    </row>
    <row r="22" spans="1:10" ht="11.25">
      <c r="A22" s="280" t="s">
        <v>196</v>
      </c>
      <c r="B22" s="280"/>
      <c r="C22" s="280"/>
      <c r="D22" s="280"/>
      <c r="E22" s="280"/>
      <c r="F22" s="280"/>
      <c r="G22" s="280"/>
      <c r="H22" s="280"/>
      <c r="I22" s="280"/>
      <c r="J22" s="280"/>
    </row>
  </sheetData>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5" right="0.75" top="1" bottom="1" header="0.512" footer="0.512"/>
  <pageSetup horizontalDpi="1200" verticalDpi="1200" orientation="landscape" paperSize="9" scale="93" r:id="rId2"/>
  <headerFooter alignWithMargins="0">
    <oddFooter>&amp;R&amp;9金沢国税局
酒税2
（H18)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H9" sqref="H9"/>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41</v>
      </c>
    </row>
    <row r="2" spans="1:8" ht="18" customHeight="1">
      <c r="A2" s="282" t="s">
        <v>21</v>
      </c>
      <c r="B2" s="293"/>
      <c r="C2" s="11" t="s">
        <v>22</v>
      </c>
      <c r="D2" s="14" t="s">
        <v>4</v>
      </c>
      <c r="E2" s="11" t="s">
        <v>5</v>
      </c>
      <c r="F2" s="14" t="s">
        <v>8</v>
      </c>
      <c r="G2" s="11" t="s">
        <v>13</v>
      </c>
      <c r="H2" s="15" t="s">
        <v>23</v>
      </c>
    </row>
    <row r="3" spans="1:9" ht="15" customHeight="1">
      <c r="A3" s="37"/>
      <c r="B3" s="38"/>
      <c r="C3" s="32" t="s">
        <v>14</v>
      </c>
      <c r="D3" s="32" t="s">
        <v>14</v>
      </c>
      <c r="E3" s="32" t="s">
        <v>14</v>
      </c>
      <c r="F3" s="32" t="s">
        <v>14</v>
      </c>
      <c r="G3" s="32" t="s">
        <v>14</v>
      </c>
      <c r="H3" s="36" t="s">
        <v>14</v>
      </c>
      <c r="I3" s="4"/>
    </row>
    <row r="4" spans="1:8" ht="30" customHeight="1">
      <c r="A4" s="298" t="s">
        <v>170</v>
      </c>
      <c r="B4" s="266"/>
      <c r="C4" s="34">
        <v>33529</v>
      </c>
      <c r="D4" s="34">
        <v>1254</v>
      </c>
      <c r="E4" s="34">
        <v>10256</v>
      </c>
      <c r="F4" s="34">
        <v>111421</v>
      </c>
      <c r="G4" s="34">
        <f>2074+4032+2331+454+10925+55259</f>
        <v>75075</v>
      </c>
      <c r="H4" s="35">
        <v>231531</v>
      </c>
    </row>
    <row r="5" spans="1:8" ht="30" customHeight="1">
      <c r="A5" s="294" t="s">
        <v>171</v>
      </c>
      <c r="B5" s="295"/>
      <c r="C5" s="17">
        <v>31237</v>
      </c>
      <c r="D5" s="17">
        <v>1269</v>
      </c>
      <c r="E5" s="17">
        <v>13052</v>
      </c>
      <c r="F5" s="17">
        <v>101652</v>
      </c>
      <c r="G5" s="17">
        <f>1969+3927+1794+361+691+11858+56431</f>
        <v>77031</v>
      </c>
      <c r="H5" s="18">
        <v>224246</v>
      </c>
    </row>
    <row r="6" spans="1:8" ht="30" customHeight="1">
      <c r="A6" s="294" t="s">
        <v>172</v>
      </c>
      <c r="B6" s="295"/>
      <c r="C6" s="17">
        <v>28034</v>
      </c>
      <c r="D6" s="17">
        <v>1238</v>
      </c>
      <c r="E6" s="17">
        <v>15107</v>
      </c>
      <c r="F6" s="17">
        <v>99043</v>
      </c>
      <c r="G6" s="17">
        <f>2010+3659+1892+1173+13818+58472</f>
        <v>81024</v>
      </c>
      <c r="H6" s="18">
        <v>224447</v>
      </c>
    </row>
    <row r="7" spans="1:8" ht="30" customHeight="1">
      <c r="A7" s="294" t="s">
        <v>173</v>
      </c>
      <c r="B7" s="295"/>
      <c r="C7" s="17">
        <v>27040</v>
      </c>
      <c r="D7" s="17">
        <v>1251</v>
      </c>
      <c r="E7" s="17">
        <v>15811</v>
      </c>
      <c r="F7" s="17">
        <v>90702</v>
      </c>
      <c r="G7" s="17">
        <f>2108+3791+1728+1247+14281+60787</f>
        <v>83942</v>
      </c>
      <c r="H7" s="18">
        <v>218745</v>
      </c>
    </row>
    <row r="8" spans="1:8" ht="30" customHeight="1" thickBot="1">
      <c r="A8" s="296" t="s">
        <v>174</v>
      </c>
      <c r="B8" s="297"/>
      <c r="C8" s="19">
        <v>25456</v>
      </c>
      <c r="D8" s="19">
        <v>1204</v>
      </c>
      <c r="E8" s="19">
        <f>6743+9390</f>
        <v>16133</v>
      </c>
      <c r="F8" s="19">
        <v>86887</v>
      </c>
      <c r="G8" s="19">
        <f>2109+3572+158+1387+236+5+35712+24213+1671+14815+17</f>
        <v>83895</v>
      </c>
      <c r="H8" s="20">
        <v>213572</v>
      </c>
    </row>
    <row r="9" ht="15" customHeight="1">
      <c r="A9" s="1" t="s">
        <v>195</v>
      </c>
    </row>
    <row r="10" ht="11.25">
      <c r="A10" s="2" t="s">
        <v>199</v>
      </c>
    </row>
    <row r="11" ht="11.25">
      <c r="A11" s="2" t="s">
        <v>198</v>
      </c>
    </row>
  </sheetData>
  <mergeCells count="6">
    <mergeCell ref="A2:B2"/>
    <mergeCell ref="A7:B7"/>
    <mergeCell ref="A8:B8"/>
    <mergeCell ref="A4:B4"/>
    <mergeCell ref="A5:B5"/>
    <mergeCell ref="A6:B6"/>
  </mergeCells>
  <printOptions/>
  <pageMargins left="0.75" right="0.75" top="1" bottom="1" header="0.512" footer="0.512"/>
  <pageSetup fitToHeight="1" fitToWidth="1" horizontalDpi="1200" verticalDpi="1200" orientation="landscape" paperSize="9" r:id="rId2"/>
  <headerFooter alignWithMargins="0">
    <oddFooter>&amp;R&amp;9金沢国税局
酒税2
（H18）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26"/>
  <sheetViews>
    <sheetView showGridLines="0" workbookViewId="0" topLeftCell="A1">
      <selection activeCell="A1" sqref="A1"/>
    </sheetView>
  </sheetViews>
  <sheetFormatPr defaultColWidth="9.00390625" defaultRowHeight="13.5"/>
  <cols>
    <col min="1" max="1" width="8.875" style="1" customWidth="1"/>
    <col min="2" max="11" width="9.625" style="6" customWidth="1"/>
    <col min="12" max="13" width="10.625" style="6" bestFit="1" customWidth="1"/>
    <col min="14" max="14" width="10.625" style="6" customWidth="1"/>
    <col min="15" max="16" width="10.625" style="6" bestFit="1" customWidth="1"/>
    <col min="17" max="18" width="10.625" style="6" customWidth="1"/>
    <col min="19" max="19" width="11.00390625" style="6" customWidth="1"/>
    <col min="20" max="20" width="9.00390625" style="7" bestFit="1" customWidth="1"/>
    <col min="21" max="16384" width="5.875" style="1" customWidth="1"/>
  </cols>
  <sheetData>
    <row r="1" s="5" customFormat="1" ht="12" thickBot="1">
      <c r="A1" s="2" t="s">
        <v>42</v>
      </c>
    </row>
    <row r="2" spans="1:20" s="5" customFormat="1" ht="32.25" customHeight="1">
      <c r="A2" s="52" t="s">
        <v>27</v>
      </c>
      <c r="B2" s="11" t="s">
        <v>24</v>
      </c>
      <c r="C2" s="11" t="s">
        <v>28</v>
      </c>
      <c r="D2" s="101" t="s">
        <v>152</v>
      </c>
      <c r="E2" s="101" t="s">
        <v>153</v>
      </c>
      <c r="F2" s="11" t="s">
        <v>29</v>
      </c>
      <c r="G2" s="11" t="s">
        <v>30</v>
      </c>
      <c r="H2" s="51" t="s">
        <v>154</v>
      </c>
      <c r="I2" s="51" t="s">
        <v>155</v>
      </c>
      <c r="J2" s="51" t="s">
        <v>156</v>
      </c>
      <c r="K2" s="51" t="s">
        <v>157</v>
      </c>
      <c r="L2" s="48" t="s">
        <v>159</v>
      </c>
      <c r="M2" s="11" t="s">
        <v>158</v>
      </c>
      <c r="N2" s="104" t="s">
        <v>162</v>
      </c>
      <c r="O2" s="11" t="s">
        <v>160</v>
      </c>
      <c r="P2" s="11" t="s">
        <v>161</v>
      </c>
      <c r="Q2" s="14" t="s">
        <v>163</v>
      </c>
      <c r="R2" s="14" t="s">
        <v>164</v>
      </c>
      <c r="S2" s="11" t="s">
        <v>31</v>
      </c>
      <c r="T2" s="15" t="s">
        <v>40</v>
      </c>
    </row>
    <row r="3" spans="1:20" s="2" customFormat="1" ht="11.25">
      <c r="A3" s="40"/>
      <c r="B3" s="32" t="s">
        <v>14</v>
      </c>
      <c r="C3" s="32" t="s">
        <v>14</v>
      </c>
      <c r="D3" s="32" t="s">
        <v>14</v>
      </c>
      <c r="E3" s="32" t="s">
        <v>14</v>
      </c>
      <c r="F3" s="32" t="s">
        <v>14</v>
      </c>
      <c r="G3" s="32" t="s">
        <v>14</v>
      </c>
      <c r="H3" s="32" t="s">
        <v>14</v>
      </c>
      <c r="I3" s="32" t="s">
        <v>14</v>
      </c>
      <c r="J3" s="32" t="s">
        <v>14</v>
      </c>
      <c r="K3" s="32" t="s">
        <v>14</v>
      </c>
      <c r="L3" s="32" t="s">
        <v>14</v>
      </c>
      <c r="M3" s="32" t="s">
        <v>14</v>
      </c>
      <c r="N3" s="39" t="s">
        <v>14</v>
      </c>
      <c r="O3" s="32" t="s">
        <v>14</v>
      </c>
      <c r="P3" s="32" t="s">
        <v>14</v>
      </c>
      <c r="Q3" s="32" t="s">
        <v>14</v>
      </c>
      <c r="R3" s="32" t="s">
        <v>14</v>
      </c>
      <c r="S3" s="32" t="s">
        <v>14</v>
      </c>
      <c r="T3" s="41"/>
    </row>
    <row r="4" spans="1:20" s="2" customFormat="1" ht="21" customHeight="1">
      <c r="A4" s="45" t="s">
        <v>211</v>
      </c>
      <c r="B4" s="138">
        <v>3305</v>
      </c>
      <c r="C4" s="138">
        <v>165</v>
      </c>
      <c r="D4" s="138">
        <v>1179</v>
      </c>
      <c r="E4" s="138">
        <v>1186</v>
      </c>
      <c r="F4" s="138">
        <v>318</v>
      </c>
      <c r="G4" s="138">
        <v>11600</v>
      </c>
      <c r="H4" s="138">
        <v>565</v>
      </c>
      <c r="I4" s="138">
        <v>28</v>
      </c>
      <c r="J4" s="138">
        <v>267</v>
      </c>
      <c r="K4" s="138">
        <v>26</v>
      </c>
      <c r="L4" s="138">
        <v>0</v>
      </c>
      <c r="M4" s="138">
        <v>5518</v>
      </c>
      <c r="N4" s="139">
        <v>3386</v>
      </c>
      <c r="O4" s="138">
        <v>231</v>
      </c>
      <c r="P4" s="138">
        <v>2049</v>
      </c>
      <c r="Q4" s="138">
        <v>0</v>
      </c>
      <c r="R4" s="138">
        <v>3</v>
      </c>
      <c r="S4" s="138">
        <v>29825</v>
      </c>
      <c r="T4" s="25" t="str">
        <f>IF(A4="","",A4)</f>
        <v>富山</v>
      </c>
    </row>
    <row r="5" spans="1:20" s="2" customFormat="1" ht="21" customHeight="1">
      <c r="A5" s="42" t="s">
        <v>212</v>
      </c>
      <c r="B5" s="140">
        <v>3015</v>
      </c>
      <c r="C5" s="140">
        <v>98</v>
      </c>
      <c r="D5" s="140">
        <v>789</v>
      </c>
      <c r="E5" s="140">
        <v>993</v>
      </c>
      <c r="F5" s="140">
        <v>179</v>
      </c>
      <c r="G5" s="140">
        <v>9330</v>
      </c>
      <c r="H5" s="140">
        <v>594</v>
      </c>
      <c r="I5" s="140">
        <v>18</v>
      </c>
      <c r="J5" s="140">
        <v>182</v>
      </c>
      <c r="K5" s="140">
        <v>44</v>
      </c>
      <c r="L5" s="140">
        <v>4</v>
      </c>
      <c r="M5" s="140">
        <v>3694</v>
      </c>
      <c r="N5" s="141">
        <v>2556</v>
      </c>
      <c r="O5" s="140">
        <v>189</v>
      </c>
      <c r="P5" s="140">
        <v>1509</v>
      </c>
      <c r="Q5" s="140">
        <v>0</v>
      </c>
      <c r="R5" s="140">
        <v>1</v>
      </c>
      <c r="S5" s="138">
        <v>23195</v>
      </c>
      <c r="T5" s="23" t="str">
        <f>IF(A5="","",A5)</f>
        <v>高岡</v>
      </c>
    </row>
    <row r="6" spans="1:20" s="2" customFormat="1" ht="21" customHeight="1">
      <c r="A6" s="42" t="s">
        <v>213</v>
      </c>
      <c r="B6" s="140">
        <v>2005</v>
      </c>
      <c r="C6" s="140">
        <v>93</v>
      </c>
      <c r="D6" s="140">
        <v>646</v>
      </c>
      <c r="E6" s="140">
        <v>536</v>
      </c>
      <c r="F6" s="140">
        <v>87</v>
      </c>
      <c r="G6" s="140">
        <v>7398</v>
      </c>
      <c r="H6" s="140">
        <v>190</v>
      </c>
      <c r="I6" s="140">
        <v>11</v>
      </c>
      <c r="J6" s="140">
        <v>96</v>
      </c>
      <c r="K6" s="140">
        <v>10</v>
      </c>
      <c r="L6" s="140">
        <v>1</v>
      </c>
      <c r="M6" s="140">
        <v>2684</v>
      </c>
      <c r="N6" s="141">
        <v>1555</v>
      </c>
      <c r="O6" s="140">
        <v>95</v>
      </c>
      <c r="P6" s="140">
        <v>1073</v>
      </c>
      <c r="Q6" s="140">
        <v>0</v>
      </c>
      <c r="R6" s="140">
        <v>1</v>
      </c>
      <c r="S6" s="138">
        <v>16481</v>
      </c>
      <c r="T6" s="23" t="str">
        <f>IF(A6="","",A6)</f>
        <v>魚津</v>
      </c>
    </row>
    <row r="7" spans="1:20" s="2" customFormat="1" ht="21" customHeight="1">
      <c r="A7" s="42" t="s">
        <v>214</v>
      </c>
      <c r="B7" s="140">
        <v>1228</v>
      </c>
      <c r="C7" s="140">
        <v>26</v>
      </c>
      <c r="D7" s="140">
        <v>255</v>
      </c>
      <c r="E7" s="140">
        <v>281</v>
      </c>
      <c r="F7" s="140">
        <v>48</v>
      </c>
      <c r="G7" s="140">
        <v>3167</v>
      </c>
      <c r="H7" s="140">
        <v>95</v>
      </c>
      <c r="I7" s="140">
        <v>5</v>
      </c>
      <c r="J7" s="140">
        <v>41</v>
      </c>
      <c r="K7" s="140">
        <v>4</v>
      </c>
      <c r="L7" s="140">
        <v>0</v>
      </c>
      <c r="M7" s="140">
        <v>1169</v>
      </c>
      <c r="N7" s="141">
        <v>856</v>
      </c>
      <c r="O7" s="140">
        <v>62</v>
      </c>
      <c r="P7" s="140">
        <v>552</v>
      </c>
      <c r="Q7" s="140">
        <v>0</v>
      </c>
      <c r="R7" s="140">
        <v>0</v>
      </c>
      <c r="S7" s="138">
        <v>7788</v>
      </c>
      <c r="T7" s="23" t="str">
        <f>IF(A7="","",A7)</f>
        <v>砺波</v>
      </c>
    </row>
    <row r="8" spans="1:20" s="3" customFormat="1" ht="21" customHeight="1">
      <c r="A8" s="26" t="s">
        <v>227</v>
      </c>
      <c r="B8" s="142">
        <v>9553</v>
      </c>
      <c r="C8" s="142">
        <v>382</v>
      </c>
      <c r="D8" s="142">
        <v>2869</v>
      </c>
      <c r="E8" s="142">
        <v>2996</v>
      </c>
      <c r="F8" s="142">
        <v>632</v>
      </c>
      <c r="G8" s="142">
        <v>31495</v>
      </c>
      <c r="H8" s="142">
        <v>1444</v>
      </c>
      <c r="I8" s="142">
        <v>62</v>
      </c>
      <c r="J8" s="142">
        <v>586</v>
      </c>
      <c r="K8" s="142">
        <v>84</v>
      </c>
      <c r="L8" s="142">
        <f aca="true" t="shared" si="0" ref="L8:R8">SUM(L4:L7)</f>
        <v>5</v>
      </c>
      <c r="M8" s="142">
        <f t="shared" si="0"/>
        <v>13065</v>
      </c>
      <c r="N8" s="142">
        <f t="shared" si="0"/>
        <v>8353</v>
      </c>
      <c r="O8" s="142">
        <f t="shared" si="0"/>
        <v>577</v>
      </c>
      <c r="P8" s="142">
        <f t="shared" si="0"/>
        <v>5183</v>
      </c>
      <c r="Q8" s="142">
        <f t="shared" si="0"/>
        <v>0</v>
      </c>
      <c r="R8" s="142">
        <f t="shared" si="0"/>
        <v>5</v>
      </c>
      <c r="S8" s="142">
        <v>77289</v>
      </c>
      <c r="T8" s="24" t="str">
        <f>IF(A8="","",A8)</f>
        <v>富山県計</v>
      </c>
    </row>
    <row r="9" spans="1:20" s="9" customFormat="1" ht="21" customHeight="1">
      <c r="A9" s="8"/>
      <c r="B9" s="143"/>
      <c r="C9" s="143"/>
      <c r="D9" s="143"/>
      <c r="E9" s="143"/>
      <c r="F9" s="143"/>
      <c r="G9" s="143"/>
      <c r="H9" s="143"/>
      <c r="I9" s="143"/>
      <c r="J9" s="143"/>
      <c r="K9" s="143"/>
      <c r="L9" s="143"/>
      <c r="M9" s="143"/>
      <c r="N9" s="144"/>
      <c r="O9" s="143"/>
      <c r="P9" s="143"/>
      <c r="Q9" s="143"/>
      <c r="R9" s="143"/>
      <c r="S9" s="143"/>
      <c r="T9" s="22"/>
    </row>
    <row r="10" spans="1:20" s="2" customFormat="1" ht="21" customHeight="1">
      <c r="A10" s="44" t="s">
        <v>215</v>
      </c>
      <c r="B10" s="145">
        <v>4143</v>
      </c>
      <c r="C10" s="145">
        <v>206</v>
      </c>
      <c r="D10" s="145">
        <v>1123</v>
      </c>
      <c r="E10" s="145">
        <v>1682</v>
      </c>
      <c r="F10" s="145">
        <v>433</v>
      </c>
      <c r="G10" s="145">
        <v>15868</v>
      </c>
      <c r="H10" s="145">
        <v>802</v>
      </c>
      <c r="I10" s="145">
        <v>42</v>
      </c>
      <c r="J10" s="145">
        <v>299</v>
      </c>
      <c r="K10" s="145">
        <v>55</v>
      </c>
      <c r="L10" s="145">
        <v>0</v>
      </c>
      <c r="M10" s="145">
        <v>6238</v>
      </c>
      <c r="N10" s="146">
        <v>4334</v>
      </c>
      <c r="O10" s="145">
        <v>301</v>
      </c>
      <c r="P10" s="145">
        <v>2580</v>
      </c>
      <c r="Q10" s="145">
        <v>0</v>
      </c>
      <c r="R10" s="145">
        <v>3</v>
      </c>
      <c r="S10" s="145">
        <v>38109</v>
      </c>
      <c r="T10" s="25" t="str">
        <f aca="true" t="shared" si="1" ref="T10:T15">IF(A10="","",A10)</f>
        <v>金沢</v>
      </c>
    </row>
    <row r="11" spans="1:20" s="2" customFormat="1" ht="21" customHeight="1">
      <c r="A11" s="42" t="s">
        <v>216</v>
      </c>
      <c r="B11" s="140">
        <v>1328</v>
      </c>
      <c r="C11" s="140">
        <v>56</v>
      </c>
      <c r="D11" s="140">
        <v>342</v>
      </c>
      <c r="E11" s="140">
        <v>469</v>
      </c>
      <c r="F11" s="140">
        <v>77</v>
      </c>
      <c r="G11" s="140">
        <v>3741</v>
      </c>
      <c r="H11" s="140">
        <v>83</v>
      </c>
      <c r="I11" s="140">
        <v>5</v>
      </c>
      <c r="J11" s="140">
        <v>53</v>
      </c>
      <c r="K11" s="140">
        <v>8</v>
      </c>
      <c r="L11" s="140">
        <v>0</v>
      </c>
      <c r="M11" s="140">
        <v>1473</v>
      </c>
      <c r="N11" s="141">
        <v>1035</v>
      </c>
      <c r="O11" s="140">
        <v>59</v>
      </c>
      <c r="P11" s="140">
        <v>591</v>
      </c>
      <c r="Q11" s="140">
        <v>0</v>
      </c>
      <c r="R11" s="140">
        <v>1</v>
      </c>
      <c r="S11" s="140">
        <v>9321</v>
      </c>
      <c r="T11" s="23" t="str">
        <f t="shared" si="1"/>
        <v>七尾</v>
      </c>
    </row>
    <row r="12" spans="1:20" s="2" customFormat="1" ht="21" customHeight="1">
      <c r="A12" s="42" t="s">
        <v>217</v>
      </c>
      <c r="B12" s="140">
        <v>1859</v>
      </c>
      <c r="C12" s="140">
        <v>159</v>
      </c>
      <c r="D12" s="140">
        <v>548</v>
      </c>
      <c r="E12" s="140">
        <v>782</v>
      </c>
      <c r="F12" s="140">
        <v>190</v>
      </c>
      <c r="G12" s="140">
        <v>7436</v>
      </c>
      <c r="H12" s="140">
        <v>232</v>
      </c>
      <c r="I12" s="140">
        <v>11</v>
      </c>
      <c r="J12" s="140">
        <v>89</v>
      </c>
      <c r="K12" s="140">
        <v>15</v>
      </c>
      <c r="L12" s="140">
        <v>0</v>
      </c>
      <c r="M12" s="140">
        <v>2776</v>
      </c>
      <c r="N12" s="141">
        <v>2198</v>
      </c>
      <c r="O12" s="140">
        <v>151</v>
      </c>
      <c r="P12" s="140">
        <v>1308</v>
      </c>
      <c r="Q12" s="140">
        <v>0</v>
      </c>
      <c r="R12" s="140">
        <v>1</v>
      </c>
      <c r="S12" s="140">
        <v>17754</v>
      </c>
      <c r="T12" s="23" t="str">
        <f t="shared" si="1"/>
        <v>小松</v>
      </c>
    </row>
    <row r="13" spans="1:20" s="2" customFormat="1" ht="21" customHeight="1">
      <c r="A13" s="42" t="s">
        <v>218</v>
      </c>
      <c r="B13" s="140">
        <v>924</v>
      </c>
      <c r="C13" s="140">
        <v>20</v>
      </c>
      <c r="D13" s="140">
        <v>150</v>
      </c>
      <c r="E13" s="140">
        <v>242</v>
      </c>
      <c r="F13" s="140">
        <v>30</v>
      </c>
      <c r="G13" s="140">
        <v>1977</v>
      </c>
      <c r="H13" s="140">
        <v>51</v>
      </c>
      <c r="I13" s="140">
        <v>2</v>
      </c>
      <c r="J13" s="140">
        <v>14</v>
      </c>
      <c r="K13" s="140">
        <v>3</v>
      </c>
      <c r="L13" s="140">
        <v>0</v>
      </c>
      <c r="M13" s="140">
        <v>690</v>
      </c>
      <c r="N13" s="141">
        <v>477</v>
      </c>
      <c r="O13" s="140">
        <v>44</v>
      </c>
      <c r="P13" s="140">
        <v>249</v>
      </c>
      <c r="Q13" s="140">
        <v>0</v>
      </c>
      <c r="R13" s="140">
        <v>1</v>
      </c>
      <c r="S13" s="140">
        <v>4873</v>
      </c>
      <c r="T13" s="23" t="str">
        <f t="shared" si="1"/>
        <v>輪島</v>
      </c>
    </row>
    <row r="14" spans="1:20" s="2" customFormat="1" ht="21" customHeight="1">
      <c r="A14" s="42" t="s">
        <v>219</v>
      </c>
      <c r="B14" s="140">
        <v>1587</v>
      </c>
      <c r="C14" s="140">
        <v>43</v>
      </c>
      <c r="D14" s="140">
        <v>398</v>
      </c>
      <c r="E14" s="140">
        <v>501</v>
      </c>
      <c r="F14" s="140">
        <v>105</v>
      </c>
      <c r="G14" s="140">
        <v>4061</v>
      </c>
      <c r="H14" s="140">
        <v>213</v>
      </c>
      <c r="I14" s="140">
        <v>5</v>
      </c>
      <c r="J14" s="140">
        <v>78</v>
      </c>
      <c r="K14" s="140">
        <v>11</v>
      </c>
      <c r="L14" s="140">
        <v>0</v>
      </c>
      <c r="M14" s="140">
        <v>2198</v>
      </c>
      <c r="N14" s="141">
        <v>1763</v>
      </c>
      <c r="O14" s="140">
        <v>144</v>
      </c>
      <c r="P14" s="140">
        <v>952</v>
      </c>
      <c r="Q14" s="140">
        <v>0</v>
      </c>
      <c r="R14" s="140">
        <v>0</v>
      </c>
      <c r="S14" s="140">
        <v>12060</v>
      </c>
      <c r="T14" s="23" t="str">
        <f t="shared" si="1"/>
        <v>松任</v>
      </c>
    </row>
    <row r="15" spans="1:20" s="3" customFormat="1" ht="21" customHeight="1">
      <c r="A15" s="26" t="s">
        <v>226</v>
      </c>
      <c r="B15" s="142">
        <f aca="true" t="shared" si="2" ref="B15:Q15">SUM(B10:B14)</f>
        <v>9841</v>
      </c>
      <c r="C15" s="142">
        <f t="shared" si="2"/>
        <v>484</v>
      </c>
      <c r="D15" s="142">
        <f t="shared" si="2"/>
        <v>2561</v>
      </c>
      <c r="E15" s="142">
        <f t="shared" si="2"/>
        <v>3676</v>
      </c>
      <c r="F15" s="142">
        <f t="shared" si="2"/>
        <v>835</v>
      </c>
      <c r="G15" s="142">
        <f t="shared" si="2"/>
        <v>33083</v>
      </c>
      <c r="H15" s="142">
        <f t="shared" si="2"/>
        <v>1381</v>
      </c>
      <c r="I15" s="142">
        <f t="shared" si="2"/>
        <v>65</v>
      </c>
      <c r="J15" s="142">
        <f t="shared" si="2"/>
        <v>533</v>
      </c>
      <c r="K15" s="142">
        <f t="shared" si="2"/>
        <v>92</v>
      </c>
      <c r="L15" s="142">
        <f t="shared" si="2"/>
        <v>0</v>
      </c>
      <c r="M15" s="142">
        <f t="shared" si="2"/>
        <v>13375</v>
      </c>
      <c r="N15" s="142">
        <f t="shared" si="2"/>
        <v>9807</v>
      </c>
      <c r="O15" s="142">
        <f t="shared" si="2"/>
        <v>699</v>
      </c>
      <c r="P15" s="142">
        <f t="shared" si="2"/>
        <v>5680</v>
      </c>
      <c r="Q15" s="142">
        <f t="shared" si="2"/>
        <v>0</v>
      </c>
      <c r="R15" s="142">
        <f>SUM(R10:R14)</f>
        <v>6</v>
      </c>
      <c r="S15" s="142">
        <v>82117</v>
      </c>
      <c r="T15" s="24" t="str">
        <f t="shared" si="1"/>
        <v>石川県計</v>
      </c>
    </row>
    <row r="16" spans="1:20" s="9" customFormat="1" ht="21" customHeight="1">
      <c r="A16" s="21"/>
      <c r="B16" s="143"/>
      <c r="C16" s="143"/>
      <c r="D16" s="143"/>
      <c r="E16" s="143"/>
      <c r="F16" s="143"/>
      <c r="G16" s="143"/>
      <c r="H16" s="143"/>
      <c r="I16" s="143"/>
      <c r="J16" s="143"/>
      <c r="K16" s="143"/>
      <c r="L16" s="143"/>
      <c r="M16" s="143"/>
      <c r="N16" s="144"/>
      <c r="O16" s="143"/>
      <c r="P16" s="143"/>
      <c r="Q16" s="143"/>
      <c r="R16" s="143"/>
      <c r="S16" s="143"/>
      <c r="T16" s="22"/>
    </row>
    <row r="17" spans="1:20" s="2" customFormat="1" ht="21" customHeight="1">
      <c r="A17" s="44" t="s">
        <v>220</v>
      </c>
      <c r="B17" s="145">
        <v>2047</v>
      </c>
      <c r="C17" s="145">
        <v>154</v>
      </c>
      <c r="D17" s="145">
        <v>480</v>
      </c>
      <c r="E17" s="145">
        <v>1005</v>
      </c>
      <c r="F17" s="145">
        <v>274</v>
      </c>
      <c r="G17" s="145">
        <v>8052</v>
      </c>
      <c r="H17" s="145">
        <v>362</v>
      </c>
      <c r="I17" s="145">
        <v>14</v>
      </c>
      <c r="J17" s="145">
        <v>115</v>
      </c>
      <c r="K17" s="145">
        <v>24</v>
      </c>
      <c r="L17" s="145">
        <v>0</v>
      </c>
      <c r="M17" s="145">
        <v>3326</v>
      </c>
      <c r="N17" s="146">
        <v>2155</v>
      </c>
      <c r="O17" s="145">
        <v>161</v>
      </c>
      <c r="P17" s="145">
        <v>1505</v>
      </c>
      <c r="Q17" s="145">
        <v>0</v>
      </c>
      <c r="R17" s="145">
        <v>2</v>
      </c>
      <c r="S17" s="145">
        <v>19676</v>
      </c>
      <c r="T17" s="25" t="str">
        <f>IF(A17="","",A17)</f>
        <v>福井</v>
      </c>
    </row>
    <row r="18" spans="1:20" s="2" customFormat="1" ht="21" customHeight="1">
      <c r="A18" s="42" t="s">
        <v>221</v>
      </c>
      <c r="B18" s="140">
        <v>745</v>
      </c>
      <c r="C18" s="140">
        <v>44</v>
      </c>
      <c r="D18" s="140">
        <v>221</v>
      </c>
      <c r="E18" s="140">
        <v>393</v>
      </c>
      <c r="F18" s="140">
        <v>76</v>
      </c>
      <c r="G18" s="140">
        <v>2864</v>
      </c>
      <c r="H18" s="140">
        <v>73</v>
      </c>
      <c r="I18" s="140">
        <v>3</v>
      </c>
      <c r="J18" s="140">
        <v>42</v>
      </c>
      <c r="K18" s="140">
        <v>13</v>
      </c>
      <c r="L18" s="140">
        <v>0</v>
      </c>
      <c r="M18" s="140">
        <v>1287</v>
      </c>
      <c r="N18" s="141">
        <v>952</v>
      </c>
      <c r="O18" s="140">
        <v>51</v>
      </c>
      <c r="P18" s="140">
        <v>627</v>
      </c>
      <c r="Q18" s="140">
        <v>0</v>
      </c>
      <c r="R18" s="140">
        <v>0</v>
      </c>
      <c r="S18" s="140">
        <v>7392</v>
      </c>
      <c r="T18" s="23" t="str">
        <f aca="true" t="shared" si="3" ref="T18:T23">IF(A18="","",A18)</f>
        <v>敦賀</v>
      </c>
    </row>
    <row r="19" spans="1:20" s="2" customFormat="1" ht="21" customHeight="1">
      <c r="A19" s="42" t="s">
        <v>222</v>
      </c>
      <c r="B19" s="140">
        <v>1341</v>
      </c>
      <c r="C19" s="140">
        <v>55</v>
      </c>
      <c r="D19" s="140">
        <v>248</v>
      </c>
      <c r="E19" s="140">
        <v>514</v>
      </c>
      <c r="F19" s="140">
        <v>114</v>
      </c>
      <c r="G19" s="140">
        <v>4240</v>
      </c>
      <c r="H19" s="140">
        <v>107</v>
      </c>
      <c r="I19" s="140">
        <v>6</v>
      </c>
      <c r="J19" s="140">
        <v>43</v>
      </c>
      <c r="K19" s="140">
        <v>9</v>
      </c>
      <c r="L19" s="140">
        <v>0</v>
      </c>
      <c r="M19" s="140">
        <v>2012</v>
      </c>
      <c r="N19" s="141">
        <v>1296</v>
      </c>
      <c r="O19" s="140">
        <v>85</v>
      </c>
      <c r="P19" s="140">
        <v>745</v>
      </c>
      <c r="Q19" s="140">
        <v>0</v>
      </c>
      <c r="R19" s="140">
        <v>2</v>
      </c>
      <c r="S19" s="140">
        <v>10817</v>
      </c>
      <c r="T19" s="23" t="str">
        <f t="shared" si="3"/>
        <v>武生</v>
      </c>
    </row>
    <row r="20" spans="1:20" s="2" customFormat="1" ht="21" customHeight="1">
      <c r="A20" s="42" t="s">
        <v>223</v>
      </c>
      <c r="B20" s="140">
        <v>462</v>
      </c>
      <c r="C20" s="140">
        <v>16</v>
      </c>
      <c r="D20" s="140">
        <v>50</v>
      </c>
      <c r="E20" s="140">
        <v>239</v>
      </c>
      <c r="F20" s="140">
        <v>49</v>
      </c>
      <c r="G20" s="140">
        <v>1761</v>
      </c>
      <c r="H20" s="140">
        <v>41</v>
      </c>
      <c r="I20" s="140">
        <v>2</v>
      </c>
      <c r="J20" s="140">
        <v>16</v>
      </c>
      <c r="K20" s="140">
        <v>4</v>
      </c>
      <c r="L20" s="140">
        <v>0</v>
      </c>
      <c r="M20" s="140">
        <v>517</v>
      </c>
      <c r="N20" s="141">
        <v>378</v>
      </c>
      <c r="O20" s="140">
        <v>13</v>
      </c>
      <c r="P20" s="140">
        <v>225</v>
      </c>
      <c r="Q20" s="140">
        <v>0</v>
      </c>
      <c r="R20" s="140">
        <v>0</v>
      </c>
      <c r="S20" s="140">
        <v>3771</v>
      </c>
      <c r="T20" s="23" t="str">
        <f t="shared" si="3"/>
        <v>小浜</v>
      </c>
    </row>
    <row r="21" spans="1:20" s="2" customFormat="1" ht="21" customHeight="1">
      <c r="A21" s="42" t="s">
        <v>224</v>
      </c>
      <c r="B21" s="140">
        <v>612</v>
      </c>
      <c r="C21" s="140">
        <v>17</v>
      </c>
      <c r="D21" s="140">
        <v>87</v>
      </c>
      <c r="E21" s="140">
        <v>195</v>
      </c>
      <c r="F21" s="140">
        <v>46</v>
      </c>
      <c r="G21" s="140">
        <v>1501</v>
      </c>
      <c r="H21" s="140">
        <v>59</v>
      </c>
      <c r="I21" s="140">
        <v>2</v>
      </c>
      <c r="J21" s="140">
        <v>14</v>
      </c>
      <c r="K21" s="140">
        <v>3</v>
      </c>
      <c r="L21" s="140">
        <v>0</v>
      </c>
      <c r="M21" s="140">
        <v>614</v>
      </c>
      <c r="N21" s="141">
        <v>320</v>
      </c>
      <c r="O21" s="140">
        <v>25</v>
      </c>
      <c r="P21" s="140">
        <v>259</v>
      </c>
      <c r="Q21" s="140">
        <v>0</v>
      </c>
      <c r="R21" s="140">
        <v>1</v>
      </c>
      <c r="S21" s="140">
        <v>3755</v>
      </c>
      <c r="T21" s="23" t="str">
        <f t="shared" si="3"/>
        <v>大野</v>
      </c>
    </row>
    <row r="22" spans="1:20" s="2" customFormat="1" ht="21" customHeight="1">
      <c r="A22" s="42" t="s">
        <v>225</v>
      </c>
      <c r="B22" s="140">
        <v>855</v>
      </c>
      <c r="C22" s="140">
        <v>52</v>
      </c>
      <c r="D22" s="140">
        <v>227</v>
      </c>
      <c r="E22" s="140">
        <v>372</v>
      </c>
      <c r="F22" s="140">
        <v>83</v>
      </c>
      <c r="G22" s="140">
        <v>3891</v>
      </c>
      <c r="H22" s="140">
        <v>105</v>
      </c>
      <c r="I22" s="140">
        <v>4</v>
      </c>
      <c r="J22" s="140">
        <v>38</v>
      </c>
      <c r="K22" s="140">
        <v>7</v>
      </c>
      <c r="L22" s="140">
        <v>0</v>
      </c>
      <c r="M22" s="140">
        <v>1516</v>
      </c>
      <c r="N22" s="141">
        <v>952</v>
      </c>
      <c r="O22" s="140">
        <v>60</v>
      </c>
      <c r="P22" s="140">
        <v>591</v>
      </c>
      <c r="Q22" s="140">
        <v>0</v>
      </c>
      <c r="R22" s="140">
        <v>1</v>
      </c>
      <c r="S22" s="140">
        <v>8755</v>
      </c>
      <c r="T22" s="23" t="str">
        <f t="shared" si="3"/>
        <v>三国</v>
      </c>
    </row>
    <row r="23" spans="1:20" s="3" customFormat="1" ht="21" customHeight="1">
      <c r="A23" s="26" t="s">
        <v>228</v>
      </c>
      <c r="B23" s="142">
        <f aca="true" t="shared" si="4" ref="B23:Q23">SUM(B17:B22)</f>
        <v>6062</v>
      </c>
      <c r="C23" s="142">
        <f t="shared" si="4"/>
        <v>338</v>
      </c>
      <c r="D23" s="142">
        <f t="shared" si="4"/>
        <v>1313</v>
      </c>
      <c r="E23" s="142">
        <f t="shared" si="4"/>
        <v>2718</v>
      </c>
      <c r="F23" s="142">
        <f t="shared" si="4"/>
        <v>642</v>
      </c>
      <c r="G23" s="142">
        <f t="shared" si="4"/>
        <v>22309</v>
      </c>
      <c r="H23" s="142">
        <f t="shared" si="4"/>
        <v>747</v>
      </c>
      <c r="I23" s="142">
        <f t="shared" si="4"/>
        <v>31</v>
      </c>
      <c r="J23" s="142">
        <f t="shared" si="4"/>
        <v>268</v>
      </c>
      <c r="K23" s="142">
        <f t="shared" si="4"/>
        <v>60</v>
      </c>
      <c r="L23" s="142">
        <f t="shared" si="4"/>
        <v>0</v>
      </c>
      <c r="M23" s="142">
        <f t="shared" si="4"/>
        <v>9272</v>
      </c>
      <c r="N23" s="142">
        <f t="shared" si="4"/>
        <v>6053</v>
      </c>
      <c r="O23" s="142">
        <f t="shared" si="4"/>
        <v>395</v>
      </c>
      <c r="P23" s="142">
        <f t="shared" si="4"/>
        <v>3952</v>
      </c>
      <c r="Q23" s="142">
        <f t="shared" si="4"/>
        <v>0</v>
      </c>
      <c r="R23" s="142">
        <f>SUM(R17:R22)</f>
        <v>6</v>
      </c>
      <c r="S23" s="142">
        <f>SUM(S17:S22)</f>
        <v>54166</v>
      </c>
      <c r="T23" s="24" t="str">
        <f t="shared" si="3"/>
        <v>福井県計</v>
      </c>
    </row>
    <row r="24" spans="1:20" s="9" customFormat="1" ht="21" customHeight="1" thickBot="1">
      <c r="A24" s="12"/>
      <c r="B24" s="147"/>
      <c r="C24" s="147"/>
      <c r="D24" s="147"/>
      <c r="E24" s="147"/>
      <c r="F24" s="147"/>
      <c r="G24" s="147"/>
      <c r="H24" s="147"/>
      <c r="I24" s="147"/>
      <c r="J24" s="147"/>
      <c r="K24" s="147"/>
      <c r="L24" s="147"/>
      <c r="M24" s="147"/>
      <c r="N24" s="148"/>
      <c r="O24" s="147"/>
      <c r="P24" s="147"/>
      <c r="Q24" s="147"/>
      <c r="R24" s="147"/>
      <c r="S24" s="147"/>
      <c r="T24" s="13"/>
    </row>
    <row r="25" spans="1:20" s="3" customFormat="1" ht="21" customHeight="1" thickBot="1" thickTop="1">
      <c r="A25" s="43" t="s">
        <v>32</v>
      </c>
      <c r="B25" s="136">
        <f>SUM(B8,B15,B23)</f>
        <v>25456</v>
      </c>
      <c r="C25" s="136">
        <f aca="true" t="shared" si="5" ref="C25:R25">SUM(C8,C15,C23)</f>
        <v>1204</v>
      </c>
      <c r="D25" s="136">
        <f t="shared" si="5"/>
        <v>6743</v>
      </c>
      <c r="E25" s="136">
        <f t="shared" si="5"/>
        <v>9390</v>
      </c>
      <c r="F25" s="136">
        <f t="shared" si="5"/>
        <v>2109</v>
      </c>
      <c r="G25" s="136">
        <f t="shared" si="5"/>
        <v>86887</v>
      </c>
      <c r="H25" s="136">
        <f t="shared" si="5"/>
        <v>3572</v>
      </c>
      <c r="I25" s="136">
        <f t="shared" si="5"/>
        <v>158</v>
      </c>
      <c r="J25" s="136">
        <f t="shared" si="5"/>
        <v>1387</v>
      </c>
      <c r="K25" s="136">
        <f t="shared" si="5"/>
        <v>236</v>
      </c>
      <c r="L25" s="136">
        <f t="shared" si="5"/>
        <v>5</v>
      </c>
      <c r="M25" s="136">
        <f t="shared" si="5"/>
        <v>35712</v>
      </c>
      <c r="N25" s="136">
        <f t="shared" si="5"/>
        <v>24213</v>
      </c>
      <c r="O25" s="136">
        <f t="shared" si="5"/>
        <v>1671</v>
      </c>
      <c r="P25" s="136">
        <f t="shared" si="5"/>
        <v>14815</v>
      </c>
      <c r="Q25" s="136">
        <f t="shared" si="5"/>
        <v>0</v>
      </c>
      <c r="R25" s="136">
        <f t="shared" si="5"/>
        <v>17</v>
      </c>
      <c r="S25" s="136">
        <f>SUM(S8,S15,S23)</f>
        <v>213572</v>
      </c>
      <c r="T25" s="10" t="s">
        <v>39</v>
      </c>
    </row>
    <row r="26" ht="11.25">
      <c r="A26" s="1" t="s">
        <v>35</v>
      </c>
    </row>
  </sheetData>
  <printOptions/>
  <pageMargins left="0.75" right="0.75" top="1" bottom="1" header="0.512" footer="0.512"/>
  <pageSetup fitToHeight="1" fitToWidth="1" horizontalDpi="1200" verticalDpi="1200" orientation="landscape" paperSize="9" scale="66" r:id="rId1"/>
  <headerFooter alignWithMargins="0">
    <oddFooter>&amp;R&amp;9金沢国税局
酒税2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85" zoomScaleNormal="85" zoomScaleSheetLayoutView="85" workbookViewId="0" topLeftCell="A1">
      <selection activeCell="A1" sqref="A1:X1"/>
    </sheetView>
  </sheetViews>
  <sheetFormatPr defaultColWidth="9.0039062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625" style="53" bestFit="1" customWidth="1"/>
    <col min="24" max="24" width="7.00390625" style="2" customWidth="1"/>
    <col min="25" max="16384" width="5.875" style="2" customWidth="1"/>
  </cols>
  <sheetData>
    <row r="1" spans="1:24" ht="15">
      <c r="A1" s="281" t="s">
        <v>43</v>
      </c>
      <c r="B1" s="281"/>
      <c r="C1" s="281"/>
      <c r="D1" s="281"/>
      <c r="E1" s="281"/>
      <c r="F1" s="281"/>
      <c r="G1" s="281"/>
      <c r="H1" s="281"/>
      <c r="I1" s="281"/>
      <c r="J1" s="281"/>
      <c r="K1" s="281"/>
      <c r="L1" s="281"/>
      <c r="M1" s="281"/>
      <c r="N1" s="281"/>
      <c r="O1" s="281"/>
      <c r="P1" s="281"/>
      <c r="Q1" s="281"/>
      <c r="R1" s="281"/>
      <c r="S1" s="281"/>
      <c r="T1" s="281"/>
      <c r="U1" s="281"/>
      <c r="V1" s="281"/>
      <c r="W1" s="281"/>
      <c r="X1" s="281"/>
    </row>
    <row r="2" ht="12" customHeight="1" thickBot="1">
      <c r="A2" s="2" t="s">
        <v>44</v>
      </c>
    </row>
    <row r="3" spans="1:24" ht="16.5" customHeight="1">
      <c r="A3" s="282" t="s">
        <v>91</v>
      </c>
      <c r="B3" s="293"/>
      <c r="C3" s="285" t="s">
        <v>92</v>
      </c>
      <c r="D3" s="285" t="s">
        <v>93</v>
      </c>
      <c r="E3" s="285" t="s">
        <v>94</v>
      </c>
      <c r="F3" s="285" t="s">
        <v>95</v>
      </c>
      <c r="G3" s="264" t="s">
        <v>96</v>
      </c>
      <c r="H3" s="265"/>
      <c r="I3" s="265"/>
      <c r="J3" s="265"/>
      <c r="K3" s="265"/>
      <c r="L3" s="265"/>
      <c r="M3" s="265"/>
      <c r="N3" s="265"/>
      <c r="O3" s="265"/>
      <c r="P3" s="265"/>
      <c r="Q3" s="265"/>
      <c r="R3" s="265"/>
      <c r="S3" s="259"/>
      <c r="T3" s="285" t="s">
        <v>97</v>
      </c>
      <c r="U3" s="285" t="s">
        <v>98</v>
      </c>
      <c r="V3" s="261" t="s">
        <v>99</v>
      </c>
      <c r="W3" s="262"/>
      <c r="X3" s="263"/>
    </row>
    <row r="4" spans="1:24" ht="16.5" customHeight="1">
      <c r="A4" s="256"/>
      <c r="B4" s="257"/>
      <c r="C4" s="286"/>
      <c r="D4" s="260"/>
      <c r="E4" s="260"/>
      <c r="F4" s="260"/>
      <c r="G4" s="54" t="s">
        <v>229</v>
      </c>
      <c r="H4" s="54" t="s">
        <v>100</v>
      </c>
      <c r="I4" s="54" t="s">
        <v>101</v>
      </c>
      <c r="J4" s="55" t="s">
        <v>102</v>
      </c>
      <c r="K4" s="55" t="s">
        <v>103</v>
      </c>
      <c r="L4" s="55" t="s">
        <v>104</v>
      </c>
      <c r="M4" s="55" t="s">
        <v>105</v>
      </c>
      <c r="N4" s="55" t="s">
        <v>106</v>
      </c>
      <c r="O4" s="55" t="s">
        <v>107</v>
      </c>
      <c r="P4" s="55" t="s">
        <v>108</v>
      </c>
      <c r="Q4" s="55" t="s">
        <v>109</v>
      </c>
      <c r="R4" s="56" t="s">
        <v>45</v>
      </c>
      <c r="S4" s="57" t="s">
        <v>46</v>
      </c>
      <c r="T4" s="286"/>
      <c r="U4" s="286"/>
      <c r="V4" s="251"/>
      <c r="W4" s="252"/>
      <c r="X4" s="253"/>
    </row>
    <row r="5" spans="1:24" s="9" customFormat="1" ht="13.5" customHeight="1">
      <c r="A5" s="58"/>
      <c r="B5" s="59"/>
      <c r="C5" s="60" t="s">
        <v>47</v>
      </c>
      <c r="D5" s="60" t="s">
        <v>47</v>
      </c>
      <c r="E5" s="60" t="s">
        <v>47</v>
      </c>
      <c r="F5" s="60" t="s">
        <v>47</v>
      </c>
      <c r="G5" s="61" t="s">
        <v>48</v>
      </c>
      <c r="H5" s="61" t="s">
        <v>48</v>
      </c>
      <c r="I5" s="61" t="s">
        <v>48</v>
      </c>
      <c r="J5" s="60" t="s">
        <v>47</v>
      </c>
      <c r="K5" s="60" t="s">
        <v>47</v>
      </c>
      <c r="L5" s="60" t="s">
        <v>47</v>
      </c>
      <c r="M5" s="60" t="s">
        <v>47</v>
      </c>
      <c r="N5" s="60" t="s">
        <v>47</v>
      </c>
      <c r="O5" s="60" t="s">
        <v>47</v>
      </c>
      <c r="P5" s="60" t="s">
        <v>47</v>
      </c>
      <c r="Q5" s="60" t="s">
        <v>47</v>
      </c>
      <c r="R5" s="60" t="s">
        <v>47</v>
      </c>
      <c r="S5" s="60" t="s">
        <v>47</v>
      </c>
      <c r="T5" s="60" t="s">
        <v>47</v>
      </c>
      <c r="U5" s="60" t="s">
        <v>47</v>
      </c>
      <c r="V5" s="267" t="s">
        <v>49</v>
      </c>
      <c r="W5" s="268"/>
      <c r="X5" s="62" t="s">
        <v>50</v>
      </c>
    </row>
    <row r="6" spans="1:24" ht="21" customHeight="1">
      <c r="A6" s="258" t="s">
        <v>3</v>
      </c>
      <c r="B6" s="249"/>
      <c r="C6" s="121">
        <v>116</v>
      </c>
      <c r="D6" s="121">
        <v>2</v>
      </c>
      <c r="E6" s="121">
        <v>1</v>
      </c>
      <c r="F6" s="121">
        <v>0</v>
      </c>
      <c r="G6" s="163">
        <v>9</v>
      </c>
      <c r="H6" s="163">
        <v>3</v>
      </c>
      <c r="I6" s="163">
        <v>51</v>
      </c>
      <c r="J6" s="121">
        <v>13</v>
      </c>
      <c r="K6" s="121">
        <v>3</v>
      </c>
      <c r="L6" s="121">
        <v>6</v>
      </c>
      <c r="M6" s="121">
        <v>5</v>
      </c>
      <c r="N6" s="121">
        <v>1</v>
      </c>
      <c r="O6" s="121">
        <v>3</v>
      </c>
      <c r="P6" s="121">
        <v>0</v>
      </c>
      <c r="Q6" s="121">
        <v>0</v>
      </c>
      <c r="R6" s="163">
        <v>23</v>
      </c>
      <c r="S6" s="163">
        <f>SUM(G6:R6)</f>
        <v>117</v>
      </c>
      <c r="T6" s="164">
        <v>4</v>
      </c>
      <c r="U6" s="121">
        <v>116</v>
      </c>
      <c r="V6" s="63" t="s">
        <v>110</v>
      </c>
      <c r="W6" s="156">
        <v>4</v>
      </c>
      <c r="X6" s="149">
        <v>116</v>
      </c>
    </row>
    <row r="7" spans="1:24" ht="21" customHeight="1">
      <c r="A7" s="254" t="s">
        <v>4</v>
      </c>
      <c r="B7" s="250"/>
      <c r="C7" s="126">
        <v>3</v>
      </c>
      <c r="D7" s="126">
        <v>0</v>
      </c>
      <c r="E7" s="126">
        <v>0</v>
      </c>
      <c r="F7" s="126">
        <v>0</v>
      </c>
      <c r="G7" s="165">
        <v>0</v>
      </c>
      <c r="H7" s="165">
        <v>1</v>
      </c>
      <c r="I7" s="165">
        <v>1</v>
      </c>
      <c r="J7" s="126">
        <v>0</v>
      </c>
      <c r="K7" s="126">
        <v>0</v>
      </c>
      <c r="L7" s="126">
        <v>0</v>
      </c>
      <c r="M7" s="126">
        <v>0</v>
      </c>
      <c r="N7" s="126">
        <v>0</v>
      </c>
      <c r="O7" s="126">
        <v>0</v>
      </c>
      <c r="P7" s="126">
        <v>0</v>
      </c>
      <c r="Q7" s="126">
        <v>0</v>
      </c>
      <c r="R7" s="165">
        <v>1</v>
      </c>
      <c r="S7" s="126">
        <f>SUM(G7:R7)</f>
        <v>3</v>
      </c>
      <c r="T7" s="166">
        <v>0</v>
      </c>
      <c r="U7" s="126">
        <v>0</v>
      </c>
      <c r="V7" s="64" t="s">
        <v>51</v>
      </c>
      <c r="W7" s="157">
        <v>0</v>
      </c>
      <c r="X7" s="150">
        <v>3</v>
      </c>
    </row>
    <row r="8" spans="1:24" ht="21" customHeight="1">
      <c r="A8" s="254" t="s">
        <v>148</v>
      </c>
      <c r="B8" s="255"/>
      <c r="C8" s="126">
        <v>4</v>
      </c>
      <c r="D8" s="126">
        <v>0</v>
      </c>
      <c r="E8" s="126">
        <v>0</v>
      </c>
      <c r="F8" s="126">
        <v>0</v>
      </c>
      <c r="G8" s="165">
        <v>0</v>
      </c>
      <c r="H8" s="165">
        <v>0</v>
      </c>
      <c r="I8" s="165">
        <v>1</v>
      </c>
      <c r="J8" s="126">
        <v>0</v>
      </c>
      <c r="K8" s="126">
        <v>0</v>
      </c>
      <c r="L8" s="126">
        <v>1</v>
      </c>
      <c r="M8" s="126">
        <v>0</v>
      </c>
      <c r="N8" s="126">
        <v>0</v>
      </c>
      <c r="O8" s="126">
        <v>0</v>
      </c>
      <c r="P8" s="126">
        <v>0</v>
      </c>
      <c r="Q8" s="126">
        <v>0</v>
      </c>
      <c r="R8" s="165">
        <v>2</v>
      </c>
      <c r="S8" s="121">
        <f aca="true" t="shared" si="0" ref="S8:S22">SUM(G8:R8)</f>
        <v>4</v>
      </c>
      <c r="T8" s="166">
        <v>1</v>
      </c>
      <c r="U8" s="126">
        <v>1</v>
      </c>
      <c r="V8" s="64" t="s">
        <v>51</v>
      </c>
      <c r="W8" s="157">
        <v>1</v>
      </c>
      <c r="X8" s="150">
        <v>4</v>
      </c>
    </row>
    <row r="9" spans="1:24" ht="21" customHeight="1">
      <c r="A9" s="254" t="s">
        <v>149</v>
      </c>
      <c r="B9" s="255"/>
      <c r="C9" s="126">
        <v>10</v>
      </c>
      <c r="D9" s="126">
        <v>0</v>
      </c>
      <c r="E9" s="126">
        <v>0</v>
      </c>
      <c r="F9" s="126">
        <v>0</v>
      </c>
      <c r="G9" s="165">
        <v>3</v>
      </c>
      <c r="H9" s="165">
        <v>1</v>
      </c>
      <c r="I9" s="165">
        <v>5</v>
      </c>
      <c r="J9" s="126">
        <v>0</v>
      </c>
      <c r="K9" s="126">
        <v>0</v>
      </c>
      <c r="L9" s="126">
        <v>0</v>
      </c>
      <c r="M9" s="126">
        <v>0</v>
      </c>
      <c r="N9" s="126">
        <v>0</v>
      </c>
      <c r="O9" s="126">
        <v>0</v>
      </c>
      <c r="P9" s="126">
        <v>0</v>
      </c>
      <c r="Q9" s="126">
        <v>0</v>
      </c>
      <c r="R9" s="165">
        <v>1</v>
      </c>
      <c r="S9" s="121">
        <f t="shared" si="0"/>
        <v>10</v>
      </c>
      <c r="T9" s="166">
        <v>2</v>
      </c>
      <c r="U9" s="126">
        <v>2</v>
      </c>
      <c r="V9" s="64" t="s">
        <v>51</v>
      </c>
      <c r="W9" s="157">
        <v>2</v>
      </c>
      <c r="X9" s="150">
        <v>10</v>
      </c>
    </row>
    <row r="10" spans="1:24" ht="21" customHeight="1">
      <c r="A10" s="254" t="s">
        <v>7</v>
      </c>
      <c r="B10" s="250"/>
      <c r="C10" s="126">
        <v>3</v>
      </c>
      <c r="D10" s="126">
        <v>0</v>
      </c>
      <c r="E10" s="126">
        <v>0</v>
      </c>
      <c r="F10" s="126">
        <v>0</v>
      </c>
      <c r="G10" s="165">
        <v>0</v>
      </c>
      <c r="H10" s="165">
        <v>1</v>
      </c>
      <c r="I10" s="165">
        <v>1</v>
      </c>
      <c r="J10" s="126">
        <v>0</v>
      </c>
      <c r="K10" s="126">
        <v>0</v>
      </c>
      <c r="L10" s="126">
        <v>0</v>
      </c>
      <c r="M10" s="126">
        <v>0</v>
      </c>
      <c r="N10" s="126">
        <v>0</v>
      </c>
      <c r="O10" s="126">
        <v>0</v>
      </c>
      <c r="P10" s="126">
        <v>0</v>
      </c>
      <c r="Q10" s="126">
        <v>0</v>
      </c>
      <c r="R10" s="165">
        <v>1</v>
      </c>
      <c r="S10" s="121">
        <f t="shared" si="0"/>
        <v>3</v>
      </c>
      <c r="T10" s="166">
        <v>0</v>
      </c>
      <c r="U10" s="126">
        <v>0</v>
      </c>
      <c r="V10" s="64" t="s">
        <v>51</v>
      </c>
      <c r="W10" s="157">
        <v>0</v>
      </c>
      <c r="X10" s="150">
        <v>3</v>
      </c>
    </row>
    <row r="11" spans="1:24" ht="21" customHeight="1">
      <c r="A11" s="254" t="s">
        <v>8</v>
      </c>
      <c r="B11" s="250"/>
      <c r="C11" s="126">
        <v>13</v>
      </c>
      <c r="D11" s="126">
        <v>1</v>
      </c>
      <c r="E11" s="126">
        <v>0</v>
      </c>
      <c r="F11" s="126">
        <v>0</v>
      </c>
      <c r="G11" s="165">
        <v>3</v>
      </c>
      <c r="H11" s="165">
        <v>1</v>
      </c>
      <c r="I11" s="165">
        <v>5</v>
      </c>
      <c r="J11" s="126">
        <v>1</v>
      </c>
      <c r="K11" s="126">
        <v>0</v>
      </c>
      <c r="L11" s="126">
        <v>0</v>
      </c>
      <c r="M11" s="126">
        <v>0</v>
      </c>
      <c r="N11" s="126">
        <v>0</v>
      </c>
      <c r="O11" s="126">
        <v>0</v>
      </c>
      <c r="P11" s="126">
        <v>0</v>
      </c>
      <c r="Q11" s="126">
        <v>1</v>
      </c>
      <c r="R11" s="165">
        <v>3</v>
      </c>
      <c r="S11" s="121">
        <f t="shared" si="0"/>
        <v>14</v>
      </c>
      <c r="T11" s="166">
        <v>3</v>
      </c>
      <c r="U11" s="126">
        <v>8</v>
      </c>
      <c r="V11" s="64" t="s">
        <v>51</v>
      </c>
      <c r="W11" s="157">
        <v>3</v>
      </c>
      <c r="X11" s="150">
        <v>14</v>
      </c>
    </row>
    <row r="12" spans="1:24" ht="21" customHeight="1">
      <c r="A12" s="254" t="s">
        <v>9</v>
      </c>
      <c r="B12" s="255"/>
      <c r="C12" s="126">
        <v>11</v>
      </c>
      <c r="D12" s="126">
        <v>1</v>
      </c>
      <c r="E12" s="126">
        <v>0</v>
      </c>
      <c r="F12" s="126">
        <v>0</v>
      </c>
      <c r="G12" s="165">
        <v>1</v>
      </c>
      <c r="H12" s="165">
        <v>0</v>
      </c>
      <c r="I12" s="165">
        <v>4</v>
      </c>
      <c r="J12" s="126">
        <v>0</v>
      </c>
      <c r="K12" s="126">
        <v>0</v>
      </c>
      <c r="L12" s="126">
        <v>0</v>
      </c>
      <c r="M12" s="126">
        <v>0</v>
      </c>
      <c r="N12" s="126">
        <v>0</v>
      </c>
      <c r="O12" s="126">
        <v>0</v>
      </c>
      <c r="P12" s="126">
        <v>0</v>
      </c>
      <c r="Q12" s="126">
        <v>0</v>
      </c>
      <c r="R12" s="165">
        <v>7</v>
      </c>
      <c r="S12" s="121">
        <f t="shared" si="0"/>
        <v>12</v>
      </c>
      <c r="T12" s="166">
        <v>4</v>
      </c>
      <c r="U12" s="126">
        <v>5</v>
      </c>
      <c r="V12" s="64" t="s">
        <v>51</v>
      </c>
      <c r="W12" s="157">
        <v>4</v>
      </c>
      <c r="X12" s="150">
        <v>12</v>
      </c>
    </row>
    <row r="13" spans="1:24" ht="21" customHeight="1">
      <c r="A13" s="254" t="s">
        <v>25</v>
      </c>
      <c r="B13" s="255"/>
      <c r="C13" s="126">
        <v>2</v>
      </c>
      <c r="D13" s="126">
        <v>9</v>
      </c>
      <c r="E13" s="126">
        <v>0</v>
      </c>
      <c r="F13" s="126">
        <v>0</v>
      </c>
      <c r="G13" s="165">
        <v>9</v>
      </c>
      <c r="H13" s="165">
        <v>0</v>
      </c>
      <c r="I13" s="165">
        <v>0</v>
      </c>
      <c r="J13" s="126">
        <v>0</v>
      </c>
      <c r="K13" s="126">
        <v>0</v>
      </c>
      <c r="L13" s="126">
        <v>0</v>
      </c>
      <c r="M13" s="126">
        <v>0</v>
      </c>
      <c r="N13" s="126">
        <v>0</v>
      </c>
      <c r="O13" s="126">
        <v>0</v>
      </c>
      <c r="P13" s="126">
        <v>0</v>
      </c>
      <c r="Q13" s="126">
        <v>0</v>
      </c>
      <c r="R13" s="165">
        <v>2</v>
      </c>
      <c r="S13" s="121">
        <f t="shared" si="0"/>
        <v>11</v>
      </c>
      <c r="T13" s="166">
        <v>4</v>
      </c>
      <c r="U13" s="126">
        <v>0</v>
      </c>
      <c r="V13" s="64" t="s">
        <v>51</v>
      </c>
      <c r="W13" s="157">
        <v>4</v>
      </c>
      <c r="X13" s="150">
        <v>11</v>
      </c>
    </row>
    <row r="14" spans="1:24" ht="21" customHeight="1">
      <c r="A14" s="254" t="s">
        <v>10</v>
      </c>
      <c r="B14" s="255"/>
      <c r="C14" s="126">
        <v>2</v>
      </c>
      <c r="D14" s="126">
        <v>0</v>
      </c>
      <c r="E14" s="126">
        <v>0</v>
      </c>
      <c r="F14" s="126">
        <v>0</v>
      </c>
      <c r="G14" s="165">
        <v>1</v>
      </c>
      <c r="H14" s="165">
        <v>0</v>
      </c>
      <c r="I14" s="165">
        <v>0</v>
      </c>
      <c r="J14" s="126">
        <v>0</v>
      </c>
      <c r="K14" s="126">
        <v>0</v>
      </c>
      <c r="L14" s="126">
        <v>0</v>
      </c>
      <c r="M14" s="126">
        <v>0</v>
      </c>
      <c r="N14" s="126">
        <v>0</v>
      </c>
      <c r="O14" s="126">
        <v>0</v>
      </c>
      <c r="P14" s="126">
        <v>0</v>
      </c>
      <c r="Q14" s="126">
        <v>0</v>
      </c>
      <c r="R14" s="165">
        <v>1</v>
      </c>
      <c r="S14" s="121">
        <f t="shared" si="0"/>
        <v>2</v>
      </c>
      <c r="T14" s="166">
        <v>1</v>
      </c>
      <c r="U14" s="126">
        <v>0</v>
      </c>
      <c r="V14" s="64" t="s">
        <v>51</v>
      </c>
      <c r="W14" s="157">
        <v>1</v>
      </c>
      <c r="X14" s="150">
        <v>2</v>
      </c>
    </row>
    <row r="15" spans="1:24" ht="21" customHeight="1">
      <c r="A15" s="254" t="s">
        <v>26</v>
      </c>
      <c r="B15" s="255"/>
      <c r="C15" s="126">
        <v>1</v>
      </c>
      <c r="D15" s="126">
        <v>0</v>
      </c>
      <c r="E15" s="126">
        <v>0</v>
      </c>
      <c r="F15" s="126">
        <v>0</v>
      </c>
      <c r="G15" s="165">
        <v>0</v>
      </c>
      <c r="H15" s="165">
        <v>0</v>
      </c>
      <c r="I15" s="165">
        <v>0</v>
      </c>
      <c r="J15" s="126">
        <v>0</v>
      </c>
      <c r="K15" s="126">
        <v>0</v>
      </c>
      <c r="L15" s="126">
        <v>0</v>
      </c>
      <c r="M15" s="126">
        <v>0</v>
      </c>
      <c r="N15" s="126">
        <v>0</v>
      </c>
      <c r="O15" s="126">
        <v>0</v>
      </c>
      <c r="P15" s="126">
        <v>0</v>
      </c>
      <c r="Q15" s="126">
        <v>0</v>
      </c>
      <c r="R15" s="165">
        <v>1</v>
      </c>
      <c r="S15" s="121">
        <f t="shared" si="0"/>
        <v>1</v>
      </c>
      <c r="T15" s="166">
        <v>1</v>
      </c>
      <c r="U15" s="126">
        <v>0</v>
      </c>
      <c r="V15" s="64" t="s">
        <v>51</v>
      </c>
      <c r="W15" s="157">
        <v>1</v>
      </c>
      <c r="X15" s="150">
        <v>1</v>
      </c>
    </row>
    <row r="16" spans="1:24" ht="21" customHeight="1">
      <c r="A16" s="254" t="s">
        <v>53</v>
      </c>
      <c r="B16" s="255"/>
      <c r="C16" s="126">
        <v>3</v>
      </c>
      <c r="D16" s="126">
        <v>0</v>
      </c>
      <c r="E16" s="126">
        <v>0</v>
      </c>
      <c r="F16" s="126">
        <v>0</v>
      </c>
      <c r="G16" s="165">
        <v>0</v>
      </c>
      <c r="H16" s="165">
        <v>0</v>
      </c>
      <c r="I16" s="165">
        <v>1</v>
      </c>
      <c r="J16" s="126">
        <v>0</v>
      </c>
      <c r="K16" s="126">
        <v>0</v>
      </c>
      <c r="L16" s="126">
        <v>0</v>
      </c>
      <c r="M16" s="126">
        <v>0</v>
      </c>
      <c r="N16" s="126">
        <v>0</v>
      </c>
      <c r="O16" s="126">
        <v>0</v>
      </c>
      <c r="P16" s="126">
        <v>0</v>
      </c>
      <c r="Q16" s="126">
        <v>0</v>
      </c>
      <c r="R16" s="165">
        <v>2</v>
      </c>
      <c r="S16" s="121">
        <f t="shared" si="0"/>
        <v>3</v>
      </c>
      <c r="T16" s="166">
        <v>0</v>
      </c>
      <c r="U16" s="126">
        <v>0</v>
      </c>
      <c r="V16" s="64" t="s">
        <v>51</v>
      </c>
      <c r="W16" s="157">
        <v>0</v>
      </c>
      <c r="X16" s="150">
        <v>3</v>
      </c>
    </row>
    <row r="17" spans="1:24" ht="21" customHeight="1">
      <c r="A17" s="254" t="s">
        <v>11</v>
      </c>
      <c r="B17" s="255"/>
      <c r="C17" s="126">
        <v>9</v>
      </c>
      <c r="D17" s="126">
        <v>115</v>
      </c>
      <c r="E17" s="126">
        <v>1</v>
      </c>
      <c r="F17" s="126">
        <v>0</v>
      </c>
      <c r="G17" s="165">
        <v>120</v>
      </c>
      <c r="H17" s="165">
        <v>1</v>
      </c>
      <c r="I17" s="165">
        <v>1</v>
      </c>
      <c r="J17" s="126">
        <v>0</v>
      </c>
      <c r="K17" s="126">
        <v>0</v>
      </c>
      <c r="L17" s="126">
        <v>0</v>
      </c>
      <c r="M17" s="126">
        <v>0</v>
      </c>
      <c r="N17" s="126">
        <v>0</v>
      </c>
      <c r="O17" s="126">
        <v>0</v>
      </c>
      <c r="P17" s="126">
        <v>0</v>
      </c>
      <c r="Q17" s="126">
        <v>0</v>
      </c>
      <c r="R17" s="165">
        <v>1</v>
      </c>
      <c r="S17" s="121">
        <f t="shared" si="0"/>
        <v>123</v>
      </c>
      <c r="T17" s="166">
        <v>3</v>
      </c>
      <c r="U17" s="126">
        <v>3</v>
      </c>
      <c r="V17" s="64" t="s">
        <v>51</v>
      </c>
      <c r="W17" s="157">
        <v>3</v>
      </c>
      <c r="X17" s="150">
        <v>122</v>
      </c>
    </row>
    <row r="18" spans="1:24" ht="21" customHeight="1">
      <c r="A18" s="254" t="s">
        <v>165</v>
      </c>
      <c r="B18" s="255"/>
      <c r="C18" s="126">
        <v>12</v>
      </c>
      <c r="D18" s="126">
        <v>119</v>
      </c>
      <c r="E18" s="126">
        <v>1</v>
      </c>
      <c r="F18" s="126">
        <v>1</v>
      </c>
      <c r="G18" s="165">
        <v>125</v>
      </c>
      <c r="H18" s="165">
        <v>0</v>
      </c>
      <c r="I18" s="165">
        <v>0</v>
      </c>
      <c r="J18" s="126">
        <v>0</v>
      </c>
      <c r="K18" s="126">
        <v>0</v>
      </c>
      <c r="L18" s="126">
        <v>0</v>
      </c>
      <c r="M18" s="126">
        <v>0</v>
      </c>
      <c r="N18" s="126">
        <v>0</v>
      </c>
      <c r="O18" s="126">
        <v>0</v>
      </c>
      <c r="P18" s="126">
        <v>0</v>
      </c>
      <c r="Q18" s="126">
        <v>0</v>
      </c>
      <c r="R18" s="165">
        <v>4</v>
      </c>
      <c r="S18" s="121">
        <f t="shared" si="0"/>
        <v>129</v>
      </c>
      <c r="T18" s="166">
        <v>6</v>
      </c>
      <c r="U18" s="126">
        <v>7</v>
      </c>
      <c r="V18" s="64" t="s">
        <v>51</v>
      </c>
      <c r="W18" s="157">
        <v>4</v>
      </c>
      <c r="X18" s="150">
        <v>126</v>
      </c>
    </row>
    <row r="19" spans="1:24" ht="21" customHeight="1">
      <c r="A19" s="254" t="s">
        <v>52</v>
      </c>
      <c r="B19" s="255"/>
      <c r="C19" s="126">
        <v>6</v>
      </c>
      <c r="D19" s="126">
        <v>131</v>
      </c>
      <c r="E19" s="126">
        <v>1</v>
      </c>
      <c r="F19" s="126">
        <v>0</v>
      </c>
      <c r="G19" s="165">
        <v>134</v>
      </c>
      <c r="H19" s="165">
        <v>0</v>
      </c>
      <c r="I19" s="165">
        <v>0</v>
      </c>
      <c r="J19" s="126">
        <v>0</v>
      </c>
      <c r="K19" s="126">
        <v>0</v>
      </c>
      <c r="L19" s="126">
        <v>0</v>
      </c>
      <c r="M19" s="126">
        <v>0</v>
      </c>
      <c r="N19" s="126">
        <v>0</v>
      </c>
      <c r="O19" s="126">
        <v>0</v>
      </c>
      <c r="P19" s="126">
        <v>0</v>
      </c>
      <c r="Q19" s="126">
        <v>0</v>
      </c>
      <c r="R19" s="165">
        <v>2</v>
      </c>
      <c r="S19" s="121">
        <f t="shared" si="0"/>
        <v>136</v>
      </c>
      <c r="T19" s="166">
        <v>6</v>
      </c>
      <c r="U19" s="126">
        <v>0</v>
      </c>
      <c r="V19" s="64" t="s">
        <v>51</v>
      </c>
      <c r="W19" s="157">
        <v>4</v>
      </c>
      <c r="X19" s="150">
        <v>132</v>
      </c>
    </row>
    <row r="20" spans="1:24" ht="21" customHeight="1">
      <c r="A20" s="254" t="s">
        <v>150</v>
      </c>
      <c r="B20" s="250"/>
      <c r="C20" s="126">
        <v>22</v>
      </c>
      <c r="D20" s="126">
        <v>113</v>
      </c>
      <c r="E20" s="126">
        <v>1</v>
      </c>
      <c r="F20" s="126">
        <v>1</v>
      </c>
      <c r="G20" s="165">
        <v>118</v>
      </c>
      <c r="H20" s="165">
        <v>1</v>
      </c>
      <c r="I20" s="165">
        <v>6</v>
      </c>
      <c r="J20" s="126">
        <v>1</v>
      </c>
      <c r="K20" s="126">
        <v>1</v>
      </c>
      <c r="L20" s="126">
        <v>0</v>
      </c>
      <c r="M20" s="126">
        <v>0</v>
      </c>
      <c r="N20" s="126">
        <v>1</v>
      </c>
      <c r="O20" s="126">
        <v>0</v>
      </c>
      <c r="P20" s="126">
        <v>0</v>
      </c>
      <c r="Q20" s="126">
        <v>0</v>
      </c>
      <c r="R20" s="165">
        <v>5</v>
      </c>
      <c r="S20" s="121">
        <f t="shared" si="0"/>
        <v>133</v>
      </c>
      <c r="T20" s="166">
        <v>7</v>
      </c>
      <c r="U20" s="126">
        <v>6</v>
      </c>
      <c r="V20" s="64" t="s">
        <v>51</v>
      </c>
      <c r="W20" s="157">
        <v>4</v>
      </c>
      <c r="X20" s="150">
        <v>128</v>
      </c>
    </row>
    <row r="21" spans="1:24" ht="21" customHeight="1">
      <c r="A21" s="254" t="s">
        <v>111</v>
      </c>
      <c r="B21" s="255"/>
      <c r="C21" s="126">
        <v>0</v>
      </c>
      <c r="D21" s="126">
        <v>0</v>
      </c>
      <c r="E21" s="126">
        <v>0</v>
      </c>
      <c r="F21" s="126">
        <v>0</v>
      </c>
      <c r="G21" s="165">
        <v>0</v>
      </c>
      <c r="H21" s="165">
        <v>0</v>
      </c>
      <c r="I21" s="165">
        <v>0</v>
      </c>
      <c r="J21" s="126">
        <v>0</v>
      </c>
      <c r="K21" s="126">
        <v>0</v>
      </c>
      <c r="L21" s="126">
        <v>0</v>
      </c>
      <c r="M21" s="126">
        <v>0</v>
      </c>
      <c r="N21" s="126">
        <v>0</v>
      </c>
      <c r="O21" s="126">
        <v>0</v>
      </c>
      <c r="P21" s="126">
        <v>0</v>
      </c>
      <c r="Q21" s="126">
        <v>0</v>
      </c>
      <c r="R21" s="165">
        <v>0</v>
      </c>
      <c r="S21" s="121">
        <f t="shared" si="0"/>
        <v>0</v>
      </c>
      <c r="T21" s="166">
        <v>0</v>
      </c>
      <c r="U21" s="126">
        <v>0</v>
      </c>
      <c r="V21" s="64" t="s">
        <v>51</v>
      </c>
      <c r="W21" s="157">
        <v>0</v>
      </c>
      <c r="X21" s="150">
        <v>0</v>
      </c>
    </row>
    <row r="22" spans="1:24" ht="21" customHeight="1" thickBot="1">
      <c r="A22" s="305" t="s">
        <v>151</v>
      </c>
      <c r="B22" s="306"/>
      <c r="C22" s="167">
        <v>0</v>
      </c>
      <c r="D22" s="167">
        <v>143</v>
      </c>
      <c r="E22" s="167">
        <v>1</v>
      </c>
      <c r="F22" s="167">
        <v>0</v>
      </c>
      <c r="G22" s="168">
        <v>141</v>
      </c>
      <c r="H22" s="168">
        <v>0</v>
      </c>
      <c r="I22" s="168">
        <v>0</v>
      </c>
      <c r="J22" s="167">
        <v>0</v>
      </c>
      <c r="K22" s="167">
        <v>0</v>
      </c>
      <c r="L22" s="167">
        <v>0</v>
      </c>
      <c r="M22" s="167">
        <v>0</v>
      </c>
      <c r="N22" s="167">
        <v>0</v>
      </c>
      <c r="O22" s="167">
        <v>0</v>
      </c>
      <c r="P22" s="167">
        <v>0</v>
      </c>
      <c r="Q22" s="167">
        <v>0</v>
      </c>
      <c r="R22" s="168">
        <v>1</v>
      </c>
      <c r="S22" s="132">
        <f t="shared" si="0"/>
        <v>142</v>
      </c>
      <c r="T22" s="169">
        <v>8</v>
      </c>
      <c r="U22" s="167">
        <v>0</v>
      </c>
      <c r="V22" s="100" t="s">
        <v>51</v>
      </c>
      <c r="W22" s="158">
        <v>4</v>
      </c>
      <c r="X22" s="151">
        <v>138</v>
      </c>
    </row>
    <row r="23" spans="1:24" s="3" customFormat="1" ht="21" customHeight="1" thickBot="1" thickTop="1">
      <c r="A23" s="303" t="s">
        <v>88</v>
      </c>
      <c r="B23" s="304"/>
      <c r="C23" s="170">
        <f>SUM(C6:C22)</f>
        <v>217</v>
      </c>
      <c r="D23" s="170">
        <f>SUM(D6:D22)</f>
        <v>634</v>
      </c>
      <c r="E23" s="170">
        <f>SUM(E6:E22)</f>
        <v>6</v>
      </c>
      <c r="F23" s="170">
        <f>SUM(F6:F22)</f>
        <v>2</v>
      </c>
      <c r="G23" s="170">
        <f>SUM(G6:G22)</f>
        <v>664</v>
      </c>
      <c r="H23" s="170">
        <f aca="true" t="shared" si="1" ref="H23:R23">SUM(H6:H22)</f>
        <v>9</v>
      </c>
      <c r="I23" s="170">
        <f t="shared" si="1"/>
        <v>76</v>
      </c>
      <c r="J23" s="170">
        <f t="shared" si="1"/>
        <v>15</v>
      </c>
      <c r="K23" s="170">
        <f t="shared" si="1"/>
        <v>4</v>
      </c>
      <c r="L23" s="170">
        <f t="shared" si="1"/>
        <v>7</v>
      </c>
      <c r="M23" s="170">
        <f t="shared" si="1"/>
        <v>5</v>
      </c>
      <c r="N23" s="170">
        <f t="shared" si="1"/>
        <v>2</v>
      </c>
      <c r="O23" s="170">
        <f t="shared" si="1"/>
        <v>3</v>
      </c>
      <c r="P23" s="170">
        <f t="shared" si="1"/>
        <v>0</v>
      </c>
      <c r="Q23" s="170">
        <f t="shared" si="1"/>
        <v>1</v>
      </c>
      <c r="R23" s="170">
        <f t="shared" si="1"/>
        <v>57</v>
      </c>
      <c r="S23" s="170">
        <f>SUM(S6:S22)</f>
        <v>843</v>
      </c>
      <c r="T23" s="170">
        <f>SUM(T6:T22)</f>
        <v>50</v>
      </c>
      <c r="U23" s="170">
        <f>SUM(U6:U22)</f>
        <v>148</v>
      </c>
      <c r="V23" s="66" t="s">
        <v>51</v>
      </c>
      <c r="W23" s="159">
        <f>SUM(W6:W22)</f>
        <v>39</v>
      </c>
      <c r="X23" s="152">
        <f>SUM(X6:X22)</f>
        <v>825</v>
      </c>
    </row>
    <row r="24" spans="1:24" ht="21" customHeight="1">
      <c r="A24" s="299" t="s">
        <v>112</v>
      </c>
      <c r="B24" s="67" t="s">
        <v>175</v>
      </c>
      <c r="C24" s="171"/>
      <c r="D24" s="171"/>
      <c r="E24" s="171"/>
      <c r="F24" s="171"/>
      <c r="G24" s="172">
        <v>22</v>
      </c>
      <c r="H24" s="172">
        <v>6</v>
      </c>
      <c r="I24" s="172">
        <v>58</v>
      </c>
      <c r="J24" s="173">
        <v>12</v>
      </c>
      <c r="K24" s="173">
        <v>8</v>
      </c>
      <c r="L24" s="173">
        <v>8</v>
      </c>
      <c r="M24" s="173">
        <v>5</v>
      </c>
      <c r="N24" s="173">
        <v>4</v>
      </c>
      <c r="O24" s="173">
        <v>2</v>
      </c>
      <c r="P24" s="173">
        <v>0</v>
      </c>
      <c r="Q24" s="173">
        <v>1</v>
      </c>
      <c r="R24" s="172">
        <v>26</v>
      </c>
      <c r="S24" s="172">
        <f>SUM(G24:R24)</f>
        <v>152</v>
      </c>
      <c r="T24" s="174">
        <v>7</v>
      </c>
      <c r="U24" s="171"/>
      <c r="V24" s="68" t="s">
        <v>51</v>
      </c>
      <c r="W24" s="160">
        <v>11</v>
      </c>
      <c r="X24" s="153">
        <v>138</v>
      </c>
    </row>
    <row r="25" spans="1:24" ht="21" customHeight="1">
      <c r="A25" s="300"/>
      <c r="B25" s="16" t="s">
        <v>176</v>
      </c>
      <c r="C25" s="175"/>
      <c r="D25" s="175"/>
      <c r="E25" s="175"/>
      <c r="F25" s="175"/>
      <c r="G25" s="176">
        <v>20</v>
      </c>
      <c r="H25" s="176">
        <v>6</v>
      </c>
      <c r="I25" s="176">
        <v>58</v>
      </c>
      <c r="J25" s="140">
        <v>10</v>
      </c>
      <c r="K25" s="140">
        <v>7</v>
      </c>
      <c r="L25" s="140">
        <v>10</v>
      </c>
      <c r="M25" s="140">
        <v>5</v>
      </c>
      <c r="N25" s="140">
        <v>2</v>
      </c>
      <c r="O25" s="140">
        <v>2</v>
      </c>
      <c r="P25" s="140">
        <v>0</v>
      </c>
      <c r="Q25" s="140">
        <v>1</v>
      </c>
      <c r="R25" s="176">
        <v>26</v>
      </c>
      <c r="S25" s="176">
        <f>SUM(G25:R25)</f>
        <v>147</v>
      </c>
      <c r="T25" s="177">
        <v>6</v>
      </c>
      <c r="U25" s="175"/>
      <c r="V25" s="65" t="s">
        <v>51</v>
      </c>
      <c r="W25" s="161">
        <v>11</v>
      </c>
      <c r="X25" s="154">
        <v>139</v>
      </c>
    </row>
    <row r="26" spans="1:24" ht="21" customHeight="1">
      <c r="A26" s="300"/>
      <c r="B26" s="16" t="s">
        <v>177</v>
      </c>
      <c r="C26" s="175"/>
      <c r="D26" s="175"/>
      <c r="E26" s="175"/>
      <c r="F26" s="175"/>
      <c r="G26" s="176">
        <v>19</v>
      </c>
      <c r="H26" s="176">
        <v>5</v>
      </c>
      <c r="I26" s="176">
        <v>61</v>
      </c>
      <c r="J26" s="140">
        <v>12</v>
      </c>
      <c r="K26" s="140">
        <v>9</v>
      </c>
      <c r="L26" s="140">
        <v>6</v>
      </c>
      <c r="M26" s="140">
        <v>4</v>
      </c>
      <c r="N26" s="140">
        <v>3</v>
      </c>
      <c r="O26" s="140">
        <v>1</v>
      </c>
      <c r="P26" s="140">
        <v>0</v>
      </c>
      <c r="Q26" s="140">
        <v>1</v>
      </c>
      <c r="R26" s="176">
        <v>22</v>
      </c>
      <c r="S26" s="176">
        <f>SUM(G26:R26)</f>
        <v>143</v>
      </c>
      <c r="T26" s="177">
        <v>8</v>
      </c>
      <c r="U26" s="175"/>
      <c r="V26" s="65" t="s">
        <v>51</v>
      </c>
      <c r="W26" s="161">
        <v>10</v>
      </c>
      <c r="X26" s="154">
        <v>142</v>
      </c>
    </row>
    <row r="27" spans="1:24" ht="21" customHeight="1">
      <c r="A27" s="300"/>
      <c r="B27" s="16" t="s">
        <v>178</v>
      </c>
      <c r="C27" s="175"/>
      <c r="D27" s="175"/>
      <c r="E27" s="175"/>
      <c r="F27" s="175"/>
      <c r="G27" s="176">
        <v>23</v>
      </c>
      <c r="H27" s="176">
        <v>6</v>
      </c>
      <c r="I27" s="176">
        <v>55</v>
      </c>
      <c r="J27" s="140">
        <v>14</v>
      </c>
      <c r="K27" s="140">
        <v>7</v>
      </c>
      <c r="L27" s="140">
        <v>6</v>
      </c>
      <c r="M27" s="140">
        <v>6</v>
      </c>
      <c r="N27" s="140">
        <v>1</v>
      </c>
      <c r="O27" s="140">
        <v>2</v>
      </c>
      <c r="P27" s="140">
        <v>0</v>
      </c>
      <c r="Q27" s="140">
        <v>1</v>
      </c>
      <c r="R27" s="176">
        <v>23</v>
      </c>
      <c r="S27" s="140">
        <f>SUM(G27:R27)</f>
        <v>144</v>
      </c>
      <c r="T27" s="177">
        <v>10</v>
      </c>
      <c r="U27" s="175"/>
      <c r="V27" s="65" t="s">
        <v>51</v>
      </c>
      <c r="W27" s="161">
        <v>8</v>
      </c>
      <c r="X27" s="154">
        <v>140</v>
      </c>
    </row>
    <row r="28" spans="1:24" ht="21" customHeight="1" thickBot="1">
      <c r="A28" s="301"/>
      <c r="B28" s="69" t="s">
        <v>179</v>
      </c>
      <c r="C28" s="178"/>
      <c r="D28" s="178"/>
      <c r="E28" s="178"/>
      <c r="F28" s="178"/>
      <c r="G28" s="179">
        <v>20</v>
      </c>
      <c r="H28" s="179">
        <v>5</v>
      </c>
      <c r="I28" s="179">
        <v>63</v>
      </c>
      <c r="J28" s="180">
        <v>15</v>
      </c>
      <c r="K28" s="180">
        <v>3</v>
      </c>
      <c r="L28" s="180">
        <v>7</v>
      </c>
      <c r="M28" s="180">
        <v>5</v>
      </c>
      <c r="N28" s="180">
        <v>1</v>
      </c>
      <c r="O28" s="180">
        <v>3</v>
      </c>
      <c r="P28" s="180">
        <v>0</v>
      </c>
      <c r="Q28" s="180">
        <v>1</v>
      </c>
      <c r="R28" s="179">
        <v>25</v>
      </c>
      <c r="S28" s="180">
        <f>SUM(G28:R28)</f>
        <v>148</v>
      </c>
      <c r="T28" s="181">
        <v>10</v>
      </c>
      <c r="U28" s="178"/>
      <c r="V28" s="70" t="s">
        <v>51</v>
      </c>
      <c r="W28" s="162">
        <v>5</v>
      </c>
      <c r="X28" s="155">
        <v>145</v>
      </c>
    </row>
    <row r="29" ht="11.25">
      <c r="A29" s="1" t="s">
        <v>180</v>
      </c>
    </row>
    <row r="30" spans="1:24" ht="24" customHeight="1">
      <c r="A30" s="302" t="s">
        <v>200</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row>
    <row r="31" spans="1:24" ht="12" customHeight="1">
      <c r="A31" s="1" t="s">
        <v>54</v>
      </c>
      <c r="B31" s="53"/>
      <c r="C31" s="53"/>
      <c r="D31" s="53"/>
      <c r="E31" s="53"/>
      <c r="F31" s="53"/>
      <c r="G31" s="53"/>
      <c r="H31" s="53"/>
      <c r="I31" s="53"/>
      <c r="J31" s="53"/>
      <c r="K31" s="53"/>
      <c r="L31" s="53"/>
      <c r="M31" s="53"/>
      <c r="N31" s="53"/>
      <c r="O31" s="53"/>
      <c r="P31" s="53"/>
      <c r="Q31" s="53"/>
      <c r="R31" s="53"/>
      <c r="S31" s="53"/>
      <c r="T31" s="53"/>
      <c r="U31" s="53"/>
      <c r="X31" s="53"/>
    </row>
    <row r="32" ht="12" customHeight="1">
      <c r="A32" s="1" t="s">
        <v>113</v>
      </c>
    </row>
    <row r="33" ht="12" customHeight="1">
      <c r="A33" s="1" t="s">
        <v>114</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mergeCells count="31">
    <mergeCell ref="A14:B14"/>
    <mergeCell ref="A15:B15"/>
    <mergeCell ref="A19:B19"/>
    <mergeCell ref="A16:B16"/>
    <mergeCell ref="A18:B18"/>
    <mergeCell ref="A17:B17"/>
    <mergeCell ref="A24:A28"/>
    <mergeCell ref="A30:X30"/>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59" r:id="rId1"/>
  <headerFooter alignWithMargins="0">
    <oddFooter>&amp;R金沢国税局
酒税2
（H18）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85" zoomScaleNormal="85" workbookViewId="0" topLeftCell="A1">
      <selection activeCell="A1" sqref="A1"/>
    </sheetView>
  </sheetViews>
  <sheetFormatPr defaultColWidth="9.00390625" defaultRowHeight="13.5"/>
  <cols>
    <col min="1" max="1" width="18.875" style="73" bestFit="1" customWidth="1"/>
    <col min="2" max="9" width="9.00390625" style="73" customWidth="1"/>
    <col min="10" max="10" width="2.625" style="73" customWidth="1"/>
    <col min="11" max="11" width="12.625" style="74" customWidth="1"/>
    <col min="12" max="12" width="7.625" style="74" customWidth="1"/>
    <col min="13" max="13" width="3.00390625" style="74" customWidth="1"/>
    <col min="14" max="15" width="5.625" style="74" customWidth="1"/>
    <col min="16" max="16384" width="9.00390625" style="73" customWidth="1"/>
  </cols>
  <sheetData>
    <row r="1" spans="1:17" ht="14.25" thickBot="1">
      <c r="A1" s="2" t="s">
        <v>115</v>
      </c>
      <c r="B1" s="2"/>
      <c r="C1" s="2"/>
      <c r="D1" s="2"/>
      <c r="E1" s="2"/>
      <c r="F1" s="2"/>
      <c r="G1" s="2"/>
      <c r="H1" s="2"/>
      <c r="I1" s="2"/>
      <c r="J1" s="2"/>
      <c r="K1" s="72"/>
      <c r="L1" s="72"/>
      <c r="M1" s="72"/>
      <c r="N1" s="72"/>
      <c r="O1" s="72"/>
      <c r="P1" s="2"/>
      <c r="Q1" s="2"/>
    </row>
    <row r="2" spans="1:19" ht="13.5">
      <c r="A2" s="282" t="s">
        <v>55</v>
      </c>
      <c r="B2" s="310" t="s">
        <v>56</v>
      </c>
      <c r="C2" s="310"/>
      <c r="D2" s="285" t="s">
        <v>116</v>
      </c>
      <c r="E2" s="285" t="s">
        <v>117</v>
      </c>
      <c r="F2" s="310" t="s">
        <v>57</v>
      </c>
      <c r="G2" s="310"/>
      <c r="H2" s="343" t="s">
        <v>6</v>
      </c>
      <c r="I2" s="287" t="s">
        <v>167</v>
      </c>
      <c r="J2" s="2"/>
      <c r="P2" s="2"/>
      <c r="Q2" s="2"/>
      <c r="R2" s="2"/>
      <c r="S2" s="2"/>
    </row>
    <row r="3" spans="1:16" ht="36" customHeight="1" thickBot="1">
      <c r="A3" s="283"/>
      <c r="B3" s="331" t="s">
        <v>118</v>
      </c>
      <c r="C3" s="333" t="s">
        <v>119</v>
      </c>
      <c r="D3" s="286"/>
      <c r="E3" s="286"/>
      <c r="F3" s="331" t="s">
        <v>120</v>
      </c>
      <c r="G3" s="333" t="s">
        <v>121</v>
      </c>
      <c r="H3" s="344"/>
      <c r="I3" s="288"/>
      <c r="J3" s="2"/>
      <c r="K3" s="330" t="s">
        <v>58</v>
      </c>
      <c r="L3" s="330"/>
      <c r="M3" s="330"/>
      <c r="N3" s="330"/>
      <c r="O3" s="330"/>
      <c r="P3" s="2"/>
    </row>
    <row r="4" spans="1:16" ht="13.5">
      <c r="A4" s="256"/>
      <c r="B4" s="332"/>
      <c r="C4" s="334"/>
      <c r="D4" s="286"/>
      <c r="E4" s="286"/>
      <c r="F4" s="332"/>
      <c r="G4" s="334"/>
      <c r="H4" s="260"/>
      <c r="I4" s="288"/>
      <c r="J4" s="2"/>
      <c r="K4" s="282" t="s">
        <v>122</v>
      </c>
      <c r="L4" s="345"/>
      <c r="M4" s="324" t="s">
        <v>59</v>
      </c>
      <c r="N4" s="325"/>
      <c r="O4" s="326"/>
      <c r="P4" s="2"/>
    </row>
    <row r="5" spans="1:16" ht="13.5">
      <c r="A5" s="58"/>
      <c r="B5" s="77" t="s">
        <v>47</v>
      </c>
      <c r="C5" s="78" t="s">
        <v>47</v>
      </c>
      <c r="D5" s="60" t="s">
        <v>47</v>
      </c>
      <c r="E5" s="60" t="s">
        <v>47</v>
      </c>
      <c r="F5" s="77" t="s">
        <v>47</v>
      </c>
      <c r="G5" s="78" t="s">
        <v>47</v>
      </c>
      <c r="H5" s="60" t="s">
        <v>47</v>
      </c>
      <c r="I5" s="79" t="s">
        <v>47</v>
      </c>
      <c r="J5" s="2"/>
      <c r="K5" s="342" t="s">
        <v>47</v>
      </c>
      <c r="L5" s="318"/>
      <c r="M5" s="267" t="s">
        <v>60</v>
      </c>
      <c r="N5" s="335"/>
      <c r="O5" s="336"/>
      <c r="P5" s="2"/>
    </row>
    <row r="6" spans="1:16" ht="27" customHeight="1" thickBot="1">
      <c r="A6" s="50" t="s">
        <v>61</v>
      </c>
      <c r="B6" s="118">
        <v>3</v>
      </c>
      <c r="C6" s="120">
        <v>0</v>
      </c>
      <c r="D6" s="121">
        <v>5</v>
      </c>
      <c r="E6" s="121">
        <v>11</v>
      </c>
      <c r="F6" s="118">
        <v>6</v>
      </c>
      <c r="G6" s="120">
        <v>0</v>
      </c>
      <c r="H6" s="121">
        <f>SUM(B6:G6)</f>
        <v>25</v>
      </c>
      <c r="I6" s="182">
        <v>22</v>
      </c>
      <c r="J6" s="2"/>
      <c r="K6" s="337">
        <v>2</v>
      </c>
      <c r="L6" s="338"/>
      <c r="M6" s="339">
        <v>2</v>
      </c>
      <c r="N6" s="340"/>
      <c r="O6" s="341"/>
      <c r="P6" s="2"/>
    </row>
    <row r="7" spans="1:17" ht="27" customHeight="1" thickBot="1">
      <c r="A7" s="46" t="s">
        <v>4</v>
      </c>
      <c r="B7" s="123">
        <v>0</v>
      </c>
      <c r="C7" s="125">
        <v>0</v>
      </c>
      <c r="D7" s="126">
        <v>0</v>
      </c>
      <c r="E7" s="126">
        <v>10</v>
      </c>
      <c r="F7" s="123">
        <v>0</v>
      </c>
      <c r="G7" s="125">
        <v>0</v>
      </c>
      <c r="H7" s="121">
        <f aca="true" t="shared" si="0" ref="H7:H22">SUM(B7:G7)</f>
        <v>10</v>
      </c>
      <c r="I7" s="183">
        <v>0</v>
      </c>
      <c r="J7" s="2"/>
      <c r="K7" s="330" t="s">
        <v>62</v>
      </c>
      <c r="L7" s="330"/>
      <c r="M7" s="330"/>
      <c r="N7" s="330"/>
      <c r="O7" s="330"/>
      <c r="P7" s="2"/>
      <c r="Q7" s="2"/>
    </row>
    <row r="8" spans="1:17" ht="27" customHeight="1">
      <c r="A8" s="105" t="s">
        <v>148</v>
      </c>
      <c r="B8" s="123">
        <v>0</v>
      </c>
      <c r="C8" s="125">
        <v>0</v>
      </c>
      <c r="D8" s="126">
        <v>0</v>
      </c>
      <c r="E8" s="126">
        <v>10</v>
      </c>
      <c r="F8" s="123">
        <v>0</v>
      </c>
      <c r="G8" s="125">
        <v>0</v>
      </c>
      <c r="H8" s="121">
        <f t="shared" si="0"/>
        <v>10</v>
      </c>
      <c r="I8" s="183">
        <v>0</v>
      </c>
      <c r="J8" s="2"/>
      <c r="K8" s="313" t="s">
        <v>63</v>
      </c>
      <c r="L8" s="315" t="s">
        <v>123</v>
      </c>
      <c r="M8" s="316"/>
      <c r="N8" s="316"/>
      <c r="O8" s="317"/>
      <c r="P8" s="2"/>
      <c r="Q8" s="2"/>
    </row>
    <row r="9" spans="1:17" ht="27" customHeight="1">
      <c r="A9" s="105" t="s">
        <v>201</v>
      </c>
      <c r="B9" s="123">
        <v>0</v>
      </c>
      <c r="C9" s="125">
        <v>0</v>
      </c>
      <c r="D9" s="126">
        <v>2</v>
      </c>
      <c r="E9" s="126">
        <v>10</v>
      </c>
      <c r="F9" s="123">
        <v>2</v>
      </c>
      <c r="G9" s="125">
        <v>0</v>
      </c>
      <c r="H9" s="121">
        <f t="shared" si="0"/>
        <v>14</v>
      </c>
      <c r="I9" s="183">
        <v>1</v>
      </c>
      <c r="J9" s="2"/>
      <c r="K9" s="314"/>
      <c r="L9" s="322"/>
      <c r="M9" s="323"/>
      <c r="N9" s="320" t="s">
        <v>64</v>
      </c>
      <c r="O9" s="321"/>
      <c r="P9" s="2"/>
      <c r="Q9" s="2"/>
    </row>
    <row r="10" spans="1:17" ht="27" customHeight="1">
      <c r="A10" s="46" t="s">
        <v>7</v>
      </c>
      <c r="B10" s="123">
        <v>0</v>
      </c>
      <c r="C10" s="125">
        <v>0</v>
      </c>
      <c r="D10" s="126">
        <v>1</v>
      </c>
      <c r="E10" s="126">
        <v>10</v>
      </c>
      <c r="F10" s="123">
        <v>0</v>
      </c>
      <c r="G10" s="125">
        <v>0</v>
      </c>
      <c r="H10" s="121">
        <f t="shared" si="0"/>
        <v>11</v>
      </c>
      <c r="I10" s="183">
        <v>0</v>
      </c>
      <c r="J10" s="2"/>
      <c r="K10" s="80"/>
      <c r="L10" s="267" t="s">
        <v>47</v>
      </c>
      <c r="M10" s="318"/>
      <c r="N10" s="267" t="s">
        <v>47</v>
      </c>
      <c r="O10" s="319"/>
      <c r="P10" s="2"/>
      <c r="Q10" s="2"/>
    </row>
    <row r="11" spans="1:17" ht="27" customHeight="1">
      <c r="A11" s="46" t="s">
        <v>8</v>
      </c>
      <c r="B11" s="123">
        <v>0</v>
      </c>
      <c r="C11" s="125">
        <v>0</v>
      </c>
      <c r="D11" s="126">
        <v>0</v>
      </c>
      <c r="E11" s="126">
        <v>10</v>
      </c>
      <c r="F11" s="123">
        <v>0</v>
      </c>
      <c r="G11" s="125">
        <v>0</v>
      </c>
      <c r="H11" s="121">
        <f t="shared" si="0"/>
        <v>10</v>
      </c>
      <c r="I11" s="183">
        <v>3</v>
      </c>
      <c r="J11" s="2"/>
      <c r="K11" s="81" t="s">
        <v>124</v>
      </c>
      <c r="L11" s="327">
        <v>0</v>
      </c>
      <c r="M11" s="329"/>
      <c r="N11" s="327">
        <v>0</v>
      </c>
      <c r="O11" s="328"/>
      <c r="P11" s="2"/>
      <c r="Q11" s="2"/>
    </row>
    <row r="12" spans="1:17" ht="27" customHeight="1" thickBot="1">
      <c r="A12" s="105" t="s">
        <v>190</v>
      </c>
      <c r="B12" s="123">
        <v>0</v>
      </c>
      <c r="C12" s="125">
        <v>0</v>
      </c>
      <c r="D12" s="126">
        <v>1</v>
      </c>
      <c r="E12" s="126">
        <v>10</v>
      </c>
      <c r="F12" s="123">
        <v>0</v>
      </c>
      <c r="G12" s="125">
        <v>0</v>
      </c>
      <c r="H12" s="121">
        <f t="shared" si="0"/>
        <v>11</v>
      </c>
      <c r="I12" s="183">
        <v>0</v>
      </c>
      <c r="J12" s="2"/>
      <c r="K12" s="82" t="s">
        <v>125</v>
      </c>
      <c r="L12" s="311">
        <v>15</v>
      </c>
      <c r="M12" s="311"/>
      <c r="N12" s="311">
        <v>10</v>
      </c>
      <c r="O12" s="312"/>
      <c r="P12" s="2"/>
      <c r="Q12" s="2"/>
    </row>
    <row r="13" spans="1:17" ht="27" customHeight="1">
      <c r="A13" s="105" t="s">
        <v>189</v>
      </c>
      <c r="B13" s="123">
        <v>0</v>
      </c>
      <c r="C13" s="125">
        <v>0</v>
      </c>
      <c r="D13" s="126">
        <v>1</v>
      </c>
      <c r="E13" s="126">
        <v>10</v>
      </c>
      <c r="F13" s="123">
        <v>0</v>
      </c>
      <c r="G13" s="125">
        <v>0</v>
      </c>
      <c r="H13" s="121">
        <f t="shared" si="0"/>
        <v>11</v>
      </c>
      <c r="I13" s="183">
        <v>0</v>
      </c>
      <c r="J13" s="2"/>
      <c r="K13" s="2"/>
      <c r="L13" s="1"/>
      <c r="M13" s="1"/>
      <c r="N13" s="1"/>
      <c r="O13" s="1"/>
      <c r="P13" s="1"/>
      <c r="Q13" s="1"/>
    </row>
    <row r="14" spans="1:18" ht="27" customHeight="1">
      <c r="A14" s="105" t="s">
        <v>187</v>
      </c>
      <c r="B14" s="123">
        <v>0</v>
      </c>
      <c r="C14" s="125">
        <v>0</v>
      </c>
      <c r="D14" s="126">
        <v>0</v>
      </c>
      <c r="E14" s="126">
        <v>10</v>
      </c>
      <c r="F14" s="123">
        <v>0</v>
      </c>
      <c r="G14" s="125">
        <v>0</v>
      </c>
      <c r="H14" s="121">
        <f t="shared" si="0"/>
        <v>10</v>
      </c>
      <c r="I14" s="183">
        <v>0</v>
      </c>
      <c r="J14" s="2"/>
      <c r="K14" s="71"/>
      <c r="L14" s="71"/>
      <c r="M14" s="71"/>
      <c r="N14" s="71"/>
      <c r="O14" s="71"/>
      <c r="P14" s="71"/>
      <c r="Q14" s="71"/>
      <c r="R14" s="71"/>
    </row>
    <row r="15" spans="1:18" ht="27" customHeight="1">
      <c r="A15" s="105" t="s">
        <v>188</v>
      </c>
      <c r="B15" s="123">
        <v>0</v>
      </c>
      <c r="C15" s="125">
        <v>0</v>
      </c>
      <c r="D15" s="126">
        <v>0</v>
      </c>
      <c r="E15" s="126">
        <v>10</v>
      </c>
      <c r="F15" s="123">
        <v>0</v>
      </c>
      <c r="G15" s="125">
        <v>0</v>
      </c>
      <c r="H15" s="121">
        <f t="shared" si="0"/>
        <v>10</v>
      </c>
      <c r="I15" s="183">
        <v>0</v>
      </c>
      <c r="J15" s="2"/>
      <c r="K15" s="71"/>
      <c r="L15" s="71"/>
      <c r="M15" s="71"/>
      <c r="N15" s="71"/>
      <c r="O15" s="71"/>
      <c r="P15" s="71"/>
      <c r="Q15" s="71"/>
      <c r="R15" s="71"/>
    </row>
    <row r="16" spans="1:18" ht="27" customHeight="1">
      <c r="A16" s="105" t="s">
        <v>191</v>
      </c>
      <c r="B16" s="123">
        <v>0</v>
      </c>
      <c r="C16" s="125">
        <v>0</v>
      </c>
      <c r="D16" s="126">
        <v>0</v>
      </c>
      <c r="E16" s="126">
        <v>10</v>
      </c>
      <c r="F16" s="123">
        <v>0</v>
      </c>
      <c r="G16" s="125">
        <v>0</v>
      </c>
      <c r="H16" s="121">
        <f t="shared" si="0"/>
        <v>10</v>
      </c>
      <c r="I16" s="183">
        <v>0</v>
      </c>
      <c r="J16" s="2"/>
      <c r="K16" s="71"/>
      <c r="L16" s="71"/>
      <c r="M16" s="71"/>
      <c r="N16" s="71"/>
      <c r="O16" s="71"/>
      <c r="P16" s="71"/>
      <c r="Q16" s="71"/>
      <c r="R16" s="71"/>
    </row>
    <row r="17" spans="1:18" ht="27" customHeight="1">
      <c r="A17" s="105" t="s">
        <v>158</v>
      </c>
      <c r="B17" s="123">
        <v>3</v>
      </c>
      <c r="C17" s="125">
        <v>0</v>
      </c>
      <c r="D17" s="126">
        <v>5</v>
      </c>
      <c r="E17" s="126">
        <v>11</v>
      </c>
      <c r="F17" s="123">
        <v>4</v>
      </c>
      <c r="G17" s="125">
        <v>0</v>
      </c>
      <c r="H17" s="121">
        <f t="shared" si="0"/>
        <v>23</v>
      </c>
      <c r="I17" s="183">
        <v>0</v>
      </c>
      <c r="J17" s="2"/>
      <c r="K17" s="71"/>
      <c r="L17" s="71"/>
      <c r="M17" s="71"/>
      <c r="N17" s="71"/>
      <c r="O17" s="71"/>
      <c r="P17" s="71"/>
      <c r="Q17" s="71"/>
      <c r="R17" s="71"/>
    </row>
    <row r="18" spans="1:18" ht="27" customHeight="1">
      <c r="A18" s="106" t="s">
        <v>165</v>
      </c>
      <c r="B18" s="128">
        <v>3</v>
      </c>
      <c r="C18" s="125">
        <v>0</v>
      </c>
      <c r="D18" s="130">
        <v>5</v>
      </c>
      <c r="E18" s="126">
        <v>11</v>
      </c>
      <c r="F18" s="128">
        <v>4</v>
      </c>
      <c r="G18" s="129">
        <v>0</v>
      </c>
      <c r="H18" s="121">
        <f t="shared" si="0"/>
        <v>23</v>
      </c>
      <c r="I18" s="131">
        <v>0</v>
      </c>
      <c r="J18" s="2"/>
      <c r="K18" s="71"/>
      <c r="L18" s="71"/>
      <c r="M18" s="71"/>
      <c r="N18" s="71"/>
      <c r="O18" s="71"/>
      <c r="P18" s="71"/>
      <c r="Q18" s="71"/>
      <c r="R18" s="71"/>
    </row>
    <row r="19" spans="1:18" ht="27" customHeight="1">
      <c r="A19" s="105" t="s">
        <v>192</v>
      </c>
      <c r="B19" s="123">
        <v>3</v>
      </c>
      <c r="C19" s="125">
        <v>0</v>
      </c>
      <c r="D19" s="126">
        <v>5</v>
      </c>
      <c r="E19" s="126">
        <v>11</v>
      </c>
      <c r="F19" s="123">
        <v>5</v>
      </c>
      <c r="G19" s="125">
        <v>0</v>
      </c>
      <c r="H19" s="121">
        <f t="shared" si="0"/>
        <v>24</v>
      </c>
      <c r="I19" s="183">
        <v>0</v>
      </c>
      <c r="J19" s="2"/>
      <c r="K19" s="71"/>
      <c r="L19" s="71"/>
      <c r="M19" s="71"/>
      <c r="N19" s="71"/>
      <c r="O19" s="71"/>
      <c r="P19" s="71"/>
      <c r="Q19" s="71"/>
      <c r="R19" s="71"/>
    </row>
    <row r="20" spans="1:18" ht="27" customHeight="1">
      <c r="A20" s="46" t="s">
        <v>161</v>
      </c>
      <c r="B20" s="123">
        <v>3</v>
      </c>
      <c r="C20" s="125">
        <v>0</v>
      </c>
      <c r="D20" s="126">
        <v>5</v>
      </c>
      <c r="E20" s="126">
        <v>11</v>
      </c>
      <c r="F20" s="123">
        <v>4</v>
      </c>
      <c r="G20" s="125">
        <v>0</v>
      </c>
      <c r="H20" s="121">
        <f t="shared" si="0"/>
        <v>23</v>
      </c>
      <c r="I20" s="183">
        <v>0</v>
      </c>
      <c r="J20" s="2"/>
      <c r="K20" s="71"/>
      <c r="L20" s="71"/>
      <c r="M20" s="71"/>
      <c r="N20" s="71"/>
      <c r="O20" s="71"/>
      <c r="P20" s="71"/>
      <c r="Q20" s="71"/>
      <c r="R20" s="71"/>
    </row>
    <row r="21" spans="1:18" ht="27" customHeight="1">
      <c r="A21" s="106" t="s">
        <v>163</v>
      </c>
      <c r="B21" s="128">
        <v>0</v>
      </c>
      <c r="C21" s="125">
        <v>0</v>
      </c>
      <c r="D21" s="130">
        <v>0</v>
      </c>
      <c r="E21" s="130">
        <v>10</v>
      </c>
      <c r="F21" s="128">
        <v>0</v>
      </c>
      <c r="G21" s="129">
        <v>0</v>
      </c>
      <c r="H21" s="121">
        <f t="shared" si="0"/>
        <v>10</v>
      </c>
      <c r="I21" s="131">
        <v>0</v>
      </c>
      <c r="J21" s="2"/>
      <c r="K21" s="71"/>
      <c r="L21" s="71"/>
      <c r="M21" s="71"/>
      <c r="N21" s="71"/>
      <c r="O21" s="71"/>
      <c r="P21" s="71"/>
      <c r="Q21" s="71"/>
      <c r="R21" s="71"/>
    </row>
    <row r="22" spans="1:18" ht="27" customHeight="1" thickBot="1">
      <c r="A22" s="83" t="s">
        <v>65</v>
      </c>
      <c r="B22" s="184">
        <v>3</v>
      </c>
      <c r="C22" s="125">
        <v>0</v>
      </c>
      <c r="D22" s="167">
        <v>5</v>
      </c>
      <c r="E22" s="167">
        <v>11</v>
      </c>
      <c r="F22" s="184">
        <v>4</v>
      </c>
      <c r="G22" s="185">
        <v>0</v>
      </c>
      <c r="H22" s="121">
        <f t="shared" si="0"/>
        <v>23</v>
      </c>
      <c r="I22" s="186">
        <v>0</v>
      </c>
      <c r="J22" s="2"/>
      <c r="K22" s="71"/>
      <c r="L22" s="71"/>
      <c r="M22" s="71"/>
      <c r="N22" s="71"/>
      <c r="O22" s="71"/>
      <c r="P22" s="71"/>
      <c r="Q22" s="71"/>
      <c r="R22" s="71"/>
    </row>
    <row r="23" spans="1:13" s="85" customFormat="1" ht="27" customHeight="1" thickTop="1">
      <c r="A23" s="84" t="s">
        <v>66</v>
      </c>
      <c r="B23" s="187">
        <f aca="true" t="shared" si="1" ref="B23:I23">SUM(B6:B22)</f>
        <v>18</v>
      </c>
      <c r="C23" s="188">
        <f t="shared" si="1"/>
        <v>0</v>
      </c>
      <c r="D23" s="189">
        <f t="shared" si="1"/>
        <v>35</v>
      </c>
      <c r="E23" s="189">
        <f t="shared" si="1"/>
        <v>176</v>
      </c>
      <c r="F23" s="187">
        <f t="shared" si="1"/>
        <v>29</v>
      </c>
      <c r="G23" s="188">
        <f t="shared" si="1"/>
        <v>0</v>
      </c>
      <c r="H23" s="189">
        <f t="shared" si="1"/>
        <v>258</v>
      </c>
      <c r="I23" s="190">
        <f t="shared" si="1"/>
        <v>26</v>
      </c>
      <c r="J23" s="3"/>
      <c r="K23" s="3"/>
      <c r="L23" s="3"/>
      <c r="M23" s="3"/>
    </row>
    <row r="24" spans="1:15" ht="18" customHeight="1" thickBot="1">
      <c r="A24" s="86" t="s">
        <v>67</v>
      </c>
      <c r="B24" s="191">
        <v>3</v>
      </c>
      <c r="C24" s="192">
        <v>0</v>
      </c>
      <c r="D24" s="193">
        <v>5</v>
      </c>
      <c r="E24" s="193">
        <v>11</v>
      </c>
      <c r="F24" s="191">
        <v>7</v>
      </c>
      <c r="G24" s="192">
        <v>0</v>
      </c>
      <c r="H24" s="193">
        <v>26</v>
      </c>
      <c r="I24" s="194">
        <v>0</v>
      </c>
      <c r="J24" s="2"/>
      <c r="K24" s="2"/>
      <c r="L24" s="73"/>
      <c r="M24" s="73"/>
      <c r="N24" s="73"/>
      <c r="O24" s="73"/>
    </row>
    <row r="25" spans="1:15" ht="4.5" customHeight="1">
      <c r="A25" s="87"/>
      <c r="B25" s="88"/>
      <c r="C25" s="88"/>
      <c r="D25" s="88"/>
      <c r="E25" s="88"/>
      <c r="F25" s="88"/>
      <c r="G25" s="88"/>
      <c r="H25" s="88"/>
      <c r="I25" s="88"/>
      <c r="J25" s="2"/>
      <c r="K25" s="2"/>
      <c r="L25" s="73"/>
      <c r="M25" s="73"/>
      <c r="N25" s="73"/>
      <c r="O25" s="73"/>
    </row>
    <row r="26" spans="1:15" ht="15" customHeight="1">
      <c r="A26" s="6" t="s">
        <v>68</v>
      </c>
      <c r="B26" s="307" t="s">
        <v>126</v>
      </c>
      <c r="C26" s="307"/>
      <c r="D26" s="307"/>
      <c r="E26" s="307"/>
      <c r="F26" s="307"/>
      <c r="G26" s="307"/>
      <c r="H26" s="307"/>
      <c r="I26" s="307"/>
      <c r="J26" s="2"/>
      <c r="K26" s="2"/>
      <c r="L26" s="73"/>
      <c r="M26" s="73"/>
      <c r="N26" s="73"/>
      <c r="O26" s="73"/>
    </row>
    <row r="27" spans="1:15" ht="15" customHeight="1">
      <c r="A27" s="6" t="s">
        <v>127</v>
      </c>
      <c r="B27" s="308">
        <v>39172</v>
      </c>
      <c r="C27" s="308"/>
      <c r="D27" s="308"/>
      <c r="E27" s="308"/>
      <c r="F27" s="308"/>
      <c r="G27" s="308"/>
      <c r="H27" s="308"/>
      <c r="I27" s="308"/>
      <c r="J27" s="2"/>
      <c r="K27" s="2"/>
      <c r="L27" s="73"/>
      <c r="M27" s="73"/>
      <c r="N27" s="73"/>
      <c r="O27" s="73"/>
    </row>
    <row r="28" spans="1:11" s="89" customFormat="1" ht="30" customHeight="1">
      <c r="A28" s="6" t="s">
        <v>69</v>
      </c>
      <c r="B28" s="309" t="s">
        <v>70</v>
      </c>
      <c r="C28" s="309"/>
      <c r="D28" s="309"/>
      <c r="E28" s="309"/>
      <c r="F28" s="309"/>
      <c r="G28" s="309"/>
      <c r="H28" s="309"/>
      <c r="I28" s="309"/>
      <c r="J28" s="2"/>
      <c r="K28" s="2"/>
    </row>
    <row r="29" spans="2:11" s="89" customFormat="1" ht="30" customHeight="1">
      <c r="B29" s="309" t="s">
        <v>128</v>
      </c>
      <c r="C29" s="309"/>
      <c r="D29" s="309"/>
      <c r="E29" s="309"/>
      <c r="F29" s="309"/>
      <c r="G29" s="309"/>
      <c r="H29" s="309"/>
      <c r="I29" s="309"/>
      <c r="J29" s="2"/>
      <c r="K29" s="2"/>
    </row>
    <row r="30" spans="2:11" s="89" customFormat="1" ht="18" customHeight="1">
      <c r="B30" s="53"/>
      <c r="K30" s="2"/>
    </row>
    <row r="31" s="89" customFormat="1" ht="18" customHeight="1">
      <c r="K31" s="2"/>
    </row>
    <row r="32" s="89" customFormat="1" ht="18" customHeight="1">
      <c r="K32" s="2"/>
    </row>
    <row r="33" spans="3:11" s="89" customFormat="1" ht="18" customHeight="1">
      <c r="C33" s="2"/>
      <c r="D33" s="2"/>
      <c r="E33" s="2"/>
      <c r="F33" s="2"/>
      <c r="G33" s="2"/>
      <c r="H33" s="2"/>
      <c r="I33" s="2"/>
      <c r="K33" s="2"/>
    </row>
    <row r="34" spans="3:11" s="89" customFormat="1" ht="11.25">
      <c r="C34" s="2"/>
      <c r="D34" s="2"/>
      <c r="E34" s="2"/>
      <c r="F34" s="2"/>
      <c r="G34" s="2"/>
      <c r="H34" s="2"/>
      <c r="I34" s="2"/>
      <c r="K34" s="2"/>
    </row>
    <row r="35" spans="3:12" s="89" customFormat="1" ht="11.25">
      <c r="C35" s="2"/>
      <c r="D35" s="2"/>
      <c r="E35" s="2"/>
      <c r="F35" s="2"/>
      <c r="G35" s="2"/>
      <c r="H35" s="2"/>
      <c r="I35" s="2"/>
      <c r="K35" s="2"/>
      <c r="L35" s="2"/>
    </row>
    <row r="36" spans="3:12" s="89" customFormat="1" ht="11.25">
      <c r="C36" s="2"/>
      <c r="D36" s="2"/>
      <c r="E36" s="2"/>
      <c r="F36" s="2"/>
      <c r="G36" s="2"/>
      <c r="H36" s="2"/>
      <c r="I36" s="2"/>
      <c r="K36" s="2"/>
      <c r="L36" s="2"/>
    </row>
    <row r="37" spans="3:12" s="89" customFormat="1" ht="11.25">
      <c r="C37" s="2"/>
      <c r="D37" s="2"/>
      <c r="E37" s="2"/>
      <c r="F37" s="2"/>
      <c r="G37" s="2"/>
      <c r="H37" s="2"/>
      <c r="I37" s="2"/>
      <c r="K37" s="2"/>
      <c r="L37" s="2"/>
    </row>
    <row r="38" spans="3:17" s="89" customFormat="1" ht="11.25">
      <c r="C38" s="2"/>
      <c r="D38" s="2"/>
      <c r="E38" s="2"/>
      <c r="F38" s="2"/>
      <c r="G38" s="2"/>
      <c r="H38" s="2"/>
      <c r="I38" s="2"/>
      <c r="K38" s="90"/>
      <c r="L38" s="90"/>
      <c r="M38" s="90"/>
      <c r="N38" s="90"/>
      <c r="O38" s="90"/>
      <c r="Q38" s="2"/>
    </row>
    <row r="39" spans="3:17" s="89" customFormat="1" ht="11.25">
      <c r="C39" s="2"/>
      <c r="D39" s="2"/>
      <c r="E39" s="2"/>
      <c r="F39" s="2"/>
      <c r="G39" s="2"/>
      <c r="H39" s="2"/>
      <c r="I39" s="2"/>
      <c r="K39" s="90"/>
      <c r="L39" s="90"/>
      <c r="M39" s="90"/>
      <c r="N39" s="90"/>
      <c r="O39" s="90"/>
      <c r="Q39" s="2"/>
    </row>
    <row r="40" spans="3:17" s="89" customFormat="1" ht="11.25">
      <c r="C40" s="2"/>
      <c r="D40" s="2"/>
      <c r="E40" s="2"/>
      <c r="F40" s="2"/>
      <c r="G40" s="2"/>
      <c r="H40" s="2"/>
      <c r="I40" s="2"/>
      <c r="K40" s="90"/>
      <c r="L40" s="90"/>
      <c r="M40" s="90"/>
      <c r="N40" s="90"/>
      <c r="O40" s="90"/>
      <c r="Q40" s="2"/>
    </row>
    <row r="41" spans="1:17" s="89" customFormat="1" ht="11.25">
      <c r="A41" s="2"/>
      <c r="B41" s="2"/>
      <c r="C41" s="2"/>
      <c r="D41" s="2"/>
      <c r="E41" s="2"/>
      <c r="F41" s="2"/>
      <c r="G41" s="2"/>
      <c r="H41" s="2"/>
      <c r="I41" s="2"/>
      <c r="K41" s="90"/>
      <c r="L41" s="90"/>
      <c r="M41" s="90"/>
      <c r="N41" s="90"/>
      <c r="O41" s="90"/>
      <c r="Q41" s="2"/>
    </row>
    <row r="42" spans="4:17" s="89" customFormat="1" ht="11.25">
      <c r="D42" s="2"/>
      <c r="E42" s="2"/>
      <c r="F42" s="2"/>
      <c r="G42" s="2"/>
      <c r="H42" s="2"/>
      <c r="I42" s="2"/>
      <c r="K42" s="90"/>
      <c r="L42" s="90"/>
      <c r="M42" s="90"/>
      <c r="N42" s="90"/>
      <c r="O42" s="90"/>
      <c r="Q42" s="2"/>
    </row>
    <row r="43" spans="4:17" s="89" customFormat="1" ht="11.25">
      <c r="D43" s="2"/>
      <c r="E43" s="2"/>
      <c r="F43" s="2"/>
      <c r="G43" s="2"/>
      <c r="H43" s="2"/>
      <c r="I43" s="2"/>
      <c r="K43" s="90"/>
      <c r="L43" s="90"/>
      <c r="M43" s="90"/>
      <c r="N43" s="90"/>
      <c r="O43" s="90"/>
      <c r="Q43" s="2"/>
    </row>
    <row r="44" spans="4:17" s="89" customFormat="1" ht="11.25">
      <c r="D44" s="2"/>
      <c r="E44" s="2"/>
      <c r="F44" s="2"/>
      <c r="G44" s="2"/>
      <c r="H44" s="2"/>
      <c r="I44" s="2"/>
      <c r="K44" s="90"/>
      <c r="L44" s="90"/>
      <c r="M44" s="90"/>
      <c r="N44" s="90"/>
      <c r="O44" s="90"/>
      <c r="Q44" s="2"/>
    </row>
    <row r="45" spans="4:15" s="89" customFormat="1" ht="11.25">
      <c r="D45" s="2"/>
      <c r="E45" s="2"/>
      <c r="F45" s="2"/>
      <c r="G45" s="2"/>
      <c r="H45" s="2"/>
      <c r="I45" s="2"/>
      <c r="K45" s="90"/>
      <c r="L45" s="90"/>
      <c r="M45" s="90"/>
      <c r="N45" s="90"/>
      <c r="O45" s="90"/>
    </row>
    <row r="46" spans="4:15" s="89" customFormat="1" ht="11.25">
      <c r="D46" s="2"/>
      <c r="E46" s="2"/>
      <c r="F46" s="2"/>
      <c r="G46" s="2"/>
      <c r="H46" s="2"/>
      <c r="I46" s="2"/>
      <c r="J46" s="2"/>
      <c r="K46" s="90"/>
      <c r="L46" s="90"/>
      <c r="M46" s="90"/>
      <c r="N46" s="90"/>
      <c r="O46" s="90"/>
    </row>
    <row r="47" spans="4:15" s="89" customFormat="1" ht="11.25">
      <c r="D47" s="2"/>
      <c r="E47" s="2"/>
      <c r="F47" s="2"/>
      <c r="G47" s="2"/>
      <c r="H47" s="2"/>
      <c r="I47" s="2"/>
      <c r="J47" s="2"/>
      <c r="K47" s="90"/>
      <c r="L47" s="90"/>
      <c r="M47" s="90"/>
      <c r="N47" s="90"/>
      <c r="O47" s="90"/>
    </row>
    <row r="48" spans="1:15" s="89" customFormat="1" ht="11.25">
      <c r="A48" s="2"/>
      <c r="B48" s="2"/>
      <c r="C48" s="2"/>
      <c r="D48" s="2"/>
      <c r="E48" s="2"/>
      <c r="F48" s="2"/>
      <c r="G48" s="2"/>
      <c r="H48" s="2"/>
      <c r="I48" s="2"/>
      <c r="J48" s="2"/>
      <c r="K48" s="90"/>
      <c r="L48" s="90"/>
      <c r="M48" s="90"/>
      <c r="N48" s="90"/>
      <c r="O48" s="90"/>
    </row>
    <row r="49" spans="7:15" s="89" customFormat="1" ht="11.25">
      <c r="G49" s="2"/>
      <c r="H49" s="2"/>
      <c r="I49" s="2"/>
      <c r="J49" s="2"/>
      <c r="K49" s="90"/>
      <c r="L49" s="90"/>
      <c r="M49" s="90"/>
      <c r="N49" s="90"/>
      <c r="O49" s="90"/>
    </row>
    <row r="50" spans="7:15" s="89" customFormat="1" ht="11.25">
      <c r="G50" s="2"/>
      <c r="H50" s="2"/>
      <c r="I50" s="2"/>
      <c r="J50" s="2"/>
      <c r="K50" s="90"/>
      <c r="L50" s="90"/>
      <c r="M50" s="90"/>
      <c r="N50" s="90"/>
      <c r="O50" s="90"/>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72"/>
      <c r="L61" s="72"/>
      <c r="M61" s="72"/>
      <c r="N61" s="72"/>
      <c r="O61" s="72"/>
      <c r="P61" s="2"/>
      <c r="Q61" s="2"/>
    </row>
    <row r="62" spans="7:17" ht="13.5">
      <c r="G62" s="2"/>
      <c r="H62" s="2"/>
      <c r="I62" s="2"/>
      <c r="J62" s="2"/>
      <c r="K62" s="72"/>
      <c r="L62" s="72"/>
      <c r="M62" s="72"/>
      <c r="N62" s="72"/>
      <c r="O62" s="72"/>
      <c r="P62" s="2"/>
      <c r="Q62" s="2"/>
    </row>
    <row r="63" spans="7:17" ht="13.5">
      <c r="G63" s="2"/>
      <c r="H63" s="2"/>
      <c r="I63" s="2"/>
      <c r="J63" s="2"/>
      <c r="K63" s="72"/>
      <c r="L63" s="72"/>
      <c r="M63" s="72"/>
      <c r="N63" s="72"/>
      <c r="O63" s="72"/>
      <c r="P63" s="2"/>
      <c r="Q63" s="2"/>
    </row>
    <row r="64" spans="7:17" ht="13.5">
      <c r="G64" s="2"/>
      <c r="H64" s="2"/>
      <c r="I64" s="2"/>
      <c r="J64" s="2"/>
      <c r="K64" s="72"/>
      <c r="L64" s="72"/>
      <c r="M64" s="72"/>
      <c r="N64" s="72"/>
      <c r="O64" s="72"/>
      <c r="P64" s="2"/>
      <c r="Q64" s="2"/>
    </row>
    <row r="65" spans="1:17" ht="13.5">
      <c r="A65" s="2"/>
      <c r="B65" s="2"/>
      <c r="C65" s="2"/>
      <c r="D65" s="2"/>
      <c r="E65" s="2"/>
      <c r="F65" s="2"/>
      <c r="G65" s="2"/>
      <c r="H65" s="2"/>
      <c r="I65" s="2"/>
      <c r="J65" s="2"/>
      <c r="K65" s="72"/>
      <c r="L65" s="72"/>
      <c r="M65" s="72"/>
      <c r="N65" s="72"/>
      <c r="O65" s="72"/>
      <c r="P65" s="2"/>
      <c r="Q65" s="2"/>
    </row>
    <row r="66" spans="1:17" ht="13.5">
      <c r="A66" s="2"/>
      <c r="B66" s="2"/>
      <c r="C66" s="2"/>
      <c r="D66" s="2"/>
      <c r="E66" s="2"/>
      <c r="F66" s="2"/>
      <c r="G66" s="2"/>
      <c r="H66" s="2"/>
      <c r="I66" s="2"/>
      <c r="J66" s="2"/>
      <c r="K66" s="72"/>
      <c r="L66" s="72"/>
      <c r="M66" s="72"/>
      <c r="N66" s="72"/>
      <c r="O66" s="72"/>
      <c r="P66" s="2"/>
      <c r="Q66" s="2"/>
    </row>
    <row r="67" spans="1:17" ht="13.5">
      <c r="A67" s="2"/>
      <c r="B67" s="2"/>
      <c r="C67" s="2"/>
      <c r="D67" s="2"/>
      <c r="E67" s="2"/>
      <c r="F67" s="2"/>
      <c r="G67" s="2"/>
      <c r="H67" s="2"/>
      <c r="I67" s="2"/>
      <c r="J67" s="2"/>
      <c r="K67" s="72"/>
      <c r="L67" s="72"/>
      <c r="M67" s="72"/>
      <c r="N67" s="72"/>
      <c r="O67" s="72"/>
      <c r="P67" s="2"/>
      <c r="Q67" s="2"/>
    </row>
  </sheetData>
  <mergeCells count="33">
    <mergeCell ref="D2:D4"/>
    <mergeCell ref="K6:L6"/>
    <mergeCell ref="M6:O6"/>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B2:C2"/>
    <mergeCell ref="L12:M12"/>
    <mergeCell ref="N12:O12"/>
    <mergeCell ref="K8:K9"/>
    <mergeCell ref="L8:O8"/>
    <mergeCell ref="L10:M10"/>
    <mergeCell ref="N10:O10"/>
    <mergeCell ref="N9:O9"/>
    <mergeCell ref="L9:M9"/>
    <mergeCell ref="M4:O4"/>
    <mergeCell ref="B26:I26"/>
    <mergeCell ref="B27:I27"/>
    <mergeCell ref="B28:I28"/>
    <mergeCell ref="B29:I29"/>
  </mergeCells>
  <printOptions/>
  <pageMargins left="0.75" right="0.75" top="1" bottom="1" header="0.512" footer="0.512"/>
  <pageSetup fitToHeight="1" fitToWidth="1" horizontalDpi="1200" verticalDpi="1200" orientation="landscape" paperSize="9" scale="71" r:id="rId1"/>
  <headerFooter alignWithMargins="0">
    <oddFooter>&amp;R&amp;9金沢国税局
酒税2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2">
      <selection activeCell="F31" sqref="F31"/>
    </sheetView>
  </sheetViews>
  <sheetFormatPr defaultColWidth="9.00390625" defaultRowHeight="15.75" customHeight="1"/>
  <cols>
    <col min="1" max="2" width="6.125" style="73" customWidth="1"/>
    <col min="3" max="3" width="20.625" style="73" customWidth="1"/>
    <col min="4" max="5" width="12.625" style="73" customWidth="1"/>
    <col min="6" max="6" width="12.125" style="73" customWidth="1"/>
    <col min="7" max="7" width="13.375" style="73" customWidth="1"/>
    <col min="8" max="8" width="9.00390625" style="73" bestFit="1" customWidth="1"/>
    <col min="9" max="16384" width="9.00390625" style="73" customWidth="1"/>
  </cols>
  <sheetData>
    <row r="1" spans="1:15" ht="15.75" customHeight="1" thickBot="1">
      <c r="A1" s="2" t="s">
        <v>129</v>
      </c>
      <c r="B1" s="2"/>
      <c r="C1" s="2"/>
      <c r="D1" s="2"/>
      <c r="E1" s="2"/>
      <c r="F1" s="2"/>
      <c r="G1" s="2"/>
      <c r="H1" s="2"/>
      <c r="I1" s="2"/>
      <c r="J1" s="2"/>
      <c r="K1" s="2"/>
      <c r="L1" s="2"/>
      <c r="M1" s="2"/>
      <c r="N1" s="2"/>
      <c r="O1" s="2"/>
    </row>
    <row r="2" spans="1:15" ht="15.75" customHeight="1">
      <c r="A2" s="282" t="s">
        <v>130</v>
      </c>
      <c r="B2" s="371"/>
      <c r="C2" s="293"/>
      <c r="D2" s="375" t="s">
        <v>131</v>
      </c>
      <c r="E2" s="376"/>
      <c r="F2" s="377"/>
      <c r="G2" s="378" t="s">
        <v>132</v>
      </c>
      <c r="H2" s="373" t="s">
        <v>133</v>
      </c>
      <c r="I2" s="2"/>
      <c r="J2" s="2"/>
      <c r="K2" s="2"/>
      <c r="L2" s="2"/>
      <c r="M2" s="2"/>
      <c r="N2" s="2"/>
      <c r="O2" s="2"/>
    </row>
    <row r="3" spans="1:15" ht="37.5" customHeight="1">
      <c r="A3" s="283"/>
      <c r="B3" s="372"/>
      <c r="C3" s="323"/>
      <c r="D3" s="94" t="s">
        <v>134</v>
      </c>
      <c r="E3" s="108" t="s">
        <v>135</v>
      </c>
      <c r="F3" s="91" t="s">
        <v>6</v>
      </c>
      <c r="G3" s="379"/>
      <c r="H3" s="374"/>
      <c r="I3" s="2"/>
      <c r="J3" s="2"/>
      <c r="K3" s="2"/>
      <c r="L3" s="2"/>
      <c r="M3" s="2"/>
      <c r="N3" s="2"/>
      <c r="O3" s="2"/>
    </row>
    <row r="4" spans="1:15" ht="12.75" customHeight="1">
      <c r="A4" s="92"/>
      <c r="B4" s="54"/>
      <c r="C4" s="91"/>
      <c r="D4" s="60" t="s">
        <v>47</v>
      </c>
      <c r="E4" s="60" t="s">
        <v>47</v>
      </c>
      <c r="F4" s="61" t="s">
        <v>47</v>
      </c>
      <c r="G4" s="61" t="s">
        <v>47</v>
      </c>
      <c r="H4" s="79" t="s">
        <v>50</v>
      </c>
      <c r="I4" s="2"/>
      <c r="J4" s="2"/>
      <c r="K4" s="2"/>
      <c r="L4" s="2"/>
      <c r="M4" s="2"/>
      <c r="N4" s="2"/>
      <c r="O4" s="2"/>
    </row>
    <row r="5" spans="1:15" ht="24" customHeight="1">
      <c r="A5" s="360" t="s">
        <v>71</v>
      </c>
      <c r="B5" s="362" t="s">
        <v>72</v>
      </c>
      <c r="C5" s="363"/>
      <c r="D5" s="121">
        <v>20</v>
      </c>
      <c r="E5" s="121">
        <v>175</v>
      </c>
      <c r="F5" s="164">
        <f>SUM(D5:E5)</f>
        <v>195</v>
      </c>
      <c r="G5" s="163">
        <v>15</v>
      </c>
      <c r="H5" s="182">
        <v>79</v>
      </c>
      <c r="I5" s="2"/>
      <c r="J5" s="2"/>
      <c r="K5" s="2"/>
      <c r="L5" s="2"/>
      <c r="M5" s="2"/>
      <c r="N5" s="2"/>
      <c r="O5" s="2"/>
    </row>
    <row r="6" spans="1:15" ht="24" customHeight="1">
      <c r="A6" s="360"/>
      <c r="B6" s="364" t="s">
        <v>8</v>
      </c>
      <c r="C6" s="255"/>
      <c r="D6" s="126">
        <v>6</v>
      </c>
      <c r="E6" s="126">
        <v>22</v>
      </c>
      <c r="F6" s="166">
        <f aca="true" t="shared" si="0" ref="F6:F12">SUM(D6:E6)</f>
        <v>28</v>
      </c>
      <c r="G6" s="165">
        <v>0</v>
      </c>
      <c r="H6" s="183">
        <v>4</v>
      </c>
      <c r="I6" s="2"/>
      <c r="J6" s="2"/>
      <c r="K6" s="2"/>
      <c r="L6" s="2"/>
      <c r="M6" s="2"/>
      <c r="N6" s="2"/>
      <c r="O6" s="2"/>
    </row>
    <row r="7" spans="1:15" ht="24" customHeight="1">
      <c r="A7" s="360"/>
      <c r="B7" s="364" t="s">
        <v>73</v>
      </c>
      <c r="C7" s="255"/>
      <c r="D7" s="126">
        <v>3</v>
      </c>
      <c r="E7" s="126">
        <v>5</v>
      </c>
      <c r="F7" s="166">
        <f t="shared" si="0"/>
        <v>8</v>
      </c>
      <c r="G7" s="165">
        <v>1</v>
      </c>
      <c r="H7" s="183">
        <v>4</v>
      </c>
      <c r="I7" s="2"/>
      <c r="J7" s="2"/>
      <c r="K7" s="2"/>
      <c r="L7" s="2"/>
      <c r="M7" s="2"/>
      <c r="N7" s="2"/>
      <c r="O7" s="2"/>
    </row>
    <row r="8" spans="1:15" ht="24" customHeight="1">
      <c r="A8" s="360"/>
      <c r="B8" s="364" t="s">
        <v>74</v>
      </c>
      <c r="C8" s="255"/>
      <c r="D8" s="126">
        <v>5</v>
      </c>
      <c r="E8" s="126">
        <v>7</v>
      </c>
      <c r="F8" s="166">
        <f t="shared" si="0"/>
        <v>12</v>
      </c>
      <c r="G8" s="165">
        <v>3</v>
      </c>
      <c r="H8" s="183">
        <v>5</v>
      </c>
      <c r="I8" s="2"/>
      <c r="J8" s="2"/>
      <c r="K8" s="2"/>
      <c r="L8" s="2"/>
      <c r="M8" s="2"/>
      <c r="N8" s="2"/>
      <c r="O8" s="2"/>
    </row>
    <row r="9" spans="1:15" ht="24" customHeight="1">
      <c r="A9" s="360"/>
      <c r="B9" s="365" t="s">
        <v>75</v>
      </c>
      <c r="C9" s="111" t="s">
        <v>76</v>
      </c>
      <c r="D9" s="126">
        <v>6</v>
      </c>
      <c r="E9" s="126">
        <v>7</v>
      </c>
      <c r="F9" s="126">
        <f t="shared" si="0"/>
        <v>13</v>
      </c>
      <c r="G9" s="126">
        <v>0</v>
      </c>
      <c r="H9" s="183">
        <v>4</v>
      </c>
      <c r="I9" s="2"/>
      <c r="J9" s="2"/>
      <c r="K9" s="2"/>
      <c r="L9" s="2"/>
      <c r="M9" s="2"/>
      <c r="N9" s="2"/>
      <c r="O9" s="2"/>
    </row>
    <row r="10" spans="1:15" ht="24" customHeight="1">
      <c r="A10" s="360"/>
      <c r="B10" s="365"/>
      <c r="C10" s="111" t="s">
        <v>77</v>
      </c>
      <c r="D10" s="126">
        <v>0</v>
      </c>
      <c r="E10" s="126">
        <v>0</v>
      </c>
      <c r="F10" s="126">
        <f t="shared" si="0"/>
        <v>0</v>
      </c>
      <c r="G10" s="126">
        <v>0</v>
      </c>
      <c r="H10" s="183">
        <v>0</v>
      </c>
      <c r="I10" s="2"/>
      <c r="J10" s="2"/>
      <c r="K10" s="2"/>
      <c r="L10" s="2"/>
      <c r="M10" s="2"/>
      <c r="N10" s="2"/>
      <c r="O10" s="2"/>
    </row>
    <row r="11" spans="1:15" ht="24" customHeight="1">
      <c r="A11" s="360"/>
      <c r="B11" s="365"/>
      <c r="C11" s="111" t="s">
        <v>8</v>
      </c>
      <c r="D11" s="126">
        <v>0</v>
      </c>
      <c r="E11" s="126">
        <v>6</v>
      </c>
      <c r="F11" s="126">
        <f t="shared" si="0"/>
        <v>6</v>
      </c>
      <c r="G11" s="126">
        <v>0</v>
      </c>
      <c r="H11" s="183">
        <v>0</v>
      </c>
      <c r="I11" s="2"/>
      <c r="J11" s="2"/>
      <c r="K11" s="2"/>
      <c r="L11" s="2"/>
      <c r="M11" s="2"/>
      <c r="N11" s="2"/>
      <c r="O11" s="2"/>
    </row>
    <row r="12" spans="1:15" ht="24" customHeight="1">
      <c r="A12" s="360"/>
      <c r="B12" s="365"/>
      <c r="C12" s="111" t="s">
        <v>78</v>
      </c>
      <c r="D12" s="126">
        <v>0</v>
      </c>
      <c r="E12" s="126">
        <v>3</v>
      </c>
      <c r="F12" s="126">
        <f t="shared" si="0"/>
        <v>3</v>
      </c>
      <c r="G12" s="126">
        <v>0</v>
      </c>
      <c r="H12" s="183">
        <v>0</v>
      </c>
      <c r="I12" s="2"/>
      <c r="J12" s="2"/>
      <c r="K12" s="2"/>
      <c r="L12" s="2"/>
      <c r="M12" s="2"/>
      <c r="N12" s="2"/>
      <c r="O12" s="2"/>
    </row>
    <row r="13" spans="1:15" s="85" customFormat="1" ht="24" customHeight="1">
      <c r="A13" s="360"/>
      <c r="B13" s="365"/>
      <c r="C13" s="112" t="s">
        <v>6</v>
      </c>
      <c r="D13" s="229">
        <f>SUM(D9:D12)</f>
        <v>6</v>
      </c>
      <c r="E13" s="229">
        <f>SUM(E9:E12)</f>
        <v>16</v>
      </c>
      <c r="F13" s="229">
        <f>SUM(F9:F12)</f>
        <v>22</v>
      </c>
      <c r="G13" s="229">
        <f>SUM(G9:G12)</f>
        <v>0</v>
      </c>
      <c r="H13" s="230">
        <f>SUM(H9:H12)</f>
        <v>4</v>
      </c>
      <c r="I13" s="3"/>
      <c r="J13" s="3"/>
      <c r="K13" s="3"/>
      <c r="L13" s="3"/>
      <c r="M13" s="3"/>
      <c r="N13" s="3"/>
      <c r="O13" s="3"/>
    </row>
    <row r="14" spans="1:15" ht="24" customHeight="1">
      <c r="A14" s="360"/>
      <c r="B14" s="366" t="s">
        <v>13</v>
      </c>
      <c r="C14" s="367"/>
      <c r="D14" s="126">
        <v>3</v>
      </c>
      <c r="E14" s="126">
        <v>1</v>
      </c>
      <c r="F14" s="166">
        <f>SUM(D14:E14)</f>
        <v>4</v>
      </c>
      <c r="G14" s="165">
        <v>0</v>
      </c>
      <c r="H14" s="183">
        <v>3</v>
      </c>
      <c r="I14" s="2"/>
      <c r="J14" s="2"/>
      <c r="K14" s="2"/>
      <c r="L14" s="2"/>
      <c r="M14" s="2"/>
      <c r="N14" s="2"/>
      <c r="O14" s="2"/>
    </row>
    <row r="15" spans="1:15" s="85" customFormat="1" ht="24" customHeight="1">
      <c r="A15" s="360"/>
      <c r="B15" s="368" t="s">
        <v>79</v>
      </c>
      <c r="C15" s="369"/>
      <c r="D15" s="229">
        <f>SUM(D5:D12,D14)</f>
        <v>43</v>
      </c>
      <c r="E15" s="229">
        <f>SUM(E5:E12,E14)</f>
        <v>226</v>
      </c>
      <c r="F15" s="229">
        <f>SUM(F5:F12,F14)</f>
        <v>269</v>
      </c>
      <c r="G15" s="229">
        <f>SUM(G5:G12,G14)</f>
        <v>19</v>
      </c>
      <c r="H15" s="230">
        <f>SUM(H5:H12,H14)</f>
        <v>99</v>
      </c>
      <c r="I15" s="3"/>
      <c r="J15" s="3"/>
      <c r="K15" s="3"/>
      <c r="L15" s="3"/>
      <c r="M15" s="3"/>
      <c r="N15" s="3"/>
      <c r="O15" s="3"/>
    </row>
    <row r="16" spans="1:15" ht="24" customHeight="1">
      <c r="A16" s="360"/>
      <c r="B16" s="351" t="s">
        <v>80</v>
      </c>
      <c r="C16" s="107" t="s">
        <v>81</v>
      </c>
      <c r="D16" s="126">
        <v>5</v>
      </c>
      <c r="E16" s="126">
        <v>6</v>
      </c>
      <c r="F16" s="166">
        <f>SUM(D16:E16)</f>
        <v>11</v>
      </c>
      <c r="G16" s="165">
        <v>0</v>
      </c>
      <c r="H16" s="183">
        <v>10</v>
      </c>
      <c r="I16" s="2"/>
      <c r="J16" s="2"/>
      <c r="K16" s="2"/>
      <c r="L16" s="2"/>
      <c r="M16" s="2"/>
      <c r="N16" s="2"/>
      <c r="O16" s="2"/>
    </row>
    <row r="17" spans="1:15" ht="24" customHeight="1">
      <c r="A17" s="360"/>
      <c r="B17" s="351"/>
      <c r="C17" s="107" t="s">
        <v>82</v>
      </c>
      <c r="D17" s="126">
        <v>0</v>
      </c>
      <c r="E17" s="126">
        <v>0</v>
      </c>
      <c r="F17" s="166">
        <f>SUM(D17:E17)</f>
        <v>0</v>
      </c>
      <c r="G17" s="165">
        <v>0</v>
      </c>
      <c r="H17" s="183">
        <v>0</v>
      </c>
      <c r="I17" s="2"/>
      <c r="J17" s="2"/>
      <c r="K17" s="2"/>
      <c r="L17" s="2"/>
      <c r="M17" s="2"/>
      <c r="N17" s="2"/>
      <c r="O17" s="2"/>
    </row>
    <row r="18" spans="1:15" ht="24" customHeight="1" thickBot="1">
      <c r="A18" s="361"/>
      <c r="B18" s="370"/>
      <c r="C18" s="113" t="s">
        <v>83</v>
      </c>
      <c r="D18" s="130">
        <v>2</v>
      </c>
      <c r="E18" s="130">
        <v>0</v>
      </c>
      <c r="F18" s="231">
        <f>SUM(D18:E18)</f>
        <v>2</v>
      </c>
      <c r="G18" s="232">
        <v>0</v>
      </c>
      <c r="H18" s="131">
        <v>2</v>
      </c>
      <c r="I18" s="2"/>
      <c r="J18" s="2"/>
      <c r="K18" s="2"/>
      <c r="L18" s="2"/>
      <c r="M18" s="2"/>
      <c r="N18" s="2"/>
      <c r="O18" s="2"/>
    </row>
    <row r="19" spans="1:15" ht="24" customHeight="1">
      <c r="A19" s="348" t="s">
        <v>84</v>
      </c>
      <c r="B19" s="352" t="s">
        <v>168</v>
      </c>
      <c r="C19" s="114" t="s">
        <v>85</v>
      </c>
      <c r="D19" s="233"/>
      <c r="E19" s="233"/>
      <c r="F19" s="234">
        <v>5057</v>
      </c>
      <c r="G19" s="235">
        <v>154</v>
      </c>
      <c r="H19" s="236">
        <v>3629</v>
      </c>
      <c r="I19" s="2"/>
      <c r="J19" s="2"/>
      <c r="K19" s="2"/>
      <c r="L19" s="2"/>
      <c r="M19" s="2"/>
      <c r="N19" s="2"/>
      <c r="O19" s="2"/>
    </row>
    <row r="20" spans="1:15" ht="24" customHeight="1">
      <c r="A20" s="349"/>
      <c r="B20" s="353"/>
      <c r="C20" s="107" t="s">
        <v>186</v>
      </c>
      <c r="D20" s="237"/>
      <c r="E20" s="237"/>
      <c r="F20" s="166">
        <v>0</v>
      </c>
      <c r="G20" s="165">
        <v>0</v>
      </c>
      <c r="H20" s="183">
        <v>0</v>
      </c>
      <c r="I20" s="2"/>
      <c r="J20" s="2"/>
      <c r="K20" s="2"/>
      <c r="L20" s="2"/>
      <c r="M20" s="2"/>
      <c r="N20" s="2"/>
      <c r="O20" s="2"/>
    </row>
    <row r="21" spans="1:15" ht="24" customHeight="1">
      <c r="A21" s="349"/>
      <c r="B21" s="353"/>
      <c r="C21" s="107" t="s">
        <v>185</v>
      </c>
      <c r="D21" s="237"/>
      <c r="E21" s="237"/>
      <c r="F21" s="166">
        <v>49</v>
      </c>
      <c r="G21" s="165">
        <v>0</v>
      </c>
      <c r="H21" s="183">
        <v>21</v>
      </c>
      <c r="I21" s="2"/>
      <c r="J21" s="2"/>
      <c r="K21" s="2"/>
      <c r="L21" s="2"/>
      <c r="M21" s="2"/>
      <c r="N21" s="2"/>
      <c r="O21" s="2"/>
    </row>
    <row r="22" spans="1:15" s="85" customFormat="1" ht="24" customHeight="1">
      <c r="A22" s="349"/>
      <c r="B22" s="353"/>
      <c r="C22" s="109" t="s">
        <v>86</v>
      </c>
      <c r="D22" s="238"/>
      <c r="E22" s="238"/>
      <c r="F22" s="239">
        <f>SUM(F19:F21)</f>
        <v>5106</v>
      </c>
      <c r="G22" s="239">
        <f>SUM(G19:G21)</f>
        <v>154</v>
      </c>
      <c r="H22" s="230">
        <f>SUM(H19:H21)</f>
        <v>3650</v>
      </c>
      <c r="I22" s="3"/>
      <c r="J22" s="3"/>
      <c r="K22" s="3"/>
      <c r="L22" s="3"/>
      <c r="M22" s="3"/>
      <c r="N22" s="3"/>
      <c r="O22" s="3"/>
    </row>
    <row r="23" spans="1:15" ht="24" customHeight="1">
      <c r="A23" s="349"/>
      <c r="B23" s="351" t="s">
        <v>166</v>
      </c>
      <c r="C23" s="107" t="s">
        <v>85</v>
      </c>
      <c r="D23" s="237"/>
      <c r="E23" s="237"/>
      <c r="F23" s="166">
        <v>299</v>
      </c>
      <c r="G23" s="165">
        <v>8</v>
      </c>
      <c r="H23" s="183">
        <v>222</v>
      </c>
      <c r="I23" s="2"/>
      <c r="J23" s="2"/>
      <c r="K23" s="2"/>
      <c r="L23" s="2"/>
      <c r="M23" s="2"/>
      <c r="N23" s="2"/>
      <c r="O23" s="2"/>
    </row>
    <row r="24" spans="1:15" ht="24" customHeight="1">
      <c r="A24" s="349"/>
      <c r="B24" s="351"/>
      <c r="C24" s="107" t="s">
        <v>186</v>
      </c>
      <c r="D24" s="237"/>
      <c r="E24" s="237"/>
      <c r="F24" s="166">
        <v>1</v>
      </c>
      <c r="G24" s="165">
        <v>0</v>
      </c>
      <c r="H24" s="183">
        <v>1</v>
      </c>
      <c r="I24" s="2"/>
      <c r="J24" s="2"/>
      <c r="K24" s="2"/>
      <c r="L24" s="2"/>
      <c r="M24" s="2"/>
      <c r="N24" s="2"/>
      <c r="O24" s="2"/>
    </row>
    <row r="25" spans="1:15" ht="24" customHeight="1">
      <c r="A25" s="349"/>
      <c r="B25" s="351"/>
      <c r="C25" s="107" t="s">
        <v>185</v>
      </c>
      <c r="D25" s="237"/>
      <c r="E25" s="237"/>
      <c r="F25" s="166">
        <v>58</v>
      </c>
      <c r="G25" s="165">
        <v>2</v>
      </c>
      <c r="H25" s="183">
        <v>47</v>
      </c>
      <c r="I25" s="2"/>
      <c r="J25" s="2"/>
      <c r="K25" s="2"/>
      <c r="L25" s="2"/>
      <c r="M25" s="2"/>
      <c r="N25" s="2"/>
      <c r="O25" s="2"/>
    </row>
    <row r="26" spans="1:15" ht="24" customHeight="1">
      <c r="A26" s="349"/>
      <c r="B26" s="351"/>
      <c r="C26" s="107" t="s">
        <v>184</v>
      </c>
      <c r="D26" s="237"/>
      <c r="E26" s="237"/>
      <c r="F26" s="166">
        <v>16</v>
      </c>
      <c r="G26" s="165">
        <v>1</v>
      </c>
      <c r="H26" s="183">
        <v>10</v>
      </c>
      <c r="I26" s="2"/>
      <c r="J26" s="2"/>
      <c r="K26" s="2"/>
      <c r="L26" s="2"/>
      <c r="M26" s="2"/>
      <c r="N26" s="2"/>
      <c r="O26" s="2"/>
    </row>
    <row r="27" spans="1:15" ht="24" customHeight="1">
      <c r="A27" s="349"/>
      <c r="B27" s="351"/>
      <c r="C27" s="107" t="s">
        <v>87</v>
      </c>
      <c r="D27" s="237"/>
      <c r="E27" s="237"/>
      <c r="F27" s="166">
        <v>685</v>
      </c>
      <c r="G27" s="165">
        <v>0</v>
      </c>
      <c r="H27" s="183">
        <v>681</v>
      </c>
      <c r="I27" s="2"/>
      <c r="J27" s="2"/>
      <c r="K27" s="2"/>
      <c r="L27" s="2"/>
      <c r="M27" s="2"/>
      <c r="N27" s="2"/>
      <c r="O27" s="2"/>
    </row>
    <row r="28" spans="1:15" s="85" customFormat="1" ht="24" customHeight="1">
      <c r="A28" s="349"/>
      <c r="B28" s="351"/>
      <c r="C28" s="110" t="s">
        <v>182</v>
      </c>
      <c r="D28" s="238"/>
      <c r="E28" s="238"/>
      <c r="F28" s="239">
        <f>SUM(F23:F27)</f>
        <v>1059</v>
      </c>
      <c r="G28" s="240">
        <f>SUM(G23:G27)</f>
        <v>11</v>
      </c>
      <c r="H28" s="230">
        <f>SUM(H23:H27)</f>
        <v>961</v>
      </c>
      <c r="J28" s="3"/>
      <c r="K28" s="3"/>
      <c r="L28" s="3"/>
      <c r="M28" s="3"/>
      <c r="N28" s="3"/>
      <c r="O28" s="3"/>
    </row>
    <row r="29" spans="1:15" s="85" customFormat="1" ht="24" customHeight="1" thickBot="1">
      <c r="A29" s="350"/>
      <c r="B29" s="346" t="s">
        <v>183</v>
      </c>
      <c r="C29" s="347"/>
      <c r="D29" s="241"/>
      <c r="E29" s="241"/>
      <c r="F29" s="242">
        <f>SUM(F22,F28)</f>
        <v>6165</v>
      </c>
      <c r="G29" s="243">
        <f>SUM(G22,G28)</f>
        <v>165</v>
      </c>
      <c r="H29" s="244">
        <f>SUM(H22,H28)</f>
        <v>4611</v>
      </c>
      <c r="J29" s="3"/>
      <c r="K29" s="3"/>
      <c r="L29" s="3"/>
      <c r="M29" s="3"/>
      <c r="N29" s="3"/>
      <c r="O29" s="3"/>
    </row>
    <row r="30" spans="1:15" ht="24" customHeight="1">
      <c r="A30" s="354" t="s">
        <v>202</v>
      </c>
      <c r="B30" s="355"/>
      <c r="C30" s="356"/>
      <c r="D30" s="245"/>
      <c r="E30" s="245"/>
      <c r="F30" s="164">
        <v>11</v>
      </c>
      <c r="G30" s="163">
        <v>3</v>
      </c>
      <c r="H30" s="182">
        <v>4</v>
      </c>
      <c r="I30" s="2"/>
      <c r="J30" s="2"/>
      <c r="K30" s="2"/>
      <c r="L30" s="2"/>
      <c r="M30" s="2"/>
      <c r="N30" s="2"/>
      <c r="O30" s="2"/>
    </row>
    <row r="31" spans="1:15" ht="24" customHeight="1" thickBot="1">
      <c r="A31" s="357" t="s">
        <v>203</v>
      </c>
      <c r="B31" s="358"/>
      <c r="C31" s="359"/>
      <c r="D31" s="246"/>
      <c r="E31" s="246"/>
      <c r="F31" s="247">
        <v>0</v>
      </c>
      <c r="G31" s="248">
        <v>0</v>
      </c>
      <c r="H31" s="194">
        <v>0</v>
      </c>
      <c r="I31" s="2"/>
      <c r="J31" s="2"/>
      <c r="K31" s="2"/>
      <c r="L31" s="2"/>
      <c r="M31" s="2"/>
      <c r="N31" s="2"/>
      <c r="O31" s="2"/>
    </row>
    <row r="32" spans="1:15" s="93" customFormat="1" ht="13.5">
      <c r="A32" s="1" t="s">
        <v>181</v>
      </c>
      <c r="B32" s="1"/>
      <c r="C32" s="1"/>
      <c r="D32" s="1"/>
      <c r="E32" s="1"/>
      <c r="F32" s="1"/>
      <c r="G32" s="1"/>
      <c r="H32" s="1"/>
      <c r="I32" s="1"/>
      <c r="J32" s="1"/>
      <c r="K32" s="1"/>
      <c r="L32" s="1"/>
      <c r="M32" s="1"/>
      <c r="N32" s="1"/>
      <c r="O32" s="1"/>
    </row>
    <row r="33" spans="1:15" s="93" customFormat="1" ht="13.5">
      <c r="A33" s="1" t="s">
        <v>89</v>
      </c>
      <c r="B33" s="1"/>
      <c r="C33" s="1" t="s">
        <v>206</v>
      </c>
      <c r="D33" s="1"/>
      <c r="E33" s="1"/>
      <c r="F33" s="1"/>
      <c r="G33" s="1"/>
      <c r="H33" s="1"/>
      <c r="I33" s="1"/>
      <c r="J33" s="1"/>
      <c r="K33" s="1"/>
      <c r="L33" s="1"/>
      <c r="M33" s="1"/>
      <c r="N33" s="1"/>
      <c r="O33" s="1"/>
    </row>
    <row r="34" spans="1:15" s="93" customFormat="1" ht="24" customHeight="1">
      <c r="A34" s="71"/>
      <c r="B34" s="71"/>
      <c r="C34" s="302" t="s">
        <v>207</v>
      </c>
      <c r="D34" s="302"/>
      <c r="E34" s="302"/>
      <c r="F34" s="302"/>
      <c r="G34" s="302"/>
      <c r="H34" s="302"/>
      <c r="I34" s="1"/>
      <c r="J34" s="1"/>
      <c r="K34" s="1"/>
      <c r="L34" s="1"/>
      <c r="M34" s="1"/>
      <c r="N34" s="1"/>
      <c r="O34" s="1"/>
    </row>
    <row r="35" spans="1:15" s="93" customFormat="1" ht="13.5" customHeight="1">
      <c r="A35" s="71"/>
      <c r="B35" s="71"/>
      <c r="C35" s="302" t="s">
        <v>204</v>
      </c>
      <c r="D35" s="302"/>
      <c r="E35" s="302"/>
      <c r="F35" s="302"/>
      <c r="G35" s="302"/>
      <c r="H35" s="302"/>
      <c r="I35" s="1"/>
      <c r="J35" s="1"/>
      <c r="K35" s="1"/>
      <c r="L35" s="1"/>
      <c r="M35" s="1"/>
      <c r="N35" s="1"/>
      <c r="O35" s="1"/>
    </row>
    <row r="36" spans="1:15" s="93" customFormat="1" ht="13.5" customHeight="1">
      <c r="A36" s="71"/>
      <c r="B36" s="71"/>
      <c r="C36" s="302" t="s">
        <v>205</v>
      </c>
      <c r="D36" s="302"/>
      <c r="E36" s="302"/>
      <c r="F36" s="302"/>
      <c r="G36" s="302"/>
      <c r="H36" s="302"/>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mergeCells count="22">
    <mergeCell ref="A2:C3"/>
    <mergeCell ref="H2:H3"/>
    <mergeCell ref="D2:F2"/>
    <mergeCell ref="G2:G3"/>
    <mergeCell ref="A5:A18"/>
    <mergeCell ref="B5:C5"/>
    <mergeCell ref="B6:C6"/>
    <mergeCell ref="B7:C7"/>
    <mergeCell ref="B8:C8"/>
    <mergeCell ref="B9:B13"/>
    <mergeCell ref="B14:C14"/>
    <mergeCell ref="B15:C15"/>
    <mergeCell ref="B16:B18"/>
    <mergeCell ref="C36:H36"/>
    <mergeCell ref="B29:C29"/>
    <mergeCell ref="A19:A29"/>
    <mergeCell ref="B23:B28"/>
    <mergeCell ref="B19:B22"/>
    <mergeCell ref="A30:C30"/>
    <mergeCell ref="A31:C31"/>
    <mergeCell ref="C34:H34"/>
    <mergeCell ref="C35:H3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&amp;R&amp;9金沢国税局
酒税2
（H18）</oddFooter>
  </headerFooter>
</worksheet>
</file>

<file path=xl/worksheets/sheet7.xml><?xml version="1.0" encoding="utf-8"?>
<worksheet xmlns="http://schemas.openxmlformats.org/spreadsheetml/2006/main" xmlns:r="http://schemas.openxmlformats.org/officeDocument/2006/relationships">
  <dimension ref="A1:AP29"/>
  <sheetViews>
    <sheetView showGridLines="0" zoomScale="85" zoomScaleNormal="85" workbookViewId="0" topLeftCell="A1">
      <selection activeCell="AI33" sqref="AI33"/>
    </sheetView>
  </sheetViews>
  <sheetFormatPr defaultColWidth="9.0039062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136</v>
      </c>
    </row>
    <row r="2" spans="1:42" s="2" customFormat="1" ht="13.5" customHeight="1">
      <c r="A2" s="381" t="s">
        <v>137</v>
      </c>
      <c r="B2" s="264" t="s">
        <v>210</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59"/>
      <c r="AL2" s="394" t="s">
        <v>138</v>
      </c>
      <c r="AM2" s="395"/>
      <c r="AN2" s="395"/>
      <c r="AO2" s="396"/>
      <c r="AP2" s="391" t="s">
        <v>90</v>
      </c>
    </row>
    <row r="3" spans="1:42" s="5" customFormat="1" ht="22.5" customHeight="1">
      <c r="A3" s="382"/>
      <c r="B3" s="380" t="s">
        <v>24</v>
      </c>
      <c r="C3" s="380"/>
      <c r="D3" s="380" t="s">
        <v>4</v>
      </c>
      <c r="E3" s="380"/>
      <c r="F3" s="383" t="s">
        <v>152</v>
      </c>
      <c r="G3" s="385"/>
      <c r="H3" s="383" t="s">
        <v>153</v>
      </c>
      <c r="I3" s="386"/>
      <c r="J3" s="380" t="s">
        <v>139</v>
      </c>
      <c r="K3" s="380"/>
      <c r="L3" s="380" t="s">
        <v>140</v>
      </c>
      <c r="M3" s="380"/>
      <c r="N3" s="380" t="s">
        <v>143</v>
      </c>
      <c r="O3" s="380"/>
      <c r="P3" s="380" t="s">
        <v>25</v>
      </c>
      <c r="Q3" s="380"/>
      <c r="R3" s="380" t="s">
        <v>10</v>
      </c>
      <c r="S3" s="380"/>
      <c r="T3" s="380" t="s">
        <v>26</v>
      </c>
      <c r="U3" s="380"/>
      <c r="V3" s="383" t="s">
        <v>191</v>
      </c>
      <c r="W3" s="384"/>
      <c r="X3" s="389" t="s">
        <v>158</v>
      </c>
      <c r="Y3" s="389"/>
      <c r="Z3" s="380" t="s">
        <v>165</v>
      </c>
      <c r="AA3" s="380"/>
      <c r="AB3" s="390" t="s">
        <v>209</v>
      </c>
      <c r="AC3" s="386"/>
      <c r="AD3" s="390" t="s">
        <v>208</v>
      </c>
      <c r="AE3" s="386"/>
      <c r="AF3" s="390" t="s">
        <v>163</v>
      </c>
      <c r="AG3" s="386"/>
      <c r="AH3" s="390" t="s">
        <v>164</v>
      </c>
      <c r="AI3" s="386"/>
      <c r="AJ3" s="380" t="s">
        <v>23</v>
      </c>
      <c r="AK3" s="380"/>
      <c r="AL3" s="387" t="s">
        <v>141</v>
      </c>
      <c r="AM3" s="388"/>
      <c r="AN3" s="380" t="s">
        <v>142</v>
      </c>
      <c r="AO3" s="380"/>
      <c r="AP3" s="392"/>
    </row>
    <row r="4" spans="1:42" s="5" customFormat="1" ht="22.5">
      <c r="A4" s="382"/>
      <c r="B4" s="75" t="s">
        <v>144</v>
      </c>
      <c r="C4" s="76" t="s">
        <v>145</v>
      </c>
      <c r="D4" s="75" t="s">
        <v>144</v>
      </c>
      <c r="E4" s="76" t="s">
        <v>145</v>
      </c>
      <c r="F4" s="75" t="s">
        <v>144</v>
      </c>
      <c r="G4" s="76" t="s">
        <v>145</v>
      </c>
      <c r="H4" s="75" t="s">
        <v>144</v>
      </c>
      <c r="I4" s="76" t="s">
        <v>145</v>
      </c>
      <c r="J4" s="75" t="s">
        <v>144</v>
      </c>
      <c r="K4" s="76" t="s">
        <v>145</v>
      </c>
      <c r="L4" s="75" t="s">
        <v>144</v>
      </c>
      <c r="M4" s="76" t="s">
        <v>145</v>
      </c>
      <c r="N4" s="75" t="s">
        <v>144</v>
      </c>
      <c r="O4" s="76" t="s">
        <v>145</v>
      </c>
      <c r="P4" s="75" t="s">
        <v>144</v>
      </c>
      <c r="Q4" s="76" t="s">
        <v>145</v>
      </c>
      <c r="R4" s="75" t="s">
        <v>144</v>
      </c>
      <c r="S4" s="76" t="s">
        <v>145</v>
      </c>
      <c r="T4" s="75" t="s">
        <v>144</v>
      </c>
      <c r="U4" s="76" t="s">
        <v>145</v>
      </c>
      <c r="V4" s="75" t="s">
        <v>144</v>
      </c>
      <c r="W4" s="76" t="s">
        <v>145</v>
      </c>
      <c r="X4" s="75" t="s">
        <v>144</v>
      </c>
      <c r="Y4" s="76" t="s">
        <v>145</v>
      </c>
      <c r="Z4" s="75" t="s">
        <v>144</v>
      </c>
      <c r="AA4" s="76" t="s">
        <v>145</v>
      </c>
      <c r="AB4" s="75" t="s">
        <v>144</v>
      </c>
      <c r="AC4" s="76" t="s">
        <v>145</v>
      </c>
      <c r="AD4" s="75" t="s">
        <v>144</v>
      </c>
      <c r="AE4" s="76" t="s">
        <v>145</v>
      </c>
      <c r="AF4" s="75" t="s">
        <v>144</v>
      </c>
      <c r="AG4" s="76" t="s">
        <v>145</v>
      </c>
      <c r="AH4" s="75" t="s">
        <v>144</v>
      </c>
      <c r="AI4" s="76" t="s">
        <v>145</v>
      </c>
      <c r="AJ4" s="75" t="s">
        <v>144</v>
      </c>
      <c r="AK4" s="76" t="s">
        <v>145</v>
      </c>
      <c r="AL4" s="94" t="s">
        <v>146</v>
      </c>
      <c r="AM4" s="94" t="s">
        <v>147</v>
      </c>
      <c r="AN4" s="94" t="s">
        <v>146</v>
      </c>
      <c r="AO4" s="94" t="s">
        <v>147</v>
      </c>
      <c r="AP4" s="393"/>
    </row>
    <row r="5" spans="1:42" ht="11.25">
      <c r="A5" s="40"/>
      <c r="B5" s="95" t="s">
        <v>47</v>
      </c>
      <c r="C5" s="96" t="s">
        <v>47</v>
      </c>
      <c r="D5" s="95" t="s">
        <v>47</v>
      </c>
      <c r="E5" s="96" t="s">
        <v>47</v>
      </c>
      <c r="F5" s="95" t="s">
        <v>47</v>
      </c>
      <c r="G5" s="96" t="s">
        <v>47</v>
      </c>
      <c r="H5" s="95" t="s">
        <v>47</v>
      </c>
      <c r="I5" s="96" t="s">
        <v>47</v>
      </c>
      <c r="J5" s="95" t="s">
        <v>47</v>
      </c>
      <c r="K5" s="96" t="s">
        <v>47</v>
      </c>
      <c r="L5" s="95" t="s">
        <v>47</v>
      </c>
      <c r="M5" s="96" t="s">
        <v>47</v>
      </c>
      <c r="N5" s="95" t="s">
        <v>47</v>
      </c>
      <c r="O5" s="96" t="s">
        <v>47</v>
      </c>
      <c r="P5" s="95" t="s">
        <v>47</v>
      </c>
      <c r="Q5" s="96" t="s">
        <v>47</v>
      </c>
      <c r="R5" s="95" t="s">
        <v>47</v>
      </c>
      <c r="S5" s="96" t="s">
        <v>47</v>
      </c>
      <c r="T5" s="95" t="s">
        <v>47</v>
      </c>
      <c r="U5" s="96" t="s">
        <v>47</v>
      </c>
      <c r="V5" s="95" t="s">
        <v>47</v>
      </c>
      <c r="W5" s="96" t="s">
        <v>47</v>
      </c>
      <c r="X5" s="95" t="s">
        <v>47</v>
      </c>
      <c r="Y5" s="96" t="s">
        <v>47</v>
      </c>
      <c r="Z5" s="95" t="s">
        <v>47</v>
      </c>
      <c r="AA5" s="96" t="s">
        <v>47</v>
      </c>
      <c r="AB5" s="95" t="s">
        <v>47</v>
      </c>
      <c r="AC5" s="96" t="s">
        <v>47</v>
      </c>
      <c r="AD5" s="95" t="s">
        <v>47</v>
      </c>
      <c r="AE5" s="96" t="s">
        <v>47</v>
      </c>
      <c r="AF5" s="95" t="s">
        <v>47</v>
      </c>
      <c r="AG5" s="96" t="s">
        <v>47</v>
      </c>
      <c r="AH5" s="95" t="s">
        <v>47</v>
      </c>
      <c r="AI5" s="96" t="s">
        <v>47</v>
      </c>
      <c r="AJ5" s="95" t="s">
        <v>47</v>
      </c>
      <c r="AK5" s="96" t="s">
        <v>47</v>
      </c>
      <c r="AL5" s="97" t="s">
        <v>47</v>
      </c>
      <c r="AM5" s="98" t="s">
        <v>49</v>
      </c>
      <c r="AN5" s="98" t="s">
        <v>47</v>
      </c>
      <c r="AO5" s="98" t="s">
        <v>49</v>
      </c>
      <c r="AP5" s="99"/>
    </row>
    <row r="6" spans="1:42" s="2" customFormat="1" ht="21" customHeight="1">
      <c r="A6" s="45" t="s">
        <v>211</v>
      </c>
      <c r="B6" s="205">
        <v>9</v>
      </c>
      <c r="C6" s="206">
        <v>9</v>
      </c>
      <c r="D6" s="205">
        <v>0</v>
      </c>
      <c r="E6" s="206">
        <v>0</v>
      </c>
      <c r="F6" s="205">
        <v>0</v>
      </c>
      <c r="G6" s="206">
        <v>0</v>
      </c>
      <c r="H6" s="205">
        <v>1</v>
      </c>
      <c r="I6" s="206">
        <v>0</v>
      </c>
      <c r="J6" s="205">
        <v>0</v>
      </c>
      <c r="K6" s="206">
        <v>0</v>
      </c>
      <c r="L6" s="205">
        <v>1</v>
      </c>
      <c r="M6" s="206">
        <v>0</v>
      </c>
      <c r="N6" s="205">
        <v>2</v>
      </c>
      <c r="O6" s="206">
        <v>1</v>
      </c>
      <c r="P6" s="205">
        <v>2</v>
      </c>
      <c r="Q6" s="206">
        <v>0</v>
      </c>
      <c r="R6" s="205">
        <v>1</v>
      </c>
      <c r="S6" s="206">
        <v>0</v>
      </c>
      <c r="T6" s="205">
        <v>1</v>
      </c>
      <c r="U6" s="206">
        <v>0</v>
      </c>
      <c r="V6" s="205">
        <v>0</v>
      </c>
      <c r="W6" s="206">
        <v>0</v>
      </c>
      <c r="X6" s="205">
        <v>9</v>
      </c>
      <c r="Y6" s="206">
        <v>1</v>
      </c>
      <c r="Z6" s="205">
        <v>8</v>
      </c>
      <c r="AA6" s="206">
        <v>0</v>
      </c>
      <c r="AB6" s="205">
        <v>9</v>
      </c>
      <c r="AC6" s="206">
        <v>0</v>
      </c>
      <c r="AD6" s="205">
        <v>8</v>
      </c>
      <c r="AE6" s="206">
        <v>0</v>
      </c>
      <c r="AF6" s="205">
        <v>0</v>
      </c>
      <c r="AG6" s="206">
        <v>0</v>
      </c>
      <c r="AH6" s="205">
        <v>9</v>
      </c>
      <c r="AI6" s="206">
        <v>0</v>
      </c>
      <c r="AJ6" s="205">
        <f aca="true" t="shared" si="0" ref="AJ6:AK9">SUM(B6,D6,F6,H6,J6,L6,N6,P6,R6,T6,V6,X6,Z6,AB6,AD6,AF6,AH6,)</f>
        <v>60</v>
      </c>
      <c r="AK6" s="206">
        <f t="shared" si="0"/>
        <v>11</v>
      </c>
      <c r="AL6" s="207">
        <v>36</v>
      </c>
      <c r="AM6" s="138">
        <v>10</v>
      </c>
      <c r="AN6" s="138">
        <v>717</v>
      </c>
      <c r="AO6" s="138">
        <v>484</v>
      </c>
      <c r="AP6" s="197" t="s">
        <v>211</v>
      </c>
    </row>
    <row r="7" spans="1:42" s="2" customFormat="1" ht="21" customHeight="1">
      <c r="A7" s="42" t="s">
        <v>212</v>
      </c>
      <c r="B7" s="208">
        <v>5</v>
      </c>
      <c r="C7" s="209">
        <v>5</v>
      </c>
      <c r="D7" s="208">
        <v>0</v>
      </c>
      <c r="E7" s="209">
        <v>0</v>
      </c>
      <c r="F7" s="208">
        <v>0</v>
      </c>
      <c r="G7" s="209">
        <v>0</v>
      </c>
      <c r="H7" s="208">
        <v>0</v>
      </c>
      <c r="I7" s="209">
        <v>0</v>
      </c>
      <c r="J7" s="208">
        <v>0</v>
      </c>
      <c r="K7" s="209">
        <v>0</v>
      </c>
      <c r="L7" s="208">
        <v>1</v>
      </c>
      <c r="M7" s="209">
        <v>1</v>
      </c>
      <c r="N7" s="208">
        <v>0</v>
      </c>
      <c r="O7" s="209">
        <v>0</v>
      </c>
      <c r="P7" s="208">
        <v>0</v>
      </c>
      <c r="Q7" s="209">
        <v>0</v>
      </c>
      <c r="R7" s="208">
        <v>0</v>
      </c>
      <c r="S7" s="209">
        <v>0</v>
      </c>
      <c r="T7" s="208">
        <v>0</v>
      </c>
      <c r="U7" s="209">
        <v>0</v>
      </c>
      <c r="V7" s="208">
        <v>0</v>
      </c>
      <c r="W7" s="209">
        <v>0</v>
      </c>
      <c r="X7" s="208">
        <v>5</v>
      </c>
      <c r="Y7" s="209">
        <v>0</v>
      </c>
      <c r="Z7" s="208">
        <v>5</v>
      </c>
      <c r="AA7" s="209">
        <v>0</v>
      </c>
      <c r="AB7" s="208">
        <v>6</v>
      </c>
      <c r="AC7" s="209">
        <v>0</v>
      </c>
      <c r="AD7" s="208">
        <v>5</v>
      </c>
      <c r="AE7" s="209">
        <v>0</v>
      </c>
      <c r="AF7" s="205">
        <v>0</v>
      </c>
      <c r="AG7" s="209">
        <v>0</v>
      </c>
      <c r="AH7" s="208">
        <v>6</v>
      </c>
      <c r="AI7" s="209">
        <v>0</v>
      </c>
      <c r="AJ7" s="205">
        <f t="shared" si="0"/>
        <v>33</v>
      </c>
      <c r="AK7" s="206">
        <f t="shared" si="0"/>
        <v>6</v>
      </c>
      <c r="AL7" s="210">
        <v>21</v>
      </c>
      <c r="AM7" s="140">
        <v>9</v>
      </c>
      <c r="AN7" s="140">
        <v>687</v>
      </c>
      <c r="AO7" s="140">
        <v>524</v>
      </c>
      <c r="AP7" s="198" t="s">
        <v>212</v>
      </c>
    </row>
    <row r="8" spans="1:42" s="2" customFormat="1" ht="21" customHeight="1">
      <c r="A8" s="42" t="s">
        <v>213</v>
      </c>
      <c r="B8" s="208">
        <v>7</v>
      </c>
      <c r="C8" s="209">
        <v>7</v>
      </c>
      <c r="D8" s="208">
        <v>1</v>
      </c>
      <c r="E8" s="209">
        <v>0</v>
      </c>
      <c r="F8" s="208">
        <v>1</v>
      </c>
      <c r="G8" s="209">
        <v>1</v>
      </c>
      <c r="H8" s="208">
        <v>1</v>
      </c>
      <c r="I8" s="209">
        <v>0</v>
      </c>
      <c r="J8" s="208">
        <v>1</v>
      </c>
      <c r="K8" s="209">
        <v>0</v>
      </c>
      <c r="L8" s="208">
        <v>3</v>
      </c>
      <c r="M8" s="209">
        <v>1</v>
      </c>
      <c r="N8" s="208">
        <v>1</v>
      </c>
      <c r="O8" s="209">
        <v>0</v>
      </c>
      <c r="P8" s="208">
        <v>1</v>
      </c>
      <c r="Q8" s="209">
        <v>0</v>
      </c>
      <c r="R8" s="208">
        <v>0</v>
      </c>
      <c r="S8" s="209">
        <v>0</v>
      </c>
      <c r="T8" s="208">
        <v>0</v>
      </c>
      <c r="U8" s="209">
        <v>0</v>
      </c>
      <c r="V8" s="208">
        <v>1</v>
      </c>
      <c r="W8" s="209">
        <v>0</v>
      </c>
      <c r="X8" s="208">
        <v>8</v>
      </c>
      <c r="Y8" s="209">
        <v>0</v>
      </c>
      <c r="Z8" s="208">
        <v>8</v>
      </c>
      <c r="AA8" s="209">
        <v>0</v>
      </c>
      <c r="AB8" s="208">
        <v>9</v>
      </c>
      <c r="AC8" s="209">
        <v>0</v>
      </c>
      <c r="AD8" s="208">
        <v>8</v>
      </c>
      <c r="AE8" s="209">
        <v>0</v>
      </c>
      <c r="AF8" s="205">
        <v>0</v>
      </c>
      <c r="AG8" s="209">
        <v>0</v>
      </c>
      <c r="AH8" s="208">
        <v>9</v>
      </c>
      <c r="AI8" s="209">
        <v>0</v>
      </c>
      <c r="AJ8" s="205">
        <f t="shared" si="0"/>
        <v>59</v>
      </c>
      <c r="AK8" s="206">
        <f t="shared" si="0"/>
        <v>9</v>
      </c>
      <c r="AL8" s="210">
        <v>29</v>
      </c>
      <c r="AM8" s="140">
        <v>26</v>
      </c>
      <c r="AN8" s="140">
        <v>491</v>
      </c>
      <c r="AO8" s="140">
        <v>365</v>
      </c>
      <c r="AP8" s="198" t="s">
        <v>213</v>
      </c>
    </row>
    <row r="9" spans="1:42" s="2" customFormat="1" ht="21" customHeight="1">
      <c r="A9" s="42" t="s">
        <v>214</v>
      </c>
      <c r="B9" s="208">
        <v>7</v>
      </c>
      <c r="C9" s="209">
        <v>7</v>
      </c>
      <c r="D9" s="208">
        <v>1</v>
      </c>
      <c r="E9" s="209">
        <v>0</v>
      </c>
      <c r="F9" s="208">
        <v>1</v>
      </c>
      <c r="G9" s="209">
        <v>0</v>
      </c>
      <c r="H9" s="208">
        <v>1</v>
      </c>
      <c r="I9" s="209">
        <v>0</v>
      </c>
      <c r="J9" s="208">
        <v>0</v>
      </c>
      <c r="K9" s="209">
        <v>0</v>
      </c>
      <c r="L9" s="208">
        <v>0</v>
      </c>
      <c r="M9" s="209">
        <v>0</v>
      </c>
      <c r="N9" s="208">
        <v>2</v>
      </c>
      <c r="O9" s="209">
        <v>1</v>
      </c>
      <c r="P9" s="208">
        <v>2</v>
      </c>
      <c r="Q9" s="209">
        <v>0</v>
      </c>
      <c r="R9" s="208">
        <v>1</v>
      </c>
      <c r="S9" s="209">
        <v>0</v>
      </c>
      <c r="T9" s="208">
        <v>0</v>
      </c>
      <c r="U9" s="209">
        <v>0</v>
      </c>
      <c r="V9" s="208">
        <v>1</v>
      </c>
      <c r="W9" s="209">
        <v>0</v>
      </c>
      <c r="X9" s="208">
        <v>8</v>
      </c>
      <c r="Y9" s="209">
        <v>1</v>
      </c>
      <c r="Z9" s="208">
        <v>8</v>
      </c>
      <c r="AA9" s="209">
        <v>0</v>
      </c>
      <c r="AB9" s="208">
        <v>9</v>
      </c>
      <c r="AC9" s="209">
        <v>0</v>
      </c>
      <c r="AD9" s="208">
        <v>9</v>
      </c>
      <c r="AE9" s="209">
        <v>1</v>
      </c>
      <c r="AF9" s="205">
        <v>0</v>
      </c>
      <c r="AG9" s="209">
        <v>0</v>
      </c>
      <c r="AH9" s="208">
        <v>10</v>
      </c>
      <c r="AI9" s="209">
        <v>0</v>
      </c>
      <c r="AJ9" s="205">
        <f t="shared" si="0"/>
        <v>60</v>
      </c>
      <c r="AK9" s="206">
        <f t="shared" si="0"/>
        <v>10</v>
      </c>
      <c r="AL9" s="210">
        <v>11</v>
      </c>
      <c r="AM9" s="140">
        <v>3</v>
      </c>
      <c r="AN9" s="140">
        <v>336</v>
      </c>
      <c r="AO9" s="140">
        <v>256</v>
      </c>
      <c r="AP9" s="198" t="s">
        <v>214</v>
      </c>
    </row>
    <row r="10" spans="1:42" s="3" customFormat="1" ht="21" customHeight="1">
      <c r="A10" s="26" t="s">
        <v>227</v>
      </c>
      <c r="B10" s="211">
        <f>SUM(B6:B9)</f>
        <v>28</v>
      </c>
      <c r="C10" s="212">
        <f aca="true" t="shared" si="1" ref="C10:AO10">SUM(C6:C9)</f>
        <v>28</v>
      </c>
      <c r="D10" s="211">
        <f t="shared" si="1"/>
        <v>2</v>
      </c>
      <c r="E10" s="212">
        <f t="shared" si="1"/>
        <v>0</v>
      </c>
      <c r="F10" s="211">
        <f t="shared" si="1"/>
        <v>2</v>
      </c>
      <c r="G10" s="212">
        <f t="shared" si="1"/>
        <v>1</v>
      </c>
      <c r="H10" s="211">
        <f t="shared" si="1"/>
        <v>3</v>
      </c>
      <c r="I10" s="212">
        <f t="shared" si="1"/>
        <v>0</v>
      </c>
      <c r="J10" s="211">
        <f t="shared" si="1"/>
        <v>1</v>
      </c>
      <c r="K10" s="212">
        <f t="shared" si="1"/>
        <v>0</v>
      </c>
      <c r="L10" s="211">
        <f t="shared" si="1"/>
        <v>5</v>
      </c>
      <c r="M10" s="212">
        <f t="shared" si="1"/>
        <v>2</v>
      </c>
      <c r="N10" s="211">
        <f t="shared" si="1"/>
        <v>5</v>
      </c>
      <c r="O10" s="212">
        <f t="shared" si="1"/>
        <v>2</v>
      </c>
      <c r="P10" s="211">
        <f t="shared" si="1"/>
        <v>5</v>
      </c>
      <c r="Q10" s="212">
        <f t="shared" si="1"/>
        <v>0</v>
      </c>
      <c r="R10" s="211">
        <f t="shared" si="1"/>
        <v>2</v>
      </c>
      <c r="S10" s="212">
        <f t="shared" si="1"/>
        <v>0</v>
      </c>
      <c r="T10" s="211">
        <f t="shared" si="1"/>
        <v>1</v>
      </c>
      <c r="U10" s="212">
        <f t="shared" si="1"/>
        <v>0</v>
      </c>
      <c r="V10" s="211">
        <f t="shared" si="1"/>
        <v>2</v>
      </c>
      <c r="W10" s="212">
        <f t="shared" si="1"/>
        <v>0</v>
      </c>
      <c r="X10" s="211">
        <f t="shared" si="1"/>
        <v>30</v>
      </c>
      <c r="Y10" s="212">
        <f t="shared" si="1"/>
        <v>2</v>
      </c>
      <c r="Z10" s="211">
        <f t="shared" si="1"/>
        <v>29</v>
      </c>
      <c r="AA10" s="212">
        <f t="shared" si="1"/>
        <v>0</v>
      </c>
      <c r="AB10" s="211">
        <f t="shared" si="1"/>
        <v>33</v>
      </c>
      <c r="AC10" s="212">
        <f t="shared" si="1"/>
        <v>0</v>
      </c>
      <c r="AD10" s="211">
        <f t="shared" si="1"/>
        <v>30</v>
      </c>
      <c r="AE10" s="212">
        <f t="shared" si="1"/>
        <v>1</v>
      </c>
      <c r="AF10" s="211">
        <f t="shared" si="1"/>
        <v>0</v>
      </c>
      <c r="AG10" s="212">
        <f t="shared" si="1"/>
        <v>0</v>
      </c>
      <c r="AH10" s="211">
        <f t="shared" si="1"/>
        <v>34</v>
      </c>
      <c r="AI10" s="212">
        <f t="shared" si="1"/>
        <v>0</v>
      </c>
      <c r="AJ10" s="211">
        <f t="shared" si="1"/>
        <v>212</v>
      </c>
      <c r="AK10" s="212">
        <f t="shared" si="1"/>
        <v>36</v>
      </c>
      <c r="AL10" s="213">
        <f t="shared" si="1"/>
        <v>97</v>
      </c>
      <c r="AM10" s="142">
        <f t="shared" si="1"/>
        <v>48</v>
      </c>
      <c r="AN10" s="142">
        <f t="shared" si="1"/>
        <v>2231</v>
      </c>
      <c r="AO10" s="142">
        <f t="shared" si="1"/>
        <v>1629</v>
      </c>
      <c r="AP10" s="199" t="s">
        <v>227</v>
      </c>
    </row>
    <row r="11" spans="1:42" s="9" customFormat="1" ht="21" customHeight="1">
      <c r="A11" s="8"/>
      <c r="B11" s="214"/>
      <c r="C11" s="215"/>
      <c r="D11" s="214"/>
      <c r="E11" s="215"/>
      <c r="F11" s="214"/>
      <c r="G11" s="215"/>
      <c r="H11" s="214"/>
      <c r="I11" s="215"/>
      <c r="J11" s="214"/>
      <c r="K11" s="215"/>
      <c r="L11" s="214"/>
      <c r="M11" s="215"/>
      <c r="N11" s="214"/>
      <c r="O11" s="215"/>
      <c r="P11" s="214"/>
      <c r="Q11" s="215"/>
      <c r="R11" s="214"/>
      <c r="S11" s="215"/>
      <c r="T11" s="214"/>
      <c r="U11" s="215"/>
      <c r="V11" s="214"/>
      <c r="W11" s="215"/>
      <c r="X11" s="214"/>
      <c r="Y11" s="215"/>
      <c r="Z11" s="214"/>
      <c r="AA11" s="215"/>
      <c r="AB11" s="214"/>
      <c r="AC11" s="215"/>
      <c r="AD11" s="214"/>
      <c r="AE11" s="215"/>
      <c r="AF11" s="214"/>
      <c r="AG11" s="215"/>
      <c r="AH11" s="214"/>
      <c r="AI11" s="215"/>
      <c r="AJ11" s="214"/>
      <c r="AK11" s="215"/>
      <c r="AL11" s="216"/>
      <c r="AM11" s="217"/>
      <c r="AN11" s="217"/>
      <c r="AO11" s="217"/>
      <c r="AP11" s="200"/>
    </row>
    <row r="12" spans="1:42" s="2" customFormat="1" ht="21" customHeight="1">
      <c r="A12" s="44" t="s">
        <v>215</v>
      </c>
      <c r="B12" s="218">
        <v>5</v>
      </c>
      <c r="C12" s="219">
        <v>5</v>
      </c>
      <c r="D12" s="218">
        <v>0</v>
      </c>
      <c r="E12" s="219">
        <v>0</v>
      </c>
      <c r="F12" s="218">
        <v>0</v>
      </c>
      <c r="G12" s="219">
        <v>0</v>
      </c>
      <c r="H12" s="218">
        <v>1</v>
      </c>
      <c r="I12" s="219">
        <v>0</v>
      </c>
      <c r="J12" s="218">
        <v>1</v>
      </c>
      <c r="K12" s="219">
        <v>0</v>
      </c>
      <c r="L12" s="218">
        <v>0</v>
      </c>
      <c r="M12" s="219">
        <v>0</v>
      </c>
      <c r="N12" s="218">
        <v>1</v>
      </c>
      <c r="O12" s="219">
        <v>0</v>
      </c>
      <c r="P12" s="218">
        <v>1</v>
      </c>
      <c r="Q12" s="219">
        <v>0</v>
      </c>
      <c r="R12" s="218">
        <v>0</v>
      </c>
      <c r="S12" s="219">
        <v>0</v>
      </c>
      <c r="T12" s="218">
        <v>0</v>
      </c>
      <c r="U12" s="219">
        <v>0</v>
      </c>
      <c r="V12" s="218">
        <v>0</v>
      </c>
      <c r="W12" s="219">
        <v>0</v>
      </c>
      <c r="X12" s="218">
        <v>5</v>
      </c>
      <c r="Y12" s="219">
        <v>0</v>
      </c>
      <c r="Z12" s="218">
        <v>6</v>
      </c>
      <c r="AA12" s="219">
        <v>0</v>
      </c>
      <c r="AB12" s="218">
        <v>5</v>
      </c>
      <c r="AC12" s="219">
        <v>0</v>
      </c>
      <c r="AD12" s="218">
        <v>5</v>
      </c>
      <c r="AE12" s="219">
        <v>0</v>
      </c>
      <c r="AF12" s="205">
        <v>0</v>
      </c>
      <c r="AG12" s="219">
        <v>0</v>
      </c>
      <c r="AH12" s="218">
        <v>6</v>
      </c>
      <c r="AI12" s="219">
        <v>0</v>
      </c>
      <c r="AJ12" s="205">
        <f aca="true" t="shared" si="2" ref="AJ12:AK16">SUM(B12,D12,F12,H12,J12,L12,N12,P12,R12,T12,V12,X12,Z12,AB12,AD12,AF12,AH12,)</f>
        <v>36</v>
      </c>
      <c r="AK12" s="206">
        <f t="shared" si="2"/>
        <v>5</v>
      </c>
      <c r="AL12" s="220">
        <v>37</v>
      </c>
      <c r="AM12" s="145">
        <v>7</v>
      </c>
      <c r="AN12" s="145">
        <v>812</v>
      </c>
      <c r="AO12" s="145">
        <v>603</v>
      </c>
      <c r="AP12" s="201" t="s">
        <v>215</v>
      </c>
    </row>
    <row r="13" spans="1:42" s="2" customFormat="1" ht="21" customHeight="1">
      <c r="A13" s="42" t="s">
        <v>216</v>
      </c>
      <c r="B13" s="208">
        <v>9</v>
      </c>
      <c r="C13" s="209">
        <v>9</v>
      </c>
      <c r="D13" s="208">
        <v>0</v>
      </c>
      <c r="E13" s="209">
        <v>0</v>
      </c>
      <c r="F13" s="208">
        <v>0</v>
      </c>
      <c r="G13" s="209">
        <v>0</v>
      </c>
      <c r="H13" s="208">
        <v>0</v>
      </c>
      <c r="I13" s="209">
        <v>0</v>
      </c>
      <c r="J13" s="208">
        <v>0</v>
      </c>
      <c r="K13" s="209">
        <v>0</v>
      </c>
      <c r="L13" s="208">
        <v>0</v>
      </c>
      <c r="M13" s="209">
        <v>0</v>
      </c>
      <c r="N13" s="208">
        <v>0</v>
      </c>
      <c r="O13" s="209">
        <v>0</v>
      </c>
      <c r="P13" s="208">
        <v>0</v>
      </c>
      <c r="Q13" s="209">
        <v>0</v>
      </c>
      <c r="R13" s="208">
        <v>0</v>
      </c>
      <c r="S13" s="209">
        <v>0</v>
      </c>
      <c r="T13" s="208">
        <v>0</v>
      </c>
      <c r="U13" s="209">
        <v>0</v>
      </c>
      <c r="V13" s="208">
        <v>0</v>
      </c>
      <c r="W13" s="209">
        <v>0</v>
      </c>
      <c r="X13" s="208">
        <v>9</v>
      </c>
      <c r="Y13" s="209">
        <v>0</v>
      </c>
      <c r="Z13" s="208">
        <v>13</v>
      </c>
      <c r="AA13" s="209">
        <v>4</v>
      </c>
      <c r="AB13" s="208">
        <v>9</v>
      </c>
      <c r="AC13" s="209">
        <v>0</v>
      </c>
      <c r="AD13" s="208">
        <v>12</v>
      </c>
      <c r="AE13" s="209">
        <v>0</v>
      </c>
      <c r="AF13" s="205">
        <v>0</v>
      </c>
      <c r="AG13" s="209">
        <v>0</v>
      </c>
      <c r="AH13" s="208">
        <v>12</v>
      </c>
      <c r="AI13" s="209">
        <v>0</v>
      </c>
      <c r="AJ13" s="205">
        <f t="shared" si="2"/>
        <v>64</v>
      </c>
      <c r="AK13" s="206">
        <f t="shared" si="2"/>
        <v>13</v>
      </c>
      <c r="AL13" s="210">
        <v>34</v>
      </c>
      <c r="AM13" s="140">
        <v>2</v>
      </c>
      <c r="AN13" s="140">
        <v>376</v>
      </c>
      <c r="AO13" s="140">
        <v>320</v>
      </c>
      <c r="AP13" s="198" t="s">
        <v>216</v>
      </c>
    </row>
    <row r="14" spans="1:42" s="2" customFormat="1" ht="21" customHeight="1">
      <c r="A14" s="42" t="s">
        <v>217</v>
      </c>
      <c r="B14" s="208">
        <v>10</v>
      </c>
      <c r="C14" s="209">
        <v>10</v>
      </c>
      <c r="D14" s="208">
        <v>0</v>
      </c>
      <c r="E14" s="209">
        <v>0</v>
      </c>
      <c r="F14" s="208">
        <v>0</v>
      </c>
      <c r="G14" s="209">
        <v>0</v>
      </c>
      <c r="H14" s="208">
        <v>0</v>
      </c>
      <c r="I14" s="209">
        <v>0</v>
      </c>
      <c r="J14" s="208">
        <v>0</v>
      </c>
      <c r="K14" s="209">
        <v>0</v>
      </c>
      <c r="L14" s="208">
        <v>2</v>
      </c>
      <c r="M14" s="209">
        <v>2</v>
      </c>
      <c r="N14" s="208">
        <v>0</v>
      </c>
      <c r="O14" s="209">
        <v>0</v>
      </c>
      <c r="P14" s="208">
        <v>0</v>
      </c>
      <c r="Q14" s="209">
        <v>0</v>
      </c>
      <c r="R14" s="208">
        <v>0</v>
      </c>
      <c r="S14" s="209">
        <v>0</v>
      </c>
      <c r="T14" s="208">
        <v>0</v>
      </c>
      <c r="U14" s="209">
        <v>0</v>
      </c>
      <c r="V14" s="208">
        <v>0</v>
      </c>
      <c r="W14" s="209">
        <v>0</v>
      </c>
      <c r="X14" s="208">
        <v>10</v>
      </c>
      <c r="Y14" s="209">
        <v>0</v>
      </c>
      <c r="Z14" s="208">
        <v>10</v>
      </c>
      <c r="AA14" s="209">
        <v>0</v>
      </c>
      <c r="AB14" s="208">
        <v>12</v>
      </c>
      <c r="AC14" s="209">
        <v>0</v>
      </c>
      <c r="AD14" s="208">
        <v>10</v>
      </c>
      <c r="AE14" s="209">
        <v>0</v>
      </c>
      <c r="AF14" s="205">
        <v>0</v>
      </c>
      <c r="AG14" s="209">
        <v>0</v>
      </c>
      <c r="AH14" s="208">
        <v>12</v>
      </c>
      <c r="AI14" s="209">
        <v>0</v>
      </c>
      <c r="AJ14" s="205">
        <f t="shared" si="2"/>
        <v>66</v>
      </c>
      <c r="AK14" s="206">
        <f t="shared" si="2"/>
        <v>12</v>
      </c>
      <c r="AL14" s="210">
        <v>26</v>
      </c>
      <c r="AM14" s="140">
        <v>9</v>
      </c>
      <c r="AN14" s="140">
        <v>465</v>
      </c>
      <c r="AO14" s="140">
        <v>329</v>
      </c>
      <c r="AP14" s="198" t="s">
        <v>217</v>
      </c>
    </row>
    <row r="15" spans="1:42" s="2" customFormat="1" ht="21" customHeight="1">
      <c r="A15" s="42" t="s">
        <v>218</v>
      </c>
      <c r="B15" s="208">
        <v>12</v>
      </c>
      <c r="C15" s="209">
        <v>11</v>
      </c>
      <c r="D15" s="208">
        <v>1</v>
      </c>
      <c r="E15" s="209">
        <v>0</v>
      </c>
      <c r="F15" s="208">
        <v>1</v>
      </c>
      <c r="G15" s="209">
        <v>0</v>
      </c>
      <c r="H15" s="208">
        <v>1</v>
      </c>
      <c r="I15" s="209">
        <v>1</v>
      </c>
      <c r="J15" s="208">
        <v>0</v>
      </c>
      <c r="K15" s="209">
        <v>0</v>
      </c>
      <c r="L15" s="208">
        <v>1</v>
      </c>
      <c r="M15" s="209">
        <v>1</v>
      </c>
      <c r="N15" s="208">
        <v>2</v>
      </c>
      <c r="O15" s="209">
        <v>2</v>
      </c>
      <c r="P15" s="208">
        <v>1</v>
      </c>
      <c r="Q15" s="209">
        <v>0</v>
      </c>
      <c r="R15" s="208">
        <v>0</v>
      </c>
      <c r="S15" s="209">
        <v>0</v>
      </c>
      <c r="T15" s="208">
        <v>0</v>
      </c>
      <c r="U15" s="209">
        <v>0</v>
      </c>
      <c r="V15" s="208">
        <v>1</v>
      </c>
      <c r="W15" s="209">
        <v>0</v>
      </c>
      <c r="X15" s="208">
        <v>13</v>
      </c>
      <c r="Y15" s="209">
        <v>0</v>
      </c>
      <c r="Z15" s="208">
        <v>13</v>
      </c>
      <c r="AA15" s="209">
        <v>0</v>
      </c>
      <c r="AB15" s="208">
        <v>15</v>
      </c>
      <c r="AC15" s="209">
        <v>0</v>
      </c>
      <c r="AD15" s="208">
        <v>13</v>
      </c>
      <c r="AE15" s="209">
        <v>1</v>
      </c>
      <c r="AF15" s="205">
        <v>0</v>
      </c>
      <c r="AG15" s="209">
        <v>0</v>
      </c>
      <c r="AH15" s="208">
        <v>15</v>
      </c>
      <c r="AI15" s="209">
        <v>0</v>
      </c>
      <c r="AJ15" s="205">
        <f t="shared" si="2"/>
        <v>89</v>
      </c>
      <c r="AK15" s="206">
        <f t="shared" si="2"/>
        <v>16</v>
      </c>
      <c r="AL15" s="210">
        <v>23</v>
      </c>
      <c r="AM15" s="140">
        <v>5</v>
      </c>
      <c r="AN15" s="140">
        <v>318</v>
      </c>
      <c r="AO15" s="140">
        <v>284</v>
      </c>
      <c r="AP15" s="198" t="s">
        <v>218</v>
      </c>
    </row>
    <row r="16" spans="1:42" s="2" customFormat="1" ht="21" customHeight="1">
      <c r="A16" s="42" t="s">
        <v>219</v>
      </c>
      <c r="B16" s="208">
        <v>8</v>
      </c>
      <c r="C16" s="209">
        <v>8</v>
      </c>
      <c r="D16" s="208">
        <v>0</v>
      </c>
      <c r="E16" s="209">
        <v>0</v>
      </c>
      <c r="F16" s="208">
        <v>0</v>
      </c>
      <c r="G16" s="209">
        <v>0</v>
      </c>
      <c r="H16" s="208">
        <v>2</v>
      </c>
      <c r="I16" s="209">
        <v>1</v>
      </c>
      <c r="J16" s="208">
        <v>0</v>
      </c>
      <c r="K16" s="209">
        <v>0</v>
      </c>
      <c r="L16" s="208">
        <v>3</v>
      </c>
      <c r="M16" s="209">
        <v>2</v>
      </c>
      <c r="N16" s="208">
        <v>1</v>
      </c>
      <c r="O16" s="209">
        <v>0</v>
      </c>
      <c r="P16" s="208">
        <v>1</v>
      </c>
      <c r="Q16" s="209">
        <v>0</v>
      </c>
      <c r="R16" s="208">
        <v>0</v>
      </c>
      <c r="S16" s="209">
        <v>0</v>
      </c>
      <c r="T16" s="208">
        <v>0</v>
      </c>
      <c r="U16" s="209">
        <v>0</v>
      </c>
      <c r="V16" s="208">
        <v>0</v>
      </c>
      <c r="W16" s="209">
        <v>0</v>
      </c>
      <c r="X16" s="208">
        <v>8</v>
      </c>
      <c r="Y16" s="209">
        <v>0</v>
      </c>
      <c r="Z16" s="208">
        <v>12</v>
      </c>
      <c r="AA16" s="209">
        <v>2</v>
      </c>
      <c r="AB16" s="208">
        <v>12</v>
      </c>
      <c r="AC16" s="209">
        <v>0</v>
      </c>
      <c r="AD16" s="208">
        <v>13</v>
      </c>
      <c r="AE16" s="209">
        <v>1</v>
      </c>
      <c r="AF16" s="205">
        <v>0</v>
      </c>
      <c r="AG16" s="209">
        <v>0</v>
      </c>
      <c r="AH16" s="208">
        <v>12</v>
      </c>
      <c r="AI16" s="209">
        <v>0</v>
      </c>
      <c r="AJ16" s="205">
        <f t="shared" si="2"/>
        <v>72</v>
      </c>
      <c r="AK16" s="206">
        <f t="shared" si="2"/>
        <v>14</v>
      </c>
      <c r="AL16" s="210">
        <v>13</v>
      </c>
      <c r="AM16" s="140">
        <v>2</v>
      </c>
      <c r="AN16" s="140">
        <v>243</v>
      </c>
      <c r="AO16" s="140">
        <v>153</v>
      </c>
      <c r="AP16" s="198" t="s">
        <v>219</v>
      </c>
    </row>
    <row r="17" spans="1:42" s="3" customFormat="1" ht="21" customHeight="1">
      <c r="A17" s="26" t="s">
        <v>226</v>
      </c>
      <c r="B17" s="211">
        <f>SUM(B12:B16)</f>
        <v>44</v>
      </c>
      <c r="C17" s="212">
        <f aca="true" t="shared" si="3" ref="C17:AO17">SUM(C12:C16)</f>
        <v>43</v>
      </c>
      <c r="D17" s="211">
        <f t="shared" si="3"/>
        <v>1</v>
      </c>
      <c r="E17" s="212">
        <f t="shared" si="3"/>
        <v>0</v>
      </c>
      <c r="F17" s="211">
        <f t="shared" si="3"/>
        <v>1</v>
      </c>
      <c r="G17" s="212">
        <f t="shared" si="3"/>
        <v>0</v>
      </c>
      <c r="H17" s="211">
        <f t="shared" si="3"/>
        <v>4</v>
      </c>
      <c r="I17" s="212">
        <f t="shared" si="3"/>
        <v>2</v>
      </c>
      <c r="J17" s="211">
        <f t="shared" si="3"/>
        <v>1</v>
      </c>
      <c r="K17" s="212">
        <f t="shared" si="3"/>
        <v>0</v>
      </c>
      <c r="L17" s="211">
        <f t="shared" si="3"/>
        <v>6</v>
      </c>
      <c r="M17" s="212">
        <f t="shared" si="3"/>
        <v>5</v>
      </c>
      <c r="N17" s="211">
        <f t="shared" si="3"/>
        <v>4</v>
      </c>
      <c r="O17" s="212">
        <f t="shared" si="3"/>
        <v>2</v>
      </c>
      <c r="P17" s="211">
        <f t="shared" si="3"/>
        <v>3</v>
      </c>
      <c r="Q17" s="212">
        <f t="shared" si="3"/>
        <v>0</v>
      </c>
      <c r="R17" s="211">
        <f t="shared" si="3"/>
        <v>0</v>
      </c>
      <c r="S17" s="212">
        <f t="shared" si="3"/>
        <v>0</v>
      </c>
      <c r="T17" s="211">
        <f t="shared" si="3"/>
        <v>0</v>
      </c>
      <c r="U17" s="212">
        <f t="shared" si="3"/>
        <v>0</v>
      </c>
      <c r="V17" s="211">
        <f t="shared" si="3"/>
        <v>1</v>
      </c>
      <c r="W17" s="212">
        <f t="shared" si="3"/>
        <v>0</v>
      </c>
      <c r="X17" s="211">
        <f t="shared" si="3"/>
        <v>45</v>
      </c>
      <c r="Y17" s="212">
        <f t="shared" si="3"/>
        <v>0</v>
      </c>
      <c r="Z17" s="211">
        <f t="shared" si="3"/>
        <v>54</v>
      </c>
      <c r="AA17" s="212">
        <f t="shared" si="3"/>
        <v>6</v>
      </c>
      <c r="AB17" s="211">
        <f t="shared" si="3"/>
        <v>53</v>
      </c>
      <c r="AC17" s="212">
        <f t="shared" si="3"/>
        <v>0</v>
      </c>
      <c r="AD17" s="211">
        <f t="shared" si="3"/>
        <v>53</v>
      </c>
      <c r="AE17" s="212">
        <f t="shared" si="3"/>
        <v>2</v>
      </c>
      <c r="AF17" s="211">
        <f t="shared" si="3"/>
        <v>0</v>
      </c>
      <c r="AG17" s="212">
        <f t="shared" si="3"/>
        <v>0</v>
      </c>
      <c r="AH17" s="211">
        <f t="shared" si="3"/>
        <v>57</v>
      </c>
      <c r="AI17" s="212">
        <f t="shared" si="3"/>
        <v>0</v>
      </c>
      <c r="AJ17" s="211">
        <f t="shared" si="3"/>
        <v>327</v>
      </c>
      <c r="AK17" s="212">
        <f t="shared" si="3"/>
        <v>60</v>
      </c>
      <c r="AL17" s="213">
        <f t="shared" si="3"/>
        <v>133</v>
      </c>
      <c r="AM17" s="142">
        <f t="shared" si="3"/>
        <v>25</v>
      </c>
      <c r="AN17" s="142">
        <f t="shared" si="3"/>
        <v>2214</v>
      </c>
      <c r="AO17" s="142">
        <f t="shared" si="3"/>
        <v>1689</v>
      </c>
      <c r="AP17" s="199" t="s">
        <v>226</v>
      </c>
    </row>
    <row r="18" spans="1:42" s="9" customFormat="1" ht="21" customHeight="1">
      <c r="A18" s="195"/>
      <c r="B18" s="214"/>
      <c r="C18" s="215"/>
      <c r="D18" s="214"/>
      <c r="E18" s="215"/>
      <c r="F18" s="214"/>
      <c r="G18" s="215"/>
      <c r="H18" s="214"/>
      <c r="I18" s="215"/>
      <c r="J18" s="214"/>
      <c r="K18" s="215"/>
      <c r="L18" s="214"/>
      <c r="M18" s="215"/>
      <c r="N18" s="214"/>
      <c r="O18" s="215"/>
      <c r="P18" s="214"/>
      <c r="Q18" s="215"/>
      <c r="R18" s="214"/>
      <c r="S18" s="215"/>
      <c r="T18" s="214"/>
      <c r="U18" s="215"/>
      <c r="V18" s="214"/>
      <c r="W18" s="215"/>
      <c r="X18" s="214"/>
      <c r="Y18" s="215"/>
      <c r="Z18" s="214"/>
      <c r="AA18" s="215"/>
      <c r="AB18" s="214"/>
      <c r="AC18" s="215"/>
      <c r="AD18" s="214"/>
      <c r="AE18" s="215"/>
      <c r="AF18" s="214"/>
      <c r="AG18" s="215"/>
      <c r="AH18" s="214"/>
      <c r="AI18" s="215"/>
      <c r="AJ18" s="214"/>
      <c r="AK18" s="215"/>
      <c r="AL18" s="216"/>
      <c r="AM18" s="217"/>
      <c r="AN18" s="217"/>
      <c r="AO18" s="217"/>
      <c r="AP18" s="202"/>
    </row>
    <row r="19" spans="1:42" s="2" customFormat="1" ht="21" customHeight="1">
      <c r="A19" s="44" t="s">
        <v>220</v>
      </c>
      <c r="B19" s="218">
        <v>16</v>
      </c>
      <c r="C19" s="219">
        <v>16</v>
      </c>
      <c r="D19" s="218">
        <v>0</v>
      </c>
      <c r="E19" s="219">
        <v>0</v>
      </c>
      <c r="F19" s="218">
        <v>0</v>
      </c>
      <c r="G19" s="219">
        <v>0</v>
      </c>
      <c r="H19" s="218">
        <v>0</v>
      </c>
      <c r="I19" s="219">
        <v>0</v>
      </c>
      <c r="J19" s="218">
        <v>0</v>
      </c>
      <c r="K19" s="219">
        <v>0</v>
      </c>
      <c r="L19" s="218">
        <v>1</v>
      </c>
      <c r="M19" s="219">
        <v>0</v>
      </c>
      <c r="N19" s="218">
        <v>0</v>
      </c>
      <c r="O19" s="219">
        <v>0</v>
      </c>
      <c r="P19" s="218">
        <v>0</v>
      </c>
      <c r="Q19" s="219">
        <v>0</v>
      </c>
      <c r="R19" s="218">
        <v>0</v>
      </c>
      <c r="S19" s="219">
        <v>0</v>
      </c>
      <c r="T19" s="218">
        <v>0</v>
      </c>
      <c r="U19" s="219">
        <v>0</v>
      </c>
      <c r="V19" s="218">
        <v>0</v>
      </c>
      <c r="W19" s="219">
        <v>0</v>
      </c>
      <c r="X19" s="218">
        <v>17</v>
      </c>
      <c r="Y19" s="219">
        <v>0</v>
      </c>
      <c r="Z19" s="218">
        <v>16</v>
      </c>
      <c r="AA19" s="219">
        <v>0</v>
      </c>
      <c r="AB19" s="218">
        <v>17</v>
      </c>
      <c r="AC19" s="219">
        <v>0</v>
      </c>
      <c r="AD19" s="218">
        <v>17</v>
      </c>
      <c r="AE19" s="219">
        <v>1</v>
      </c>
      <c r="AF19" s="205">
        <v>0</v>
      </c>
      <c r="AG19" s="219">
        <v>0</v>
      </c>
      <c r="AH19" s="218">
        <v>17</v>
      </c>
      <c r="AI19" s="219">
        <v>0</v>
      </c>
      <c r="AJ19" s="218">
        <f aca="true" t="shared" si="4" ref="AJ19:AJ25">SUM(B19,D19,F19,H19,J19,L19,N19,P19,R19,T19,V19,X19,Z19,AB19,AD19,AF19,AH19,)</f>
        <v>101</v>
      </c>
      <c r="AK19" s="219">
        <f aca="true" t="shared" si="5" ref="AK19:AK25">SUM(C19,E19,G19,I19,K19,M19,O19,Q19,S19,U19,W19,Y19,AA19,AC19,AE19,AG19,AI19,)</f>
        <v>17</v>
      </c>
      <c r="AL19" s="220">
        <v>19</v>
      </c>
      <c r="AM19" s="145">
        <v>12</v>
      </c>
      <c r="AN19" s="145">
        <v>596</v>
      </c>
      <c r="AO19" s="145">
        <v>438</v>
      </c>
      <c r="AP19" s="201" t="s">
        <v>220</v>
      </c>
    </row>
    <row r="20" spans="1:42" s="2" customFormat="1" ht="21" customHeight="1">
      <c r="A20" s="42" t="s">
        <v>221</v>
      </c>
      <c r="B20" s="208">
        <v>4</v>
      </c>
      <c r="C20" s="209">
        <v>4</v>
      </c>
      <c r="D20" s="208">
        <v>0</v>
      </c>
      <c r="E20" s="209">
        <v>0</v>
      </c>
      <c r="F20" s="208">
        <v>0</v>
      </c>
      <c r="G20" s="209">
        <v>0</v>
      </c>
      <c r="H20" s="208">
        <v>0</v>
      </c>
      <c r="I20" s="209">
        <v>0</v>
      </c>
      <c r="J20" s="208">
        <v>0</v>
      </c>
      <c r="K20" s="209">
        <v>0</v>
      </c>
      <c r="L20" s="208">
        <v>2</v>
      </c>
      <c r="M20" s="209">
        <v>1</v>
      </c>
      <c r="N20" s="208">
        <v>0</v>
      </c>
      <c r="O20" s="209">
        <v>0</v>
      </c>
      <c r="P20" s="208">
        <v>0</v>
      </c>
      <c r="Q20" s="209">
        <v>0</v>
      </c>
      <c r="R20" s="208">
        <v>0</v>
      </c>
      <c r="S20" s="209">
        <v>0</v>
      </c>
      <c r="T20" s="208">
        <v>0</v>
      </c>
      <c r="U20" s="209">
        <v>0</v>
      </c>
      <c r="V20" s="208">
        <v>0</v>
      </c>
      <c r="W20" s="209">
        <v>0</v>
      </c>
      <c r="X20" s="208">
        <v>5</v>
      </c>
      <c r="Y20" s="209">
        <v>1</v>
      </c>
      <c r="Z20" s="208">
        <v>5</v>
      </c>
      <c r="AA20" s="209">
        <v>1</v>
      </c>
      <c r="AB20" s="208">
        <v>6</v>
      </c>
      <c r="AC20" s="209">
        <v>0</v>
      </c>
      <c r="AD20" s="208">
        <v>7</v>
      </c>
      <c r="AE20" s="209">
        <v>1</v>
      </c>
      <c r="AF20" s="205">
        <v>0</v>
      </c>
      <c r="AG20" s="209">
        <v>0</v>
      </c>
      <c r="AH20" s="208">
        <v>7</v>
      </c>
      <c r="AI20" s="209">
        <v>0</v>
      </c>
      <c r="AJ20" s="208">
        <f t="shared" si="4"/>
        <v>36</v>
      </c>
      <c r="AK20" s="209">
        <f t="shared" si="5"/>
        <v>8</v>
      </c>
      <c r="AL20" s="210">
        <v>4</v>
      </c>
      <c r="AM20" s="140">
        <v>2</v>
      </c>
      <c r="AN20" s="140">
        <v>205</v>
      </c>
      <c r="AO20" s="140">
        <v>152</v>
      </c>
      <c r="AP20" s="198" t="s">
        <v>221</v>
      </c>
    </row>
    <row r="21" spans="1:42" s="2" customFormat="1" ht="21" customHeight="1">
      <c r="A21" s="42" t="s">
        <v>222</v>
      </c>
      <c r="B21" s="208">
        <v>13</v>
      </c>
      <c r="C21" s="209">
        <v>13</v>
      </c>
      <c r="D21" s="208">
        <v>0</v>
      </c>
      <c r="E21" s="209">
        <v>0</v>
      </c>
      <c r="F21" s="208">
        <v>0</v>
      </c>
      <c r="G21" s="209">
        <v>0</v>
      </c>
      <c r="H21" s="208">
        <v>1</v>
      </c>
      <c r="I21" s="209">
        <v>0</v>
      </c>
      <c r="J21" s="208">
        <v>1</v>
      </c>
      <c r="K21" s="209">
        <v>0</v>
      </c>
      <c r="L21" s="208">
        <v>0</v>
      </c>
      <c r="M21" s="209">
        <v>0</v>
      </c>
      <c r="N21" s="208">
        <v>0</v>
      </c>
      <c r="O21" s="209">
        <v>0</v>
      </c>
      <c r="P21" s="208">
        <v>0</v>
      </c>
      <c r="Q21" s="209">
        <v>0</v>
      </c>
      <c r="R21" s="208">
        <v>0</v>
      </c>
      <c r="S21" s="209">
        <v>0</v>
      </c>
      <c r="T21" s="208">
        <v>0</v>
      </c>
      <c r="U21" s="209">
        <v>0</v>
      </c>
      <c r="V21" s="208">
        <v>0</v>
      </c>
      <c r="W21" s="209">
        <v>0</v>
      </c>
      <c r="X21" s="208">
        <v>13</v>
      </c>
      <c r="Y21" s="209">
        <v>0</v>
      </c>
      <c r="Z21" s="208">
        <v>13</v>
      </c>
      <c r="AA21" s="209">
        <v>0</v>
      </c>
      <c r="AB21" s="208">
        <v>13</v>
      </c>
      <c r="AC21" s="209">
        <v>0</v>
      </c>
      <c r="AD21" s="208">
        <v>13</v>
      </c>
      <c r="AE21" s="209">
        <v>0</v>
      </c>
      <c r="AF21" s="205">
        <v>0</v>
      </c>
      <c r="AG21" s="209">
        <v>0</v>
      </c>
      <c r="AH21" s="208">
        <v>13</v>
      </c>
      <c r="AI21" s="209">
        <v>0</v>
      </c>
      <c r="AJ21" s="208">
        <f t="shared" si="4"/>
        <v>80</v>
      </c>
      <c r="AK21" s="209">
        <f t="shared" si="5"/>
        <v>13</v>
      </c>
      <c r="AL21" s="210">
        <v>7</v>
      </c>
      <c r="AM21" s="140">
        <v>5</v>
      </c>
      <c r="AN21" s="140">
        <v>399</v>
      </c>
      <c r="AO21" s="140">
        <v>304</v>
      </c>
      <c r="AP21" s="198" t="s">
        <v>222</v>
      </c>
    </row>
    <row r="22" spans="1:42" s="2" customFormat="1" ht="21" customHeight="1">
      <c r="A22" s="42" t="s">
        <v>223</v>
      </c>
      <c r="B22" s="208">
        <v>2</v>
      </c>
      <c r="C22" s="209">
        <v>2</v>
      </c>
      <c r="D22" s="208">
        <v>0</v>
      </c>
      <c r="E22" s="209">
        <v>0</v>
      </c>
      <c r="F22" s="208">
        <v>0</v>
      </c>
      <c r="G22" s="209">
        <v>0</v>
      </c>
      <c r="H22" s="208">
        <v>0</v>
      </c>
      <c r="I22" s="209">
        <v>0</v>
      </c>
      <c r="J22" s="208">
        <v>0</v>
      </c>
      <c r="K22" s="209">
        <v>0</v>
      </c>
      <c r="L22" s="208">
        <v>0</v>
      </c>
      <c r="M22" s="209">
        <v>0</v>
      </c>
      <c r="N22" s="208">
        <v>0</v>
      </c>
      <c r="O22" s="209">
        <v>0</v>
      </c>
      <c r="P22" s="208">
        <v>0</v>
      </c>
      <c r="Q22" s="209">
        <v>0</v>
      </c>
      <c r="R22" s="208">
        <v>0</v>
      </c>
      <c r="S22" s="209">
        <v>0</v>
      </c>
      <c r="T22" s="208">
        <v>0</v>
      </c>
      <c r="U22" s="209">
        <v>0</v>
      </c>
      <c r="V22" s="208">
        <v>0</v>
      </c>
      <c r="W22" s="209">
        <v>0</v>
      </c>
      <c r="X22" s="208">
        <v>2</v>
      </c>
      <c r="Y22" s="209">
        <v>0</v>
      </c>
      <c r="Z22" s="208">
        <v>2</v>
      </c>
      <c r="AA22" s="209">
        <v>0</v>
      </c>
      <c r="AB22" s="208">
        <v>2</v>
      </c>
      <c r="AC22" s="209">
        <v>0</v>
      </c>
      <c r="AD22" s="208">
        <v>2</v>
      </c>
      <c r="AE22" s="209">
        <v>0</v>
      </c>
      <c r="AF22" s="205">
        <v>0</v>
      </c>
      <c r="AG22" s="209">
        <v>0</v>
      </c>
      <c r="AH22" s="208">
        <v>2</v>
      </c>
      <c r="AI22" s="209">
        <v>0</v>
      </c>
      <c r="AJ22" s="208">
        <f t="shared" si="4"/>
        <v>12</v>
      </c>
      <c r="AK22" s="209">
        <f t="shared" si="5"/>
        <v>2</v>
      </c>
      <c r="AL22" s="210">
        <v>2</v>
      </c>
      <c r="AM22" s="140">
        <v>2</v>
      </c>
      <c r="AN22" s="140">
        <v>117</v>
      </c>
      <c r="AO22" s="140">
        <v>86</v>
      </c>
      <c r="AP22" s="198" t="s">
        <v>223</v>
      </c>
    </row>
    <row r="23" spans="1:42" s="2" customFormat="1" ht="21" customHeight="1">
      <c r="A23" s="42" t="s">
        <v>224</v>
      </c>
      <c r="B23" s="208">
        <v>5</v>
      </c>
      <c r="C23" s="209">
        <v>5</v>
      </c>
      <c r="D23" s="208">
        <v>0</v>
      </c>
      <c r="E23" s="209">
        <v>0</v>
      </c>
      <c r="F23" s="208">
        <v>0</v>
      </c>
      <c r="G23" s="209">
        <v>0</v>
      </c>
      <c r="H23" s="208">
        <v>1</v>
      </c>
      <c r="I23" s="209">
        <v>0</v>
      </c>
      <c r="J23" s="208">
        <v>0</v>
      </c>
      <c r="K23" s="209">
        <v>0</v>
      </c>
      <c r="L23" s="208">
        <v>0</v>
      </c>
      <c r="M23" s="209">
        <v>0</v>
      </c>
      <c r="N23" s="208">
        <v>2</v>
      </c>
      <c r="O23" s="209">
        <v>1</v>
      </c>
      <c r="P23" s="208">
        <v>2</v>
      </c>
      <c r="Q23" s="209">
        <v>0</v>
      </c>
      <c r="R23" s="208">
        <v>0</v>
      </c>
      <c r="S23" s="209">
        <v>0</v>
      </c>
      <c r="T23" s="208">
        <v>0</v>
      </c>
      <c r="U23" s="209">
        <v>0</v>
      </c>
      <c r="V23" s="208">
        <v>0</v>
      </c>
      <c r="W23" s="209">
        <v>0</v>
      </c>
      <c r="X23" s="208">
        <v>5</v>
      </c>
      <c r="Y23" s="209">
        <v>0</v>
      </c>
      <c r="Z23" s="208">
        <v>5</v>
      </c>
      <c r="AA23" s="209">
        <v>0</v>
      </c>
      <c r="AB23" s="208">
        <v>6</v>
      </c>
      <c r="AC23" s="209">
        <v>0</v>
      </c>
      <c r="AD23" s="208">
        <v>5</v>
      </c>
      <c r="AE23" s="209">
        <v>0</v>
      </c>
      <c r="AF23" s="205">
        <v>0</v>
      </c>
      <c r="AG23" s="209">
        <v>0</v>
      </c>
      <c r="AH23" s="208">
        <v>6</v>
      </c>
      <c r="AI23" s="209">
        <v>0</v>
      </c>
      <c r="AJ23" s="208">
        <f t="shared" si="4"/>
        <v>37</v>
      </c>
      <c r="AK23" s="209">
        <f t="shared" si="5"/>
        <v>6</v>
      </c>
      <c r="AL23" s="210">
        <v>5</v>
      </c>
      <c r="AM23" s="140">
        <v>5</v>
      </c>
      <c r="AN23" s="140">
        <v>151</v>
      </c>
      <c r="AO23" s="140">
        <v>117</v>
      </c>
      <c r="AP23" s="198" t="s">
        <v>224</v>
      </c>
    </row>
    <row r="24" spans="1:42" s="2" customFormat="1" ht="21" customHeight="1">
      <c r="A24" s="42" t="s">
        <v>225</v>
      </c>
      <c r="B24" s="221">
        <v>5</v>
      </c>
      <c r="C24" s="222">
        <v>5</v>
      </c>
      <c r="D24" s="221">
        <v>0</v>
      </c>
      <c r="E24" s="222">
        <v>0</v>
      </c>
      <c r="F24" s="221">
        <v>1</v>
      </c>
      <c r="G24" s="222">
        <v>0</v>
      </c>
      <c r="H24" s="221">
        <v>1</v>
      </c>
      <c r="I24" s="222">
        <v>0</v>
      </c>
      <c r="J24" s="221">
        <v>0</v>
      </c>
      <c r="K24" s="222">
        <v>0</v>
      </c>
      <c r="L24" s="221">
        <v>0</v>
      </c>
      <c r="M24" s="222">
        <v>0</v>
      </c>
      <c r="N24" s="221">
        <v>1</v>
      </c>
      <c r="O24" s="222">
        <v>0</v>
      </c>
      <c r="P24" s="221">
        <v>1</v>
      </c>
      <c r="Q24" s="222">
        <v>0</v>
      </c>
      <c r="R24" s="221">
        <v>0</v>
      </c>
      <c r="S24" s="222">
        <v>0</v>
      </c>
      <c r="T24" s="221">
        <v>0</v>
      </c>
      <c r="U24" s="222">
        <v>0</v>
      </c>
      <c r="V24" s="221">
        <v>0</v>
      </c>
      <c r="W24" s="222">
        <v>0</v>
      </c>
      <c r="X24" s="221">
        <v>6</v>
      </c>
      <c r="Y24" s="222">
        <v>0</v>
      </c>
      <c r="Z24" s="221">
        <v>5</v>
      </c>
      <c r="AA24" s="222">
        <v>0</v>
      </c>
      <c r="AB24" s="221">
        <v>6</v>
      </c>
      <c r="AC24" s="222">
        <v>0</v>
      </c>
      <c r="AD24" s="221">
        <v>6</v>
      </c>
      <c r="AE24" s="222">
        <v>1</v>
      </c>
      <c r="AF24" s="205">
        <v>0</v>
      </c>
      <c r="AG24" s="222">
        <v>0</v>
      </c>
      <c r="AH24" s="221">
        <v>6</v>
      </c>
      <c r="AI24" s="222">
        <v>0</v>
      </c>
      <c r="AJ24" s="221">
        <f t="shared" si="4"/>
        <v>38</v>
      </c>
      <c r="AK24" s="222">
        <f t="shared" si="5"/>
        <v>6</v>
      </c>
      <c r="AL24" s="223">
        <v>2</v>
      </c>
      <c r="AM24" s="224">
        <v>0</v>
      </c>
      <c r="AN24" s="224">
        <v>252</v>
      </c>
      <c r="AO24" s="224">
        <v>196</v>
      </c>
      <c r="AP24" s="198" t="s">
        <v>225</v>
      </c>
    </row>
    <row r="25" spans="1:42" s="3" customFormat="1" ht="21" customHeight="1">
      <c r="A25" s="26" t="s">
        <v>228</v>
      </c>
      <c r="B25" s="211">
        <f>SUM(B19:B24)</f>
        <v>45</v>
      </c>
      <c r="C25" s="212">
        <f aca="true" t="shared" si="6" ref="C25:AI25">SUM(C19:C24)</f>
        <v>45</v>
      </c>
      <c r="D25" s="211">
        <f t="shared" si="6"/>
        <v>0</v>
      </c>
      <c r="E25" s="212">
        <f t="shared" si="6"/>
        <v>0</v>
      </c>
      <c r="F25" s="211">
        <f t="shared" si="6"/>
        <v>1</v>
      </c>
      <c r="G25" s="212">
        <f t="shared" si="6"/>
        <v>0</v>
      </c>
      <c r="H25" s="211">
        <f t="shared" si="6"/>
        <v>3</v>
      </c>
      <c r="I25" s="212">
        <f t="shared" si="6"/>
        <v>0</v>
      </c>
      <c r="J25" s="211">
        <f t="shared" si="6"/>
        <v>1</v>
      </c>
      <c r="K25" s="212">
        <f t="shared" si="6"/>
        <v>0</v>
      </c>
      <c r="L25" s="211">
        <f t="shared" si="6"/>
        <v>3</v>
      </c>
      <c r="M25" s="212">
        <f t="shared" si="6"/>
        <v>1</v>
      </c>
      <c r="N25" s="211">
        <f t="shared" si="6"/>
        <v>3</v>
      </c>
      <c r="O25" s="212">
        <f t="shared" si="6"/>
        <v>1</v>
      </c>
      <c r="P25" s="211">
        <f t="shared" si="6"/>
        <v>3</v>
      </c>
      <c r="Q25" s="212">
        <f t="shared" si="6"/>
        <v>0</v>
      </c>
      <c r="R25" s="211">
        <f t="shared" si="6"/>
        <v>0</v>
      </c>
      <c r="S25" s="212">
        <f t="shared" si="6"/>
        <v>0</v>
      </c>
      <c r="T25" s="211">
        <f t="shared" si="6"/>
        <v>0</v>
      </c>
      <c r="U25" s="212">
        <f t="shared" si="6"/>
        <v>0</v>
      </c>
      <c r="V25" s="211">
        <f t="shared" si="6"/>
        <v>0</v>
      </c>
      <c r="W25" s="212">
        <f t="shared" si="6"/>
        <v>0</v>
      </c>
      <c r="X25" s="211">
        <f t="shared" si="6"/>
        <v>48</v>
      </c>
      <c r="Y25" s="212">
        <f t="shared" si="6"/>
        <v>1</v>
      </c>
      <c r="Z25" s="211">
        <f t="shared" si="6"/>
        <v>46</v>
      </c>
      <c r="AA25" s="212">
        <f t="shared" si="6"/>
        <v>1</v>
      </c>
      <c r="AB25" s="211">
        <f t="shared" si="6"/>
        <v>50</v>
      </c>
      <c r="AC25" s="212">
        <f t="shared" si="6"/>
        <v>0</v>
      </c>
      <c r="AD25" s="211">
        <f t="shared" si="6"/>
        <v>50</v>
      </c>
      <c r="AE25" s="212">
        <f t="shared" si="6"/>
        <v>3</v>
      </c>
      <c r="AF25" s="211">
        <f t="shared" si="6"/>
        <v>0</v>
      </c>
      <c r="AG25" s="212">
        <f t="shared" si="6"/>
        <v>0</v>
      </c>
      <c r="AH25" s="211">
        <f t="shared" si="6"/>
        <v>51</v>
      </c>
      <c r="AI25" s="212">
        <f t="shared" si="6"/>
        <v>0</v>
      </c>
      <c r="AJ25" s="211">
        <f t="shared" si="4"/>
        <v>304</v>
      </c>
      <c r="AK25" s="212">
        <f t="shared" si="5"/>
        <v>52</v>
      </c>
      <c r="AL25" s="213">
        <f>SUM(AL19:AL24)</f>
        <v>39</v>
      </c>
      <c r="AM25" s="142">
        <f>SUM(AM19:AM24)</f>
        <v>26</v>
      </c>
      <c r="AN25" s="142">
        <f>SUM(AN19:AN24)</f>
        <v>1720</v>
      </c>
      <c r="AO25" s="142">
        <f>SUM(AO19:AO24)</f>
        <v>1293</v>
      </c>
      <c r="AP25" s="199" t="s">
        <v>228</v>
      </c>
    </row>
    <row r="26" spans="1:42" s="9" customFormat="1" ht="21" customHeight="1" thickBot="1">
      <c r="A26" s="196"/>
      <c r="B26" s="225"/>
      <c r="C26" s="226"/>
      <c r="D26" s="225"/>
      <c r="E26" s="226"/>
      <c r="F26" s="225"/>
      <c r="G26" s="226"/>
      <c r="H26" s="225"/>
      <c r="I26" s="226"/>
      <c r="J26" s="225"/>
      <c r="K26" s="226"/>
      <c r="L26" s="225"/>
      <c r="M26" s="226"/>
      <c r="N26" s="225"/>
      <c r="O26" s="226"/>
      <c r="P26" s="225"/>
      <c r="Q26" s="226"/>
      <c r="R26" s="225"/>
      <c r="S26" s="226"/>
      <c r="T26" s="225"/>
      <c r="U26" s="226"/>
      <c r="V26" s="225"/>
      <c r="W26" s="226"/>
      <c r="X26" s="225"/>
      <c r="Y26" s="226"/>
      <c r="Z26" s="225"/>
      <c r="AA26" s="226"/>
      <c r="AB26" s="225"/>
      <c r="AC26" s="226"/>
      <c r="AD26" s="225"/>
      <c r="AE26" s="226"/>
      <c r="AF26" s="225"/>
      <c r="AG26" s="226"/>
      <c r="AH26" s="225"/>
      <c r="AI26" s="226"/>
      <c r="AJ26" s="225"/>
      <c r="AK26" s="226"/>
      <c r="AL26" s="227"/>
      <c r="AM26" s="147"/>
      <c r="AN26" s="147"/>
      <c r="AO26" s="147"/>
      <c r="AP26" s="203"/>
    </row>
    <row r="27" spans="1:42" ht="23.25" customHeight="1" thickBot="1" thickTop="1">
      <c r="A27" s="43" t="s">
        <v>32</v>
      </c>
      <c r="B27" s="191">
        <f aca="true" t="shared" si="7" ref="B27:AE27">SUM(B10,B17,B25)</f>
        <v>117</v>
      </c>
      <c r="C27" s="192">
        <f t="shared" si="7"/>
        <v>116</v>
      </c>
      <c r="D27" s="191">
        <f t="shared" si="7"/>
        <v>3</v>
      </c>
      <c r="E27" s="192">
        <f t="shared" si="7"/>
        <v>0</v>
      </c>
      <c r="F27" s="191">
        <f t="shared" si="7"/>
        <v>4</v>
      </c>
      <c r="G27" s="192">
        <f t="shared" si="7"/>
        <v>1</v>
      </c>
      <c r="H27" s="191">
        <f t="shared" si="7"/>
        <v>10</v>
      </c>
      <c r="I27" s="192">
        <f t="shared" si="7"/>
        <v>2</v>
      </c>
      <c r="J27" s="191">
        <f t="shared" si="7"/>
        <v>3</v>
      </c>
      <c r="K27" s="192">
        <f t="shared" si="7"/>
        <v>0</v>
      </c>
      <c r="L27" s="191">
        <f t="shared" si="7"/>
        <v>14</v>
      </c>
      <c r="M27" s="192">
        <f t="shared" si="7"/>
        <v>8</v>
      </c>
      <c r="N27" s="191">
        <f t="shared" si="7"/>
        <v>12</v>
      </c>
      <c r="O27" s="192">
        <f t="shared" si="7"/>
        <v>5</v>
      </c>
      <c r="P27" s="191">
        <f t="shared" si="7"/>
        <v>11</v>
      </c>
      <c r="Q27" s="192">
        <f t="shared" si="7"/>
        <v>0</v>
      </c>
      <c r="R27" s="191">
        <f t="shared" si="7"/>
        <v>2</v>
      </c>
      <c r="S27" s="192">
        <f t="shared" si="7"/>
        <v>0</v>
      </c>
      <c r="T27" s="191">
        <f t="shared" si="7"/>
        <v>1</v>
      </c>
      <c r="U27" s="192">
        <f t="shared" si="7"/>
        <v>0</v>
      </c>
      <c r="V27" s="191">
        <f t="shared" si="7"/>
        <v>3</v>
      </c>
      <c r="W27" s="192">
        <f t="shared" si="7"/>
        <v>0</v>
      </c>
      <c r="X27" s="191">
        <f t="shared" si="7"/>
        <v>123</v>
      </c>
      <c r="Y27" s="192">
        <f t="shared" si="7"/>
        <v>3</v>
      </c>
      <c r="Z27" s="191">
        <f t="shared" si="7"/>
        <v>129</v>
      </c>
      <c r="AA27" s="192">
        <f t="shared" si="7"/>
        <v>7</v>
      </c>
      <c r="AB27" s="191">
        <f t="shared" si="7"/>
        <v>136</v>
      </c>
      <c r="AC27" s="192">
        <f t="shared" si="7"/>
        <v>0</v>
      </c>
      <c r="AD27" s="191">
        <f t="shared" si="7"/>
        <v>133</v>
      </c>
      <c r="AE27" s="192">
        <f t="shared" si="7"/>
        <v>6</v>
      </c>
      <c r="AF27" s="191">
        <f>SUM(AF10,AF17,AF25)</f>
        <v>0</v>
      </c>
      <c r="AG27" s="192">
        <f>SUM(AG10,AG17,AG25)</f>
        <v>0</v>
      </c>
      <c r="AH27" s="191">
        <f aca="true" t="shared" si="8" ref="AH27:AO27">SUM(AH10,AH17,AH25)</f>
        <v>142</v>
      </c>
      <c r="AI27" s="192">
        <f t="shared" si="8"/>
        <v>0</v>
      </c>
      <c r="AJ27" s="191">
        <f t="shared" si="8"/>
        <v>843</v>
      </c>
      <c r="AK27" s="192">
        <f t="shared" si="8"/>
        <v>148</v>
      </c>
      <c r="AL27" s="228">
        <f t="shared" si="8"/>
        <v>269</v>
      </c>
      <c r="AM27" s="193">
        <f t="shared" si="8"/>
        <v>99</v>
      </c>
      <c r="AN27" s="193">
        <f t="shared" si="8"/>
        <v>6165</v>
      </c>
      <c r="AO27" s="193">
        <f t="shared" si="8"/>
        <v>4611</v>
      </c>
      <c r="AP27" s="204" t="s">
        <v>32</v>
      </c>
    </row>
    <row r="28" ht="11.25">
      <c r="A28" s="1"/>
    </row>
    <row r="29" ht="11.25">
      <c r="A29" s="1"/>
    </row>
  </sheetData>
  <mergeCells count="24">
    <mergeCell ref="AP2:AP4"/>
    <mergeCell ref="AB3:AC3"/>
    <mergeCell ref="AD3:AE3"/>
    <mergeCell ref="AH3:AI3"/>
    <mergeCell ref="AL2:AO2"/>
    <mergeCell ref="B2:AK2"/>
    <mergeCell ref="B3:C3"/>
    <mergeCell ref="D3:E3"/>
    <mergeCell ref="R3:S3"/>
    <mergeCell ref="P3:Q3"/>
    <mergeCell ref="AJ3:AK3"/>
    <mergeCell ref="AN3:AO3"/>
    <mergeCell ref="AL3:AM3"/>
    <mergeCell ref="X3:Y3"/>
    <mergeCell ref="AF3:AG3"/>
    <mergeCell ref="J3:K3"/>
    <mergeCell ref="L3:M3"/>
    <mergeCell ref="Z3:AA3"/>
    <mergeCell ref="A2:A4"/>
    <mergeCell ref="V3:W3"/>
    <mergeCell ref="N3:O3"/>
    <mergeCell ref="T3:U3"/>
    <mergeCell ref="F3:G3"/>
    <mergeCell ref="H3:I3"/>
  </mergeCells>
  <printOptions horizontalCentered="1"/>
  <pageMargins left="0.5905511811023623" right="0.5905511811023623" top="0.984251968503937" bottom="0.984251968503937" header="0.5118110236220472" footer="0.5118110236220472"/>
  <pageSetup horizontalDpi="1200" verticalDpi="1200" orientation="landscape" paperSize="9" scale="53" r:id="rId1"/>
  <headerFooter alignWithMargins="0">
    <oddFooter>&amp;R&amp;9金沢国税局
酒税2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８－３（酒税）</dc:title>
  <dc:subject/>
  <dc:creator>国税庁</dc:creator>
  <cp:keywords/>
  <dc:description/>
  <cp:lastModifiedBy>国税庁</cp:lastModifiedBy>
  <cp:lastPrinted>2008-06-18T07:06:00Z</cp:lastPrinted>
  <dcterms:created xsi:type="dcterms:W3CDTF">2003-07-09T01:05:10Z</dcterms:created>
  <dcterms:modified xsi:type="dcterms:W3CDTF">2008-07-01T05:20:05Z</dcterms:modified>
  <cp:category/>
  <cp:version/>
  <cp:contentType/>
  <cp:contentStatus/>
</cp:coreProperties>
</file>