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5年度\05.07\"/>
    </mc:Choice>
  </mc:AlternateContent>
  <xr:revisionPtr revIDLastSave="0" documentId="13_ncr:1_{05D8F18E-BC56-4377-9B54-77273CA031FB}" xr6:coauthVersionLast="36" xr6:coauthVersionMax="36" xr10:uidLastSave="{00000000-0000-0000-0000-000000000000}"/>
  <bookViews>
    <workbookView xWindow="0" yWindow="0" windowWidth="20490" windowHeight="6690" xr2:uid="{00000000-000D-0000-FFFF-FFFF0000000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別紙様式１!$A$5:$N$12</definedName>
    <definedName name="aaa">[1]契約状況コード表!$F$5:$F$9</definedName>
    <definedName name="aaaa">[1]契約状況コード表!$G$5:$G$6</definedName>
    <definedName name="_xlnm.Print_Area" localSheetId="0">別紙様式１!$B$1:$N$12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c r="A10" i="1"/>
  <c r="A11" i="1"/>
  <c r="A12" i="1"/>
  <c r="G6" i="1" l="1"/>
  <c r="F6" i="1"/>
  <c r="B6" i="1"/>
  <c r="E6" i="1"/>
  <c r="D6" i="1"/>
  <c r="C6" i="1"/>
  <c r="P12" i="1"/>
  <c r="P11" i="1"/>
  <c r="P10" i="1"/>
  <c r="P9" i="1"/>
  <c r="P8" i="1"/>
  <c r="P7" i="1"/>
  <c r="O6" i="1"/>
  <c r="P6" i="1" l="1"/>
  <c r="I10" i="1"/>
  <c r="M10" i="1"/>
  <c r="E11" i="1"/>
  <c r="I11" i="1"/>
  <c r="E12" i="1"/>
  <c r="I12" i="1"/>
  <c r="M12" i="1"/>
  <c r="B9" i="1"/>
  <c r="F9" i="1"/>
  <c r="J9" i="1"/>
  <c r="N9" i="1"/>
  <c r="B10" i="1"/>
  <c r="F10" i="1"/>
  <c r="J10" i="1"/>
  <c r="N10" i="1"/>
  <c r="B11" i="1"/>
  <c r="F11" i="1"/>
  <c r="J11" i="1"/>
  <c r="N11" i="1"/>
  <c r="B12" i="1"/>
  <c r="F12" i="1"/>
  <c r="J12" i="1"/>
  <c r="N12" i="1"/>
  <c r="E9" i="1"/>
  <c r="M9" i="1"/>
  <c r="E10" i="1"/>
  <c r="O7" i="1"/>
  <c r="O8" i="1"/>
  <c r="G9" i="1"/>
  <c r="K9" i="1"/>
  <c r="O9" i="1"/>
  <c r="C10" i="1"/>
  <c r="G10" i="1"/>
  <c r="K10" i="1"/>
  <c r="O10" i="1"/>
  <c r="C11" i="1"/>
  <c r="G11" i="1"/>
  <c r="K11" i="1"/>
  <c r="O11" i="1"/>
  <c r="C12" i="1"/>
  <c r="G12" i="1"/>
  <c r="K12" i="1"/>
  <c r="O12" i="1"/>
  <c r="I9" i="1"/>
  <c r="M11" i="1"/>
  <c r="D9" i="1"/>
  <c r="H9" i="1"/>
  <c r="L9" i="1"/>
  <c r="D10" i="1"/>
  <c r="H10" i="1"/>
  <c r="L10" i="1"/>
  <c r="D11" i="1"/>
  <c r="H11" i="1"/>
  <c r="L11" i="1"/>
  <c r="D12" i="1"/>
  <c r="H12" i="1"/>
  <c r="L12" i="1"/>
</calcChain>
</file>

<file path=xl/sharedStrings.xml><?xml version="1.0" encoding="utf-8"?>
<sst xmlns="http://schemas.openxmlformats.org/spreadsheetml/2006/main" count="25" uniqueCount="20">
  <si>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</si>
  <si>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</si>
  <si>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</si>
  <si>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</si>
  <si>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</si>
  <si>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</si>
  <si>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</si>
  <si>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</si>
  <si>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</si>
  <si>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</si>
  <si>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</si>
  <si>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</si>
  <si>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</si>
  <si>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</si>
  <si>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</si>
  <si>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
  </si>
  <si>
    <t>（以下余白）</t>
    <rPh sb="1" eb="3">
      <t>イカ</t>
    </rPh>
    <rPh sb="3" eb="5">
      <t>ヨハク</t>
    </rPh>
    <phoneticPr fontId="3"/>
  </si>
  <si>
    <t>31,219,046円
(A)</t>
  </si>
  <si>
    <t>84.4%
(B/A×100)</t>
  </si>
  <si>
    <t>分担契約
契約総額
26,356,000円
（B）</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</si>
</sst>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x14ac:knownFonts="1">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8">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5" fillId="0" borderId="0" xfId="1" applyFont="1" applyFill="1">
      <alignment vertical="center"/>
    </xf>
    <xf numFmtId="38" fontId="5" fillId="0" borderId="0" xfId="3" applyFont="1" applyFill="1" applyAlignment="1">
      <alignment horizontal="center" vertical="center"/>
    </xf>
    <xf numFmtId="176" fontId="5" fillId="0" borderId="0" xfId="1" applyNumberFormat="1" applyFont="1" applyFill="1">
      <alignment vertical="center"/>
    </xf>
    <xf numFmtId="0" fontId="5" fillId="0" borderId="0" xfId="2" applyFont="1"/>
    <xf numFmtId="0" fontId="5" fillId="0" borderId="0" xfId="2" applyFont="1" applyAlignment="1">
      <alignment horizontal="right" vertical="center"/>
    </xf>
    <xf numFmtId="0" fontId="7" fillId="0" borderId="1" xfId="2" applyFont="1" applyFill="1" applyBorder="1" applyAlignment="1">
      <alignment vertical="center" wrapText="1"/>
    </xf>
    <xf numFmtId="176" fontId="7" fillId="0" borderId="1" xfId="2" applyNumberFormat="1" applyFont="1" applyFill="1" applyBorder="1" applyAlignment="1">
      <alignment vertical="center" wrapText="1"/>
    </xf>
    <xf numFmtId="0" fontId="5" fillId="0" borderId="0" xfId="1" applyFont="1" applyFill="1" applyAlignment="1">
      <alignment horizontal="center" vertical="center" wrapText="1"/>
    </xf>
    <xf numFmtId="0" fontId="4" fillId="0" borderId="1" xfId="1" applyFont="1" applyBorder="1" applyAlignment="1">
      <alignment horizontal="center" vertical="center" wrapText="1"/>
    </xf>
    <xf numFmtId="0" fontId="6" fillId="0" borderId="4" xfId="1" applyFont="1" applyFill="1" applyBorder="1" applyAlignment="1">
      <alignment vertical="center" wrapText="1"/>
    </xf>
    <xf numFmtId="0" fontId="7" fillId="0" borderId="4" xfId="4" applyFont="1" applyFill="1" applyBorder="1" applyAlignment="1">
      <alignment vertical="center" wrapText="1"/>
    </xf>
    <xf numFmtId="177" fontId="7" fillId="0" borderId="4" xfId="4"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center" vertical="center" wrapText="1"/>
    </xf>
    <xf numFmtId="179" fontId="7" fillId="0" borderId="4" xfId="3" applyNumberFormat="1" applyFont="1" applyFill="1" applyBorder="1" applyAlignment="1">
      <alignment horizontal="center" vertical="center" wrapText="1" shrinkToFit="1"/>
    </xf>
    <xf numFmtId="180"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176" fontId="7" fillId="0" borderId="4" xfId="5" applyNumberFormat="1" applyFont="1" applyFill="1" applyBorder="1" applyAlignment="1">
      <alignment horizontal="center" vertical="center" wrapText="1"/>
    </xf>
    <xf numFmtId="0" fontId="6" fillId="0" borderId="4" xfId="1" applyFont="1" applyFill="1" applyBorder="1" applyAlignment="1">
      <alignment horizontal="left" vertical="center" wrapText="1"/>
    </xf>
    <xf numFmtId="0" fontId="7" fillId="0" borderId="4" xfId="4" applyFont="1" applyFill="1" applyBorder="1" applyAlignment="1">
      <alignment horizontal="center" vertical="center" wrapText="1"/>
    </xf>
    <xf numFmtId="0" fontId="6" fillId="0" borderId="4" xfId="1" applyFont="1" applyBorder="1" applyAlignment="1">
      <alignment vertical="center" wrapText="1"/>
    </xf>
    <xf numFmtId="0" fontId="7" fillId="0" borderId="4" xfId="4" applyFont="1" applyBorder="1" applyAlignment="1">
      <alignment vertical="center" wrapText="1"/>
    </xf>
    <xf numFmtId="177" fontId="7" fillId="0" borderId="4" xfId="4"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8" fontId="7" fillId="0" borderId="4" xfId="4" applyNumberFormat="1" applyFont="1" applyBorder="1" applyAlignment="1">
      <alignment horizontal="center" vertical="center" wrapText="1"/>
    </xf>
    <xf numFmtId="0" fontId="2" fillId="0" borderId="0" xfId="1" applyFont="1" applyAlignment="1">
      <alignment horizontal="left" vertical="center" wrapText="1"/>
    </xf>
    <xf numFmtId="0" fontId="2" fillId="0" borderId="3" xfId="1" applyFont="1" applyBorder="1" applyAlignment="1">
      <alignment horizontal="left"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6" fillId="0" borderId="1" xfId="3" applyFont="1" applyFill="1" applyBorder="1" applyAlignment="1">
      <alignment horizontal="center" vertical="center" wrapText="1"/>
    </xf>
  </cellXfs>
  <cellStyles count="6">
    <cellStyle name="パーセント 2" xfId="5" xr:uid="{00000000-0005-0000-0000-000000000000}"/>
    <cellStyle name="桁区切り 2" xfId="3" xr:uid="{00000000-0005-0000-0000-000001000000}"/>
    <cellStyle name="標準" xfId="0" builtinId="0"/>
    <cellStyle name="標準 2" xfId="2"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7329;&#27810;&#23616;&#12305;Dg&#65288;&#65303;&#26376;&#20998;&#65289;&#20196;&#21644;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_&#20250;&#35336;&#35506;/&#20849;&#36890;/03_&#32068;&#32340;&#21442;&#32771;&#36039;&#26009;&#12501;&#12457;&#12523;&#12480;/&#25972;&#29702;&#20013;/&#20849;&#36890;/&#20250;&#35336;&#35506;&#19968;&#33324;/&#12507;&#12540;&#12512;&#12506;&#12540;&#12472;&#65288;&#20837;&#26413;&#38306;&#20418;&#65289;/&#22865;&#32004;&#24773;&#22577;&#20844;&#34920;/&#20844;&#20849;&#35519;&#36948;&#12398;&#29366;&#27841;/R04&#24180;&#24230;/&#12507;&#12540;&#12512;&#12506;&#12540;&#12472;&#25522;&#36617;/04.08/&#12304;&#37329;&#27810;&#23616;&#12305;%20%20Dg&#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cell r="J1" t="str">
            <v>（7月分）</v>
          </cell>
          <cell r="O1"/>
          <cell r="T1"/>
          <cell r="V1"/>
          <cell r="AB1"/>
          <cell r="AC1"/>
          <cell r="AK1"/>
          <cell r="AL1"/>
          <cell r="AM1"/>
          <cell r="AN1"/>
          <cell r="AO1"/>
          <cell r="AP1"/>
          <cell r="AQ1"/>
          <cell r="AR1"/>
          <cell r="AS1"/>
          <cell r="AT1"/>
          <cell r="AU1"/>
          <cell r="AV1"/>
          <cell r="AW1"/>
        </row>
        <row r="2">
          <cell r="G2"/>
          <cell r="H2"/>
          <cell r="I2">
            <v>2</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評価項目の設定の有無
※11欄に「②一般競争入札（総合評価方式）」・「③随意契約(企画競争あり)」としたものについて記載</v>
          </cell>
          <cell r="AL5" t="str">
            <v>２５－２
２５-1で「c」を選択した場合に評価項目を設定しなかった理由を具体的に記載する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２７－1
一者応札から改善したものに「○」、当年度において初めて一者応札となったものに「△」、
改善しなかったものに「×」を付す</v>
          </cell>
          <cell r="AS5" t="str">
            <v>２７－２
一者応札が改善できた理由を選択（１）
※27-1欄に「○」が付されたものについて必ず選択</v>
          </cell>
          <cell r="AT5" t="str">
            <v>２７－３
一者応札が改善できた理由を選択（2）
※27-1欄に「○」が付されたものについて任意で選択</v>
          </cell>
          <cell r="AU5" t="str">
            <v>２７－４
２７－２欄又は２７－３欄で「⑧その他」を選択したものについて個別に記載</v>
          </cell>
          <cell r="AV5" t="str">
            <v>２８－１
一者応札となった理由を選択（１）
※27-1欄に「△」又は「×」が付されたものについて必ず選択</v>
          </cell>
          <cell r="AW5" t="str">
            <v>２８－２
一者応札となった理由を選択（2）
※27-1欄に「△」又は「×」が付されたものについて任意で選択</v>
          </cell>
        </row>
        <row r="6">
          <cell r="C6">
            <v>1</v>
          </cell>
          <cell r="D6" t="str">
            <v/>
          </cell>
          <cell r="E6" t="str">
            <v/>
          </cell>
          <cell r="F6" t="str">
            <v/>
          </cell>
          <cell r="G6" t="str">
            <v>Dg088</v>
          </cell>
          <cell r="H6" t="str">
            <v>①工事</v>
          </cell>
          <cell r="I6" t="str">
            <v>富山丸の内合同庁舎　トイレ等改修工事
一式</v>
          </cell>
          <cell r="J6" t="str">
            <v>支出負担行為担当官
金沢国税局総務部次長
澤崎　辰則
石川県金沢市広坂２－２－６０
ほか１官署</v>
          </cell>
          <cell r="K6" t="str">
            <v>③合庁</v>
          </cell>
          <cell r="L6" t="str">
            <v>○</v>
          </cell>
          <cell r="M6">
            <v>45111</v>
          </cell>
          <cell r="N6" t="str">
            <v>大栄建設株式会社
富山県高岡市中川栄町３－１</v>
          </cell>
          <cell r="O6">
            <v>7230001010282</v>
          </cell>
          <cell r="P6" t="str">
            <v>⑥その他の法人等</v>
          </cell>
          <cell r="Q6"/>
          <cell r="R6" t="str">
            <v>①一般競争入札</v>
          </cell>
          <cell r="S6"/>
          <cell r="T6">
            <v>31219046</v>
          </cell>
          <cell r="U6">
            <v>24432012</v>
          </cell>
          <cell r="V6">
            <v>26356000</v>
          </cell>
          <cell r="W6">
            <v>0.84399999999999997</v>
          </cell>
          <cell r="X6"/>
          <cell r="Y6"/>
          <cell r="Z6" t="str">
            <v>×</v>
          </cell>
          <cell r="AA6" t="str">
            <v>②同種の他の契約の予定価格を類推されるおそれがあるため公表しない</v>
          </cell>
          <cell r="AB6">
            <v>3</v>
          </cell>
          <cell r="AC6">
            <v>3</v>
          </cell>
          <cell r="AD6" t="str">
            <v>○</v>
          </cell>
          <cell r="AE6"/>
          <cell r="AF6" t="str">
            <v>×</v>
          </cell>
          <cell r="AG6"/>
          <cell r="AH6"/>
          <cell r="AI6"/>
          <cell r="AJ6"/>
          <cell r="AK6"/>
          <cell r="AL6"/>
          <cell r="AM6"/>
          <cell r="AN6"/>
          <cell r="AO6"/>
          <cell r="AP6"/>
          <cell r="AQ6"/>
          <cell r="AR6"/>
          <cell r="AS6"/>
          <cell r="AT6"/>
          <cell r="AU6"/>
          <cell r="AV6"/>
          <cell r="AW6"/>
        </row>
        <row r="7">
          <cell r="C7" t="str">
            <v/>
          </cell>
          <cell r="D7" t="str">
            <v/>
          </cell>
          <cell r="E7" t="str">
            <v/>
          </cell>
          <cell r="F7">
            <v>1</v>
          </cell>
          <cell r="G7" t="str">
            <v>Dg089</v>
          </cell>
          <cell r="H7" t="str">
            <v>⑨物品等賃借</v>
          </cell>
          <cell r="I7" t="str">
            <v>令和５年度税理士試験で使用する試験会場の借上げ
令和5年8月7日～令和5年8月10日</v>
          </cell>
          <cell r="J7" t="str">
            <v>支出負担行為担当官
金沢国税局総務部次長
澤崎　辰則
石川県金沢市広坂２－２－６０</v>
          </cell>
          <cell r="K7"/>
          <cell r="L7"/>
          <cell r="M7">
            <v>45112</v>
          </cell>
          <cell r="N7" t="str">
            <v>公益財団法人石川県産業創出支援機構
石川県金沢市鞍月２－２０</v>
          </cell>
          <cell r="O7">
            <v>1220005000195</v>
          </cell>
          <cell r="P7" t="str">
            <v>②公益財団法人</v>
          </cell>
          <cell r="Q7" t="str">
            <v>都道府県所管</v>
          </cell>
          <cell r="R7" t="str">
            <v>④随意契約（企画競争無し）</v>
          </cell>
          <cell r="S7" t="str">
            <v>●</v>
          </cell>
          <cell r="T7">
            <v>938400</v>
          </cell>
          <cell r="U7">
            <v>938400</v>
          </cell>
          <cell r="V7"/>
          <cell r="W7">
            <v>1</v>
          </cell>
          <cell r="X7"/>
          <cell r="Y7"/>
          <cell r="Z7" t="str">
            <v>×</v>
          </cell>
          <cell r="AA7" t="str">
            <v>①公表</v>
          </cell>
          <cell r="AB7">
            <v>1</v>
          </cell>
          <cell r="AC7">
            <v>0</v>
          </cell>
          <cell r="AD7" t="str">
            <v>×</v>
          </cell>
          <cell r="AE7" t="str">
            <v>システム非対応</v>
          </cell>
          <cell r="AF7" t="str">
            <v>×</v>
          </cell>
          <cell r="AG7"/>
          <cell r="AH7" t="str">
            <v>①会計法第29条の3第4項（契約の性質又は目的が競争を許さない場合）</v>
          </cell>
          <cell r="AI7" t="str">
            <v>公募を実施した結果、業務履行可能な者が契約相手方しかなく競争を許さないことから会計法29条の３第４項に該当するため。</v>
          </cell>
          <cell r="AJ7"/>
          <cell r="AK7"/>
          <cell r="AL7"/>
          <cell r="AM7"/>
          <cell r="AN7"/>
          <cell r="AO7"/>
          <cell r="AP7"/>
          <cell r="AQ7"/>
          <cell r="AR7"/>
          <cell r="AS7"/>
          <cell r="AT7"/>
          <cell r="AU7"/>
          <cell r="AV7"/>
          <cell r="AW7"/>
        </row>
        <row r="8">
          <cell r="C8" t="str">
            <v/>
          </cell>
          <cell r="D8" t="str">
            <v/>
          </cell>
          <cell r="E8" t="str">
            <v/>
          </cell>
          <cell r="F8" t="str">
            <v/>
          </cell>
          <cell r="G8"/>
          <cell r="H8"/>
          <cell r="I8"/>
          <cell r="J8"/>
          <cell r="K8"/>
          <cell r="L8"/>
          <cell r="M8"/>
          <cell r="N8"/>
          <cell r="O8"/>
          <cell r="P8"/>
          <cell r="Q8"/>
          <cell r="R8"/>
          <cell r="S8"/>
          <cell r="T8"/>
          <cell r="U8"/>
          <cell r="V8"/>
          <cell r="W8" t="str">
            <v>－</v>
          </cell>
          <cell r="X8"/>
          <cell r="Y8"/>
          <cell r="Z8"/>
          <cell r="AA8"/>
          <cell r="AB8"/>
          <cell r="AC8"/>
          <cell r="AD8"/>
          <cell r="AE8"/>
          <cell r="AF8"/>
          <cell r="AG8"/>
          <cell r="AH8"/>
          <cell r="AI8"/>
          <cell r="AJ8"/>
          <cell r="AK8"/>
          <cell r="AL8"/>
          <cell r="AM8"/>
          <cell r="AN8"/>
          <cell r="AO8"/>
          <cell r="AP8"/>
          <cell r="AQ8"/>
          <cell r="AR8"/>
          <cell r="AS8"/>
          <cell r="AT8"/>
          <cell r="AU8"/>
          <cell r="AV8"/>
          <cell r="AW8"/>
        </row>
        <row r="9">
          <cell r="C9" t="str">
            <v/>
          </cell>
          <cell r="D9" t="str">
            <v/>
          </cell>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row>
        <row r="10">
          <cell r="C10" t="str">
            <v/>
          </cell>
          <cell r="D10" t="str">
            <v/>
          </cell>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row>
        <row r="11">
          <cell r="C11" t="str">
            <v/>
          </cell>
          <cell r="D11" t="str">
            <v/>
          </cell>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row>
        <row r="12">
          <cell r="C12" t="str">
            <v/>
          </cell>
          <cell r="D12" t="str">
            <v/>
          </cell>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row>
        <row r="13">
          <cell r="C13" t="str">
            <v/>
          </cell>
          <cell r="D13" t="str">
            <v/>
          </cell>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row>
        <row r="14">
          <cell r="C14" t="str">
            <v/>
          </cell>
          <cell r="D14" t="str">
            <v/>
          </cell>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row>
        <row r="15">
          <cell r="C15" t="str">
            <v/>
          </cell>
          <cell r="D15" t="str">
            <v/>
          </cell>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row>
        <row r="16">
          <cell r="C16" t="str">
            <v/>
          </cell>
          <cell r="D16" t="str">
            <v/>
          </cell>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row>
        <row r="17">
          <cell r="C17" t="str">
            <v/>
          </cell>
          <cell r="D17" t="str">
            <v/>
          </cell>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row>
        <row r="18">
          <cell r="C18" t="str">
            <v/>
          </cell>
          <cell r="D18" t="str">
            <v/>
          </cell>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row>
        <row r="19">
          <cell r="C19" t="str">
            <v/>
          </cell>
          <cell r="D19" t="str">
            <v/>
          </cell>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row>
        <row r="20">
          <cell r="C20" t="str">
            <v/>
          </cell>
          <cell r="D20" t="str">
            <v/>
          </cell>
          <cell r="E20" t="str">
            <v/>
          </cell>
          <cell r="F20" t="str">
            <v/>
          </cell>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row>
        <row r="21">
          <cell r="C21" t="str">
            <v/>
          </cell>
          <cell r="D21" t="str">
            <v/>
          </cell>
          <cell r="E21" t="str">
            <v/>
          </cell>
          <cell r="F21" t="str">
            <v/>
          </cell>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row>
        <row r="22">
          <cell r="C22" t="str">
            <v/>
          </cell>
          <cell r="D22" t="str">
            <v/>
          </cell>
          <cell r="E22" t="str">
            <v/>
          </cell>
          <cell r="F22" t="str">
            <v/>
          </cell>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row>
        <row r="23">
          <cell r="C23" t="str">
            <v/>
          </cell>
          <cell r="D23" t="str">
            <v/>
          </cell>
          <cell r="E23" t="str">
            <v/>
          </cell>
          <cell r="F23" t="str">
            <v/>
          </cell>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row>
        <row r="24">
          <cell r="C24" t="str">
            <v/>
          </cell>
          <cell r="D24" t="str">
            <v/>
          </cell>
          <cell r="E24" t="str">
            <v/>
          </cell>
          <cell r="F24" t="str">
            <v/>
          </cell>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row>
        <row r="25">
          <cell r="C25" t="str">
            <v/>
          </cell>
          <cell r="D25" t="str">
            <v/>
          </cell>
          <cell r="E25" t="str">
            <v/>
          </cell>
          <cell r="F25" t="str">
            <v/>
          </cell>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row>
        <row r="26">
          <cell r="C26" t="str">
            <v/>
          </cell>
          <cell r="D26" t="str">
            <v/>
          </cell>
          <cell r="E26" t="str">
            <v/>
          </cell>
          <cell r="F26" t="str">
            <v/>
          </cell>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row>
        <row r="27">
          <cell r="C27" t="str">
            <v/>
          </cell>
          <cell r="D27" t="str">
            <v/>
          </cell>
          <cell r="E27" t="str">
            <v/>
          </cell>
          <cell r="F27" t="str">
            <v/>
          </cell>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row>
        <row r="28">
          <cell r="C28" t="str">
            <v/>
          </cell>
          <cell r="D28" t="str">
            <v/>
          </cell>
          <cell r="E28" t="str">
            <v/>
          </cell>
          <cell r="F28" t="str">
            <v/>
          </cell>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row>
        <row r="29">
          <cell r="C29" t="str">
            <v/>
          </cell>
          <cell r="D29" t="str">
            <v/>
          </cell>
          <cell r="E29" t="str">
            <v/>
          </cell>
          <cell r="F29" t="str">
            <v/>
          </cell>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row>
        <row r="30">
          <cell r="C30" t="str">
            <v/>
          </cell>
          <cell r="D30" t="str">
            <v/>
          </cell>
          <cell r="E30" t="str">
            <v/>
          </cell>
          <cell r="F30" t="str">
            <v/>
          </cell>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row>
        <row r="31">
          <cell r="C31" t="str">
            <v/>
          </cell>
          <cell r="D31" t="str">
            <v/>
          </cell>
          <cell r="E31" t="str">
            <v/>
          </cell>
          <cell r="F31" t="str">
            <v/>
          </cell>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row>
        <row r="32">
          <cell r="C32" t="str">
            <v/>
          </cell>
          <cell r="D32" t="str">
            <v/>
          </cell>
          <cell r="E32" t="str">
            <v/>
          </cell>
          <cell r="F32" t="str">
            <v/>
          </cell>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row>
        <row r="33">
          <cell r="C33" t="str">
            <v/>
          </cell>
          <cell r="D33" t="str">
            <v/>
          </cell>
          <cell r="E33" t="str">
            <v/>
          </cell>
          <cell r="F33" t="str">
            <v/>
          </cell>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row>
        <row r="34">
          <cell r="C34" t="str">
            <v/>
          </cell>
          <cell r="D34" t="str">
            <v/>
          </cell>
          <cell r="E34" t="str">
            <v/>
          </cell>
          <cell r="F34" t="str">
            <v/>
          </cell>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row>
        <row r="35">
          <cell r="C35" t="str">
            <v/>
          </cell>
          <cell r="D35" t="str">
            <v/>
          </cell>
          <cell r="E35" t="str">
            <v/>
          </cell>
          <cell r="F35" t="str">
            <v/>
          </cell>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row>
        <row r="36">
          <cell r="C36" t="str">
            <v/>
          </cell>
          <cell r="D36" t="str">
            <v/>
          </cell>
          <cell r="E36" t="str">
            <v/>
          </cell>
          <cell r="F36" t="str">
            <v/>
          </cell>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row>
        <row r="37">
          <cell r="C37" t="str">
            <v/>
          </cell>
          <cell r="D37" t="str">
            <v/>
          </cell>
          <cell r="E37" t="str">
            <v/>
          </cell>
          <cell r="F37" t="str">
            <v/>
          </cell>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row>
        <row r="38">
          <cell r="C38" t="str">
            <v/>
          </cell>
          <cell r="D38" t="str">
            <v/>
          </cell>
          <cell r="E38" t="str">
            <v/>
          </cell>
          <cell r="F38" t="str">
            <v/>
          </cell>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row>
        <row r="39">
          <cell r="C39" t="str">
            <v/>
          </cell>
          <cell r="D39" t="str">
            <v/>
          </cell>
          <cell r="E39" t="str">
            <v/>
          </cell>
          <cell r="F39" t="str">
            <v/>
          </cell>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row>
        <row r="40">
          <cell r="C40" t="str">
            <v/>
          </cell>
          <cell r="D40" t="str">
            <v/>
          </cell>
          <cell r="E40" t="str">
            <v/>
          </cell>
          <cell r="F40" t="str">
            <v/>
          </cell>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row>
        <row r="41">
          <cell r="C41" t="str">
            <v/>
          </cell>
          <cell r="D41" t="str">
            <v/>
          </cell>
          <cell r="E41" t="str">
            <v/>
          </cell>
          <cell r="F41" t="str">
            <v/>
          </cell>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row>
        <row r="42">
          <cell r="C42" t="str">
            <v/>
          </cell>
          <cell r="D42" t="str">
            <v/>
          </cell>
          <cell r="E42" t="str">
            <v/>
          </cell>
          <cell r="F42" t="str">
            <v/>
          </cell>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row>
        <row r="43">
          <cell r="C43" t="str">
            <v/>
          </cell>
          <cell r="D43" t="str">
            <v/>
          </cell>
          <cell r="E43" t="str">
            <v/>
          </cell>
          <cell r="F43" t="str">
            <v/>
          </cell>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row>
        <row r="44">
          <cell r="C44" t="str">
            <v/>
          </cell>
          <cell r="D44" t="str">
            <v/>
          </cell>
          <cell r="E44" t="str">
            <v/>
          </cell>
          <cell r="F44" t="str">
            <v/>
          </cell>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row>
        <row r="45">
          <cell r="C45" t="str">
            <v/>
          </cell>
          <cell r="D45" t="str">
            <v/>
          </cell>
          <cell r="E45" t="str">
            <v/>
          </cell>
          <cell r="F45" t="str">
            <v/>
          </cell>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row>
        <row r="46">
          <cell r="C46" t="str">
            <v/>
          </cell>
          <cell r="D46" t="str">
            <v/>
          </cell>
          <cell r="E46" t="str">
            <v/>
          </cell>
          <cell r="F46" t="str">
            <v/>
          </cell>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row>
        <row r="47">
          <cell r="C47" t="str">
            <v/>
          </cell>
          <cell r="D47" t="str">
            <v/>
          </cell>
          <cell r="E47" t="str">
            <v/>
          </cell>
          <cell r="F47" t="str">
            <v/>
          </cell>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row>
        <row r="48">
          <cell r="C48" t="str">
            <v/>
          </cell>
          <cell r="D48" t="str">
            <v/>
          </cell>
          <cell r="E48" t="str">
            <v/>
          </cell>
          <cell r="F48" t="str">
            <v/>
          </cell>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row>
        <row r="49">
          <cell r="C49" t="str">
            <v/>
          </cell>
          <cell r="D49" t="str">
            <v/>
          </cell>
          <cell r="E49" t="str">
            <v/>
          </cell>
          <cell r="F49" t="str">
            <v/>
          </cell>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row>
        <row r="50">
          <cell r="C50" t="str">
            <v/>
          </cell>
          <cell r="D50" t="str">
            <v/>
          </cell>
          <cell r="E50" t="str">
            <v/>
          </cell>
          <cell r="F50" t="str">
            <v/>
          </cell>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row>
        <row r="51">
          <cell r="C51" t="str">
            <v/>
          </cell>
          <cell r="D51" t="str">
            <v/>
          </cell>
          <cell r="E51" t="str">
            <v/>
          </cell>
          <cell r="F51" t="str">
            <v/>
          </cell>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row>
        <row r="52">
          <cell r="C52" t="str">
            <v/>
          </cell>
          <cell r="D52" t="str">
            <v/>
          </cell>
          <cell r="E52" t="str">
            <v/>
          </cell>
          <cell r="F52" t="str">
            <v/>
          </cell>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row>
        <row r="53">
          <cell r="C53" t="str">
            <v/>
          </cell>
          <cell r="D53" t="str">
            <v/>
          </cell>
          <cell r="E53" t="str">
            <v/>
          </cell>
          <cell r="F53" t="str">
            <v/>
          </cell>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row>
        <row r="54">
          <cell r="C54" t="str">
            <v/>
          </cell>
          <cell r="D54" t="str">
            <v/>
          </cell>
          <cell r="E54" t="str">
            <v/>
          </cell>
          <cell r="F54" t="str">
            <v/>
          </cell>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row>
        <row r="55">
          <cell r="C55" t="str">
            <v/>
          </cell>
          <cell r="D55" t="str">
            <v/>
          </cell>
          <cell r="E55" t="str">
            <v/>
          </cell>
          <cell r="F55" t="str">
            <v/>
          </cell>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row>
        <row r="56">
          <cell r="C56" t="str">
            <v/>
          </cell>
          <cell r="D56" t="str">
            <v/>
          </cell>
          <cell r="E56" t="str">
            <v/>
          </cell>
          <cell r="F56" t="str">
            <v/>
          </cell>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row>
        <row r="57">
          <cell r="C57" t="str">
            <v/>
          </cell>
          <cell r="D57" t="str">
            <v/>
          </cell>
          <cell r="E57" t="str">
            <v/>
          </cell>
          <cell r="F57" t="str">
            <v/>
          </cell>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row>
        <row r="58">
          <cell r="C58" t="str">
            <v/>
          </cell>
          <cell r="D58" t="str">
            <v/>
          </cell>
          <cell r="E58" t="str">
            <v/>
          </cell>
          <cell r="F58" t="str">
            <v/>
          </cell>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row>
        <row r="59">
          <cell r="C59" t="str">
            <v/>
          </cell>
          <cell r="D59" t="str">
            <v/>
          </cell>
          <cell r="E59" t="str">
            <v/>
          </cell>
          <cell r="F59" t="str">
            <v/>
          </cell>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row>
        <row r="60">
          <cell r="C60" t="str">
            <v/>
          </cell>
          <cell r="D60" t="str">
            <v/>
          </cell>
          <cell r="E60" t="str">
            <v/>
          </cell>
          <cell r="F60" t="str">
            <v/>
          </cell>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row>
        <row r="61">
          <cell r="C61" t="str">
            <v/>
          </cell>
          <cell r="D61" t="str">
            <v/>
          </cell>
          <cell r="E61" t="str">
            <v/>
          </cell>
          <cell r="F61" t="str">
            <v/>
          </cell>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row>
        <row r="62">
          <cell r="C62" t="str">
            <v/>
          </cell>
          <cell r="D62" t="str">
            <v/>
          </cell>
          <cell r="E62" t="str">
            <v/>
          </cell>
          <cell r="F62" t="str">
            <v/>
          </cell>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row>
        <row r="63">
          <cell r="C63" t="str">
            <v/>
          </cell>
          <cell r="D63" t="str">
            <v/>
          </cell>
          <cell r="E63" t="str">
            <v/>
          </cell>
          <cell r="F63" t="str">
            <v/>
          </cell>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row>
        <row r="64">
          <cell r="C64" t="str">
            <v/>
          </cell>
          <cell r="D64" t="str">
            <v/>
          </cell>
          <cell r="E64" t="str">
            <v/>
          </cell>
          <cell r="F64" t="str">
            <v/>
          </cell>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row>
        <row r="65">
          <cell r="C65" t="str">
            <v/>
          </cell>
          <cell r="D65" t="str">
            <v/>
          </cell>
          <cell r="E65" t="str">
            <v/>
          </cell>
          <cell r="F65" t="str">
            <v/>
          </cell>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row>
        <row r="66">
          <cell r="C66" t="str">
            <v/>
          </cell>
          <cell r="D66" t="str">
            <v/>
          </cell>
          <cell r="E66" t="str">
            <v/>
          </cell>
          <cell r="F66" t="str">
            <v/>
          </cell>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row>
        <row r="67">
          <cell r="C67" t="str">
            <v/>
          </cell>
          <cell r="D67" t="str">
            <v/>
          </cell>
          <cell r="E67" t="str">
            <v/>
          </cell>
          <cell r="F67" t="str">
            <v/>
          </cell>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row>
        <row r="68">
          <cell r="C68" t="str">
            <v/>
          </cell>
          <cell r="D68" t="str">
            <v/>
          </cell>
          <cell r="E68" t="str">
            <v/>
          </cell>
          <cell r="F68" t="str">
            <v/>
          </cell>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row>
        <row r="69">
          <cell r="C69" t="str">
            <v/>
          </cell>
          <cell r="D69" t="str">
            <v/>
          </cell>
          <cell r="E69" t="str">
            <v/>
          </cell>
          <cell r="F69" t="str">
            <v/>
          </cell>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row>
        <row r="70">
          <cell r="C70" t="str">
            <v/>
          </cell>
          <cell r="D70" t="str">
            <v/>
          </cell>
          <cell r="E70" t="str">
            <v/>
          </cell>
          <cell r="F70" t="str">
            <v/>
          </cell>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row>
        <row r="71">
          <cell r="C71" t="str">
            <v/>
          </cell>
          <cell r="D71" t="str">
            <v/>
          </cell>
          <cell r="E71" t="str">
            <v/>
          </cell>
          <cell r="F71" t="str">
            <v/>
          </cell>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row>
        <row r="72">
          <cell r="C72" t="str">
            <v/>
          </cell>
          <cell r="D72" t="str">
            <v/>
          </cell>
          <cell r="E72" t="str">
            <v/>
          </cell>
          <cell r="F72" t="str">
            <v/>
          </cell>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row>
        <row r="73">
          <cell r="C73" t="str">
            <v/>
          </cell>
          <cell r="D73" t="str">
            <v/>
          </cell>
          <cell r="E73" t="str">
            <v/>
          </cell>
          <cell r="F73" t="str">
            <v/>
          </cell>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row>
        <row r="74">
          <cell r="C74" t="str">
            <v/>
          </cell>
          <cell r="D74" t="str">
            <v/>
          </cell>
          <cell r="E74" t="str">
            <v/>
          </cell>
          <cell r="F74" t="str">
            <v/>
          </cell>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row>
        <row r="75">
          <cell r="C75" t="str">
            <v/>
          </cell>
          <cell r="D75" t="str">
            <v/>
          </cell>
          <cell r="E75" t="str">
            <v/>
          </cell>
          <cell r="F75" t="str">
            <v/>
          </cell>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row>
        <row r="76">
          <cell r="C76" t="str">
            <v/>
          </cell>
          <cell r="D76" t="str">
            <v/>
          </cell>
          <cell r="E76" t="str">
            <v/>
          </cell>
          <cell r="F76" t="str">
            <v/>
          </cell>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row>
        <row r="77">
          <cell r="C77" t="str">
            <v/>
          </cell>
          <cell r="D77" t="str">
            <v/>
          </cell>
          <cell r="E77" t="str">
            <v/>
          </cell>
          <cell r="F77" t="str">
            <v/>
          </cell>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row>
        <row r="78">
          <cell r="C78" t="str">
            <v/>
          </cell>
          <cell r="D78" t="str">
            <v/>
          </cell>
          <cell r="E78" t="str">
            <v/>
          </cell>
          <cell r="F78" t="str">
            <v/>
          </cell>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row>
        <row r="79">
          <cell r="C79" t="str">
            <v/>
          </cell>
          <cell r="D79" t="str">
            <v/>
          </cell>
          <cell r="E79" t="str">
            <v/>
          </cell>
          <cell r="F79" t="str">
            <v/>
          </cell>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row>
        <row r="80">
          <cell r="C80" t="str">
            <v/>
          </cell>
          <cell r="D80" t="str">
            <v/>
          </cell>
          <cell r="E80" t="str">
            <v/>
          </cell>
          <cell r="F80" t="str">
            <v/>
          </cell>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row>
        <row r="81">
          <cell r="C81" t="str">
            <v/>
          </cell>
          <cell r="D81" t="str">
            <v/>
          </cell>
          <cell r="E81" t="str">
            <v/>
          </cell>
          <cell r="F81" t="str">
            <v/>
          </cell>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row>
        <row r="82">
          <cell r="C82" t="str">
            <v/>
          </cell>
          <cell r="D82" t="str">
            <v/>
          </cell>
          <cell r="E82" t="str">
            <v/>
          </cell>
          <cell r="F82" t="str">
            <v/>
          </cell>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row>
        <row r="83">
          <cell r="C83" t="str">
            <v/>
          </cell>
          <cell r="D83" t="str">
            <v/>
          </cell>
          <cell r="E83" t="str">
            <v/>
          </cell>
          <cell r="F83" t="str">
            <v/>
          </cell>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row>
        <row r="84">
          <cell r="C84" t="str">
            <v/>
          </cell>
          <cell r="D84" t="str">
            <v/>
          </cell>
          <cell r="E84" t="str">
            <v/>
          </cell>
          <cell r="F84" t="str">
            <v/>
          </cell>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row>
        <row r="85">
          <cell r="C85" t="str">
            <v/>
          </cell>
          <cell r="D85" t="str">
            <v/>
          </cell>
          <cell r="E85" t="str">
            <v/>
          </cell>
          <cell r="F85" t="str">
            <v/>
          </cell>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row>
        <row r="86">
          <cell r="C86" t="str">
            <v/>
          </cell>
          <cell r="D86" t="str">
            <v/>
          </cell>
          <cell r="E86" t="str">
            <v/>
          </cell>
          <cell r="F86" t="str">
            <v/>
          </cell>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row>
        <row r="87">
          <cell r="C87" t="str">
            <v/>
          </cell>
          <cell r="D87" t="str">
            <v/>
          </cell>
          <cell r="E87" t="str">
            <v/>
          </cell>
          <cell r="F87" t="str">
            <v/>
          </cell>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row>
        <row r="88">
          <cell r="C88" t="str">
            <v/>
          </cell>
          <cell r="D88" t="str">
            <v/>
          </cell>
          <cell r="E88" t="str">
            <v/>
          </cell>
          <cell r="F88" t="str">
            <v/>
          </cell>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row>
        <row r="89">
          <cell r="C89" t="str">
            <v/>
          </cell>
          <cell r="D89" t="str">
            <v/>
          </cell>
          <cell r="E89" t="str">
            <v/>
          </cell>
          <cell r="F89" t="str">
            <v/>
          </cell>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row>
        <row r="90">
          <cell r="C90" t="str">
            <v/>
          </cell>
          <cell r="D90" t="str">
            <v/>
          </cell>
          <cell r="E90" t="str">
            <v/>
          </cell>
          <cell r="F90" t="str">
            <v/>
          </cell>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row>
        <row r="91">
          <cell r="C91" t="str">
            <v/>
          </cell>
          <cell r="D91" t="str">
            <v/>
          </cell>
          <cell r="E91" t="str">
            <v/>
          </cell>
          <cell r="F91" t="str">
            <v/>
          </cell>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row>
        <row r="92">
          <cell r="C92" t="str">
            <v/>
          </cell>
          <cell r="D92" t="str">
            <v/>
          </cell>
          <cell r="E92" t="str">
            <v/>
          </cell>
          <cell r="F92" t="str">
            <v/>
          </cell>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row>
        <row r="93">
          <cell r="C93" t="str">
            <v/>
          </cell>
          <cell r="D93" t="str">
            <v/>
          </cell>
          <cell r="E93" t="str">
            <v/>
          </cell>
          <cell r="F93" t="str">
            <v/>
          </cell>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row>
        <row r="94">
          <cell r="C94" t="str">
            <v/>
          </cell>
          <cell r="D94" t="str">
            <v/>
          </cell>
          <cell r="E94" t="str">
            <v/>
          </cell>
          <cell r="F94" t="str">
            <v/>
          </cell>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row>
        <row r="95">
          <cell r="C95" t="str">
            <v/>
          </cell>
          <cell r="D95" t="str">
            <v/>
          </cell>
          <cell r="E95" t="str">
            <v/>
          </cell>
          <cell r="F95" t="str">
            <v/>
          </cell>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row>
        <row r="96">
          <cell r="C96" t="str">
            <v/>
          </cell>
          <cell r="D96" t="str">
            <v/>
          </cell>
          <cell r="E96" t="str">
            <v/>
          </cell>
          <cell r="F96" t="str">
            <v/>
          </cell>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row>
        <row r="97">
          <cell r="C97" t="str">
            <v/>
          </cell>
          <cell r="D97" t="str">
            <v/>
          </cell>
          <cell r="E97" t="str">
            <v/>
          </cell>
          <cell r="F97" t="str">
            <v/>
          </cell>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row>
        <row r="98">
          <cell r="C98" t="str">
            <v/>
          </cell>
          <cell r="D98" t="str">
            <v/>
          </cell>
          <cell r="E98" t="str">
            <v/>
          </cell>
          <cell r="F98" t="str">
            <v/>
          </cell>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row>
        <row r="99">
          <cell r="C99" t="str">
            <v/>
          </cell>
          <cell r="D99" t="str">
            <v/>
          </cell>
          <cell r="E99" t="str">
            <v/>
          </cell>
          <cell r="F99" t="str">
            <v/>
          </cell>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row>
        <row r="100">
          <cell r="C100" t="str">
            <v/>
          </cell>
          <cell r="D100" t="str">
            <v/>
          </cell>
          <cell r="E100" t="str">
            <v/>
          </cell>
          <cell r="F100" t="str">
            <v/>
          </cell>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row>
        <row r="101">
          <cell r="C101" t="str">
            <v/>
          </cell>
          <cell r="D101" t="str">
            <v/>
          </cell>
          <cell r="E101" t="str">
            <v/>
          </cell>
          <cell r="F101" t="str">
            <v/>
          </cell>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row>
        <row r="102">
          <cell r="C102" t="str">
            <v/>
          </cell>
          <cell r="D102" t="str">
            <v/>
          </cell>
          <cell r="E102" t="str">
            <v/>
          </cell>
          <cell r="F102" t="str">
            <v/>
          </cell>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row>
        <row r="103">
          <cell r="C103" t="str">
            <v/>
          </cell>
          <cell r="D103" t="str">
            <v/>
          </cell>
          <cell r="E103" t="str">
            <v/>
          </cell>
          <cell r="F103" t="str">
            <v/>
          </cell>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row>
        <row r="104">
          <cell r="C104" t="str">
            <v/>
          </cell>
          <cell r="D104" t="str">
            <v/>
          </cell>
          <cell r="E104" t="str">
            <v/>
          </cell>
          <cell r="F104" t="str">
            <v/>
          </cell>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（8月分）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1</v>
          </cell>
          <cell r="BG4">
            <v>1</v>
          </cell>
          <cell r="BH4"/>
          <cell r="BI4"/>
          <cell r="BJ4"/>
          <cell r="BK4"/>
          <cell r="BL4"/>
          <cell r="BM4"/>
          <cell r="BN4"/>
          <cell r="BO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v>1</v>
          </cell>
          <cell r="F6" t="str">
            <v/>
          </cell>
          <cell r="G6" t="str">
            <v>Dg090</v>
          </cell>
          <cell r="H6" t="str">
            <v>⑧物品等製造</v>
          </cell>
          <cell r="I6" t="str">
            <v>「令和4年分給与所得の源泉徴収票及び給与支払報告書」の刷成
3,586,500枚</v>
          </cell>
          <cell r="J6" t="str">
            <v>支出負担行為担当官
金沢国税局総務部次長
澤崎　辰則
石川県金沢市広坂２－２－６０
ほか３官署等</v>
          </cell>
          <cell r="K6"/>
          <cell r="L6"/>
          <cell r="M6">
            <v>44791</v>
          </cell>
          <cell r="N6" t="str">
            <v>株式会社中川印刷
石川県金沢市浅野本町ニ１６７</v>
          </cell>
          <cell r="O6">
            <v>4220001004718</v>
          </cell>
          <cell r="P6" t="str">
            <v>⑥その他の法人等</v>
          </cell>
          <cell r="Q6"/>
          <cell r="R6" t="str">
            <v>①一般競争入札</v>
          </cell>
          <cell r="S6"/>
          <cell r="T6">
            <v>9932236</v>
          </cell>
          <cell r="U6">
            <v>9073845</v>
          </cell>
          <cell r="V6"/>
          <cell r="W6">
            <v>0.91300000000000003</v>
          </cell>
          <cell r="X6"/>
          <cell r="Y6"/>
          <cell r="Z6" t="str">
            <v>×</v>
          </cell>
          <cell r="AA6" t="str">
            <v>②同種の他の契約の予定価格を類推されるおそれがあるため公表しない</v>
          </cell>
          <cell r="AB6">
            <v>5</v>
          </cell>
          <cell r="AC6">
            <v>0</v>
          </cell>
          <cell r="AD6" t="str">
            <v>○</v>
          </cell>
          <cell r="AE6"/>
          <cell r="AF6" t="str">
            <v>×</v>
          </cell>
          <cell r="AG6"/>
          <cell r="AH6"/>
          <cell r="AI6"/>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⑧物品等製造</v>
          </cell>
          <cell r="BJ6" t="str">
            <v/>
          </cell>
          <cell r="BK6"/>
          <cell r="BL6" t="str">
            <v/>
          </cell>
          <cell r="BM6" t="str">
            <v>○</v>
          </cell>
          <cell r="BN6" t="b">
            <v>1</v>
          </cell>
          <cell r="BO6" t="b">
            <v>1</v>
          </cell>
        </row>
        <row r="7">
          <cell r="C7" t="str">
            <v/>
          </cell>
          <cell r="D7" t="str">
            <v/>
          </cell>
          <cell r="E7">
            <v>2</v>
          </cell>
          <cell r="F7" t="str">
            <v/>
          </cell>
          <cell r="G7" t="str">
            <v>Dg091</v>
          </cell>
          <cell r="H7" t="str">
            <v>⑦物品等購入</v>
          </cell>
          <cell r="I7" t="str">
            <v>紫外可視分光光度計等の購入
一式</v>
          </cell>
          <cell r="J7" t="str">
            <v>支出負担行為担当官
金沢国税局総務部次長
澤崎　辰則
石川県金沢市広坂２－２－６０</v>
          </cell>
          <cell r="K7"/>
          <cell r="L7"/>
          <cell r="M7">
            <v>44791</v>
          </cell>
          <cell r="N7" t="str">
            <v>株式会社石川金剛
石川県金沢市千木１－７</v>
          </cell>
          <cell r="O7">
            <v>6220001000921</v>
          </cell>
          <cell r="P7" t="str">
            <v>⑥その他の法人等</v>
          </cell>
          <cell r="Q7"/>
          <cell r="R7" t="str">
            <v>①一般競争入札</v>
          </cell>
          <cell r="S7"/>
          <cell r="T7">
            <v>2034632</v>
          </cell>
          <cell r="U7">
            <v>715000</v>
          </cell>
          <cell r="V7"/>
          <cell r="W7">
            <v>0.35099999999999998</v>
          </cell>
          <cell r="X7"/>
          <cell r="Y7"/>
          <cell r="Z7" t="str">
            <v>×</v>
          </cell>
          <cell r="AA7" t="str">
            <v>②同種の他の契約の予定価格を類推されるおそれがあるため公表しない</v>
          </cell>
          <cell r="AB7">
            <v>2</v>
          </cell>
          <cell r="AC7">
            <v>1</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⑦物品等購入</v>
          </cell>
          <cell r="BJ7" t="str">
            <v/>
          </cell>
          <cell r="BK7"/>
          <cell r="BL7" t="str">
            <v/>
          </cell>
          <cell r="BM7" t="str">
            <v>○</v>
          </cell>
          <cell r="BN7" t="b">
            <v>1</v>
          </cell>
          <cell r="BO7" t="b">
            <v>1</v>
          </cell>
        </row>
        <row r="8">
          <cell r="C8">
            <v>1</v>
          </cell>
          <cell r="D8" t="str">
            <v/>
          </cell>
          <cell r="E8" t="str">
            <v/>
          </cell>
          <cell r="F8" t="str">
            <v/>
          </cell>
          <cell r="G8" t="str">
            <v>Dg092</v>
          </cell>
          <cell r="H8" t="str">
            <v>①工事</v>
          </cell>
          <cell r="I8" t="str">
            <v>金沢駅西合同庁舎8階食堂空調機更新工事
一式</v>
          </cell>
          <cell r="J8" t="str">
            <v>支出負担行為担当官
金沢国税局総務部次長
澤崎　辰則
石川県金沢市広坂２－２－６０
ほか８官署等</v>
          </cell>
          <cell r="K8" t="str">
            <v>③合庁</v>
          </cell>
          <cell r="L8" t="str">
            <v>○</v>
          </cell>
          <cell r="M8">
            <v>44802</v>
          </cell>
          <cell r="N8" t="str">
            <v>株式会社スズキエンタープライズ
石川県金沢市尾張町２－９－２３</v>
          </cell>
          <cell r="O8">
            <v>9220001008284</v>
          </cell>
          <cell r="P8" t="str">
            <v>⑥その他の法人等</v>
          </cell>
          <cell r="Q8"/>
          <cell r="R8" t="str">
            <v>①一般競争入札</v>
          </cell>
          <cell r="S8"/>
          <cell r="T8">
            <v>5113715</v>
          </cell>
          <cell r="U8">
            <v>1635155</v>
          </cell>
          <cell r="V8">
            <v>3245000</v>
          </cell>
          <cell r="W8">
            <v>0.63400000000000001</v>
          </cell>
          <cell r="X8"/>
          <cell r="Y8"/>
          <cell r="Z8" t="str">
            <v>×</v>
          </cell>
          <cell r="AA8" t="str">
            <v>①公表</v>
          </cell>
          <cell r="AB8">
            <v>2</v>
          </cell>
          <cell r="AC8">
            <v>2</v>
          </cell>
          <cell r="AD8" t="str">
            <v>○</v>
          </cell>
          <cell r="AE8"/>
          <cell r="AF8" t="str">
            <v>×</v>
          </cell>
          <cell r="AG8"/>
          <cell r="AH8"/>
          <cell r="AI8"/>
          <cell r="AJ8" t="str">
            <v>分担契約
契約総額
3,245,000円
（B）</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①工事</v>
          </cell>
          <cell r="BJ8" t="str">
            <v>分担契約</v>
          </cell>
          <cell r="BK8"/>
          <cell r="BL8" t="str">
            <v/>
          </cell>
          <cell r="BM8" t="str">
            <v>○</v>
          </cell>
          <cell r="BN8" t="b">
            <v>1</v>
          </cell>
          <cell r="BO8" t="b">
            <v>1</v>
          </cell>
        </row>
        <row r="9">
          <cell r="C9" t="str">
            <v/>
          </cell>
          <cell r="D9" t="str">
            <v/>
          </cell>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C10" t="str">
            <v/>
          </cell>
          <cell r="D10" t="str">
            <v/>
          </cell>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C11" t="str">
            <v/>
          </cell>
          <cell r="D11" t="str">
            <v/>
          </cell>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C12" t="str">
            <v/>
          </cell>
          <cell r="D12" t="str">
            <v/>
          </cell>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C13" t="str">
            <v/>
          </cell>
          <cell r="D13" t="str">
            <v/>
          </cell>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C14" t="str">
            <v/>
          </cell>
          <cell r="D14" t="str">
            <v/>
          </cell>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C15" t="str">
            <v/>
          </cell>
          <cell r="D15" t="str">
            <v/>
          </cell>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C16" t="str">
            <v/>
          </cell>
          <cell r="D16" t="str">
            <v/>
          </cell>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C17" t="str">
            <v/>
          </cell>
          <cell r="D17" t="str">
            <v/>
          </cell>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C18" t="str">
            <v/>
          </cell>
          <cell r="D18" t="str">
            <v/>
          </cell>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C19" t="str">
            <v/>
          </cell>
          <cell r="D19" t="str">
            <v/>
          </cell>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Zeros="0" tabSelected="1" view="pageBreakPreview" topLeftCell="B2" zoomScaleNormal="100" zoomScaleSheetLayoutView="100" workbookViewId="0">
      <selection activeCell="N7" sqref="N7"/>
    </sheetView>
  </sheetViews>
  <sheetFormatPr defaultColWidth="9" defaultRowHeight="13.5" x14ac:dyDescent="0.15"/>
  <cols>
    <col min="1" max="1" width="2.75" style="2" hidden="1" customWidth="1"/>
    <col min="2" max="2" width="28.75" style="1" customWidth="1"/>
    <col min="3" max="3" width="24.1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11.25" style="1" hidden="1" customWidth="1"/>
    <col min="17" max="16384" width="9" style="1"/>
  </cols>
  <sheetData>
    <row r="1" spans="1:16" ht="27.75" customHeight="1" x14ac:dyDescent="0.15">
      <c r="A1" s="29"/>
      <c r="B1" s="35" t="s">
        <v>0</v>
      </c>
      <c r="C1" s="36"/>
      <c r="D1" s="36"/>
      <c r="E1" s="36"/>
      <c r="F1" s="36"/>
      <c r="G1" s="36"/>
      <c r="H1" s="36"/>
      <c r="I1" s="36"/>
      <c r="J1" s="36"/>
      <c r="K1" s="36"/>
      <c r="L1" s="36"/>
      <c r="M1" s="36"/>
      <c r="N1" s="36"/>
    </row>
    <row r="2" spans="1:16" x14ac:dyDescent="0.15">
      <c r="A2" s="29"/>
    </row>
    <row r="3" spans="1:16" x14ac:dyDescent="0.15">
      <c r="A3" s="29"/>
      <c r="B3" s="7"/>
      <c r="N3" s="8"/>
    </row>
    <row r="4" spans="1:16" ht="21.95" customHeight="1" x14ac:dyDescent="0.15">
      <c r="A4" s="29"/>
      <c r="B4" s="31" t="s">
        <v>1</v>
      </c>
      <c r="C4" s="31" t="s">
        <v>2</v>
      </c>
      <c r="D4" s="31" t="s">
        <v>3</v>
      </c>
      <c r="E4" s="31" t="s">
        <v>4</v>
      </c>
      <c r="F4" s="33" t="s">
        <v>5</v>
      </c>
      <c r="G4" s="31" t="s">
        <v>6</v>
      </c>
      <c r="H4" s="37" t="s">
        <v>7</v>
      </c>
      <c r="I4" s="31" t="s">
        <v>8</v>
      </c>
      <c r="J4" s="31" t="s">
        <v>9</v>
      </c>
      <c r="K4" s="32" t="s">
        <v>10</v>
      </c>
      <c r="L4" s="32"/>
      <c r="M4" s="32"/>
      <c r="N4" s="33" t="s">
        <v>11</v>
      </c>
    </row>
    <row r="5" spans="1:16" s="11" customFormat="1" ht="36" customHeight="1" x14ac:dyDescent="0.15">
      <c r="A5" s="30"/>
      <c r="B5" s="31"/>
      <c r="C5" s="31"/>
      <c r="D5" s="31"/>
      <c r="E5" s="31"/>
      <c r="F5" s="34"/>
      <c r="G5" s="31"/>
      <c r="H5" s="37"/>
      <c r="I5" s="31"/>
      <c r="J5" s="31"/>
      <c r="K5" s="9" t="s">
        <v>12</v>
      </c>
      <c r="L5" s="9" t="s">
        <v>13</v>
      </c>
      <c r="M5" s="10" t="s">
        <v>14</v>
      </c>
      <c r="N5" s="34"/>
    </row>
    <row r="6" spans="1:16" s="11" customFormat="1" ht="77.25" customHeight="1" x14ac:dyDescent="0.15">
      <c r="A6" s="12">
        <f>IF(MAX([7]令和4年度契約状況調査票!C5:C12)&gt;=ROW()-5,ROW()-5,"")</f>
        <v>1</v>
      </c>
      <c r="B6" s="24" t="str">
        <f>IF(A6="","",VLOOKUP(A6,[10]令和5年度契約状況調査票!$C:$AW,7,FALSE))</f>
        <v>富山丸の内合同庁舎　トイレ等改修工事
一式</v>
      </c>
      <c r="C6" s="25" t="str">
        <f>IF(A6="","",VLOOKUP(A6,[10]令和5年度契約状況調査票!$C:$AW,8,FALSE))</f>
        <v>支出負担行為担当官
金沢国税局総務部次長
澤崎　辰則
石川県金沢市広坂２－２－６０
ほか１官署</v>
      </c>
      <c r="D6" s="26">
        <f>IF(A6="","",VLOOKUP(A6,[10]令和5年度契約状況調査票!$C:$AW,11,FALSE))</f>
        <v>45111</v>
      </c>
      <c r="E6" s="24" t="str">
        <f>IF(A6="","",VLOOKUP(A6,[10]令和5年度契約状況調査票!$C:$AW,12,FALSE))</f>
        <v>大栄建設株式会社
富山県高岡市中川栄町３－１</v>
      </c>
      <c r="F6" s="27">
        <f>IF(A6="","",VLOOKUP(A6,[10]令和5年度契約状況調査票!$C:$AW,13,FALSE))</f>
        <v>7230001010282</v>
      </c>
      <c r="G6" s="28" t="str">
        <f>IF(A6="","",IF(VLOOKUP(A6,[10]令和5年度契約状況調査票!$C:$AW,16,FALSE)="②一般競争入札（総合評価方式）","一般競争入札"&amp;CHAR(10)&amp;"（総合評価方式）","一般競争入札"))</f>
        <v>一般競争入札</v>
      </c>
      <c r="H6" s="18" t="s">
        <v>17</v>
      </c>
      <c r="I6" s="18">
        <v>24432012</v>
      </c>
      <c r="J6" s="19" t="s">
        <v>18</v>
      </c>
      <c r="K6" s="20" t="s">
        <v>15</v>
      </c>
      <c r="L6" s="20">
        <v>0</v>
      </c>
      <c r="M6" s="21" t="s">
        <v>15</v>
      </c>
      <c r="N6" s="22" t="s">
        <v>19</v>
      </c>
      <c r="O6" s="11" t="str">
        <f>IF(A6="","",VLOOKUP(A6,[7]令和4年度契約状況調査票!$C:$CE,55,FALSE))</f>
        <v>×</v>
      </c>
      <c r="P6" s="11" t="str">
        <f>IF(A6="","",IF(VLOOKUP(A6,[7]令和4年度契約状況調査票!$C:$AW,16,FALSE)="他官署で調達手続きを実施のため","×",IF(VLOOKUP(A6,[7]令和4年度契約状況調査票!$C:$AW,23,FALSE)="②同種の他の契約の予定価格を類推されるおそれがあるため公表しない","×","○")))</f>
        <v>○</v>
      </c>
    </row>
    <row r="7" spans="1:16" s="11" customFormat="1" ht="77.25" customHeight="1" x14ac:dyDescent="0.15">
      <c r="A7" s="12" t="str">
        <f>IF(MAX([7]令和4年度契約状況調査票!C7:C13)&gt;=ROW()-5,ROW()-5,"")</f>
        <v/>
      </c>
      <c r="B7" s="13"/>
      <c r="C7" s="23" t="s">
        <v>16</v>
      </c>
      <c r="D7" s="15"/>
      <c r="E7" s="13"/>
      <c r="F7" s="16"/>
      <c r="G7" s="17"/>
      <c r="H7" s="18"/>
      <c r="I7" s="18"/>
      <c r="J7" s="19"/>
      <c r="K7" s="20" t="s">
        <v>15</v>
      </c>
      <c r="L7" s="20">
        <v>0</v>
      </c>
      <c r="M7" s="21" t="s">
        <v>15</v>
      </c>
      <c r="N7" s="22">
        <v>0</v>
      </c>
      <c r="O7" s="11" t="str">
        <f>IF(A7="","",VLOOKUP(A7,[7]令和4年度契約状況調査票!$C:$CE,55,FALSE))</f>
        <v/>
      </c>
      <c r="P7" s="11" t="str">
        <f>IF(A7="","",IF(VLOOKUP(A7,[7]令和4年度契約状況調査票!$C:$AW,16,FALSE)="他官署で調達手続きを実施のため","×",IF(VLOOKUP(A7,[7]令和4年度契約状況調査票!$C:$AW,23,FALSE)="②同種の他の契約の予定価格を類推されるおそれがあるため公表しない","×","○")))</f>
        <v/>
      </c>
    </row>
    <row r="8" spans="1:16" s="11" customFormat="1" ht="77.25" customHeight="1" x14ac:dyDescent="0.15">
      <c r="A8" s="12" t="str">
        <f>IF(MAX([7]令和4年度契約状況調査票!C6:C14)&gt;=ROW()-5,ROW()-5,"")</f>
        <v/>
      </c>
      <c r="B8" s="13"/>
      <c r="C8" s="14"/>
      <c r="D8" s="15"/>
      <c r="E8" s="13"/>
      <c r="F8" s="16"/>
      <c r="G8" s="17"/>
      <c r="H8" s="18"/>
      <c r="I8" s="18"/>
      <c r="J8" s="19"/>
      <c r="K8" s="20" t="s">
        <v>15</v>
      </c>
      <c r="L8" s="20">
        <v>0</v>
      </c>
      <c r="M8" s="21" t="s">
        <v>15</v>
      </c>
      <c r="N8" s="22">
        <v>0</v>
      </c>
      <c r="O8" s="11" t="str">
        <f>IF(A8="","",VLOOKUP(A8,[7]令和4年度契約状況調査票!$C:$CE,55,FALSE))</f>
        <v/>
      </c>
      <c r="P8" s="11" t="str">
        <f>IF(A8="","",IF(VLOOKUP(A8,[7]令和4年度契約状況調査票!$C:$AW,16,FALSE)="他官署で調達手続きを実施のため","×",IF(VLOOKUP(A8,[7]令和4年度契約状況調査票!$C:$AW,23,FALSE)="②同種の他の契約の予定価格を類推されるおそれがあるため公表しない","×","○")))</f>
        <v/>
      </c>
    </row>
    <row r="9" spans="1:16" s="11" customFormat="1" ht="77.25" customHeight="1" x14ac:dyDescent="0.15">
      <c r="A9" s="12" t="str">
        <f>IF(MAX([7]令和4年度契約状況調査票!C8:C15)&gt;=ROW()-5,ROW()-5,"")</f>
        <v/>
      </c>
      <c r="B9" s="13" t="str">
        <f>IF(A9="","",VLOOKUP(A9,[7]令和4年度契約状況調査票!$C:$AW,7,FALSE))</f>
        <v/>
      </c>
      <c r="C9" s="23"/>
      <c r="D9" s="15" t="str">
        <f>IF(A9="","",VLOOKUP(A9,[7]令和4年度契約状況調査票!$C:$AW,11,FALSE))</f>
        <v/>
      </c>
      <c r="E9" s="13" t="str">
        <f>IF(A9="","",VLOOKUP(A9,[7]令和4年度契約状況調査票!$C:$AW,12,FALSE))</f>
        <v/>
      </c>
      <c r="F9" s="16" t="str">
        <f>IF(A9="","",VLOOKUP(A9,[7]令和4年度契約状況調査票!$C:$AW,13,FALSE))</f>
        <v/>
      </c>
      <c r="G9" s="17" t="str">
        <f>IF(A9="","",IF(VLOOKUP(A9,[7]令和4年度契約状況調査票!$C:$AW,16,FALSE)="②一般競争入札（総合評価方式）","一般競争入札"&amp;CHAR(10)&amp;"（総合評価方式）","一般競争入札"))</f>
        <v/>
      </c>
      <c r="H9" s="18" t="str">
        <f>IF(A9="","",IF(VLOOKUP(A9,[7]令和4年度契約状況調査票!$C:$AW,18,FALSE)="他官署で調達手続きを実施のため","他官署で調達手続きを実施のため",IF(VLOOKUP(A9,[7]令和4年度契約状況調査票!$C:$AW,25,FALSE)="②同種の他の契約の予定価格を類推されるおそれがあるため公表しない","同種の他の契約の予定価格を類推されるおそれがあるため公表しない",IF(VLOOKUP(A9,[7]令和4年度契約状況調査票!$C:$AW,25,FALSE)="－","－",IF(VLOOKUP(A9,[7]令和4年度契約状況調査票!$C:$AW,9,FALSE)&lt;&gt;"",TEXT(VLOOKUP(A9,[7]令和4年度契約状況調査票!$C:$AW,18,FALSE),"#,##0円")&amp;CHAR(10)&amp;"(A)",VLOOKUP(A9,[7]令和4年度契約状況調査票!$C:$AW,18,FALSE))))))</f>
        <v/>
      </c>
      <c r="I9" s="18" t="str">
        <f>IF(A9="","",VLOOKUP(A9,[7]令和4年度契約状況調査票!$C:$AW,19,FALSE))</f>
        <v/>
      </c>
      <c r="J9" s="19" t="str">
        <f>IF(A9="","",IF(VLOOKUP(A9,[7]令和4年度契約状況調査票!$C:$AW,18,FALSE)="他官署で調達手続きを実施のため","－",IF(VLOOKUP(A9,[7]令和4年度契約状況調査票!$C:$AW,25,FALSE)="②同種の他の契約の予定価格を類推されるおそれがあるため公表しない","－",IF(VLOOKUP(A9,[7]令和4年度契約状況調査票!$C:$AW,25,FALSE)="－","－",IF(VLOOKUP(A9,[7]令和4年度契約状況調査票!$C:$AW,9,FALSE)&lt;&gt;"",TEXT(VLOOKUP(A9,[7]令和4年度契約状況調査票!$C:$AW,21,FALSE),"#.0%")&amp;CHAR(10)&amp;"(B/A×100)",VLOOKUP(A9,[7]令和4年度契約状況調査票!$C:$AW,21,FALSE))))))</f>
        <v/>
      </c>
      <c r="K9" s="20" t="str">
        <f>IF(A9="","",IF(VLOOKUP(A9,[7]令和4年度契約状況調査票!$C:$AW,14,FALSE)="①公益社団法人","公社",IF(VLOOKUP(A9,[7]令和4年度契約状況調査票!$C:$AW,14,FALSE)="②公益財団法人","公財","")))</f>
        <v/>
      </c>
      <c r="L9" s="20" t="str">
        <f>IF(A9="","",VLOOKUP(A9,[7]令和4年度契約状況調査票!$C:$AW,15,FALSE))</f>
        <v/>
      </c>
      <c r="M9" s="21" t="str">
        <f>IF(A9="","",IF(VLOOKUP(A9,[7]令和4年度契約状況調査票!$C:$AW,15,FALSE)="国所管",VLOOKUP(A9,[7]令和4年度契約状況調査票!$C:$AW,26,FALSE),""))</f>
        <v/>
      </c>
      <c r="N9" s="22" t="str">
        <f>IF(A9="","",IF(AND(P9="○",O9="分担契約/単価契約"),"単価契約"&amp;CHAR(10)&amp;"予定調達総額 "&amp;TEXT(VLOOKUP(A9,[7]令和4年度契約状況調査票!$C:$AW,18,FALSE),"#,##0円")&amp;"(B)"&amp;CHAR(10)&amp;"分担契約"&amp;CHAR(10)&amp;VLOOKUP(A9,[7]令和4年度契約状況調査票!$C:$AW,34,FALSE),IF(AND(P9="○",O9="分担契約"),"分担契約"&amp;CHAR(10)&amp;"契約総額 "&amp;TEXT(VLOOKUP(A9,[7]令和4年度契約状況調査票!$C:$AW,18,FALSE),"#,##0円")&amp;"(B)"&amp;CHAR(10)&amp;VLOOKUP(A9,[7]令和4年度契約状況調査票!$C:$AW,34,FALSE),(IF(O9="分担契約/単価契約","単価契約"&amp;CHAR(10)&amp;"予定調達総額 "&amp;TEXT(VLOOKUP(A9,[7]令和4年度契約状況調査票!$C:$AW,18,FALSE),"#,##0円")&amp;CHAR(10)&amp;"分担契約"&amp;CHAR(10)&amp;VLOOKUP(A9,[7]令和4年度契約状況調査票!$C:$AW,34,FALSE),IF(O9="分担契約","分担契約"&amp;CHAR(10)&amp;"契約総額 "&amp;TEXT(VLOOKUP(A9,[7]令和4年度契約状況調査票!$C:$AW,18,FALSE),"#,##0円")&amp;CHAR(10)&amp;VLOOKUP(A9,[7]令和4年度契約状況調査票!$C:$AW,34,FALSE),IF(O9="単価契約","単価契約"&amp;CHAR(10)&amp;"予定調達総額 "&amp;TEXT(VLOOKUP(A9,[7]令和4年度契約状況調査票!$C:$AW,18,FALSE),"#,##0円")&amp;CHAR(10)&amp;VLOOKUP(A9,[7]令和4年度契約状況調査票!$C:$AW,34,FALSE),VLOOKUP(A9,[7]令和4年度契約状況調査票!$C:$AW,34,FALSE))))))))</f>
        <v/>
      </c>
      <c r="O9" s="11" t="str">
        <f>IF(A9="","",VLOOKUP(A9,[7]令和4年度契約状況調査票!$C:$CE,55,FALSE))</f>
        <v/>
      </c>
      <c r="P9" s="11" t="str">
        <f>IF(A9="","",IF(VLOOKUP(A9,[7]令和4年度契約状況調査票!$C:$AW,16,FALSE)="他官署で調達手続きを実施のため","×",IF(VLOOKUP(A9,[7]令和4年度契約状況調査票!$C:$AW,23,FALSE)="②同種の他の契約の予定価格を類推されるおそれがあるため公表しない","×","○")))</f>
        <v/>
      </c>
    </row>
    <row r="10" spans="1:16" s="11" customFormat="1" ht="77.25" customHeight="1" x14ac:dyDescent="0.15">
      <c r="A10" s="12" t="str">
        <f>IF(MAX([7]令和4年度契約状況調査票!C9:C16)&gt;=ROW()-5,ROW()-5,"")</f>
        <v/>
      </c>
      <c r="B10" s="13" t="str">
        <f>IF(A10="","",VLOOKUP(A10,[7]令和4年度契約状況調査票!$C:$AW,7,FALSE))</f>
        <v/>
      </c>
      <c r="C10" s="14" t="str">
        <f>IF(A10="","",VLOOKUP(A10,[7]令和4年度契約状況調査票!$C:$AW,8,FALSE))</f>
        <v/>
      </c>
      <c r="D10" s="15" t="str">
        <f>IF(A10="","",VLOOKUP(A10,[7]令和4年度契約状況調査票!$C:$AW,11,FALSE))</f>
        <v/>
      </c>
      <c r="E10" s="13" t="str">
        <f>IF(A10="","",VLOOKUP(A10,[7]令和4年度契約状況調査票!$C:$AW,12,FALSE))</f>
        <v/>
      </c>
      <c r="F10" s="16" t="str">
        <f>IF(A10="","",VLOOKUP(A10,[7]令和4年度契約状況調査票!$C:$AW,13,FALSE))</f>
        <v/>
      </c>
      <c r="G10" s="17" t="str">
        <f>IF(A10="","",IF(VLOOKUP(A10,[7]令和4年度契約状況調査票!$C:$AW,16,FALSE)="②一般競争入札（総合評価方式）","一般競争入札"&amp;CHAR(10)&amp;"（総合評価方式）","一般競争入札"))</f>
        <v/>
      </c>
      <c r="H10" s="18" t="str">
        <f>IF(A10="","",IF(VLOOKUP(A10,[7]令和4年度契約状況調査票!$C:$AW,18,FALSE)="他官署で調達手続きを実施のため","他官署で調達手続きを実施のため",IF(VLOOKUP(A10,[7]令和4年度契約状況調査票!$C:$AW,25,FALSE)="②同種の他の契約の予定価格を類推されるおそれがあるため公表しない","同種の他の契約の予定価格を類推されるおそれがあるため公表しない",IF(VLOOKUP(A10,[7]令和4年度契約状況調査票!$C:$AW,25,FALSE)="－","－",IF(VLOOKUP(A10,[7]令和4年度契約状況調査票!$C:$AW,9,FALSE)&lt;&gt;"",TEXT(VLOOKUP(A10,[7]令和4年度契約状況調査票!$C:$AW,18,FALSE),"#,##0円")&amp;CHAR(10)&amp;"(A)",VLOOKUP(A10,[7]令和4年度契約状況調査票!$C:$AW,18,FALSE))))))</f>
        <v/>
      </c>
      <c r="I10" s="18" t="str">
        <f>IF(A10="","",VLOOKUP(A10,[7]令和4年度契約状況調査票!$C:$AW,19,FALSE))</f>
        <v/>
      </c>
      <c r="J10" s="19" t="str">
        <f>IF(A10="","",IF(VLOOKUP(A10,[7]令和4年度契約状況調査票!$C:$AW,18,FALSE)="他官署で調達手続きを実施のため","－",IF(VLOOKUP(A10,[7]令和4年度契約状況調査票!$C:$AW,25,FALSE)="②同種の他の契約の予定価格を類推されるおそれがあるため公表しない","－",IF(VLOOKUP(A10,[7]令和4年度契約状況調査票!$C:$AW,25,FALSE)="－","－",IF(VLOOKUP(A10,[7]令和4年度契約状況調査票!$C:$AW,9,FALSE)&lt;&gt;"",TEXT(VLOOKUP(A10,[7]令和4年度契約状況調査票!$C:$AW,21,FALSE),"#.0%")&amp;CHAR(10)&amp;"(B/A×100)",VLOOKUP(A10,[7]令和4年度契約状況調査票!$C:$AW,21,FALSE))))))</f>
        <v/>
      </c>
      <c r="K10" s="20" t="str">
        <f>IF(A10="","",IF(VLOOKUP(A10,[7]令和4年度契約状況調査票!$C:$AW,14,FALSE)="①公益社団法人","公社",IF(VLOOKUP(A10,[7]令和4年度契約状況調査票!$C:$AW,14,FALSE)="②公益財団法人","公財","")))</f>
        <v/>
      </c>
      <c r="L10" s="20" t="str">
        <f>IF(A10="","",VLOOKUP(A10,[7]令和4年度契約状況調査票!$C:$AW,15,FALSE))</f>
        <v/>
      </c>
      <c r="M10" s="21" t="str">
        <f>IF(A10="","",IF(VLOOKUP(A10,[7]令和4年度契約状況調査票!$C:$AW,15,FALSE)="国所管",VLOOKUP(A10,[7]令和4年度契約状況調査票!$C:$AW,26,FALSE),""))</f>
        <v/>
      </c>
      <c r="N10" s="22" t="str">
        <f>IF(A10="","",IF(AND(P10="○",O10="分担契約/単価契約"),"単価契約"&amp;CHAR(10)&amp;"予定調達総額 "&amp;TEXT(VLOOKUP(A10,[7]令和4年度契約状況調査票!$C:$AW,18,FALSE),"#,##0円")&amp;"(B)"&amp;CHAR(10)&amp;"分担契約"&amp;CHAR(10)&amp;VLOOKUP(A10,[7]令和4年度契約状況調査票!$C:$AW,34,FALSE),IF(AND(P10="○",O10="分担契約"),"分担契約"&amp;CHAR(10)&amp;"契約総額 "&amp;TEXT(VLOOKUP(A10,[7]令和4年度契約状況調査票!$C:$AW,18,FALSE),"#,##0円")&amp;"(B)"&amp;CHAR(10)&amp;VLOOKUP(A10,[7]令和4年度契約状況調査票!$C:$AW,34,FALSE),(IF(O10="分担契約/単価契約","単価契約"&amp;CHAR(10)&amp;"予定調達総額 "&amp;TEXT(VLOOKUP(A10,[7]令和4年度契約状況調査票!$C:$AW,18,FALSE),"#,##0円")&amp;CHAR(10)&amp;"分担契約"&amp;CHAR(10)&amp;VLOOKUP(A10,[7]令和4年度契約状況調査票!$C:$AW,34,FALSE),IF(O10="分担契約","分担契約"&amp;CHAR(10)&amp;"契約総額 "&amp;TEXT(VLOOKUP(A10,[7]令和4年度契約状況調査票!$C:$AW,18,FALSE),"#,##0円")&amp;CHAR(10)&amp;VLOOKUP(A10,[7]令和4年度契約状況調査票!$C:$AW,34,FALSE),IF(O10="単価契約","単価契約"&amp;CHAR(10)&amp;"予定調達総額 "&amp;TEXT(VLOOKUP(A10,[7]令和4年度契約状況調査票!$C:$AW,18,FALSE),"#,##0円")&amp;CHAR(10)&amp;VLOOKUP(A10,[7]令和4年度契約状況調査票!$C:$AW,34,FALSE),VLOOKUP(A10,[7]令和4年度契約状況調査票!$C:$AW,34,FALSE))))))))</f>
        <v/>
      </c>
      <c r="O10" s="11" t="str">
        <f>IF(A10="","",VLOOKUP(A10,[7]令和4年度契約状況調査票!$C:$CE,55,FALSE))</f>
        <v/>
      </c>
      <c r="P10" s="11" t="str">
        <f>IF(A10="","",IF(VLOOKUP(A10,[7]令和4年度契約状況調査票!$C:$AW,16,FALSE)="他官署で調達手続きを実施のため","×",IF(VLOOKUP(A10,[7]令和4年度契約状況調査票!$C:$AW,23,FALSE)="②同種の他の契約の予定価格を類推されるおそれがあるため公表しない","×","○")))</f>
        <v/>
      </c>
    </row>
    <row r="11" spans="1:16" s="11" customFormat="1" ht="77.25" customHeight="1" x14ac:dyDescent="0.15">
      <c r="A11" s="12" t="str">
        <f>IF(MAX([7]令和4年度契約状況調査票!C10:C17)&gt;=ROW()-5,ROW()-5,"")</f>
        <v/>
      </c>
      <c r="B11" s="13" t="str">
        <f>IF(A11="","",VLOOKUP(A11,[7]令和4年度契約状況調査票!$C:$AW,7,FALSE))</f>
        <v/>
      </c>
      <c r="C11" s="14" t="str">
        <f>IF(A11="","",VLOOKUP(A11,[7]令和4年度契約状況調査票!$C:$AW,8,FALSE))</f>
        <v/>
      </c>
      <c r="D11" s="15" t="str">
        <f>IF(A11="","",VLOOKUP(A11,[7]令和4年度契約状況調査票!$C:$AW,11,FALSE))</f>
        <v/>
      </c>
      <c r="E11" s="13" t="str">
        <f>IF(A11="","",VLOOKUP(A11,[7]令和4年度契約状況調査票!$C:$AW,12,FALSE))</f>
        <v/>
      </c>
      <c r="F11" s="16" t="str">
        <f>IF(A11="","",VLOOKUP(A11,[7]令和4年度契約状況調査票!$C:$AW,13,FALSE))</f>
        <v/>
      </c>
      <c r="G11" s="17" t="str">
        <f>IF(A11="","",IF(VLOOKUP(A11,[7]令和4年度契約状況調査票!$C:$AW,16,FALSE)="②一般競争入札（総合評価方式）","一般競争入札"&amp;CHAR(10)&amp;"（総合評価方式）","一般競争入札"))</f>
        <v/>
      </c>
      <c r="H11" s="18" t="str">
        <f>IF(A11="","",IF(VLOOKUP(A11,[7]令和4年度契約状況調査票!$C:$AW,18,FALSE)="他官署で調達手続きを実施のため","他官署で調達手続きを実施のため",IF(VLOOKUP(A11,[7]令和4年度契約状況調査票!$C:$AW,25,FALSE)="②同種の他の契約の予定価格を類推されるおそれがあるため公表しない","同種の他の契約の予定価格を類推されるおそれがあるため公表しない",IF(VLOOKUP(A11,[7]令和4年度契約状況調査票!$C:$AW,25,FALSE)="－","－",IF(VLOOKUP(A11,[7]令和4年度契約状況調査票!$C:$AW,9,FALSE)&lt;&gt;"",TEXT(VLOOKUP(A11,[7]令和4年度契約状況調査票!$C:$AW,18,FALSE),"#,##0円")&amp;CHAR(10)&amp;"(A)",VLOOKUP(A11,[7]令和4年度契約状況調査票!$C:$AW,18,FALSE))))))</f>
        <v/>
      </c>
      <c r="I11" s="18" t="str">
        <f>IF(A11="","",VLOOKUP(A11,[7]令和4年度契約状況調査票!$C:$AW,19,FALSE))</f>
        <v/>
      </c>
      <c r="J11" s="19" t="str">
        <f>IF(A11="","",IF(VLOOKUP(A11,[7]令和4年度契約状況調査票!$C:$AW,18,FALSE)="他官署で調達手続きを実施のため","－",IF(VLOOKUP(A11,[7]令和4年度契約状況調査票!$C:$AW,25,FALSE)="②同種の他の契約の予定価格を類推されるおそれがあるため公表しない","－",IF(VLOOKUP(A11,[7]令和4年度契約状況調査票!$C:$AW,25,FALSE)="－","－",IF(VLOOKUP(A11,[7]令和4年度契約状況調査票!$C:$AW,9,FALSE)&lt;&gt;"",TEXT(VLOOKUP(A11,[7]令和4年度契約状況調査票!$C:$AW,21,FALSE),"#.0%")&amp;CHAR(10)&amp;"(B/A×100)",VLOOKUP(A11,[7]令和4年度契約状況調査票!$C:$AW,21,FALSE))))))</f>
        <v/>
      </c>
      <c r="K11" s="20" t="str">
        <f>IF(A11="","",IF(VLOOKUP(A11,[7]令和4年度契約状況調査票!$C:$AW,14,FALSE)="①公益社団法人","公社",IF(VLOOKUP(A11,[7]令和4年度契約状況調査票!$C:$AW,14,FALSE)="②公益財団法人","公財","")))</f>
        <v/>
      </c>
      <c r="L11" s="20" t="str">
        <f>IF(A11="","",VLOOKUP(A11,[7]令和4年度契約状況調査票!$C:$AW,15,FALSE))</f>
        <v/>
      </c>
      <c r="M11" s="21" t="str">
        <f>IF(A11="","",IF(VLOOKUP(A11,[7]令和4年度契約状況調査票!$C:$AW,15,FALSE)="国所管",VLOOKUP(A11,[7]令和4年度契約状況調査票!$C:$AW,26,FALSE),""))</f>
        <v/>
      </c>
      <c r="N11" s="22" t="str">
        <f>IF(A11="","",IF(AND(P11="○",O11="分担契約/単価契約"),"単価契約"&amp;CHAR(10)&amp;"予定調達総額 "&amp;TEXT(VLOOKUP(A11,[7]令和4年度契約状況調査票!$C:$AW,18,FALSE),"#,##0円")&amp;"(B)"&amp;CHAR(10)&amp;"分担契約"&amp;CHAR(10)&amp;VLOOKUP(A11,[7]令和4年度契約状況調査票!$C:$AW,34,FALSE),IF(AND(P11="○",O11="分担契約"),"分担契約"&amp;CHAR(10)&amp;"契約総額 "&amp;TEXT(VLOOKUP(A11,[7]令和4年度契約状況調査票!$C:$AW,18,FALSE),"#,##0円")&amp;"(B)"&amp;CHAR(10)&amp;VLOOKUP(A11,[7]令和4年度契約状況調査票!$C:$AW,34,FALSE),(IF(O11="分担契約/単価契約","単価契約"&amp;CHAR(10)&amp;"予定調達総額 "&amp;TEXT(VLOOKUP(A11,[7]令和4年度契約状況調査票!$C:$AW,18,FALSE),"#,##0円")&amp;CHAR(10)&amp;"分担契約"&amp;CHAR(10)&amp;VLOOKUP(A11,[7]令和4年度契約状況調査票!$C:$AW,34,FALSE),IF(O11="分担契約","分担契約"&amp;CHAR(10)&amp;"契約総額 "&amp;TEXT(VLOOKUP(A11,[7]令和4年度契約状況調査票!$C:$AW,18,FALSE),"#,##0円")&amp;CHAR(10)&amp;VLOOKUP(A11,[7]令和4年度契約状況調査票!$C:$AW,34,FALSE),IF(O11="単価契約","単価契約"&amp;CHAR(10)&amp;"予定調達総額 "&amp;TEXT(VLOOKUP(A11,[7]令和4年度契約状況調査票!$C:$AW,18,FALSE),"#,##0円")&amp;CHAR(10)&amp;VLOOKUP(A11,[7]令和4年度契約状況調査票!$C:$AW,34,FALSE),VLOOKUP(A11,[7]令和4年度契約状況調査票!$C:$AW,34,FALSE))))))))</f>
        <v/>
      </c>
      <c r="O11" s="11" t="str">
        <f>IF(A11="","",VLOOKUP(A11,[7]令和4年度契約状況調査票!$C:$CE,55,FALSE))</f>
        <v/>
      </c>
      <c r="P11" s="11" t="str">
        <f>IF(A11="","",IF(VLOOKUP(A11,[7]令和4年度契約状況調査票!$C:$AW,16,FALSE)="他官署で調達手続きを実施のため","×",IF(VLOOKUP(A11,[7]令和4年度契約状況調査票!$C:$AW,23,FALSE)="②同種の他の契約の予定価格を類推されるおそれがあるため公表しない","×","○")))</f>
        <v/>
      </c>
    </row>
    <row r="12" spans="1:16" s="11" customFormat="1" ht="77.25" customHeight="1" x14ac:dyDescent="0.15">
      <c r="A12" s="12" t="str">
        <f>IF(MAX([7]令和4年度契約状況調査票!C11:C18)&gt;=ROW()-5,ROW()-5,"")</f>
        <v/>
      </c>
      <c r="B12" s="13" t="str">
        <f>IF(A12="","",VLOOKUP(A12,[7]令和4年度契約状況調査票!$C:$AW,7,FALSE))</f>
        <v/>
      </c>
      <c r="C12" s="14" t="str">
        <f>IF(A12="","",VLOOKUP(A12,[7]令和4年度契約状況調査票!$C:$AW,8,FALSE))</f>
        <v/>
      </c>
      <c r="D12" s="15" t="str">
        <f>IF(A12="","",VLOOKUP(A12,[7]令和4年度契約状況調査票!$C:$AW,11,FALSE))</f>
        <v/>
      </c>
      <c r="E12" s="13" t="str">
        <f>IF(A12="","",VLOOKUP(A12,[7]令和4年度契約状況調査票!$C:$AW,12,FALSE))</f>
        <v/>
      </c>
      <c r="F12" s="16" t="str">
        <f>IF(A12="","",VLOOKUP(A12,[7]令和4年度契約状況調査票!$C:$AW,13,FALSE))</f>
        <v/>
      </c>
      <c r="G12" s="17" t="str">
        <f>IF(A12="","",IF(VLOOKUP(A12,[7]令和4年度契約状況調査票!$C:$AW,16,FALSE)="②一般競争入札（総合評価方式）","一般競争入札"&amp;CHAR(10)&amp;"（総合評価方式）","一般競争入札"))</f>
        <v/>
      </c>
      <c r="H12" s="18" t="str">
        <f>IF(A12="","",IF(VLOOKUP(A12,[7]令和4年度契約状況調査票!$C:$AW,18,FALSE)="他官署で調達手続きを実施のため","他官署で調達手続きを実施のため",IF(VLOOKUP(A12,[7]令和4年度契約状況調査票!$C:$AW,25,FALSE)="②同種の他の契約の予定価格を類推されるおそれがあるため公表しない","同種の他の契約の予定価格を類推されるおそれがあるため公表しない",IF(VLOOKUP(A12,[7]令和4年度契約状況調査票!$C:$AW,25,FALSE)="－","－",IF(VLOOKUP(A12,[7]令和4年度契約状況調査票!$C:$AW,9,FALSE)&lt;&gt;"",TEXT(VLOOKUP(A12,[7]令和4年度契約状況調査票!$C:$AW,18,FALSE),"#,##0円")&amp;CHAR(10)&amp;"(A)",VLOOKUP(A12,[7]令和4年度契約状況調査票!$C:$AW,18,FALSE))))))</f>
        <v/>
      </c>
      <c r="I12" s="18" t="str">
        <f>IF(A12="","",VLOOKUP(A12,[7]令和4年度契約状況調査票!$C:$AW,19,FALSE))</f>
        <v/>
      </c>
      <c r="J12" s="19" t="str">
        <f>IF(A12="","",IF(VLOOKUP(A12,[7]令和4年度契約状況調査票!$C:$AW,18,FALSE)="他官署で調達手続きを実施のため","－",IF(VLOOKUP(A12,[7]令和4年度契約状況調査票!$C:$AW,25,FALSE)="②同種の他の契約の予定価格を類推されるおそれがあるため公表しない","－",IF(VLOOKUP(A12,[7]令和4年度契約状況調査票!$C:$AW,25,FALSE)="－","－",IF(VLOOKUP(A12,[7]令和4年度契約状況調査票!$C:$AW,9,FALSE)&lt;&gt;"",TEXT(VLOOKUP(A12,[7]令和4年度契約状況調査票!$C:$AW,21,FALSE),"#.0%")&amp;CHAR(10)&amp;"(B/A×100)",VLOOKUP(A12,[7]令和4年度契約状況調査票!$C:$AW,21,FALSE))))))</f>
        <v/>
      </c>
      <c r="K12" s="20" t="str">
        <f>IF(A12="","",IF(VLOOKUP(A12,[7]令和4年度契約状況調査票!$C:$AW,14,FALSE)="①公益社団法人","公社",IF(VLOOKUP(A12,[7]令和4年度契約状況調査票!$C:$AW,14,FALSE)="②公益財団法人","公財","")))</f>
        <v/>
      </c>
      <c r="L12" s="20" t="str">
        <f>IF(A12="","",VLOOKUP(A12,[7]令和4年度契約状況調査票!$C:$AW,15,FALSE))</f>
        <v/>
      </c>
      <c r="M12" s="21" t="str">
        <f>IF(A12="","",IF(VLOOKUP(A12,[7]令和4年度契約状況調査票!$C:$AW,15,FALSE)="国所管",VLOOKUP(A12,[7]令和4年度契約状況調査票!$C:$AW,26,FALSE),""))</f>
        <v/>
      </c>
      <c r="N12" s="22" t="str">
        <f>IF(A12="","",IF(AND(P12="○",O12="分担契約/単価契約"),"単価契約"&amp;CHAR(10)&amp;"予定調達総額 "&amp;TEXT(VLOOKUP(A12,[7]令和4年度契約状況調査票!$C:$AW,18,FALSE),"#,##0円")&amp;"(B)"&amp;CHAR(10)&amp;"分担契約"&amp;CHAR(10)&amp;VLOOKUP(A12,[7]令和4年度契約状況調査票!$C:$AW,34,FALSE),IF(AND(P12="○",O12="分担契約"),"分担契約"&amp;CHAR(10)&amp;"契約総額 "&amp;TEXT(VLOOKUP(A12,[7]令和4年度契約状況調査票!$C:$AW,18,FALSE),"#,##0円")&amp;"(B)"&amp;CHAR(10)&amp;VLOOKUP(A12,[7]令和4年度契約状況調査票!$C:$AW,34,FALSE),(IF(O12="分担契約/単価契約","単価契約"&amp;CHAR(10)&amp;"予定調達総額 "&amp;TEXT(VLOOKUP(A12,[7]令和4年度契約状況調査票!$C:$AW,18,FALSE),"#,##0円")&amp;CHAR(10)&amp;"分担契約"&amp;CHAR(10)&amp;VLOOKUP(A12,[7]令和4年度契約状況調査票!$C:$AW,34,FALSE),IF(O12="分担契約","分担契約"&amp;CHAR(10)&amp;"契約総額 "&amp;TEXT(VLOOKUP(A12,[7]令和4年度契約状況調査票!$C:$AW,18,FALSE),"#,##0円")&amp;CHAR(10)&amp;VLOOKUP(A12,[7]令和4年度契約状況調査票!$C:$AW,34,FALSE),IF(O12="単価契約","単価契約"&amp;CHAR(10)&amp;"予定調達総額 "&amp;TEXT(VLOOKUP(A12,[7]令和4年度契約状況調査票!$C:$AW,18,FALSE),"#,##0円")&amp;CHAR(10)&amp;VLOOKUP(A12,[7]令和4年度契約状況調査票!$C:$AW,34,FALSE),VLOOKUP(A12,[7]令和4年度契約状況調査票!$C:$AW,34,FALSE))))))))</f>
        <v/>
      </c>
      <c r="O12" s="11" t="str">
        <f>IF(A12="","",VLOOKUP(A12,[7]令和4年度契約状況調査票!$C:$CE,55,FALSE))</f>
        <v/>
      </c>
      <c r="P12" s="11" t="str">
        <f>IF(A12="","",IF(VLOOKUP(A12,[7]令和4年度契約状況調査票!$C:$AW,16,FALSE)="他官署で調達手続きを実施のため","×",IF(VLOOKUP(A12,[7]令和4年度契約状況調査票!$C:$AW,23,FALSE)="②同種の他の契約の予定価格を類推されるおそれがあるため公表しない","×","○")))</f>
        <v/>
      </c>
    </row>
  </sheetData>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2" xr:uid="{00000000-0002-0000-0000-000000000000}"/>
    <dataValidation operator="greaterThanOrEqual" allowBlank="1" showInputMessage="1" showErrorMessage="1" errorTitle="注意" error="プルダウンメニューから選択して下さい_x000a_" sqref="G6:G12" xr:uid="{00000000-0002-0000-0000-000001000000}"/>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総務係　中村</cp:lastModifiedBy>
  <cp:lastPrinted>2023-09-22T04:34:51Z</cp:lastPrinted>
  <dcterms:created xsi:type="dcterms:W3CDTF">2022-11-30T07:12:35Z</dcterms:created>
  <dcterms:modified xsi:type="dcterms:W3CDTF">2023-09-25T04:37:43Z</dcterms:modified>
</cp:coreProperties>
</file>