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04年度ホームページ掲載用\04.11\04.11\"/>
    </mc:Choice>
  </mc:AlternateContent>
  <xr:revisionPtr revIDLastSave="0" documentId="13_ncr:1_{85D1EDCA-96DB-4179-953A-9BD040E3197D}" xr6:coauthVersionLast="36" xr6:coauthVersionMax="36" xr10:uidLastSave="{00000000-0000-0000-0000-000000000000}"/>
  <bookViews>
    <workbookView xWindow="0" yWindow="0" windowWidth="20490" windowHeight="6330" xr2:uid="{675DF373-1889-44F2-88AE-B7E3C82EB4F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別紙様式３!$A$5:$N$14</definedName>
    <definedName name="aaa">[1]契約状況コード表!$F$5:$F$9</definedName>
    <definedName name="aaaa">[1]契約状況コード表!$G$5:$G$6</definedName>
    <definedName name="_xlnm.Print_Area" localSheetId="0">別紙様式３!$B$1:$N$14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M6" i="1" s="1"/>
  <c r="A14" i="1"/>
  <c r="M14" i="1" s="1"/>
  <c r="A13" i="1"/>
  <c r="M13" i="1" s="1"/>
  <c r="A12" i="1"/>
  <c r="M12" i="1" s="1"/>
  <c r="J11" i="1"/>
  <c r="A11" i="1"/>
  <c r="M11" i="1" s="1"/>
  <c r="A10" i="1"/>
  <c r="M10" i="1" s="1"/>
  <c r="K9" i="1"/>
  <c r="F9" i="1"/>
  <c r="C9" i="1"/>
  <c r="B9" i="1"/>
  <c r="A9" i="1"/>
  <c r="M9" i="1" s="1"/>
  <c r="J8" i="1"/>
  <c r="C8" i="1"/>
  <c r="A8" i="1"/>
  <c r="M8" i="1" s="1"/>
  <c r="A7" i="1"/>
  <c r="M7" i="1" s="1"/>
  <c r="B13" i="1" l="1"/>
  <c r="F12" i="1"/>
  <c r="C13" i="1"/>
  <c r="B14" i="1"/>
  <c r="K8" i="1"/>
  <c r="B8" i="1"/>
  <c r="J9" i="1"/>
  <c r="B11" i="1"/>
  <c r="N12" i="1"/>
  <c r="J13" i="1"/>
  <c r="J14" i="1"/>
  <c r="K13" i="1"/>
  <c r="F6" i="1"/>
  <c r="G7" i="1"/>
  <c r="G6" i="1"/>
  <c r="G10" i="1"/>
  <c r="B6" i="1"/>
  <c r="J6" i="1"/>
  <c r="C7" i="1"/>
  <c r="K7" i="1"/>
  <c r="F8" i="1"/>
  <c r="G9" i="1"/>
  <c r="B10" i="1"/>
  <c r="J10" i="1"/>
  <c r="C11" i="1"/>
  <c r="K11" i="1"/>
  <c r="G12" i="1"/>
  <c r="O12" i="1"/>
  <c r="F13" i="1"/>
  <c r="N13" i="1"/>
  <c r="C14" i="1"/>
  <c r="K14" i="1"/>
  <c r="B7" i="1"/>
  <c r="J7" i="1"/>
  <c r="C6" i="1"/>
  <c r="K6" i="1"/>
  <c r="F7" i="1"/>
  <c r="G8" i="1"/>
  <c r="C10" i="1"/>
  <c r="K10" i="1"/>
  <c r="F11" i="1"/>
  <c r="J12" i="1"/>
  <c r="G13" i="1"/>
  <c r="O13" i="1"/>
  <c r="F14" i="1"/>
  <c r="N14" i="1"/>
  <c r="F10" i="1"/>
  <c r="G11" i="1"/>
  <c r="B12" i="1"/>
  <c r="K12" i="1"/>
  <c r="G14" i="1"/>
  <c r="O14" i="1"/>
  <c r="D6" i="1"/>
  <c r="H6" i="1"/>
  <c r="L6" i="1"/>
  <c r="N6" i="1"/>
  <c r="D7" i="1"/>
  <c r="H7" i="1"/>
  <c r="L7" i="1"/>
  <c r="N7" i="1"/>
  <c r="D8" i="1"/>
  <c r="H8" i="1"/>
  <c r="L8" i="1"/>
  <c r="N8" i="1"/>
  <c r="D9" i="1"/>
  <c r="H9" i="1"/>
  <c r="L9" i="1"/>
  <c r="N9" i="1"/>
  <c r="D10" i="1"/>
  <c r="H10" i="1"/>
  <c r="L10" i="1"/>
  <c r="N10" i="1"/>
  <c r="D11" i="1"/>
  <c r="H11" i="1"/>
  <c r="L11" i="1"/>
  <c r="N11" i="1"/>
  <c r="D12" i="1"/>
  <c r="H12" i="1"/>
  <c r="L12" i="1"/>
  <c r="P12" i="1"/>
  <c r="D13" i="1"/>
  <c r="H13" i="1"/>
  <c r="L13" i="1"/>
  <c r="P13" i="1"/>
  <c r="D14" i="1"/>
  <c r="H14" i="1"/>
  <c r="L14" i="1"/>
  <c r="P14" i="1"/>
  <c r="E6" i="1"/>
  <c r="I6" i="1"/>
  <c r="E7" i="1"/>
  <c r="I7" i="1"/>
  <c r="E8" i="1"/>
  <c r="I8" i="1"/>
  <c r="E9" i="1"/>
  <c r="I9" i="1"/>
  <c r="E10" i="1"/>
  <c r="I10" i="1"/>
  <c r="E11" i="1"/>
  <c r="I11" i="1"/>
  <c r="E12" i="1"/>
  <c r="I12" i="1"/>
  <c r="E13" i="1"/>
  <c r="I13" i="1"/>
  <c r="E14" i="1"/>
  <c r="I14"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<sst xmlns="http://schemas.openxmlformats.org/spreadsheetml/2006/main" count="16" uniqueCount="16">
  <si>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</si>
  <si>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</si>
  <si>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</si>
  <si>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</si>
  <si>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</si>
  <si>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</si>
  <si>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</si>
  <si>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</si>
  <si>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</si>
  <si>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</si>
  <si>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</si>
  <si>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</si>
  <si>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</si>
  <si>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</si>
  <si>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</si>
  <si>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rPh sb="1" eb="5">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</si>
</sst>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x14ac:knownFonts="1">
    <font>
      <sz val="11"/>
      <color theme="1"/>
      <name val="游ゴシック"/>
      <family val="2"/>
      <charset val="128"/>
      <scheme val="minor"/>
    </font>
    <font>
      <sz val="11"/>
      <name val="ＭＳ Ｐゴシック"/>
      <family val="3"/>
      <charset val="128"/>
    </font>
    <font>
      <sz val="9"/>
      <color indexed="11"/>
      <name val="ＭＳ Ｐ明朝"/>
      <family val="1"/>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D0294D8E-AE82-4F90-9F64-E4A0CA9EDF34}"/>
    <cellStyle name="桁区切り 2" xfId="2" xr:uid="{39254A92-EB2D-4CBA-A3EE-0A9879D894E2}"/>
    <cellStyle name="標準" xfId="0" builtinId="0"/>
    <cellStyle name="標準 2" xfId="3" xr:uid="{746AD1C5-6826-49AC-BD23-1AE6867FFFBB}"/>
    <cellStyle name="標準_23.4月" xfId="1" xr:uid="{12F90E7F-ECB8-4854-8087-08E42A355468}"/>
    <cellStyle name="標準_別紙３" xfId="4" xr:uid="{E70C309B-8FC8-4C67-9C97-2C57642644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1&#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（11月分）</v>
          </cell>
          <cell r="O1"/>
          <cell r="T1"/>
          <cell r="V1"/>
          <cell r="AB1"/>
          <cell r="AC1"/>
          <cell r="AK1"/>
          <cell r="AL1"/>
          <cell r="AM1"/>
          <cell r="AN1"/>
          <cell r="AO1"/>
          <cell r="AP1"/>
          <cell r="AQ1"/>
          <cell r="AR1"/>
          <cell r="AS1"/>
          <cell r="AT1"/>
          <cell r="AU1"/>
          <cell r="AV1"/>
          <cell r="AW1"/>
          <cell r="AX1"/>
          <cell r="AY1"/>
          <cell r="AZ1"/>
          <cell r="BA1"/>
          <cell r="BJ1"/>
        </row>
        <row r="2">
          <cell r="G2"/>
          <cell r="H2"/>
          <cell r="I2">
            <v>11</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4</v>
          </cell>
          <cell r="BE4">
            <v>0</v>
          </cell>
          <cell r="BF4">
            <v>3</v>
          </cell>
          <cell r="BG4">
            <v>3</v>
          </cell>
          <cell r="BH4"/>
          <cell r="BI4"/>
          <cell r="BJ4"/>
          <cell r="BK4"/>
          <cell r="BL4"/>
          <cell r="BM4"/>
          <cell r="BN4"/>
          <cell r="BO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Dg097</v>
          </cell>
          <cell r="H6" t="str">
            <v>⑩役務</v>
          </cell>
          <cell r="I6" t="str">
            <v>令和4年分所得税及び復興特別所得税並びに消費税及び地方消費税の確定申告に係るお知らせ通知書・納付書の封入・封かん等業務
45,984件</v>
          </cell>
          <cell r="J6" t="str">
            <v>支出負担行為担当官
金沢国税局総務部次長
澤崎　辰則
石川県金沢市広坂２－２－６０</v>
          </cell>
          <cell r="K6"/>
          <cell r="L6"/>
          <cell r="M6">
            <v>44869</v>
          </cell>
          <cell r="N6" t="str">
            <v>株式会社クローバー情報システム
兵庫県尼崎市戸ノ内町３－１５－１２</v>
          </cell>
          <cell r="O6">
            <v>6140001109424</v>
          </cell>
          <cell r="P6" t="str">
            <v>⑥その他の法人等</v>
          </cell>
          <cell r="Q6"/>
          <cell r="R6" t="str">
            <v>①一般競争入札</v>
          </cell>
          <cell r="S6"/>
          <cell r="T6">
            <v>2691143</v>
          </cell>
          <cell r="U6" t="str">
            <v>＠23円／件ほか</v>
          </cell>
          <cell r="V6">
            <v>1099627</v>
          </cell>
          <cell r="W6">
            <v>0.40799999999999997</v>
          </cell>
          <cell r="X6"/>
          <cell r="Y6"/>
          <cell r="Z6" t="str">
            <v>×</v>
          </cell>
          <cell r="AA6" t="str">
            <v>②同種の他の契約の予定価格を類推されるおそれがあるため公表しない</v>
          </cell>
          <cell r="AB6">
            <v>2</v>
          </cell>
          <cell r="AC6">
            <v>1</v>
          </cell>
          <cell r="AD6" t="str">
            <v>○</v>
          </cell>
          <cell r="AE6"/>
          <cell r="AF6" t="str">
            <v>○</v>
          </cell>
          <cell r="AG6"/>
          <cell r="AH6"/>
          <cell r="AI6"/>
          <cell r="AJ6" t="str">
            <v>単価契約
予定調達総額
1,099,627円</v>
          </cell>
          <cell r="AK6"/>
          <cell r="AL6"/>
          <cell r="AM6"/>
          <cell r="AN6"/>
          <cell r="AO6"/>
          <cell r="AP6"/>
          <cell r="AQ6"/>
          <cell r="AR6"/>
          <cell r="AS6"/>
          <cell r="AT6"/>
          <cell r="AU6"/>
          <cell r="AV6"/>
          <cell r="AW6"/>
          <cell r="AX6"/>
          <cell r="AY6"/>
          <cell r="AZ6"/>
          <cell r="BA6"/>
          <cell r="BB6"/>
          <cell r="BC6" t="str">
            <v>年間支払金額</v>
          </cell>
          <cell r="BD6" t="str">
            <v>○</v>
          </cell>
          <cell r="BE6" t="str">
            <v>×</v>
          </cell>
          <cell r="BF6" t="str">
            <v>×</v>
          </cell>
          <cell r="BG6" t="str">
            <v>×</v>
          </cell>
          <cell r="BH6" t="str">
            <v/>
          </cell>
          <cell r="BI6" t="str">
            <v>⑩役務</v>
          </cell>
          <cell r="BJ6" t="str">
            <v>単価契約</v>
          </cell>
          <cell r="BK6"/>
          <cell r="BL6" t="str">
            <v/>
          </cell>
          <cell r="BM6" t="str">
            <v>○</v>
          </cell>
          <cell r="BN6" t="b">
            <v>1</v>
          </cell>
          <cell r="BO6" t="b">
            <v>1</v>
          </cell>
        </row>
        <row r="7">
          <cell r="E7">
            <v>2</v>
          </cell>
          <cell r="F7" t="str">
            <v/>
          </cell>
          <cell r="G7" t="str">
            <v>Dg098</v>
          </cell>
          <cell r="H7" t="str">
            <v>⑩役務</v>
          </cell>
          <cell r="I7" t="str">
            <v>評価報告書の作成業務
一式</v>
          </cell>
          <cell r="J7" t="str">
            <v>支出負担行為担当官
金沢国税局総務部次長
澤崎　辰則
石川県金沢市広坂２－２－６０</v>
          </cell>
          <cell r="K7"/>
          <cell r="L7"/>
          <cell r="M7">
            <v>44872</v>
          </cell>
          <cell r="N7" t="str">
            <v>EYストラテジー・アンド・コンサルティング株式会社
東京都千代田区有楽町１－１－２</v>
          </cell>
          <cell r="O7">
            <v>6010001107003</v>
          </cell>
          <cell r="P7" t="str">
            <v>⑥その他の法人等</v>
          </cell>
          <cell r="Q7"/>
          <cell r="R7" t="str">
            <v>①一般競争入札</v>
          </cell>
          <cell r="S7"/>
          <cell r="T7">
            <v>5895146</v>
          </cell>
          <cell r="U7">
            <v>5495050</v>
          </cell>
          <cell r="V7"/>
          <cell r="W7">
            <v>0.93200000000000005</v>
          </cell>
          <cell r="X7"/>
          <cell r="Y7"/>
          <cell r="Z7" t="str">
            <v>×</v>
          </cell>
          <cell r="AA7" t="str">
            <v>②同種の他の契約の予定価格を類推されるおそれがあるため公表しない</v>
          </cell>
          <cell r="AB7">
            <v>2</v>
          </cell>
          <cell r="AC7">
            <v>2</v>
          </cell>
          <cell r="AD7" t="str">
            <v>○</v>
          </cell>
          <cell r="AE7"/>
          <cell r="AF7" t="str">
            <v>○</v>
          </cell>
          <cell r="AG7"/>
          <cell r="AH7"/>
          <cell r="AI7"/>
          <cell r="AJ7"/>
          <cell r="AK7"/>
          <cell r="AL7"/>
          <cell r="AM7"/>
          <cell r="AN7"/>
          <cell r="AO7"/>
          <cell r="AP7"/>
          <cell r="AQ7"/>
          <cell r="AR7"/>
          <cell r="AS7"/>
          <cell r="AT7"/>
          <cell r="AU7"/>
          <cell r="AV7"/>
          <cell r="AW7"/>
          <cell r="AX7"/>
          <cell r="AY7"/>
          <cell r="AZ7"/>
          <cell r="BA7"/>
          <cell r="BB7"/>
          <cell r="BC7" t="str">
            <v>予定価格</v>
          </cell>
          <cell r="BD7" t="str">
            <v>○</v>
          </cell>
          <cell r="BE7" t="str">
            <v>×</v>
          </cell>
          <cell r="BF7" t="str">
            <v>○</v>
          </cell>
          <cell r="BG7" t="str">
            <v>○</v>
          </cell>
          <cell r="BH7">
            <v>0</v>
          </cell>
          <cell r="BI7" t="str">
            <v>⑩役務</v>
          </cell>
          <cell r="BJ7" t="str">
            <v/>
          </cell>
          <cell r="BK7"/>
          <cell r="BL7" t="str">
            <v/>
          </cell>
          <cell r="BM7" t="str">
            <v>○</v>
          </cell>
          <cell r="BN7" t="b">
            <v>1</v>
          </cell>
          <cell r="BO7" t="b">
            <v>1</v>
          </cell>
        </row>
        <row r="8">
          <cell r="E8" t="str">
            <v/>
          </cell>
          <cell r="F8">
            <v>1</v>
          </cell>
          <cell r="G8" t="str">
            <v>Dg099</v>
          </cell>
          <cell r="H8" t="str">
            <v>⑩役務</v>
          </cell>
          <cell r="I8" t="str">
            <v>確定申告期における電話相談業務委託
222人日</v>
          </cell>
          <cell r="J8" t="str">
            <v>支出負担行為担当官
金沢国税局総務部次長
澤崎　辰則
石川県金沢市広坂２－２－６０</v>
          </cell>
          <cell r="K8"/>
          <cell r="L8"/>
          <cell r="M8">
            <v>44879</v>
          </cell>
          <cell r="N8" t="str">
            <v>北陸税理士会
石川県金沢市北安江３－４－６</v>
          </cell>
          <cell r="O8">
            <v>7220005002203</v>
          </cell>
          <cell r="P8" t="str">
            <v>⑥その他の法人等</v>
          </cell>
          <cell r="Q8"/>
          <cell r="R8" t="str">
            <v>④随意契約（企画競争無し）</v>
          </cell>
          <cell r="S8"/>
          <cell r="T8">
            <v>5813958</v>
          </cell>
          <cell r="U8" t="str">
            <v>＠26,189円/日</v>
          </cell>
          <cell r="V8">
            <v>5813958</v>
          </cell>
          <cell r="W8">
            <v>1</v>
          </cell>
          <cell r="X8"/>
          <cell r="Y8"/>
          <cell r="Z8" t="str">
            <v>×</v>
          </cell>
          <cell r="AA8" t="str">
            <v>①公表</v>
          </cell>
          <cell r="AB8">
            <v>1</v>
          </cell>
          <cell r="AC8">
            <v>1</v>
          </cell>
          <cell r="AD8" t="str">
            <v>○</v>
          </cell>
          <cell r="AE8"/>
          <cell r="AF8" t="str">
            <v>×</v>
          </cell>
          <cell r="AG8"/>
          <cell r="AH8" t="str">
            <v>①会計法第29条の3第4項（契約の性質又は目的が競争を許さない場合）</v>
          </cell>
          <cell r="AI8" t="str">
            <v>公告による企画案募集の結果、応募者が１者のみであり、競争性がなく会計法29条の３第４項に該当するため。</v>
          </cell>
          <cell r="AJ8" t="str">
            <v>単価契約
予定調達総額
5,813,958円</v>
          </cell>
          <cell r="AK8"/>
          <cell r="AL8"/>
          <cell r="AM8"/>
          <cell r="AN8"/>
          <cell r="AO8"/>
          <cell r="AP8"/>
          <cell r="AQ8"/>
          <cell r="AR8"/>
          <cell r="AS8"/>
          <cell r="AT8"/>
          <cell r="AU8"/>
          <cell r="AV8"/>
          <cell r="AW8"/>
          <cell r="AX8"/>
          <cell r="AY8"/>
          <cell r="AZ8"/>
          <cell r="BA8"/>
          <cell r="BB8"/>
          <cell r="BC8" t="str">
            <v>年間支払金額</v>
          </cell>
          <cell r="BD8" t="str">
            <v>○</v>
          </cell>
          <cell r="BE8" t="str">
            <v>×</v>
          </cell>
          <cell r="BF8" t="str">
            <v>×</v>
          </cell>
          <cell r="BG8" t="str">
            <v>×</v>
          </cell>
          <cell r="BH8" t="str">
            <v/>
          </cell>
          <cell r="BI8" t="str">
            <v>⑩役務</v>
          </cell>
          <cell r="BJ8" t="str">
            <v>単価契約</v>
          </cell>
          <cell r="BK8"/>
          <cell r="BL8" t="str">
            <v/>
          </cell>
          <cell r="BM8" t="str">
            <v>○</v>
          </cell>
          <cell r="BN8" t="b">
            <v>1</v>
          </cell>
          <cell r="BO8" t="b">
            <v>1</v>
          </cell>
        </row>
        <row r="9">
          <cell r="E9" t="str">
            <v/>
          </cell>
          <cell r="F9">
            <v>2</v>
          </cell>
          <cell r="G9" t="str">
            <v>Dg100</v>
          </cell>
          <cell r="H9" t="str">
            <v>⑩役務</v>
          </cell>
          <cell r="I9" t="str">
            <v>富山税務署の確定申告期における無料税務相談業務委託
80人日</v>
          </cell>
          <cell r="J9" t="str">
            <v>支出負担行為担当官
金沢国税局総務部次長
澤崎　辰則
石川県金沢市広坂２－２－６０</v>
          </cell>
          <cell r="K9"/>
          <cell r="L9"/>
          <cell r="M9">
            <v>44879</v>
          </cell>
          <cell r="N9" t="str">
            <v>北陸税理士会
石川県金沢市北安江３－４－６</v>
          </cell>
          <cell r="O9">
            <v>7220005002203</v>
          </cell>
          <cell r="P9" t="str">
            <v>⑥その他の法人等</v>
          </cell>
          <cell r="Q9"/>
          <cell r="R9" t="str">
            <v>④随意契約（企画競争無し）</v>
          </cell>
          <cell r="S9"/>
          <cell r="T9">
            <v>1592320</v>
          </cell>
          <cell r="U9" t="str">
            <v>＠19,904円/日</v>
          </cell>
          <cell r="V9">
            <v>1592320</v>
          </cell>
          <cell r="W9">
            <v>1</v>
          </cell>
          <cell r="X9"/>
          <cell r="Y9"/>
          <cell r="Z9" t="str">
            <v>×</v>
          </cell>
          <cell r="AA9" t="str">
            <v>①公表</v>
          </cell>
          <cell r="AB9">
            <v>1</v>
          </cell>
          <cell r="AC9">
            <v>1</v>
          </cell>
          <cell r="AD9" t="str">
            <v>○</v>
          </cell>
          <cell r="AE9"/>
          <cell r="AF9" t="str">
            <v>×</v>
          </cell>
          <cell r="AG9"/>
          <cell r="AH9" t="str">
            <v>①会計法第29条の3第4項（契約の性質又は目的が競争を許さない場合）</v>
          </cell>
          <cell r="AI9" t="str">
            <v>公告による企画案募集の結果、応募者が１者のみであり、競争性がなく会計法29条の３第４項に該当するため。</v>
          </cell>
          <cell r="AJ9" t="str">
            <v>単価契約
予定調達総額
1,592,320円</v>
          </cell>
          <cell r="AK9"/>
          <cell r="AL9"/>
          <cell r="AM9"/>
          <cell r="AN9"/>
          <cell r="AO9"/>
          <cell r="AP9"/>
          <cell r="AQ9"/>
          <cell r="AR9"/>
          <cell r="AS9"/>
          <cell r="AT9"/>
          <cell r="AU9"/>
          <cell r="AV9"/>
          <cell r="AW9"/>
          <cell r="AX9"/>
          <cell r="AY9"/>
          <cell r="AZ9"/>
          <cell r="BA9"/>
          <cell r="BB9"/>
          <cell r="BC9" t="str">
            <v>年間支払金額</v>
          </cell>
          <cell r="BD9" t="str">
            <v>○</v>
          </cell>
          <cell r="BE9" t="str">
            <v>×</v>
          </cell>
          <cell r="BF9" t="str">
            <v>×</v>
          </cell>
          <cell r="BG9" t="str">
            <v>×</v>
          </cell>
          <cell r="BH9" t="str">
            <v/>
          </cell>
          <cell r="BI9" t="str">
            <v>⑩役務</v>
          </cell>
          <cell r="BJ9" t="str">
            <v>単価契約</v>
          </cell>
          <cell r="BK9"/>
          <cell r="BL9" t="str">
            <v/>
          </cell>
          <cell r="BM9" t="str">
            <v>○</v>
          </cell>
          <cell r="BN9" t="b">
            <v>1</v>
          </cell>
          <cell r="BO9" t="b">
            <v>1</v>
          </cell>
        </row>
        <row r="10">
          <cell r="E10" t="str">
            <v/>
          </cell>
          <cell r="F10">
            <v>3</v>
          </cell>
          <cell r="G10" t="str">
            <v>Dg101</v>
          </cell>
          <cell r="H10" t="str">
            <v>⑩役務</v>
          </cell>
          <cell r="I10" t="str">
            <v>金沢税務署の確定申告期における無料税務相談業務委託
145人日</v>
          </cell>
          <cell r="J10" t="str">
            <v>支出負担行為担当官
金沢国税局総務部次長
澤崎　辰則
石川県金沢市広坂２－２－６０</v>
          </cell>
          <cell r="K10"/>
          <cell r="L10"/>
          <cell r="M10">
            <v>44879</v>
          </cell>
          <cell r="N10" t="str">
            <v>北陸税理士会
石川県金沢市北安江３－４－６</v>
          </cell>
          <cell r="O10">
            <v>7220005002203</v>
          </cell>
          <cell r="P10" t="str">
            <v>⑥その他の法人等</v>
          </cell>
          <cell r="Q10"/>
          <cell r="R10" t="str">
            <v>④随意契約（企画競争無し）</v>
          </cell>
          <cell r="S10"/>
          <cell r="T10">
            <v>2886080</v>
          </cell>
          <cell r="U10" t="str">
            <v>＠19,904円/日</v>
          </cell>
          <cell r="V10">
            <v>2886080</v>
          </cell>
          <cell r="W10">
            <v>1</v>
          </cell>
          <cell r="X10"/>
          <cell r="Y10"/>
          <cell r="Z10" t="str">
            <v>×</v>
          </cell>
          <cell r="AA10" t="str">
            <v>①公表</v>
          </cell>
          <cell r="AB10">
            <v>1</v>
          </cell>
          <cell r="AC10">
            <v>1</v>
          </cell>
          <cell r="AD10" t="str">
            <v>○</v>
          </cell>
          <cell r="AE10"/>
          <cell r="AF10" t="str">
            <v>×</v>
          </cell>
          <cell r="AG10"/>
          <cell r="AH10" t="str">
            <v>①会計法第29条の3第4項（契約の性質又は目的が競争を許さない場合）</v>
          </cell>
          <cell r="AI10" t="str">
            <v>公告による企画案募集の結果、応募者が１者のみであり、競争性がなく会計法29条の３第４項に該当するため。</v>
          </cell>
          <cell r="AJ10" t="str">
            <v>単価契約
予定調達総額
2,886,080円</v>
          </cell>
          <cell r="AK10"/>
          <cell r="AL10"/>
          <cell r="AM10"/>
          <cell r="AN10"/>
          <cell r="AO10"/>
          <cell r="AP10"/>
          <cell r="AQ10"/>
          <cell r="AR10"/>
          <cell r="AS10"/>
          <cell r="AT10"/>
          <cell r="AU10"/>
          <cell r="AV10"/>
          <cell r="AW10"/>
          <cell r="AX10"/>
          <cell r="AY10"/>
          <cell r="AZ10"/>
          <cell r="BA10"/>
          <cell r="BB10"/>
          <cell r="BC10" t="str">
            <v>年間支払金額</v>
          </cell>
          <cell r="BD10" t="str">
            <v>○</v>
          </cell>
          <cell r="BE10" t="str">
            <v>×</v>
          </cell>
          <cell r="BF10" t="str">
            <v>×</v>
          </cell>
          <cell r="BG10" t="str">
            <v>×</v>
          </cell>
          <cell r="BH10" t="str">
            <v/>
          </cell>
          <cell r="BI10" t="str">
            <v>⑩役務</v>
          </cell>
          <cell r="BJ10" t="str">
            <v>単価契約</v>
          </cell>
          <cell r="BK10"/>
          <cell r="BL10" t="str">
            <v/>
          </cell>
          <cell r="BM10" t="str">
            <v>○</v>
          </cell>
          <cell r="BN10" t="b">
            <v>1</v>
          </cell>
          <cell r="BO10" t="b">
            <v>1</v>
          </cell>
        </row>
        <row r="11">
          <cell r="E11" t="str">
            <v/>
          </cell>
          <cell r="F11">
            <v>4</v>
          </cell>
          <cell r="G11" t="str">
            <v>Dg102</v>
          </cell>
          <cell r="H11" t="str">
            <v>⑩役務</v>
          </cell>
          <cell r="I11" t="str">
            <v>小松税務署の確定申告期における無料税務相談業務委託
59人日</v>
          </cell>
          <cell r="J11" t="str">
            <v>支出負担行為担当官
金沢国税局総務部次長
澤崎　辰則
石川県金沢市広坂２－２－６０</v>
          </cell>
          <cell r="K11"/>
          <cell r="L11"/>
          <cell r="M11">
            <v>44879</v>
          </cell>
          <cell r="N11" t="str">
            <v>北陸税理士会
石川県金沢市北安江３－４－６</v>
          </cell>
          <cell r="O11">
            <v>7220005002203</v>
          </cell>
          <cell r="P11" t="str">
            <v>⑥その他の法人等</v>
          </cell>
          <cell r="Q11"/>
          <cell r="R11" t="str">
            <v>④随意契約（企画競争無し）</v>
          </cell>
          <cell r="S11"/>
          <cell r="T11">
            <v>1174336</v>
          </cell>
          <cell r="U11" t="str">
            <v>＠19,904円/日</v>
          </cell>
          <cell r="V11">
            <v>1174336</v>
          </cell>
          <cell r="W11">
            <v>1</v>
          </cell>
          <cell r="X11"/>
          <cell r="Y11"/>
          <cell r="Z11" t="str">
            <v>×</v>
          </cell>
          <cell r="AA11" t="str">
            <v>①公表</v>
          </cell>
          <cell r="AB11">
            <v>1</v>
          </cell>
          <cell r="AC11">
            <v>1</v>
          </cell>
          <cell r="AD11" t="str">
            <v>○</v>
          </cell>
          <cell r="AE11"/>
          <cell r="AF11" t="str">
            <v>×</v>
          </cell>
          <cell r="AG11"/>
          <cell r="AH11" t="str">
            <v>①会計法第29条の3第4項（契約の性質又は目的が競争を許さない場合）</v>
          </cell>
          <cell r="AI11" t="str">
            <v>公告による企画案募集の結果、応募者が１者のみであり、競争性がなく会計法29条の３第４項に該当するため。</v>
          </cell>
          <cell r="AJ11" t="str">
            <v>単価契約
予定調達総額
1,174,336円</v>
          </cell>
          <cell r="AK11"/>
          <cell r="AL11"/>
          <cell r="AM11"/>
          <cell r="AN11"/>
          <cell r="AO11"/>
          <cell r="AP11"/>
          <cell r="AQ11"/>
          <cell r="AR11"/>
          <cell r="AS11"/>
          <cell r="AT11"/>
          <cell r="AU11"/>
          <cell r="AV11"/>
          <cell r="AW11"/>
          <cell r="AX11"/>
          <cell r="AY11"/>
          <cell r="AZ11"/>
          <cell r="BA11"/>
          <cell r="BB11"/>
          <cell r="BC11" t="str">
            <v>年間支払金額</v>
          </cell>
          <cell r="BD11" t="str">
            <v>○</v>
          </cell>
          <cell r="BE11" t="str">
            <v>×</v>
          </cell>
          <cell r="BF11" t="str">
            <v>×</v>
          </cell>
          <cell r="BG11" t="str">
            <v>×</v>
          </cell>
          <cell r="BH11" t="str">
            <v/>
          </cell>
          <cell r="BI11" t="str">
            <v>⑩役務</v>
          </cell>
          <cell r="BJ11" t="str">
            <v>単価契約</v>
          </cell>
          <cell r="BK11"/>
          <cell r="BL11" t="str">
            <v/>
          </cell>
          <cell r="BM11" t="str">
            <v>○</v>
          </cell>
          <cell r="BN11" t="b">
            <v>1</v>
          </cell>
          <cell r="BO11" t="b">
            <v>1</v>
          </cell>
        </row>
        <row r="12">
          <cell r="E12" t="str">
            <v/>
          </cell>
          <cell r="F12">
            <v>5</v>
          </cell>
          <cell r="G12" t="str">
            <v>Dg103</v>
          </cell>
          <cell r="H12" t="str">
            <v>⑩役務</v>
          </cell>
          <cell r="I12" t="str">
            <v>福井税務署の確定申告期における無料税務相談業務委託
66人日</v>
          </cell>
          <cell r="J12" t="str">
            <v>支出負担行為担当官
金沢国税局総務部次長
澤崎　辰則
石川県金沢市広坂２－２－６０</v>
          </cell>
          <cell r="K12"/>
          <cell r="L12"/>
          <cell r="M12">
            <v>44879</v>
          </cell>
          <cell r="N12" t="str">
            <v>北陸税理士会
石川県金沢市北安江３－４－６</v>
          </cell>
          <cell r="O12">
            <v>7220005002203</v>
          </cell>
          <cell r="P12" t="str">
            <v>⑥その他の法人等</v>
          </cell>
          <cell r="Q12"/>
          <cell r="R12" t="str">
            <v>④随意契約（企画競争無し）</v>
          </cell>
          <cell r="S12"/>
          <cell r="T12">
            <v>1313664</v>
          </cell>
          <cell r="U12" t="str">
            <v>＠19,904円/日</v>
          </cell>
          <cell r="V12">
            <v>1313664</v>
          </cell>
          <cell r="W12">
            <v>1</v>
          </cell>
          <cell r="X12"/>
          <cell r="Y12"/>
          <cell r="Z12" t="str">
            <v>×</v>
          </cell>
          <cell r="AA12" t="str">
            <v>①公表</v>
          </cell>
          <cell r="AB12">
            <v>1</v>
          </cell>
          <cell r="AC12">
            <v>1</v>
          </cell>
          <cell r="AD12" t="str">
            <v>○</v>
          </cell>
          <cell r="AE12"/>
          <cell r="AF12" t="str">
            <v>×</v>
          </cell>
          <cell r="AG12"/>
          <cell r="AH12" t="str">
            <v>①会計法第29条の3第4項（契約の性質又は目的が競争を許さない場合）</v>
          </cell>
          <cell r="AI12" t="str">
            <v>公告による企画案募集の結果、応募者が１者のみであり、競争性がなく会計法29条の３第４項に該当するため。</v>
          </cell>
          <cell r="AJ12" t="str">
            <v>単価契約
予定調達総額
1,313,664円</v>
          </cell>
          <cell r="AK12"/>
          <cell r="AL12"/>
          <cell r="AM12"/>
          <cell r="AN12"/>
          <cell r="AO12"/>
          <cell r="AP12"/>
          <cell r="AQ12"/>
          <cell r="AR12"/>
          <cell r="AS12"/>
          <cell r="AT12"/>
          <cell r="AU12"/>
          <cell r="AV12"/>
          <cell r="AW12"/>
          <cell r="AX12"/>
          <cell r="AY12"/>
          <cell r="AZ12"/>
          <cell r="BA12"/>
          <cell r="BB12"/>
          <cell r="BC12" t="str">
            <v>年間支払金額</v>
          </cell>
          <cell r="BD12" t="str">
            <v>○</v>
          </cell>
          <cell r="BE12" t="str">
            <v>×</v>
          </cell>
          <cell r="BF12" t="str">
            <v>×</v>
          </cell>
          <cell r="BG12" t="str">
            <v>×</v>
          </cell>
          <cell r="BH12" t="str">
            <v/>
          </cell>
          <cell r="BI12" t="str">
            <v>⑩役務</v>
          </cell>
          <cell r="BJ12" t="str">
            <v>単価契約</v>
          </cell>
          <cell r="BK12"/>
          <cell r="BL12" t="str">
            <v/>
          </cell>
          <cell r="BM12" t="str">
            <v>○</v>
          </cell>
          <cell r="BN12" t="b">
            <v>1</v>
          </cell>
          <cell r="BO12" t="b">
            <v>1</v>
          </cell>
        </row>
        <row r="13">
          <cell r="E13">
            <v>3</v>
          </cell>
          <cell r="F13" t="str">
            <v/>
          </cell>
          <cell r="G13" t="str">
            <v>Dg104</v>
          </cell>
          <cell r="H13" t="str">
            <v>⑦物品等購入</v>
          </cell>
          <cell r="I13" t="str">
            <v>複合機の購入
27台</v>
          </cell>
          <cell r="J13" t="str">
            <v>支出負担行為担当官
金沢国税局総務部次長
澤崎　辰則
石川県金沢市広坂２－２－６０</v>
          </cell>
          <cell r="K13"/>
          <cell r="L13"/>
          <cell r="M13">
            <v>44879</v>
          </cell>
          <cell r="N13" t="str">
            <v>株式会社丸菱
石川県金沢市問屋町２－２０</v>
          </cell>
          <cell r="O13">
            <v>7220001006769</v>
          </cell>
          <cell r="P13" t="str">
            <v>⑥その他の法人等</v>
          </cell>
          <cell r="Q13"/>
          <cell r="R13" t="str">
            <v>①一般競争入札</v>
          </cell>
          <cell r="S13"/>
          <cell r="T13">
            <v>10515978</v>
          </cell>
          <cell r="U13">
            <v>8580000</v>
          </cell>
          <cell r="V13"/>
          <cell r="W13">
            <v>0.81499999999999995</v>
          </cell>
          <cell r="X13"/>
          <cell r="Y13"/>
          <cell r="Z13" t="str">
            <v>×</v>
          </cell>
          <cell r="AA13" t="str">
            <v>②同種の他の契約の予定価格を類推されるおそれがあるため公表しない</v>
          </cell>
          <cell r="AB13">
            <v>2</v>
          </cell>
          <cell r="AC13">
            <v>0</v>
          </cell>
          <cell r="AD13" t="str">
            <v>×</v>
          </cell>
          <cell r="AE13" t="str">
            <v>購入と保守の複数契約を同時に入札するためシステム非対応</v>
          </cell>
          <cell r="AF13" t="str">
            <v>×</v>
          </cell>
          <cell r="AG13"/>
          <cell r="AH13"/>
          <cell r="AI13"/>
          <cell r="AJ13"/>
          <cell r="AK13"/>
          <cell r="AL13"/>
          <cell r="AM13"/>
          <cell r="AN13"/>
          <cell r="AO13"/>
          <cell r="AP13"/>
          <cell r="AQ13"/>
          <cell r="AR13" t="str">
            <v>○</v>
          </cell>
          <cell r="AS13" t="str">
            <v>⑧その他</v>
          </cell>
          <cell r="AT13"/>
          <cell r="AU13" t="str">
            <v>　半導体の供給不足が多少解消され、仕様を充たす製品を納品できる者が増加したため。</v>
          </cell>
          <cell r="AV13"/>
          <cell r="AW13"/>
          <cell r="AX13"/>
          <cell r="AY13" t="str">
            <v>○</v>
          </cell>
          <cell r="AZ13"/>
          <cell r="BA13"/>
          <cell r="BB13"/>
          <cell r="BC13" t="str">
            <v>予定価格</v>
          </cell>
          <cell r="BD13" t="str">
            <v>○</v>
          </cell>
          <cell r="BE13" t="str">
            <v>×</v>
          </cell>
          <cell r="BF13" t="str">
            <v>○</v>
          </cell>
          <cell r="BG13" t="str">
            <v>○</v>
          </cell>
          <cell r="BH13">
            <v>0</v>
          </cell>
          <cell r="BI13" t="str">
            <v>⑦物品等購入</v>
          </cell>
          <cell r="BJ13" t="str">
            <v/>
          </cell>
          <cell r="BK13"/>
          <cell r="BL13" t="str">
            <v/>
          </cell>
          <cell r="BM13" t="str">
            <v>○</v>
          </cell>
          <cell r="BN13" t="b">
            <v>1</v>
          </cell>
          <cell r="BO13" t="b">
            <v>1</v>
          </cell>
        </row>
        <row r="14">
          <cell r="E14">
            <v>4</v>
          </cell>
          <cell r="F14" t="str">
            <v/>
          </cell>
          <cell r="G14" t="str">
            <v>Dg105</v>
          </cell>
          <cell r="H14" t="str">
            <v>⑩役務</v>
          </cell>
          <cell r="I14" t="str">
            <v>複合機の保守及び消耗品供給に関する業務
モノクロ10,648,800枚
カラー255,000枚</v>
          </cell>
          <cell r="J14" t="str">
            <v>支出負担行為担当官
金沢国税局総務部次長
澤崎　辰則
石川県金沢市広坂２－２－６０</v>
          </cell>
          <cell r="K14"/>
          <cell r="L14"/>
          <cell r="M14">
            <v>44879</v>
          </cell>
          <cell r="N14" t="str">
            <v>株式会社丸菱
石川県金沢市問屋町２－２０</v>
          </cell>
          <cell r="O14">
            <v>7220001006769</v>
          </cell>
          <cell r="P14" t="str">
            <v>⑥その他の法人等</v>
          </cell>
          <cell r="Q14"/>
          <cell r="R14" t="str">
            <v>①一般競争入札</v>
          </cell>
          <cell r="S14"/>
          <cell r="T14">
            <v>11474694</v>
          </cell>
          <cell r="U14">
            <v>7985274</v>
          </cell>
          <cell r="V14"/>
          <cell r="W14">
            <v>0.69499999999999995</v>
          </cell>
          <cell r="X14"/>
          <cell r="Y14"/>
          <cell r="Z14" t="str">
            <v>×</v>
          </cell>
          <cell r="AA14" t="str">
            <v>②同種の他の契約の予定価格を類推されるおそれがあるため公表しない</v>
          </cell>
          <cell r="AB14">
            <v>2</v>
          </cell>
          <cell r="AC14">
            <v>0</v>
          </cell>
          <cell r="AD14" t="str">
            <v>×</v>
          </cell>
          <cell r="AE14" t="str">
            <v>購入と保守の複数契約を同時に入札するためシステム非対応</v>
          </cell>
          <cell r="AF14" t="str">
            <v>×</v>
          </cell>
          <cell r="AG14" t="str">
            <v>③国庫債務負担行為</v>
          </cell>
          <cell r="AH14"/>
          <cell r="AI14"/>
          <cell r="AJ14"/>
          <cell r="AK14"/>
          <cell r="AL14"/>
          <cell r="AM14"/>
          <cell r="AN14"/>
          <cell r="AO14"/>
          <cell r="AP14"/>
          <cell r="AQ14"/>
          <cell r="AR14" t="str">
            <v>○</v>
          </cell>
          <cell r="AS14" t="str">
            <v>⑧その他</v>
          </cell>
          <cell r="AT14"/>
          <cell r="AU14" t="str">
            <v>　半導体の供給不足が多少解消され、仕様を充たす製品を納品できる者が増加したため。</v>
          </cell>
          <cell r="AV14"/>
          <cell r="AW14"/>
          <cell r="AX14"/>
          <cell r="AY14" t="str">
            <v>○</v>
          </cell>
          <cell r="AZ14"/>
          <cell r="BA14"/>
          <cell r="BB14"/>
          <cell r="BC14" t="str">
            <v>契約総額</v>
          </cell>
          <cell r="BD14" t="str">
            <v>○</v>
          </cell>
          <cell r="BE14" t="str">
            <v>×</v>
          </cell>
          <cell r="BF14" t="str">
            <v>×</v>
          </cell>
          <cell r="BG14" t="str">
            <v>×</v>
          </cell>
          <cell r="BH14" t="str">
            <v/>
          </cell>
          <cell r="BI14" t="str">
            <v>⑩役務</v>
          </cell>
          <cell r="BJ14" t="str">
            <v/>
          </cell>
          <cell r="BK14"/>
          <cell r="BL14" t="str">
            <v/>
          </cell>
          <cell r="BM14" t="str">
            <v>○</v>
          </cell>
          <cell r="BN14" t="b">
            <v>1</v>
          </cell>
          <cell r="BO14" t="b">
            <v>1</v>
          </cell>
        </row>
        <row r="15">
          <cell r="E15">
            <v>5</v>
          </cell>
          <cell r="F15" t="str">
            <v/>
          </cell>
          <cell r="G15" t="str">
            <v>Dg106</v>
          </cell>
          <cell r="H15" t="str">
            <v>⑩役務</v>
          </cell>
          <cell r="I15" t="str">
            <v>申告会場設置パーソナルコンピュータの設定等業務
一式</v>
          </cell>
          <cell r="J15" t="str">
            <v>支出負担行為担当官
金沢国税局総務部次長
澤崎　辰則
石川県金沢市広坂２－２－６０</v>
          </cell>
          <cell r="K15"/>
          <cell r="L15"/>
          <cell r="M15">
            <v>44883</v>
          </cell>
          <cell r="N15" t="str">
            <v>共同コンピュータ株式会社
福井県福井市月見５－４－４</v>
          </cell>
          <cell r="O15">
            <v>8210001014391</v>
          </cell>
          <cell r="P15" t="str">
            <v>⑥その他の法人等</v>
          </cell>
          <cell r="Q15"/>
          <cell r="R15" t="str">
            <v>①一般競争入札</v>
          </cell>
          <cell r="S15"/>
          <cell r="T15">
            <v>2706884</v>
          </cell>
          <cell r="U15">
            <v>2182400</v>
          </cell>
          <cell r="V15"/>
          <cell r="W15">
            <v>0.80600000000000005</v>
          </cell>
          <cell r="X15"/>
          <cell r="Y15"/>
          <cell r="Z15" t="str">
            <v>×</v>
          </cell>
          <cell r="AA15" t="str">
            <v>②同種の他の契約の予定価格を類推されるおそれがあるため公表しない</v>
          </cell>
          <cell r="AB15">
            <v>2</v>
          </cell>
          <cell r="AC15">
            <v>2</v>
          </cell>
          <cell r="AD15" t="str">
            <v>○</v>
          </cell>
          <cell r="AE15"/>
          <cell r="AF15" t="str">
            <v>×</v>
          </cell>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v>0</v>
          </cell>
          <cell r="BI15" t="str">
            <v>⑩役務</v>
          </cell>
          <cell r="BJ15" t="str">
            <v/>
          </cell>
          <cell r="BK15"/>
          <cell r="BL15" t="str">
            <v/>
          </cell>
          <cell r="BM15" t="str">
            <v>○</v>
          </cell>
          <cell r="BN15" t="b">
            <v>1</v>
          </cell>
          <cell r="BO15" t="b">
            <v>1</v>
          </cell>
        </row>
        <row r="16">
          <cell r="E16">
            <v>6</v>
          </cell>
          <cell r="F16" t="str">
            <v/>
          </cell>
          <cell r="G16" t="str">
            <v>Dg107</v>
          </cell>
          <cell r="H16" t="str">
            <v>⑩役務</v>
          </cell>
          <cell r="I16" t="str">
            <v>「令和4年分確定申告用ダイレクトメール」の刷成及び発送代行業務　　　
37,000部</v>
          </cell>
          <cell r="J16" t="str">
            <v>支出負担行為担当官
金沢国税局総務部次長
澤崎　辰則
石川県金沢市広坂２－２－６０</v>
          </cell>
          <cell r="K16"/>
          <cell r="L16"/>
          <cell r="M16">
            <v>44890</v>
          </cell>
          <cell r="N16" t="str">
            <v>キクラ印刷株式会社
富山県高岡市樋詰４８－２</v>
          </cell>
          <cell r="O16">
            <v>6230001009895</v>
          </cell>
          <cell r="P16" t="str">
            <v>⑥その他の法人等</v>
          </cell>
          <cell r="Q16"/>
          <cell r="R16" t="str">
            <v>①一般競争入札</v>
          </cell>
          <cell r="S16"/>
          <cell r="T16">
            <v>3459500</v>
          </cell>
          <cell r="U16">
            <v>3459500</v>
          </cell>
          <cell r="V16"/>
          <cell r="W16">
            <v>1</v>
          </cell>
          <cell r="X16"/>
          <cell r="Y16"/>
          <cell r="Z16" t="str">
            <v>×</v>
          </cell>
          <cell r="AA16" t="str">
            <v>②同種の他の契約の予定価格を類推されるおそれがあるため公表しない</v>
          </cell>
          <cell r="AB16">
            <v>4</v>
          </cell>
          <cell r="AC16">
            <v>0</v>
          </cell>
          <cell r="AD16" t="str">
            <v>○</v>
          </cell>
          <cell r="AE16"/>
          <cell r="AF16" t="str">
            <v>×</v>
          </cell>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v>0</v>
          </cell>
          <cell r="BI16" t="str">
            <v>⑩役務</v>
          </cell>
          <cell r="BJ16" t="str">
            <v/>
          </cell>
          <cell r="BK16"/>
          <cell r="BL16" t="str">
            <v/>
          </cell>
          <cell r="BM16" t="str">
            <v>○</v>
          </cell>
          <cell r="BN16" t="b">
            <v>1</v>
          </cell>
          <cell r="BO16" t="b">
            <v>1</v>
          </cell>
        </row>
        <row r="17">
          <cell r="E17" t="str">
            <v/>
          </cell>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E18" t="str">
            <v/>
          </cell>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E19" t="str">
            <v/>
          </cell>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E20" t="str">
            <v/>
          </cell>
          <cell r="F20" t="str">
            <v/>
          </cell>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E21" t="str">
            <v/>
          </cell>
          <cell r="F21" t="str">
            <v/>
          </cell>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E22" t="str">
            <v/>
          </cell>
          <cell r="F22" t="str">
            <v/>
          </cell>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E23" t="str">
            <v/>
          </cell>
          <cell r="F23" t="str">
            <v/>
          </cell>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E24" t="str">
            <v/>
          </cell>
          <cell r="F24" t="str">
            <v/>
          </cell>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E25" t="str">
            <v/>
          </cell>
          <cell r="F25" t="str">
            <v/>
          </cell>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E26" t="str">
            <v/>
          </cell>
          <cell r="F26" t="str">
            <v/>
          </cell>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E27" t="str">
            <v/>
          </cell>
          <cell r="F27" t="str">
            <v/>
          </cell>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row r="1001">
          <cell r="G1001"/>
          <cell r="H1001"/>
          <cell r="I1001"/>
          <cell r="J1001"/>
          <cell r="K1001"/>
          <cell r="L1001"/>
          <cell r="M1001"/>
          <cell r="N1001"/>
          <cell r="O1001"/>
          <cell r="P1001"/>
          <cell r="Q1001"/>
          <cell r="R1001"/>
          <cell r="S1001"/>
          <cell r="T1001"/>
          <cell r="U1001"/>
          <cell r="V1001"/>
          <cell r="W1001" t="str">
            <v>－</v>
          </cell>
          <cell r="X1001"/>
          <cell r="Y1001"/>
          <cell r="Z1001"/>
          <cell r="AA1001"/>
          <cell r="AB1001"/>
          <cell r="AC1001"/>
          <cell r="AD1001"/>
          <cell r="AE1001"/>
          <cell r="AF1001"/>
          <cell r="AG1001"/>
          <cell r="AH1001"/>
          <cell r="AI1001"/>
          <cell r="AJ1001"/>
          <cell r="AK1001"/>
          <cell r="AL1001"/>
          <cell r="AM1001"/>
          <cell r="AN1001"/>
          <cell r="AO1001"/>
          <cell r="AP1001"/>
          <cell r="AQ1001"/>
          <cell r="AR1001"/>
          <cell r="AS1001"/>
          <cell r="AT1001"/>
          <cell r="AU1001"/>
          <cell r="AV1001"/>
          <cell r="AW1001"/>
          <cell r="AX1001"/>
          <cell r="AY1001"/>
          <cell r="AZ1001"/>
          <cell r="BA1001"/>
          <cell r="BB1001"/>
          <cell r="BC1001" t="str">
            <v>予定価格</v>
          </cell>
          <cell r="BD1001" t="str">
            <v>×</v>
          </cell>
          <cell r="BE1001" t="str">
            <v>×</v>
          </cell>
          <cell r="BF1001" t="str">
            <v>×</v>
          </cell>
          <cell r="BG1001" t="str">
            <v>×</v>
          </cell>
          <cell r="BH1001" t="str">
            <v/>
          </cell>
          <cell r="BI1001">
            <v>0</v>
          </cell>
          <cell r="BJ1001" t="str">
            <v/>
          </cell>
          <cell r="BK1001"/>
          <cell r="BL1001" t="str">
            <v/>
          </cell>
          <cell r="BM1001" t="str">
            <v>○</v>
          </cell>
          <cell r="BN1001" t="b">
            <v>1</v>
          </cell>
          <cell r="BO1001" t="b">
            <v>1</v>
          </cell>
        </row>
        <row r="1002">
          <cell r="G1002"/>
          <cell r="H1002"/>
          <cell r="I1002"/>
          <cell r="J1002"/>
          <cell r="K1002"/>
          <cell r="L1002"/>
          <cell r="M1002"/>
          <cell r="N1002"/>
          <cell r="O1002"/>
          <cell r="P1002"/>
          <cell r="Q1002"/>
          <cell r="R1002"/>
          <cell r="S1002"/>
          <cell r="T1002"/>
          <cell r="U1002"/>
          <cell r="V1002"/>
          <cell r="W1002" t="str">
            <v>－</v>
          </cell>
          <cell r="X1002"/>
          <cell r="Y1002"/>
          <cell r="Z1002"/>
          <cell r="AA1002"/>
          <cell r="AB1002"/>
          <cell r="AC1002"/>
          <cell r="AD1002"/>
          <cell r="AE1002"/>
          <cell r="AF1002"/>
          <cell r="AG1002"/>
          <cell r="AH1002"/>
          <cell r="AI1002"/>
          <cell r="AJ1002"/>
          <cell r="AK1002"/>
          <cell r="AL1002"/>
          <cell r="AM1002"/>
          <cell r="AN1002"/>
          <cell r="AO1002"/>
          <cell r="AP1002"/>
          <cell r="AQ1002"/>
          <cell r="AR1002"/>
          <cell r="AS1002"/>
          <cell r="AT1002"/>
          <cell r="AU1002"/>
          <cell r="AV1002"/>
          <cell r="AW1002"/>
          <cell r="AX1002"/>
          <cell r="AY1002"/>
          <cell r="AZ1002"/>
          <cell r="BA1002"/>
          <cell r="BB1002"/>
          <cell r="BC1002" t="str">
            <v>予定価格</v>
          </cell>
          <cell r="BD1002" t="str">
            <v>×</v>
          </cell>
          <cell r="BE1002" t="str">
            <v>×</v>
          </cell>
          <cell r="BF1002" t="str">
            <v>×</v>
          </cell>
          <cell r="BG1002" t="str">
            <v>×</v>
          </cell>
          <cell r="BH1002" t="str">
            <v/>
          </cell>
          <cell r="BI1002">
            <v>0</v>
          </cell>
          <cell r="BJ1002" t="str">
            <v/>
          </cell>
          <cell r="BK1002"/>
          <cell r="BL1002" t="str">
            <v/>
          </cell>
          <cell r="BM1002" t="str">
            <v>○</v>
          </cell>
          <cell r="BN1002" t="b">
            <v>1</v>
          </cell>
          <cell r="BO1002" t="b">
            <v>1</v>
          </cell>
        </row>
        <row r="1003">
          <cell r="G1003"/>
          <cell r="H1003"/>
          <cell r="I1003"/>
          <cell r="J1003"/>
          <cell r="K1003"/>
          <cell r="L1003"/>
          <cell r="M1003"/>
          <cell r="N1003"/>
          <cell r="O1003"/>
          <cell r="P1003"/>
          <cell r="Q1003"/>
          <cell r="R1003"/>
          <cell r="S1003"/>
          <cell r="T1003"/>
          <cell r="U1003"/>
          <cell r="V1003"/>
          <cell r="W1003" t="str">
            <v>－</v>
          </cell>
          <cell r="X1003"/>
          <cell r="Y1003"/>
          <cell r="Z1003"/>
          <cell r="AA1003"/>
          <cell r="AB1003"/>
          <cell r="AC1003"/>
          <cell r="AD1003"/>
          <cell r="AE1003"/>
          <cell r="AF1003"/>
          <cell r="AG1003"/>
          <cell r="AH1003"/>
          <cell r="AI1003"/>
          <cell r="AJ1003"/>
          <cell r="AK1003"/>
          <cell r="AL1003"/>
          <cell r="AM1003"/>
          <cell r="AN1003"/>
          <cell r="AO1003"/>
          <cell r="AP1003"/>
          <cell r="AQ1003"/>
          <cell r="AR1003"/>
          <cell r="AS1003"/>
          <cell r="AT1003"/>
          <cell r="AU1003"/>
          <cell r="AV1003"/>
          <cell r="AW1003"/>
          <cell r="AX1003"/>
          <cell r="AY1003"/>
          <cell r="AZ1003"/>
          <cell r="BA1003"/>
          <cell r="BB1003"/>
          <cell r="BC1003" t="str">
            <v>予定価格</v>
          </cell>
          <cell r="BD1003" t="str">
            <v>×</v>
          </cell>
          <cell r="BE1003" t="str">
            <v>×</v>
          </cell>
          <cell r="BF1003" t="str">
            <v>×</v>
          </cell>
          <cell r="BG1003" t="str">
            <v>×</v>
          </cell>
          <cell r="BH1003" t="str">
            <v/>
          </cell>
          <cell r="BI1003">
            <v>0</v>
          </cell>
          <cell r="BJ1003" t="str">
            <v/>
          </cell>
          <cell r="BK1003"/>
          <cell r="BL1003" t="str">
            <v/>
          </cell>
          <cell r="BM1003" t="str">
            <v>○</v>
          </cell>
          <cell r="BN1003" t="b">
            <v>1</v>
          </cell>
          <cell r="BO1003" t="b">
            <v>1</v>
          </cell>
        </row>
        <row r="1004">
          <cell r="G1004"/>
          <cell r="H1004"/>
          <cell r="I1004"/>
          <cell r="J1004"/>
          <cell r="K1004"/>
          <cell r="L1004"/>
          <cell r="M1004"/>
          <cell r="N1004"/>
          <cell r="O1004"/>
          <cell r="P1004"/>
          <cell r="Q1004"/>
          <cell r="R1004"/>
          <cell r="S1004"/>
          <cell r="T1004"/>
          <cell r="U1004"/>
          <cell r="V1004"/>
          <cell r="W1004" t="str">
            <v>－</v>
          </cell>
          <cell r="X1004"/>
          <cell r="Y1004"/>
          <cell r="Z1004"/>
          <cell r="AA1004"/>
          <cell r="AB1004"/>
          <cell r="AC1004"/>
          <cell r="AD1004"/>
          <cell r="AE1004"/>
          <cell r="AF1004"/>
          <cell r="AG1004"/>
          <cell r="AH1004"/>
          <cell r="AI1004"/>
          <cell r="AJ1004"/>
          <cell r="AK1004"/>
          <cell r="AL1004"/>
          <cell r="AM1004"/>
          <cell r="AN1004"/>
          <cell r="AO1004"/>
          <cell r="AP1004"/>
          <cell r="AQ1004"/>
          <cell r="AR1004"/>
          <cell r="AS1004"/>
          <cell r="AT1004"/>
          <cell r="AU1004"/>
          <cell r="AV1004"/>
          <cell r="AW1004"/>
          <cell r="AX1004"/>
          <cell r="AY1004"/>
          <cell r="AZ1004"/>
          <cell r="BA1004"/>
          <cell r="BB1004"/>
          <cell r="BC1004" t="str">
            <v>予定価格</v>
          </cell>
          <cell r="BD1004" t="str">
            <v>×</v>
          </cell>
          <cell r="BE1004" t="str">
            <v>×</v>
          </cell>
          <cell r="BF1004" t="str">
            <v>×</v>
          </cell>
          <cell r="BG1004" t="str">
            <v>×</v>
          </cell>
          <cell r="BH1004" t="str">
            <v/>
          </cell>
          <cell r="BI1004">
            <v>0</v>
          </cell>
          <cell r="BJ1004" t="str">
            <v/>
          </cell>
          <cell r="BK1004"/>
          <cell r="BL1004" t="str">
            <v/>
          </cell>
          <cell r="BM1004" t="str">
            <v>○</v>
          </cell>
          <cell r="BN1004" t="b">
            <v>1</v>
          </cell>
          <cell r="BO1004" t="b">
            <v>1</v>
          </cell>
        </row>
        <row r="1005">
          <cell r="G1005"/>
          <cell r="H1005"/>
          <cell r="I1005"/>
          <cell r="J1005"/>
          <cell r="K1005"/>
          <cell r="L1005"/>
          <cell r="M1005"/>
          <cell r="N1005"/>
          <cell r="O1005"/>
          <cell r="P1005"/>
          <cell r="Q1005"/>
          <cell r="R1005"/>
          <cell r="S1005"/>
          <cell r="T1005"/>
          <cell r="U1005"/>
          <cell r="V1005"/>
          <cell r="W1005" t="str">
            <v>－</v>
          </cell>
          <cell r="X1005"/>
          <cell r="Y1005"/>
          <cell r="Z1005"/>
          <cell r="AA1005"/>
          <cell r="AB1005"/>
          <cell r="AC1005"/>
          <cell r="AD1005"/>
          <cell r="AE1005"/>
          <cell r="AF1005"/>
          <cell r="AG1005"/>
          <cell r="AH1005"/>
          <cell r="AI1005"/>
          <cell r="AJ1005"/>
          <cell r="AK1005"/>
          <cell r="AL1005"/>
          <cell r="AM1005"/>
          <cell r="AN1005"/>
          <cell r="AO1005"/>
          <cell r="AP1005"/>
          <cell r="AQ1005"/>
          <cell r="AR1005"/>
          <cell r="AS1005"/>
          <cell r="AT1005"/>
          <cell r="AU1005"/>
          <cell r="AV1005"/>
          <cell r="AW1005"/>
          <cell r="AX1005"/>
          <cell r="AY1005"/>
          <cell r="AZ1005"/>
          <cell r="BA1005"/>
          <cell r="BB1005"/>
          <cell r="BC1005" t="str">
            <v>予定価格</v>
          </cell>
          <cell r="BD1005" t="str">
            <v>×</v>
          </cell>
          <cell r="BE1005" t="str">
            <v>×</v>
          </cell>
          <cell r="BF1005" t="str">
            <v>×</v>
          </cell>
          <cell r="BG1005" t="str">
            <v>×</v>
          </cell>
          <cell r="BH1005" t="str">
            <v/>
          </cell>
          <cell r="BI1005">
            <v>0</v>
          </cell>
          <cell r="BJ1005" t="str">
            <v/>
          </cell>
          <cell r="BK1005"/>
          <cell r="BL1005" t="str">
            <v/>
          </cell>
          <cell r="BM1005" t="str">
            <v>○</v>
          </cell>
          <cell r="BN1005" t="b">
            <v>1</v>
          </cell>
          <cell r="BO1005" t="b">
            <v>1</v>
          </cell>
        </row>
        <row r="1006">
          <cell r="G1006"/>
          <cell r="H1006"/>
          <cell r="I1006"/>
          <cell r="J1006"/>
          <cell r="K1006"/>
          <cell r="L1006"/>
          <cell r="M1006"/>
          <cell r="N1006"/>
          <cell r="O1006"/>
          <cell r="P1006"/>
          <cell r="Q1006"/>
          <cell r="R1006"/>
          <cell r="S1006"/>
          <cell r="T1006"/>
          <cell r="U1006"/>
          <cell r="V1006"/>
          <cell r="W1006" t="str">
            <v>－</v>
          </cell>
          <cell r="X1006"/>
          <cell r="Y1006"/>
          <cell r="Z1006"/>
          <cell r="AA1006"/>
          <cell r="AB1006"/>
          <cell r="AC1006"/>
          <cell r="AD1006"/>
          <cell r="AE1006"/>
          <cell r="AF1006"/>
          <cell r="AG1006"/>
          <cell r="AH1006"/>
          <cell r="AI1006"/>
          <cell r="AJ1006"/>
          <cell r="AK1006"/>
          <cell r="AL1006"/>
          <cell r="AM1006"/>
          <cell r="AN1006"/>
          <cell r="AO1006"/>
          <cell r="AP1006"/>
          <cell r="AQ1006"/>
          <cell r="AR1006"/>
          <cell r="AS1006"/>
          <cell r="AT1006"/>
          <cell r="AU1006"/>
          <cell r="AV1006"/>
          <cell r="AW1006"/>
          <cell r="AX1006"/>
          <cell r="AY1006"/>
          <cell r="AZ1006"/>
          <cell r="BA1006"/>
          <cell r="BB1006"/>
          <cell r="BC1006" t="str">
            <v>予定価格</v>
          </cell>
          <cell r="BD1006" t="str">
            <v>×</v>
          </cell>
          <cell r="BE1006" t="str">
            <v>×</v>
          </cell>
          <cell r="BF1006" t="str">
            <v>×</v>
          </cell>
          <cell r="BG1006" t="str">
            <v>×</v>
          </cell>
          <cell r="BH1006" t="str">
            <v/>
          </cell>
          <cell r="BI1006">
            <v>0</v>
          </cell>
          <cell r="BJ1006" t="str">
            <v/>
          </cell>
          <cell r="BK1006"/>
          <cell r="BL1006" t="str">
            <v/>
          </cell>
          <cell r="BM1006" t="str">
            <v>○</v>
          </cell>
          <cell r="BN1006" t="b">
            <v>1</v>
          </cell>
          <cell r="BO1006" t="b">
            <v>1</v>
          </cell>
        </row>
        <row r="1007">
          <cell r="G1007"/>
          <cell r="H1007"/>
          <cell r="I1007"/>
          <cell r="J1007"/>
          <cell r="K1007"/>
          <cell r="L1007"/>
          <cell r="M1007"/>
          <cell r="N1007"/>
          <cell r="O1007"/>
          <cell r="P1007"/>
          <cell r="Q1007"/>
          <cell r="R1007"/>
          <cell r="S1007"/>
          <cell r="T1007"/>
          <cell r="U1007"/>
          <cell r="V1007"/>
          <cell r="W1007" t="str">
            <v>－</v>
          </cell>
          <cell r="X1007"/>
          <cell r="Y1007"/>
          <cell r="Z1007"/>
          <cell r="AA1007"/>
          <cell r="AB1007"/>
          <cell r="AC1007"/>
          <cell r="AD1007"/>
          <cell r="AE1007"/>
          <cell r="AF1007"/>
          <cell r="AG1007"/>
          <cell r="AH1007"/>
          <cell r="AI1007"/>
          <cell r="AJ1007"/>
          <cell r="AK1007"/>
          <cell r="AL1007"/>
          <cell r="AM1007"/>
          <cell r="AN1007"/>
          <cell r="AO1007"/>
          <cell r="AP1007"/>
          <cell r="AQ1007"/>
          <cell r="AR1007"/>
          <cell r="AS1007"/>
          <cell r="AT1007"/>
          <cell r="AU1007"/>
          <cell r="AV1007"/>
          <cell r="AW1007"/>
          <cell r="AX1007"/>
          <cell r="AY1007"/>
          <cell r="AZ1007"/>
          <cell r="BA1007"/>
          <cell r="BB1007"/>
          <cell r="BC1007" t="str">
            <v>予定価格</v>
          </cell>
          <cell r="BD1007" t="str">
            <v>×</v>
          </cell>
          <cell r="BE1007" t="str">
            <v>×</v>
          </cell>
          <cell r="BF1007" t="str">
            <v>×</v>
          </cell>
          <cell r="BG1007" t="str">
            <v>×</v>
          </cell>
          <cell r="BH1007" t="str">
            <v/>
          </cell>
          <cell r="BI1007">
            <v>0</v>
          </cell>
          <cell r="BJ1007" t="str">
            <v/>
          </cell>
          <cell r="BK1007"/>
          <cell r="BL1007" t="str">
            <v/>
          </cell>
          <cell r="BM1007" t="str">
            <v>○</v>
          </cell>
          <cell r="BN1007" t="b">
            <v>1</v>
          </cell>
          <cell r="BO1007" t="b">
            <v>1</v>
          </cell>
        </row>
        <row r="1008">
          <cell r="G1008"/>
          <cell r="H1008"/>
          <cell r="I1008"/>
          <cell r="J1008"/>
          <cell r="K1008"/>
          <cell r="L1008"/>
          <cell r="M1008"/>
          <cell r="N1008"/>
          <cell r="O1008"/>
          <cell r="P1008"/>
          <cell r="Q1008"/>
          <cell r="R1008"/>
          <cell r="S1008"/>
          <cell r="T1008"/>
          <cell r="U1008"/>
          <cell r="V1008"/>
          <cell r="W1008" t="str">
            <v>－</v>
          </cell>
          <cell r="X1008"/>
          <cell r="Y1008"/>
          <cell r="Z1008"/>
          <cell r="AA1008"/>
          <cell r="AB1008"/>
          <cell r="AC1008"/>
          <cell r="AD1008"/>
          <cell r="AE1008"/>
          <cell r="AF1008"/>
          <cell r="AG1008"/>
          <cell r="AH1008"/>
          <cell r="AI1008"/>
          <cell r="AJ1008"/>
          <cell r="AK1008"/>
          <cell r="AL1008"/>
          <cell r="AM1008"/>
          <cell r="AN1008"/>
          <cell r="AO1008"/>
          <cell r="AP1008"/>
          <cell r="AQ1008"/>
          <cell r="AR1008"/>
          <cell r="AS1008"/>
          <cell r="AT1008"/>
          <cell r="AU1008"/>
          <cell r="AV1008"/>
          <cell r="AW1008"/>
          <cell r="AX1008"/>
          <cell r="AY1008"/>
          <cell r="AZ1008"/>
          <cell r="BA1008"/>
          <cell r="BB1008"/>
          <cell r="BC1008" t="str">
            <v>予定価格</v>
          </cell>
          <cell r="BD1008" t="str">
            <v>×</v>
          </cell>
          <cell r="BE1008" t="str">
            <v>×</v>
          </cell>
          <cell r="BF1008" t="str">
            <v>×</v>
          </cell>
          <cell r="BG1008" t="str">
            <v>×</v>
          </cell>
          <cell r="BH1008" t="str">
            <v/>
          </cell>
          <cell r="BI1008">
            <v>0</v>
          </cell>
          <cell r="BJ1008" t="str">
            <v/>
          </cell>
          <cell r="BK1008"/>
          <cell r="BL1008" t="str">
            <v/>
          </cell>
          <cell r="BM1008" t="str">
            <v>○</v>
          </cell>
          <cell r="BN1008" t="b">
            <v>1</v>
          </cell>
          <cell r="BO1008"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1C87-E4D9-483E-9B85-2AA2A85DEA63}">
  <dimension ref="A1:P14"/>
  <sheetViews>
    <sheetView showGridLines="0" showZeros="0" tabSelected="1" view="pageBreakPreview" topLeftCell="C1" zoomScale="80" zoomScaleNormal="100" zoomScaleSheetLayoutView="80" workbookViewId="0">
      <selection activeCell="D6" sqref="D6"/>
    </sheetView>
  </sheetViews>
  <sheetFormatPr defaultColWidth="9" defaultRowHeight="11.25" x14ac:dyDescent="0.4"/>
  <cols>
    <col min="1" max="1" width="7.25" style="2" hidden="1" customWidth="1"/>
    <col min="2" max="2" width="30.625" style="1" customWidth="1"/>
    <col min="3" max="3" width="20.625" style="2" customWidth="1"/>
    <col min="4" max="4" width="20.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customWidth="1"/>
    <col min="16" max="16384" width="9" style="1"/>
  </cols>
  <sheetData>
    <row r="1" spans="1:16" ht="27.75" customHeight="1" x14ac:dyDescent="0.4">
      <c r="A1" s="27"/>
      <c r="B1" s="30" t="s">
        <v>0</v>
      </c>
      <c r="C1" s="31"/>
      <c r="D1" s="31"/>
      <c r="E1" s="31"/>
      <c r="F1" s="31"/>
      <c r="G1" s="31"/>
      <c r="H1" s="32"/>
      <c r="I1" s="31"/>
      <c r="J1" s="31"/>
      <c r="K1" s="31"/>
      <c r="L1" s="31"/>
      <c r="M1" s="31"/>
      <c r="N1" s="31"/>
    </row>
    <row r="2" spans="1:16" x14ac:dyDescent="0.4">
      <c r="A2" s="28"/>
    </row>
    <row r="3" spans="1:16" x14ac:dyDescent="0.15">
      <c r="A3" s="28"/>
      <c r="B3" s="6"/>
      <c r="N3" s="7"/>
    </row>
    <row r="4" spans="1:16" ht="21.95" customHeight="1" x14ac:dyDescent="0.4">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x14ac:dyDescent="0.4">
      <c r="A5" s="29"/>
      <c r="B5" s="33"/>
      <c r="C5" s="33"/>
      <c r="D5" s="33"/>
      <c r="E5" s="33"/>
      <c r="F5" s="26"/>
      <c r="G5" s="33"/>
      <c r="H5" s="34"/>
      <c r="I5" s="33"/>
      <c r="J5" s="22"/>
      <c r="K5" s="8" t="s">
        <v>12</v>
      </c>
      <c r="L5" s="8" t="s">
        <v>13</v>
      </c>
      <c r="M5" s="9" t="s">
        <v>14</v>
      </c>
      <c r="N5" s="26"/>
    </row>
    <row r="6" spans="1:16" s="10" customFormat="1" ht="78" customHeight="1" x14ac:dyDescent="0.4">
      <c r="A6" s="11">
        <f>IF(MAX([7]令和4年度契約状況調査票!E5:E20)&gt;=ROW()-5,ROW()-5,"")</f>
        <v>1</v>
      </c>
      <c r="B6" s="12" t="str">
        <f>IF(A6="","",VLOOKUP(A6,[7]令和4年度契約状況調査票!$E:$AW,5,FALSE))</f>
        <v>令和4年分所得税及び復興特別所得税並びに消費税及び地方消費税の確定申告に係るお知らせ通知書・納付書の封入・封かん等業務
45,984件</v>
      </c>
      <c r="C6" s="13" t="str">
        <f>IF(A6="","",VLOOKUP(A6,[7]令和4年度契約状況調査票!$E:$AW,6,FALSE))</f>
        <v>支出負担行為担当官
金沢国税局総務部次長
澤崎　辰則
石川県金沢市広坂２－２－６０</v>
      </c>
      <c r="D6" s="14">
        <f>IF(A6="","",VLOOKUP(A6,[7]令和4年度契約状況調査票!$E:$AW,9,FALSE))</f>
        <v>44869</v>
      </c>
      <c r="E6" s="12" t="str">
        <f>IF(A6="","",VLOOKUP(A6,[7]令和4年度契約状況調査票!$E:$AW,10,FALSE))</f>
        <v>株式会社クローバー情報システム
兵庫県尼崎市戸ノ内町３－１５－１２</v>
      </c>
      <c r="F6" s="15">
        <f>IF(A6="","",VLOOKUP(A6,[7]令和4年度契約状況調査票!$E:$AW,11,FALSE))</f>
        <v>6140001109424</v>
      </c>
      <c r="G6" s="16" t="str">
        <f>IF(A6="","",IF(VLOOKUP(A6,[7]令和4年度契約状況調査票!$E:$AW,14,FALSE)="②一般競争入札（総合評価方式）","一般競争入札"&amp;CHAR(10)&amp;"（総合評価方式）","一般競争入札"))</f>
        <v>一般競争入札</v>
      </c>
      <c r="H6" s="17" t="str">
        <f>IF(A6="","",IF(VLOOKUP(A6,[7]令和4年度契約状況調査票!$E:$AW,16,FALSE)="他官署で調達手続きを実施のため","他官署で調達手続きを実施のため",IF(VLOOKUP(A6,[7]令和4年度契約状況調査票!$E:$AW,23,FALSE)="②同種の他の契約の予定価格を類推されるおそれがあるため公表しない","同種の他の契約の予定価格を類推されるおそれがあるため公表しない",IF(VLOOKUP(A6,[7]令和4年度契約状況調査票!$E:$AW,23,FALSE)="－","－",IF(VLOOKUP(A6,[7]令和4年度契約状況調査票!$E:$AW,7,FALSE)&lt;&gt;"",TEXT(VLOOKUP(A6,[7]令和4年度契約状況調査票!$E:$AW,16,FALSE),"#,##0円")&amp;CHAR(10)&amp;"(A)",VLOOKUP(A6,[7]令和4年度契約状況調査票!$E:$AW,16,FALSE))))))</f>
        <v>同種の他の契約の予定価格を類推されるおそれがあるため公表しない</v>
      </c>
      <c r="I6" s="17" t="str">
        <f>IF(A6="","",VLOOKUP(A6,[7]令和4年度契約状況調査票!$E:$AW,17,FALSE))</f>
        <v>＠23円／件ほか</v>
      </c>
      <c r="J6" s="18" t="str">
        <f>IF(A6="","",IF(VLOOKUP(A6,[7]令和4年度契約状況調査票!$E:$AW,16,FALSE)="他官署で調達手続きを実施のため","－",IF(VLOOKUP(A6,[7]令和4年度契約状況調査票!$E:$AW,23,FALSE)="②同種の他の契約の予定価格を類推されるおそれがあるため公表しない","－",IF(VLOOKUP(A6,[7]令和4年度契約状況調査票!$E:$AW,23,FALSE)="－","－",IF(VLOOKUP(A6,[7]令和4年度契約状況調査票!$E:$AW,7,FALSE)&lt;&gt;"",TEXT(VLOOKUP(A6,[7]令和4年度契約状況調査票!$E:$AW,19,FALSE),"#.0%")&amp;CHAR(10)&amp;"(B/A×100)",VLOOKUP(A6,[7]令和4年度契約状況調査票!$E:$AW,19,FALSE))))))</f>
        <v>－</v>
      </c>
      <c r="K6" s="19" t="str">
        <f>IF(A6="","",IF(VLOOKUP(A6,[7]令和4年度契約状況調査票!$E:$AW,12,FALSE)="①公益社団法人","公社",IF(VLOOKUP(A6,[7]令和4年度契約状況調査票!$E:$AW,12,FALSE)="②公益財団法人","公財","")))</f>
        <v/>
      </c>
      <c r="L6" s="19">
        <f>IF(A6="","",VLOOKUP(A6,[7]令和4年度契約状況調査票!$E:$AW,13,FALSE))</f>
        <v>0</v>
      </c>
      <c r="M6" s="20" t="str">
        <f>IF(A6="","",IF(VLOOKUP(A6,[7]令和4年度契約状況調査票!$E:$AW,13,FALSE)="国所管",VLOOKUP(A6,[7]令和4年度契約状況調査票!$E:$AW,24,FALSE),""))</f>
        <v/>
      </c>
      <c r="N6" s="21" t="str">
        <f>IF(A6="","",IF(AND(P6="○",O6="分担契約/単価契約"),"単価契約"&amp;CHAR(10)&amp;"予定調達総額 "&amp;TEXT(VLOOKUP(A6,[7]令和4年度契約状況調査票!$E:$AW,16,FALSE),"#,##0円")&amp;"(B)"&amp;CHAR(10)&amp;"分担契約"&amp;CHAR(10)&amp;VLOOKUP(A6,[7]令和4年度契約状況調査票!$E:$AW,32,FALSE),IF(AND(P6="○",O6="分担契約"),"分担契約"&amp;CHAR(10)&amp;"契約総額 "&amp;TEXT(VLOOKUP(A6,[7]令和4年度契約状況調査票!$E:$AW,16,FALSE),"#,##0円")&amp;"(B)"&amp;CHAR(10)&amp;VLOOKUP(A6,[7]令和4年度契約状況調査票!$E:$AW,32,FALSE),(IF(O6="分担契約/単価契約","単価契約"&amp;CHAR(10)&amp;"予定調達総額 "&amp;TEXT(VLOOKUP(A6,[7]令和4年度契約状況調査票!$E:$AW,16,FALSE),"#,##0円")&amp;CHAR(10)&amp;"分担契約"&amp;CHAR(10)&amp;VLOOKUP(A6,[7]令和4年度契約状況調査票!$E:$AW,32,FALSE),IF(O6="分担契約","分担契約"&amp;CHAR(10)&amp;"契約総額 "&amp;TEXT(VLOOKUP(A6,[7]令和4年度契約状況調査票!$E:$AW,16,FALSE),"#,##0円")&amp;CHAR(10)&amp;VLOOKUP(A6,[7]令和4年度契約状況調査票!$E:$AW,32,FALSE),IF(O6="単価契約","単価契約"&amp;CHAR(10)&amp;"予定調達総額 "&amp;TEXT(VLOOKUP(A6,[7]令和4年度契約状況調査票!$E:$AW,16,FALSE),"#,##0円")&amp;CHAR(10)&amp;VLOOKUP(A6,[7]令和4年度契約状況調査票!$E:$AW,32,FALSE),VLOOKUP(A6,[7]令和4年度契約状況調査票!$E:$AW,32,FALSE))))))))</f>
        <v>単価契約
予定調達総額
1,099,627円</v>
      </c>
    </row>
    <row r="7" spans="1:16" s="10" customFormat="1" ht="60" customHeight="1" x14ac:dyDescent="0.4">
      <c r="A7" s="11">
        <f>IF(MAX([7]令和4年度契約状況調査票!E13:E21)&gt;=ROW()-5,ROW()-5,"")</f>
        <v>2</v>
      </c>
      <c r="B7" s="12" t="str">
        <f>IF(A7="","",VLOOKUP(A7,[7]令和4年度契約状況調査票!$E:$AW,5,FALSE))</f>
        <v>評価報告書の作成業務
一式</v>
      </c>
      <c r="C7" s="13" t="str">
        <f>IF(A7="","",VLOOKUP(A7,[7]令和4年度契約状況調査票!$E:$AW,6,FALSE))</f>
        <v>支出負担行為担当官
金沢国税局総務部次長
澤崎　辰則
石川県金沢市広坂２－２－６０</v>
      </c>
      <c r="D7" s="14">
        <f>IF(A7="","",VLOOKUP(A7,[7]令和4年度契約状況調査票!$E:$AW,9,FALSE))</f>
        <v>44872</v>
      </c>
      <c r="E7" s="12" t="str">
        <f>IF(A7="","",VLOOKUP(A7,[7]令和4年度契約状況調査票!$E:$AW,10,FALSE))</f>
        <v>EYストラテジー・アンド・コンサルティング株式会社
東京都千代田区有楽町１－１－２</v>
      </c>
      <c r="F7" s="15">
        <f>IF(A7="","",VLOOKUP(A7,[7]令和4年度契約状況調査票!$E:$AW,11,FALSE))</f>
        <v>6010001107003</v>
      </c>
      <c r="G7" s="16" t="str">
        <f>IF(A7="","",IF(VLOOKUP(A7,[7]令和4年度契約状況調査票!$E:$AW,14,FALSE)="②一般競争入札（総合評価方式）","一般競争入札"&amp;CHAR(10)&amp;"（総合評価方式）","一般競争入札"))</f>
        <v>一般競争入札</v>
      </c>
      <c r="H7" s="17" t="str">
        <f>IF(A7="","",IF(VLOOKUP(A7,[7]令和4年度契約状況調査票!$E:$AW,16,FALSE)="他官署で調達手続きを実施のため","他官署で調達手続きを実施のため",IF(VLOOKUP(A7,[7]令和4年度契約状況調査票!$E:$AW,23,FALSE)="②同種の他の契約の予定価格を類推されるおそれがあるため公表しない","同種の他の契約の予定価格を類推されるおそれがあるため公表しない",IF(VLOOKUP(A7,[7]令和4年度契約状況調査票!$E:$AW,23,FALSE)="－","－",IF(VLOOKUP(A7,[7]令和4年度契約状況調査票!$E:$AW,7,FALSE)&lt;&gt;"",TEXT(VLOOKUP(A7,[7]令和4年度契約状況調査票!$E:$AW,16,FALSE),"#,##0円")&amp;CHAR(10)&amp;"(A)",VLOOKUP(A7,[7]令和4年度契約状況調査票!$E:$AW,16,FALSE))))))</f>
        <v>同種の他の契約の予定価格を類推されるおそれがあるため公表しない</v>
      </c>
      <c r="I7" s="17">
        <f>IF(A7="","",VLOOKUP(A7,[7]令和4年度契約状況調査票!$E:$AW,17,FALSE))</f>
        <v>5495050</v>
      </c>
      <c r="J7" s="18" t="str">
        <f>IF(A7="","",IF(VLOOKUP(A7,[7]令和4年度契約状況調査票!$E:$AW,16,FALSE)="他官署で調達手続きを実施のため","－",IF(VLOOKUP(A7,[7]令和4年度契約状況調査票!$E:$AW,23,FALSE)="②同種の他の契約の予定価格を類推されるおそれがあるため公表しない","－",IF(VLOOKUP(A7,[7]令和4年度契約状況調査票!$E:$AW,23,FALSE)="－","－",IF(VLOOKUP(A7,[7]令和4年度契約状況調査票!$E:$AW,7,FALSE)&lt;&gt;"",TEXT(VLOOKUP(A7,[7]令和4年度契約状況調査票!$E:$AW,19,FALSE),"#.0%")&amp;CHAR(10)&amp;"(B/A×100)",VLOOKUP(A7,[7]令和4年度契約状況調査票!$E:$AW,19,FALSE))))))</f>
        <v>－</v>
      </c>
      <c r="K7" s="19" t="str">
        <f>IF(A7="","",IF(VLOOKUP(A7,[7]令和4年度契約状況調査票!$E:$AW,12,FALSE)="①公益社団法人","公社",IF(VLOOKUP(A7,[7]令和4年度契約状況調査票!$E:$AW,12,FALSE)="②公益財団法人","公財","")))</f>
        <v/>
      </c>
      <c r="L7" s="19">
        <f>IF(A7="","",VLOOKUP(A7,[7]令和4年度契約状況調査票!$E:$AW,13,FALSE))</f>
        <v>0</v>
      </c>
      <c r="M7" s="20" t="str">
        <f>IF(A7="","",IF(VLOOKUP(A7,[7]令和4年度契約状況調査票!$E:$AW,13,FALSE)="国所管",VLOOKUP(A7,[7]令和4年度契約状況調査票!$E:$AW,24,FALSE),""))</f>
        <v/>
      </c>
      <c r="N7" s="21">
        <f>IF(A7="","",IF(AND(P7="○",O7="分担契約/単価契約"),"単価契約"&amp;CHAR(10)&amp;"予定調達総額 "&amp;TEXT(VLOOKUP(A7,[7]令和4年度契約状況調査票!$E:$AW,16,FALSE),"#,##0円")&amp;"(B)"&amp;CHAR(10)&amp;"分担契約"&amp;CHAR(10)&amp;VLOOKUP(A7,[7]令和4年度契約状況調査票!$E:$AW,32,FALSE),IF(AND(P7="○",O7="分担契約"),"分担契約"&amp;CHAR(10)&amp;"契約総額 "&amp;TEXT(VLOOKUP(A7,[7]令和4年度契約状況調査票!$E:$AW,16,FALSE),"#,##0円")&amp;"(B)"&amp;CHAR(10)&amp;VLOOKUP(A7,[7]令和4年度契約状況調査票!$E:$AW,32,FALSE),(IF(O7="分担契約/単価契約","単価契約"&amp;CHAR(10)&amp;"予定調達総額 "&amp;TEXT(VLOOKUP(A7,[7]令和4年度契約状況調査票!$E:$AW,16,FALSE),"#,##0円")&amp;CHAR(10)&amp;"分担契約"&amp;CHAR(10)&amp;VLOOKUP(A7,[7]令和4年度契約状況調査票!$E:$AW,32,FALSE),IF(O7="分担契約","分担契約"&amp;CHAR(10)&amp;"契約総額 "&amp;TEXT(VLOOKUP(A7,[7]令和4年度契約状況調査票!$E:$AW,16,FALSE),"#,##0円")&amp;CHAR(10)&amp;VLOOKUP(A7,[7]令和4年度契約状況調査票!$E:$AW,32,FALSE),IF(O7="単価契約","単価契約"&amp;CHAR(10)&amp;"予定調達総額 "&amp;TEXT(VLOOKUP(A7,[7]令和4年度契約状況調査票!$E:$AW,16,FALSE),"#,##0円")&amp;CHAR(10)&amp;VLOOKUP(A7,[7]令和4年度契約状況調査票!$E:$AW,32,FALSE),VLOOKUP(A7,[7]令和4年度契約状況調査票!$E:$AW,32,FALSE))))))))</f>
        <v>0</v>
      </c>
    </row>
    <row r="8" spans="1:16" s="10" customFormat="1" ht="60" customHeight="1" x14ac:dyDescent="0.4">
      <c r="A8" s="11">
        <f>IF(MAX([7]令和4年度契約状況調査票!E14:E22)&gt;=ROW()-5,ROW()-5,"")</f>
        <v>3</v>
      </c>
      <c r="B8" s="12" t="str">
        <f>IF(A8="","",VLOOKUP(A8,[7]令和4年度契約状況調査票!$E:$AW,5,FALSE))</f>
        <v>複合機の購入
27台</v>
      </c>
      <c r="C8" s="13" t="str">
        <f>IF(A8="","",VLOOKUP(A8,[7]令和4年度契約状況調査票!$E:$AW,6,FALSE))</f>
        <v>支出負担行為担当官
金沢国税局総務部次長
澤崎　辰則
石川県金沢市広坂２－２－６０</v>
      </c>
      <c r="D8" s="14">
        <f>IF(A8="","",VLOOKUP(A8,[7]令和4年度契約状況調査票!$E:$AW,9,FALSE))</f>
        <v>44879</v>
      </c>
      <c r="E8" s="12" t="str">
        <f>IF(A8="","",VLOOKUP(A8,[7]令和4年度契約状況調査票!$E:$AW,10,FALSE))</f>
        <v>株式会社丸菱
石川県金沢市問屋町２－２０</v>
      </c>
      <c r="F8" s="15">
        <f>IF(A8="","",VLOOKUP(A8,[7]令和4年度契約状況調査票!$E:$AW,11,FALSE))</f>
        <v>7220001006769</v>
      </c>
      <c r="G8" s="16" t="str">
        <f>IF(A8="","",IF(VLOOKUP(A8,[7]令和4年度契約状況調査票!$E:$AW,14,FALSE)="②一般競争入札（総合評価方式）","一般競争入札"&amp;CHAR(10)&amp;"（総合評価方式）","一般競争入札"))</f>
        <v>一般競争入札</v>
      </c>
      <c r="H8" s="17" t="str">
        <f>IF(A8="","",IF(VLOOKUP(A8,[7]令和4年度契約状況調査票!$E:$AW,16,FALSE)="他官署で調達手続きを実施のため","他官署で調達手続きを実施のため",IF(VLOOKUP(A8,[7]令和4年度契約状況調査票!$E:$AW,23,FALSE)="②同種の他の契約の予定価格を類推されるおそれがあるため公表しない","同種の他の契約の予定価格を類推されるおそれがあるため公表しない",IF(VLOOKUP(A8,[7]令和4年度契約状況調査票!$E:$AW,23,FALSE)="－","－",IF(VLOOKUP(A8,[7]令和4年度契約状況調査票!$E:$AW,7,FALSE)&lt;&gt;"",TEXT(VLOOKUP(A8,[7]令和4年度契約状況調査票!$E:$AW,16,FALSE),"#,##0円")&amp;CHAR(10)&amp;"(A)",VLOOKUP(A8,[7]令和4年度契約状況調査票!$E:$AW,16,FALSE))))))</f>
        <v>同種の他の契約の予定価格を類推されるおそれがあるため公表しない</v>
      </c>
      <c r="I8" s="17">
        <f>IF(A8="","",VLOOKUP(A8,[7]令和4年度契約状況調査票!$E:$AW,17,FALSE))</f>
        <v>8580000</v>
      </c>
      <c r="J8" s="18" t="str">
        <f>IF(A8="","",IF(VLOOKUP(A8,[7]令和4年度契約状況調査票!$E:$AW,16,FALSE)="他官署で調達手続きを実施のため","－",IF(VLOOKUP(A8,[7]令和4年度契約状況調査票!$E:$AW,23,FALSE)="②同種の他の契約の予定価格を類推されるおそれがあるため公表しない","－",IF(VLOOKUP(A8,[7]令和4年度契約状況調査票!$E:$AW,23,FALSE)="－","－",IF(VLOOKUP(A8,[7]令和4年度契約状況調査票!$E:$AW,7,FALSE)&lt;&gt;"",TEXT(VLOOKUP(A8,[7]令和4年度契約状況調査票!$E:$AW,19,FALSE),"#.0%")&amp;CHAR(10)&amp;"(B/A×100)",VLOOKUP(A8,[7]令和4年度契約状況調査票!$E:$AW,19,FALSE))))))</f>
        <v>－</v>
      </c>
      <c r="K8" s="19" t="str">
        <f>IF(A8="","",IF(VLOOKUP(A8,[7]令和4年度契約状況調査票!$E:$AW,12,FALSE)="①公益社団法人","公社",IF(VLOOKUP(A8,[7]令和4年度契約状況調査票!$E:$AW,12,FALSE)="②公益財団法人","公財","")))</f>
        <v/>
      </c>
      <c r="L8" s="19">
        <f>IF(A8="","",VLOOKUP(A8,[7]令和4年度契約状況調査票!$E:$AW,13,FALSE))</f>
        <v>0</v>
      </c>
      <c r="M8" s="20" t="str">
        <f>IF(A8="","",IF(VLOOKUP(A8,[7]令和4年度契約状況調査票!$E:$AW,13,FALSE)="国所管",VLOOKUP(A8,[7]令和4年度契約状況調査票!$E:$AW,24,FALSE),""))</f>
        <v/>
      </c>
      <c r="N8" s="21">
        <f>IF(A8="","",IF(AND(P8="○",O8="分担契約/単価契約"),"単価契約"&amp;CHAR(10)&amp;"予定調達総額 "&amp;TEXT(VLOOKUP(A8,[7]令和4年度契約状況調査票!$E:$AW,16,FALSE),"#,##0円")&amp;"(B)"&amp;CHAR(10)&amp;"分担契約"&amp;CHAR(10)&amp;VLOOKUP(A8,[7]令和4年度契約状況調査票!$E:$AW,32,FALSE),IF(AND(P8="○",O8="分担契約"),"分担契約"&amp;CHAR(10)&amp;"契約総額 "&amp;TEXT(VLOOKUP(A8,[7]令和4年度契約状況調査票!$E:$AW,16,FALSE),"#,##0円")&amp;"(B)"&amp;CHAR(10)&amp;VLOOKUP(A8,[7]令和4年度契約状況調査票!$E:$AW,32,FALSE),(IF(O8="分担契約/単価契約","単価契約"&amp;CHAR(10)&amp;"予定調達総額 "&amp;TEXT(VLOOKUP(A8,[7]令和4年度契約状況調査票!$E:$AW,16,FALSE),"#,##0円")&amp;CHAR(10)&amp;"分担契約"&amp;CHAR(10)&amp;VLOOKUP(A8,[7]令和4年度契約状況調査票!$E:$AW,32,FALSE),IF(O8="分担契約","分担契約"&amp;CHAR(10)&amp;"契約総額 "&amp;TEXT(VLOOKUP(A8,[7]令和4年度契約状況調査票!$E:$AW,16,FALSE),"#,##0円")&amp;CHAR(10)&amp;VLOOKUP(A8,[7]令和4年度契約状況調査票!$E:$AW,32,FALSE),IF(O8="単価契約","単価契約"&amp;CHAR(10)&amp;"予定調達総額 "&amp;TEXT(VLOOKUP(A8,[7]令和4年度契約状況調査票!$E:$AW,16,FALSE),"#,##0円")&amp;CHAR(10)&amp;VLOOKUP(A8,[7]令和4年度契約状況調査票!$E:$AW,32,FALSE),VLOOKUP(A8,[7]令和4年度契約状況調査票!$E:$AW,32,FALSE))))))))</f>
        <v>0</v>
      </c>
    </row>
    <row r="9" spans="1:16" s="10" customFormat="1" ht="60" customHeight="1" x14ac:dyDescent="0.4">
      <c r="A9" s="11">
        <f>IF(MAX([7]令和4年度契約状況調査票!E16:E23)&gt;=ROW()-5,ROW()-5,"")</f>
        <v>4</v>
      </c>
      <c r="B9" s="12" t="str">
        <f>IF(A9="","",VLOOKUP(A9,[7]令和4年度契約状況調査票!$E:$AW,5,FALSE))</f>
        <v>複合機の保守及び消耗品供給に関する業務
モノクロ10,648,800枚
カラー255,000枚</v>
      </c>
      <c r="C9" s="13" t="str">
        <f>IF(A9="","",VLOOKUP(A9,[7]令和4年度契約状況調査票!$E:$AW,6,FALSE))</f>
        <v>支出負担行為担当官
金沢国税局総務部次長
澤崎　辰則
石川県金沢市広坂２－２－６０</v>
      </c>
      <c r="D9" s="14">
        <f>IF(A9="","",VLOOKUP(A9,[7]令和4年度契約状況調査票!$E:$AW,9,FALSE))</f>
        <v>44879</v>
      </c>
      <c r="E9" s="12" t="str">
        <f>IF(A9="","",VLOOKUP(A9,[7]令和4年度契約状況調査票!$E:$AW,10,FALSE))</f>
        <v>株式会社丸菱
石川県金沢市問屋町２－２０</v>
      </c>
      <c r="F9" s="15">
        <f>IF(A9="","",VLOOKUP(A9,[7]令和4年度契約状況調査票!$E:$AW,11,FALSE))</f>
        <v>7220001006769</v>
      </c>
      <c r="G9" s="16" t="str">
        <f>IF(A9="","",IF(VLOOKUP(A9,[7]令和4年度契約状況調査票!$E:$AW,14,FALSE)="②一般競争入札（総合評価方式）","一般競争入札"&amp;CHAR(10)&amp;"（総合評価方式）","一般競争入札"))</f>
        <v>一般競争入札</v>
      </c>
      <c r="H9" s="17" t="str">
        <f>IF(A9="","",IF(VLOOKUP(A9,[7]令和4年度契約状況調査票!$E:$AW,16,FALSE)="他官署で調達手続きを実施のため","他官署で調達手続きを実施のため",IF(VLOOKUP(A9,[7]令和4年度契約状況調査票!$E:$AW,23,FALSE)="②同種の他の契約の予定価格を類推されるおそれがあるため公表しない","同種の他の契約の予定価格を類推されるおそれがあるため公表しない",IF(VLOOKUP(A9,[7]令和4年度契約状況調査票!$E:$AW,23,FALSE)="－","－",IF(VLOOKUP(A9,[7]令和4年度契約状況調査票!$E:$AW,7,FALSE)&lt;&gt;"",TEXT(VLOOKUP(A9,[7]令和4年度契約状況調査票!$E:$AW,16,FALSE),"#,##0円")&amp;CHAR(10)&amp;"(A)",VLOOKUP(A9,[7]令和4年度契約状況調査票!$E:$AW,16,FALSE))))))</f>
        <v>同種の他の契約の予定価格を類推されるおそれがあるため公表しない</v>
      </c>
      <c r="I9" s="17">
        <f>IF(A9="","",VLOOKUP(A9,[7]令和4年度契約状況調査票!$E:$AW,17,FALSE))</f>
        <v>7985274</v>
      </c>
      <c r="J9" s="18" t="str">
        <f>IF(A9="","",IF(VLOOKUP(A9,[7]令和4年度契約状況調査票!$E:$AW,16,FALSE)="他官署で調達手続きを実施のため","－",IF(VLOOKUP(A9,[7]令和4年度契約状況調査票!$E:$AW,23,FALSE)="②同種の他の契約の予定価格を類推されるおそれがあるため公表しない","－",IF(VLOOKUP(A9,[7]令和4年度契約状況調査票!$E:$AW,23,FALSE)="－","－",IF(VLOOKUP(A9,[7]令和4年度契約状況調査票!$E:$AW,7,FALSE)&lt;&gt;"",TEXT(VLOOKUP(A9,[7]令和4年度契約状況調査票!$E:$AW,19,FALSE),"#.0%")&amp;CHAR(10)&amp;"(B/A×100)",VLOOKUP(A9,[7]令和4年度契約状況調査票!$E:$AW,19,FALSE))))))</f>
        <v>－</v>
      </c>
      <c r="K9" s="19" t="str">
        <f>IF(A9="","",IF(VLOOKUP(A9,[7]令和4年度契約状況調査票!$E:$AW,12,FALSE)="①公益社団法人","公社",IF(VLOOKUP(A9,[7]令和4年度契約状況調査票!$E:$AW,12,FALSE)="②公益財団法人","公財","")))</f>
        <v/>
      </c>
      <c r="L9" s="19">
        <f>IF(A9="","",VLOOKUP(A9,[7]令和4年度契約状況調査票!$E:$AW,13,FALSE))</f>
        <v>0</v>
      </c>
      <c r="M9" s="20" t="str">
        <f>IF(A9="","",IF(VLOOKUP(A9,[7]令和4年度契約状況調査票!$E:$AW,13,FALSE)="国所管",VLOOKUP(A9,[7]令和4年度契約状況調査票!$E:$AW,24,FALSE),""))</f>
        <v/>
      </c>
      <c r="N9" s="21">
        <f>IF(A9="","",IF(AND(P9="○",O9="分担契約/単価契約"),"単価契約"&amp;CHAR(10)&amp;"予定調達総額 "&amp;TEXT(VLOOKUP(A9,[7]令和4年度契約状況調査票!$E:$AW,16,FALSE),"#,##0円")&amp;"(B)"&amp;CHAR(10)&amp;"分担契約"&amp;CHAR(10)&amp;VLOOKUP(A9,[7]令和4年度契約状況調査票!$E:$AW,32,FALSE),IF(AND(P9="○",O9="分担契約"),"分担契約"&amp;CHAR(10)&amp;"契約総額 "&amp;TEXT(VLOOKUP(A9,[7]令和4年度契約状況調査票!$E:$AW,16,FALSE),"#,##0円")&amp;"(B)"&amp;CHAR(10)&amp;VLOOKUP(A9,[7]令和4年度契約状況調査票!$E:$AW,32,FALSE),(IF(O9="分担契約/単価契約","単価契約"&amp;CHAR(10)&amp;"予定調達総額 "&amp;TEXT(VLOOKUP(A9,[7]令和4年度契約状況調査票!$E:$AW,16,FALSE),"#,##0円")&amp;CHAR(10)&amp;"分担契約"&amp;CHAR(10)&amp;VLOOKUP(A9,[7]令和4年度契約状況調査票!$E:$AW,32,FALSE),IF(O9="分担契約","分担契約"&amp;CHAR(10)&amp;"契約総額 "&amp;TEXT(VLOOKUP(A9,[7]令和4年度契約状況調査票!$E:$AW,16,FALSE),"#,##0円")&amp;CHAR(10)&amp;VLOOKUP(A9,[7]令和4年度契約状況調査票!$E:$AW,32,FALSE),IF(O9="単価契約","単価契約"&amp;CHAR(10)&amp;"予定調達総額 "&amp;TEXT(VLOOKUP(A9,[7]令和4年度契約状況調査票!$E:$AW,16,FALSE),"#,##0円")&amp;CHAR(10)&amp;VLOOKUP(A9,[7]令和4年度契約状況調査票!$E:$AW,32,FALSE),VLOOKUP(A9,[7]令和4年度契約状況調査票!$E:$AW,32,FALSE))))))))</f>
        <v>0</v>
      </c>
    </row>
    <row r="10" spans="1:16" s="10" customFormat="1" ht="60" customHeight="1" x14ac:dyDescent="0.4">
      <c r="A10" s="11">
        <f>IF(MAX([7]令和4年度契約状況調査票!E16:E24)&gt;=ROW()-5,ROW()-5,"")</f>
        <v>5</v>
      </c>
      <c r="B10" s="12" t="str">
        <f>IF(A10="","",VLOOKUP(A10,[7]令和4年度契約状況調査票!$E:$AW,5,FALSE))</f>
        <v>申告会場設置パーソナルコンピュータの設定等業務
一式</v>
      </c>
      <c r="C10" s="13" t="str">
        <f>IF(A10="","",VLOOKUP(A10,[7]令和4年度契約状況調査票!$E:$AW,6,FALSE))</f>
        <v>支出負担行為担当官
金沢国税局総務部次長
澤崎　辰則
石川県金沢市広坂２－２－６０</v>
      </c>
      <c r="D10" s="14">
        <f>IF(A10="","",VLOOKUP(A10,[7]令和4年度契約状況調査票!$E:$AW,9,FALSE))</f>
        <v>44883</v>
      </c>
      <c r="E10" s="12" t="str">
        <f>IF(A10="","",VLOOKUP(A10,[7]令和4年度契約状況調査票!$E:$AW,10,FALSE))</f>
        <v>共同コンピュータ株式会社
福井県福井市月見５－４－４</v>
      </c>
      <c r="F10" s="15">
        <f>IF(A10="","",VLOOKUP(A10,[7]令和4年度契約状況調査票!$E:$AW,11,FALSE))</f>
        <v>8210001014391</v>
      </c>
      <c r="G10" s="16" t="str">
        <f>IF(A10="","",IF(VLOOKUP(A10,[7]令和4年度契約状況調査票!$E:$AW,14,FALSE)="②一般競争入札（総合評価方式）","一般競争入札"&amp;CHAR(10)&amp;"（総合評価方式）","一般競争入札"))</f>
        <v>一般競争入札</v>
      </c>
      <c r="H10" s="17" t="str">
        <f>IF(A10="","",IF(VLOOKUP(A10,[7]令和4年度契約状況調査票!$E:$AW,16,FALSE)="他官署で調達手続きを実施のため","他官署で調達手続きを実施のため",IF(VLOOKUP(A10,[7]令和4年度契約状況調査票!$E:$AW,23,FALSE)="②同種の他の契約の予定価格を類推されるおそれがあるため公表しない","同種の他の契約の予定価格を類推されるおそれがあるため公表しない",IF(VLOOKUP(A10,[7]令和4年度契約状況調査票!$E:$AW,23,FALSE)="－","－",IF(VLOOKUP(A10,[7]令和4年度契約状況調査票!$E:$AW,7,FALSE)&lt;&gt;"",TEXT(VLOOKUP(A10,[7]令和4年度契約状況調査票!$E:$AW,16,FALSE),"#,##0円")&amp;CHAR(10)&amp;"(A)",VLOOKUP(A10,[7]令和4年度契約状況調査票!$E:$AW,16,FALSE))))))</f>
        <v>同種の他の契約の予定価格を類推されるおそれがあるため公表しない</v>
      </c>
      <c r="I10" s="17">
        <f>IF(A10="","",VLOOKUP(A10,[7]令和4年度契約状況調査票!$E:$AW,17,FALSE))</f>
        <v>2182400</v>
      </c>
      <c r="J10" s="18" t="str">
        <f>IF(A10="","",IF(VLOOKUP(A10,[7]令和4年度契約状況調査票!$E:$AW,16,FALSE)="他官署で調達手続きを実施のため","－",IF(VLOOKUP(A10,[7]令和4年度契約状況調査票!$E:$AW,23,FALSE)="②同種の他の契約の予定価格を類推されるおそれがあるため公表しない","－",IF(VLOOKUP(A10,[7]令和4年度契約状況調査票!$E:$AW,23,FALSE)="－","－",IF(VLOOKUP(A10,[7]令和4年度契約状況調査票!$E:$AW,7,FALSE)&lt;&gt;"",TEXT(VLOOKUP(A10,[7]令和4年度契約状況調査票!$E:$AW,19,FALSE),"#.0%")&amp;CHAR(10)&amp;"(B/A×100)",VLOOKUP(A10,[7]令和4年度契約状況調査票!$E:$AW,19,FALSE))))))</f>
        <v>－</v>
      </c>
      <c r="K10" s="19" t="str">
        <f>IF(A10="","",IF(VLOOKUP(A10,[7]令和4年度契約状況調査票!$E:$AW,12,FALSE)="①公益社団法人","公社",IF(VLOOKUP(A10,[7]令和4年度契約状況調査票!$E:$AW,12,FALSE)="②公益財団法人","公財","")))</f>
        <v/>
      </c>
      <c r="L10" s="19">
        <f>IF(A10="","",VLOOKUP(A10,[7]令和4年度契約状況調査票!$E:$AW,13,FALSE))</f>
        <v>0</v>
      </c>
      <c r="M10" s="20" t="str">
        <f>IF(A10="","",IF(VLOOKUP(A10,[7]令和4年度契約状況調査票!$E:$AW,13,FALSE)="国所管",VLOOKUP(A10,[7]令和4年度契約状況調査票!$E:$AW,24,FALSE),""))</f>
        <v/>
      </c>
      <c r="N10" s="21">
        <f>IF(A10="","",IF(AND(P10="○",O10="分担契約/単価契約"),"単価契約"&amp;CHAR(10)&amp;"予定調達総額 "&amp;TEXT(VLOOKUP(A10,[7]令和4年度契約状況調査票!$E:$AW,16,FALSE),"#,##0円")&amp;"(B)"&amp;CHAR(10)&amp;"分担契約"&amp;CHAR(10)&amp;VLOOKUP(A10,[7]令和4年度契約状況調査票!$E:$AW,32,FALSE),IF(AND(P10="○",O10="分担契約"),"分担契約"&amp;CHAR(10)&amp;"契約総額 "&amp;TEXT(VLOOKUP(A10,[7]令和4年度契約状況調査票!$E:$AW,16,FALSE),"#,##0円")&amp;"(B)"&amp;CHAR(10)&amp;VLOOKUP(A10,[7]令和4年度契約状況調査票!$E:$AW,32,FALSE),(IF(O10="分担契約/単価契約","単価契約"&amp;CHAR(10)&amp;"予定調達総額 "&amp;TEXT(VLOOKUP(A10,[7]令和4年度契約状況調査票!$E:$AW,16,FALSE),"#,##0円")&amp;CHAR(10)&amp;"分担契約"&amp;CHAR(10)&amp;VLOOKUP(A10,[7]令和4年度契約状況調査票!$E:$AW,32,FALSE),IF(O10="分担契約","分担契約"&amp;CHAR(10)&amp;"契約総額 "&amp;TEXT(VLOOKUP(A10,[7]令和4年度契約状況調査票!$E:$AW,16,FALSE),"#,##0円")&amp;CHAR(10)&amp;VLOOKUP(A10,[7]令和4年度契約状況調査票!$E:$AW,32,FALSE),IF(O10="単価契約","単価契約"&amp;CHAR(10)&amp;"予定調達総額 "&amp;TEXT(VLOOKUP(A10,[7]令和4年度契約状況調査票!$E:$AW,16,FALSE),"#,##0円")&amp;CHAR(10)&amp;VLOOKUP(A10,[7]令和4年度契約状況調査票!$E:$AW,32,FALSE),VLOOKUP(A10,[7]令和4年度契約状況調査票!$E:$AW,32,FALSE))))))))</f>
        <v>0</v>
      </c>
    </row>
    <row r="11" spans="1:16" s="10" customFormat="1" ht="60" customHeight="1" x14ac:dyDescent="0.4">
      <c r="A11" s="11">
        <f>IF(MAX([7]令和4年度契約状況調査票!E16:E25)&gt;=ROW()-5,ROW()-5,"")</f>
        <v>6</v>
      </c>
      <c r="B11" s="12" t="str">
        <f>IF(A11="","",VLOOKUP(A11,[7]令和4年度契約状況調査票!$E:$AW,5,FALSE))</f>
        <v>「令和4年分確定申告用ダイレクトメール」の刷成及び発送代行業務　　　
37,000部</v>
      </c>
      <c r="C11" s="13" t="str">
        <f>IF(A11="","",VLOOKUP(A11,[7]令和4年度契約状況調査票!$E:$AW,6,FALSE))</f>
        <v>支出負担行為担当官
金沢国税局総務部次長
澤崎　辰則
石川県金沢市広坂２－２－６０</v>
      </c>
      <c r="D11" s="14">
        <f>IF(A11="","",VLOOKUP(A11,[7]令和4年度契約状況調査票!$E:$AW,9,FALSE))</f>
        <v>44890</v>
      </c>
      <c r="E11" s="12" t="str">
        <f>IF(A11="","",VLOOKUP(A11,[7]令和4年度契約状況調査票!$E:$AW,10,FALSE))</f>
        <v>キクラ印刷株式会社
富山県高岡市樋詰４８－２</v>
      </c>
      <c r="F11" s="15">
        <f>IF(A11="","",VLOOKUP(A11,[7]令和4年度契約状況調査票!$E:$AW,11,FALSE))</f>
        <v>6230001009895</v>
      </c>
      <c r="G11" s="16" t="str">
        <f>IF(A11="","",IF(VLOOKUP(A11,[7]令和4年度契約状況調査票!$E:$AW,14,FALSE)="②一般競争入札（総合評価方式）","一般競争入札"&amp;CHAR(10)&amp;"（総合評価方式）","一般競争入札"))</f>
        <v>一般競争入札</v>
      </c>
      <c r="H11" s="17" t="str">
        <f>IF(A11="","",IF(VLOOKUP(A11,[7]令和4年度契約状況調査票!$E:$AW,16,FALSE)="他官署で調達手続きを実施のため","他官署で調達手続きを実施のため",IF(VLOOKUP(A11,[7]令和4年度契約状況調査票!$E:$AW,23,FALSE)="②同種の他の契約の予定価格を類推されるおそれがあるため公表しない","同種の他の契約の予定価格を類推されるおそれがあるため公表しない",IF(VLOOKUP(A11,[7]令和4年度契約状況調査票!$E:$AW,23,FALSE)="－","－",IF(VLOOKUP(A11,[7]令和4年度契約状況調査票!$E:$AW,7,FALSE)&lt;&gt;"",TEXT(VLOOKUP(A11,[7]令和4年度契約状況調査票!$E:$AW,16,FALSE),"#,##0円")&amp;CHAR(10)&amp;"(A)",VLOOKUP(A11,[7]令和4年度契約状況調査票!$E:$AW,16,FALSE))))))</f>
        <v>同種の他の契約の予定価格を類推されるおそれがあるため公表しない</v>
      </c>
      <c r="I11" s="17">
        <f>IF(A11="","",VLOOKUP(A11,[7]令和4年度契約状況調査票!$E:$AW,17,FALSE))</f>
        <v>3459500</v>
      </c>
      <c r="J11" s="18" t="str">
        <f>IF(A11="","",IF(VLOOKUP(A11,[7]令和4年度契約状況調査票!$E:$AW,16,FALSE)="他官署で調達手続きを実施のため","－",IF(VLOOKUP(A11,[7]令和4年度契約状況調査票!$E:$AW,23,FALSE)="②同種の他の契約の予定価格を類推されるおそれがあるため公表しない","－",IF(VLOOKUP(A11,[7]令和4年度契約状況調査票!$E:$AW,23,FALSE)="－","－",IF(VLOOKUP(A11,[7]令和4年度契約状況調査票!$E:$AW,7,FALSE)&lt;&gt;"",TEXT(VLOOKUP(A11,[7]令和4年度契約状況調査票!$E:$AW,19,FALSE),"#.0%")&amp;CHAR(10)&amp;"(B/A×100)",VLOOKUP(A11,[7]令和4年度契約状況調査票!$E:$AW,19,FALSE))))))</f>
        <v>－</v>
      </c>
      <c r="K11" s="19" t="str">
        <f>IF(A11="","",IF(VLOOKUP(A11,[7]令和4年度契約状況調査票!$E:$AW,12,FALSE)="①公益社団法人","公社",IF(VLOOKUP(A11,[7]令和4年度契約状況調査票!$E:$AW,12,FALSE)="②公益財団法人","公財","")))</f>
        <v/>
      </c>
      <c r="L11" s="19">
        <f>IF(A11="","",VLOOKUP(A11,[7]令和4年度契約状況調査票!$E:$AW,13,FALSE))</f>
        <v>0</v>
      </c>
      <c r="M11" s="20" t="str">
        <f>IF(A11="","",IF(VLOOKUP(A11,[7]令和4年度契約状況調査票!$E:$AW,13,FALSE)="国所管",VLOOKUP(A11,[7]令和4年度契約状況調査票!$E:$AW,24,FALSE),""))</f>
        <v/>
      </c>
      <c r="N11" s="21">
        <f>IF(A11="","",IF(AND(P11="○",O11="分担契約/単価契約"),"単価契約"&amp;CHAR(10)&amp;"予定調達総額 "&amp;TEXT(VLOOKUP(A11,[7]令和4年度契約状況調査票!$E:$AW,16,FALSE),"#,##0円")&amp;"(B)"&amp;CHAR(10)&amp;"分担契約"&amp;CHAR(10)&amp;VLOOKUP(A11,[7]令和4年度契約状況調査票!$E:$AW,32,FALSE),IF(AND(P11="○",O11="分担契約"),"分担契約"&amp;CHAR(10)&amp;"契約総額 "&amp;TEXT(VLOOKUP(A11,[7]令和4年度契約状況調査票!$E:$AW,16,FALSE),"#,##0円")&amp;"(B)"&amp;CHAR(10)&amp;VLOOKUP(A11,[7]令和4年度契約状況調査票!$E:$AW,32,FALSE),(IF(O11="分担契約/単価契約","単価契約"&amp;CHAR(10)&amp;"予定調達総額 "&amp;TEXT(VLOOKUP(A11,[7]令和4年度契約状況調査票!$E:$AW,16,FALSE),"#,##0円")&amp;CHAR(10)&amp;"分担契約"&amp;CHAR(10)&amp;VLOOKUP(A11,[7]令和4年度契約状況調査票!$E:$AW,32,FALSE),IF(O11="分担契約","分担契約"&amp;CHAR(10)&amp;"契約総額 "&amp;TEXT(VLOOKUP(A11,[7]令和4年度契約状況調査票!$E:$AW,16,FALSE),"#,##0円")&amp;CHAR(10)&amp;VLOOKUP(A11,[7]令和4年度契約状況調査票!$E:$AW,32,FALSE),IF(O11="単価契約","単価契約"&amp;CHAR(10)&amp;"予定調達総額 "&amp;TEXT(VLOOKUP(A11,[7]令和4年度契約状況調査票!$E:$AW,16,FALSE),"#,##0円")&amp;CHAR(10)&amp;VLOOKUP(A11,[7]令和4年度契約状況調査票!$E:$AW,32,FALSE),VLOOKUP(A11,[7]令和4年度契約状況調査票!$E:$AW,32,FALSE))))))))</f>
        <v>0</v>
      </c>
    </row>
    <row r="12" spans="1:16" s="10" customFormat="1" ht="60" customHeight="1" x14ac:dyDescent="0.4">
      <c r="A12" s="11" t="str">
        <f>IF(MAX([7]令和4年度契約状況調査票!E18:E26)&gt;=ROW()-5,ROW()-5,"")</f>
        <v/>
      </c>
      <c r="B12" s="12" t="str">
        <f>IF(A12="","",VLOOKUP(A12,[7]令和4年度契約状況調査票!$E:$AW,5,FALSE))</f>
        <v/>
      </c>
      <c r="C12" s="13" t="s">
        <v>15</v>
      </c>
      <c r="D12" s="14" t="str">
        <f>IF(A12="","",VLOOKUP(A12,[7]令和4年度契約状況調査票!$E:$AW,9,FALSE))</f>
        <v/>
      </c>
      <c r="E12" s="12" t="str">
        <f>IF(A12="","",VLOOKUP(A12,[7]令和4年度契約状況調査票!$E:$AW,10,FALSE))</f>
        <v/>
      </c>
      <c r="F12" s="15" t="str">
        <f>IF(A12="","",VLOOKUP(A12,[7]令和4年度契約状況調査票!$E:$AW,11,FALSE))</f>
        <v/>
      </c>
      <c r="G12" s="16" t="str">
        <f>IF(A12="","",IF(VLOOKUP(A12,[7]令和4年度契約状況調査票!$E:$AW,14,FALSE)="②一般競争入札（総合評価方式）","一般競争入札"&amp;CHAR(10)&amp;"（総合評価方式）","一般競争入札"))</f>
        <v/>
      </c>
      <c r="H12" s="17" t="str">
        <f>IF(A12="","",IF(VLOOKUP(A12,[7]令和4年度契約状況調査票!$E:$AW,16,FALSE)="他官署で調達手続きを実施のため","他官署で調達手続きを実施のため",IF(VLOOKUP(A12,[7]令和4年度契約状況調査票!$E:$AW,23,FALSE)="②同種の他の契約の予定価格を類推されるおそれがあるため公表しない","同種の他の契約の予定価格を類推されるおそれがあるため公表しない",IF(VLOOKUP(A12,[7]令和4年度契約状況調査票!$E:$AW,23,FALSE)="－","－",IF(VLOOKUP(A12,[7]令和4年度契約状況調査票!$E:$AW,7,FALSE)&lt;&gt;"",TEXT(VLOOKUP(A12,[7]令和4年度契約状況調査票!$E:$AW,16,FALSE),"#,##0円")&amp;CHAR(10)&amp;"(A)",VLOOKUP(A12,[7]令和4年度契約状況調査票!$E:$AW,16,FALSE))))))</f>
        <v/>
      </c>
      <c r="I12" s="17" t="str">
        <f>IF(A12="","",VLOOKUP(A12,[7]令和4年度契約状況調査票!$E:$AW,17,FALSE))</f>
        <v/>
      </c>
      <c r="J12" s="18" t="str">
        <f>IF(A12="","",IF(VLOOKUP(A12,[7]令和4年度契約状況調査票!$E:$AW,16,FALSE)="他官署で調達手続きを実施のため","－",IF(VLOOKUP(A12,[7]令和4年度契約状況調査票!$E:$AW,23,FALSE)="②同種の他の契約の予定価格を類推されるおそれがあるため公表しない","－",IF(VLOOKUP(A12,[7]令和4年度契約状況調査票!$E:$AW,23,FALSE)="－","－",IF(VLOOKUP(A12,[7]令和4年度契約状況調査票!$E:$AW,7,FALSE)&lt;&gt;"",TEXT(VLOOKUP(A12,[7]令和4年度契約状況調査票!$E:$AW,19,FALSE),"#.0%")&amp;CHAR(10)&amp;"(B/A×100)",VLOOKUP(A12,[7]令和4年度契約状況調査票!$E:$AW,19,FALSE))))))</f>
        <v/>
      </c>
      <c r="K12" s="19" t="str">
        <f>IF(A12="","",IF(VLOOKUP(A12,[7]令和4年度契約状況調査票!$E:$AW,12,FALSE)="①公益社団法人","公社",IF(VLOOKUP(A12,[7]令和4年度契約状況調査票!$E:$AW,12,FALSE)="②公益財団法人","公財","")))</f>
        <v/>
      </c>
      <c r="L12" s="19" t="str">
        <f>IF(A12="","",VLOOKUP(A12,[7]令和4年度契約状況調査票!$E:$AW,13,FALSE))</f>
        <v/>
      </c>
      <c r="M12" s="20" t="str">
        <f>IF(A12="","",IF(VLOOKUP(A12,[7]令和4年度契約状況調査票!$E:$AW,13,FALSE)="国所管",VLOOKUP(A12,[7]令和4年度契約状況調査票!$E:$AW,24,FALSE),""))</f>
        <v/>
      </c>
      <c r="N12" s="21" t="str">
        <f>IF(A12="","",IF(AND(P12="○",O12="分担契約/単価契約"),"単価契約"&amp;CHAR(10)&amp;"予定調達総額 "&amp;TEXT(VLOOKUP(A12,[7]令和4年度契約状況調査票!$E:$AW,16,FALSE),"#,##0円")&amp;"(B)"&amp;CHAR(10)&amp;"分担契約"&amp;CHAR(10)&amp;VLOOKUP(A12,[7]令和4年度契約状況調査票!$E:$AW,32,FALSE),IF(AND(P12="○",O12="分担契約"),"分担契約"&amp;CHAR(10)&amp;"契約総額 "&amp;TEXT(VLOOKUP(A12,[7]令和4年度契約状況調査票!$E:$AW,16,FALSE),"#,##0円")&amp;"(B)"&amp;CHAR(10)&amp;VLOOKUP(A12,[7]令和4年度契約状況調査票!$E:$AW,32,FALSE),(IF(O12="分担契約/単価契約","単価契約"&amp;CHAR(10)&amp;"予定調達総額 "&amp;TEXT(VLOOKUP(A12,[7]令和4年度契約状況調査票!$E:$AW,16,FALSE),"#,##0円")&amp;CHAR(10)&amp;"分担契約"&amp;CHAR(10)&amp;VLOOKUP(A12,[7]令和4年度契約状況調査票!$E:$AW,32,FALSE),IF(O12="分担契約","分担契約"&amp;CHAR(10)&amp;"契約総額 "&amp;TEXT(VLOOKUP(A12,[7]令和4年度契約状況調査票!$E:$AW,16,FALSE),"#,##0円")&amp;CHAR(10)&amp;VLOOKUP(A12,[7]令和4年度契約状況調査票!$E:$AW,32,FALSE),IF(O12="単価契約","単価契約"&amp;CHAR(10)&amp;"予定調達総額 "&amp;TEXT(VLOOKUP(A12,[7]令和4年度契約状況調査票!$E:$AW,16,FALSE),"#,##0円")&amp;CHAR(10)&amp;VLOOKUP(A12,[7]令和4年度契約状況調査票!$E:$AW,32,FALSE),VLOOKUP(A12,[7]令和4年度契約状況調査票!$E:$AW,32,FALSE))))))))</f>
        <v/>
      </c>
      <c r="O12" s="10" t="str">
        <f>IF(A12="","",VLOOKUP(A12,[7]令和4年度契約状況調査票!$E:$CE,53,FALSE))</f>
        <v/>
      </c>
      <c r="P12" s="10" t="str">
        <f>IF(A12="","",IF(VLOOKUP(A12,[7]令和4年度契約状況調査票!$E:$AW,14,FALSE)="他官署で調達手続きを実施のため","×",IF(VLOOKUP(A12,[7]令和4年度契約状況調査票!$E:$AW,21,FALSE)="②同種の他の契約の予定価格を類推されるおそれがあるため公表しない","×","○")))</f>
        <v/>
      </c>
    </row>
    <row r="13" spans="1:16" s="10" customFormat="1" ht="60" customHeight="1" x14ac:dyDescent="0.4">
      <c r="A13" s="11" t="str">
        <f>IF(MAX([7]令和4年度契約状況調査票!E19:E27)&gt;=ROW()-5,ROW()-5,"")</f>
        <v/>
      </c>
      <c r="B13" s="12" t="str">
        <f>IF(A13="","",VLOOKUP(A13,[7]令和4年度契約状況調査票!$E:$AW,5,FALSE))</f>
        <v/>
      </c>
      <c r="C13" s="13" t="str">
        <f>IF(A13="","",VLOOKUP(A13,[7]令和4年度契約状況調査票!$E:$AW,6,FALSE))</f>
        <v/>
      </c>
      <c r="D13" s="14" t="str">
        <f>IF(A13="","",VLOOKUP(A13,[7]令和4年度契約状況調査票!$E:$AW,9,FALSE))</f>
        <v/>
      </c>
      <c r="E13" s="12" t="str">
        <f>IF(A13="","",VLOOKUP(A13,[7]令和4年度契約状況調査票!$E:$AW,10,FALSE))</f>
        <v/>
      </c>
      <c r="F13" s="15" t="str">
        <f>IF(A13="","",VLOOKUP(A13,[7]令和4年度契約状況調査票!$E:$AW,11,FALSE))</f>
        <v/>
      </c>
      <c r="G13" s="16" t="str">
        <f>IF(A13="","",IF(VLOOKUP(A13,[7]令和4年度契約状況調査票!$E:$AW,14,FALSE)="②一般競争入札（総合評価方式）","一般競争入札"&amp;CHAR(10)&amp;"（総合評価方式）","一般競争入札"))</f>
        <v/>
      </c>
      <c r="H13" s="17" t="str">
        <f>IF(A13="","",IF(VLOOKUP(A13,[7]令和4年度契約状況調査票!$E:$AW,16,FALSE)="他官署で調達手続きを実施のため","他官署で調達手続きを実施のため",IF(VLOOKUP(A13,[7]令和4年度契約状況調査票!$E:$AW,23,FALSE)="②同種の他の契約の予定価格を類推されるおそれがあるため公表しない","同種の他の契約の予定価格を類推されるおそれがあるため公表しない",IF(VLOOKUP(A13,[7]令和4年度契約状況調査票!$E:$AW,23,FALSE)="－","－",IF(VLOOKUP(A13,[7]令和4年度契約状況調査票!$E:$AW,7,FALSE)&lt;&gt;"",TEXT(VLOOKUP(A13,[7]令和4年度契約状況調査票!$E:$AW,16,FALSE),"#,##0円")&amp;CHAR(10)&amp;"(A)",VLOOKUP(A13,[7]令和4年度契約状況調査票!$E:$AW,16,FALSE))))))</f>
        <v/>
      </c>
      <c r="I13" s="17" t="str">
        <f>IF(A13="","",VLOOKUP(A13,[7]令和4年度契約状況調査票!$E:$AW,17,FALSE))</f>
        <v/>
      </c>
      <c r="J13" s="18" t="str">
        <f>IF(A13="","",IF(VLOOKUP(A13,[7]令和4年度契約状況調査票!$E:$AW,16,FALSE)="他官署で調達手続きを実施のため","－",IF(VLOOKUP(A13,[7]令和4年度契約状況調査票!$E:$AW,23,FALSE)="②同種の他の契約の予定価格を類推されるおそれがあるため公表しない","－",IF(VLOOKUP(A13,[7]令和4年度契約状況調査票!$E:$AW,23,FALSE)="－","－",IF(VLOOKUP(A13,[7]令和4年度契約状況調査票!$E:$AW,7,FALSE)&lt;&gt;"",TEXT(VLOOKUP(A13,[7]令和4年度契約状況調査票!$E:$AW,19,FALSE),"#.0%")&amp;CHAR(10)&amp;"(B/A×100)",VLOOKUP(A13,[7]令和4年度契約状況調査票!$E:$AW,19,FALSE))))))</f>
        <v/>
      </c>
      <c r="K13" s="19" t="str">
        <f>IF(A13="","",IF(VLOOKUP(A13,[7]令和4年度契約状況調査票!$E:$AW,12,FALSE)="①公益社団法人","公社",IF(VLOOKUP(A13,[7]令和4年度契約状況調査票!$E:$AW,12,FALSE)="②公益財団法人","公財","")))</f>
        <v/>
      </c>
      <c r="L13" s="19" t="str">
        <f>IF(A13="","",VLOOKUP(A13,[7]令和4年度契約状況調査票!$E:$AW,13,FALSE))</f>
        <v/>
      </c>
      <c r="M13" s="20" t="str">
        <f>IF(A13="","",IF(VLOOKUP(A13,[7]令和4年度契約状況調査票!$E:$AW,13,FALSE)="国所管",VLOOKUP(A13,[7]令和4年度契約状況調査票!$E:$AW,24,FALSE),""))</f>
        <v/>
      </c>
      <c r="N13" s="21" t="str">
        <f>IF(A13="","",IF(AND(P13="○",O13="分担契約/単価契約"),"単価契約"&amp;CHAR(10)&amp;"予定調達総額 "&amp;TEXT(VLOOKUP(A13,[7]令和4年度契約状況調査票!$E:$AW,16,FALSE),"#,##0円")&amp;"(B)"&amp;CHAR(10)&amp;"分担契約"&amp;CHAR(10)&amp;VLOOKUP(A13,[7]令和4年度契約状況調査票!$E:$AW,32,FALSE),IF(AND(P13="○",O13="分担契約"),"分担契約"&amp;CHAR(10)&amp;"契約総額 "&amp;TEXT(VLOOKUP(A13,[7]令和4年度契約状況調査票!$E:$AW,16,FALSE),"#,##0円")&amp;"(B)"&amp;CHAR(10)&amp;VLOOKUP(A13,[7]令和4年度契約状況調査票!$E:$AW,32,FALSE),(IF(O13="分担契約/単価契約","単価契約"&amp;CHAR(10)&amp;"予定調達総額 "&amp;TEXT(VLOOKUP(A13,[7]令和4年度契約状況調査票!$E:$AW,16,FALSE),"#,##0円")&amp;CHAR(10)&amp;"分担契約"&amp;CHAR(10)&amp;VLOOKUP(A13,[7]令和4年度契約状況調査票!$E:$AW,32,FALSE),IF(O13="分担契約","分担契約"&amp;CHAR(10)&amp;"契約総額 "&amp;TEXT(VLOOKUP(A13,[7]令和4年度契約状況調査票!$E:$AW,16,FALSE),"#,##0円")&amp;CHAR(10)&amp;VLOOKUP(A13,[7]令和4年度契約状況調査票!$E:$AW,32,FALSE),IF(O13="単価契約","単価契約"&amp;CHAR(10)&amp;"予定調達総額 "&amp;TEXT(VLOOKUP(A13,[7]令和4年度契約状況調査票!$E:$AW,16,FALSE),"#,##0円")&amp;CHAR(10)&amp;VLOOKUP(A13,[7]令和4年度契約状況調査票!$E:$AW,32,FALSE),VLOOKUP(A13,[7]令和4年度契約状況調査票!$E:$AW,32,FALSE))))))))</f>
        <v/>
      </c>
      <c r="O13" s="10" t="str">
        <f>IF(A13="","",VLOOKUP(A13,[7]令和4年度契約状況調査票!$E:$CE,53,FALSE))</f>
        <v/>
      </c>
      <c r="P13" s="10" t="str">
        <f>IF(A13="","",IF(VLOOKUP(A13,[7]令和4年度契約状況調査票!$E:$AW,14,FALSE)="他官署で調達手続きを実施のため","×",IF(VLOOKUP(A13,[7]令和4年度契約状況調査票!$E:$AW,21,FALSE)="②同種の他の契約の予定価格を類推されるおそれがあるため公表しない","×","○")))</f>
        <v/>
      </c>
    </row>
    <row r="14" spans="1:16" s="10" customFormat="1" ht="60" customHeight="1" x14ac:dyDescent="0.4">
      <c r="A14" s="11" t="str">
        <f>IF(MAX([7]令和4年度契約状況調査票!E20:E28)&gt;=ROW()-5,ROW()-5,"")</f>
        <v/>
      </c>
      <c r="B14" s="12" t="str">
        <f>IF(A14="","",VLOOKUP(A14,[7]令和4年度契約状況調査票!$E:$AW,5,FALSE))</f>
        <v/>
      </c>
      <c r="C14" s="13" t="str">
        <f>IF(A14="","",VLOOKUP(A14,[7]令和4年度契約状況調査票!$E:$AW,6,FALSE))</f>
        <v/>
      </c>
      <c r="D14" s="14" t="str">
        <f>IF(A14="","",VLOOKUP(A14,[7]令和4年度契約状況調査票!$E:$AW,9,FALSE))</f>
        <v/>
      </c>
      <c r="E14" s="12" t="str">
        <f>IF(A14="","",VLOOKUP(A14,[7]令和4年度契約状況調査票!$E:$AW,10,FALSE))</f>
        <v/>
      </c>
      <c r="F14" s="15" t="str">
        <f>IF(A14="","",VLOOKUP(A14,[7]令和4年度契約状況調査票!$E:$AW,11,FALSE))</f>
        <v/>
      </c>
      <c r="G14" s="16" t="str">
        <f>IF(A14="","",IF(VLOOKUP(A14,[7]令和4年度契約状況調査票!$E:$AW,14,FALSE)="②一般競争入札（総合評価方式）","一般競争入札"&amp;CHAR(10)&amp;"（総合評価方式）","一般競争入札"))</f>
        <v/>
      </c>
      <c r="H14" s="17" t="str">
        <f>IF(A14="","",IF(VLOOKUP(A14,[7]令和4年度契約状況調査票!$E:$AW,16,FALSE)="他官署で調達手続きを実施のため","他官署で調達手続きを実施のため",IF(VLOOKUP(A14,[7]令和4年度契約状況調査票!$E:$AW,23,FALSE)="②同種の他の契約の予定価格を類推されるおそれがあるため公表しない","同種の他の契約の予定価格を類推されるおそれがあるため公表しない",IF(VLOOKUP(A14,[7]令和4年度契約状況調査票!$E:$AW,23,FALSE)="－","－",IF(VLOOKUP(A14,[7]令和4年度契約状況調査票!$E:$AW,7,FALSE)&lt;&gt;"",TEXT(VLOOKUP(A14,[7]令和4年度契約状況調査票!$E:$AW,16,FALSE),"#,##0円")&amp;CHAR(10)&amp;"(A)",VLOOKUP(A14,[7]令和4年度契約状況調査票!$E:$AW,16,FALSE))))))</f>
        <v/>
      </c>
      <c r="I14" s="17" t="str">
        <f>IF(A14="","",VLOOKUP(A14,[7]令和4年度契約状況調査票!$E:$AW,17,FALSE))</f>
        <v/>
      </c>
      <c r="J14" s="18" t="str">
        <f>IF(A14="","",IF(VLOOKUP(A14,[7]令和4年度契約状況調査票!$E:$AW,16,FALSE)="他官署で調達手続きを実施のため","－",IF(VLOOKUP(A14,[7]令和4年度契約状況調査票!$E:$AW,23,FALSE)="②同種の他の契約の予定価格を類推されるおそれがあるため公表しない","－",IF(VLOOKUP(A14,[7]令和4年度契約状況調査票!$E:$AW,23,FALSE)="－","－",IF(VLOOKUP(A14,[7]令和4年度契約状況調査票!$E:$AW,7,FALSE)&lt;&gt;"",TEXT(VLOOKUP(A14,[7]令和4年度契約状況調査票!$E:$AW,19,FALSE),"#.0%")&amp;CHAR(10)&amp;"(B/A×100)",VLOOKUP(A14,[7]令和4年度契約状況調査票!$E:$AW,19,FALSE))))))</f>
        <v/>
      </c>
      <c r="K14" s="19" t="str">
        <f>IF(A14="","",IF(VLOOKUP(A14,[7]令和4年度契約状況調査票!$E:$AW,12,FALSE)="①公益社団法人","公社",IF(VLOOKUP(A14,[7]令和4年度契約状況調査票!$E:$AW,12,FALSE)="②公益財団法人","公財","")))</f>
        <v/>
      </c>
      <c r="L14" s="19" t="str">
        <f>IF(A14="","",VLOOKUP(A14,[7]令和4年度契約状況調査票!$E:$AW,13,FALSE))</f>
        <v/>
      </c>
      <c r="M14" s="20" t="str">
        <f>IF(A14="","",IF(VLOOKUP(A14,[7]令和4年度契約状況調査票!$E:$AW,13,FALSE)="国所管",VLOOKUP(A14,[7]令和4年度契約状況調査票!$E:$AW,24,FALSE),""))</f>
        <v/>
      </c>
      <c r="N14" s="21" t="str">
        <f>IF(A14="","",IF(AND(P14="○",O14="分担契約/単価契約"),"単価契約"&amp;CHAR(10)&amp;"予定調達総額 "&amp;TEXT(VLOOKUP(A14,[7]令和4年度契約状況調査票!$E:$AW,16,FALSE),"#,##0円")&amp;"(B)"&amp;CHAR(10)&amp;"分担契約"&amp;CHAR(10)&amp;VLOOKUP(A14,[7]令和4年度契約状況調査票!$E:$AW,32,FALSE),IF(AND(P14="○",O14="分担契約"),"分担契約"&amp;CHAR(10)&amp;"契約総額 "&amp;TEXT(VLOOKUP(A14,[7]令和4年度契約状況調査票!$E:$AW,16,FALSE),"#,##0円")&amp;"(B)"&amp;CHAR(10)&amp;VLOOKUP(A14,[7]令和4年度契約状況調査票!$E:$AW,32,FALSE),(IF(O14="分担契約/単価契約","単価契約"&amp;CHAR(10)&amp;"予定調達総額 "&amp;TEXT(VLOOKUP(A14,[7]令和4年度契約状況調査票!$E:$AW,16,FALSE),"#,##0円")&amp;CHAR(10)&amp;"分担契約"&amp;CHAR(10)&amp;VLOOKUP(A14,[7]令和4年度契約状況調査票!$E:$AW,32,FALSE),IF(O14="分担契約","分担契約"&amp;CHAR(10)&amp;"契約総額 "&amp;TEXT(VLOOKUP(A14,[7]令和4年度契約状況調査票!$E:$AW,16,FALSE),"#,##0円")&amp;CHAR(10)&amp;VLOOKUP(A14,[7]令和4年度契約状況調査票!$E:$AW,32,FALSE),IF(O14="単価契約","単価契約"&amp;CHAR(10)&amp;"予定調達総額 "&amp;TEXT(VLOOKUP(A14,[7]令和4年度契約状況調査票!$E:$AW,16,FALSE),"#,##0円")&amp;CHAR(10)&amp;VLOOKUP(A14,[7]令和4年度契約状況調査票!$E:$AW,32,FALSE),VLOOKUP(A14,[7]令和4年度契約状況調査票!$E:$AW,32,FALSE))))))))</f>
        <v/>
      </c>
      <c r="O14" s="10" t="str">
        <f>IF(A14="","",VLOOKUP(A14,[7]令和4年度契約状況調査票!$E:$CE,53,FALSE))</f>
        <v/>
      </c>
      <c r="P14" s="10" t="str">
        <f>IF(A14="","",IF(VLOOKUP(A14,[7]令和4年度契約状況調査票!$E:$AW,14,FALSE)="他官署で調達手続きを実施のため","×",IF(VLOOKUP(A14,[7]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4" xr:uid="{894593D0-5D9C-4466-948B-6BC5417082FC}"/>
    <dataValidation operator="greaterThanOrEqual" allowBlank="1" showInputMessage="1" showErrorMessage="1" errorTitle="注意" error="プルダウンメニューから選択して下さい_x000a_" sqref="G6:G14" xr:uid="{CECD5A12-5B2E-44F7-988E-EF02D6991578}"/>
  </dataValidations>
  <printOptions horizontalCentered="1"/>
  <pageMargins left="0.43307086614173229" right="0.19685039370078741" top="0.94488188976377963" bottom="0.43307086614173229" header="0.35433070866141736" footer="0.31496062992125984"/>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2023-03-08T05:33:43Z</cp:lastPrinted>
  <dcterms:created xsi:type="dcterms:W3CDTF">2023-03-08T05:30:16Z</dcterms:created>
  <dcterms:modified xsi:type="dcterms:W3CDTF">2023-03-08T05:42:30Z</dcterms:modified>
</cp:coreProperties>
</file>