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10\"/>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P15" i="1" s="1"/>
  <c r="A14" i="1"/>
  <c r="P14" i="1" s="1"/>
  <c r="A13" i="1"/>
  <c r="P13" i="1" s="1"/>
  <c r="A12" i="1"/>
  <c r="P12" i="1" s="1"/>
  <c r="A11" i="1"/>
  <c r="P11" i="1" s="1"/>
  <c r="A10" i="1"/>
  <c r="P10" i="1" s="1"/>
  <c r="H9" i="1"/>
  <c r="A9" i="1"/>
  <c r="O9" i="1" s="1"/>
  <c r="H8" i="1"/>
  <c r="A8" i="1"/>
  <c r="O8" i="1" s="1"/>
  <c r="A7" i="1"/>
  <c r="O7" i="1" s="1"/>
  <c r="D6" i="1"/>
  <c r="A6" i="1"/>
  <c r="O6" i="1" s="1"/>
  <c r="L8" i="1" l="1"/>
  <c r="E10" i="1"/>
  <c r="D8" i="1"/>
  <c r="D9" i="1"/>
  <c r="P7" i="1"/>
  <c r="H6" i="1"/>
  <c r="D7" i="1"/>
  <c r="P8" i="1"/>
  <c r="N8" i="1" s="1"/>
  <c r="L9" i="1"/>
  <c r="I10" i="1"/>
  <c r="L6" i="1"/>
  <c r="H7" i="1"/>
  <c r="P9" i="1"/>
  <c r="M10" i="1"/>
  <c r="P6" i="1"/>
  <c r="N6" i="1" s="1"/>
  <c r="L7" i="1"/>
  <c r="E12" i="1"/>
  <c r="I12" i="1"/>
  <c r="M12" i="1"/>
  <c r="E13" i="1"/>
  <c r="I13" i="1"/>
  <c r="M13" i="1"/>
  <c r="E14" i="1"/>
  <c r="F10" i="1"/>
  <c r="J10" i="1"/>
  <c r="N10" i="1"/>
  <c r="B11" i="1"/>
  <c r="F11" i="1"/>
  <c r="J11" i="1"/>
  <c r="N11" i="1"/>
  <c r="B12" i="1"/>
  <c r="F12" i="1"/>
  <c r="J12" i="1"/>
  <c r="N12" i="1"/>
  <c r="B13" i="1"/>
  <c r="F13" i="1"/>
  <c r="J13" i="1"/>
  <c r="N13" i="1"/>
  <c r="B14" i="1"/>
  <c r="F14" i="1"/>
  <c r="J14" i="1"/>
  <c r="N14" i="1"/>
  <c r="B15" i="1"/>
  <c r="F15" i="1"/>
  <c r="J15" i="1"/>
  <c r="N15" i="1"/>
  <c r="E11" i="1"/>
  <c r="M11" i="1"/>
  <c r="I14" i="1"/>
  <c r="M14" i="1"/>
  <c r="E15" i="1"/>
  <c r="M15" i="1"/>
  <c r="E6" i="1"/>
  <c r="I6" i="1"/>
  <c r="M6" i="1"/>
  <c r="E7" i="1"/>
  <c r="M7" i="1"/>
  <c r="M9" i="1"/>
  <c r="B6" i="1"/>
  <c r="F6" i="1"/>
  <c r="J6" i="1"/>
  <c r="B7" i="1"/>
  <c r="F7" i="1"/>
  <c r="J7" i="1"/>
  <c r="N7" i="1"/>
  <c r="B8" i="1"/>
  <c r="F8" i="1"/>
  <c r="J8" i="1"/>
  <c r="B9" i="1"/>
  <c r="F9" i="1"/>
  <c r="J9" i="1"/>
  <c r="N9" i="1"/>
  <c r="B10" i="1"/>
  <c r="G10" i="1"/>
  <c r="K10" i="1"/>
  <c r="O10" i="1"/>
  <c r="C11" i="1"/>
  <c r="G11" i="1"/>
  <c r="K11" i="1"/>
  <c r="O11" i="1"/>
  <c r="C12" i="1"/>
  <c r="G12" i="1"/>
  <c r="K12" i="1"/>
  <c r="O12" i="1"/>
  <c r="C13" i="1"/>
  <c r="G13" i="1"/>
  <c r="K13" i="1"/>
  <c r="O13" i="1"/>
  <c r="C14" i="1"/>
  <c r="G14" i="1"/>
  <c r="K14" i="1"/>
  <c r="O14" i="1"/>
  <c r="C15" i="1"/>
  <c r="G15" i="1"/>
  <c r="K15" i="1"/>
  <c r="O15" i="1"/>
  <c r="I11" i="1"/>
  <c r="I15" i="1"/>
  <c r="I7" i="1"/>
  <c r="E8" i="1"/>
  <c r="I8" i="1"/>
  <c r="M8" i="1"/>
  <c r="E9" i="1"/>
  <c r="I9" i="1"/>
  <c r="C6" i="1"/>
  <c r="G6" i="1"/>
  <c r="K6" i="1"/>
  <c r="C7" i="1"/>
  <c r="G7" i="1"/>
  <c r="K7" i="1"/>
  <c r="C8" i="1"/>
  <c r="G8" i="1"/>
  <c r="K8" i="1"/>
  <c r="C9" i="1"/>
  <c r="G9" i="1"/>
  <c r="K9" i="1"/>
  <c r="D10" i="1"/>
  <c r="H10" i="1"/>
  <c r="L10" i="1"/>
  <c r="D11" i="1"/>
  <c r="H11" i="1"/>
  <c r="L11" i="1"/>
  <c r="D12" i="1"/>
  <c r="H12" i="1"/>
  <c r="L12" i="1"/>
  <c r="D13" i="1"/>
  <c r="H13" i="1"/>
  <c r="L13" i="1"/>
  <c r="D14" i="1"/>
  <c r="H14" i="1"/>
  <c r="L14" i="1"/>
  <c r="D15" i="1"/>
  <c r="H15" i="1"/>
  <c r="L15"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<sst xmlns="http://schemas.openxmlformats.org/spreadsheetml/2006/main" count="16" uniqueCount="16">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</sst>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0&#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（10月分）</v>
          </cell>
          <cell r="O1"/>
          <cell r="T1"/>
          <cell r="V1"/>
          <cell r="AB1"/>
          <cell r="AC1"/>
          <cell r="AK1"/>
          <cell r="AL1"/>
          <cell r="AM1"/>
          <cell r="AN1"/>
          <cell r="AO1"/>
          <cell r="AP1"/>
          <cell r="AQ1"/>
          <cell r="AR1"/>
          <cell r="AS1"/>
          <cell r="AT1"/>
          <cell r="AU1"/>
          <cell r="AV1"/>
          <cell r="AW1"/>
          <cell r="AX1"/>
          <cell r="AY1"/>
          <cell r="AZ1"/>
          <cell r="BA1"/>
          <cell r="BJ1"/>
        </row>
        <row r="2">
          <cell r="G2"/>
          <cell r="H2"/>
          <cell r="I2">
            <v>4</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v>
          </cell>
          <cell r="BE4">
            <v>0</v>
          </cell>
          <cell r="BF4">
            <v>1</v>
          </cell>
          <cell r="BG4">
            <v>1</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Dg093</v>
          </cell>
          <cell r="H6" t="str">
            <v>⑦物品等購入</v>
          </cell>
          <cell r="I6" t="str">
            <v>令和4年度金沢駅西合同庁舎冷暖房用白灯油の調達
45,000リットル</v>
          </cell>
          <cell r="J6" t="str">
            <v>支出負担行為担当官
金沢国税局総務部次長
澤崎　辰則
石川県金沢市広坂２－２－６０
ほか８官署等</v>
          </cell>
          <cell r="K6" t="str">
            <v>③合庁</v>
          </cell>
          <cell r="L6" t="str">
            <v>○</v>
          </cell>
          <cell r="M6">
            <v>44837</v>
          </cell>
          <cell r="N6" t="str">
            <v>北星産業株式会社
石川県金沢市片町２－３－１７</v>
          </cell>
          <cell r="O6">
            <v>4220001006037</v>
          </cell>
          <cell r="P6" t="str">
            <v>⑥その他の法人等</v>
          </cell>
          <cell r="Q6"/>
          <cell r="R6" t="str">
            <v>①一般競争入札</v>
          </cell>
          <cell r="S6"/>
          <cell r="T6">
            <v>5395500</v>
          </cell>
          <cell r="U6" t="str">
            <v>＠91.3円/リットル</v>
          </cell>
          <cell r="V6">
            <v>4108500</v>
          </cell>
          <cell r="W6">
            <v>0.76100000000000001</v>
          </cell>
          <cell r="X6"/>
          <cell r="Y6"/>
          <cell r="Z6" t="str">
            <v>×</v>
          </cell>
          <cell r="AA6" t="str">
            <v>②同種の他の契約の予定価格を類推されるおそれがあるため公表しない</v>
          </cell>
          <cell r="AB6">
            <v>2</v>
          </cell>
          <cell r="AC6">
            <v>0</v>
          </cell>
          <cell r="AD6" t="str">
            <v>○</v>
          </cell>
          <cell r="AE6"/>
          <cell r="AF6" t="str">
            <v>×</v>
          </cell>
          <cell r="AG6"/>
          <cell r="AH6"/>
          <cell r="AI6"/>
          <cell r="AJ6" t="str">
            <v>分担予定額
2,149,156円</v>
          </cell>
          <cell r="AK6"/>
          <cell r="AL6"/>
          <cell r="AM6"/>
          <cell r="AN6"/>
          <cell r="AO6"/>
          <cell r="AP6"/>
          <cell r="AQ6"/>
          <cell r="AR6"/>
          <cell r="AS6"/>
          <cell r="AT6"/>
          <cell r="AU6"/>
          <cell r="AV6"/>
          <cell r="AW6"/>
          <cell r="AX6"/>
          <cell r="AY6"/>
          <cell r="AZ6"/>
          <cell r="BA6"/>
          <cell r="BB6"/>
          <cell r="BC6" t="str">
            <v>年間支払金額(自官署のみ)</v>
          </cell>
          <cell r="BD6" t="str">
            <v>○</v>
          </cell>
          <cell r="BE6" t="str">
            <v>×</v>
          </cell>
          <cell r="BF6" t="str">
            <v>×</v>
          </cell>
          <cell r="BG6" t="str">
            <v>×</v>
          </cell>
          <cell r="BH6" t="str">
            <v/>
          </cell>
          <cell r="BI6" t="str">
            <v>⑦物品等購入</v>
          </cell>
          <cell r="BJ6" t="str">
            <v>分担契約/単価契約</v>
          </cell>
          <cell r="BK6"/>
          <cell r="BL6" t="str">
            <v/>
          </cell>
          <cell r="BM6" t="str">
            <v>○</v>
          </cell>
          <cell r="BN6" t="b">
            <v>1</v>
          </cell>
          <cell r="BO6" t="b">
            <v>1</v>
          </cell>
        </row>
        <row r="7">
          <cell r="E7">
            <v>2</v>
          </cell>
          <cell r="F7" t="str">
            <v/>
          </cell>
          <cell r="G7" t="str">
            <v>Dg094</v>
          </cell>
          <cell r="H7" t="str">
            <v>⑩役務</v>
          </cell>
          <cell r="I7" t="str">
            <v>令和4年分の所得税及び復興特別所得税並びに消費税及び地方消費税の確定申告書封入作業等業務
B様式白色申告書用その他13,725件ほか</v>
          </cell>
          <cell r="J7" t="str">
            <v>支出負担行為担当官
金沢国税局総務部次長
澤崎　辰則
石川県金沢市広坂２－２－６０</v>
          </cell>
          <cell r="K7"/>
          <cell r="L7"/>
          <cell r="M7">
            <v>44845</v>
          </cell>
          <cell r="N7" t="str">
            <v>株式会社プリント・キャリー
大阪府東大阪市荒本北２－６－２１</v>
          </cell>
          <cell r="O7">
            <v>1122001006723</v>
          </cell>
          <cell r="P7" t="str">
            <v>⑥その他の法人等</v>
          </cell>
          <cell r="Q7"/>
          <cell r="R7" t="str">
            <v>①一般競争入札</v>
          </cell>
          <cell r="S7"/>
          <cell r="T7">
            <v>5862310</v>
          </cell>
          <cell r="U7" t="str">
            <v>＠44円/件ほか</v>
          </cell>
          <cell r="V7">
            <v>2862860</v>
          </cell>
          <cell r="W7">
            <v>0.48799999999999999</v>
          </cell>
          <cell r="X7"/>
          <cell r="Y7"/>
          <cell r="Z7" t="str">
            <v>×</v>
          </cell>
          <cell r="AA7" t="str">
            <v>②同種の他の契約の予定価格を類推されるおそれがあるため公表しない</v>
          </cell>
          <cell r="AB7">
            <v>1</v>
          </cell>
          <cell r="AC7">
            <v>0</v>
          </cell>
          <cell r="AD7" t="str">
            <v>○</v>
          </cell>
          <cell r="AE7"/>
          <cell r="AF7" t="str">
            <v>×</v>
          </cell>
          <cell r="AG7"/>
          <cell r="AH7"/>
          <cell r="AI7"/>
          <cell r="AJ7"/>
          <cell r="AK7"/>
          <cell r="AL7"/>
          <cell r="AM7"/>
          <cell r="AN7"/>
          <cell r="AO7"/>
          <cell r="AP7"/>
          <cell r="AQ7"/>
          <cell r="AR7" t="str">
            <v>×</v>
          </cell>
          <cell r="AS7"/>
          <cell r="AT7"/>
          <cell r="AU7"/>
          <cell r="AV7" t="str">
            <v>⑥公表されている前年度契約金額から採算が合わないと判断している可能性があるもの</v>
          </cell>
          <cell r="AW7" t="str">
            <v>⑧人材の確保や体制整備に時間が足りないと判断している可能性があるもの</v>
          </cell>
          <cell r="AX7"/>
          <cell r="AY7" t="str">
            <v>○</v>
          </cell>
          <cell r="AZ7"/>
          <cell r="BA7"/>
          <cell r="BB7"/>
          <cell r="BC7" t="str">
            <v>年間支払金額</v>
          </cell>
          <cell r="BD7" t="str">
            <v>○</v>
          </cell>
          <cell r="BE7" t="str">
            <v>×</v>
          </cell>
          <cell r="BF7" t="str">
            <v>×</v>
          </cell>
          <cell r="BG7" t="str">
            <v>×</v>
          </cell>
          <cell r="BH7" t="str">
            <v/>
          </cell>
          <cell r="BI7" t="str">
            <v>⑩役務</v>
          </cell>
          <cell r="BJ7" t="str">
            <v>単価契約</v>
          </cell>
          <cell r="BK7"/>
          <cell r="BL7" t="str">
            <v/>
          </cell>
          <cell r="BM7" t="str">
            <v>○</v>
          </cell>
          <cell r="BN7" t="b">
            <v>1</v>
          </cell>
          <cell r="BO7" t="b">
            <v>1</v>
          </cell>
        </row>
        <row r="8">
          <cell r="E8">
            <v>3</v>
          </cell>
          <cell r="F8" t="str">
            <v/>
          </cell>
          <cell r="G8" t="str">
            <v>Dg095</v>
          </cell>
          <cell r="H8" t="str">
            <v>⑩役務</v>
          </cell>
          <cell r="I8" t="str">
            <v>確定申告コールセンターの運営業務
860人日ほか</v>
          </cell>
          <cell r="J8" t="str">
            <v>支出負担行為担当官
金沢国税局総務部次長
澤崎　辰則
石川県金沢市広坂２－２－６０</v>
          </cell>
          <cell r="K8"/>
          <cell r="L8"/>
          <cell r="M8">
            <v>44851</v>
          </cell>
          <cell r="N8" t="str">
            <v>株式会社NTTマーケティングアクトProCX
大阪府大阪市都島区東野田町４－１５－８２</v>
          </cell>
          <cell r="O8">
            <v>5120001238738</v>
          </cell>
          <cell r="P8" t="str">
            <v>⑥その他の法人等</v>
          </cell>
          <cell r="Q8"/>
          <cell r="R8" t="str">
            <v>①一般競争入札</v>
          </cell>
          <cell r="S8"/>
          <cell r="T8">
            <v>26467827</v>
          </cell>
          <cell r="U8" t="str">
            <v>@16,417円／日ほか</v>
          </cell>
          <cell r="V8">
            <v>25300000</v>
          </cell>
          <cell r="W8">
            <v>0.95499999999999996</v>
          </cell>
          <cell r="X8"/>
          <cell r="Y8"/>
          <cell r="Z8" t="str">
            <v>○</v>
          </cell>
          <cell r="AA8" t="str">
            <v>②同種の他の契約の予定価格を類推されるおそれがあるため公表しない</v>
          </cell>
          <cell r="AB8">
            <v>2</v>
          </cell>
          <cell r="AC8">
            <v>1</v>
          </cell>
          <cell r="AD8" t="str">
            <v>○</v>
          </cell>
          <cell r="AE8"/>
          <cell r="AF8" t="str">
            <v>×</v>
          </cell>
          <cell r="AG8"/>
          <cell r="AH8"/>
          <cell r="AI8"/>
          <cell r="AJ8"/>
          <cell r="AK8"/>
          <cell r="AL8"/>
          <cell r="AM8"/>
          <cell r="AN8"/>
          <cell r="AO8"/>
          <cell r="AP8"/>
          <cell r="AQ8"/>
          <cell r="AR8" t="str">
            <v>○</v>
          </cell>
          <cell r="AS8" t="str">
            <v>④公告周知方法の改善</v>
          </cell>
          <cell r="AT8"/>
          <cell r="AU8"/>
          <cell r="AV8"/>
          <cell r="AW8"/>
          <cell r="AX8"/>
          <cell r="AY8" t="str">
            <v>○</v>
          </cell>
          <cell r="AZ8"/>
          <cell r="BA8"/>
          <cell r="BB8"/>
          <cell r="BC8" t="str">
            <v>年間支払金額</v>
          </cell>
          <cell r="BD8" t="str">
            <v>○</v>
          </cell>
          <cell r="BE8" t="str">
            <v>×</v>
          </cell>
          <cell r="BF8" t="str">
            <v>×</v>
          </cell>
          <cell r="BG8" t="str">
            <v>×</v>
          </cell>
          <cell r="BH8" t="str">
            <v/>
          </cell>
          <cell r="BI8" t="str">
            <v>⑩役務</v>
          </cell>
          <cell r="BJ8" t="str">
            <v>単価契約</v>
          </cell>
          <cell r="BK8"/>
          <cell r="BL8">
            <v>1</v>
          </cell>
          <cell r="BM8" t="str">
            <v>○</v>
          </cell>
          <cell r="BN8" t="b">
            <v>1</v>
          </cell>
          <cell r="BO8" t="b">
            <v>1</v>
          </cell>
        </row>
        <row r="9">
          <cell r="E9">
            <v>4</v>
          </cell>
          <cell r="F9" t="str">
            <v/>
          </cell>
          <cell r="G9" t="str">
            <v>Dg096</v>
          </cell>
          <cell r="H9" t="str">
            <v>⑧物品等製造</v>
          </cell>
          <cell r="I9" t="str">
            <v>令和4年分確定申告用各種封筒等の刷成　　　
70,550部</v>
          </cell>
          <cell r="J9" t="str">
            <v>支出負担行為担当官
金沢国税局総務部次長
澤崎　辰則
石川県金沢市広坂２－２－６０</v>
          </cell>
          <cell r="K9"/>
          <cell r="L9"/>
          <cell r="M9">
            <v>44853</v>
          </cell>
          <cell r="N9" t="str">
            <v>中哲合同会社
東京都足立区竹の塚１－４０－１５　庄栄ビル５階</v>
          </cell>
          <cell r="O9">
            <v>8011803002785</v>
          </cell>
          <cell r="P9" t="str">
            <v>⑥その他の法人等</v>
          </cell>
          <cell r="Q9"/>
          <cell r="R9" t="str">
            <v>①一般競争入札</v>
          </cell>
          <cell r="S9"/>
          <cell r="T9">
            <v>6763597</v>
          </cell>
          <cell r="U9">
            <v>1352257</v>
          </cell>
          <cell r="V9"/>
          <cell r="W9">
            <v>0.19900000000000001</v>
          </cell>
          <cell r="X9"/>
          <cell r="Y9"/>
          <cell r="Z9" t="str">
            <v>×</v>
          </cell>
          <cell r="AA9" t="str">
            <v>②同種の他の契約の予定価格を類推されるおそれがあるため公表しない</v>
          </cell>
          <cell r="AB9">
            <v>8</v>
          </cell>
          <cell r="AC9">
            <v>1</v>
          </cell>
          <cell r="AD9" t="str">
            <v>○</v>
          </cell>
          <cell r="AE9"/>
          <cell r="AF9" t="str">
            <v>×</v>
          </cell>
          <cell r="AG9"/>
          <cell r="AH9"/>
          <cell r="AI9"/>
          <cell r="AJ9"/>
          <cell r="AK9"/>
          <cell r="AL9"/>
          <cell r="AM9"/>
          <cell r="AN9"/>
          <cell r="AO9"/>
          <cell r="AP9"/>
          <cell r="AQ9"/>
          <cell r="AR9"/>
          <cell r="AS9"/>
          <cell r="AT9"/>
          <cell r="AU9"/>
          <cell r="AV9"/>
          <cell r="AW9"/>
          <cell r="AX9"/>
          <cell r="AY9"/>
          <cell r="AZ9"/>
          <cell r="BA9"/>
          <cell r="BB9"/>
          <cell r="BC9" t="str">
            <v>予定価格</v>
          </cell>
          <cell r="BD9" t="str">
            <v>○</v>
          </cell>
          <cell r="BE9" t="str">
            <v>×</v>
          </cell>
          <cell r="BF9" t="str">
            <v>○</v>
          </cell>
          <cell r="BG9" t="str">
            <v>○</v>
          </cell>
          <cell r="BH9">
            <v>0</v>
          </cell>
          <cell r="BI9" t="str">
            <v>⑧物品等製造</v>
          </cell>
          <cell r="BJ9" t="str">
            <v/>
          </cell>
          <cell r="BK9"/>
          <cell r="BL9" t="str">
            <v/>
          </cell>
          <cell r="BM9" t="str">
            <v>○</v>
          </cell>
          <cell r="BN9" t="b">
            <v>1</v>
          </cell>
          <cell r="BO9" t="b">
            <v>1</v>
          </cell>
        </row>
        <row r="10">
          <cell r="E10" t="str">
            <v/>
          </cell>
          <cell r="F10" t="str">
            <v/>
          </cell>
          <cell r="G10"/>
          <cell r="H10"/>
          <cell r="I10"/>
          <cell r="J10"/>
          <cell r="K10"/>
          <cell r="L10"/>
          <cell r="M10"/>
          <cell r="N10"/>
          <cell r="O10"/>
          <cell r="P10"/>
          <cell r="Q10"/>
          <cell r="R10"/>
          <cell r="S10"/>
          <cell r="T10"/>
          <cell r="U10"/>
          <cell r="V10"/>
          <cell r="W10" t="str">
            <v>－</v>
          </cell>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t="str">
            <v>予定価格</v>
          </cell>
          <cell r="BD10" t="str">
            <v>×</v>
          </cell>
          <cell r="BE10" t="str">
            <v>×</v>
          </cell>
          <cell r="BF10" t="str">
            <v>×</v>
          </cell>
          <cell r="BG10" t="str">
            <v>×</v>
          </cell>
          <cell r="BH10" t="str">
            <v/>
          </cell>
          <cell r="BI10">
            <v>0</v>
          </cell>
          <cell r="BJ10" t="str">
            <v/>
          </cell>
          <cell r="BK10"/>
          <cell r="BL10" t="str">
            <v/>
          </cell>
          <cell r="BM10" t="str">
            <v>○</v>
          </cell>
          <cell r="BN10" t="b">
            <v>1</v>
          </cell>
          <cell r="BO10" t="b">
            <v>1</v>
          </cell>
        </row>
        <row r="11">
          <cell r="E11" t="str">
            <v/>
          </cell>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E12" t="str">
            <v/>
          </cell>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E13" t="str">
            <v/>
          </cell>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E14" t="str">
            <v/>
          </cell>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E15" t="str">
            <v/>
          </cell>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E16" t="str">
            <v/>
          </cell>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Zeros="0" tabSelected="1" view="pageBreakPreview" topLeftCell="B4" zoomScale="80" zoomScaleNormal="100" zoomScaleSheetLayoutView="80" workbookViewId="0">
      <selection activeCell="N8" sqref="N8"/>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IF(MAX([7]令和4年度契約状況調査票!E5:E12)&gt;=ROW()-5,ROW()-5,"")</f>
        <v>1</v>
      </c>
      <c r="B6" s="12" t="str">
        <f>IF(A6="","",VLOOKUP(A6,[7]令和4年度契約状況調査票!$E:$AW,5,FALSE))</f>
        <v>令和4年度金沢駅西合同庁舎冷暖房用白灯油の調達
45,000リットル</v>
      </c>
      <c r="C6" s="13" t="str">
        <f>IF(A6="","",VLOOKUP(A6,[7]令和4年度契約状況調査票!$E:$AW,6,FALSE))</f>
        <v>支出負担行為担当官
金沢国税局総務部次長
澤崎　辰則
石川県金沢市広坂２－２－６０
ほか８官署等</v>
      </c>
      <c r="D6" s="14">
        <f>IF(A6="","",VLOOKUP(A6,[7]令和4年度契約状況調査票!$E:$AW,9,FALSE))</f>
        <v>44837</v>
      </c>
      <c r="E6" s="12" t="str">
        <f>IF(A6="","",VLOOKUP(A6,[7]令和4年度契約状況調査票!$E:$AW,10,FALSE))</f>
        <v>北星産業株式会社
石川県金沢市片町２－３－１７</v>
      </c>
      <c r="F6" s="15">
        <f>IF(A6="","",VLOOKUP(A6,[7]令和4年度契約状況調査票!$E:$AW,11,FALSE))</f>
        <v>4220001006037</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t="str">
        <f>IF(A6="","",VLOOKUP(A6,[7]令和4年度契約状況調査票!$E:$AW,17,FALSE))</f>
        <v>＠91.3円/リットル</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t="str">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分担予定額
2,149,156円</v>
      </c>
      <c r="O6" s="10" t="str">
        <f>IF(A6="","",VLOOKUP(A6,[7]令和4年度契約状況調査票!$E:$CE,53,FALSE))</f>
        <v>×</v>
      </c>
      <c r="P6" s="10"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10" customFormat="1" ht="60" customHeight="1">
      <c r="A7" s="11">
        <f>IF(MAX([7]令和4年度契約状況調査票!E9:E13)&gt;=ROW()-5,ROW()-5,"")</f>
        <v>2</v>
      </c>
      <c r="B7" s="12" t="str">
        <f>IF(A7="","",VLOOKUP(A7,[7]令和4年度契約状況調査票!$E:$AW,5,FALSE))</f>
        <v>令和4年分の所得税及び復興特別所得税並びに消費税及び地方消費税の確定申告書封入作業等業務
B様式白色申告書用その他13,725件ほか</v>
      </c>
      <c r="C7" s="13" t="str">
        <f>IF(A7="","",VLOOKUP(A7,[7]令和4年度契約状況調査票!$E:$AW,6,FALSE))</f>
        <v>支出負担行為担当官
金沢国税局総務部次長
澤崎　辰則
石川県金沢市広坂２－２－６０</v>
      </c>
      <c r="D7" s="14">
        <f>IF(A7="","",VLOOKUP(A7,[7]令和4年度契約状況調査票!$E:$AW,9,FALSE))</f>
        <v>44845</v>
      </c>
      <c r="E7" s="12" t="str">
        <f>IF(A7="","",VLOOKUP(A7,[7]令和4年度契約状況調査票!$E:$AW,10,FALSE))</f>
        <v>株式会社プリント・キャリー
大阪府東大阪市荒本北２－６－２１</v>
      </c>
      <c r="F7" s="15">
        <f>IF(A7="","",VLOOKUP(A7,[7]令和4年度契約状況調査票!$E:$AW,11,FALSE))</f>
        <v>1122001006723</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t="str">
        <f>IF(A7="","",VLOOKUP(A7,[7]令和4年度契約状況調査票!$E:$AW,17,FALSE))</f>
        <v>＠44円/件ほか</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0</v>
      </c>
      <c r="O7" s="10" t="str">
        <f>IF(A7="","",VLOOKUP(A7,[7]令和4年度契約状況調査票!$E:$CE,53,FALSE))</f>
        <v>×</v>
      </c>
      <c r="P7" s="10" t="str">
        <f>IF(A7="","",IF(VLOOKUP(A7,[7]令和4年度契約状況調査票!$E:$AW,14,FALSE)="他官署で調達手続きを実施のため","×",IF(VLOOKUP(A7,[7]令和4年度契約状況調査票!$E:$AW,21,FALSE)="②同種の他の契約の予定価格を類推されるおそれがあるため公表しない","×","○")))</f>
        <v>○</v>
      </c>
    </row>
    <row r="8" spans="1:16" s="10" customFormat="1" ht="60" customHeight="1">
      <c r="A8" s="11">
        <f>IF(MAX([7]令和4年度契約状況調査票!E8:E14)&gt;=ROW()-5,ROW()-5,"")</f>
        <v>3</v>
      </c>
      <c r="B8" s="12" t="str">
        <f>IF(A8="","",VLOOKUP(A8,[7]令和4年度契約状況調査票!$E:$AW,5,FALSE))</f>
        <v>確定申告コールセンターの運営業務
860人日ほか</v>
      </c>
      <c r="C8" s="13" t="str">
        <f>IF(A8="","",VLOOKUP(A8,[7]令和4年度契約状況調査票!$E:$AW,6,FALSE))</f>
        <v>支出負担行為担当官
金沢国税局総務部次長
澤崎　辰則
石川県金沢市広坂２－２－６０</v>
      </c>
      <c r="D8" s="14">
        <f>IF(A8="","",VLOOKUP(A8,[7]令和4年度契約状況調査票!$E:$AW,9,FALSE))</f>
        <v>44851</v>
      </c>
      <c r="E8" s="12" t="str">
        <f>IF(A8="","",VLOOKUP(A8,[7]令和4年度契約状況調査票!$E:$AW,10,FALSE))</f>
        <v>株式会社NTTマーケティングアクトProCX
大阪府大阪市都島区東野田町４－１５－８２</v>
      </c>
      <c r="F8" s="15">
        <f>IF(A8="","",VLOOKUP(A8,[7]令和4年度契約状況調査票!$E:$AW,11,FALSE))</f>
        <v>5120001238738</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t="str">
        <f>IF(A8="","",VLOOKUP(A8,[7]令和4年度契約状況調査票!$E:$AW,17,FALSE))</f>
        <v>@16,417円／日ほか</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0</v>
      </c>
      <c r="O8" s="10" t="str">
        <f>IF(A8="","",VLOOKUP(A8,[7]令和4年度契約状況調査票!$E:$CE,53,FALSE))</f>
        <v>×</v>
      </c>
      <c r="P8" s="10" t="str">
        <f>IF(A8="","",IF(VLOOKUP(A8,[7]令和4年度契約状況調査票!$E:$AW,14,FALSE)="他官署で調達手続きを実施のため","×",IF(VLOOKUP(A8,[7]令和4年度契約状況調査票!$E:$AW,21,FALSE)="②同種の他の契約の予定価格を類推されるおそれがあるため公表しない","×","○")))</f>
        <v>○</v>
      </c>
    </row>
    <row r="9" spans="1:16" s="10" customFormat="1" ht="60" customHeight="1">
      <c r="A9" s="11">
        <f>IF(MAX([7]令和4年度契約状況調査票!E7:E15)&gt;=ROW()-5,ROW()-5,"")</f>
        <v>4</v>
      </c>
      <c r="B9" s="12" t="str">
        <f>IF(A9="","",VLOOKUP(A9,[7]令和4年度契約状況調査票!$E:$AW,5,FALSE))</f>
        <v>令和4年分確定申告用各種封筒等の刷成　　　
70,550部</v>
      </c>
      <c r="C9" s="13" t="str">
        <f>IF(A9="","",VLOOKUP(A9,[7]令和4年度契約状況調査票!$E:$AW,6,FALSE))</f>
        <v>支出負担行為担当官
金沢国税局総務部次長
澤崎　辰則
石川県金沢市広坂２－２－６０</v>
      </c>
      <c r="D9" s="14">
        <f>IF(A9="","",VLOOKUP(A9,[7]令和4年度契約状況調査票!$E:$AW,9,FALSE))</f>
        <v>44853</v>
      </c>
      <c r="E9" s="12" t="str">
        <f>IF(A9="","",VLOOKUP(A9,[7]令和4年度契約状況調査票!$E:$AW,10,FALSE))</f>
        <v>中哲合同会社
東京都足立区竹の塚１－４０－１５　庄栄ビル５階</v>
      </c>
      <c r="F9" s="15">
        <f>IF(A9="","",VLOOKUP(A9,[7]令和4年度契約状況調査票!$E:$AW,11,FALSE))</f>
        <v>8011803002785</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f>IF(A9="","",VLOOKUP(A9,[7]令和4年度契約状況調査票!$E:$AW,17,FALSE))</f>
        <v>1352257</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0</v>
      </c>
      <c r="O9" s="10" t="str">
        <f>IF(A9="","",VLOOKUP(A9,[7]令和4年度契約状況調査票!$E:$CE,53,FALSE))</f>
        <v>×</v>
      </c>
      <c r="P9" s="10" t="str">
        <f>IF(A9="","",IF(VLOOKUP(A9,[7]令和4年度契約状況調査票!$E:$AW,14,FALSE)="他官署で調達手続きを実施のため","×",IF(VLOOKUP(A9,[7]令和4年度契約状況調査票!$E:$AW,21,FALSE)="②同種の他の契約の予定価格を類推されるおそれがあるため公表しない","×","○")))</f>
        <v>○</v>
      </c>
    </row>
    <row r="10" spans="1:16" s="10" customFormat="1" ht="60" customHeight="1">
      <c r="A10" s="11" t="str">
        <f>IF(MAX([7]令和4年度契約状況調査票!E6:E16)&gt;=ROW()-5,ROW()-5,"")</f>
        <v/>
      </c>
      <c r="B10" s="12" t="str">
        <f>IF(A10="","",VLOOKUP(A10,[7]令和4年度契約状況調査票!$E:$AW,5,FALSE))</f>
        <v/>
      </c>
      <c r="C10" s="13" t="s">
        <v>15</v>
      </c>
      <c r="D10" s="14" t="str">
        <f>IF(A10="","",VLOOKUP(A10,[7]令和4年度契約状況調査票!$E:$AW,9,FALSE))</f>
        <v/>
      </c>
      <c r="E10" s="12" t="str">
        <f>IF(A10="","",VLOOKUP(A10,[7]令和4年度契約状況調査票!$E:$AW,10,FALSE))</f>
        <v/>
      </c>
      <c r="F10" s="15" t="str">
        <f>IF(A10="","",VLOOKUP(A10,[7]令和4年度契約状況調査票!$E:$AW,11,FALSE))</f>
        <v/>
      </c>
      <c r="G10" s="16" t="str">
        <f>IF(A10="","",IF(VLOOKUP(A10,[7]令和4年度契約状況調査票!$E:$AW,14,FALSE)="②一般競争入札（総合評価方式）","一般競争入札"&amp;CHAR(10)&amp;"（総合評価方式）","一般競争入札"))</f>
        <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
      </c>
      <c r="I10" s="17" t="str">
        <f>IF(A10="","",VLOOKUP(A10,[7]令和4年度契約状況調査票!$E:$AW,17,FALSE))</f>
        <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
      </c>
      <c r="K10" s="19" t="str">
        <f>IF(A10="","",IF(VLOOKUP(A10,[7]令和4年度契約状況調査票!$E:$AW,12,FALSE)="①公益社団法人","公社",IF(VLOOKUP(A10,[7]令和4年度契約状況調査票!$E:$AW,12,FALSE)="②公益財団法人","公財","")))</f>
        <v/>
      </c>
      <c r="L10" s="19" t="str">
        <f>IF(A10="","",VLOOKUP(A10,[7]令和4年度契約状況調査票!$E:$AW,13,FALSE))</f>
        <v/>
      </c>
      <c r="M10" s="20" t="str">
        <f>IF(A10="","",IF(VLOOKUP(A10,[7]令和4年度契約状況調査票!$E:$AW,13,FALSE)="国所管",VLOOKUP(A10,[7]令和4年度契約状況調査票!$E:$AW,24,FALSE),""))</f>
        <v/>
      </c>
      <c r="N10" s="21" t="str">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
      </c>
      <c r="O10" s="10" t="str">
        <f>IF(A10="","",VLOOKUP(A10,[7]令和4年度契約状況調査票!$E:$CE,53,FALSE))</f>
        <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
      </c>
    </row>
    <row r="11" spans="1:16" s="10" customFormat="1" ht="60" customHeight="1">
      <c r="A11" s="11" t="str">
        <f>IF(MAX([7]令和4年度契約状況調査票!E10:E17)&gt;=ROW()-5,ROW()-5,"")</f>
        <v/>
      </c>
      <c r="B11" s="12" t="str">
        <f>IF(A11="","",VLOOKUP(A11,[7]令和4年度契約状況調査票!$E:$AW,5,FALSE))</f>
        <v/>
      </c>
      <c r="C11" s="13" t="str">
        <f>IF(A11="","",VLOOKUP(A11,[7]令和4年度契約状況調査票!$E:$AW,6,FALSE))</f>
        <v/>
      </c>
      <c r="D11" s="14" t="str">
        <f>IF(A11="","",VLOOKUP(A11,[7]令和4年度契約状況調査票!$E:$AW,9,FALSE))</f>
        <v/>
      </c>
      <c r="E11" s="12" t="str">
        <f>IF(A11="","",VLOOKUP(A11,[7]令和4年度契約状況調査票!$E:$AW,10,FALSE))</f>
        <v/>
      </c>
      <c r="F11" s="15" t="str">
        <f>IF(A11="","",VLOOKUP(A11,[7]令和4年度契約状況調査票!$E:$AW,11,FALSE))</f>
        <v/>
      </c>
      <c r="G11" s="16" t="str">
        <f>IF(A11="","",IF(VLOOKUP(A11,[7]令和4年度契約状況調査票!$E:$AW,14,FALSE)="②一般競争入札（総合評価方式）","一般競争入札"&amp;CHAR(10)&amp;"（総合評価方式）","一般競争入札"))</f>
        <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
      </c>
      <c r="I11" s="17" t="str">
        <f>IF(A11="","",VLOOKUP(A11,[7]令和4年度契約状況調査票!$E:$AW,17,FALSE))</f>
        <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
      </c>
      <c r="K11" s="19" t="str">
        <f>IF(A11="","",IF(VLOOKUP(A11,[7]令和4年度契約状況調査票!$E:$AW,12,FALSE)="①公益社団法人","公社",IF(VLOOKUP(A11,[7]令和4年度契約状況調査票!$E:$AW,12,FALSE)="②公益財団法人","公財","")))</f>
        <v/>
      </c>
      <c r="L11" s="19" t="str">
        <f>IF(A11="","",VLOOKUP(A11,[7]令和4年度契約状況調査票!$E:$AW,13,FALSE))</f>
        <v/>
      </c>
      <c r="M11" s="20" t="str">
        <f>IF(A11="","",IF(VLOOKUP(A11,[7]令和4年度契約状況調査票!$E:$AW,13,FALSE)="国所管",VLOOKUP(A11,[7]令和4年度契約状況調査票!$E:$AW,24,FALSE),""))</f>
        <v/>
      </c>
      <c r="N11" s="21" t="str">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
      </c>
      <c r="O11" s="10" t="str">
        <f>IF(A11="","",VLOOKUP(A11,[7]令和4年度契約状況調査票!$E:$CE,53,FALSE))</f>
        <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
      </c>
    </row>
    <row r="12" spans="1:16" s="10" customFormat="1" ht="60" customHeight="1">
      <c r="A12" s="11" t="str">
        <f>IF(MAX([7]令和4年度契約状況調査票!E11:E18)&gt;=ROW()-5,ROW()-5,"")</f>
        <v/>
      </c>
      <c r="B12" s="12" t="str">
        <f>IF(A12="","",VLOOKUP(A12,[7]令和4年度契約状況調査票!$E:$AW,5,FALSE))</f>
        <v/>
      </c>
      <c r="C12" s="13" t="str">
        <f>IF(A12="","",VLOOKUP(A12,[7]令和4年度契約状況調査票!$E:$AW,6,FALSE))</f>
        <v/>
      </c>
      <c r="D12" s="14" t="str">
        <f>IF(A12="","",VLOOKUP(A12,[7]令和4年度契約状況調査票!$E:$AW,9,FALSE))</f>
        <v/>
      </c>
      <c r="E12" s="12" t="str">
        <f>IF(A12="","",VLOOKUP(A12,[7]令和4年度契約状況調査票!$E:$AW,10,FALSE))</f>
        <v/>
      </c>
      <c r="F12" s="15" t="str">
        <f>IF(A12="","",VLOOKUP(A12,[7]令和4年度契約状況調査票!$E:$AW,11,FALSE))</f>
        <v/>
      </c>
      <c r="G12" s="16" t="str">
        <f>IF(A12="","",IF(VLOOKUP(A12,[7]令和4年度契約状況調査票!$E:$AW,14,FALSE)="②一般競争入札（総合評価方式）","一般競争入札"&amp;CHAR(10)&amp;"（総合評価方式）","一般競争入札"))</f>
        <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
      </c>
      <c r="I12" s="17" t="str">
        <f>IF(A12="","",VLOOKUP(A12,[7]令和4年度契約状況調査票!$E:$AW,17,FALSE))</f>
        <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
      </c>
      <c r="K12" s="19" t="str">
        <f>IF(A12="","",IF(VLOOKUP(A12,[7]令和4年度契約状況調査票!$E:$AW,12,FALSE)="①公益社団法人","公社",IF(VLOOKUP(A12,[7]令和4年度契約状況調査票!$E:$AW,12,FALSE)="②公益財団法人","公財","")))</f>
        <v/>
      </c>
      <c r="L12" s="19" t="str">
        <f>IF(A12="","",VLOOKUP(A12,[7]令和4年度契約状況調査票!$E:$AW,13,FALSE))</f>
        <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
      </c>
      <c r="O12" s="10" t="str">
        <f>IF(A12="","",VLOOKUP(A12,[7]令和4年度契約状況調査票!$E:$CE,53,FALSE))</f>
        <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10" customFormat="1" ht="60" customHeight="1">
      <c r="A13" s="11" t="str">
        <f>IF(MAX([7]令和4年度契約状況調査票!E12:E19)&gt;=ROW()-5,ROW()-5,"")</f>
        <v/>
      </c>
      <c r="B13" s="12" t="str">
        <f>IF(A13="","",VLOOKUP(A13,[7]令和4年度契約状況調査票!$E:$AW,5,FALSE))</f>
        <v/>
      </c>
      <c r="C13" s="13" t="str">
        <f>IF(A13="","",VLOOKUP(A13,[7]令和4年度契約状況調査票!$E:$AW,6,FALSE))</f>
        <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c r="A14" s="11" t="str">
        <f>IF(MAX([7]令和4年度契約状況調査票!E13:E20)&gt;=ROW()-5,ROW()-5,"")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row r="15" spans="1:16" s="10" customFormat="1" ht="60" customHeight="1">
      <c r="A15" s="11" t="str">
        <f>IF(MAX([7]令和4年度契約状況調査票!E13:E21)&gt;=ROW()-5,ROW()-5,"")</f>
        <v/>
      </c>
      <c r="B15" s="12" t="str">
        <f>IF(A15="","",VLOOKUP(A15,[7]令和4年度契約状況調査票!$E:$AW,5,FALSE))</f>
        <v/>
      </c>
      <c r="C15" s="13" t="str">
        <f>IF(A15="","",VLOOKUP(A15,[7]令和4年度契約状況調査票!$E:$AW,6,FALSE))</f>
        <v/>
      </c>
      <c r="D15" s="14" t="str">
        <f>IF(A15="","",VLOOKUP(A15,[7]令和4年度契約状況調査票!$E:$AW,9,FALSE))</f>
        <v/>
      </c>
      <c r="E15" s="12" t="str">
        <f>IF(A15="","",VLOOKUP(A15,[7]令和4年度契約状況調査票!$E:$AW,10,FALSE))</f>
        <v/>
      </c>
      <c r="F15" s="15" t="str">
        <f>IF(A15="","",VLOOKUP(A15,[7]令和4年度契約状況調査票!$E:$AW,11,FALSE))</f>
        <v/>
      </c>
      <c r="G15" s="16" t="str">
        <f>IF(A15="","",IF(VLOOKUP(A15,[7]令和4年度契約状況調査票!$E:$AW,14,FALSE)="②一般競争入札（総合評価方式）","一般競争入札"&amp;CHAR(10)&amp;"（総合評価方式）","一般競争入札"))</f>
        <v/>
      </c>
      <c r="H15" s="17" t="str">
        <f>IF(A15="","",IF(VLOOKUP(A15,[7]令和4年度契約状況調査票!$E:$AW,16,FALSE)="他官署で調達手続きを実施のため","他官署で調達手続きを実施のため",IF(VLOOKUP(A15,[7]令和4年度契約状況調査票!$E:$AW,23,FALSE)="②同種の他の契約の予定価格を類推されるおそれがあるため公表しない","同種の他の契約の予定価格を類推されるおそれがあるため公表しない",IF(VLOOKUP(A15,[7]令和4年度契約状況調査票!$E:$AW,23,FALSE)="－","－",IF(VLOOKUP(A15,[7]令和4年度契約状況調査票!$E:$AW,7,FALSE)&lt;&gt;"",TEXT(VLOOKUP(A15,[7]令和4年度契約状況調査票!$E:$AW,16,FALSE),"#,##0円")&amp;CHAR(10)&amp;"(A)",VLOOKUP(A15,[7]令和4年度契約状況調査票!$E:$AW,16,FALSE))))))</f>
        <v/>
      </c>
      <c r="I15" s="17" t="str">
        <f>IF(A15="","",VLOOKUP(A15,[7]令和4年度契約状況調査票!$E:$AW,17,FALSE))</f>
        <v/>
      </c>
      <c r="J15" s="18" t="str">
        <f>IF(A15="","",IF(VLOOKUP(A15,[7]令和4年度契約状況調査票!$E:$AW,16,FALSE)="他官署で調達手続きを実施のため","－",IF(VLOOKUP(A15,[7]令和4年度契約状況調査票!$E:$AW,23,FALSE)="②同種の他の契約の予定価格を類推されるおそれがあるため公表しない","－",IF(VLOOKUP(A15,[7]令和4年度契約状況調査票!$E:$AW,23,FALSE)="－","－",IF(VLOOKUP(A15,[7]令和4年度契約状況調査票!$E:$AW,7,FALSE)&lt;&gt;"",TEXT(VLOOKUP(A15,[7]令和4年度契約状況調査票!$E:$AW,19,FALSE),"#.0%")&amp;CHAR(10)&amp;"(B/A×100)",VLOOKUP(A15,[7]令和4年度契約状況調査票!$E:$AW,19,FALSE))))))</f>
        <v/>
      </c>
      <c r="K15" s="19" t="str">
        <f>IF(A15="","",IF(VLOOKUP(A15,[7]令和4年度契約状況調査票!$E:$AW,12,FALSE)="①公益社団法人","公社",IF(VLOOKUP(A15,[7]令和4年度契約状況調査票!$E:$AW,12,FALSE)="②公益財団法人","公財","")))</f>
        <v/>
      </c>
      <c r="L15" s="19" t="str">
        <f>IF(A15="","",VLOOKUP(A15,[7]令和4年度契約状況調査票!$E:$AW,13,FALSE))</f>
        <v/>
      </c>
      <c r="M15" s="20" t="str">
        <f>IF(A15="","",IF(VLOOKUP(A15,[7]令和4年度契約状況調査票!$E:$AW,13,FALSE)="国所管",VLOOKUP(A15,[7]令和4年度契約状況調査票!$E:$AW,24,FALSE),""))</f>
        <v/>
      </c>
      <c r="N15" s="21" t="str">
        <f>IF(A15="","",IF(AND(P15="○",O15="分担契約/単価契約"),"単価契約"&amp;CHAR(10)&amp;"予定調達総額 "&amp;TEXT(VLOOKUP(A15,[7]令和4年度契約状況調査票!$E:$AW,16,FALSE),"#,##0円")&amp;"(B)"&amp;CHAR(10)&amp;"分担契約"&amp;CHAR(10)&amp;VLOOKUP(A15,[7]令和4年度契約状況調査票!$E:$AW,32,FALSE),IF(AND(P15="○",O15="分担契約"),"分担契約"&amp;CHAR(10)&amp;"契約総額 "&amp;TEXT(VLOOKUP(A15,[7]令和4年度契約状況調査票!$E:$AW,16,FALSE),"#,##0円")&amp;"(B)"&amp;CHAR(10)&amp;VLOOKUP(A15,[7]令和4年度契約状況調査票!$E:$AW,32,FALSE),(IF(O15="分担契約/単価契約","単価契約"&amp;CHAR(10)&amp;"予定調達総額 "&amp;TEXT(VLOOKUP(A15,[7]令和4年度契約状況調査票!$E:$AW,16,FALSE),"#,##0円")&amp;CHAR(10)&amp;"分担契約"&amp;CHAR(10)&amp;VLOOKUP(A15,[7]令和4年度契約状況調査票!$E:$AW,32,FALSE),IF(O15="分担契約","分担契約"&amp;CHAR(10)&amp;"契約総額 "&amp;TEXT(VLOOKUP(A15,[7]令和4年度契約状況調査票!$E:$AW,16,FALSE),"#,##0円")&amp;CHAR(10)&amp;VLOOKUP(A15,[7]令和4年度契約状況調査票!$E:$AW,32,FALSE),IF(O15="単価契約","単価契約"&amp;CHAR(10)&amp;"予定調達総額 "&amp;TEXT(VLOOKUP(A15,[7]令和4年度契約状況調査票!$E:$AW,16,FALSE),"#,##0円")&amp;CHAR(10)&amp;VLOOKUP(A15,[7]令和4年度契約状況調査票!$E:$AW,32,FALSE),VLOOKUP(A15,[7]令和4年度契約状況調査票!$E:$AW,32,FALSE))))))))</f>
        <v/>
      </c>
      <c r="O15" s="10" t="str">
        <f>IF(A15="","",VLOOKUP(A15,[7]令和4年度契約状況調査票!$E:$CE,53,FALSE))</f>
        <v/>
      </c>
      <c r="P15" s="10" t="str">
        <f>IF(A15="","",IF(VLOOKUP(A15,[7]令和4年度契約状況調査票!$E:$AW,14,FALSE)="他官署で調達手続きを実施のため","×",IF(VLOOKUP(A15,[7]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
    <dataValidation operator="greaterThanOrEqual" allowBlank="1" showInputMessage="1" showErrorMessage="1" errorTitle="注意" error="プルダウンメニューから選択して下さい_x000a_" sqref="G6:G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2022-12-01T05:31:21Z</cp:lastPrinted>
  <dcterms:created xsi:type="dcterms:W3CDTF">2022-11-30T07:17:22Z</dcterms:created>
  <dcterms:modified xsi:type="dcterms:W3CDTF">2022-12-01T09:55:09Z</dcterms:modified>
</cp:coreProperties>
</file>